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8800" windowHeight="12435" tabRatio="940" firstSheet="17" activeTab="42"/>
  </bookViews>
  <sheets>
    <sheet name="01.1.7." sheetId="19" r:id="rId1"/>
    <sheet name="06.1.6." sheetId="8" r:id="rId2"/>
    <sheet name="06.1.7." sheetId="31" r:id="rId3"/>
    <sheet name="06.3.1." sheetId="17" r:id="rId4"/>
    <sheet name="08.1.3." sheetId="21" r:id="rId5"/>
    <sheet name="08.1.7" sheetId="11" r:id="rId6"/>
    <sheet name="08.1.8." sheetId="12" r:id="rId7"/>
    <sheet name="08.1.12." sheetId="26" r:id="rId8"/>
    <sheet name="08.4.2." sheetId="32" r:id="rId9"/>
    <sheet name="09.1.3." sheetId="24" r:id="rId10"/>
    <sheet name="09.1.8." sheetId="22" r:id="rId11"/>
    <sheet name="09.1.9." sheetId="23" r:id="rId12"/>
    <sheet name="09.4.1." sheetId="1" r:id="rId13"/>
    <sheet name="09.6.3." sheetId="6" r:id="rId14"/>
    <sheet name="09.12.1." sheetId="2" r:id="rId15"/>
    <sheet name="09.12.2." sheetId="5" r:id="rId16"/>
    <sheet name="09.31.1." sheetId="7" r:id="rId17"/>
    <sheet name="10.1.1." sheetId="33" r:id="rId18"/>
    <sheet name="10.3.1." sheetId="15" r:id="rId19"/>
    <sheet name="10.3.8." sheetId="14" r:id="rId20"/>
    <sheet name="10.4.1." sheetId="16" r:id="rId21"/>
    <sheet name="10.piel." sheetId="34" r:id="rId22"/>
    <sheet name="17.piel." sheetId="9" r:id="rId23"/>
    <sheet name="20.piel." sheetId="13" r:id="rId24"/>
    <sheet name="28.piel." sheetId="35" r:id="rId25"/>
    <sheet name="32.piel." sheetId="36" r:id="rId26"/>
    <sheet name="04.1.11." sheetId="29" r:id="rId27"/>
    <sheet name="04.1.12." sheetId="30" r:id="rId28"/>
    <sheet name="01.2.1." sheetId="37" r:id="rId29"/>
    <sheet name="04.1.2" sheetId="38" r:id="rId30"/>
    <sheet name="04.1.3" sheetId="39" r:id="rId31"/>
    <sheet name="04.3.1." sheetId="40" r:id="rId32"/>
    <sheet name="07.1.4." sheetId="41" r:id="rId33"/>
    <sheet name="08.4.1." sheetId="42" r:id="rId34"/>
    <sheet name="09.1.13." sheetId="43" r:id="rId35"/>
    <sheet name="09.8.1." sheetId="44" r:id="rId36"/>
    <sheet name="09.9.3." sheetId="45" r:id="rId37"/>
    <sheet name="09.23.1." sheetId="46" r:id="rId38"/>
    <sheet name="09.27.1." sheetId="47" r:id="rId39"/>
    <sheet name="09.28.1." sheetId="48" r:id="rId40"/>
    <sheet name="09.29.1." sheetId="49" r:id="rId41"/>
    <sheet name="10.2.1." sheetId="50" r:id="rId42"/>
    <sheet name="10.2.10." sheetId="51" r:id="rId43"/>
  </sheets>
  <definedNames>
    <definedName name="_xlnm._FilterDatabase" localSheetId="0" hidden="1">'01.1.7.'!$A$18:$P$296</definedName>
    <definedName name="_xlnm._FilterDatabase" localSheetId="28" hidden="1">'01.2.1.'!$A$18:$P$296</definedName>
    <definedName name="_xlnm._FilterDatabase" localSheetId="26" hidden="1">'04.1.11.'!$A$18:$P$296</definedName>
    <definedName name="_xlnm._FilterDatabase" localSheetId="27" hidden="1">'04.1.12.'!$A$18:$P$296</definedName>
    <definedName name="_xlnm._FilterDatabase" localSheetId="29" hidden="1">'04.1.2'!$A$18:$P$296</definedName>
    <definedName name="_xlnm._FilterDatabase" localSheetId="30" hidden="1">'04.1.3'!$A$18:$P$296</definedName>
    <definedName name="_xlnm._FilterDatabase" localSheetId="31" hidden="1">'04.3.1.'!$A$18:$P$296</definedName>
    <definedName name="_xlnm._FilterDatabase" localSheetId="1" hidden="1">'06.1.6.'!$A$18:$P$296</definedName>
    <definedName name="_xlnm._FilterDatabase" localSheetId="2" hidden="1">'06.1.7.'!$A$18:$P$296</definedName>
    <definedName name="_xlnm._FilterDatabase" localSheetId="3" hidden="1">'06.3.1.'!$A$18:$P$296</definedName>
    <definedName name="_xlnm._FilterDatabase" localSheetId="32" hidden="1">'07.1.4.'!$A$18:$P$296</definedName>
    <definedName name="_xlnm._FilterDatabase" localSheetId="7" hidden="1">'08.1.12.'!$A$18:$P$296</definedName>
    <definedName name="_xlnm._FilterDatabase" localSheetId="4" hidden="1">'08.1.3.'!$A$18:$P$296</definedName>
    <definedName name="_xlnm._FilterDatabase" localSheetId="5" hidden="1">'08.1.7'!$A$18:$P$296</definedName>
    <definedName name="_xlnm._FilterDatabase" localSheetId="6" hidden="1">'08.1.8.'!$A$18:$P$296</definedName>
    <definedName name="_xlnm._FilterDatabase" localSheetId="33" hidden="1">'08.4.1.'!$A$18:$P$296</definedName>
    <definedName name="_xlnm._FilterDatabase" localSheetId="8" hidden="1">'08.4.2.'!$A$18:$P$296</definedName>
    <definedName name="_xlnm._FilterDatabase" localSheetId="34" hidden="1">'09.1.13.'!$A$18:$P$296</definedName>
    <definedName name="_xlnm._FilterDatabase" localSheetId="9" hidden="1">'09.1.3.'!$A$18:$P$296</definedName>
    <definedName name="_xlnm._FilterDatabase" localSheetId="10" hidden="1">'09.1.8.'!$A$18:$P$296</definedName>
    <definedName name="_xlnm._FilterDatabase" localSheetId="11" hidden="1">'09.1.9.'!$A$18:$P$296</definedName>
    <definedName name="_xlnm._FilterDatabase" localSheetId="14" hidden="1">'09.12.1.'!$A$18:$P$296</definedName>
    <definedName name="_xlnm._FilterDatabase" localSheetId="15" hidden="1">'09.12.2.'!$A$18:$P$296</definedName>
    <definedName name="_xlnm._FilterDatabase" localSheetId="37" hidden="1">'09.23.1.'!$A$18:$P$296</definedName>
    <definedName name="_xlnm._FilterDatabase" localSheetId="38" hidden="1">'09.27.1.'!$A$18:$P$296</definedName>
    <definedName name="_xlnm._FilterDatabase" localSheetId="39" hidden="1">'09.28.1.'!$A$18:$P$296</definedName>
    <definedName name="_xlnm._FilterDatabase" localSheetId="40" hidden="1">'09.29.1.'!$A$18:$P$296</definedName>
    <definedName name="_xlnm._FilterDatabase" localSheetId="16" hidden="1">'09.31.1.'!$A$18:$P$296</definedName>
    <definedName name="_xlnm._FilterDatabase" localSheetId="12" hidden="1">'09.4.1.'!$A$18:$P$296</definedName>
    <definedName name="_xlnm._FilterDatabase" localSheetId="13" hidden="1">'09.6.3.'!$A$18:$P$296</definedName>
    <definedName name="_xlnm._FilterDatabase" localSheetId="35" hidden="1">'09.8.1.'!$A$18:$P$296</definedName>
    <definedName name="_xlnm._FilterDatabase" localSheetId="36" hidden="1">'09.9.3.'!$A$18:$P$296</definedName>
    <definedName name="_xlnm._FilterDatabase" localSheetId="17" hidden="1">'10.1.1.'!$A$18:$P$296</definedName>
    <definedName name="_xlnm._FilterDatabase" localSheetId="41" hidden="1">'10.2.1.'!$A$18:$P$296</definedName>
    <definedName name="_xlnm._FilterDatabase" localSheetId="42" hidden="1">'10.2.10.'!$A$18:$P$296</definedName>
    <definedName name="_xlnm._FilterDatabase" localSheetId="18" hidden="1">'10.3.1.'!$A$18:$P$296</definedName>
    <definedName name="_xlnm._FilterDatabase" localSheetId="19" hidden="1">'10.3.8.'!$A$18:$P$296</definedName>
    <definedName name="_xlnm._FilterDatabase" localSheetId="20" hidden="1">'10.4.1.'!$A$18:$P$296</definedName>
    <definedName name="_xlnm._FilterDatabase" localSheetId="23" hidden="1">'20.piel.'!$A$54:$I$102</definedName>
    <definedName name="_xlnm.Print_Area" localSheetId="25">'32.piel.'!$A$1:$R$105</definedName>
    <definedName name="_xlnm.Print_Titles" localSheetId="0">'01.1.7.'!$18:$18</definedName>
    <definedName name="_xlnm.Print_Titles" localSheetId="28">'01.2.1.'!$18:$18</definedName>
    <definedName name="_xlnm.Print_Titles" localSheetId="26">'04.1.11.'!$18:$18</definedName>
    <definedName name="_xlnm.Print_Titles" localSheetId="27">'04.1.12.'!$18:$18</definedName>
    <definedName name="_xlnm.Print_Titles" localSheetId="29">'04.1.2'!$18:$18</definedName>
    <definedName name="_xlnm.Print_Titles" localSheetId="30">'04.1.3'!$18:$18</definedName>
    <definedName name="_xlnm.Print_Titles" localSheetId="31">'04.3.1.'!$18:$18</definedName>
    <definedName name="_xlnm.Print_Titles" localSheetId="1">'06.1.6.'!$18:$18</definedName>
    <definedName name="_xlnm.Print_Titles" localSheetId="2">'06.1.7.'!$18:$18</definedName>
    <definedName name="_xlnm.Print_Titles" localSheetId="3">'06.3.1.'!$18:$18</definedName>
    <definedName name="_xlnm.Print_Titles" localSheetId="32">'07.1.4.'!$18:$18</definedName>
    <definedName name="_xlnm.Print_Titles" localSheetId="7">'08.1.12.'!$18:$18</definedName>
    <definedName name="_xlnm.Print_Titles" localSheetId="4">'08.1.3.'!$18:$18</definedName>
    <definedName name="_xlnm.Print_Titles" localSheetId="5">'08.1.7'!$18:$18</definedName>
    <definedName name="_xlnm.Print_Titles" localSheetId="6">'08.1.8.'!$18:$18</definedName>
    <definedName name="_xlnm.Print_Titles" localSheetId="33">'08.4.1.'!$18:$18</definedName>
    <definedName name="_xlnm.Print_Titles" localSheetId="8">'08.4.2.'!$18:$18</definedName>
    <definedName name="_xlnm.Print_Titles" localSheetId="34">'09.1.13.'!$21:$21</definedName>
    <definedName name="_xlnm.Print_Titles" localSheetId="9">'09.1.3.'!$18:$18</definedName>
    <definedName name="_xlnm.Print_Titles" localSheetId="10">'09.1.8.'!$18:$18</definedName>
    <definedName name="_xlnm.Print_Titles" localSheetId="11">'09.1.9.'!$18:$18</definedName>
    <definedName name="_xlnm.Print_Titles" localSheetId="14">'09.12.1.'!$18:$18</definedName>
    <definedName name="_xlnm.Print_Titles" localSheetId="15">'09.12.2.'!$18:$18</definedName>
    <definedName name="_xlnm.Print_Titles" localSheetId="37">'09.23.1.'!$18:$18</definedName>
    <definedName name="_xlnm.Print_Titles" localSheetId="38">'09.27.1.'!$18:$18</definedName>
    <definedName name="_xlnm.Print_Titles" localSheetId="39">'09.28.1.'!$18:$18</definedName>
    <definedName name="_xlnm.Print_Titles" localSheetId="40">'09.29.1.'!$18:$18</definedName>
    <definedName name="_xlnm.Print_Titles" localSheetId="16">'09.31.1.'!$18:$18</definedName>
    <definedName name="_xlnm.Print_Titles" localSheetId="12">'09.4.1.'!$18:$18</definedName>
    <definedName name="_xlnm.Print_Titles" localSheetId="13">'09.6.3.'!$18:$18</definedName>
    <definedName name="_xlnm.Print_Titles" localSheetId="35">'09.8.1.'!$18:$18</definedName>
    <definedName name="_xlnm.Print_Titles" localSheetId="36">'09.9.3.'!$18:$18</definedName>
    <definedName name="_xlnm.Print_Titles" localSheetId="17">'10.1.1.'!$18:$18</definedName>
    <definedName name="_xlnm.Print_Titles" localSheetId="41">'10.2.1.'!$18:$18</definedName>
    <definedName name="_xlnm.Print_Titles" localSheetId="42">'10.2.10.'!$18:$18</definedName>
    <definedName name="_xlnm.Print_Titles" localSheetId="18">'10.3.1.'!$18:$18</definedName>
    <definedName name="_xlnm.Print_Titles" localSheetId="19">'10.3.8.'!$18:$18</definedName>
    <definedName name="_xlnm.Print_Titles" localSheetId="25">'32.piel.'!$6:$6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0" i="51" l="1"/>
  <c r="D21" i="51"/>
  <c r="E21" i="51"/>
  <c r="E20" i="51" s="1"/>
  <c r="G21" i="51"/>
  <c r="G20" i="51" s="1"/>
  <c r="H21" i="51"/>
  <c r="I21" i="51"/>
  <c r="J21" i="51"/>
  <c r="K21" i="51"/>
  <c r="M21" i="51"/>
  <c r="M20" i="51" s="1"/>
  <c r="N21" i="51"/>
  <c r="F22" i="51"/>
  <c r="I22" i="51"/>
  <c r="L22" i="51"/>
  <c r="L21" i="51" s="1"/>
  <c r="O22" i="51"/>
  <c r="F23" i="51"/>
  <c r="I23" i="51"/>
  <c r="L23" i="51"/>
  <c r="O23" i="51"/>
  <c r="O21" i="51" s="1"/>
  <c r="F24" i="51"/>
  <c r="C24" i="51" s="1"/>
  <c r="I24" i="51"/>
  <c r="C25" i="51"/>
  <c r="F25" i="51"/>
  <c r="J27" i="51"/>
  <c r="J26" i="51" s="1"/>
  <c r="J20" i="51" s="1"/>
  <c r="K27" i="51"/>
  <c r="C28" i="51"/>
  <c r="L28" i="51"/>
  <c r="L27" i="51" s="1"/>
  <c r="C29" i="51"/>
  <c r="L29" i="51"/>
  <c r="C30" i="51"/>
  <c r="L30" i="51"/>
  <c r="J31" i="51"/>
  <c r="K31" i="51"/>
  <c r="C32" i="51"/>
  <c r="L32" i="51"/>
  <c r="L31" i="51" s="1"/>
  <c r="C31" i="51" s="1"/>
  <c r="J33" i="51"/>
  <c r="K33" i="51"/>
  <c r="C34" i="51"/>
  <c r="L34" i="51"/>
  <c r="L33" i="51" s="1"/>
  <c r="C33" i="51" s="1"/>
  <c r="C35" i="51"/>
  <c r="L35" i="51"/>
  <c r="J36" i="51"/>
  <c r="K36" i="51"/>
  <c r="K26" i="51" s="1"/>
  <c r="C37" i="51"/>
  <c r="L37" i="51"/>
  <c r="L36" i="51" s="1"/>
  <c r="C36" i="51" s="1"/>
  <c r="C38" i="51"/>
  <c r="L38" i="51"/>
  <c r="C39" i="51"/>
  <c r="L39" i="51"/>
  <c r="C40" i="51"/>
  <c r="L40" i="51"/>
  <c r="C41" i="51"/>
  <c r="F41" i="51"/>
  <c r="D42" i="51"/>
  <c r="D20" i="51" s="1"/>
  <c r="E42" i="51"/>
  <c r="G42" i="51"/>
  <c r="H42" i="51"/>
  <c r="H20" i="51" s="1"/>
  <c r="J42" i="51"/>
  <c r="K42" i="51"/>
  <c r="F43" i="51"/>
  <c r="F42" i="51" s="1"/>
  <c r="I43" i="51"/>
  <c r="L43" i="51"/>
  <c r="L42" i="51" s="1"/>
  <c r="M44" i="51"/>
  <c r="N44" i="51"/>
  <c r="C45" i="51"/>
  <c r="O45" i="51"/>
  <c r="O44" i="51" s="1"/>
  <c r="C44" i="51" s="1"/>
  <c r="C46" i="51"/>
  <c r="O46" i="51"/>
  <c r="E53" i="51"/>
  <c r="E52" i="51" s="1"/>
  <c r="D54" i="51"/>
  <c r="D53" i="51" s="1"/>
  <c r="D52" i="51" s="1"/>
  <c r="E54" i="51"/>
  <c r="G54" i="51"/>
  <c r="G53" i="51" s="1"/>
  <c r="H54" i="51"/>
  <c r="H53" i="51" s="1"/>
  <c r="J54" i="51"/>
  <c r="J53" i="51" s="1"/>
  <c r="J52" i="51" s="1"/>
  <c r="K54" i="51"/>
  <c r="K53" i="51" s="1"/>
  <c r="M54" i="51"/>
  <c r="N54" i="51"/>
  <c r="N53" i="51" s="1"/>
  <c r="N52" i="51" s="1"/>
  <c r="F55" i="51"/>
  <c r="F54" i="51" s="1"/>
  <c r="I55" i="51"/>
  <c r="I54" i="51" s="1"/>
  <c r="L55" i="51"/>
  <c r="O55" i="51"/>
  <c r="O54" i="51" s="1"/>
  <c r="F56" i="51"/>
  <c r="I56" i="51"/>
  <c r="L56" i="51"/>
  <c r="L54" i="51" s="1"/>
  <c r="L53" i="51" s="1"/>
  <c r="O56" i="51"/>
  <c r="D57" i="51"/>
  <c r="E57" i="51"/>
  <c r="G57" i="51"/>
  <c r="H57" i="51"/>
  <c r="J57" i="51"/>
  <c r="K57" i="51"/>
  <c r="M57" i="51"/>
  <c r="M53" i="51" s="1"/>
  <c r="M52" i="51" s="1"/>
  <c r="N57" i="51"/>
  <c r="F58" i="51"/>
  <c r="I58" i="51"/>
  <c r="L58" i="51"/>
  <c r="L57" i="51" s="1"/>
  <c r="O58" i="51"/>
  <c r="F59" i="51"/>
  <c r="I59" i="51"/>
  <c r="L59" i="51"/>
  <c r="O59" i="51"/>
  <c r="C59" i="51" s="1"/>
  <c r="F60" i="51"/>
  <c r="I60" i="51"/>
  <c r="C60" i="51" s="1"/>
  <c r="L60" i="51"/>
  <c r="O60" i="51"/>
  <c r="F61" i="51"/>
  <c r="I61" i="51"/>
  <c r="I57" i="51" s="1"/>
  <c r="L61" i="51"/>
  <c r="O61" i="51"/>
  <c r="F62" i="51"/>
  <c r="C62" i="51" s="1"/>
  <c r="I62" i="51"/>
  <c r="L62" i="51"/>
  <c r="O62" i="51"/>
  <c r="F63" i="51"/>
  <c r="I63" i="51"/>
  <c r="L63" i="51"/>
  <c r="O63" i="51"/>
  <c r="C63" i="51" s="1"/>
  <c r="F64" i="51"/>
  <c r="I64" i="51"/>
  <c r="L64" i="51"/>
  <c r="C64" i="51" s="1"/>
  <c r="O64" i="51"/>
  <c r="E65" i="51"/>
  <c r="F65" i="51"/>
  <c r="C65" i="51" s="1"/>
  <c r="I65" i="51"/>
  <c r="L65" i="51"/>
  <c r="O65" i="51"/>
  <c r="G66" i="51"/>
  <c r="K66" i="51"/>
  <c r="F67" i="51"/>
  <c r="I67" i="51"/>
  <c r="L67" i="51"/>
  <c r="O67" i="51"/>
  <c r="D68" i="51"/>
  <c r="D66" i="51" s="1"/>
  <c r="E68" i="51"/>
  <c r="E66" i="51" s="1"/>
  <c r="G68" i="51"/>
  <c r="H68" i="51"/>
  <c r="H66" i="51" s="1"/>
  <c r="J68" i="51"/>
  <c r="J66" i="51" s="1"/>
  <c r="K68" i="51"/>
  <c r="M68" i="51"/>
  <c r="M66" i="51" s="1"/>
  <c r="N68" i="51"/>
  <c r="N66" i="51" s="1"/>
  <c r="F69" i="51"/>
  <c r="I69" i="51"/>
  <c r="L69" i="51"/>
  <c r="L68" i="51" s="1"/>
  <c r="O69" i="51"/>
  <c r="F70" i="51"/>
  <c r="I70" i="51"/>
  <c r="L70" i="51"/>
  <c r="O70" i="51"/>
  <c r="C70" i="51" s="1"/>
  <c r="F71" i="51"/>
  <c r="I71" i="51"/>
  <c r="L71" i="51"/>
  <c r="C71" i="51" s="1"/>
  <c r="O71" i="51"/>
  <c r="F72" i="51"/>
  <c r="I72" i="51"/>
  <c r="I68" i="51" s="1"/>
  <c r="L72" i="51"/>
  <c r="O72" i="51"/>
  <c r="F73" i="51"/>
  <c r="C73" i="51" s="1"/>
  <c r="I73" i="51"/>
  <c r="L73" i="51"/>
  <c r="O73" i="51"/>
  <c r="J75" i="51"/>
  <c r="D76" i="51"/>
  <c r="D75" i="51" s="1"/>
  <c r="E76" i="51"/>
  <c r="E75" i="51" s="1"/>
  <c r="G76" i="51"/>
  <c r="G75" i="51" s="1"/>
  <c r="H76" i="51"/>
  <c r="H75" i="51" s="1"/>
  <c r="I76" i="51"/>
  <c r="J76" i="51"/>
  <c r="K76" i="51"/>
  <c r="K75" i="51" s="1"/>
  <c r="M76" i="51"/>
  <c r="M75" i="51" s="1"/>
  <c r="N76" i="51"/>
  <c r="F77" i="51"/>
  <c r="I77" i="51"/>
  <c r="L77" i="51"/>
  <c r="L76" i="51" s="1"/>
  <c r="O77" i="51"/>
  <c r="F78" i="51"/>
  <c r="I78" i="51"/>
  <c r="L78" i="51"/>
  <c r="O78" i="51"/>
  <c r="C78" i="51" s="1"/>
  <c r="D79" i="51"/>
  <c r="E79" i="51"/>
  <c r="F79" i="51"/>
  <c r="G79" i="51"/>
  <c r="H79" i="51"/>
  <c r="J79" i="51"/>
  <c r="K79" i="51"/>
  <c r="M79" i="51"/>
  <c r="N79" i="51"/>
  <c r="N75" i="51" s="1"/>
  <c r="F80" i="51"/>
  <c r="I80" i="51"/>
  <c r="I79" i="51" s="1"/>
  <c r="L80" i="51"/>
  <c r="L79" i="51" s="1"/>
  <c r="O80" i="51"/>
  <c r="O79" i="51" s="1"/>
  <c r="F81" i="51"/>
  <c r="C81" i="51" s="1"/>
  <c r="I81" i="51"/>
  <c r="L81" i="51"/>
  <c r="O81" i="51"/>
  <c r="D83" i="51"/>
  <c r="E83" i="51"/>
  <c r="F83" i="51"/>
  <c r="G83" i="51"/>
  <c r="H83" i="51"/>
  <c r="J83" i="51"/>
  <c r="K83" i="51"/>
  <c r="M83" i="51"/>
  <c r="M82" i="51" s="1"/>
  <c r="N83" i="51"/>
  <c r="F84" i="51"/>
  <c r="I84" i="51"/>
  <c r="L84" i="51"/>
  <c r="L83" i="51" s="1"/>
  <c r="O84" i="51"/>
  <c r="F85" i="51"/>
  <c r="C85" i="51" s="1"/>
  <c r="I85" i="51"/>
  <c r="L85" i="51"/>
  <c r="O85" i="51"/>
  <c r="F86" i="51"/>
  <c r="I86" i="51"/>
  <c r="L86" i="51"/>
  <c r="O86" i="51"/>
  <c r="C86" i="51" s="1"/>
  <c r="F87" i="51"/>
  <c r="I87" i="51"/>
  <c r="L87" i="51"/>
  <c r="C87" i="51" s="1"/>
  <c r="O87" i="51"/>
  <c r="D88" i="51"/>
  <c r="E88" i="51"/>
  <c r="G88" i="51"/>
  <c r="H88" i="51"/>
  <c r="I88" i="51"/>
  <c r="J88" i="51"/>
  <c r="K88" i="51"/>
  <c r="M88" i="51"/>
  <c r="N88" i="51"/>
  <c r="F89" i="51"/>
  <c r="I89" i="51"/>
  <c r="L89" i="51"/>
  <c r="O89" i="51"/>
  <c r="F90" i="51"/>
  <c r="I90" i="51"/>
  <c r="L90" i="51"/>
  <c r="O90" i="51"/>
  <c r="C90" i="51" s="1"/>
  <c r="F91" i="51"/>
  <c r="I91" i="51"/>
  <c r="L91" i="51"/>
  <c r="O91" i="51"/>
  <c r="F92" i="51"/>
  <c r="I92" i="51"/>
  <c r="C92" i="51" s="1"/>
  <c r="L92" i="51"/>
  <c r="O92" i="51"/>
  <c r="F93" i="51"/>
  <c r="C93" i="51" s="1"/>
  <c r="I93" i="51"/>
  <c r="L93" i="51"/>
  <c r="O93" i="51"/>
  <c r="D94" i="51"/>
  <c r="E94" i="51"/>
  <c r="G94" i="51"/>
  <c r="G82" i="51" s="1"/>
  <c r="H94" i="51"/>
  <c r="J94" i="51"/>
  <c r="K94" i="51"/>
  <c r="K82" i="51" s="1"/>
  <c r="M94" i="51"/>
  <c r="N94" i="51"/>
  <c r="F95" i="51"/>
  <c r="C95" i="51" s="1"/>
  <c r="I95" i="51"/>
  <c r="L95" i="51"/>
  <c r="O95" i="51"/>
  <c r="F96" i="51"/>
  <c r="I96" i="51"/>
  <c r="L96" i="51"/>
  <c r="O96" i="51"/>
  <c r="F97" i="51"/>
  <c r="C97" i="51" s="1"/>
  <c r="I97" i="51"/>
  <c r="L97" i="51"/>
  <c r="O97" i="51"/>
  <c r="F98" i="51"/>
  <c r="I98" i="51"/>
  <c r="L98" i="51"/>
  <c r="O98" i="51"/>
  <c r="O94" i="51" s="1"/>
  <c r="F99" i="51"/>
  <c r="I99" i="51"/>
  <c r="L99" i="51"/>
  <c r="C99" i="51" s="1"/>
  <c r="O99" i="51"/>
  <c r="F100" i="51"/>
  <c r="C100" i="51" s="1"/>
  <c r="I100" i="51"/>
  <c r="L100" i="51"/>
  <c r="O100" i="51"/>
  <c r="F101" i="51"/>
  <c r="C101" i="51" s="1"/>
  <c r="I101" i="51"/>
  <c r="L101" i="51"/>
  <c r="O101" i="51"/>
  <c r="D102" i="51"/>
  <c r="E102" i="51"/>
  <c r="G102" i="51"/>
  <c r="H102" i="51"/>
  <c r="J102" i="51"/>
  <c r="K102" i="51"/>
  <c r="M102" i="51"/>
  <c r="N102" i="51"/>
  <c r="F103" i="51"/>
  <c r="I103" i="51"/>
  <c r="L103" i="51"/>
  <c r="L102" i="51" s="1"/>
  <c r="O103" i="51"/>
  <c r="F104" i="51"/>
  <c r="I104" i="51"/>
  <c r="L104" i="51"/>
  <c r="O104" i="51"/>
  <c r="F105" i="51"/>
  <c r="C105" i="51" s="1"/>
  <c r="I105" i="51"/>
  <c r="L105" i="51"/>
  <c r="O105" i="51"/>
  <c r="F106" i="51"/>
  <c r="I106" i="51"/>
  <c r="L106" i="51"/>
  <c r="O106" i="51"/>
  <c r="C106" i="51" s="1"/>
  <c r="F107" i="51"/>
  <c r="I107" i="51"/>
  <c r="C107" i="51" s="1"/>
  <c r="L107" i="51"/>
  <c r="O107" i="51"/>
  <c r="F108" i="51"/>
  <c r="I108" i="51"/>
  <c r="L108" i="51"/>
  <c r="O108" i="51"/>
  <c r="F109" i="51"/>
  <c r="C109" i="51" s="1"/>
  <c r="I109" i="51"/>
  <c r="L109" i="51"/>
  <c r="O109" i="51"/>
  <c r="F110" i="51"/>
  <c r="I110" i="51"/>
  <c r="L110" i="51"/>
  <c r="O110" i="51"/>
  <c r="C110" i="51" s="1"/>
  <c r="D111" i="51"/>
  <c r="E111" i="51"/>
  <c r="F111" i="51"/>
  <c r="G111" i="51"/>
  <c r="H111" i="51"/>
  <c r="J111" i="51"/>
  <c r="K111" i="51"/>
  <c r="M111" i="51"/>
  <c r="N111" i="51"/>
  <c r="F112" i="51"/>
  <c r="I112" i="51"/>
  <c r="I111" i="51" s="1"/>
  <c r="L112" i="51"/>
  <c r="L111" i="51" s="1"/>
  <c r="O112" i="51"/>
  <c r="O111" i="51" s="1"/>
  <c r="F113" i="51"/>
  <c r="C113" i="51" s="1"/>
  <c r="I113" i="51"/>
  <c r="L113" i="51"/>
  <c r="O113" i="51"/>
  <c r="F114" i="51"/>
  <c r="I114" i="51"/>
  <c r="L114" i="51"/>
  <c r="O114" i="51"/>
  <c r="C114" i="51" s="1"/>
  <c r="D115" i="51"/>
  <c r="E115" i="51"/>
  <c r="F115" i="51"/>
  <c r="G115" i="51"/>
  <c r="H115" i="51"/>
  <c r="J115" i="51"/>
  <c r="K115" i="51"/>
  <c r="M115" i="51"/>
  <c r="N115" i="51"/>
  <c r="F116" i="51"/>
  <c r="I116" i="51"/>
  <c r="L116" i="51"/>
  <c r="O116" i="51"/>
  <c r="F117" i="51"/>
  <c r="C117" i="51" s="1"/>
  <c r="I117" i="51"/>
  <c r="L117" i="51"/>
  <c r="O117" i="51"/>
  <c r="F118" i="51"/>
  <c r="I118" i="51"/>
  <c r="L118" i="51"/>
  <c r="O118" i="51"/>
  <c r="C118" i="51" s="1"/>
  <c r="F119" i="51"/>
  <c r="C119" i="51" s="1"/>
  <c r="I119" i="51"/>
  <c r="L119" i="51"/>
  <c r="O119" i="51"/>
  <c r="F120" i="51"/>
  <c r="C120" i="51" s="1"/>
  <c r="I120" i="51"/>
  <c r="L120" i="51"/>
  <c r="O120" i="51"/>
  <c r="D121" i="51"/>
  <c r="E121" i="51"/>
  <c r="G121" i="51"/>
  <c r="H121" i="51"/>
  <c r="J121" i="51"/>
  <c r="K121" i="51"/>
  <c r="M121" i="51"/>
  <c r="N121" i="51"/>
  <c r="F122" i="51"/>
  <c r="I122" i="51"/>
  <c r="L122" i="51"/>
  <c r="O122" i="51"/>
  <c r="F123" i="51"/>
  <c r="I123" i="51"/>
  <c r="L123" i="51"/>
  <c r="C123" i="51" s="1"/>
  <c r="O123" i="51"/>
  <c r="F124" i="51"/>
  <c r="I124" i="51"/>
  <c r="L124" i="51"/>
  <c r="O124" i="51"/>
  <c r="F125" i="51"/>
  <c r="C125" i="51" s="1"/>
  <c r="I125" i="51"/>
  <c r="L125" i="51"/>
  <c r="O125" i="51"/>
  <c r="F126" i="51"/>
  <c r="I126" i="51"/>
  <c r="L126" i="51"/>
  <c r="O126" i="51"/>
  <c r="C126" i="51" s="1"/>
  <c r="D127" i="51"/>
  <c r="E127" i="51"/>
  <c r="F127" i="51"/>
  <c r="G127" i="51"/>
  <c r="H127" i="51"/>
  <c r="J127" i="51"/>
  <c r="K127" i="51"/>
  <c r="M127" i="51"/>
  <c r="N127" i="51"/>
  <c r="O127" i="51"/>
  <c r="F128" i="51"/>
  <c r="I128" i="51"/>
  <c r="I127" i="51" s="1"/>
  <c r="L128" i="51"/>
  <c r="L127" i="51" s="1"/>
  <c r="O128" i="51"/>
  <c r="D130" i="51"/>
  <c r="E130" i="51"/>
  <c r="G130" i="51"/>
  <c r="H130" i="51"/>
  <c r="J130" i="51"/>
  <c r="K130" i="51"/>
  <c r="M130" i="51"/>
  <c r="N130" i="51"/>
  <c r="F131" i="51"/>
  <c r="I131" i="51"/>
  <c r="L131" i="51"/>
  <c r="L130" i="51" s="1"/>
  <c r="O131" i="51"/>
  <c r="F132" i="51"/>
  <c r="I132" i="51"/>
  <c r="L132" i="51"/>
  <c r="O132" i="51"/>
  <c r="F133" i="51"/>
  <c r="C133" i="51" s="1"/>
  <c r="I133" i="51"/>
  <c r="L133" i="51"/>
  <c r="O133" i="51"/>
  <c r="F134" i="51"/>
  <c r="I134" i="51"/>
  <c r="L134" i="51"/>
  <c r="O134" i="51"/>
  <c r="C134" i="51" s="1"/>
  <c r="D135" i="51"/>
  <c r="E135" i="51"/>
  <c r="G135" i="51"/>
  <c r="H135" i="51"/>
  <c r="J135" i="51"/>
  <c r="K135" i="51"/>
  <c r="M135" i="51"/>
  <c r="N135" i="51"/>
  <c r="F136" i="51"/>
  <c r="C136" i="51" s="1"/>
  <c r="I136" i="51"/>
  <c r="I135" i="51" s="1"/>
  <c r="L136" i="51"/>
  <c r="L135" i="51" s="1"/>
  <c r="O136" i="51"/>
  <c r="F137" i="51"/>
  <c r="C137" i="51" s="1"/>
  <c r="I137" i="51"/>
  <c r="L137" i="51"/>
  <c r="O137" i="51"/>
  <c r="F138" i="51"/>
  <c r="I138" i="51"/>
  <c r="L138" i="51"/>
  <c r="O138" i="51"/>
  <c r="C138" i="51" s="1"/>
  <c r="F139" i="51"/>
  <c r="I139" i="51"/>
  <c r="L139" i="51"/>
  <c r="O139" i="51"/>
  <c r="D140" i="51"/>
  <c r="E140" i="51"/>
  <c r="G140" i="51"/>
  <c r="H140" i="51"/>
  <c r="I140" i="51"/>
  <c r="J140" i="51"/>
  <c r="K140" i="51"/>
  <c r="M140" i="51"/>
  <c r="N140" i="51"/>
  <c r="F141" i="51"/>
  <c r="I141" i="51"/>
  <c r="L141" i="51"/>
  <c r="L140" i="51" s="1"/>
  <c r="O141" i="51"/>
  <c r="F142" i="51"/>
  <c r="I142" i="51"/>
  <c r="L142" i="51"/>
  <c r="O142" i="51"/>
  <c r="C142" i="51" s="1"/>
  <c r="D143" i="51"/>
  <c r="E143" i="51"/>
  <c r="G143" i="51"/>
  <c r="H143" i="51"/>
  <c r="J143" i="51"/>
  <c r="K143" i="51"/>
  <c r="M143" i="51"/>
  <c r="N143" i="51"/>
  <c r="F144" i="51"/>
  <c r="C144" i="51" s="1"/>
  <c r="I144" i="51"/>
  <c r="L144" i="51"/>
  <c r="O144" i="51"/>
  <c r="F145" i="51"/>
  <c r="C145" i="51" s="1"/>
  <c r="I145" i="51"/>
  <c r="L145" i="51"/>
  <c r="O145" i="51"/>
  <c r="F146" i="51"/>
  <c r="I146" i="51"/>
  <c r="L146" i="51"/>
  <c r="O146" i="51"/>
  <c r="C146" i="51" s="1"/>
  <c r="F147" i="51"/>
  <c r="I147" i="51"/>
  <c r="L147" i="51"/>
  <c r="O147" i="51"/>
  <c r="F148" i="51"/>
  <c r="I148" i="51"/>
  <c r="L148" i="51"/>
  <c r="O148" i="51"/>
  <c r="F149" i="51"/>
  <c r="C149" i="51" s="1"/>
  <c r="I149" i="51"/>
  <c r="L149" i="51"/>
  <c r="O149" i="51"/>
  <c r="D150" i="51"/>
  <c r="D129" i="51" s="1"/>
  <c r="E150" i="51"/>
  <c r="G150" i="51"/>
  <c r="H150" i="51"/>
  <c r="H129" i="51" s="1"/>
  <c r="J150" i="51"/>
  <c r="K150" i="51"/>
  <c r="M150" i="51"/>
  <c r="N150" i="51"/>
  <c r="F151" i="51"/>
  <c r="C151" i="51" s="1"/>
  <c r="I151" i="51"/>
  <c r="L151" i="51"/>
  <c r="O151" i="51"/>
  <c r="O150" i="51" s="1"/>
  <c r="F152" i="51"/>
  <c r="I152" i="51"/>
  <c r="L152" i="51"/>
  <c r="L150" i="51" s="1"/>
  <c r="O152" i="51"/>
  <c r="C152" i="51" s="1"/>
  <c r="F153" i="51"/>
  <c r="C153" i="51" s="1"/>
  <c r="I153" i="51"/>
  <c r="L153" i="51"/>
  <c r="O153" i="51"/>
  <c r="F154" i="51"/>
  <c r="C154" i="51" s="1"/>
  <c r="I154" i="51"/>
  <c r="I150" i="51" s="1"/>
  <c r="L154" i="51"/>
  <c r="O154" i="51"/>
  <c r="F155" i="51"/>
  <c r="C155" i="51" s="1"/>
  <c r="I155" i="51"/>
  <c r="L155" i="51"/>
  <c r="O155" i="51"/>
  <c r="F156" i="51"/>
  <c r="I156" i="51"/>
  <c r="L156" i="51"/>
  <c r="O156" i="51"/>
  <c r="C156" i="51" s="1"/>
  <c r="F157" i="51"/>
  <c r="C157" i="51" s="1"/>
  <c r="I157" i="51"/>
  <c r="L157" i="51"/>
  <c r="O157" i="51"/>
  <c r="F158" i="51"/>
  <c r="C158" i="51" s="1"/>
  <c r="I158" i="51"/>
  <c r="L158" i="51"/>
  <c r="O158" i="51"/>
  <c r="D159" i="51"/>
  <c r="E159" i="51"/>
  <c r="G159" i="51"/>
  <c r="H159" i="51"/>
  <c r="J159" i="51"/>
  <c r="K159" i="51"/>
  <c r="M159" i="51"/>
  <c r="N159" i="51"/>
  <c r="F160" i="51"/>
  <c r="I160" i="51"/>
  <c r="I159" i="51" s="1"/>
  <c r="L160" i="51"/>
  <c r="O160" i="51"/>
  <c r="O159" i="51" s="1"/>
  <c r="F161" i="51"/>
  <c r="F159" i="51" s="1"/>
  <c r="I161" i="51"/>
  <c r="L161" i="51"/>
  <c r="L159" i="51" s="1"/>
  <c r="O161" i="51"/>
  <c r="F162" i="51"/>
  <c r="C162" i="51" s="1"/>
  <c r="I162" i="51"/>
  <c r="L162" i="51"/>
  <c r="O162" i="51"/>
  <c r="F163" i="51"/>
  <c r="C163" i="51" s="1"/>
  <c r="I163" i="51"/>
  <c r="L163" i="51"/>
  <c r="O163" i="51"/>
  <c r="G164" i="51"/>
  <c r="K164" i="51"/>
  <c r="D165" i="51"/>
  <c r="D164" i="51" s="1"/>
  <c r="E165" i="51"/>
  <c r="E164" i="51" s="1"/>
  <c r="G165" i="51"/>
  <c r="H165" i="51"/>
  <c r="H164" i="51" s="1"/>
  <c r="J165" i="51"/>
  <c r="J164" i="51" s="1"/>
  <c r="K165" i="51"/>
  <c r="M165" i="51"/>
  <c r="M164" i="51" s="1"/>
  <c r="N165" i="51"/>
  <c r="N164" i="51" s="1"/>
  <c r="F166" i="51"/>
  <c r="C166" i="51" s="1"/>
  <c r="I166" i="51"/>
  <c r="I165" i="51" s="1"/>
  <c r="I164" i="51" s="1"/>
  <c r="L166" i="51"/>
  <c r="O166" i="51"/>
  <c r="O165" i="51" s="1"/>
  <c r="O164" i="51" s="1"/>
  <c r="F167" i="51"/>
  <c r="C167" i="51" s="1"/>
  <c r="I167" i="51"/>
  <c r="L167" i="51"/>
  <c r="L165" i="51" s="1"/>
  <c r="L164" i="51" s="1"/>
  <c r="O167" i="51"/>
  <c r="F168" i="51"/>
  <c r="I168" i="51"/>
  <c r="L168" i="51"/>
  <c r="O168" i="51"/>
  <c r="C168" i="51" s="1"/>
  <c r="F169" i="51"/>
  <c r="C169" i="51" s="1"/>
  <c r="I169" i="51"/>
  <c r="L169" i="51"/>
  <c r="O169" i="51"/>
  <c r="F170" i="51"/>
  <c r="C170" i="51" s="1"/>
  <c r="I170" i="51"/>
  <c r="L170" i="51"/>
  <c r="O170" i="51"/>
  <c r="F171" i="51"/>
  <c r="C171" i="51" s="1"/>
  <c r="I171" i="51"/>
  <c r="L171" i="51"/>
  <c r="O171" i="51"/>
  <c r="J173" i="51"/>
  <c r="J172" i="51" s="1"/>
  <c r="N173" i="51"/>
  <c r="N172" i="51" s="1"/>
  <c r="D174" i="51"/>
  <c r="D173" i="51" s="1"/>
  <c r="D172" i="51" s="1"/>
  <c r="E174" i="51"/>
  <c r="E173" i="51" s="1"/>
  <c r="E172" i="51" s="1"/>
  <c r="G174" i="51"/>
  <c r="G173" i="51" s="1"/>
  <c r="G172" i="51" s="1"/>
  <c r="H174" i="51"/>
  <c r="H173" i="51" s="1"/>
  <c r="H172" i="51" s="1"/>
  <c r="I174" i="51"/>
  <c r="J174" i="51"/>
  <c r="K174" i="51"/>
  <c r="K173" i="51" s="1"/>
  <c r="K172" i="51" s="1"/>
  <c r="M174" i="51"/>
  <c r="M173" i="51" s="1"/>
  <c r="M172" i="51" s="1"/>
  <c r="N174" i="51"/>
  <c r="F175" i="51"/>
  <c r="C175" i="51" s="1"/>
  <c r="I175" i="51"/>
  <c r="L175" i="51"/>
  <c r="L174" i="51" s="1"/>
  <c r="O175" i="51"/>
  <c r="O174" i="51" s="1"/>
  <c r="F176" i="51"/>
  <c r="I176" i="51"/>
  <c r="L176" i="51"/>
  <c r="O176" i="51"/>
  <c r="C176" i="51" s="1"/>
  <c r="F177" i="51"/>
  <c r="C177" i="51" s="1"/>
  <c r="I177" i="51"/>
  <c r="L177" i="51"/>
  <c r="O177" i="51"/>
  <c r="D178" i="51"/>
  <c r="E178" i="51"/>
  <c r="G178" i="51"/>
  <c r="H178" i="51"/>
  <c r="J178" i="51"/>
  <c r="K178" i="51"/>
  <c r="M178" i="51"/>
  <c r="N178" i="51"/>
  <c r="F179" i="51"/>
  <c r="C179" i="51" s="1"/>
  <c r="I179" i="51"/>
  <c r="L179" i="51"/>
  <c r="L178" i="51" s="1"/>
  <c r="O179" i="51"/>
  <c r="O178" i="51" s="1"/>
  <c r="F180" i="51"/>
  <c r="I180" i="51"/>
  <c r="L180" i="51"/>
  <c r="O180" i="51"/>
  <c r="C180" i="51" s="1"/>
  <c r="F181" i="51"/>
  <c r="C181" i="51" s="1"/>
  <c r="I181" i="51"/>
  <c r="L181" i="51"/>
  <c r="O181" i="51"/>
  <c r="F182" i="51"/>
  <c r="I182" i="51"/>
  <c r="C182" i="51" s="1"/>
  <c r="L182" i="51"/>
  <c r="O182" i="51"/>
  <c r="D183" i="51"/>
  <c r="E183" i="51"/>
  <c r="G183" i="51"/>
  <c r="H183" i="51"/>
  <c r="J183" i="51"/>
  <c r="K183" i="51"/>
  <c r="M183" i="51"/>
  <c r="N183" i="51"/>
  <c r="F184" i="51"/>
  <c r="F183" i="51" s="1"/>
  <c r="I184" i="51"/>
  <c r="I183" i="51" s="1"/>
  <c r="L184" i="51"/>
  <c r="O184" i="51"/>
  <c r="O183" i="51" s="1"/>
  <c r="F185" i="51"/>
  <c r="C185" i="51" s="1"/>
  <c r="I185" i="51"/>
  <c r="L185" i="51"/>
  <c r="L183" i="51" s="1"/>
  <c r="O185" i="51"/>
  <c r="D187" i="51"/>
  <c r="D186" i="51" s="1"/>
  <c r="E187" i="51"/>
  <c r="G187" i="51"/>
  <c r="G186" i="51" s="1"/>
  <c r="H187" i="51"/>
  <c r="H186" i="51" s="1"/>
  <c r="J187" i="51"/>
  <c r="J186" i="51" s="1"/>
  <c r="K187" i="51"/>
  <c r="M187" i="51"/>
  <c r="N187" i="51"/>
  <c r="N186" i="51" s="1"/>
  <c r="F188" i="51"/>
  <c r="F187" i="51" s="1"/>
  <c r="I188" i="51"/>
  <c r="I187" i="51" s="1"/>
  <c r="L188" i="51"/>
  <c r="O188" i="51"/>
  <c r="O187" i="51" s="1"/>
  <c r="O186" i="51" s="1"/>
  <c r="F189" i="51"/>
  <c r="I189" i="51"/>
  <c r="L189" i="51"/>
  <c r="L187" i="51" s="1"/>
  <c r="L186" i="51" s="1"/>
  <c r="O189" i="51"/>
  <c r="M190" i="51"/>
  <c r="M186" i="51" s="1"/>
  <c r="D191" i="51"/>
  <c r="D190" i="51" s="1"/>
  <c r="E191" i="51"/>
  <c r="E190" i="51" s="1"/>
  <c r="E186" i="51" s="1"/>
  <c r="G191" i="51"/>
  <c r="G190" i="51" s="1"/>
  <c r="H191" i="51"/>
  <c r="H190" i="51" s="1"/>
  <c r="J191" i="51"/>
  <c r="J190" i="51" s="1"/>
  <c r="K191" i="51"/>
  <c r="K190" i="51" s="1"/>
  <c r="M191" i="51"/>
  <c r="N191" i="51"/>
  <c r="N190" i="51" s="1"/>
  <c r="F192" i="51"/>
  <c r="F191" i="51" s="1"/>
  <c r="I192" i="51"/>
  <c r="I191" i="51" s="1"/>
  <c r="I190" i="51" s="1"/>
  <c r="L192" i="51"/>
  <c r="L191" i="51" s="1"/>
  <c r="L190" i="51" s="1"/>
  <c r="O192" i="51"/>
  <c r="O191" i="51" s="1"/>
  <c r="O190" i="51" s="1"/>
  <c r="D195" i="51"/>
  <c r="J195" i="51"/>
  <c r="M195" i="51"/>
  <c r="N195" i="51"/>
  <c r="N194" i="51" s="1"/>
  <c r="F196" i="51"/>
  <c r="C196" i="51" s="1"/>
  <c r="I196" i="51"/>
  <c r="L196" i="51"/>
  <c r="O196" i="51"/>
  <c r="D197" i="51"/>
  <c r="E197" i="51"/>
  <c r="E195" i="51" s="1"/>
  <c r="G197" i="51"/>
  <c r="G195" i="51" s="1"/>
  <c r="H197" i="51"/>
  <c r="H195" i="51" s="1"/>
  <c r="H194" i="51" s="1"/>
  <c r="H193" i="51" s="1"/>
  <c r="J197" i="51"/>
  <c r="K197" i="51"/>
  <c r="K195" i="51" s="1"/>
  <c r="M197" i="51"/>
  <c r="N197" i="51"/>
  <c r="O197" i="51"/>
  <c r="O195" i="51" s="1"/>
  <c r="F198" i="51"/>
  <c r="F197" i="51" s="1"/>
  <c r="I198" i="51"/>
  <c r="L198" i="51"/>
  <c r="L197" i="51" s="1"/>
  <c r="O198" i="51"/>
  <c r="F199" i="51"/>
  <c r="I199" i="51"/>
  <c r="I197" i="51" s="1"/>
  <c r="I195" i="51" s="1"/>
  <c r="L199" i="51"/>
  <c r="O199" i="51"/>
  <c r="F200" i="51"/>
  <c r="C200" i="51" s="1"/>
  <c r="I200" i="51"/>
  <c r="L200" i="51"/>
  <c r="O200" i="51"/>
  <c r="F201" i="51"/>
  <c r="I201" i="51"/>
  <c r="L201" i="51"/>
  <c r="O201" i="51"/>
  <c r="C201" i="51" s="1"/>
  <c r="F202" i="51"/>
  <c r="I202" i="51"/>
  <c r="L202" i="51"/>
  <c r="C202" i="51" s="1"/>
  <c r="O202" i="51"/>
  <c r="D204" i="51"/>
  <c r="D203" i="51" s="1"/>
  <c r="E204" i="51"/>
  <c r="G204" i="51"/>
  <c r="H204" i="51"/>
  <c r="H203" i="51" s="1"/>
  <c r="J204" i="51"/>
  <c r="J203" i="51" s="1"/>
  <c r="K204" i="51"/>
  <c r="M204" i="51"/>
  <c r="N204" i="51"/>
  <c r="N203" i="51" s="1"/>
  <c r="F205" i="51"/>
  <c r="F204" i="51" s="1"/>
  <c r="I205" i="51"/>
  <c r="I204" i="51" s="1"/>
  <c r="L205" i="51"/>
  <c r="O205" i="51"/>
  <c r="C205" i="51" s="1"/>
  <c r="F206" i="51"/>
  <c r="I206" i="51"/>
  <c r="L206" i="51"/>
  <c r="L204" i="51" s="1"/>
  <c r="O206" i="51"/>
  <c r="F207" i="51"/>
  <c r="I207" i="51"/>
  <c r="C207" i="51" s="1"/>
  <c r="L207" i="51"/>
  <c r="O207" i="51"/>
  <c r="F208" i="51"/>
  <c r="C208" i="51" s="1"/>
  <c r="I208" i="51"/>
  <c r="L208" i="51"/>
  <c r="O208" i="51"/>
  <c r="F209" i="51"/>
  <c r="I209" i="51"/>
  <c r="L209" i="51"/>
  <c r="O209" i="51"/>
  <c r="C209" i="51" s="1"/>
  <c r="F210" i="51"/>
  <c r="I210" i="51"/>
  <c r="L210" i="51"/>
  <c r="C210" i="51" s="1"/>
  <c r="O210" i="51"/>
  <c r="F211" i="51"/>
  <c r="I211" i="51"/>
  <c r="C211" i="51" s="1"/>
  <c r="L211" i="51"/>
  <c r="O211" i="51"/>
  <c r="F212" i="51"/>
  <c r="C212" i="51" s="1"/>
  <c r="I212" i="51"/>
  <c r="L212" i="51"/>
  <c r="O212" i="51"/>
  <c r="F213" i="51"/>
  <c r="I213" i="51"/>
  <c r="L213" i="51"/>
  <c r="O213" i="51"/>
  <c r="C213" i="51" s="1"/>
  <c r="F214" i="51"/>
  <c r="I214" i="51"/>
  <c r="L214" i="51"/>
  <c r="C214" i="51" s="1"/>
  <c r="O214" i="51"/>
  <c r="D215" i="51"/>
  <c r="E215" i="51"/>
  <c r="E203" i="51" s="1"/>
  <c r="G215" i="51"/>
  <c r="G203" i="51" s="1"/>
  <c r="H215" i="51"/>
  <c r="J215" i="51"/>
  <c r="K215" i="51"/>
  <c r="K203" i="51" s="1"/>
  <c r="M215" i="51"/>
  <c r="M203" i="51" s="1"/>
  <c r="N215" i="51"/>
  <c r="F216" i="51"/>
  <c r="F215" i="51" s="1"/>
  <c r="I216" i="51"/>
  <c r="L216" i="51"/>
  <c r="L215" i="51" s="1"/>
  <c r="O216" i="51"/>
  <c r="F217" i="51"/>
  <c r="I217" i="51"/>
  <c r="L217" i="51"/>
  <c r="O217" i="51"/>
  <c r="C217" i="51" s="1"/>
  <c r="F218" i="51"/>
  <c r="C218" i="51" s="1"/>
  <c r="I218" i="51"/>
  <c r="L218" i="51"/>
  <c r="O218" i="51"/>
  <c r="F219" i="51"/>
  <c r="I219" i="51"/>
  <c r="I215" i="51" s="1"/>
  <c r="L219" i="51"/>
  <c r="O219" i="51"/>
  <c r="F220" i="51"/>
  <c r="C220" i="51" s="1"/>
  <c r="I220" i="51"/>
  <c r="L220" i="51"/>
  <c r="O220" i="51"/>
  <c r="F221" i="51"/>
  <c r="I221" i="51"/>
  <c r="L221" i="51"/>
  <c r="O221" i="51"/>
  <c r="C221" i="51" s="1"/>
  <c r="F222" i="51"/>
  <c r="C222" i="51" s="1"/>
  <c r="I222" i="51"/>
  <c r="L222" i="51"/>
  <c r="O222" i="51"/>
  <c r="F223" i="51"/>
  <c r="I223" i="51"/>
  <c r="C223" i="51" s="1"/>
  <c r="L223" i="51"/>
  <c r="O223" i="51"/>
  <c r="F224" i="51"/>
  <c r="C224" i="51" s="1"/>
  <c r="I224" i="51"/>
  <c r="L224" i="51"/>
  <c r="O224" i="51"/>
  <c r="F225" i="51"/>
  <c r="I225" i="51"/>
  <c r="L225" i="51"/>
  <c r="O225" i="51"/>
  <c r="C225" i="51" s="1"/>
  <c r="D226" i="51"/>
  <c r="E226" i="51"/>
  <c r="F226" i="51"/>
  <c r="G226" i="51"/>
  <c r="H226" i="51"/>
  <c r="J226" i="51"/>
  <c r="K226" i="51"/>
  <c r="L226" i="51"/>
  <c r="M226" i="51"/>
  <c r="N226" i="51"/>
  <c r="F227" i="51"/>
  <c r="I227" i="51"/>
  <c r="C227" i="51" s="1"/>
  <c r="L227" i="51"/>
  <c r="O227" i="51"/>
  <c r="O226" i="51" s="1"/>
  <c r="F228" i="51"/>
  <c r="C228" i="51" s="1"/>
  <c r="I228" i="51"/>
  <c r="L228" i="51"/>
  <c r="O228" i="51"/>
  <c r="F231" i="51"/>
  <c r="I231" i="51"/>
  <c r="C231" i="51" s="1"/>
  <c r="L231" i="51"/>
  <c r="O231" i="51"/>
  <c r="D232" i="51"/>
  <c r="D230" i="51" s="1"/>
  <c r="D229" i="51" s="1"/>
  <c r="E232" i="51"/>
  <c r="E230" i="51" s="1"/>
  <c r="G232" i="51"/>
  <c r="H232" i="51"/>
  <c r="H230" i="51" s="1"/>
  <c r="H229" i="51" s="1"/>
  <c r="J232" i="51"/>
  <c r="K232" i="51"/>
  <c r="L232" i="51"/>
  <c r="M232" i="51"/>
  <c r="M230" i="51" s="1"/>
  <c r="N232" i="51"/>
  <c r="F233" i="51"/>
  <c r="F232" i="51" s="1"/>
  <c r="I233" i="51"/>
  <c r="I232" i="51" s="1"/>
  <c r="L233" i="51"/>
  <c r="O233" i="51"/>
  <c r="C233" i="51" s="1"/>
  <c r="D234" i="51"/>
  <c r="E234" i="51"/>
  <c r="G234" i="51"/>
  <c r="G230" i="51" s="1"/>
  <c r="H234" i="51"/>
  <c r="J234" i="51"/>
  <c r="J230" i="51" s="1"/>
  <c r="K234" i="51"/>
  <c r="K230" i="51" s="1"/>
  <c r="M234" i="51"/>
  <c r="N234" i="51"/>
  <c r="N230" i="51" s="1"/>
  <c r="N229" i="51" s="1"/>
  <c r="F235" i="51"/>
  <c r="I235" i="51"/>
  <c r="C235" i="51" s="1"/>
  <c r="L235" i="51"/>
  <c r="L234" i="51" s="1"/>
  <c r="O235" i="51"/>
  <c r="O234" i="51" s="1"/>
  <c r="F236" i="51"/>
  <c r="F234" i="51" s="1"/>
  <c r="I236" i="51"/>
  <c r="L236" i="51"/>
  <c r="O236" i="51"/>
  <c r="D237" i="51"/>
  <c r="E237" i="51"/>
  <c r="G237" i="51"/>
  <c r="H237" i="51"/>
  <c r="J237" i="51"/>
  <c r="K237" i="51"/>
  <c r="M237" i="51"/>
  <c r="N237" i="51"/>
  <c r="F238" i="51"/>
  <c r="C238" i="51" s="1"/>
  <c r="I238" i="51"/>
  <c r="L238" i="51"/>
  <c r="L237" i="51" s="1"/>
  <c r="O238" i="51"/>
  <c r="F239" i="51"/>
  <c r="I239" i="51"/>
  <c r="I237" i="51" s="1"/>
  <c r="L239" i="51"/>
  <c r="O239" i="51"/>
  <c r="F240" i="51"/>
  <c r="C240" i="51" s="1"/>
  <c r="I240" i="51"/>
  <c r="L240" i="51"/>
  <c r="O240" i="51"/>
  <c r="F241" i="51"/>
  <c r="I241" i="51"/>
  <c r="L241" i="51"/>
  <c r="O241" i="51"/>
  <c r="O237" i="51" s="1"/>
  <c r="F242" i="51"/>
  <c r="C242" i="51" s="1"/>
  <c r="I242" i="51"/>
  <c r="L242" i="51"/>
  <c r="O242" i="51"/>
  <c r="F243" i="51"/>
  <c r="I243" i="51"/>
  <c r="C243" i="51" s="1"/>
  <c r="L243" i="51"/>
  <c r="O243" i="51"/>
  <c r="F244" i="51"/>
  <c r="C244" i="51" s="1"/>
  <c r="I244" i="51"/>
  <c r="L244" i="51"/>
  <c r="O244" i="51"/>
  <c r="D245" i="51"/>
  <c r="E245" i="51"/>
  <c r="G245" i="51"/>
  <c r="H245" i="51"/>
  <c r="J245" i="51"/>
  <c r="K245" i="51"/>
  <c r="M245" i="51"/>
  <c r="N245" i="51"/>
  <c r="F246" i="51"/>
  <c r="C246" i="51" s="1"/>
  <c r="I246" i="51"/>
  <c r="L246" i="51"/>
  <c r="L245" i="51" s="1"/>
  <c r="O246" i="51"/>
  <c r="F247" i="51"/>
  <c r="I247" i="51"/>
  <c r="I245" i="51" s="1"/>
  <c r="L247" i="51"/>
  <c r="O247" i="51"/>
  <c r="F248" i="51"/>
  <c r="C248" i="51" s="1"/>
  <c r="I248" i="51"/>
  <c r="L248" i="51"/>
  <c r="O248" i="51"/>
  <c r="F249" i="51"/>
  <c r="I249" i="51"/>
  <c r="L249" i="51"/>
  <c r="O249" i="51"/>
  <c r="O245" i="51" s="1"/>
  <c r="D250" i="51"/>
  <c r="H250" i="51"/>
  <c r="J250" i="51"/>
  <c r="N250" i="51"/>
  <c r="D251" i="51"/>
  <c r="E251" i="51"/>
  <c r="E250" i="51" s="1"/>
  <c r="G251" i="51"/>
  <c r="G250" i="51" s="1"/>
  <c r="H251" i="51"/>
  <c r="J251" i="51"/>
  <c r="K251" i="51"/>
  <c r="K250" i="51" s="1"/>
  <c r="M251" i="51"/>
  <c r="M250" i="51" s="1"/>
  <c r="N251" i="51"/>
  <c r="F252" i="51"/>
  <c r="F251" i="51" s="1"/>
  <c r="I252" i="51"/>
  <c r="L252" i="51"/>
  <c r="L251" i="51" s="1"/>
  <c r="L250" i="51" s="1"/>
  <c r="O252" i="51"/>
  <c r="F253" i="51"/>
  <c r="I253" i="51"/>
  <c r="L253" i="51"/>
  <c r="O253" i="51"/>
  <c r="C253" i="51" s="1"/>
  <c r="F254" i="51"/>
  <c r="I254" i="51"/>
  <c r="L254" i="51"/>
  <c r="C254" i="51" s="1"/>
  <c r="O254" i="51"/>
  <c r="F255" i="51"/>
  <c r="I255" i="51"/>
  <c r="I251" i="51" s="1"/>
  <c r="I250" i="51" s="1"/>
  <c r="L255" i="51"/>
  <c r="O255" i="51"/>
  <c r="F256" i="51"/>
  <c r="C256" i="51" s="1"/>
  <c r="I256" i="51"/>
  <c r="L256" i="51"/>
  <c r="O256" i="51"/>
  <c r="F257" i="51"/>
  <c r="I257" i="51"/>
  <c r="L257" i="51"/>
  <c r="O257" i="51"/>
  <c r="C257" i="51" s="1"/>
  <c r="D259" i="51"/>
  <c r="E259" i="51"/>
  <c r="E258" i="51" s="1"/>
  <c r="G259" i="51"/>
  <c r="G258" i="51" s="1"/>
  <c r="H259" i="51"/>
  <c r="I259" i="51"/>
  <c r="J259" i="51"/>
  <c r="K259" i="51"/>
  <c r="K258" i="51" s="1"/>
  <c r="M259" i="51"/>
  <c r="M258" i="51" s="1"/>
  <c r="N259" i="51"/>
  <c r="F260" i="51"/>
  <c r="F259" i="51" s="1"/>
  <c r="I260" i="51"/>
  <c r="L260" i="51"/>
  <c r="L259" i="51" s="1"/>
  <c r="O260" i="51"/>
  <c r="F261" i="51"/>
  <c r="I261" i="51"/>
  <c r="L261" i="51"/>
  <c r="O261" i="51"/>
  <c r="C261" i="51" s="1"/>
  <c r="F262" i="51"/>
  <c r="I262" i="51"/>
  <c r="L262" i="51"/>
  <c r="C262" i="51" s="1"/>
  <c r="O262" i="51"/>
  <c r="D263" i="51"/>
  <c r="D258" i="51" s="1"/>
  <c r="E263" i="51"/>
  <c r="G263" i="51"/>
  <c r="H263" i="51"/>
  <c r="H258" i="51" s="1"/>
  <c r="J263" i="51"/>
  <c r="J258" i="51" s="1"/>
  <c r="K263" i="51"/>
  <c r="M263" i="51"/>
  <c r="N263" i="51"/>
  <c r="N258" i="51" s="1"/>
  <c r="F264" i="51"/>
  <c r="F263" i="51" s="1"/>
  <c r="I264" i="51"/>
  <c r="L264" i="51"/>
  <c r="L263" i="51" s="1"/>
  <c r="O264" i="51"/>
  <c r="O263" i="51" s="1"/>
  <c r="F265" i="51"/>
  <c r="I265" i="51"/>
  <c r="L265" i="51"/>
  <c r="O265" i="51"/>
  <c r="C265" i="51" s="1"/>
  <c r="F266" i="51"/>
  <c r="C266" i="51" s="1"/>
  <c r="I266" i="51"/>
  <c r="L266" i="51"/>
  <c r="O266" i="51"/>
  <c r="F267" i="51"/>
  <c r="C267" i="51" s="1"/>
  <c r="I267" i="51"/>
  <c r="I263" i="51" s="1"/>
  <c r="L267" i="51"/>
  <c r="O267" i="51"/>
  <c r="F270" i="51"/>
  <c r="I270" i="51"/>
  <c r="L270" i="51"/>
  <c r="O270" i="51"/>
  <c r="D271" i="51"/>
  <c r="D269" i="51" s="1"/>
  <c r="D268" i="51" s="1"/>
  <c r="E271" i="51"/>
  <c r="E269" i="51" s="1"/>
  <c r="E268" i="51" s="1"/>
  <c r="G271" i="51"/>
  <c r="H271" i="51"/>
  <c r="J271" i="51"/>
  <c r="K271" i="51"/>
  <c r="M271" i="51"/>
  <c r="N271" i="51"/>
  <c r="F272" i="51"/>
  <c r="C272" i="51" s="1"/>
  <c r="I272" i="51"/>
  <c r="I271" i="51" s="1"/>
  <c r="L272" i="51"/>
  <c r="L271" i="51" s="1"/>
  <c r="O272" i="51"/>
  <c r="O271" i="51" s="1"/>
  <c r="F273" i="51"/>
  <c r="I273" i="51"/>
  <c r="C273" i="51" s="1"/>
  <c r="L273" i="51"/>
  <c r="O273" i="51"/>
  <c r="F274" i="51"/>
  <c r="C274" i="51" s="1"/>
  <c r="I274" i="51"/>
  <c r="L274" i="51"/>
  <c r="O274" i="51"/>
  <c r="D275" i="51"/>
  <c r="E275" i="51"/>
  <c r="G275" i="51"/>
  <c r="H275" i="51"/>
  <c r="J275" i="51"/>
  <c r="K275" i="51"/>
  <c r="M275" i="51"/>
  <c r="N275" i="51"/>
  <c r="F276" i="51"/>
  <c r="C276" i="51" s="1"/>
  <c r="I276" i="51"/>
  <c r="I275" i="51" s="1"/>
  <c r="L276" i="51"/>
  <c r="L275" i="51" s="1"/>
  <c r="O276" i="51"/>
  <c r="O275" i="51" s="1"/>
  <c r="F277" i="51"/>
  <c r="C277" i="51" s="1"/>
  <c r="I277" i="51"/>
  <c r="L277" i="51"/>
  <c r="O277" i="51"/>
  <c r="F278" i="51"/>
  <c r="C278" i="51" s="1"/>
  <c r="I278" i="51"/>
  <c r="L278" i="51"/>
  <c r="O278" i="51"/>
  <c r="D279" i="51"/>
  <c r="E279" i="51"/>
  <c r="G279" i="51"/>
  <c r="G268" i="51" s="1"/>
  <c r="H279" i="51"/>
  <c r="H268" i="51" s="1"/>
  <c r="J279" i="51"/>
  <c r="J268" i="51" s="1"/>
  <c r="K279" i="51"/>
  <c r="K268" i="51" s="1"/>
  <c r="M279" i="51"/>
  <c r="M268" i="51" s="1"/>
  <c r="N279" i="51"/>
  <c r="N268" i="51" s="1"/>
  <c r="F280" i="51"/>
  <c r="C280" i="51" s="1"/>
  <c r="I280" i="51"/>
  <c r="I279" i="51" s="1"/>
  <c r="L280" i="51"/>
  <c r="L279" i="51" s="1"/>
  <c r="O280" i="51"/>
  <c r="O279" i="51" s="1"/>
  <c r="D281" i="51"/>
  <c r="E281" i="51"/>
  <c r="G281" i="51"/>
  <c r="H281" i="51"/>
  <c r="J281" i="51"/>
  <c r="K281" i="51"/>
  <c r="M281" i="51"/>
  <c r="N281" i="51"/>
  <c r="F282" i="51"/>
  <c r="F281" i="51" s="1"/>
  <c r="I282" i="51"/>
  <c r="I281" i="51" s="1"/>
  <c r="L282" i="51"/>
  <c r="L281" i="51" s="1"/>
  <c r="O282" i="51"/>
  <c r="O281" i="51" s="1"/>
  <c r="F283" i="51"/>
  <c r="I283" i="51"/>
  <c r="L283" i="51"/>
  <c r="O283" i="51"/>
  <c r="C283" i="51" s="1"/>
  <c r="D287" i="51"/>
  <c r="D286" i="51" s="1"/>
  <c r="E287" i="51"/>
  <c r="E286" i="51" s="1"/>
  <c r="G287" i="51"/>
  <c r="G286" i="51" s="1"/>
  <c r="H287" i="51"/>
  <c r="H286" i="51" s="1"/>
  <c r="J287" i="51"/>
  <c r="J286" i="51" s="1"/>
  <c r="K287" i="51"/>
  <c r="K286" i="51" s="1"/>
  <c r="M287" i="51"/>
  <c r="M286" i="51" s="1"/>
  <c r="N287" i="51"/>
  <c r="N286" i="51" s="1"/>
  <c r="D288" i="51"/>
  <c r="E288" i="51"/>
  <c r="G288" i="51"/>
  <c r="H288" i="51"/>
  <c r="J288" i="51"/>
  <c r="K288" i="51"/>
  <c r="M288" i="51"/>
  <c r="N288" i="51"/>
  <c r="F289" i="51"/>
  <c r="F288" i="51" s="1"/>
  <c r="I289" i="51"/>
  <c r="I288" i="51" s="1"/>
  <c r="L289" i="51"/>
  <c r="L288" i="51" s="1"/>
  <c r="O289" i="51"/>
  <c r="O288" i="51" s="1"/>
  <c r="F290" i="51"/>
  <c r="I290" i="51"/>
  <c r="L290" i="51"/>
  <c r="C290" i="51" s="1"/>
  <c r="O290" i="51"/>
  <c r="F291" i="51"/>
  <c r="I291" i="51"/>
  <c r="C291" i="51" s="1"/>
  <c r="L291" i="51"/>
  <c r="O291" i="51"/>
  <c r="F292" i="51"/>
  <c r="C292" i="51" s="1"/>
  <c r="I292" i="51"/>
  <c r="L292" i="51"/>
  <c r="O292" i="51"/>
  <c r="F293" i="51"/>
  <c r="I293" i="51"/>
  <c r="L293" i="51"/>
  <c r="O293" i="51"/>
  <c r="C293" i="51" s="1"/>
  <c r="F294" i="51"/>
  <c r="C294" i="51" s="1"/>
  <c r="I294" i="51"/>
  <c r="L294" i="51"/>
  <c r="O294" i="51"/>
  <c r="F295" i="51"/>
  <c r="I295" i="51"/>
  <c r="C295" i="51" s="1"/>
  <c r="L295" i="51"/>
  <c r="O295" i="51"/>
  <c r="F296" i="51"/>
  <c r="C296" i="51" s="1"/>
  <c r="I296" i="51"/>
  <c r="L296" i="51"/>
  <c r="O296" i="51"/>
  <c r="D21" i="50"/>
  <c r="E21" i="50"/>
  <c r="G21" i="50"/>
  <c r="H21" i="50"/>
  <c r="I21" i="50"/>
  <c r="J21" i="50"/>
  <c r="K21" i="50"/>
  <c r="M21" i="50"/>
  <c r="N21" i="50"/>
  <c r="F22" i="50"/>
  <c r="I22" i="50"/>
  <c r="L22" i="50"/>
  <c r="L21" i="50" s="1"/>
  <c r="O22" i="50"/>
  <c r="O21" i="50" s="1"/>
  <c r="F23" i="50"/>
  <c r="I23" i="50"/>
  <c r="L23" i="50"/>
  <c r="O23" i="50"/>
  <c r="C23" i="50" s="1"/>
  <c r="F24" i="50"/>
  <c r="C24" i="50" s="1"/>
  <c r="I24" i="50"/>
  <c r="C25" i="50"/>
  <c r="F25" i="50"/>
  <c r="J27" i="50"/>
  <c r="K27" i="50"/>
  <c r="K26" i="50" s="1"/>
  <c r="C28" i="50"/>
  <c r="L28" i="50"/>
  <c r="L29" i="50"/>
  <c r="C29" i="50" s="1"/>
  <c r="L30" i="50"/>
  <c r="C30" i="50" s="1"/>
  <c r="J31" i="50"/>
  <c r="K31" i="50"/>
  <c r="L32" i="50"/>
  <c r="L31" i="50" s="1"/>
  <c r="C31" i="50" s="1"/>
  <c r="J33" i="50"/>
  <c r="K33" i="50"/>
  <c r="L34" i="50"/>
  <c r="C34" i="50" s="1"/>
  <c r="L35" i="50"/>
  <c r="C35" i="50" s="1"/>
  <c r="J36" i="50"/>
  <c r="K36" i="50"/>
  <c r="L37" i="50"/>
  <c r="C37" i="50" s="1"/>
  <c r="L38" i="50"/>
  <c r="C38" i="50" s="1"/>
  <c r="L39" i="50"/>
  <c r="C39" i="50" s="1"/>
  <c r="L40" i="50"/>
  <c r="C40" i="50" s="1"/>
  <c r="F41" i="50"/>
  <c r="C41" i="50" s="1"/>
  <c r="D42" i="50"/>
  <c r="E42" i="50"/>
  <c r="G42" i="50"/>
  <c r="H42" i="50"/>
  <c r="J42" i="50"/>
  <c r="K42" i="50"/>
  <c r="F43" i="50"/>
  <c r="F42" i="50" s="1"/>
  <c r="I43" i="50"/>
  <c r="I42" i="50" s="1"/>
  <c r="L43" i="50"/>
  <c r="L42" i="50" s="1"/>
  <c r="M44" i="50"/>
  <c r="N44" i="50"/>
  <c r="N20" i="50" s="1"/>
  <c r="O45" i="50"/>
  <c r="C45" i="50" s="1"/>
  <c r="O46" i="50"/>
  <c r="C46" i="50" s="1"/>
  <c r="D54" i="50"/>
  <c r="D53" i="50" s="1"/>
  <c r="D52" i="50" s="1"/>
  <c r="E54" i="50"/>
  <c r="E53" i="50" s="1"/>
  <c r="E52" i="50" s="1"/>
  <c r="G54" i="50"/>
  <c r="G53" i="50" s="1"/>
  <c r="H54" i="50"/>
  <c r="H53" i="50" s="1"/>
  <c r="H52" i="50" s="1"/>
  <c r="I54" i="50"/>
  <c r="I53" i="50" s="1"/>
  <c r="J54" i="50"/>
  <c r="K54" i="50"/>
  <c r="K53" i="50" s="1"/>
  <c r="M54" i="50"/>
  <c r="M53" i="50" s="1"/>
  <c r="M52" i="50" s="1"/>
  <c r="N54" i="50"/>
  <c r="F55" i="50"/>
  <c r="C55" i="50" s="1"/>
  <c r="I55" i="50"/>
  <c r="L55" i="50"/>
  <c r="O55" i="50"/>
  <c r="O54" i="50" s="1"/>
  <c r="F56" i="50"/>
  <c r="I56" i="50"/>
  <c r="L56" i="50"/>
  <c r="L54" i="50" s="1"/>
  <c r="O56" i="50"/>
  <c r="C56" i="50" s="1"/>
  <c r="D57" i="50"/>
  <c r="E57" i="50"/>
  <c r="G57" i="50"/>
  <c r="H57" i="50"/>
  <c r="J57" i="50"/>
  <c r="J53" i="50" s="1"/>
  <c r="K57" i="50"/>
  <c r="M57" i="50"/>
  <c r="N57" i="50"/>
  <c r="N53" i="50" s="1"/>
  <c r="N52" i="50" s="1"/>
  <c r="F58" i="50"/>
  <c r="C58" i="50" s="1"/>
  <c r="I58" i="50"/>
  <c r="I57" i="50" s="1"/>
  <c r="L58" i="50"/>
  <c r="O58" i="50"/>
  <c r="O57" i="50" s="1"/>
  <c r="F59" i="50"/>
  <c r="C59" i="50" s="1"/>
  <c r="I59" i="50"/>
  <c r="L59" i="50"/>
  <c r="L57" i="50" s="1"/>
  <c r="O59" i="50"/>
  <c r="F60" i="50"/>
  <c r="I60" i="50"/>
  <c r="L60" i="50"/>
  <c r="O60" i="50"/>
  <c r="C60" i="50" s="1"/>
  <c r="F61" i="50"/>
  <c r="C61" i="50" s="1"/>
  <c r="I61" i="50"/>
  <c r="L61" i="50"/>
  <c r="O61" i="50"/>
  <c r="F62" i="50"/>
  <c r="C62" i="50" s="1"/>
  <c r="I62" i="50"/>
  <c r="L62" i="50"/>
  <c r="O62" i="50"/>
  <c r="F63" i="50"/>
  <c r="C63" i="50" s="1"/>
  <c r="I63" i="50"/>
  <c r="L63" i="50"/>
  <c r="O63" i="50"/>
  <c r="F64" i="50"/>
  <c r="I64" i="50"/>
  <c r="L64" i="50"/>
  <c r="O64" i="50"/>
  <c r="C64" i="50" s="1"/>
  <c r="F65" i="50"/>
  <c r="C65" i="50" s="1"/>
  <c r="I65" i="50"/>
  <c r="L65" i="50"/>
  <c r="O65" i="50"/>
  <c r="E66" i="50"/>
  <c r="M66" i="50"/>
  <c r="F67" i="50"/>
  <c r="C67" i="50" s="1"/>
  <c r="I67" i="50"/>
  <c r="L67" i="50"/>
  <c r="O67" i="50"/>
  <c r="D68" i="50"/>
  <c r="D66" i="50" s="1"/>
  <c r="E68" i="50"/>
  <c r="G68" i="50"/>
  <c r="G66" i="50" s="1"/>
  <c r="H68" i="50"/>
  <c r="H66" i="50" s="1"/>
  <c r="J68" i="50"/>
  <c r="J66" i="50" s="1"/>
  <c r="K68" i="50"/>
  <c r="K66" i="50" s="1"/>
  <c r="M68" i="50"/>
  <c r="N68" i="50"/>
  <c r="N66" i="50" s="1"/>
  <c r="F69" i="50"/>
  <c r="F68" i="50" s="1"/>
  <c r="I69" i="50"/>
  <c r="I68" i="50" s="1"/>
  <c r="I66" i="50" s="1"/>
  <c r="L69" i="50"/>
  <c r="L68" i="50" s="1"/>
  <c r="L66" i="50" s="1"/>
  <c r="O69" i="50"/>
  <c r="F70" i="50"/>
  <c r="C70" i="50" s="1"/>
  <c r="I70" i="50"/>
  <c r="L70" i="50"/>
  <c r="O70" i="50"/>
  <c r="F71" i="50"/>
  <c r="C71" i="50" s="1"/>
  <c r="I71" i="50"/>
  <c r="L71" i="50"/>
  <c r="O71" i="50"/>
  <c r="F72" i="50"/>
  <c r="I72" i="50"/>
  <c r="L72" i="50"/>
  <c r="O72" i="50"/>
  <c r="O68" i="50" s="1"/>
  <c r="F73" i="50"/>
  <c r="C73" i="50" s="1"/>
  <c r="I73" i="50"/>
  <c r="L73" i="50"/>
  <c r="O73" i="50"/>
  <c r="D76" i="50"/>
  <c r="E76" i="50"/>
  <c r="E75" i="50" s="1"/>
  <c r="G76" i="50"/>
  <c r="G75" i="50" s="1"/>
  <c r="H76" i="50"/>
  <c r="J76" i="50"/>
  <c r="J75" i="50" s="1"/>
  <c r="K76" i="50"/>
  <c r="K75" i="50" s="1"/>
  <c r="M76" i="50"/>
  <c r="M75" i="50" s="1"/>
  <c r="N76" i="50"/>
  <c r="N75" i="50" s="1"/>
  <c r="O76" i="50"/>
  <c r="F77" i="50"/>
  <c r="F76" i="50" s="1"/>
  <c r="I77" i="50"/>
  <c r="I76" i="50" s="1"/>
  <c r="L77" i="50"/>
  <c r="L76" i="50" s="1"/>
  <c r="O77" i="50"/>
  <c r="F78" i="50"/>
  <c r="C78" i="50" s="1"/>
  <c r="I78" i="50"/>
  <c r="L78" i="50"/>
  <c r="O78" i="50"/>
  <c r="D79" i="50"/>
  <c r="D75" i="50" s="1"/>
  <c r="E79" i="50"/>
  <c r="G79" i="50"/>
  <c r="H79" i="50"/>
  <c r="H75" i="50" s="1"/>
  <c r="J79" i="50"/>
  <c r="K79" i="50"/>
  <c r="M79" i="50"/>
  <c r="N79" i="50"/>
  <c r="F80" i="50"/>
  <c r="F79" i="50" s="1"/>
  <c r="C79" i="50" s="1"/>
  <c r="I80" i="50"/>
  <c r="I79" i="50" s="1"/>
  <c r="L80" i="50"/>
  <c r="O80" i="50"/>
  <c r="O79" i="50" s="1"/>
  <c r="F81" i="50"/>
  <c r="C81" i="50" s="1"/>
  <c r="I81" i="50"/>
  <c r="L81" i="50"/>
  <c r="L79" i="50" s="1"/>
  <c r="O81" i="50"/>
  <c r="D83" i="50"/>
  <c r="D82" i="50" s="1"/>
  <c r="E83" i="50"/>
  <c r="G83" i="50"/>
  <c r="G82" i="50" s="1"/>
  <c r="H83" i="50"/>
  <c r="J83" i="50"/>
  <c r="K83" i="50"/>
  <c r="K82" i="50" s="1"/>
  <c r="M83" i="50"/>
  <c r="N83" i="50"/>
  <c r="F84" i="50"/>
  <c r="I84" i="50"/>
  <c r="I83" i="50" s="1"/>
  <c r="L84" i="50"/>
  <c r="O84" i="50"/>
  <c r="O83" i="50" s="1"/>
  <c r="F85" i="50"/>
  <c r="F83" i="50" s="1"/>
  <c r="I85" i="50"/>
  <c r="L85" i="50"/>
  <c r="L83" i="50" s="1"/>
  <c r="O85" i="50"/>
  <c r="F86" i="50"/>
  <c r="I86" i="50"/>
  <c r="C86" i="50" s="1"/>
  <c r="L86" i="50"/>
  <c r="O86" i="50"/>
  <c r="F87" i="50"/>
  <c r="C87" i="50" s="1"/>
  <c r="I87" i="50"/>
  <c r="L87" i="50"/>
  <c r="O87" i="50"/>
  <c r="D88" i="50"/>
  <c r="E88" i="50"/>
  <c r="G88" i="50"/>
  <c r="H88" i="50"/>
  <c r="J88" i="50"/>
  <c r="K88" i="50"/>
  <c r="M88" i="50"/>
  <c r="N88" i="50"/>
  <c r="F89" i="50"/>
  <c r="F88" i="50" s="1"/>
  <c r="C88" i="50" s="1"/>
  <c r="I89" i="50"/>
  <c r="I88" i="50" s="1"/>
  <c r="L89" i="50"/>
  <c r="L88" i="50" s="1"/>
  <c r="O89" i="50"/>
  <c r="F90" i="50"/>
  <c r="I90" i="50"/>
  <c r="C90" i="50" s="1"/>
  <c r="L90" i="50"/>
  <c r="O90" i="50"/>
  <c r="F91" i="50"/>
  <c r="C91" i="50" s="1"/>
  <c r="I91" i="50"/>
  <c r="L91" i="50"/>
  <c r="O91" i="50"/>
  <c r="F92" i="50"/>
  <c r="I92" i="50"/>
  <c r="L92" i="50"/>
  <c r="O92" i="50"/>
  <c r="O88" i="50" s="1"/>
  <c r="F93" i="50"/>
  <c r="C93" i="50" s="1"/>
  <c r="I93" i="50"/>
  <c r="L93" i="50"/>
  <c r="O93" i="50"/>
  <c r="D94" i="50"/>
  <c r="E94" i="50"/>
  <c r="E82" i="50" s="1"/>
  <c r="G94" i="50"/>
  <c r="H94" i="50"/>
  <c r="J94" i="50"/>
  <c r="K94" i="50"/>
  <c r="M94" i="50"/>
  <c r="M82" i="50" s="1"/>
  <c r="N94" i="50"/>
  <c r="F95" i="50"/>
  <c r="C95" i="50" s="1"/>
  <c r="I95" i="50"/>
  <c r="L95" i="50"/>
  <c r="L94" i="50" s="1"/>
  <c r="O95" i="50"/>
  <c r="O94" i="50" s="1"/>
  <c r="F96" i="50"/>
  <c r="I96" i="50"/>
  <c r="L96" i="50"/>
  <c r="O96" i="50"/>
  <c r="C96" i="50" s="1"/>
  <c r="F97" i="50"/>
  <c r="C97" i="50" s="1"/>
  <c r="I97" i="50"/>
  <c r="L97" i="50"/>
  <c r="O97" i="50"/>
  <c r="F98" i="50"/>
  <c r="I98" i="50"/>
  <c r="C98" i="50" s="1"/>
  <c r="L98" i="50"/>
  <c r="O98" i="50"/>
  <c r="F99" i="50"/>
  <c r="C99" i="50" s="1"/>
  <c r="I99" i="50"/>
  <c r="L99" i="50"/>
  <c r="O99" i="50"/>
  <c r="F100" i="50"/>
  <c r="I100" i="50"/>
  <c r="L100" i="50"/>
  <c r="O100" i="50"/>
  <c r="C100" i="50" s="1"/>
  <c r="F101" i="50"/>
  <c r="C101" i="50" s="1"/>
  <c r="I101" i="50"/>
  <c r="L101" i="50"/>
  <c r="O101" i="50"/>
  <c r="D102" i="50"/>
  <c r="E102" i="50"/>
  <c r="G102" i="50"/>
  <c r="H102" i="50"/>
  <c r="J102" i="50"/>
  <c r="K102" i="50"/>
  <c r="M102" i="50"/>
  <c r="N102" i="50"/>
  <c r="F103" i="50"/>
  <c r="C103" i="50" s="1"/>
  <c r="I103" i="50"/>
  <c r="L103" i="50"/>
  <c r="L102" i="50" s="1"/>
  <c r="O103" i="50"/>
  <c r="O102" i="50" s="1"/>
  <c r="F104" i="50"/>
  <c r="I104" i="50"/>
  <c r="L104" i="50"/>
  <c r="O104" i="50"/>
  <c r="C104" i="50" s="1"/>
  <c r="F105" i="50"/>
  <c r="C105" i="50" s="1"/>
  <c r="I105" i="50"/>
  <c r="L105" i="50"/>
  <c r="O105" i="50"/>
  <c r="F106" i="50"/>
  <c r="I106" i="50"/>
  <c r="C106" i="50" s="1"/>
  <c r="L106" i="50"/>
  <c r="O106" i="50"/>
  <c r="F107" i="50"/>
  <c r="C107" i="50" s="1"/>
  <c r="I107" i="50"/>
  <c r="L107" i="50"/>
  <c r="O107" i="50"/>
  <c r="F108" i="50"/>
  <c r="I108" i="50"/>
  <c r="L108" i="50"/>
  <c r="O108" i="50"/>
  <c r="C108" i="50" s="1"/>
  <c r="F109" i="50"/>
  <c r="C109" i="50" s="1"/>
  <c r="I109" i="50"/>
  <c r="L109" i="50"/>
  <c r="O109" i="50"/>
  <c r="F110" i="50"/>
  <c r="I110" i="50"/>
  <c r="C110" i="50" s="1"/>
  <c r="L110" i="50"/>
  <c r="O110" i="50"/>
  <c r="D111" i="50"/>
  <c r="E111" i="50"/>
  <c r="G111" i="50"/>
  <c r="H111" i="50"/>
  <c r="J111" i="50"/>
  <c r="K111" i="50"/>
  <c r="M111" i="50"/>
  <c r="N111" i="50"/>
  <c r="F112" i="50"/>
  <c r="I112" i="50"/>
  <c r="I111" i="50" s="1"/>
  <c r="L112" i="50"/>
  <c r="O112" i="50"/>
  <c r="O111" i="50" s="1"/>
  <c r="F113" i="50"/>
  <c r="F111" i="50" s="1"/>
  <c r="C111" i="50" s="1"/>
  <c r="I113" i="50"/>
  <c r="L113" i="50"/>
  <c r="L111" i="50" s="1"/>
  <c r="O113" i="50"/>
  <c r="F114" i="50"/>
  <c r="I114" i="50"/>
  <c r="C114" i="50" s="1"/>
  <c r="L114" i="50"/>
  <c r="O114" i="50"/>
  <c r="D115" i="50"/>
  <c r="E115" i="50"/>
  <c r="G115" i="50"/>
  <c r="H115" i="50"/>
  <c r="J115" i="50"/>
  <c r="K115" i="50"/>
  <c r="M115" i="50"/>
  <c r="N115" i="50"/>
  <c r="F116" i="50"/>
  <c r="I116" i="50"/>
  <c r="L116" i="50"/>
  <c r="O116" i="50"/>
  <c r="O115" i="50" s="1"/>
  <c r="F117" i="50"/>
  <c r="I117" i="50"/>
  <c r="L117" i="50"/>
  <c r="L115" i="50" s="1"/>
  <c r="O117" i="50"/>
  <c r="F118" i="50"/>
  <c r="I118" i="50"/>
  <c r="C118" i="50" s="1"/>
  <c r="L118" i="50"/>
  <c r="O118" i="50"/>
  <c r="F119" i="50"/>
  <c r="C119" i="50" s="1"/>
  <c r="I119" i="50"/>
  <c r="L119" i="50"/>
  <c r="O119" i="50"/>
  <c r="F120" i="50"/>
  <c r="I120" i="50"/>
  <c r="L120" i="50"/>
  <c r="O120" i="50"/>
  <c r="C120" i="50" s="1"/>
  <c r="D121" i="50"/>
  <c r="E121" i="50"/>
  <c r="G121" i="50"/>
  <c r="H121" i="50"/>
  <c r="J121" i="50"/>
  <c r="K121" i="50"/>
  <c r="M121" i="50"/>
  <c r="N121" i="50"/>
  <c r="F122" i="50"/>
  <c r="I122" i="50"/>
  <c r="L122" i="50"/>
  <c r="O122" i="50"/>
  <c r="F123" i="50"/>
  <c r="C123" i="50" s="1"/>
  <c r="I123" i="50"/>
  <c r="L123" i="50"/>
  <c r="O123" i="50"/>
  <c r="F124" i="50"/>
  <c r="I124" i="50"/>
  <c r="L124" i="50"/>
  <c r="O124" i="50"/>
  <c r="C124" i="50" s="1"/>
  <c r="F125" i="50"/>
  <c r="I125" i="50"/>
  <c r="L125" i="50"/>
  <c r="O125" i="50"/>
  <c r="F126" i="50"/>
  <c r="I126" i="50"/>
  <c r="C126" i="50" s="1"/>
  <c r="L126" i="50"/>
  <c r="O126" i="50"/>
  <c r="D127" i="50"/>
  <c r="E127" i="50"/>
  <c r="G127" i="50"/>
  <c r="H127" i="50"/>
  <c r="J127" i="50"/>
  <c r="K127" i="50"/>
  <c r="L127" i="50"/>
  <c r="M127" i="50"/>
  <c r="N127" i="50"/>
  <c r="F128" i="50"/>
  <c r="F127" i="50" s="1"/>
  <c r="I128" i="50"/>
  <c r="I127" i="50" s="1"/>
  <c r="L128" i="50"/>
  <c r="O128" i="50"/>
  <c r="O127" i="50" s="1"/>
  <c r="D130" i="50"/>
  <c r="E130" i="50"/>
  <c r="G130" i="50"/>
  <c r="H130" i="50"/>
  <c r="J130" i="50"/>
  <c r="K130" i="50"/>
  <c r="M130" i="50"/>
  <c r="N130" i="50"/>
  <c r="F131" i="50"/>
  <c r="I131" i="50"/>
  <c r="I130" i="50" s="1"/>
  <c r="L131" i="50"/>
  <c r="L130" i="50" s="1"/>
  <c r="O131" i="50"/>
  <c r="F132" i="50"/>
  <c r="C132" i="50" s="1"/>
  <c r="I132" i="50"/>
  <c r="L132" i="50"/>
  <c r="O132" i="50"/>
  <c r="F133" i="50"/>
  <c r="C133" i="50" s="1"/>
  <c r="I133" i="50"/>
  <c r="L133" i="50"/>
  <c r="O133" i="50"/>
  <c r="F134" i="50"/>
  <c r="I134" i="50"/>
  <c r="L134" i="50"/>
  <c r="O134" i="50"/>
  <c r="O130" i="50" s="1"/>
  <c r="D135" i="50"/>
  <c r="E135" i="50"/>
  <c r="G135" i="50"/>
  <c r="H135" i="50"/>
  <c r="J135" i="50"/>
  <c r="J129" i="50" s="1"/>
  <c r="K135" i="50"/>
  <c r="M135" i="50"/>
  <c r="N135" i="50"/>
  <c r="N129" i="50" s="1"/>
  <c r="F136" i="50"/>
  <c r="C136" i="50" s="1"/>
  <c r="I136" i="50"/>
  <c r="I135" i="50" s="1"/>
  <c r="L136" i="50"/>
  <c r="L135" i="50" s="1"/>
  <c r="O136" i="50"/>
  <c r="F137" i="50"/>
  <c r="C137" i="50" s="1"/>
  <c r="I137" i="50"/>
  <c r="L137" i="50"/>
  <c r="O137" i="50"/>
  <c r="O135" i="50" s="1"/>
  <c r="F138" i="50"/>
  <c r="I138" i="50"/>
  <c r="L138" i="50"/>
  <c r="O138" i="50"/>
  <c r="C138" i="50" s="1"/>
  <c r="F139" i="50"/>
  <c r="I139" i="50"/>
  <c r="C139" i="50" s="1"/>
  <c r="L139" i="50"/>
  <c r="O139" i="50"/>
  <c r="D140" i="50"/>
  <c r="E140" i="50"/>
  <c r="G140" i="50"/>
  <c r="H140" i="50"/>
  <c r="I140" i="50"/>
  <c r="J140" i="50"/>
  <c r="K140" i="50"/>
  <c r="M140" i="50"/>
  <c r="N140" i="50"/>
  <c r="F141" i="50"/>
  <c r="C141" i="50" s="1"/>
  <c r="I141" i="50"/>
  <c r="L141" i="50"/>
  <c r="O141" i="50"/>
  <c r="O140" i="50" s="1"/>
  <c r="F142" i="50"/>
  <c r="I142" i="50"/>
  <c r="L142" i="50"/>
  <c r="L140" i="50" s="1"/>
  <c r="O142" i="50"/>
  <c r="C142" i="50" s="1"/>
  <c r="D143" i="50"/>
  <c r="E143" i="50"/>
  <c r="G143" i="50"/>
  <c r="H143" i="50"/>
  <c r="J143" i="50"/>
  <c r="K143" i="50"/>
  <c r="M143" i="50"/>
  <c r="N143" i="50"/>
  <c r="F144" i="50"/>
  <c r="C144" i="50" s="1"/>
  <c r="I144" i="50"/>
  <c r="I143" i="50" s="1"/>
  <c r="L144" i="50"/>
  <c r="L143" i="50" s="1"/>
  <c r="O144" i="50"/>
  <c r="F145" i="50"/>
  <c r="C145" i="50" s="1"/>
  <c r="I145" i="50"/>
  <c r="L145" i="50"/>
  <c r="O145" i="50"/>
  <c r="O143" i="50" s="1"/>
  <c r="F146" i="50"/>
  <c r="I146" i="50"/>
  <c r="L146" i="50"/>
  <c r="O146" i="50"/>
  <c r="C146" i="50" s="1"/>
  <c r="F147" i="50"/>
  <c r="I147" i="50"/>
  <c r="C147" i="50" s="1"/>
  <c r="L147" i="50"/>
  <c r="O147" i="50"/>
  <c r="F148" i="50"/>
  <c r="C148" i="50" s="1"/>
  <c r="I148" i="50"/>
  <c r="L148" i="50"/>
  <c r="O148" i="50"/>
  <c r="F149" i="50"/>
  <c r="C149" i="50" s="1"/>
  <c r="I149" i="50"/>
  <c r="L149" i="50"/>
  <c r="O149" i="50"/>
  <c r="D150" i="50"/>
  <c r="E150" i="50"/>
  <c r="G150" i="50"/>
  <c r="H150" i="50"/>
  <c r="J150" i="50"/>
  <c r="K150" i="50"/>
  <c r="M150" i="50"/>
  <c r="N150" i="50"/>
  <c r="F151" i="50"/>
  <c r="I151" i="50"/>
  <c r="I150" i="50" s="1"/>
  <c r="L151" i="50"/>
  <c r="L150" i="50" s="1"/>
  <c r="O151" i="50"/>
  <c r="F152" i="50"/>
  <c r="C152" i="50" s="1"/>
  <c r="I152" i="50"/>
  <c r="L152" i="50"/>
  <c r="O152" i="50"/>
  <c r="F153" i="50"/>
  <c r="C153" i="50" s="1"/>
  <c r="I153" i="50"/>
  <c r="L153" i="50"/>
  <c r="O153" i="50"/>
  <c r="F154" i="50"/>
  <c r="I154" i="50"/>
  <c r="L154" i="50"/>
  <c r="O154" i="50"/>
  <c r="O150" i="50" s="1"/>
  <c r="F155" i="50"/>
  <c r="I155" i="50"/>
  <c r="C155" i="50" s="1"/>
  <c r="L155" i="50"/>
  <c r="O155" i="50"/>
  <c r="F156" i="50"/>
  <c r="C156" i="50" s="1"/>
  <c r="I156" i="50"/>
  <c r="L156" i="50"/>
  <c r="O156" i="50"/>
  <c r="F157" i="50"/>
  <c r="C157" i="50" s="1"/>
  <c r="I157" i="50"/>
  <c r="L157" i="50"/>
  <c r="O157" i="50"/>
  <c r="F158" i="50"/>
  <c r="I158" i="50"/>
  <c r="L158" i="50"/>
  <c r="O158" i="50"/>
  <c r="C158" i="50" s="1"/>
  <c r="D159" i="50"/>
  <c r="E159" i="50"/>
  <c r="G159" i="50"/>
  <c r="H159" i="50"/>
  <c r="J159" i="50"/>
  <c r="K159" i="50"/>
  <c r="M159" i="50"/>
  <c r="N159" i="50"/>
  <c r="F160" i="50"/>
  <c r="C160" i="50" s="1"/>
  <c r="I160" i="50"/>
  <c r="I159" i="50" s="1"/>
  <c r="L160" i="50"/>
  <c r="L159" i="50" s="1"/>
  <c r="O160" i="50"/>
  <c r="F161" i="50"/>
  <c r="C161" i="50" s="1"/>
  <c r="I161" i="50"/>
  <c r="L161" i="50"/>
  <c r="O161" i="50"/>
  <c r="O159" i="50" s="1"/>
  <c r="F162" i="50"/>
  <c r="I162" i="50"/>
  <c r="L162" i="50"/>
  <c r="O162" i="50"/>
  <c r="C162" i="50" s="1"/>
  <c r="F163" i="50"/>
  <c r="I163" i="50"/>
  <c r="C163" i="50" s="1"/>
  <c r="L163" i="50"/>
  <c r="O163" i="50"/>
  <c r="E164" i="50"/>
  <c r="M164" i="50"/>
  <c r="D165" i="50"/>
  <c r="D164" i="50" s="1"/>
  <c r="E165" i="50"/>
  <c r="G165" i="50"/>
  <c r="G164" i="50" s="1"/>
  <c r="H165" i="50"/>
  <c r="H164" i="50" s="1"/>
  <c r="J165" i="50"/>
  <c r="J164" i="50" s="1"/>
  <c r="K165" i="50"/>
  <c r="K164" i="50" s="1"/>
  <c r="M165" i="50"/>
  <c r="N165" i="50"/>
  <c r="N164" i="50" s="1"/>
  <c r="F166" i="50"/>
  <c r="F165" i="50" s="1"/>
  <c r="I166" i="50"/>
  <c r="I165" i="50" s="1"/>
  <c r="I164" i="50" s="1"/>
  <c r="L166" i="50"/>
  <c r="O166" i="50"/>
  <c r="O165" i="50" s="1"/>
  <c r="O164" i="50" s="1"/>
  <c r="F167" i="50"/>
  <c r="C167" i="50" s="1"/>
  <c r="I167" i="50"/>
  <c r="L167" i="50"/>
  <c r="L165" i="50" s="1"/>
  <c r="L164" i="50" s="1"/>
  <c r="O167" i="50"/>
  <c r="F168" i="50"/>
  <c r="C168" i="50" s="1"/>
  <c r="I168" i="50"/>
  <c r="L168" i="50"/>
  <c r="O168" i="50"/>
  <c r="F169" i="50"/>
  <c r="C169" i="50" s="1"/>
  <c r="I169" i="50"/>
  <c r="L169" i="50"/>
  <c r="O169" i="50"/>
  <c r="F170" i="50"/>
  <c r="I170" i="50"/>
  <c r="L170" i="50"/>
  <c r="O170" i="50"/>
  <c r="C170" i="50" s="1"/>
  <c r="F171" i="50"/>
  <c r="C171" i="50" s="1"/>
  <c r="I171" i="50"/>
  <c r="L171" i="50"/>
  <c r="O171" i="50"/>
  <c r="D173" i="50"/>
  <c r="D172" i="50" s="1"/>
  <c r="H173" i="50"/>
  <c r="H172" i="50" s="1"/>
  <c r="D174" i="50"/>
  <c r="E174" i="50"/>
  <c r="E173" i="50" s="1"/>
  <c r="E172" i="50" s="1"/>
  <c r="G174" i="50"/>
  <c r="G173" i="50" s="1"/>
  <c r="G172" i="50" s="1"/>
  <c r="H174" i="50"/>
  <c r="J174" i="50"/>
  <c r="J173" i="50" s="1"/>
  <c r="J172" i="50" s="1"/>
  <c r="K174" i="50"/>
  <c r="K173" i="50" s="1"/>
  <c r="K172" i="50" s="1"/>
  <c r="M174" i="50"/>
  <c r="M173" i="50" s="1"/>
  <c r="M172" i="50" s="1"/>
  <c r="N174" i="50"/>
  <c r="N173" i="50" s="1"/>
  <c r="N172" i="50" s="1"/>
  <c r="O174" i="50"/>
  <c r="F175" i="50"/>
  <c r="C175" i="50" s="1"/>
  <c r="I175" i="50"/>
  <c r="I174" i="50" s="1"/>
  <c r="L175" i="50"/>
  <c r="L174" i="50" s="1"/>
  <c r="O175" i="50"/>
  <c r="F176" i="50"/>
  <c r="C176" i="50" s="1"/>
  <c r="I176" i="50"/>
  <c r="L176" i="50"/>
  <c r="O176" i="50"/>
  <c r="F177" i="50"/>
  <c r="C177" i="50" s="1"/>
  <c r="I177" i="50"/>
  <c r="L177" i="50"/>
  <c r="O177" i="50"/>
  <c r="D178" i="50"/>
  <c r="E178" i="50"/>
  <c r="G178" i="50"/>
  <c r="H178" i="50"/>
  <c r="J178" i="50"/>
  <c r="K178" i="50"/>
  <c r="M178" i="50"/>
  <c r="N178" i="50"/>
  <c r="F179" i="50"/>
  <c r="C179" i="50" s="1"/>
  <c r="I179" i="50"/>
  <c r="I178" i="50" s="1"/>
  <c r="L179" i="50"/>
  <c r="L178" i="50" s="1"/>
  <c r="O179" i="50"/>
  <c r="F180" i="50"/>
  <c r="C180" i="50" s="1"/>
  <c r="I180" i="50"/>
  <c r="L180" i="50"/>
  <c r="O180" i="50"/>
  <c r="F181" i="50"/>
  <c r="C181" i="50" s="1"/>
  <c r="I181" i="50"/>
  <c r="L181" i="50"/>
  <c r="O181" i="50"/>
  <c r="F182" i="50"/>
  <c r="I182" i="50"/>
  <c r="L182" i="50"/>
  <c r="O182" i="50"/>
  <c r="O178" i="50" s="1"/>
  <c r="D183" i="50"/>
  <c r="E183" i="50"/>
  <c r="G183" i="50"/>
  <c r="H183" i="50"/>
  <c r="J183" i="50"/>
  <c r="K183" i="50"/>
  <c r="M183" i="50"/>
  <c r="N183" i="50"/>
  <c r="F184" i="50"/>
  <c r="C184" i="50" s="1"/>
  <c r="I184" i="50"/>
  <c r="I183" i="50" s="1"/>
  <c r="L184" i="50"/>
  <c r="L183" i="50" s="1"/>
  <c r="O184" i="50"/>
  <c r="O183" i="50" s="1"/>
  <c r="F185" i="50"/>
  <c r="C185" i="50" s="1"/>
  <c r="I185" i="50"/>
  <c r="L185" i="50"/>
  <c r="O185" i="50"/>
  <c r="D187" i="50"/>
  <c r="D186" i="50" s="1"/>
  <c r="E187" i="50"/>
  <c r="E186" i="50" s="1"/>
  <c r="G187" i="50"/>
  <c r="H187" i="50"/>
  <c r="J187" i="50"/>
  <c r="J186" i="50" s="1"/>
  <c r="K187" i="50"/>
  <c r="M187" i="50"/>
  <c r="N187" i="50"/>
  <c r="F188" i="50"/>
  <c r="C188" i="50" s="1"/>
  <c r="I188" i="50"/>
  <c r="I187" i="50" s="1"/>
  <c r="I186" i="50" s="1"/>
  <c r="L188" i="50"/>
  <c r="L187" i="50" s="1"/>
  <c r="O188" i="50"/>
  <c r="O187" i="50" s="1"/>
  <c r="F189" i="50"/>
  <c r="C189" i="50" s="1"/>
  <c r="I189" i="50"/>
  <c r="L189" i="50"/>
  <c r="O189" i="50"/>
  <c r="G190" i="50"/>
  <c r="G186" i="50" s="1"/>
  <c r="K190" i="50"/>
  <c r="K186" i="50" s="1"/>
  <c r="D191" i="50"/>
  <c r="D190" i="50" s="1"/>
  <c r="E191" i="50"/>
  <c r="E190" i="50" s="1"/>
  <c r="F191" i="50"/>
  <c r="F190" i="50" s="1"/>
  <c r="G191" i="50"/>
  <c r="H191" i="50"/>
  <c r="H190" i="50" s="1"/>
  <c r="J191" i="50"/>
  <c r="J190" i="50" s="1"/>
  <c r="K191" i="50"/>
  <c r="M191" i="50"/>
  <c r="M190" i="50" s="1"/>
  <c r="N191" i="50"/>
  <c r="N190" i="50" s="1"/>
  <c r="F192" i="50"/>
  <c r="C192" i="50" s="1"/>
  <c r="I192" i="50"/>
  <c r="I191" i="50" s="1"/>
  <c r="I190" i="50" s="1"/>
  <c r="L192" i="50"/>
  <c r="L191" i="50" s="1"/>
  <c r="L190" i="50" s="1"/>
  <c r="O192" i="50"/>
  <c r="O191" i="50" s="1"/>
  <c r="O190" i="50" s="1"/>
  <c r="E195" i="50"/>
  <c r="J195" i="50"/>
  <c r="J194" i="50" s="1"/>
  <c r="M195" i="50"/>
  <c r="N195" i="50"/>
  <c r="F196" i="50"/>
  <c r="C196" i="50" s="1"/>
  <c r="I196" i="50"/>
  <c r="L196" i="50"/>
  <c r="O196" i="50"/>
  <c r="D197" i="50"/>
  <c r="D195" i="50" s="1"/>
  <c r="E197" i="50"/>
  <c r="G197" i="50"/>
  <c r="G195" i="50" s="1"/>
  <c r="H197" i="50"/>
  <c r="H195" i="50" s="1"/>
  <c r="J197" i="50"/>
  <c r="K197" i="50"/>
  <c r="K195" i="50" s="1"/>
  <c r="M197" i="50"/>
  <c r="N197" i="50"/>
  <c r="F198" i="50"/>
  <c r="F197" i="50" s="1"/>
  <c r="I198" i="50"/>
  <c r="I197" i="50" s="1"/>
  <c r="L198" i="50"/>
  <c r="O198" i="50"/>
  <c r="O197" i="50" s="1"/>
  <c r="F199" i="50"/>
  <c r="C199" i="50" s="1"/>
  <c r="I199" i="50"/>
  <c r="L199" i="50"/>
  <c r="L197" i="50" s="1"/>
  <c r="O199" i="50"/>
  <c r="F200" i="50"/>
  <c r="C200" i="50" s="1"/>
  <c r="I200" i="50"/>
  <c r="L200" i="50"/>
  <c r="O200" i="50"/>
  <c r="F201" i="50"/>
  <c r="C201" i="50" s="1"/>
  <c r="I201" i="50"/>
  <c r="L201" i="50"/>
  <c r="O201" i="50"/>
  <c r="F202" i="50"/>
  <c r="I202" i="50"/>
  <c r="L202" i="50"/>
  <c r="O202" i="50"/>
  <c r="C202" i="50" s="1"/>
  <c r="D204" i="50"/>
  <c r="D203" i="50" s="1"/>
  <c r="E204" i="50"/>
  <c r="E203" i="50" s="1"/>
  <c r="G204" i="50"/>
  <c r="G203" i="50" s="1"/>
  <c r="H204" i="50"/>
  <c r="H203" i="50" s="1"/>
  <c r="J204" i="50"/>
  <c r="K204" i="50"/>
  <c r="K203" i="50" s="1"/>
  <c r="M204" i="50"/>
  <c r="M203" i="50" s="1"/>
  <c r="N204" i="50"/>
  <c r="F205" i="50"/>
  <c r="C205" i="50" s="1"/>
  <c r="I205" i="50"/>
  <c r="L205" i="50"/>
  <c r="O205" i="50"/>
  <c r="O204" i="50" s="1"/>
  <c r="F206" i="50"/>
  <c r="I206" i="50"/>
  <c r="L206" i="50"/>
  <c r="L204" i="50" s="1"/>
  <c r="O206" i="50"/>
  <c r="C206" i="50" s="1"/>
  <c r="F207" i="50"/>
  <c r="C207" i="50" s="1"/>
  <c r="I207" i="50"/>
  <c r="L207" i="50"/>
  <c r="O207" i="50"/>
  <c r="F208" i="50"/>
  <c r="C208" i="50" s="1"/>
  <c r="I208" i="50"/>
  <c r="I204" i="50" s="1"/>
  <c r="L208" i="50"/>
  <c r="O208" i="50"/>
  <c r="F209" i="50"/>
  <c r="C209" i="50" s="1"/>
  <c r="I209" i="50"/>
  <c r="L209" i="50"/>
  <c r="O209" i="50"/>
  <c r="F210" i="50"/>
  <c r="I210" i="50"/>
  <c r="L210" i="50"/>
  <c r="O210" i="50"/>
  <c r="C210" i="50" s="1"/>
  <c r="F211" i="50"/>
  <c r="C211" i="50" s="1"/>
  <c r="I211" i="50"/>
  <c r="L211" i="50"/>
  <c r="O211" i="50"/>
  <c r="F212" i="50"/>
  <c r="C212" i="50" s="1"/>
  <c r="I212" i="50"/>
  <c r="L212" i="50"/>
  <c r="O212" i="50"/>
  <c r="F213" i="50"/>
  <c r="C213" i="50" s="1"/>
  <c r="I213" i="50"/>
  <c r="L213" i="50"/>
  <c r="O213" i="50"/>
  <c r="F214" i="50"/>
  <c r="I214" i="50"/>
  <c r="L214" i="50"/>
  <c r="O214" i="50"/>
  <c r="C214" i="50" s="1"/>
  <c r="D215" i="50"/>
  <c r="E215" i="50"/>
  <c r="G215" i="50"/>
  <c r="H215" i="50"/>
  <c r="J215" i="50"/>
  <c r="J203" i="50" s="1"/>
  <c r="K215" i="50"/>
  <c r="M215" i="50"/>
  <c r="N215" i="50"/>
  <c r="N203" i="50" s="1"/>
  <c r="F216" i="50"/>
  <c r="C216" i="50" s="1"/>
  <c r="I216" i="50"/>
  <c r="I215" i="50" s="1"/>
  <c r="L216" i="50"/>
  <c r="O216" i="50"/>
  <c r="O215" i="50" s="1"/>
  <c r="F217" i="50"/>
  <c r="C217" i="50" s="1"/>
  <c r="I217" i="50"/>
  <c r="L217" i="50"/>
  <c r="L215" i="50" s="1"/>
  <c r="O217" i="50"/>
  <c r="F218" i="50"/>
  <c r="I218" i="50"/>
  <c r="L218" i="50"/>
  <c r="O218" i="50"/>
  <c r="C218" i="50" s="1"/>
  <c r="F219" i="50"/>
  <c r="C219" i="50" s="1"/>
  <c r="I219" i="50"/>
  <c r="L219" i="50"/>
  <c r="O219" i="50"/>
  <c r="F220" i="50"/>
  <c r="C220" i="50" s="1"/>
  <c r="I220" i="50"/>
  <c r="L220" i="50"/>
  <c r="O220" i="50"/>
  <c r="F221" i="50"/>
  <c r="C221" i="50" s="1"/>
  <c r="I221" i="50"/>
  <c r="L221" i="50"/>
  <c r="O221" i="50"/>
  <c r="F222" i="50"/>
  <c r="I222" i="50"/>
  <c r="L222" i="50"/>
  <c r="O222" i="50"/>
  <c r="C222" i="50" s="1"/>
  <c r="F223" i="50"/>
  <c r="C223" i="50" s="1"/>
  <c r="I223" i="50"/>
  <c r="L223" i="50"/>
  <c r="O223" i="50"/>
  <c r="F224" i="50"/>
  <c r="C224" i="50" s="1"/>
  <c r="I224" i="50"/>
  <c r="L224" i="50"/>
  <c r="O224" i="50"/>
  <c r="F225" i="50"/>
  <c r="C225" i="50" s="1"/>
  <c r="I225" i="50"/>
  <c r="L225" i="50"/>
  <c r="O225" i="50"/>
  <c r="D226" i="50"/>
  <c r="E226" i="50"/>
  <c r="F226" i="50"/>
  <c r="G226" i="50"/>
  <c r="H226" i="50"/>
  <c r="J226" i="50"/>
  <c r="K226" i="50"/>
  <c r="M226" i="50"/>
  <c r="N226" i="50"/>
  <c r="O226" i="50"/>
  <c r="F227" i="50"/>
  <c r="C227" i="50" s="1"/>
  <c r="I227" i="50"/>
  <c r="I226" i="50" s="1"/>
  <c r="L227" i="50"/>
  <c r="L226" i="50" s="1"/>
  <c r="O227" i="50"/>
  <c r="F228" i="50"/>
  <c r="C228" i="50" s="1"/>
  <c r="I228" i="50"/>
  <c r="L228" i="50"/>
  <c r="O228" i="50"/>
  <c r="F231" i="50"/>
  <c r="C231" i="50" s="1"/>
  <c r="I231" i="50"/>
  <c r="L231" i="50"/>
  <c r="L230" i="50" s="1"/>
  <c r="O231" i="50"/>
  <c r="D232" i="50"/>
  <c r="D230" i="50" s="1"/>
  <c r="D229" i="50" s="1"/>
  <c r="E232" i="50"/>
  <c r="E230" i="50" s="1"/>
  <c r="G232" i="50"/>
  <c r="H232" i="50"/>
  <c r="H230" i="50" s="1"/>
  <c r="I232" i="50"/>
  <c r="J232" i="50"/>
  <c r="K232" i="50"/>
  <c r="L232" i="50"/>
  <c r="M232" i="50"/>
  <c r="M230" i="50" s="1"/>
  <c r="M229" i="50" s="1"/>
  <c r="N232" i="50"/>
  <c r="F233" i="50"/>
  <c r="C233" i="50" s="1"/>
  <c r="I233" i="50"/>
  <c r="L233" i="50"/>
  <c r="O233" i="50"/>
  <c r="O232" i="50" s="1"/>
  <c r="D234" i="50"/>
  <c r="E234" i="50"/>
  <c r="G234" i="50"/>
  <c r="G230" i="50" s="1"/>
  <c r="G229" i="50" s="1"/>
  <c r="H234" i="50"/>
  <c r="J234" i="50"/>
  <c r="J230" i="50" s="1"/>
  <c r="K234" i="50"/>
  <c r="K230" i="50" s="1"/>
  <c r="M234" i="50"/>
  <c r="N234" i="50"/>
  <c r="N230" i="50" s="1"/>
  <c r="O234" i="50"/>
  <c r="F235" i="50"/>
  <c r="C235" i="50" s="1"/>
  <c r="I235" i="50"/>
  <c r="I234" i="50" s="1"/>
  <c r="L235" i="50"/>
  <c r="L234" i="50" s="1"/>
  <c r="O235" i="50"/>
  <c r="F236" i="50"/>
  <c r="C236" i="50" s="1"/>
  <c r="I236" i="50"/>
  <c r="L236" i="50"/>
  <c r="O236" i="50"/>
  <c r="D237" i="50"/>
  <c r="E237" i="50"/>
  <c r="G237" i="50"/>
  <c r="H237" i="50"/>
  <c r="J237" i="50"/>
  <c r="K237" i="50"/>
  <c r="M237" i="50"/>
  <c r="N237" i="50"/>
  <c r="F238" i="50"/>
  <c r="I238" i="50"/>
  <c r="I237" i="50" s="1"/>
  <c r="L238" i="50"/>
  <c r="O238" i="50"/>
  <c r="O237" i="50" s="1"/>
  <c r="F239" i="50"/>
  <c r="F237" i="50" s="1"/>
  <c r="I239" i="50"/>
  <c r="L239" i="50"/>
  <c r="L237" i="50" s="1"/>
  <c r="O239" i="50"/>
  <c r="F240" i="50"/>
  <c r="C240" i="50" s="1"/>
  <c r="I240" i="50"/>
  <c r="L240" i="50"/>
  <c r="O240" i="50"/>
  <c r="F241" i="50"/>
  <c r="C241" i="50" s="1"/>
  <c r="I241" i="50"/>
  <c r="L241" i="50"/>
  <c r="O241" i="50"/>
  <c r="F242" i="50"/>
  <c r="I242" i="50"/>
  <c r="L242" i="50"/>
  <c r="O242" i="50"/>
  <c r="C242" i="50" s="1"/>
  <c r="F243" i="50"/>
  <c r="C243" i="50" s="1"/>
  <c r="I243" i="50"/>
  <c r="L243" i="50"/>
  <c r="O243" i="50"/>
  <c r="F244" i="50"/>
  <c r="C244" i="50" s="1"/>
  <c r="I244" i="50"/>
  <c r="L244" i="50"/>
  <c r="O244" i="50"/>
  <c r="D245" i="50"/>
  <c r="E245" i="50"/>
  <c r="G245" i="50"/>
  <c r="H245" i="50"/>
  <c r="J245" i="50"/>
  <c r="K245" i="50"/>
  <c r="M245" i="50"/>
  <c r="N245" i="50"/>
  <c r="F246" i="50"/>
  <c r="I246" i="50"/>
  <c r="I245" i="50" s="1"/>
  <c r="L246" i="50"/>
  <c r="O246" i="50"/>
  <c r="O245" i="50" s="1"/>
  <c r="F247" i="50"/>
  <c r="F245" i="50" s="1"/>
  <c r="I247" i="50"/>
  <c r="L247" i="50"/>
  <c r="L245" i="50" s="1"/>
  <c r="O247" i="50"/>
  <c r="F248" i="50"/>
  <c r="C248" i="50" s="1"/>
  <c r="I248" i="50"/>
  <c r="L248" i="50"/>
  <c r="O248" i="50"/>
  <c r="F249" i="50"/>
  <c r="C249" i="50" s="1"/>
  <c r="I249" i="50"/>
  <c r="L249" i="50"/>
  <c r="O249" i="50"/>
  <c r="G250" i="50"/>
  <c r="K250" i="50"/>
  <c r="D251" i="50"/>
  <c r="D250" i="50" s="1"/>
  <c r="E251" i="50"/>
  <c r="E250" i="50" s="1"/>
  <c r="G251" i="50"/>
  <c r="H251" i="50"/>
  <c r="H250" i="50" s="1"/>
  <c r="J251" i="50"/>
  <c r="J250" i="50" s="1"/>
  <c r="K251" i="50"/>
  <c r="M251" i="50"/>
  <c r="M250" i="50" s="1"/>
  <c r="N251" i="50"/>
  <c r="N250" i="50" s="1"/>
  <c r="F252" i="50"/>
  <c r="I252" i="50"/>
  <c r="I251" i="50" s="1"/>
  <c r="L252" i="50"/>
  <c r="O252" i="50"/>
  <c r="O251" i="50" s="1"/>
  <c r="O250" i="50" s="1"/>
  <c r="F253" i="50"/>
  <c r="I253" i="50"/>
  <c r="L253" i="50"/>
  <c r="O253" i="50"/>
  <c r="F254" i="50"/>
  <c r="I254" i="50"/>
  <c r="L254" i="50"/>
  <c r="O254" i="50"/>
  <c r="C254" i="50" s="1"/>
  <c r="F255" i="50"/>
  <c r="I255" i="50"/>
  <c r="L255" i="50"/>
  <c r="O255" i="50"/>
  <c r="F256" i="50"/>
  <c r="I256" i="50"/>
  <c r="L256" i="50"/>
  <c r="O256" i="50"/>
  <c r="F257" i="50"/>
  <c r="C257" i="50" s="1"/>
  <c r="I257" i="50"/>
  <c r="L257" i="50"/>
  <c r="O257" i="50"/>
  <c r="G258" i="50"/>
  <c r="K258" i="50"/>
  <c r="D259" i="50"/>
  <c r="D258" i="50" s="1"/>
  <c r="E259" i="50"/>
  <c r="E258" i="50" s="1"/>
  <c r="F259" i="50"/>
  <c r="G259" i="50"/>
  <c r="H259" i="50"/>
  <c r="H258" i="50" s="1"/>
  <c r="J259" i="50"/>
  <c r="J258" i="50" s="1"/>
  <c r="K259" i="50"/>
  <c r="M259" i="50"/>
  <c r="M258" i="50" s="1"/>
  <c r="N259" i="50"/>
  <c r="F260" i="50"/>
  <c r="I260" i="50"/>
  <c r="I259" i="50" s="1"/>
  <c r="I258" i="50" s="1"/>
  <c r="L260" i="50"/>
  <c r="O260" i="50"/>
  <c r="F261" i="50"/>
  <c r="C261" i="50" s="1"/>
  <c r="I261" i="50"/>
  <c r="L261" i="50"/>
  <c r="L259" i="50" s="1"/>
  <c r="O261" i="50"/>
  <c r="F262" i="50"/>
  <c r="I262" i="50"/>
  <c r="L262" i="50"/>
  <c r="O262" i="50"/>
  <c r="C262" i="50" s="1"/>
  <c r="D263" i="50"/>
  <c r="E263" i="50"/>
  <c r="F263" i="50"/>
  <c r="G263" i="50"/>
  <c r="H263" i="50"/>
  <c r="J263" i="50"/>
  <c r="K263" i="50"/>
  <c r="M263" i="50"/>
  <c r="N263" i="50"/>
  <c r="F264" i="50"/>
  <c r="I264" i="50"/>
  <c r="I263" i="50" s="1"/>
  <c r="L264" i="50"/>
  <c r="O264" i="50"/>
  <c r="O263" i="50" s="1"/>
  <c r="F265" i="50"/>
  <c r="C265" i="50" s="1"/>
  <c r="I265" i="50"/>
  <c r="L265" i="50"/>
  <c r="O265" i="50"/>
  <c r="F266" i="50"/>
  <c r="I266" i="50"/>
  <c r="L266" i="50"/>
  <c r="O266" i="50"/>
  <c r="C266" i="50" s="1"/>
  <c r="F267" i="50"/>
  <c r="I267" i="50"/>
  <c r="L267" i="50"/>
  <c r="O267" i="50"/>
  <c r="M268" i="50"/>
  <c r="D269" i="50"/>
  <c r="D268" i="50" s="1"/>
  <c r="G269" i="50"/>
  <c r="G268" i="50" s="1"/>
  <c r="H269" i="50"/>
  <c r="H268" i="50" s="1"/>
  <c r="K269" i="50"/>
  <c r="K268" i="50" s="1"/>
  <c r="F270" i="50"/>
  <c r="I270" i="50"/>
  <c r="I269" i="50" s="1"/>
  <c r="I268" i="50" s="1"/>
  <c r="L270" i="50"/>
  <c r="O270" i="50"/>
  <c r="D271" i="50"/>
  <c r="E271" i="50"/>
  <c r="E269" i="50" s="1"/>
  <c r="E268" i="50" s="1"/>
  <c r="G271" i="50"/>
  <c r="H271" i="50"/>
  <c r="J271" i="50"/>
  <c r="J269" i="50" s="1"/>
  <c r="K271" i="50"/>
  <c r="M271" i="50"/>
  <c r="M269" i="50" s="1"/>
  <c r="N271" i="50"/>
  <c r="N269" i="50" s="1"/>
  <c r="F272" i="50"/>
  <c r="C272" i="50" s="1"/>
  <c r="I272" i="50"/>
  <c r="I271" i="50" s="1"/>
  <c r="L272" i="50"/>
  <c r="O272" i="50"/>
  <c r="O271" i="50" s="1"/>
  <c r="F273" i="50"/>
  <c r="C273" i="50" s="1"/>
  <c r="I273" i="50"/>
  <c r="L273" i="50"/>
  <c r="L271" i="50" s="1"/>
  <c r="L269" i="50" s="1"/>
  <c r="L268" i="50" s="1"/>
  <c r="O273" i="50"/>
  <c r="F274" i="50"/>
  <c r="I274" i="50"/>
  <c r="L274" i="50"/>
  <c r="O274" i="50"/>
  <c r="C274" i="50" s="1"/>
  <c r="D275" i="50"/>
  <c r="E275" i="50"/>
  <c r="F275" i="50"/>
  <c r="G275" i="50"/>
  <c r="H275" i="50"/>
  <c r="J275" i="50"/>
  <c r="K275" i="50"/>
  <c r="M275" i="50"/>
  <c r="N275" i="50"/>
  <c r="F276" i="50"/>
  <c r="I276" i="50"/>
  <c r="I275" i="50" s="1"/>
  <c r="L276" i="50"/>
  <c r="O276" i="50"/>
  <c r="O275" i="50" s="1"/>
  <c r="F277" i="50"/>
  <c r="C277" i="50" s="1"/>
  <c r="I277" i="50"/>
  <c r="L277" i="50"/>
  <c r="L275" i="50" s="1"/>
  <c r="O277" i="50"/>
  <c r="F278" i="50"/>
  <c r="I278" i="50"/>
  <c r="L278" i="50"/>
  <c r="O278" i="50"/>
  <c r="C278" i="50" s="1"/>
  <c r="D279" i="50"/>
  <c r="E279" i="50"/>
  <c r="F279" i="50"/>
  <c r="G279" i="50"/>
  <c r="H279" i="50"/>
  <c r="J279" i="50"/>
  <c r="K279" i="50"/>
  <c r="L279" i="50"/>
  <c r="M279" i="50"/>
  <c r="N279" i="50"/>
  <c r="F280" i="50"/>
  <c r="I280" i="50"/>
  <c r="I279" i="50" s="1"/>
  <c r="L280" i="50"/>
  <c r="O280" i="50"/>
  <c r="O279" i="50" s="1"/>
  <c r="D281" i="50"/>
  <c r="E281" i="50"/>
  <c r="G281" i="50"/>
  <c r="H281" i="50"/>
  <c r="J281" i="50"/>
  <c r="K281" i="50"/>
  <c r="L281" i="50"/>
  <c r="M281" i="50"/>
  <c r="N281" i="50"/>
  <c r="F282" i="50"/>
  <c r="I282" i="50"/>
  <c r="I281" i="50" s="1"/>
  <c r="I287" i="50" s="1"/>
  <c r="L282" i="50"/>
  <c r="O282" i="50"/>
  <c r="O281" i="50" s="1"/>
  <c r="F283" i="50"/>
  <c r="F281" i="50" s="1"/>
  <c r="I283" i="50"/>
  <c r="L283" i="50"/>
  <c r="O283" i="50"/>
  <c r="E287" i="50"/>
  <c r="J287" i="50"/>
  <c r="J286" i="50" s="1"/>
  <c r="M287" i="50"/>
  <c r="M286" i="50" s="1"/>
  <c r="N287" i="50"/>
  <c r="N286" i="50" s="1"/>
  <c r="D288" i="50"/>
  <c r="E288" i="50"/>
  <c r="G288" i="50"/>
  <c r="H288" i="50"/>
  <c r="I288" i="50"/>
  <c r="J288" i="50"/>
  <c r="K288" i="50"/>
  <c r="M288" i="50"/>
  <c r="N288" i="50"/>
  <c r="F289" i="50"/>
  <c r="I289" i="50"/>
  <c r="L289" i="50"/>
  <c r="O289" i="50"/>
  <c r="F290" i="50"/>
  <c r="I290" i="50"/>
  <c r="L290" i="50"/>
  <c r="O290" i="50"/>
  <c r="C290" i="50" s="1"/>
  <c r="F291" i="50"/>
  <c r="C291" i="50" s="1"/>
  <c r="I291" i="50"/>
  <c r="L291" i="50"/>
  <c r="L288" i="50" s="1"/>
  <c r="O291" i="50"/>
  <c r="F292" i="50"/>
  <c r="C292" i="50" s="1"/>
  <c r="I292" i="50"/>
  <c r="L292" i="50"/>
  <c r="O292" i="50"/>
  <c r="F293" i="50"/>
  <c r="C293" i="50" s="1"/>
  <c r="I293" i="50"/>
  <c r="L293" i="50"/>
  <c r="O293" i="50"/>
  <c r="F294" i="50"/>
  <c r="I294" i="50"/>
  <c r="L294" i="50"/>
  <c r="O294" i="50"/>
  <c r="C294" i="50" s="1"/>
  <c r="F295" i="50"/>
  <c r="I295" i="50"/>
  <c r="L295" i="50"/>
  <c r="O295" i="50"/>
  <c r="F296" i="50"/>
  <c r="I296" i="50"/>
  <c r="L296" i="50"/>
  <c r="O296" i="50"/>
  <c r="D20" i="49"/>
  <c r="H20" i="49"/>
  <c r="D21" i="49"/>
  <c r="E21" i="49"/>
  <c r="E20" i="49" s="1"/>
  <c r="G21" i="49"/>
  <c r="G20" i="49" s="1"/>
  <c r="H21" i="49"/>
  <c r="J21" i="49"/>
  <c r="K21" i="49"/>
  <c r="M21" i="49"/>
  <c r="M20" i="49" s="1"/>
  <c r="N21" i="49"/>
  <c r="N20" i="49" s="1"/>
  <c r="O21" i="49"/>
  <c r="F22" i="49"/>
  <c r="I22" i="49"/>
  <c r="L22" i="49"/>
  <c r="L21" i="49" s="1"/>
  <c r="O22" i="49"/>
  <c r="F23" i="49"/>
  <c r="I23" i="49"/>
  <c r="J23" i="49"/>
  <c r="L23" i="49"/>
  <c r="O23" i="49"/>
  <c r="D24" i="49"/>
  <c r="F24" i="49"/>
  <c r="G24" i="49"/>
  <c r="I24" i="49"/>
  <c r="C24" i="49" s="1"/>
  <c r="F25" i="49"/>
  <c r="C25" i="49" s="1"/>
  <c r="J27" i="49"/>
  <c r="J26" i="49" s="1"/>
  <c r="K27" i="49"/>
  <c r="K26" i="49" s="1"/>
  <c r="L28" i="49"/>
  <c r="L29" i="49"/>
  <c r="C29" i="49" s="1"/>
  <c r="L30" i="49"/>
  <c r="C30" i="49" s="1"/>
  <c r="J31" i="49"/>
  <c r="K31" i="49"/>
  <c r="L31" i="49"/>
  <c r="C31" i="49" s="1"/>
  <c r="L32" i="49"/>
  <c r="C32" i="49" s="1"/>
  <c r="J33" i="49"/>
  <c r="K33" i="49"/>
  <c r="L34" i="49"/>
  <c r="L35" i="49"/>
  <c r="C35" i="49" s="1"/>
  <c r="J36" i="49"/>
  <c r="K36" i="49"/>
  <c r="L37" i="49"/>
  <c r="L38" i="49"/>
  <c r="C38" i="49" s="1"/>
  <c r="L39" i="49"/>
  <c r="C39" i="49" s="1"/>
  <c r="L40" i="49"/>
  <c r="C40" i="49" s="1"/>
  <c r="F41" i="49"/>
  <c r="C41" i="49" s="1"/>
  <c r="D42" i="49"/>
  <c r="E42" i="49"/>
  <c r="F42" i="49"/>
  <c r="G42" i="49"/>
  <c r="H42" i="49"/>
  <c r="I42" i="49"/>
  <c r="J42" i="49"/>
  <c r="K42" i="49"/>
  <c r="F43" i="49"/>
  <c r="C43" i="49" s="1"/>
  <c r="I43" i="49"/>
  <c r="L43" i="49"/>
  <c r="L42" i="49" s="1"/>
  <c r="M44" i="49"/>
  <c r="N44" i="49"/>
  <c r="O45" i="49"/>
  <c r="O46" i="49"/>
  <c r="C46" i="49" s="1"/>
  <c r="D54" i="49"/>
  <c r="E54" i="49"/>
  <c r="E53" i="49" s="1"/>
  <c r="E52" i="49" s="1"/>
  <c r="H54" i="49"/>
  <c r="H53" i="49" s="1"/>
  <c r="J54" i="49"/>
  <c r="K54" i="49"/>
  <c r="L54" i="49"/>
  <c r="M54" i="49"/>
  <c r="M53" i="49" s="1"/>
  <c r="N54" i="49"/>
  <c r="F55" i="49"/>
  <c r="C55" i="49" s="1"/>
  <c r="I55" i="49"/>
  <c r="L55" i="49"/>
  <c r="O55" i="49"/>
  <c r="O54" i="49" s="1"/>
  <c r="D56" i="49"/>
  <c r="F56" i="49"/>
  <c r="G56" i="49"/>
  <c r="G54" i="49" s="1"/>
  <c r="G53" i="49" s="1"/>
  <c r="I56" i="49"/>
  <c r="I54" i="49" s="1"/>
  <c r="L56" i="49"/>
  <c r="O56" i="49"/>
  <c r="D57" i="49"/>
  <c r="D53" i="49" s="1"/>
  <c r="E57" i="49"/>
  <c r="G57" i="49"/>
  <c r="H57" i="49"/>
  <c r="J57" i="49"/>
  <c r="K57" i="49"/>
  <c r="K53" i="49" s="1"/>
  <c r="M57" i="49"/>
  <c r="N57" i="49"/>
  <c r="F58" i="49"/>
  <c r="I58" i="49"/>
  <c r="I57" i="49" s="1"/>
  <c r="L58" i="49"/>
  <c r="O58" i="49"/>
  <c r="O57" i="49" s="1"/>
  <c r="D59" i="49"/>
  <c r="F59" i="49"/>
  <c r="F57" i="49" s="1"/>
  <c r="I59" i="49"/>
  <c r="L59" i="49"/>
  <c r="O59" i="49"/>
  <c r="F60" i="49"/>
  <c r="C60" i="49" s="1"/>
  <c r="I60" i="49"/>
  <c r="L60" i="49"/>
  <c r="O60" i="49"/>
  <c r="F61" i="49"/>
  <c r="I61" i="49"/>
  <c r="L61" i="49"/>
  <c r="O61" i="49"/>
  <c r="C61" i="49" s="1"/>
  <c r="F62" i="49"/>
  <c r="C62" i="49" s="1"/>
  <c r="I62" i="49"/>
  <c r="L62" i="49"/>
  <c r="L57" i="49" s="1"/>
  <c r="L53" i="49" s="1"/>
  <c r="O62" i="49"/>
  <c r="F63" i="49"/>
  <c r="C63" i="49" s="1"/>
  <c r="I63" i="49"/>
  <c r="L63" i="49"/>
  <c r="O63" i="49"/>
  <c r="F64" i="49"/>
  <c r="C64" i="49" s="1"/>
  <c r="G64" i="49"/>
  <c r="I64" i="49"/>
  <c r="L64" i="49"/>
  <c r="O64" i="49"/>
  <c r="F65" i="49"/>
  <c r="C65" i="49" s="1"/>
  <c r="I65" i="49"/>
  <c r="L65" i="49"/>
  <c r="O65" i="49"/>
  <c r="D67" i="49"/>
  <c r="D66" i="49" s="1"/>
  <c r="G67" i="49"/>
  <c r="G66" i="49" s="1"/>
  <c r="I67" i="49"/>
  <c r="L67" i="49"/>
  <c r="O67" i="49"/>
  <c r="D68" i="49"/>
  <c r="E68" i="49"/>
  <c r="E66" i="49" s="1"/>
  <c r="G68" i="49"/>
  <c r="H68" i="49"/>
  <c r="H66" i="49" s="1"/>
  <c r="J68" i="49"/>
  <c r="J66" i="49" s="1"/>
  <c r="K68" i="49"/>
  <c r="K66" i="49" s="1"/>
  <c r="M68" i="49"/>
  <c r="M66" i="49" s="1"/>
  <c r="N68" i="49"/>
  <c r="N66" i="49" s="1"/>
  <c r="F69" i="49"/>
  <c r="C69" i="49" s="1"/>
  <c r="I69" i="49"/>
  <c r="L69" i="49"/>
  <c r="O69" i="49"/>
  <c r="O68" i="49" s="1"/>
  <c r="O66" i="49" s="1"/>
  <c r="F70" i="49"/>
  <c r="I70" i="49"/>
  <c r="L70" i="49"/>
  <c r="L68" i="49" s="1"/>
  <c r="O70" i="49"/>
  <c r="C70" i="49" s="1"/>
  <c r="F71" i="49"/>
  <c r="C71" i="49" s="1"/>
  <c r="I71" i="49"/>
  <c r="L71" i="49"/>
  <c r="O71" i="49"/>
  <c r="F72" i="49"/>
  <c r="C72" i="49" s="1"/>
  <c r="I72" i="49"/>
  <c r="I68" i="49" s="1"/>
  <c r="I66" i="49" s="1"/>
  <c r="L72" i="49"/>
  <c r="O72" i="49"/>
  <c r="F73" i="49"/>
  <c r="C73" i="49" s="1"/>
  <c r="I73" i="49"/>
  <c r="L73" i="49"/>
  <c r="O73" i="49"/>
  <c r="D76" i="49"/>
  <c r="D75" i="49" s="1"/>
  <c r="E76" i="49"/>
  <c r="E75" i="49" s="1"/>
  <c r="G76" i="49"/>
  <c r="G75" i="49" s="1"/>
  <c r="H76" i="49"/>
  <c r="H75" i="49" s="1"/>
  <c r="I76" i="49"/>
  <c r="I75" i="49" s="1"/>
  <c r="J76" i="49"/>
  <c r="K76" i="49"/>
  <c r="K75" i="49" s="1"/>
  <c r="M76" i="49"/>
  <c r="M75" i="49" s="1"/>
  <c r="N76" i="49"/>
  <c r="F77" i="49"/>
  <c r="C77" i="49" s="1"/>
  <c r="I77" i="49"/>
  <c r="L77" i="49"/>
  <c r="O77" i="49"/>
  <c r="O76" i="49" s="1"/>
  <c r="F78" i="49"/>
  <c r="I78" i="49"/>
  <c r="L78" i="49"/>
  <c r="L76" i="49" s="1"/>
  <c r="O78" i="49"/>
  <c r="C78" i="49" s="1"/>
  <c r="D79" i="49"/>
  <c r="E79" i="49"/>
  <c r="G79" i="49"/>
  <c r="H79" i="49"/>
  <c r="J79" i="49"/>
  <c r="J75" i="49" s="1"/>
  <c r="K79" i="49"/>
  <c r="M79" i="49"/>
  <c r="N79" i="49"/>
  <c r="N75" i="49" s="1"/>
  <c r="F80" i="49"/>
  <c r="C80" i="49" s="1"/>
  <c r="I80" i="49"/>
  <c r="I79" i="49" s="1"/>
  <c r="L80" i="49"/>
  <c r="L79" i="49" s="1"/>
  <c r="O80" i="49"/>
  <c r="O79" i="49" s="1"/>
  <c r="F81" i="49"/>
  <c r="C81" i="49" s="1"/>
  <c r="I81" i="49"/>
  <c r="L81" i="49"/>
  <c r="O81" i="49"/>
  <c r="D83" i="49"/>
  <c r="D82" i="49" s="1"/>
  <c r="E83" i="49"/>
  <c r="E82" i="49" s="1"/>
  <c r="G83" i="49"/>
  <c r="H83" i="49"/>
  <c r="H82" i="49" s="1"/>
  <c r="J83" i="49"/>
  <c r="J82" i="49" s="1"/>
  <c r="K83" i="49"/>
  <c r="M83" i="49"/>
  <c r="M82" i="49" s="1"/>
  <c r="N83" i="49"/>
  <c r="N82" i="49" s="1"/>
  <c r="F84" i="49"/>
  <c r="C84" i="49" s="1"/>
  <c r="I84" i="49"/>
  <c r="I83" i="49" s="1"/>
  <c r="L84" i="49"/>
  <c r="L83" i="49" s="1"/>
  <c r="O84" i="49"/>
  <c r="O83" i="49" s="1"/>
  <c r="F85" i="49"/>
  <c r="C85" i="49" s="1"/>
  <c r="I85" i="49"/>
  <c r="L85" i="49"/>
  <c r="O85" i="49"/>
  <c r="F86" i="49"/>
  <c r="I86" i="49"/>
  <c r="L86" i="49"/>
  <c r="O86" i="49"/>
  <c r="C86" i="49" s="1"/>
  <c r="F87" i="49"/>
  <c r="I87" i="49"/>
  <c r="C87" i="49" s="1"/>
  <c r="L87" i="49"/>
  <c r="O87" i="49"/>
  <c r="D88" i="49"/>
  <c r="E88" i="49"/>
  <c r="G88" i="49"/>
  <c r="H88" i="49"/>
  <c r="K88" i="49"/>
  <c r="M88" i="49"/>
  <c r="N88" i="49"/>
  <c r="F89" i="49"/>
  <c r="C89" i="49" s="1"/>
  <c r="I89" i="49"/>
  <c r="L89" i="49"/>
  <c r="O89" i="49"/>
  <c r="O88" i="49" s="1"/>
  <c r="F90" i="49"/>
  <c r="I90" i="49"/>
  <c r="L90" i="49"/>
  <c r="L88" i="49" s="1"/>
  <c r="O90" i="49"/>
  <c r="C90" i="49" s="1"/>
  <c r="F91" i="49"/>
  <c r="C91" i="49" s="1"/>
  <c r="I91" i="49"/>
  <c r="L91" i="49"/>
  <c r="O91" i="49"/>
  <c r="F92" i="49"/>
  <c r="C92" i="49" s="1"/>
  <c r="I92" i="49"/>
  <c r="I88" i="49" s="1"/>
  <c r="J92" i="49"/>
  <c r="J88" i="49" s="1"/>
  <c r="L92" i="49"/>
  <c r="O92" i="49"/>
  <c r="F93" i="49"/>
  <c r="I93" i="49"/>
  <c r="L93" i="49"/>
  <c r="O93" i="49"/>
  <c r="C93" i="49" s="1"/>
  <c r="D94" i="49"/>
  <c r="E94" i="49"/>
  <c r="G94" i="49"/>
  <c r="H94" i="49"/>
  <c r="J94" i="49"/>
  <c r="K94" i="49"/>
  <c r="M94" i="49"/>
  <c r="N94" i="49"/>
  <c r="F95" i="49"/>
  <c r="C95" i="49" s="1"/>
  <c r="I95" i="49"/>
  <c r="I94" i="49" s="1"/>
  <c r="L95" i="49"/>
  <c r="L94" i="49" s="1"/>
  <c r="O95" i="49"/>
  <c r="O94" i="49" s="1"/>
  <c r="F96" i="49"/>
  <c r="C96" i="49" s="1"/>
  <c r="I96" i="49"/>
  <c r="L96" i="49"/>
  <c r="O96" i="49"/>
  <c r="F97" i="49"/>
  <c r="I97" i="49"/>
  <c r="L97" i="49"/>
  <c r="O97" i="49"/>
  <c r="C97" i="49" s="1"/>
  <c r="F98" i="49"/>
  <c r="C98" i="49" s="1"/>
  <c r="I98" i="49"/>
  <c r="L98" i="49"/>
  <c r="O98" i="49"/>
  <c r="F99" i="49"/>
  <c r="C99" i="49" s="1"/>
  <c r="I99" i="49"/>
  <c r="L99" i="49"/>
  <c r="O99" i="49"/>
  <c r="F100" i="49"/>
  <c r="C100" i="49" s="1"/>
  <c r="I100" i="49"/>
  <c r="L100" i="49"/>
  <c r="O100" i="49"/>
  <c r="F101" i="49"/>
  <c r="I101" i="49"/>
  <c r="L101" i="49"/>
  <c r="O101" i="49"/>
  <c r="C101" i="49" s="1"/>
  <c r="D102" i="49"/>
  <c r="E102" i="49"/>
  <c r="G102" i="49"/>
  <c r="H102" i="49"/>
  <c r="J102" i="49"/>
  <c r="K102" i="49"/>
  <c r="M102" i="49"/>
  <c r="N102" i="49"/>
  <c r="F103" i="49"/>
  <c r="C103" i="49" s="1"/>
  <c r="I103" i="49"/>
  <c r="I102" i="49" s="1"/>
  <c r="L103" i="49"/>
  <c r="O103" i="49"/>
  <c r="O102" i="49" s="1"/>
  <c r="F104" i="49"/>
  <c r="C104" i="49" s="1"/>
  <c r="I104" i="49"/>
  <c r="L104" i="49"/>
  <c r="L102" i="49" s="1"/>
  <c r="O104" i="49"/>
  <c r="F105" i="49"/>
  <c r="I105" i="49"/>
  <c r="L105" i="49"/>
  <c r="O105" i="49"/>
  <c r="C105" i="49" s="1"/>
  <c r="F106" i="49"/>
  <c r="C106" i="49" s="1"/>
  <c r="I106" i="49"/>
  <c r="L106" i="49"/>
  <c r="O106" i="49"/>
  <c r="F107" i="49"/>
  <c r="C107" i="49" s="1"/>
  <c r="I107" i="49"/>
  <c r="L107" i="49"/>
  <c r="O107" i="49"/>
  <c r="F108" i="49"/>
  <c r="C108" i="49" s="1"/>
  <c r="I108" i="49"/>
  <c r="L108" i="49"/>
  <c r="O108" i="49"/>
  <c r="F109" i="49"/>
  <c r="I109" i="49"/>
  <c r="L109" i="49"/>
  <c r="O109" i="49"/>
  <c r="C109" i="49" s="1"/>
  <c r="F110" i="49"/>
  <c r="C110" i="49" s="1"/>
  <c r="I110" i="49"/>
  <c r="L110" i="49"/>
  <c r="O110" i="49"/>
  <c r="D111" i="49"/>
  <c r="E111" i="49"/>
  <c r="G111" i="49"/>
  <c r="H111" i="49"/>
  <c r="I111" i="49"/>
  <c r="J111" i="49"/>
  <c r="K111" i="49"/>
  <c r="M111" i="49"/>
  <c r="N111" i="49"/>
  <c r="F112" i="49"/>
  <c r="C112" i="49" s="1"/>
  <c r="I112" i="49"/>
  <c r="L112" i="49"/>
  <c r="O112" i="49"/>
  <c r="O111" i="49" s="1"/>
  <c r="F113" i="49"/>
  <c r="I113" i="49"/>
  <c r="L113" i="49"/>
  <c r="L111" i="49" s="1"/>
  <c r="O113" i="49"/>
  <c r="C113" i="49" s="1"/>
  <c r="F114" i="49"/>
  <c r="I114" i="49"/>
  <c r="C114" i="49" s="1"/>
  <c r="L114" i="49"/>
  <c r="O114" i="49"/>
  <c r="D115" i="49"/>
  <c r="E115" i="49"/>
  <c r="G115" i="49"/>
  <c r="H115" i="49"/>
  <c r="J115" i="49"/>
  <c r="K115" i="49"/>
  <c r="M115" i="49"/>
  <c r="N115" i="49"/>
  <c r="F116" i="49"/>
  <c r="C116" i="49" s="1"/>
  <c r="I116" i="49"/>
  <c r="L116" i="49"/>
  <c r="O116" i="49"/>
  <c r="O115" i="49" s="1"/>
  <c r="F117" i="49"/>
  <c r="I117" i="49"/>
  <c r="L117" i="49"/>
  <c r="L115" i="49" s="1"/>
  <c r="O117" i="49"/>
  <c r="C117" i="49" s="1"/>
  <c r="F118" i="49"/>
  <c r="C118" i="49" s="1"/>
  <c r="I118" i="49"/>
  <c r="L118" i="49"/>
  <c r="O118" i="49"/>
  <c r="F119" i="49"/>
  <c r="C119" i="49" s="1"/>
  <c r="I119" i="49"/>
  <c r="I115" i="49" s="1"/>
  <c r="L119" i="49"/>
  <c r="O119" i="49"/>
  <c r="F120" i="49"/>
  <c r="C120" i="49" s="1"/>
  <c r="I120" i="49"/>
  <c r="L120" i="49"/>
  <c r="O120" i="49"/>
  <c r="D121" i="49"/>
  <c r="E121" i="49"/>
  <c r="G121" i="49"/>
  <c r="G82" i="49" s="1"/>
  <c r="H121" i="49"/>
  <c r="J121" i="49"/>
  <c r="K121" i="49"/>
  <c r="K82" i="49" s="1"/>
  <c r="M121" i="49"/>
  <c r="N121" i="49"/>
  <c r="F122" i="49"/>
  <c r="C122" i="49" s="1"/>
  <c r="I122" i="49"/>
  <c r="I121" i="49" s="1"/>
  <c r="L122" i="49"/>
  <c r="L121" i="49" s="1"/>
  <c r="O122" i="49"/>
  <c r="F123" i="49"/>
  <c r="C123" i="49" s="1"/>
  <c r="I123" i="49"/>
  <c r="L123" i="49"/>
  <c r="O123" i="49"/>
  <c r="F124" i="49"/>
  <c r="C124" i="49" s="1"/>
  <c r="G124" i="49"/>
  <c r="I124" i="49"/>
  <c r="L124" i="49"/>
  <c r="O124" i="49"/>
  <c r="O121" i="49" s="1"/>
  <c r="F125" i="49"/>
  <c r="C125" i="49" s="1"/>
  <c r="I125" i="49"/>
  <c r="L125" i="49"/>
  <c r="O125" i="49"/>
  <c r="F126" i="49"/>
  <c r="C126" i="49" s="1"/>
  <c r="I126" i="49"/>
  <c r="L126" i="49"/>
  <c r="O126" i="49"/>
  <c r="D127" i="49"/>
  <c r="E127" i="49"/>
  <c r="G127" i="49"/>
  <c r="H127" i="49"/>
  <c r="J127" i="49"/>
  <c r="K127" i="49"/>
  <c r="L127" i="49"/>
  <c r="M127" i="49"/>
  <c r="N127" i="49"/>
  <c r="F128" i="49"/>
  <c r="F127" i="49" s="1"/>
  <c r="C127" i="49" s="1"/>
  <c r="I128" i="49"/>
  <c r="I127" i="49" s="1"/>
  <c r="L128" i="49"/>
  <c r="O128" i="49"/>
  <c r="O127" i="49" s="1"/>
  <c r="D130" i="49"/>
  <c r="D129" i="49" s="1"/>
  <c r="E130" i="49"/>
  <c r="E129" i="49" s="1"/>
  <c r="G130" i="49"/>
  <c r="G129" i="49" s="1"/>
  <c r="H130" i="49"/>
  <c r="H129" i="49" s="1"/>
  <c r="J130" i="49"/>
  <c r="K130" i="49"/>
  <c r="K129" i="49" s="1"/>
  <c r="M130" i="49"/>
  <c r="M129" i="49" s="1"/>
  <c r="N130" i="49"/>
  <c r="F131" i="49"/>
  <c r="C131" i="49" s="1"/>
  <c r="I131" i="49"/>
  <c r="L131" i="49"/>
  <c r="L130" i="49" s="1"/>
  <c r="O131" i="49"/>
  <c r="O130" i="49" s="1"/>
  <c r="F132" i="49"/>
  <c r="I132" i="49"/>
  <c r="L132" i="49"/>
  <c r="O132" i="49"/>
  <c r="C132" i="49" s="1"/>
  <c r="F133" i="49"/>
  <c r="C133" i="49" s="1"/>
  <c r="I133" i="49"/>
  <c r="L133" i="49"/>
  <c r="O133" i="49"/>
  <c r="F134" i="49"/>
  <c r="I134" i="49"/>
  <c r="C134" i="49" s="1"/>
  <c r="L134" i="49"/>
  <c r="O134" i="49"/>
  <c r="D135" i="49"/>
  <c r="E135" i="49"/>
  <c r="G135" i="49"/>
  <c r="H135" i="49"/>
  <c r="J135" i="49"/>
  <c r="K135" i="49"/>
  <c r="M135" i="49"/>
  <c r="N135" i="49"/>
  <c r="F136" i="49"/>
  <c r="I136" i="49"/>
  <c r="I135" i="49" s="1"/>
  <c r="L136" i="49"/>
  <c r="O136" i="49"/>
  <c r="O135" i="49" s="1"/>
  <c r="F137" i="49"/>
  <c r="F135" i="49" s="1"/>
  <c r="C135" i="49" s="1"/>
  <c r="I137" i="49"/>
  <c r="L137" i="49"/>
  <c r="L135" i="49" s="1"/>
  <c r="O137" i="49"/>
  <c r="F138" i="49"/>
  <c r="C138" i="49" s="1"/>
  <c r="I138" i="49"/>
  <c r="L138" i="49"/>
  <c r="O138" i="49"/>
  <c r="F139" i="49"/>
  <c r="C139" i="49" s="1"/>
  <c r="I139" i="49"/>
  <c r="J139" i="49"/>
  <c r="L139" i="49"/>
  <c r="O139" i="49"/>
  <c r="D140" i="49"/>
  <c r="E140" i="49"/>
  <c r="G140" i="49"/>
  <c r="H140" i="49"/>
  <c r="J140" i="49"/>
  <c r="J129" i="49" s="1"/>
  <c r="K140" i="49"/>
  <c r="M140" i="49"/>
  <c r="N140" i="49"/>
  <c r="N129" i="49" s="1"/>
  <c r="F141" i="49"/>
  <c r="I141" i="49"/>
  <c r="C141" i="49" s="1"/>
  <c r="L141" i="49"/>
  <c r="L140" i="49" s="1"/>
  <c r="O141" i="49"/>
  <c r="O140" i="49" s="1"/>
  <c r="F142" i="49"/>
  <c r="C142" i="49" s="1"/>
  <c r="I142" i="49"/>
  <c r="L142" i="49"/>
  <c r="O142" i="49"/>
  <c r="D143" i="49"/>
  <c r="E143" i="49"/>
  <c r="G143" i="49"/>
  <c r="H143" i="49"/>
  <c r="J143" i="49"/>
  <c r="K143" i="49"/>
  <c r="M143" i="49"/>
  <c r="N143" i="49"/>
  <c r="F144" i="49"/>
  <c r="F143" i="49" s="1"/>
  <c r="I144" i="49"/>
  <c r="L144" i="49"/>
  <c r="L143" i="49" s="1"/>
  <c r="O144" i="49"/>
  <c r="F145" i="49"/>
  <c r="I145" i="49"/>
  <c r="I143" i="49" s="1"/>
  <c r="L145" i="49"/>
  <c r="O145" i="49"/>
  <c r="F146" i="49"/>
  <c r="C146" i="49" s="1"/>
  <c r="I146" i="49"/>
  <c r="L146" i="49"/>
  <c r="O146" i="49"/>
  <c r="F147" i="49"/>
  <c r="I147" i="49"/>
  <c r="L147" i="49"/>
  <c r="O147" i="49"/>
  <c r="O143" i="49" s="1"/>
  <c r="F148" i="49"/>
  <c r="C148" i="49" s="1"/>
  <c r="I148" i="49"/>
  <c r="L148" i="49"/>
  <c r="O148" i="49"/>
  <c r="F149" i="49"/>
  <c r="I149" i="49"/>
  <c r="C149" i="49" s="1"/>
  <c r="L149" i="49"/>
  <c r="O149" i="49"/>
  <c r="D150" i="49"/>
  <c r="E150" i="49"/>
  <c r="G150" i="49"/>
  <c r="H150" i="49"/>
  <c r="J150" i="49"/>
  <c r="K150" i="49"/>
  <c r="M150" i="49"/>
  <c r="N150" i="49"/>
  <c r="F151" i="49"/>
  <c r="F150" i="49" s="1"/>
  <c r="I151" i="49"/>
  <c r="I150" i="49" s="1"/>
  <c r="L151" i="49"/>
  <c r="O151" i="49"/>
  <c r="O150" i="49" s="1"/>
  <c r="F152" i="49"/>
  <c r="I152" i="49"/>
  <c r="C152" i="49" s="1"/>
  <c r="L152" i="49"/>
  <c r="L150" i="49" s="1"/>
  <c r="O152" i="49"/>
  <c r="F153" i="49"/>
  <c r="C153" i="49" s="1"/>
  <c r="I153" i="49"/>
  <c r="L153" i="49"/>
  <c r="O153" i="49"/>
  <c r="F154" i="49"/>
  <c r="C154" i="49" s="1"/>
  <c r="I154" i="49"/>
  <c r="L154" i="49"/>
  <c r="O154" i="49"/>
  <c r="F155" i="49"/>
  <c r="I155" i="49"/>
  <c r="L155" i="49"/>
  <c r="O155" i="49"/>
  <c r="C155" i="49" s="1"/>
  <c r="F156" i="49"/>
  <c r="C156" i="49" s="1"/>
  <c r="I156" i="49"/>
  <c r="L156" i="49"/>
  <c r="O156" i="49"/>
  <c r="F157" i="49"/>
  <c r="C157" i="49" s="1"/>
  <c r="I157" i="49"/>
  <c r="L157" i="49"/>
  <c r="O157" i="49"/>
  <c r="F158" i="49"/>
  <c r="C158" i="49" s="1"/>
  <c r="I158" i="49"/>
  <c r="L158" i="49"/>
  <c r="O158" i="49"/>
  <c r="D159" i="49"/>
  <c r="E159" i="49"/>
  <c r="G159" i="49"/>
  <c r="H159" i="49"/>
  <c r="J159" i="49"/>
  <c r="K159" i="49"/>
  <c r="M159" i="49"/>
  <c r="N159" i="49"/>
  <c r="O159" i="49"/>
  <c r="F160" i="49"/>
  <c r="F159" i="49" s="1"/>
  <c r="I160" i="49"/>
  <c r="I159" i="49" s="1"/>
  <c r="L160" i="49"/>
  <c r="L159" i="49" s="1"/>
  <c r="O160" i="49"/>
  <c r="F161" i="49"/>
  <c r="I161" i="49"/>
  <c r="C161" i="49" s="1"/>
  <c r="L161" i="49"/>
  <c r="O161" i="49"/>
  <c r="F162" i="49"/>
  <c r="C162" i="49" s="1"/>
  <c r="I162" i="49"/>
  <c r="L162" i="49"/>
  <c r="O162" i="49"/>
  <c r="F163" i="49"/>
  <c r="I163" i="49"/>
  <c r="L163" i="49"/>
  <c r="O163" i="49"/>
  <c r="C163" i="49" s="1"/>
  <c r="J164" i="49"/>
  <c r="N164" i="49"/>
  <c r="D165" i="49"/>
  <c r="D164" i="49" s="1"/>
  <c r="E165" i="49"/>
  <c r="E164" i="49" s="1"/>
  <c r="G165" i="49"/>
  <c r="G164" i="49" s="1"/>
  <c r="H165" i="49"/>
  <c r="H164" i="49" s="1"/>
  <c r="J165" i="49"/>
  <c r="K165" i="49"/>
  <c r="K164" i="49" s="1"/>
  <c r="M165" i="49"/>
  <c r="M164" i="49" s="1"/>
  <c r="N165" i="49"/>
  <c r="F166" i="49"/>
  <c r="C166" i="49" s="1"/>
  <c r="I166" i="49"/>
  <c r="L166" i="49"/>
  <c r="L165" i="49" s="1"/>
  <c r="L164" i="49" s="1"/>
  <c r="O166" i="49"/>
  <c r="F167" i="49"/>
  <c r="I167" i="49"/>
  <c r="L167" i="49"/>
  <c r="O167" i="49"/>
  <c r="O165" i="49" s="1"/>
  <c r="O164" i="49" s="1"/>
  <c r="F168" i="49"/>
  <c r="I168" i="49"/>
  <c r="L168" i="49"/>
  <c r="C168" i="49" s="1"/>
  <c r="O168" i="49"/>
  <c r="F169" i="49"/>
  <c r="I169" i="49"/>
  <c r="C169" i="49" s="1"/>
  <c r="L169" i="49"/>
  <c r="O169" i="49"/>
  <c r="F170" i="49"/>
  <c r="C170" i="49" s="1"/>
  <c r="I170" i="49"/>
  <c r="L170" i="49"/>
  <c r="O170" i="49"/>
  <c r="F171" i="49"/>
  <c r="I171" i="49"/>
  <c r="L171" i="49"/>
  <c r="O171" i="49"/>
  <c r="C171" i="49" s="1"/>
  <c r="E173" i="49"/>
  <c r="E172" i="49" s="1"/>
  <c r="M173" i="49"/>
  <c r="M172" i="49" s="1"/>
  <c r="D174" i="49"/>
  <c r="D173" i="49" s="1"/>
  <c r="D172" i="49" s="1"/>
  <c r="E174" i="49"/>
  <c r="G174" i="49"/>
  <c r="G173" i="49" s="1"/>
  <c r="G172" i="49" s="1"/>
  <c r="H174" i="49"/>
  <c r="H173" i="49" s="1"/>
  <c r="H172" i="49" s="1"/>
  <c r="J174" i="49"/>
  <c r="J173" i="49" s="1"/>
  <c r="J172" i="49" s="1"/>
  <c r="K174" i="49"/>
  <c r="K173" i="49" s="1"/>
  <c r="K172" i="49" s="1"/>
  <c r="M174" i="49"/>
  <c r="N174" i="49"/>
  <c r="N173" i="49" s="1"/>
  <c r="N172" i="49" s="1"/>
  <c r="F175" i="49"/>
  <c r="F174" i="49" s="1"/>
  <c r="I175" i="49"/>
  <c r="I174" i="49" s="1"/>
  <c r="L175" i="49"/>
  <c r="O175" i="49"/>
  <c r="O174" i="49" s="1"/>
  <c r="F176" i="49"/>
  <c r="C176" i="49" s="1"/>
  <c r="I176" i="49"/>
  <c r="L176" i="49"/>
  <c r="L174" i="49" s="1"/>
  <c r="O176" i="49"/>
  <c r="F177" i="49"/>
  <c r="I177" i="49"/>
  <c r="C177" i="49" s="1"/>
  <c r="L177" i="49"/>
  <c r="O177" i="49"/>
  <c r="D178" i="49"/>
  <c r="E178" i="49"/>
  <c r="G178" i="49"/>
  <c r="H178" i="49"/>
  <c r="J178" i="49"/>
  <c r="K178" i="49"/>
  <c r="M178" i="49"/>
  <c r="N178" i="49"/>
  <c r="F179" i="49"/>
  <c r="F178" i="49" s="1"/>
  <c r="I179" i="49"/>
  <c r="I178" i="49" s="1"/>
  <c r="L179" i="49"/>
  <c r="O179" i="49"/>
  <c r="O178" i="49" s="1"/>
  <c r="F180" i="49"/>
  <c r="C180" i="49" s="1"/>
  <c r="I180" i="49"/>
  <c r="L180" i="49"/>
  <c r="L178" i="49" s="1"/>
  <c r="O180" i="49"/>
  <c r="F181" i="49"/>
  <c r="I181" i="49"/>
  <c r="C181" i="49" s="1"/>
  <c r="L181" i="49"/>
  <c r="O181" i="49"/>
  <c r="F182" i="49"/>
  <c r="C182" i="49" s="1"/>
  <c r="I182" i="49"/>
  <c r="L182" i="49"/>
  <c r="O182" i="49"/>
  <c r="D183" i="49"/>
  <c r="E183" i="49"/>
  <c r="G183" i="49"/>
  <c r="H183" i="49"/>
  <c r="J183" i="49"/>
  <c r="K183" i="49"/>
  <c r="M183" i="49"/>
  <c r="N183" i="49"/>
  <c r="O183" i="49"/>
  <c r="F184" i="49"/>
  <c r="F183" i="49" s="1"/>
  <c r="I184" i="49"/>
  <c r="I183" i="49" s="1"/>
  <c r="L184" i="49"/>
  <c r="L183" i="49" s="1"/>
  <c r="O184" i="49"/>
  <c r="F185" i="49"/>
  <c r="I185" i="49"/>
  <c r="C185" i="49" s="1"/>
  <c r="L185" i="49"/>
  <c r="O185" i="49"/>
  <c r="D187" i="49"/>
  <c r="E187" i="49"/>
  <c r="E186" i="49" s="1"/>
  <c r="G187" i="49"/>
  <c r="H187" i="49"/>
  <c r="J187" i="49"/>
  <c r="J186" i="49" s="1"/>
  <c r="K187" i="49"/>
  <c r="K186" i="49" s="1"/>
  <c r="M187" i="49"/>
  <c r="N187" i="49"/>
  <c r="O187" i="49"/>
  <c r="O186" i="49" s="1"/>
  <c r="F188" i="49"/>
  <c r="F187" i="49" s="1"/>
  <c r="I188" i="49"/>
  <c r="I187" i="49" s="1"/>
  <c r="L188" i="49"/>
  <c r="L187" i="49" s="1"/>
  <c r="O188" i="49"/>
  <c r="F189" i="49"/>
  <c r="I189" i="49"/>
  <c r="C189" i="49" s="1"/>
  <c r="L189" i="49"/>
  <c r="O189" i="49"/>
  <c r="D190" i="49"/>
  <c r="D186" i="49" s="1"/>
  <c r="H190" i="49"/>
  <c r="H186" i="49" s="1"/>
  <c r="D191" i="49"/>
  <c r="E191" i="49"/>
  <c r="E190" i="49" s="1"/>
  <c r="G191" i="49"/>
  <c r="G190" i="49" s="1"/>
  <c r="H191" i="49"/>
  <c r="J191" i="49"/>
  <c r="J190" i="49" s="1"/>
  <c r="K191" i="49"/>
  <c r="K190" i="49" s="1"/>
  <c r="M191" i="49"/>
  <c r="M190" i="49" s="1"/>
  <c r="N191" i="49"/>
  <c r="N190" i="49" s="1"/>
  <c r="O191" i="49"/>
  <c r="O190" i="49" s="1"/>
  <c r="F192" i="49"/>
  <c r="F191" i="49" s="1"/>
  <c r="I192" i="49"/>
  <c r="I191" i="49" s="1"/>
  <c r="I190" i="49" s="1"/>
  <c r="L192" i="49"/>
  <c r="L191" i="49" s="1"/>
  <c r="L190" i="49" s="1"/>
  <c r="O192" i="49"/>
  <c r="G195" i="49"/>
  <c r="K195" i="49"/>
  <c r="K194" i="49" s="1"/>
  <c r="F196" i="49"/>
  <c r="I196" i="49"/>
  <c r="I195" i="49" s="1"/>
  <c r="L196" i="49"/>
  <c r="O196" i="49"/>
  <c r="D197" i="49"/>
  <c r="D195" i="49" s="1"/>
  <c r="E197" i="49"/>
  <c r="E195" i="49" s="1"/>
  <c r="G197" i="49"/>
  <c r="H197" i="49"/>
  <c r="H195" i="49" s="1"/>
  <c r="I197" i="49"/>
  <c r="J197" i="49"/>
  <c r="J195" i="49" s="1"/>
  <c r="K197" i="49"/>
  <c r="M197" i="49"/>
  <c r="M195" i="49" s="1"/>
  <c r="M194" i="49" s="1"/>
  <c r="N197" i="49"/>
  <c r="N195" i="49" s="1"/>
  <c r="N194" i="49" s="1"/>
  <c r="F198" i="49"/>
  <c r="C198" i="49" s="1"/>
  <c r="I198" i="49"/>
  <c r="L198" i="49"/>
  <c r="L197" i="49" s="1"/>
  <c r="O198" i="49"/>
  <c r="O197" i="49" s="1"/>
  <c r="O195" i="49" s="1"/>
  <c r="F199" i="49"/>
  <c r="I199" i="49"/>
  <c r="L199" i="49"/>
  <c r="O199" i="49"/>
  <c r="C199" i="49" s="1"/>
  <c r="F200" i="49"/>
  <c r="C200" i="49" s="1"/>
  <c r="I200" i="49"/>
  <c r="L200" i="49"/>
  <c r="O200" i="49"/>
  <c r="F201" i="49"/>
  <c r="I201" i="49"/>
  <c r="C201" i="49" s="1"/>
  <c r="L201" i="49"/>
  <c r="O201" i="49"/>
  <c r="F202" i="49"/>
  <c r="C202" i="49" s="1"/>
  <c r="I202" i="49"/>
  <c r="L202" i="49"/>
  <c r="O202" i="49"/>
  <c r="D204" i="49"/>
  <c r="E204" i="49"/>
  <c r="E203" i="49" s="1"/>
  <c r="G204" i="49"/>
  <c r="H204" i="49"/>
  <c r="J204" i="49"/>
  <c r="J203" i="49" s="1"/>
  <c r="K204" i="49"/>
  <c r="M204" i="49"/>
  <c r="M203" i="49" s="1"/>
  <c r="N204" i="49"/>
  <c r="N203" i="49" s="1"/>
  <c r="F205" i="49"/>
  <c r="I205" i="49"/>
  <c r="L205" i="49"/>
  <c r="O205" i="49"/>
  <c r="F206" i="49"/>
  <c r="C206" i="49" s="1"/>
  <c r="I206" i="49"/>
  <c r="L206" i="49"/>
  <c r="O206" i="49"/>
  <c r="F207" i="49"/>
  <c r="I207" i="49"/>
  <c r="L207" i="49"/>
  <c r="O207" i="49"/>
  <c r="C207" i="49" s="1"/>
  <c r="F208" i="49"/>
  <c r="C208" i="49" s="1"/>
  <c r="I208" i="49"/>
  <c r="L208" i="49"/>
  <c r="O208" i="49"/>
  <c r="F209" i="49"/>
  <c r="I209" i="49"/>
  <c r="C209" i="49" s="1"/>
  <c r="L209" i="49"/>
  <c r="O209" i="49"/>
  <c r="F210" i="49"/>
  <c r="C210" i="49" s="1"/>
  <c r="I210" i="49"/>
  <c r="L210" i="49"/>
  <c r="O210" i="49"/>
  <c r="F211" i="49"/>
  <c r="I211" i="49"/>
  <c r="L211" i="49"/>
  <c r="O211" i="49"/>
  <c r="C211" i="49" s="1"/>
  <c r="F212" i="49"/>
  <c r="I212" i="49"/>
  <c r="L212" i="49"/>
  <c r="O212" i="49"/>
  <c r="F213" i="49"/>
  <c r="I213" i="49"/>
  <c r="C213" i="49" s="1"/>
  <c r="L213" i="49"/>
  <c r="O213" i="49"/>
  <c r="F214" i="49"/>
  <c r="C214" i="49" s="1"/>
  <c r="I214" i="49"/>
  <c r="L214" i="49"/>
  <c r="O214" i="49"/>
  <c r="D215" i="49"/>
  <c r="E215" i="49"/>
  <c r="G215" i="49"/>
  <c r="G203" i="49" s="1"/>
  <c r="H215" i="49"/>
  <c r="J215" i="49"/>
  <c r="K215" i="49"/>
  <c r="K203" i="49" s="1"/>
  <c r="M215" i="49"/>
  <c r="N215" i="49"/>
  <c r="F216" i="49"/>
  <c r="I216" i="49"/>
  <c r="L216" i="49"/>
  <c r="L215" i="49" s="1"/>
  <c r="O216" i="49"/>
  <c r="F217" i="49"/>
  <c r="I217" i="49"/>
  <c r="C217" i="49" s="1"/>
  <c r="L217" i="49"/>
  <c r="O217" i="49"/>
  <c r="F218" i="49"/>
  <c r="C218" i="49" s="1"/>
  <c r="I218" i="49"/>
  <c r="L218" i="49"/>
  <c r="O218" i="49"/>
  <c r="F219" i="49"/>
  <c r="I219" i="49"/>
  <c r="L219" i="49"/>
  <c r="O219" i="49"/>
  <c r="O215" i="49" s="1"/>
  <c r="F220" i="49"/>
  <c r="C220" i="49" s="1"/>
  <c r="I220" i="49"/>
  <c r="L220" i="49"/>
  <c r="O220" i="49"/>
  <c r="F221" i="49"/>
  <c r="I221" i="49"/>
  <c r="C221" i="49" s="1"/>
  <c r="L221" i="49"/>
  <c r="O221" i="49"/>
  <c r="F222" i="49"/>
  <c r="C222" i="49" s="1"/>
  <c r="I222" i="49"/>
  <c r="L222" i="49"/>
  <c r="O222" i="49"/>
  <c r="F223" i="49"/>
  <c r="I223" i="49"/>
  <c r="L223" i="49"/>
  <c r="O223" i="49"/>
  <c r="C223" i="49" s="1"/>
  <c r="F224" i="49"/>
  <c r="I224" i="49"/>
  <c r="L224" i="49"/>
  <c r="O224" i="49"/>
  <c r="F225" i="49"/>
  <c r="I225" i="49"/>
  <c r="C225" i="49" s="1"/>
  <c r="L225" i="49"/>
  <c r="O225" i="49"/>
  <c r="D226" i="49"/>
  <c r="E226" i="49"/>
  <c r="G226" i="49"/>
  <c r="H226" i="49"/>
  <c r="J226" i="49"/>
  <c r="K226" i="49"/>
  <c r="L226" i="49"/>
  <c r="M226" i="49"/>
  <c r="N226" i="49"/>
  <c r="F227" i="49"/>
  <c r="F226" i="49" s="1"/>
  <c r="I227" i="49"/>
  <c r="I226" i="49" s="1"/>
  <c r="L227" i="49"/>
  <c r="O227" i="49"/>
  <c r="O226" i="49" s="1"/>
  <c r="F228" i="49"/>
  <c r="C228" i="49" s="1"/>
  <c r="I228" i="49"/>
  <c r="L228" i="49"/>
  <c r="O228" i="49"/>
  <c r="H230" i="49"/>
  <c r="F231" i="49"/>
  <c r="I231" i="49"/>
  <c r="L231" i="49"/>
  <c r="O231" i="49"/>
  <c r="D232" i="49"/>
  <c r="E232" i="49"/>
  <c r="E230" i="49" s="1"/>
  <c r="E229" i="49" s="1"/>
  <c r="F232" i="49"/>
  <c r="G232" i="49"/>
  <c r="G230" i="49" s="1"/>
  <c r="H232" i="49"/>
  <c r="J232" i="49"/>
  <c r="J230" i="49" s="1"/>
  <c r="K232" i="49"/>
  <c r="K230" i="49" s="1"/>
  <c r="M232" i="49"/>
  <c r="N232" i="49"/>
  <c r="N230" i="49" s="1"/>
  <c r="F233" i="49"/>
  <c r="I233" i="49"/>
  <c r="L233" i="49"/>
  <c r="L232" i="49" s="1"/>
  <c r="O233" i="49"/>
  <c r="O232" i="49" s="1"/>
  <c r="D234" i="49"/>
  <c r="D230" i="49" s="1"/>
  <c r="E234" i="49"/>
  <c r="G234" i="49"/>
  <c r="H234" i="49"/>
  <c r="J234" i="49"/>
  <c r="K234" i="49"/>
  <c r="M234" i="49"/>
  <c r="N234" i="49"/>
  <c r="F235" i="49"/>
  <c r="F234" i="49" s="1"/>
  <c r="I235" i="49"/>
  <c r="I234" i="49" s="1"/>
  <c r="L235" i="49"/>
  <c r="O235" i="49"/>
  <c r="O234" i="49" s="1"/>
  <c r="F236" i="49"/>
  <c r="I236" i="49"/>
  <c r="L236" i="49"/>
  <c r="L234" i="49" s="1"/>
  <c r="O236" i="49"/>
  <c r="D237" i="49"/>
  <c r="E237" i="49"/>
  <c r="G237" i="49"/>
  <c r="H237" i="49"/>
  <c r="J237" i="49"/>
  <c r="K237" i="49"/>
  <c r="M237" i="49"/>
  <c r="N237" i="49"/>
  <c r="F238" i="49"/>
  <c r="I238" i="49"/>
  <c r="L238" i="49"/>
  <c r="L237" i="49" s="1"/>
  <c r="O238" i="49"/>
  <c r="O237" i="49" s="1"/>
  <c r="F239" i="49"/>
  <c r="I239" i="49"/>
  <c r="L239" i="49"/>
  <c r="O239" i="49"/>
  <c r="C239" i="49" s="1"/>
  <c r="F240" i="49"/>
  <c r="C240" i="49" s="1"/>
  <c r="I240" i="49"/>
  <c r="L240" i="49"/>
  <c r="O240" i="49"/>
  <c r="F241" i="49"/>
  <c r="I241" i="49"/>
  <c r="C241" i="49" s="1"/>
  <c r="L241" i="49"/>
  <c r="O241" i="49"/>
  <c r="F242" i="49"/>
  <c r="C242" i="49" s="1"/>
  <c r="I242" i="49"/>
  <c r="L242" i="49"/>
  <c r="O242" i="49"/>
  <c r="F243" i="49"/>
  <c r="I243" i="49"/>
  <c r="L243" i="49"/>
  <c r="O243" i="49"/>
  <c r="C243" i="49" s="1"/>
  <c r="F244" i="49"/>
  <c r="C244" i="49" s="1"/>
  <c r="I244" i="49"/>
  <c r="L244" i="49"/>
  <c r="O244" i="49"/>
  <c r="D245" i="49"/>
  <c r="E245" i="49"/>
  <c r="G245" i="49"/>
  <c r="H245" i="49"/>
  <c r="I245" i="49"/>
  <c r="J245" i="49"/>
  <c r="K245" i="49"/>
  <c r="M245" i="49"/>
  <c r="N245" i="49"/>
  <c r="F246" i="49"/>
  <c r="I246" i="49"/>
  <c r="L246" i="49"/>
  <c r="O246" i="49"/>
  <c r="O245" i="49" s="1"/>
  <c r="F247" i="49"/>
  <c r="I247" i="49"/>
  <c r="L247" i="49"/>
  <c r="O247" i="49"/>
  <c r="C247" i="49" s="1"/>
  <c r="F248" i="49"/>
  <c r="I248" i="49"/>
  <c r="L248" i="49"/>
  <c r="O248" i="49"/>
  <c r="F249" i="49"/>
  <c r="I249" i="49"/>
  <c r="C249" i="49" s="1"/>
  <c r="L249" i="49"/>
  <c r="O249" i="49"/>
  <c r="D250" i="49"/>
  <c r="H250" i="49"/>
  <c r="J250" i="49"/>
  <c r="D251" i="49"/>
  <c r="E251" i="49"/>
  <c r="E250" i="49" s="1"/>
  <c r="G251" i="49"/>
  <c r="G250" i="49" s="1"/>
  <c r="H251" i="49"/>
  <c r="J251" i="49"/>
  <c r="K251" i="49"/>
  <c r="K250" i="49" s="1"/>
  <c r="M251" i="49"/>
  <c r="M250" i="49" s="1"/>
  <c r="N251" i="49"/>
  <c r="N250" i="49" s="1"/>
  <c r="F252" i="49"/>
  <c r="I252" i="49"/>
  <c r="I251" i="49" s="1"/>
  <c r="I250" i="49" s="1"/>
  <c r="L252" i="49"/>
  <c r="O252" i="49"/>
  <c r="O251" i="49" s="1"/>
  <c r="O250" i="49" s="1"/>
  <c r="F253" i="49"/>
  <c r="I253" i="49"/>
  <c r="C253" i="49" s="1"/>
  <c r="L253" i="49"/>
  <c r="O253" i="49"/>
  <c r="F254" i="49"/>
  <c r="C254" i="49" s="1"/>
  <c r="I254" i="49"/>
  <c r="L254" i="49"/>
  <c r="O254" i="49"/>
  <c r="F255" i="49"/>
  <c r="C255" i="49" s="1"/>
  <c r="I255" i="49"/>
  <c r="L255" i="49"/>
  <c r="O255" i="49"/>
  <c r="F256" i="49"/>
  <c r="I256" i="49"/>
  <c r="L256" i="49"/>
  <c r="O256" i="49"/>
  <c r="C256" i="49" s="1"/>
  <c r="F257" i="49"/>
  <c r="I257" i="49"/>
  <c r="C257" i="49" s="1"/>
  <c r="L257" i="49"/>
  <c r="O257" i="49"/>
  <c r="E258" i="49"/>
  <c r="J258" i="49"/>
  <c r="M258" i="49"/>
  <c r="N258" i="49"/>
  <c r="D259" i="49"/>
  <c r="D258" i="49" s="1"/>
  <c r="E259" i="49"/>
  <c r="G259" i="49"/>
  <c r="G258" i="49" s="1"/>
  <c r="H259" i="49"/>
  <c r="H258" i="49" s="1"/>
  <c r="J259" i="49"/>
  <c r="K259" i="49"/>
  <c r="K258" i="49" s="1"/>
  <c r="M259" i="49"/>
  <c r="N259" i="49"/>
  <c r="F260" i="49"/>
  <c r="F259" i="49" s="1"/>
  <c r="I260" i="49"/>
  <c r="L260" i="49"/>
  <c r="O260" i="49"/>
  <c r="O259" i="49" s="1"/>
  <c r="F261" i="49"/>
  <c r="I261" i="49"/>
  <c r="I259" i="49" s="1"/>
  <c r="L261" i="49"/>
  <c r="L259" i="49" s="1"/>
  <c r="O261" i="49"/>
  <c r="F262" i="49"/>
  <c r="C262" i="49" s="1"/>
  <c r="I262" i="49"/>
  <c r="L262" i="49"/>
  <c r="O262" i="49"/>
  <c r="D263" i="49"/>
  <c r="E263" i="49"/>
  <c r="G263" i="49"/>
  <c r="H263" i="49"/>
  <c r="J263" i="49"/>
  <c r="K263" i="49"/>
  <c r="M263" i="49"/>
  <c r="N263" i="49"/>
  <c r="F264" i="49"/>
  <c r="F263" i="49" s="1"/>
  <c r="I264" i="49"/>
  <c r="L264" i="49"/>
  <c r="O264" i="49"/>
  <c r="O263" i="49" s="1"/>
  <c r="F265" i="49"/>
  <c r="I265" i="49"/>
  <c r="I263" i="49" s="1"/>
  <c r="L265" i="49"/>
  <c r="L263" i="49" s="1"/>
  <c r="O265" i="49"/>
  <c r="F266" i="49"/>
  <c r="C266" i="49" s="1"/>
  <c r="I266" i="49"/>
  <c r="L266" i="49"/>
  <c r="O266" i="49"/>
  <c r="F267" i="49"/>
  <c r="C267" i="49" s="1"/>
  <c r="I267" i="49"/>
  <c r="L267" i="49"/>
  <c r="O267" i="49"/>
  <c r="E269" i="49"/>
  <c r="E268" i="49" s="1"/>
  <c r="J269" i="49"/>
  <c r="J268" i="49" s="1"/>
  <c r="M269" i="49"/>
  <c r="M268" i="49" s="1"/>
  <c r="N269" i="49"/>
  <c r="N268" i="49" s="1"/>
  <c r="F270" i="49"/>
  <c r="C270" i="49" s="1"/>
  <c r="I270" i="49"/>
  <c r="L270" i="49"/>
  <c r="O270" i="49"/>
  <c r="D271" i="49"/>
  <c r="D269" i="49" s="1"/>
  <c r="D268" i="49" s="1"/>
  <c r="E271" i="49"/>
  <c r="G271" i="49"/>
  <c r="G269" i="49" s="1"/>
  <c r="G268" i="49" s="1"/>
  <c r="H271" i="49"/>
  <c r="H269" i="49" s="1"/>
  <c r="H268" i="49" s="1"/>
  <c r="J271" i="49"/>
  <c r="K271" i="49"/>
  <c r="K269" i="49" s="1"/>
  <c r="K268" i="49" s="1"/>
  <c r="M271" i="49"/>
  <c r="N271" i="49"/>
  <c r="F272" i="49"/>
  <c r="F271" i="49" s="1"/>
  <c r="I272" i="49"/>
  <c r="L272" i="49"/>
  <c r="O272" i="49"/>
  <c r="O271" i="49" s="1"/>
  <c r="F273" i="49"/>
  <c r="I273" i="49"/>
  <c r="I271" i="49" s="1"/>
  <c r="L273" i="49"/>
  <c r="L271" i="49" s="1"/>
  <c r="O273" i="49"/>
  <c r="F274" i="49"/>
  <c r="C274" i="49" s="1"/>
  <c r="I274" i="49"/>
  <c r="L274" i="49"/>
  <c r="O274" i="49"/>
  <c r="D275" i="49"/>
  <c r="E275" i="49"/>
  <c r="G275" i="49"/>
  <c r="H275" i="49"/>
  <c r="J275" i="49"/>
  <c r="K275" i="49"/>
  <c r="M275" i="49"/>
  <c r="N275" i="49"/>
  <c r="F276" i="49"/>
  <c r="F275" i="49" s="1"/>
  <c r="I276" i="49"/>
  <c r="L276" i="49"/>
  <c r="O276" i="49"/>
  <c r="O275" i="49" s="1"/>
  <c r="F277" i="49"/>
  <c r="I277" i="49"/>
  <c r="I275" i="49" s="1"/>
  <c r="L277" i="49"/>
  <c r="L275" i="49" s="1"/>
  <c r="O277" i="49"/>
  <c r="F278" i="49"/>
  <c r="C278" i="49" s="1"/>
  <c r="I278" i="49"/>
  <c r="L278" i="49"/>
  <c r="O278" i="49"/>
  <c r="D279" i="49"/>
  <c r="E279" i="49"/>
  <c r="G279" i="49"/>
  <c r="H279" i="49"/>
  <c r="I279" i="49"/>
  <c r="J279" i="49"/>
  <c r="K279" i="49"/>
  <c r="L279" i="49"/>
  <c r="M279" i="49"/>
  <c r="N279" i="49"/>
  <c r="F280" i="49"/>
  <c r="F279" i="49" s="1"/>
  <c r="I280" i="49"/>
  <c r="L280" i="49"/>
  <c r="O280" i="49"/>
  <c r="O279" i="49" s="1"/>
  <c r="D281" i="49"/>
  <c r="E281" i="49"/>
  <c r="G281" i="49"/>
  <c r="G287" i="49" s="1"/>
  <c r="H281" i="49"/>
  <c r="J281" i="49"/>
  <c r="J287" i="49" s="1"/>
  <c r="J286" i="49" s="1"/>
  <c r="K281" i="49"/>
  <c r="K287" i="49" s="1"/>
  <c r="K286" i="49" s="1"/>
  <c r="M281" i="49"/>
  <c r="N281" i="49"/>
  <c r="N287" i="49" s="1"/>
  <c r="N286" i="49" s="1"/>
  <c r="O281" i="49"/>
  <c r="O287" i="49" s="1"/>
  <c r="F282" i="49"/>
  <c r="C282" i="49" s="1"/>
  <c r="I282" i="49"/>
  <c r="I281" i="49" s="1"/>
  <c r="L282" i="49"/>
  <c r="L281" i="49" s="1"/>
  <c r="L287" i="49" s="1"/>
  <c r="O282" i="49"/>
  <c r="F283" i="49"/>
  <c r="C283" i="49" s="1"/>
  <c r="I283" i="49"/>
  <c r="L283" i="49"/>
  <c r="O283" i="49"/>
  <c r="E286" i="49"/>
  <c r="M286" i="49"/>
  <c r="D287" i="49"/>
  <c r="D286" i="49" s="1"/>
  <c r="E287" i="49"/>
  <c r="H287" i="49"/>
  <c r="H286" i="49" s="1"/>
  <c r="M287" i="49"/>
  <c r="D288" i="49"/>
  <c r="E288" i="49"/>
  <c r="G288" i="49"/>
  <c r="H288" i="49"/>
  <c r="J288" i="49"/>
  <c r="K288" i="49"/>
  <c r="M288" i="49"/>
  <c r="N288" i="49"/>
  <c r="O288" i="49"/>
  <c r="F289" i="49"/>
  <c r="I289" i="49"/>
  <c r="L289" i="49"/>
  <c r="O289" i="49"/>
  <c r="F290" i="49"/>
  <c r="I290" i="49"/>
  <c r="L290" i="49"/>
  <c r="O290" i="49"/>
  <c r="F291" i="49"/>
  <c r="I291" i="49"/>
  <c r="L291" i="49"/>
  <c r="O291" i="49"/>
  <c r="F292" i="49"/>
  <c r="I292" i="49"/>
  <c r="L292" i="49"/>
  <c r="O292" i="49"/>
  <c r="C292" i="49" s="1"/>
  <c r="F293" i="49"/>
  <c r="I293" i="49"/>
  <c r="L293" i="49"/>
  <c r="C293" i="49" s="1"/>
  <c r="O293" i="49"/>
  <c r="F294" i="49"/>
  <c r="C294" i="49" s="1"/>
  <c r="I294" i="49"/>
  <c r="L294" i="49"/>
  <c r="O294" i="49"/>
  <c r="F295" i="49"/>
  <c r="I295" i="49"/>
  <c r="L295" i="49"/>
  <c r="O295" i="49"/>
  <c r="F296" i="49"/>
  <c r="I296" i="49"/>
  <c r="L296" i="49"/>
  <c r="O296" i="49"/>
  <c r="C296" i="49" s="1"/>
  <c r="J20" i="48"/>
  <c r="D21" i="48"/>
  <c r="E21" i="48"/>
  <c r="E20" i="48" s="1"/>
  <c r="G21" i="48"/>
  <c r="H21" i="48"/>
  <c r="I21" i="48"/>
  <c r="J21" i="48"/>
  <c r="K21" i="48"/>
  <c r="M21" i="48"/>
  <c r="M20" i="48" s="1"/>
  <c r="N21" i="48"/>
  <c r="F22" i="48"/>
  <c r="I22" i="48"/>
  <c r="L22" i="48"/>
  <c r="O22" i="48"/>
  <c r="O21" i="48" s="1"/>
  <c r="F23" i="48"/>
  <c r="I23" i="48"/>
  <c r="L23" i="48"/>
  <c r="L21" i="48" s="1"/>
  <c r="O23" i="48"/>
  <c r="C23" i="48" s="1"/>
  <c r="C24" i="48"/>
  <c r="F24" i="48"/>
  <c r="I24" i="48"/>
  <c r="C25" i="48"/>
  <c r="F25" i="48"/>
  <c r="J27" i="48"/>
  <c r="J26" i="48" s="1"/>
  <c r="K27" i="48"/>
  <c r="K26" i="48" s="1"/>
  <c r="K20" i="48" s="1"/>
  <c r="L28" i="48"/>
  <c r="C28" i="48" s="1"/>
  <c r="C29" i="48"/>
  <c r="L29" i="48"/>
  <c r="L27" i="48" s="1"/>
  <c r="L30" i="48"/>
  <c r="C30" i="48" s="1"/>
  <c r="J31" i="48"/>
  <c r="K31" i="48"/>
  <c r="C32" i="48"/>
  <c r="L32" i="48"/>
  <c r="L31" i="48" s="1"/>
  <c r="C31" i="48" s="1"/>
  <c r="J33" i="48"/>
  <c r="K33" i="48"/>
  <c r="L34" i="48"/>
  <c r="C34" i="48" s="1"/>
  <c r="C35" i="48"/>
  <c r="L35" i="48"/>
  <c r="L33" i="48" s="1"/>
  <c r="C33" i="48" s="1"/>
  <c r="J36" i="48"/>
  <c r="K36" i="48"/>
  <c r="L37" i="48"/>
  <c r="C37" i="48" s="1"/>
  <c r="C38" i="48"/>
  <c r="L38" i="48"/>
  <c r="L36" i="48" s="1"/>
  <c r="C36" i="48" s="1"/>
  <c r="L39" i="48"/>
  <c r="C39" i="48" s="1"/>
  <c r="C40" i="48"/>
  <c r="L40" i="48"/>
  <c r="F41" i="48"/>
  <c r="C41" i="48" s="1"/>
  <c r="D42" i="48"/>
  <c r="E42" i="48"/>
  <c r="G42" i="48"/>
  <c r="G20" i="48" s="1"/>
  <c r="H42" i="48"/>
  <c r="J42" i="48"/>
  <c r="K42" i="48"/>
  <c r="L42" i="48"/>
  <c r="F43" i="48"/>
  <c r="I43" i="48"/>
  <c r="I42" i="48" s="1"/>
  <c r="L43" i="48"/>
  <c r="M44" i="48"/>
  <c r="N44" i="48"/>
  <c r="N20" i="48" s="1"/>
  <c r="O44" i="48"/>
  <c r="C44" i="48" s="1"/>
  <c r="O45" i="48"/>
  <c r="C45" i="48" s="1"/>
  <c r="C46" i="48"/>
  <c r="O46" i="48"/>
  <c r="N52" i="48"/>
  <c r="E53" i="48"/>
  <c r="E52" i="48" s="1"/>
  <c r="N53" i="48"/>
  <c r="D54" i="48"/>
  <c r="D53" i="48" s="1"/>
  <c r="D52" i="48" s="1"/>
  <c r="E54" i="48"/>
  <c r="G54" i="48"/>
  <c r="G53" i="48" s="1"/>
  <c r="G52" i="48" s="1"/>
  <c r="H54" i="48"/>
  <c r="H53" i="48" s="1"/>
  <c r="I54" i="48"/>
  <c r="J54" i="48"/>
  <c r="K54" i="48"/>
  <c r="K53" i="48" s="1"/>
  <c r="K52" i="48" s="1"/>
  <c r="M54" i="48"/>
  <c r="M53" i="48" s="1"/>
  <c r="M52" i="48" s="1"/>
  <c r="N54" i="48"/>
  <c r="F55" i="48"/>
  <c r="F54" i="48" s="1"/>
  <c r="I55" i="48"/>
  <c r="L55" i="48"/>
  <c r="O55" i="48"/>
  <c r="O54" i="48" s="1"/>
  <c r="F56" i="48"/>
  <c r="I56" i="48"/>
  <c r="L56" i="48"/>
  <c r="L54" i="48" s="1"/>
  <c r="O56" i="48"/>
  <c r="D57" i="48"/>
  <c r="E57" i="48"/>
  <c r="G57" i="48"/>
  <c r="H57" i="48"/>
  <c r="J57" i="48"/>
  <c r="J53" i="48" s="1"/>
  <c r="J52" i="48" s="1"/>
  <c r="K57" i="48"/>
  <c r="M57" i="48"/>
  <c r="N57" i="48"/>
  <c r="F58" i="48"/>
  <c r="C58" i="48" s="1"/>
  <c r="I58" i="48"/>
  <c r="I57" i="48" s="1"/>
  <c r="L58" i="48"/>
  <c r="O58" i="48"/>
  <c r="F59" i="48"/>
  <c r="I59" i="48"/>
  <c r="L59" i="48"/>
  <c r="O59" i="48"/>
  <c r="C59" i="48" s="1"/>
  <c r="F60" i="48"/>
  <c r="I60" i="48"/>
  <c r="L60" i="48"/>
  <c r="C60" i="48" s="1"/>
  <c r="O60" i="48"/>
  <c r="F61" i="48"/>
  <c r="C61" i="48" s="1"/>
  <c r="I61" i="48"/>
  <c r="L61" i="48"/>
  <c r="O61" i="48"/>
  <c r="F62" i="48"/>
  <c r="C62" i="48" s="1"/>
  <c r="I62" i="48"/>
  <c r="L62" i="48"/>
  <c r="O62" i="48"/>
  <c r="F63" i="48"/>
  <c r="I63" i="48"/>
  <c r="L63" i="48"/>
  <c r="O63" i="48"/>
  <c r="C63" i="48" s="1"/>
  <c r="F64" i="48"/>
  <c r="I64" i="48"/>
  <c r="L64" i="48"/>
  <c r="C64" i="48" s="1"/>
  <c r="O64" i="48"/>
  <c r="F65" i="48"/>
  <c r="I65" i="48"/>
  <c r="L65" i="48"/>
  <c r="O65" i="48"/>
  <c r="D66" i="48"/>
  <c r="E66" i="48"/>
  <c r="H66" i="48"/>
  <c r="M66" i="48"/>
  <c r="F67" i="48"/>
  <c r="I67" i="48"/>
  <c r="L67" i="48"/>
  <c r="O67" i="48"/>
  <c r="D68" i="48"/>
  <c r="E68" i="48"/>
  <c r="G68" i="48"/>
  <c r="G66" i="48" s="1"/>
  <c r="H68" i="48"/>
  <c r="J68" i="48"/>
  <c r="J66" i="48" s="1"/>
  <c r="K68" i="48"/>
  <c r="K66" i="48" s="1"/>
  <c r="M68" i="48"/>
  <c r="N68" i="48"/>
  <c r="N66" i="48" s="1"/>
  <c r="F69" i="48"/>
  <c r="C69" i="48" s="1"/>
  <c r="I69" i="48"/>
  <c r="L69" i="48"/>
  <c r="O69" i="48"/>
  <c r="F70" i="48"/>
  <c r="C70" i="48" s="1"/>
  <c r="I70" i="48"/>
  <c r="L70" i="48"/>
  <c r="O70" i="48"/>
  <c r="F71" i="48"/>
  <c r="I71" i="48"/>
  <c r="L71" i="48"/>
  <c r="O71" i="48"/>
  <c r="O68" i="48" s="1"/>
  <c r="F72" i="48"/>
  <c r="I72" i="48"/>
  <c r="L72" i="48"/>
  <c r="C72" i="48" s="1"/>
  <c r="O72" i="48"/>
  <c r="F73" i="48"/>
  <c r="I73" i="48"/>
  <c r="L73" i="48"/>
  <c r="O73" i="48"/>
  <c r="G75" i="48"/>
  <c r="D76" i="48"/>
  <c r="E76" i="48"/>
  <c r="E75" i="48" s="1"/>
  <c r="G76" i="48"/>
  <c r="H76" i="48"/>
  <c r="J76" i="48"/>
  <c r="J75" i="48" s="1"/>
  <c r="K76" i="48"/>
  <c r="M76" i="48"/>
  <c r="M75" i="48" s="1"/>
  <c r="N76" i="48"/>
  <c r="N75" i="48" s="1"/>
  <c r="O76" i="48"/>
  <c r="F77" i="48"/>
  <c r="I77" i="48"/>
  <c r="L77" i="48"/>
  <c r="L76" i="48" s="1"/>
  <c r="O77" i="48"/>
  <c r="F78" i="48"/>
  <c r="C78" i="48" s="1"/>
  <c r="I78" i="48"/>
  <c r="L78" i="48"/>
  <c r="O78" i="48"/>
  <c r="D79" i="48"/>
  <c r="D75" i="48" s="1"/>
  <c r="E79" i="48"/>
  <c r="G79" i="48"/>
  <c r="H79" i="48"/>
  <c r="H75" i="48" s="1"/>
  <c r="J79" i="48"/>
  <c r="K79" i="48"/>
  <c r="K75" i="48" s="1"/>
  <c r="M79" i="48"/>
  <c r="N79" i="48"/>
  <c r="O79" i="48"/>
  <c r="O75" i="48" s="1"/>
  <c r="F80" i="48"/>
  <c r="I80" i="48"/>
  <c r="L80" i="48"/>
  <c r="L79" i="48" s="1"/>
  <c r="O80" i="48"/>
  <c r="F81" i="48"/>
  <c r="I81" i="48"/>
  <c r="L81" i="48"/>
  <c r="O81" i="48"/>
  <c r="D83" i="48"/>
  <c r="E83" i="48"/>
  <c r="G83" i="48"/>
  <c r="H83" i="48"/>
  <c r="H82" i="48" s="1"/>
  <c r="J83" i="48"/>
  <c r="K83" i="48"/>
  <c r="M83" i="48"/>
  <c r="N83" i="48"/>
  <c r="F84" i="48"/>
  <c r="I84" i="48"/>
  <c r="L84" i="48"/>
  <c r="L83" i="48" s="1"/>
  <c r="O84" i="48"/>
  <c r="F85" i="48"/>
  <c r="C85" i="48" s="1"/>
  <c r="I85" i="48"/>
  <c r="L85" i="48"/>
  <c r="O85" i="48"/>
  <c r="F86" i="48"/>
  <c r="C86" i="48" s="1"/>
  <c r="I86" i="48"/>
  <c r="L86" i="48"/>
  <c r="O86" i="48"/>
  <c r="F87" i="48"/>
  <c r="I87" i="48"/>
  <c r="L87" i="48"/>
  <c r="O87" i="48"/>
  <c r="O83" i="48" s="1"/>
  <c r="D88" i="48"/>
  <c r="E88" i="48"/>
  <c r="G88" i="48"/>
  <c r="H88" i="48"/>
  <c r="J88" i="48"/>
  <c r="K88" i="48"/>
  <c r="M88" i="48"/>
  <c r="N88" i="48"/>
  <c r="F89" i="48"/>
  <c r="C89" i="48" s="1"/>
  <c r="I89" i="48"/>
  <c r="L89" i="48"/>
  <c r="O89" i="48"/>
  <c r="F90" i="48"/>
  <c r="C90" i="48" s="1"/>
  <c r="I90" i="48"/>
  <c r="L90" i="48"/>
  <c r="O90" i="48"/>
  <c r="F91" i="48"/>
  <c r="I91" i="48"/>
  <c r="L91" i="48"/>
  <c r="O91" i="48"/>
  <c r="O88" i="48" s="1"/>
  <c r="F92" i="48"/>
  <c r="I92" i="48"/>
  <c r="L92" i="48"/>
  <c r="C92" i="48" s="1"/>
  <c r="O92" i="48"/>
  <c r="F93" i="48"/>
  <c r="I93" i="48"/>
  <c r="L93" i="48"/>
  <c r="O93" i="48"/>
  <c r="D94" i="48"/>
  <c r="D82" i="48" s="1"/>
  <c r="E94" i="48"/>
  <c r="E82" i="48" s="1"/>
  <c r="G94" i="48"/>
  <c r="H94" i="48"/>
  <c r="I94" i="48"/>
  <c r="J94" i="48"/>
  <c r="K94" i="48"/>
  <c r="M94" i="48"/>
  <c r="M82" i="48" s="1"/>
  <c r="N94" i="48"/>
  <c r="F95" i="48"/>
  <c r="I95" i="48"/>
  <c r="L95" i="48"/>
  <c r="O95" i="48"/>
  <c r="O94" i="48" s="1"/>
  <c r="F96" i="48"/>
  <c r="I96" i="48"/>
  <c r="L96" i="48"/>
  <c r="L94" i="48" s="1"/>
  <c r="O96" i="48"/>
  <c r="F97" i="48"/>
  <c r="I97" i="48"/>
  <c r="L97" i="48"/>
  <c r="O97" i="48"/>
  <c r="F98" i="48"/>
  <c r="C98" i="48" s="1"/>
  <c r="I98" i="48"/>
  <c r="L98" i="48"/>
  <c r="O98" i="48"/>
  <c r="F99" i="48"/>
  <c r="I99" i="48"/>
  <c r="L99" i="48"/>
  <c r="O99" i="48"/>
  <c r="C99" i="48" s="1"/>
  <c r="F100" i="48"/>
  <c r="I100" i="48"/>
  <c r="L100" i="48"/>
  <c r="C100" i="48" s="1"/>
  <c r="O100" i="48"/>
  <c r="F101" i="48"/>
  <c r="C101" i="48" s="1"/>
  <c r="I101" i="48"/>
  <c r="L101" i="48"/>
  <c r="O101" i="48"/>
  <c r="D102" i="48"/>
  <c r="E102" i="48"/>
  <c r="G102" i="48"/>
  <c r="H102" i="48"/>
  <c r="I102" i="48"/>
  <c r="J102" i="48"/>
  <c r="K102" i="48"/>
  <c r="M102" i="48"/>
  <c r="N102" i="48"/>
  <c r="F103" i="48"/>
  <c r="I103" i="48"/>
  <c r="L103" i="48"/>
  <c r="O103" i="48"/>
  <c r="F104" i="48"/>
  <c r="I104" i="48"/>
  <c r="L104" i="48"/>
  <c r="L102" i="48" s="1"/>
  <c r="O104" i="48"/>
  <c r="F105" i="48"/>
  <c r="C105" i="48" s="1"/>
  <c r="I105" i="48"/>
  <c r="L105" i="48"/>
  <c r="O105" i="48"/>
  <c r="F106" i="48"/>
  <c r="C106" i="48" s="1"/>
  <c r="I106" i="48"/>
  <c r="L106" i="48"/>
  <c r="O106" i="48"/>
  <c r="F107" i="48"/>
  <c r="I107" i="48"/>
  <c r="L107" i="48"/>
  <c r="O107" i="48"/>
  <c r="C107" i="48" s="1"/>
  <c r="F108" i="48"/>
  <c r="I108" i="48"/>
  <c r="L108" i="48"/>
  <c r="C108" i="48" s="1"/>
  <c r="O108" i="48"/>
  <c r="F109" i="48"/>
  <c r="I109" i="48"/>
  <c r="L109" i="48"/>
  <c r="O109" i="48"/>
  <c r="F110" i="48"/>
  <c r="C110" i="48" s="1"/>
  <c r="I110" i="48"/>
  <c r="L110" i="48"/>
  <c r="O110" i="48"/>
  <c r="D111" i="48"/>
  <c r="E111" i="48"/>
  <c r="G111" i="48"/>
  <c r="H111" i="48"/>
  <c r="J111" i="48"/>
  <c r="K111" i="48"/>
  <c r="M111" i="48"/>
  <c r="N111" i="48"/>
  <c r="O111" i="48"/>
  <c r="F112" i="48"/>
  <c r="I112" i="48"/>
  <c r="L112" i="48"/>
  <c r="L111" i="48" s="1"/>
  <c r="O112" i="48"/>
  <c r="F113" i="48"/>
  <c r="I113" i="48"/>
  <c r="L113" i="48"/>
  <c r="O113" i="48"/>
  <c r="F114" i="48"/>
  <c r="C114" i="48" s="1"/>
  <c r="I114" i="48"/>
  <c r="L114" i="48"/>
  <c r="O114" i="48"/>
  <c r="D115" i="48"/>
  <c r="E115" i="48"/>
  <c r="G115" i="48"/>
  <c r="H115" i="48"/>
  <c r="J115" i="48"/>
  <c r="K115" i="48"/>
  <c r="M115" i="48"/>
  <c r="N115" i="48"/>
  <c r="O115" i="48"/>
  <c r="F116" i="48"/>
  <c r="I116" i="48"/>
  <c r="L116" i="48"/>
  <c r="L115" i="48" s="1"/>
  <c r="O116" i="48"/>
  <c r="F117" i="48"/>
  <c r="I117" i="48"/>
  <c r="L117" i="48"/>
  <c r="O117" i="48"/>
  <c r="F118" i="48"/>
  <c r="C118" i="48" s="1"/>
  <c r="I118" i="48"/>
  <c r="L118" i="48"/>
  <c r="O118" i="48"/>
  <c r="F119" i="48"/>
  <c r="I119" i="48"/>
  <c r="L119" i="48"/>
  <c r="O119" i="48"/>
  <c r="C119" i="48" s="1"/>
  <c r="F120" i="48"/>
  <c r="I120" i="48"/>
  <c r="L120" i="48"/>
  <c r="C120" i="48" s="1"/>
  <c r="O120" i="48"/>
  <c r="D121" i="48"/>
  <c r="E121" i="48"/>
  <c r="G121" i="48"/>
  <c r="H121" i="48"/>
  <c r="J121" i="48"/>
  <c r="K121" i="48"/>
  <c r="M121" i="48"/>
  <c r="N121" i="48"/>
  <c r="F122" i="48"/>
  <c r="C122" i="48" s="1"/>
  <c r="I122" i="48"/>
  <c r="I121" i="48" s="1"/>
  <c r="L122" i="48"/>
  <c r="O122" i="48"/>
  <c r="F123" i="48"/>
  <c r="I123" i="48"/>
  <c r="L123" i="48"/>
  <c r="O123" i="48"/>
  <c r="C123" i="48" s="1"/>
  <c r="F124" i="48"/>
  <c r="I124" i="48"/>
  <c r="L124" i="48"/>
  <c r="C124" i="48" s="1"/>
  <c r="O124" i="48"/>
  <c r="F125" i="48"/>
  <c r="C125" i="48" s="1"/>
  <c r="I125" i="48"/>
  <c r="L125" i="48"/>
  <c r="O125" i="48"/>
  <c r="F126" i="48"/>
  <c r="C126" i="48" s="1"/>
  <c r="I126" i="48"/>
  <c r="L126" i="48"/>
  <c r="O126" i="48"/>
  <c r="D127" i="48"/>
  <c r="E127" i="48"/>
  <c r="F127" i="48"/>
  <c r="G127" i="48"/>
  <c r="H127" i="48"/>
  <c r="J127" i="48"/>
  <c r="K127" i="48"/>
  <c r="L127" i="48"/>
  <c r="C127" i="48" s="1"/>
  <c r="M127" i="48"/>
  <c r="N127" i="48"/>
  <c r="F128" i="48"/>
  <c r="I128" i="48"/>
  <c r="I127" i="48" s="1"/>
  <c r="L128" i="48"/>
  <c r="O128" i="48"/>
  <c r="O127" i="48" s="1"/>
  <c r="J129" i="48"/>
  <c r="N129" i="48"/>
  <c r="D130" i="48"/>
  <c r="E130" i="48"/>
  <c r="E129" i="48" s="1"/>
  <c r="G130" i="48"/>
  <c r="H130" i="48"/>
  <c r="J130" i="48"/>
  <c r="K130" i="48"/>
  <c r="L130" i="48"/>
  <c r="M130" i="48"/>
  <c r="M129" i="48" s="1"/>
  <c r="N130" i="48"/>
  <c r="F131" i="48"/>
  <c r="F130" i="48" s="1"/>
  <c r="I131" i="48"/>
  <c r="L131" i="48"/>
  <c r="O131" i="48"/>
  <c r="F132" i="48"/>
  <c r="I132" i="48"/>
  <c r="L132" i="48"/>
  <c r="O132" i="48"/>
  <c r="C132" i="48" s="1"/>
  <c r="F133" i="48"/>
  <c r="I133" i="48"/>
  <c r="I130" i="48" s="1"/>
  <c r="L133" i="48"/>
  <c r="O133" i="48"/>
  <c r="F134" i="48"/>
  <c r="I134" i="48"/>
  <c r="L134" i="48"/>
  <c r="O134" i="48"/>
  <c r="D135" i="48"/>
  <c r="E135" i="48"/>
  <c r="G135" i="48"/>
  <c r="H135" i="48"/>
  <c r="J135" i="48"/>
  <c r="K135" i="48"/>
  <c r="L135" i="48"/>
  <c r="M135" i="48"/>
  <c r="N135" i="48"/>
  <c r="F136" i="48"/>
  <c r="I136" i="48"/>
  <c r="L136" i="48"/>
  <c r="O136" i="48"/>
  <c r="C136" i="48" s="1"/>
  <c r="F137" i="48"/>
  <c r="I137" i="48"/>
  <c r="L137" i="48"/>
  <c r="O137" i="48"/>
  <c r="F138" i="48"/>
  <c r="I138" i="48"/>
  <c r="L138" i="48"/>
  <c r="O138" i="48"/>
  <c r="F139" i="48"/>
  <c r="C139" i="48" s="1"/>
  <c r="I139" i="48"/>
  <c r="L139" i="48"/>
  <c r="O139" i="48"/>
  <c r="D140" i="48"/>
  <c r="E140" i="48"/>
  <c r="G140" i="48"/>
  <c r="H140" i="48"/>
  <c r="J140" i="48"/>
  <c r="K140" i="48"/>
  <c r="M140" i="48"/>
  <c r="N140" i="48"/>
  <c r="O140" i="48"/>
  <c r="F141" i="48"/>
  <c r="I141" i="48"/>
  <c r="L141" i="48"/>
  <c r="L140" i="48" s="1"/>
  <c r="O141" i="48"/>
  <c r="F142" i="48"/>
  <c r="I142" i="48"/>
  <c r="L142" i="48"/>
  <c r="O142" i="48"/>
  <c r="D143" i="48"/>
  <c r="E143" i="48"/>
  <c r="G143" i="48"/>
  <c r="H143" i="48"/>
  <c r="J143" i="48"/>
  <c r="K143" i="48"/>
  <c r="L143" i="48"/>
  <c r="M143" i="48"/>
  <c r="N143" i="48"/>
  <c r="F144" i="48"/>
  <c r="I144" i="48"/>
  <c r="L144" i="48"/>
  <c r="O144" i="48"/>
  <c r="C144" i="48" s="1"/>
  <c r="F145" i="48"/>
  <c r="I145" i="48"/>
  <c r="C145" i="48" s="1"/>
  <c r="L145" i="48"/>
  <c r="O145" i="48"/>
  <c r="F146" i="48"/>
  <c r="I146" i="48"/>
  <c r="L146" i="48"/>
  <c r="O146" i="48"/>
  <c r="F147" i="48"/>
  <c r="C147" i="48" s="1"/>
  <c r="I147" i="48"/>
  <c r="L147" i="48"/>
  <c r="O147" i="48"/>
  <c r="F148" i="48"/>
  <c r="I148" i="48"/>
  <c r="L148" i="48"/>
  <c r="O148" i="48"/>
  <c r="C148" i="48" s="1"/>
  <c r="F149" i="48"/>
  <c r="I149" i="48"/>
  <c r="C149" i="48" s="1"/>
  <c r="L149" i="48"/>
  <c r="O149" i="48"/>
  <c r="D150" i="48"/>
  <c r="E150" i="48"/>
  <c r="G150" i="48"/>
  <c r="H150" i="48"/>
  <c r="J150" i="48"/>
  <c r="K150" i="48"/>
  <c r="L150" i="48"/>
  <c r="M150" i="48"/>
  <c r="N150" i="48"/>
  <c r="F151" i="48"/>
  <c r="F150" i="48" s="1"/>
  <c r="I151" i="48"/>
  <c r="L151" i="48"/>
  <c r="O151" i="48"/>
  <c r="F152" i="48"/>
  <c r="I152" i="48"/>
  <c r="L152" i="48"/>
  <c r="O152" i="48"/>
  <c r="C152" i="48" s="1"/>
  <c r="F153" i="48"/>
  <c r="I153" i="48"/>
  <c r="C153" i="48" s="1"/>
  <c r="L153" i="48"/>
  <c r="O153" i="48"/>
  <c r="F154" i="48"/>
  <c r="I154" i="48"/>
  <c r="L154" i="48"/>
  <c r="O154" i="48"/>
  <c r="F155" i="48"/>
  <c r="C155" i="48" s="1"/>
  <c r="I155" i="48"/>
  <c r="L155" i="48"/>
  <c r="O155" i="48"/>
  <c r="F156" i="48"/>
  <c r="I156" i="48"/>
  <c r="L156" i="48"/>
  <c r="O156" i="48"/>
  <c r="C156" i="48" s="1"/>
  <c r="F157" i="48"/>
  <c r="I157" i="48"/>
  <c r="C157" i="48" s="1"/>
  <c r="L157" i="48"/>
  <c r="O157" i="48"/>
  <c r="F158" i="48"/>
  <c r="I158" i="48"/>
  <c r="L158" i="48"/>
  <c r="O158" i="48"/>
  <c r="D159" i="48"/>
  <c r="E159" i="48"/>
  <c r="G159" i="48"/>
  <c r="H159" i="48"/>
  <c r="J159" i="48"/>
  <c r="K159" i="48"/>
  <c r="L159" i="48"/>
  <c r="M159" i="48"/>
  <c r="N159" i="48"/>
  <c r="F160" i="48"/>
  <c r="F159" i="48" s="1"/>
  <c r="I160" i="48"/>
  <c r="L160" i="48"/>
  <c r="O160" i="48"/>
  <c r="C160" i="48" s="1"/>
  <c r="F161" i="48"/>
  <c r="I161" i="48"/>
  <c r="L161" i="48"/>
  <c r="O161" i="48"/>
  <c r="F162" i="48"/>
  <c r="I162" i="48"/>
  <c r="L162" i="48"/>
  <c r="O162" i="48"/>
  <c r="F163" i="48"/>
  <c r="C163" i="48" s="1"/>
  <c r="I163" i="48"/>
  <c r="L163" i="48"/>
  <c r="O163" i="48"/>
  <c r="D164" i="48"/>
  <c r="G164" i="48"/>
  <c r="H164" i="48"/>
  <c r="K164" i="48"/>
  <c r="D165" i="48"/>
  <c r="E165" i="48"/>
  <c r="E164" i="48" s="1"/>
  <c r="G165" i="48"/>
  <c r="H165" i="48"/>
  <c r="J165" i="48"/>
  <c r="J164" i="48" s="1"/>
  <c r="K165" i="48"/>
  <c r="M165" i="48"/>
  <c r="M164" i="48" s="1"/>
  <c r="N165" i="48"/>
  <c r="N164" i="48" s="1"/>
  <c r="F166" i="48"/>
  <c r="I166" i="48"/>
  <c r="I165" i="48" s="1"/>
  <c r="I164" i="48" s="1"/>
  <c r="L166" i="48"/>
  <c r="O166" i="48"/>
  <c r="F167" i="48"/>
  <c r="C167" i="48" s="1"/>
  <c r="I167" i="48"/>
  <c r="L167" i="48"/>
  <c r="O167" i="48"/>
  <c r="F168" i="48"/>
  <c r="I168" i="48"/>
  <c r="L168" i="48"/>
  <c r="O168" i="48"/>
  <c r="C168" i="48" s="1"/>
  <c r="F169" i="48"/>
  <c r="I169" i="48"/>
  <c r="C169" i="48" s="1"/>
  <c r="L169" i="48"/>
  <c r="O169" i="48"/>
  <c r="F170" i="48"/>
  <c r="I170" i="48"/>
  <c r="L170" i="48"/>
  <c r="O170" i="48"/>
  <c r="F171" i="48"/>
  <c r="C171" i="48" s="1"/>
  <c r="I171" i="48"/>
  <c r="L171" i="48"/>
  <c r="O171" i="48"/>
  <c r="G172" i="48"/>
  <c r="K172" i="48"/>
  <c r="J173" i="48"/>
  <c r="J172" i="48" s="1"/>
  <c r="N173" i="48"/>
  <c r="N172" i="48" s="1"/>
  <c r="D174" i="48"/>
  <c r="E174" i="48"/>
  <c r="E173" i="48" s="1"/>
  <c r="E172" i="48" s="1"/>
  <c r="G174" i="48"/>
  <c r="H174" i="48"/>
  <c r="J174" i="48"/>
  <c r="K174" i="48"/>
  <c r="L174" i="48"/>
  <c r="M174" i="48"/>
  <c r="M173" i="48" s="1"/>
  <c r="M172" i="48" s="1"/>
  <c r="N174" i="48"/>
  <c r="F175" i="48"/>
  <c r="F174" i="48" s="1"/>
  <c r="I175" i="48"/>
  <c r="L175" i="48"/>
  <c r="O175" i="48"/>
  <c r="F176" i="48"/>
  <c r="I176" i="48"/>
  <c r="L176" i="48"/>
  <c r="O176" i="48"/>
  <c r="C176" i="48" s="1"/>
  <c r="F177" i="48"/>
  <c r="I177" i="48"/>
  <c r="C177" i="48" s="1"/>
  <c r="L177" i="48"/>
  <c r="O177" i="48"/>
  <c r="D178" i="48"/>
  <c r="E178" i="48"/>
  <c r="G178" i="48"/>
  <c r="G173" i="48" s="1"/>
  <c r="H178" i="48"/>
  <c r="J178" i="48"/>
  <c r="K178" i="48"/>
  <c r="K173" i="48" s="1"/>
  <c r="L178" i="48"/>
  <c r="M178" i="48"/>
  <c r="N178" i="48"/>
  <c r="F179" i="48"/>
  <c r="F178" i="48" s="1"/>
  <c r="I179" i="48"/>
  <c r="L179" i="48"/>
  <c r="O179" i="48"/>
  <c r="F180" i="48"/>
  <c r="I180" i="48"/>
  <c r="L180" i="48"/>
  <c r="O180" i="48"/>
  <c r="C180" i="48" s="1"/>
  <c r="F181" i="48"/>
  <c r="I181" i="48"/>
  <c r="C181" i="48" s="1"/>
  <c r="L181" i="48"/>
  <c r="O181" i="48"/>
  <c r="F182" i="48"/>
  <c r="I182" i="48"/>
  <c r="L182" i="48"/>
  <c r="O182" i="48"/>
  <c r="D183" i="48"/>
  <c r="E183" i="48"/>
  <c r="G183" i="48"/>
  <c r="H183" i="48"/>
  <c r="J183" i="48"/>
  <c r="K183" i="48"/>
  <c r="L183" i="48"/>
  <c r="M183" i="48"/>
  <c r="N183" i="48"/>
  <c r="F184" i="48"/>
  <c r="F183" i="48" s="1"/>
  <c r="I184" i="48"/>
  <c r="L184" i="48"/>
  <c r="O184" i="48"/>
  <c r="C184" i="48" s="1"/>
  <c r="F185" i="48"/>
  <c r="I185" i="48"/>
  <c r="L185" i="48"/>
  <c r="O185" i="48"/>
  <c r="D187" i="48"/>
  <c r="E187" i="48"/>
  <c r="G187" i="48"/>
  <c r="H187" i="48"/>
  <c r="J187" i="48"/>
  <c r="K187" i="48"/>
  <c r="M187" i="48"/>
  <c r="N187" i="48"/>
  <c r="F188" i="48"/>
  <c r="I188" i="48"/>
  <c r="I187" i="48" s="1"/>
  <c r="I186" i="48" s="1"/>
  <c r="L188" i="48"/>
  <c r="O188" i="48"/>
  <c r="O187" i="48" s="1"/>
  <c r="F189" i="48"/>
  <c r="C189" i="48" s="1"/>
  <c r="I189" i="48"/>
  <c r="L189" i="48"/>
  <c r="L187" i="48" s="1"/>
  <c r="L186" i="48" s="1"/>
  <c r="O189" i="48"/>
  <c r="E190" i="48"/>
  <c r="E186" i="48" s="1"/>
  <c r="G190" i="48"/>
  <c r="K190" i="48"/>
  <c r="M190" i="48"/>
  <c r="M186" i="48" s="1"/>
  <c r="D191" i="48"/>
  <c r="D190" i="48" s="1"/>
  <c r="D186" i="48" s="1"/>
  <c r="E191" i="48"/>
  <c r="F191" i="48"/>
  <c r="C191" i="48" s="1"/>
  <c r="G191" i="48"/>
  <c r="H191" i="48"/>
  <c r="H190" i="48" s="1"/>
  <c r="J191" i="48"/>
  <c r="J190" i="48" s="1"/>
  <c r="J186" i="48" s="1"/>
  <c r="K191" i="48"/>
  <c r="L191" i="48"/>
  <c r="L190" i="48" s="1"/>
  <c r="M191" i="48"/>
  <c r="N191" i="48"/>
  <c r="N190" i="48" s="1"/>
  <c r="F192" i="48"/>
  <c r="I192" i="48"/>
  <c r="I191" i="48" s="1"/>
  <c r="I190" i="48" s="1"/>
  <c r="L192" i="48"/>
  <c r="O192" i="48"/>
  <c r="O191" i="48" s="1"/>
  <c r="O190" i="48" s="1"/>
  <c r="D195" i="48"/>
  <c r="G195" i="48"/>
  <c r="H195" i="48"/>
  <c r="K195" i="48"/>
  <c r="F196" i="48"/>
  <c r="I196" i="48"/>
  <c r="L196" i="48"/>
  <c r="O196" i="48"/>
  <c r="D197" i="48"/>
  <c r="E197" i="48"/>
  <c r="E195" i="48" s="1"/>
  <c r="G197" i="48"/>
  <c r="H197" i="48"/>
  <c r="J197" i="48"/>
  <c r="J195" i="48" s="1"/>
  <c r="K197" i="48"/>
  <c r="M197" i="48"/>
  <c r="M195" i="48" s="1"/>
  <c r="N197" i="48"/>
  <c r="N195" i="48" s="1"/>
  <c r="F198" i="48"/>
  <c r="I198" i="48"/>
  <c r="C198" i="48" s="1"/>
  <c r="L198" i="48"/>
  <c r="O198" i="48"/>
  <c r="O197" i="48" s="1"/>
  <c r="F199" i="48"/>
  <c r="C199" i="48" s="1"/>
  <c r="I199" i="48"/>
  <c r="L199" i="48"/>
  <c r="L197" i="48" s="1"/>
  <c r="L195" i="48" s="1"/>
  <c r="O199" i="48"/>
  <c r="F200" i="48"/>
  <c r="I200" i="48"/>
  <c r="L200" i="48"/>
  <c r="O200" i="48"/>
  <c r="C200" i="48" s="1"/>
  <c r="F201" i="48"/>
  <c r="C201" i="48" s="1"/>
  <c r="I201" i="48"/>
  <c r="L201" i="48"/>
  <c r="O201" i="48"/>
  <c r="F202" i="48"/>
  <c r="I202" i="48"/>
  <c r="C202" i="48" s="1"/>
  <c r="L202" i="48"/>
  <c r="O202" i="48"/>
  <c r="D204" i="48"/>
  <c r="E204" i="48"/>
  <c r="E203" i="48" s="1"/>
  <c r="G204" i="48"/>
  <c r="G203" i="48" s="1"/>
  <c r="G194" i="48" s="1"/>
  <c r="H204" i="48"/>
  <c r="J204" i="48"/>
  <c r="K204" i="48"/>
  <c r="K203" i="48" s="1"/>
  <c r="K194" i="48" s="1"/>
  <c r="M204" i="48"/>
  <c r="M203" i="48" s="1"/>
  <c r="N204" i="48"/>
  <c r="F205" i="48"/>
  <c r="F204" i="48" s="1"/>
  <c r="I205" i="48"/>
  <c r="L205" i="48"/>
  <c r="L204" i="48" s="1"/>
  <c r="O205" i="48"/>
  <c r="F206" i="48"/>
  <c r="I206" i="48"/>
  <c r="I204" i="48" s="1"/>
  <c r="L206" i="48"/>
  <c r="O206" i="48"/>
  <c r="F207" i="48"/>
  <c r="C207" i="48" s="1"/>
  <c r="I207" i="48"/>
  <c r="L207" i="48"/>
  <c r="O207" i="48"/>
  <c r="F208" i="48"/>
  <c r="I208" i="48"/>
  <c r="L208" i="48"/>
  <c r="O208" i="48"/>
  <c r="O204" i="48" s="1"/>
  <c r="F209" i="48"/>
  <c r="C209" i="48" s="1"/>
  <c r="I209" i="48"/>
  <c r="L209" i="48"/>
  <c r="O209" i="48"/>
  <c r="F210" i="48"/>
  <c r="I210" i="48"/>
  <c r="C210" i="48" s="1"/>
  <c r="L210" i="48"/>
  <c r="O210" i="48"/>
  <c r="F211" i="48"/>
  <c r="C211" i="48" s="1"/>
  <c r="I211" i="48"/>
  <c r="L211" i="48"/>
  <c r="O211" i="48"/>
  <c r="F212" i="48"/>
  <c r="I212" i="48"/>
  <c r="L212" i="48"/>
  <c r="O212" i="48"/>
  <c r="C212" i="48" s="1"/>
  <c r="F213" i="48"/>
  <c r="C213" i="48" s="1"/>
  <c r="I213" i="48"/>
  <c r="L213" i="48"/>
  <c r="O213" i="48"/>
  <c r="F214" i="48"/>
  <c r="I214" i="48"/>
  <c r="C214" i="48" s="1"/>
  <c r="L214" i="48"/>
  <c r="O214" i="48"/>
  <c r="D215" i="48"/>
  <c r="D203" i="48" s="1"/>
  <c r="E215" i="48"/>
  <c r="G215" i="48"/>
  <c r="H215" i="48"/>
  <c r="H203" i="48" s="1"/>
  <c r="J215" i="48"/>
  <c r="J203" i="48" s="1"/>
  <c r="K215" i="48"/>
  <c r="M215" i="48"/>
  <c r="N215" i="48"/>
  <c r="N203" i="48" s="1"/>
  <c r="F216" i="48"/>
  <c r="I216" i="48"/>
  <c r="I215" i="48" s="1"/>
  <c r="L216" i="48"/>
  <c r="O216" i="48"/>
  <c r="O215" i="48" s="1"/>
  <c r="F217" i="48"/>
  <c r="F215" i="48" s="1"/>
  <c r="C215" i="48" s="1"/>
  <c r="I217" i="48"/>
  <c r="L217" i="48"/>
  <c r="L215" i="48" s="1"/>
  <c r="O217" i="48"/>
  <c r="F218" i="48"/>
  <c r="I218" i="48"/>
  <c r="C218" i="48" s="1"/>
  <c r="L218" i="48"/>
  <c r="O218" i="48"/>
  <c r="F219" i="48"/>
  <c r="C219" i="48" s="1"/>
  <c r="I219" i="48"/>
  <c r="L219" i="48"/>
  <c r="O219" i="48"/>
  <c r="F220" i="48"/>
  <c r="I220" i="48"/>
  <c r="L220" i="48"/>
  <c r="O220" i="48"/>
  <c r="C220" i="48" s="1"/>
  <c r="F221" i="48"/>
  <c r="C221" i="48" s="1"/>
  <c r="I221" i="48"/>
  <c r="L221" i="48"/>
  <c r="O221" i="48"/>
  <c r="F222" i="48"/>
  <c r="I222" i="48"/>
  <c r="C222" i="48" s="1"/>
  <c r="L222" i="48"/>
  <c r="O222" i="48"/>
  <c r="F223" i="48"/>
  <c r="C223" i="48" s="1"/>
  <c r="I223" i="48"/>
  <c r="L223" i="48"/>
  <c r="O223" i="48"/>
  <c r="F224" i="48"/>
  <c r="I224" i="48"/>
  <c r="L224" i="48"/>
  <c r="O224" i="48"/>
  <c r="C224" i="48" s="1"/>
  <c r="F225" i="48"/>
  <c r="C225" i="48" s="1"/>
  <c r="I225" i="48"/>
  <c r="L225" i="48"/>
  <c r="O225" i="48"/>
  <c r="D226" i="48"/>
  <c r="E226" i="48"/>
  <c r="G226" i="48"/>
  <c r="H226" i="48"/>
  <c r="I226" i="48"/>
  <c r="J226" i="48"/>
  <c r="K226" i="48"/>
  <c r="M226" i="48"/>
  <c r="N226" i="48"/>
  <c r="O226" i="48"/>
  <c r="F227" i="48"/>
  <c r="C227" i="48" s="1"/>
  <c r="I227" i="48"/>
  <c r="L227" i="48"/>
  <c r="L226" i="48" s="1"/>
  <c r="O227" i="48"/>
  <c r="F228" i="48"/>
  <c r="I228" i="48"/>
  <c r="L228" i="48"/>
  <c r="O228" i="48"/>
  <c r="C228" i="48" s="1"/>
  <c r="F231" i="48"/>
  <c r="C231" i="48" s="1"/>
  <c r="I231" i="48"/>
  <c r="L231" i="48"/>
  <c r="L230" i="48" s="1"/>
  <c r="O231" i="48"/>
  <c r="D232" i="48"/>
  <c r="E232" i="48"/>
  <c r="G232" i="48"/>
  <c r="G230" i="48" s="1"/>
  <c r="G229" i="48" s="1"/>
  <c r="H232" i="48"/>
  <c r="I232" i="48"/>
  <c r="J232" i="48"/>
  <c r="J230" i="48" s="1"/>
  <c r="J229" i="48" s="1"/>
  <c r="K232" i="48"/>
  <c r="K230" i="48" s="1"/>
  <c r="K229" i="48" s="1"/>
  <c r="M232" i="48"/>
  <c r="N232" i="48"/>
  <c r="N230" i="48" s="1"/>
  <c r="O232" i="48"/>
  <c r="F233" i="48"/>
  <c r="F232" i="48" s="1"/>
  <c r="C232" i="48" s="1"/>
  <c r="I233" i="48"/>
  <c r="L233" i="48"/>
  <c r="L232" i="48" s="1"/>
  <c r="O233" i="48"/>
  <c r="D234" i="48"/>
  <c r="D230" i="48" s="1"/>
  <c r="D229" i="48" s="1"/>
  <c r="E234" i="48"/>
  <c r="E230" i="48" s="1"/>
  <c r="E229" i="48" s="1"/>
  <c r="G234" i="48"/>
  <c r="H234" i="48"/>
  <c r="H230" i="48" s="1"/>
  <c r="I234" i="48"/>
  <c r="J234" i="48"/>
  <c r="K234" i="48"/>
  <c r="M234" i="48"/>
  <c r="M230" i="48" s="1"/>
  <c r="M229" i="48" s="1"/>
  <c r="N234" i="48"/>
  <c r="F235" i="48"/>
  <c r="C235" i="48" s="1"/>
  <c r="I235" i="48"/>
  <c r="L235" i="48"/>
  <c r="L234" i="48" s="1"/>
  <c r="O235" i="48"/>
  <c r="F236" i="48"/>
  <c r="I236" i="48"/>
  <c r="L236" i="48"/>
  <c r="O236" i="48"/>
  <c r="O234" i="48" s="1"/>
  <c r="D237" i="48"/>
  <c r="E237" i="48"/>
  <c r="G237" i="48"/>
  <c r="H237" i="48"/>
  <c r="J237" i="48"/>
  <c r="K237" i="48"/>
  <c r="M237" i="48"/>
  <c r="N237" i="48"/>
  <c r="F238" i="48"/>
  <c r="I238" i="48"/>
  <c r="C238" i="48" s="1"/>
  <c r="L238" i="48"/>
  <c r="O238" i="48"/>
  <c r="O237" i="48" s="1"/>
  <c r="F239" i="48"/>
  <c r="C239" i="48" s="1"/>
  <c r="I239" i="48"/>
  <c r="L239" i="48"/>
  <c r="L237" i="48" s="1"/>
  <c r="O239" i="48"/>
  <c r="F240" i="48"/>
  <c r="I240" i="48"/>
  <c r="L240" i="48"/>
  <c r="O240" i="48"/>
  <c r="C240" i="48" s="1"/>
  <c r="F241" i="48"/>
  <c r="C241" i="48" s="1"/>
  <c r="I241" i="48"/>
  <c r="L241" i="48"/>
  <c r="O241" i="48"/>
  <c r="F242" i="48"/>
  <c r="I242" i="48"/>
  <c r="C242" i="48" s="1"/>
  <c r="L242" i="48"/>
  <c r="O242" i="48"/>
  <c r="F243" i="48"/>
  <c r="C243" i="48" s="1"/>
  <c r="I243" i="48"/>
  <c r="L243" i="48"/>
  <c r="O243" i="48"/>
  <c r="F244" i="48"/>
  <c r="I244" i="48"/>
  <c r="L244" i="48"/>
  <c r="O244" i="48"/>
  <c r="C244" i="48" s="1"/>
  <c r="D245" i="48"/>
  <c r="E245" i="48"/>
  <c r="G245" i="48"/>
  <c r="H245" i="48"/>
  <c r="J245" i="48"/>
  <c r="K245" i="48"/>
  <c r="M245" i="48"/>
  <c r="N245" i="48"/>
  <c r="F246" i="48"/>
  <c r="I246" i="48"/>
  <c r="C246" i="48" s="1"/>
  <c r="L246" i="48"/>
  <c r="O246" i="48"/>
  <c r="O245" i="48" s="1"/>
  <c r="F247" i="48"/>
  <c r="C247" i="48" s="1"/>
  <c r="I247" i="48"/>
  <c r="L247" i="48"/>
  <c r="L245" i="48" s="1"/>
  <c r="O247" i="48"/>
  <c r="F248" i="48"/>
  <c r="I248" i="48"/>
  <c r="L248" i="48"/>
  <c r="O248" i="48"/>
  <c r="C248" i="48" s="1"/>
  <c r="F249" i="48"/>
  <c r="C249" i="48" s="1"/>
  <c r="I249" i="48"/>
  <c r="L249" i="48"/>
  <c r="O249" i="48"/>
  <c r="E250" i="48"/>
  <c r="G250" i="48"/>
  <c r="K250" i="48"/>
  <c r="M250" i="48"/>
  <c r="D251" i="48"/>
  <c r="D250" i="48" s="1"/>
  <c r="E251" i="48"/>
  <c r="G251" i="48"/>
  <c r="H251" i="48"/>
  <c r="H250" i="48" s="1"/>
  <c r="J251" i="48"/>
  <c r="J250" i="48" s="1"/>
  <c r="K251" i="48"/>
  <c r="M251" i="48"/>
  <c r="N251" i="48"/>
  <c r="N250" i="48" s="1"/>
  <c r="F252" i="48"/>
  <c r="I252" i="48"/>
  <c r="I251" i="48" s="1"/>
  <c r="I250" i="48" s="1"/>
  <c r="L252" i="48"/>
  <c r="O252" i="48"/>
  <c r="O251" i="48" s="1"/>
  <c r="O250" i="48" s="1"/>
  <c r="F253" i="48"/>
  <c r="F251" i="48" s="1"/>
  <c r="I253" i="48"/>
  <c r="L253" i="48"/>
  <c r="L251" i="48" s="1"/>
  <c r="L250" i="48" s="1"/>
  <c r="O253" i="48"/>
  <c r="F254" i="48"/>
  <c r="I254" i="48"/>
  <c r="C254" i="48" s="1"/>
  <c r="L254" i="48"/>
  <c r="O254" i="48"/>
  <c r="F255" i="48"/>
  <c r="C255" i="48" s="1"/>
  <c r="I255" i="48"/>
  <c r="L255" i="48"/>
  <c r="O255" i="48"/>
  <c r="F256" i="48"/>
  <c r="I256" i="48"/>
  <c r="L256" i="48"/>
  <c r="O256" i="48"/>
  <c r="C256" i="48" s="1"/>
  <c r="F257" i="48"/>
  <c r="C257" i="48" s="1"/>
  <c r="I257" i="48"/>
  <c r="L257" i="48"/>
  <c r="O257" i="48"/>
  <c r="E258" i="48"/>
  <c r="G258" i="48"/>
  <c r="K258" i="48"/>
  <c r="M258" i="48"/>
  <c r="D259" i="48"/>
  <c r="D258" i="48" s="1"/>
  <c r="E259" i="48"/>
  <c r="G259" i="48"/>
  <c r="H259" i="48"/>
  <c r="H258" i="48" s="1"/>
  <c r="J259" i="48"/>
  <c r="J258" i="48" s="1"/>
  <c r="K259" i="48"/>
  <c r="M259" i="48"/>
  <c r="N259" i="48"/>
  <c r="N258" i="48" s="1"/>
  <c r="F260" i="48"/>
  <c r="I260" i="48"/>
  <c r="I259" i="48" s="1"/>
  <c r="L260" i="48"/>
  <c r="O260" i="48"/>
  <c r="O259" i="48" s="1"/>
  <c r="F261" i="48"/>
  <c r="F259" i="48" s="1"/>
  <c r="I261" i="48"/>
  <c r="L261" i="48"/>
  <c r="L259" i="48" s="1"/>
  <c r="O261" i="48"/>
  <c r="F262" i="48"/>
  <c r="I262" i="48"/>
  <c r="C262" i="48" s="1"/>
  <c r="L262" i="48"/>
  <c r="O262" i="48"/>
  <c r="D263" i="48"/>
  <c r="E263" i="48"/>
  <c r="G263" i="48"/>
  <c r="H263" i="48"/>
  <c r="J263" i="48"/>
  <c r="K263" i="48"/>
  <c r="M263" i="48"/>
  <c r="N263" i="48"/>
  <c r="F264" i="48"/>
  <c r="I264" i="48"/>
  <c r="I263" i="48" s="1"/>
  <c r="L264" i="48"/>
  <c r="O264" i="48"/>
  <c r="O263" i="48" s="1"/>
  <c r="F265" i="48"/>
  <c r="F263" i="48" s="1"/>
  <c r="I265" i="48"/>
  <c r="L265" i="48"/>
  <c r="L263" i="48" s="1"/>
  <c r="O265" i="48"/>
  <c r="F266" i="48"/>
  <c r="I266" i="48"/>
  <c r="C266" i="48" s="1"/>
  <c r="L266" i="48"/>
  <c r="O266" i="48"/>
  <c r="F267" i="48"/>
  <c r="C267" i="48" s="1"/>
  <c r="I267" i="48"/>
  <c r="L267" i="48"/>
  <c r="O267" i="48"/>
  <c r="G268" i="48"/>
  <c r="K268" i="48"/>
  <c r="M268" i="48"/>
  <c r="F270" i="48"/>
  <c r="I270" i="48"/>
  <c r="L270" i="48"/>
  <c r="O270" i="48"/>
  <c r="D271" i="48"/>
  <c r="D269" i="48" s="1"/>
  <c r="D268" i="48" s="1"/>
  <c r="E271" i="48"/>
  <c r="E269" i="48" s="1"/>
  <c r="E268" i="48" s="1"/>
  <c r="G271" i="48"/>
  <c r="H271" i="48"/>
  <c r="J271" i="48"/>
  <c r="K271" i="48"/>
  <c r="M271" i="48"/>
  <c r="N271" i="48"/>
  <c r="F272" i="48"/>
  <c r="I272" i="48"/>
  <c r="C272" i="48" s="1"/>
  <c r="L272" i="48"/>
  <c r="O272" i="48"/>
  <c r="O271" i="48" s="1"/>
  <c r="F273" i="48"/>
  <c r="C273" i="48" s="1"/>
  <c r="I273" i="48"/>
  <c r="L273" i="48"/>
  <c r="L271" i="48" s="1"/>
  <c r="O273" i="48"/>
  <c r="F274" i="48"/>
  <c r="I274" i="48"/>
  <c r="L274" i="48"/>
  <c r="O274" i="48"/>
  <c r="C274" i="48" s="1"/>
  <c r="D275" i="48"/>
  <c r="E275" i="48"/>
  <c r="G275" i="48"/>
  <c r="H275" i="48"/>
  <c r="J275" i="48"/>
  <c r="K275" i="48"/>
  <c r="M275" i="48"/>
  <c r="N275" i="48"/>
  <c r="F276" i="48"/>
  <c r="I276" i="48"/>
  <c r="C276" i="48" s="1"/>
  <c r="L276" i="48"/>
  <c r="O276" i="48"/>
  <c r="O275" i="48" s="1"/>
  <c r="F277" i="48"/>
  <c r="C277" i="48" s="1"/>
  <c r="I277" i="48"/>
  <c r="L277" i="48"/>
  <c r="L275" i="48" s="1"/>
  <c r="O277" i="48"/>
  <c r="F278" i="48"/>
  <c r="I278" i="48"/>
  <c r="L278" i="48"/>
  <c r="O278" i="48"/>
  <c r="C278" i="48" s="1"/>
  <c r="D279" i="48"/>
  <c r="E279" i="48"/>
  <c r="F279" i="48"/>
  <c r="G279" i="48"/>
  <c r="H279" i="48"/>
  <c r="H268" i="48" s="1"/>
  <c r="J279" i="48"/>
  <c r="J268" i="48" s="1"/>
  <c r="K279" i="48"/>
  <c r="L279" i="48"/>
  <c r="M279" i="48"/>
  <c r="N279" i="48"/>
  <c r="N268" i="48" s="1"/>
  <c r="F280" i="48"/>
  <c r="I280" i="48"/>
  <c r="C280" i="48" s="1"/>
  <c r="L280" i="48"/>
  <c r="O280" i="48"/>
  <c r="O279" i="48" s="1"/>
  <c r="D281" i="48"/>
  <c r="D287" i="48" s="1"/>
  <c r="D286" i="48" s="1"/>
  <c r="E281" i="48"/>
  <c r="G281" i="48"/>
  <c r="G287" i="48" s="1"/>
  <c r="G286" i="48" s="1"/>
  <c r="H281" i="48"/>
  <c r="H287" i="48" s="1"/>
  <c r="H286" i="48" s="1"/>
  <c r="J281" i="48"/>
  <c r="K281" i="48"/>
  <c r="K287" i="48" s="1"/>
  <c r="K286" i="48" s="1"/>
  <c r="M281" i="48"/>
  <c r="N281" i="48"/>
  <c r="F282" i="48"/>
  <c r="I282" i="48"/>
  <c r="I281" i="48" s="1"/>
  <c r="L282" i="48"/>
  <c r="O282" i="48"/>
  <c r="O281" i="48" s="1"/>
  <c r="F283" i="48"/>
  <c r="F281" i="48" s="1"/>
  <c r="I283" i="48"/>
  <c r="L283" i="48"/>
  <c r="L281" i="48" s="1"/>
  <c r="O283" i="48"/>
  <c r="E287" i="48"/>
  <c r="J287" i="48"/>
  <c r="J286" i="48" s="1"/>
  <c r="M287" i="48"/>
  <c r="N287" i="48"/>
  <c r="N286" i="48" s="1"/>
  <c r="D288" i="48"/>
  <c r="E288" i="48"/>
  <c r="E286" i="48" s="1"/>
  <c r="G288" i="48"/>
  <c r="H288" i="48"/>
  <c r="J288" i="48"/>
  <c r="K288" i="48"/>
  <c r="M288" i="48"/>
  <c r="M286" i="48" s="1"/>
  <c r="N288" i="48"/>
  <c r="F289" i="48"/>
  <c r="C289" i="48" s="1"/>
  <c r="I289" i="48"/>
  <c r="L289" i="48"/>
  <c r="L288" i="48" s="1"/>
  <c r="O289" i="48"/>
  <c r="F290" i="48"/>
  <c r="I290" i="48"/>
  <c r="L290" i="48"/>
  <c r="O290" i="48"/>
  <c r="O288" i="48" s="1"/>
  <c r="F291" i="48"/>
  <c r="C291" i="48" s="1"/>
  <c r="I291" i="48"/>
  <c r="L291" i="48"/>
  <c r="O291" i="48"/>
  <c r="F292" i="48"/>
  <c r="I292" i="48"/>
  <c r="C292" i="48" s="1"/>
  <c r="L292" i="48"/>
  <c r="O292" i="48"/>
  <c r="F293" i="48"/>
  <c r="C293" i="48" s="1"/>
  <c r="I293" i="48"/>
  <c r="L293" i="48"/>
  <c r="O293" i="48"/>
  <c r="F294" i="48"/>
  <c r="I294" i="48"/>
  <c r="L294" i="48"/>
  <c r="O294" i="48"/>
  <c r="C294" i="48" s="1"/>
  <c r="F295" i="48"/>
  <c r="I295" i="48"/>
  <c r="L295" i="48"/>
  <c r="O295" i="48"/>
  <c r="F296" i="48"/>
  <c r="I296" i="48"/>
  <c r="L296" i="48"/>
  <c r="O296" i="48"/>
  <c r="D20" i="47"/>
  <c r="H20" i="47"/>
  <c r="D21" i="47"/>
  <c r="E21" i="47"/>
  <c r="E20" i="47" s="1"/>
  <c r="G21" i="47"/>
  <c r="G20" i="47" s="1"/>
  <c r="H21" i="47"/>
  <c r="J21" i="47"/>
  <c r="K21" i="47"/>
  <c r="M21" i="47"/>
  <c r="M20" i="47" s="1"/>
  <c r="N21" i="47"/>
  <c r="O21" i="47"/>
  <c r="O20" i="47" s="1"/>
  <c r="F22" i="47"/>
  <c r="F21" i="47" s="1"/>
  <c r="I22" i="47"/>
  <c r="L22" i="47"/>
  <c r="L21" i="47" s="1"/>
  <c r="O22" i="47"/>
  <c r="F23" i="47"/>
  <c r="I23" i="47"/>
  <c r="I21" i="47" s="1"/>
  <c r="I20" i="47" s="1"/>
  <c r="L23" i="47"/>
  <c r="O23" i="47"/>
  <c r="F24" i="47"/>
  <c r="C24" i="47" s="1"/>
  <c r="I24" i="47"/>
  <c r="C25" i="47"/>
  <c r="F25" i="47"/>
  <c r="J27" i="47"/>
  <c r="J26" i="47" s="1"/>
  <c r="J20" i="47" s="1"/>
  <c r="K27" i="47"/>
  <c r="K26" i="47" s="1"/>
  <c r="C28" i="47"/>
  <c r="L28" i="47"/>
  <c r="C29" i="47"/>
  <c r="L29" i="47"/>
  <c r="L27" i="47" s="1"/>
  <c r="C30" i="47"/>
  <c r="L30" i="47"/>
  <c r="J31" i="47"/>
  <c r="K31" i="47"/>
  <c r="C32" i="47"/>
  <c r="L32" i="47"/>
  <c r="L31" i="47" s="1"/>
  <c r="C31" i="47" s="1"/>
  <c r="J33" i="47"/>
  <c r="K33" i="47"/>
  <c r="C34" i="47"/>
  <c r="L34" i="47"/>
  <c r="C35" i="47"/>
  <c r="L35" i="47"/>
  <c r="L33" i="47" s="1"/>
  <c r="C33" i="47" s="1"/>
  <c r="J36" i="47"/>
  <c r="K36" i="47"/>
  <c r="C37" i="47"/>
  <c r="L37" i="47"/>
  <c r="C38" i="47"/>
  <c r="L38" i="47"/>
  <c r="L36" i="47" s="1"/>
  <c r="C36" i="47" s="1"/>
  <c r="C39" i="47"/>
  <c r="L39" i="47"/>
  <c r="C40" i="47"/>
  <c r="L40" i="47"/>
  <c r="C41" i="47"/>
  <c r="F41" i="47"/>
  <c r="D42" i="47"/>
  <c r="E42" i="47"/>
  <c r="G42" i="47"/>
  <c r="H42" i="47"/>
  <c r="I42" i="47"/>
  <c r="J42" i="47"/>
  <c r="K42" i="47"/>
  <c r="C43" i="47"/>
  <c r="F43" i="47"/>
  <c r="F42" i="47" s="1"/>
  <c r="C42" i="47" s="1"/>
  <c r="I43" i="47"/>
  <c r="L43" i="47"/>
  <c r="L42" i="47" s="1"/>
  <c r="M44" i="47"/>
  <c r="N44" i="47"/>
  <c r="N20" i="47" s="1"/>
  <c r="C45" i="47"/>
  <c r="O45" i="47"/>
  <c r="C46" i="47"/>
  <c r="O46" i="47"/>
  <c r="O44" i="47" s="1"/>
  <c r="C44" i="47" s="1"/>
  <c r="D54" i="47"/>
  <c r="D53" i="47" s="1"/>
  <c r="E54" i="47"/>
  <c r="G54" i="47"/>
  <c r="H54" i="47"/>
  <c r="H53" i="47" s="1"/>
  <c r="J54" i="47"/>
  <c r="J53" i="47" s="1"/>
  <c r="J52" i="47" s="1"/>
  <c r="K54" i="47"/>
  <c r="M54" i="47"/>
  <c r="N54" i="47"/>
  <c r="N53" i="47" s="1"/>
  <c r="N52" i="47" s="1"/>
  <c r="F55" i="47"/>
  <c r="I55" i="47"/>
  <c r="C55" i="47" s="1"/>
  <c r="L55" i="47"/>
  <c r="O55" i="47"/>
  <c r="O54" i="47" s="1"/>
  <c r="F56" i="47"/>
  <c r="C56" i="47" s="1"/>
  <c r="I56" i="47"/>
  <c r="L56" i="47"/>
  <c r="L54" i="47" s="1"/>
  <c r="O56" i="47"/>
  <c r="D57" i="47"/>
  <c r="E57" i="47"/>
  <c r="E53" i="47" s="1"/>
  <c r="E52" i="47" s="1"/>
  <c r="G57" i="47"/>
  <c r="G53" i="47" s="1"/>
  <c r="H57" i="47"/>
  <c r="J57" i="47"/>
  <c r="K57" i="47"/>
  <c r="K53" i="47" s="1"/>
  <c r="M57" i="47"/>
  <c r="M53" i="47" s="1"/>
  <c r="M52" i="47" s="1"/>
  <c r="N57" i="47"/>
  <c r="F58" i="47"/>
  <c r="F57" i="47" s="1"/>
  <c r="C57" i="47" s="1"/>
  <c r="I58" i="47"/>
  <c r="L58" i="47"/>
  <c r="L57" i="47" s="1"/>
  <c r="O58" i="47"/>
  <c r="F59" i="47"/>
  <c r="I59" i="47"/>
  <c r="I57" i="47" s="1"/>
  <c r="L59" i="47"/>
  <c r="O59" i="47"/>
  <c r="F60" i="47"/>
  <c r="C60" i="47" s="1"/>
  <c r="I60" i="47"/>
  <c r="L60" i="47"/>
  <c r="O60" i="47"/>
  <c r="F61" i="47"/>
  <c r="I61" i="47"/>
  <c r="L61" i="47"/>
  <c r="O61" i="47"/>
  <c r="O57" i="47" s="1"/>
  <c r="F62" i="47"/>
  <c r="C62" i="47" s="1"/>
  <c r="I62" i="47"/>
  <c r="L62" i="47"/>
  <c r="O62" i="47"/>
  <c r="F63" i="47"/>
  <c r="I63" i="47"/>
  <c r="C63" i="47" s="1"/>
  <c r="L63" i="47"/>
  <c r="O63" i="47"/>
  <c r="F64" i="47"/>
  <c r="C64" i="47" s="1"/>
  <c r="I64" i="47"/>
  <c r="L64" i="47"/>
  <c r="O64" i="47"/>
  <c r="F65" i="47"/>
  <c r="I65" i="47"/>
  <c r="L65" i="47"/>
  <c r="O65" i="47"/>
  <c r="C65" i="47" s="1"/>
  <c r="E66" i="47"/>
  <c r="J66" i="47"/>
  <c r="M66" i="47"/>
  <c r="N66" i="47"/>
  <c r="F67" i="47"/>
  <c r="I67" i="47"/>
  <c r="C67" i="47" s="1"/>
  <c r="L67" i="47"/>
  <c r="O67" i="47"/>
  <c r="D68" i="47"/>
  <c r="D66" i="47" s="1"/>
  <c r="E68" i="47"/>
  <c r="G68" i="47"/>
  <c r="G66" i="47" s="1"/>
  <c r="H68" i="47"/>
  <c r="H66" i="47" s="1"/>
  <c r="J68" i="47"/>
  <c r="K68" i="47"/>
  <c r="K66" i="47" s="1"/>
  <c r="M68" i="47"/>
  <c r="N68" i="47"/>
  <c r="F69" i="47"/>
  <c r="I69" i="47"/>
  <c r="I68" i="47" s="1"/>
  <c r="L69" i="47"/>
  <c r="O69" i="47"/>
  <c r="O68" i="47" s="1"/>
  <c r="F70" i="47"/>
  <c r="F68" i="47" s="1"/>
  <c r="I70" i="47"/>
  <c r="L70" i="47"/>
  <c r="L68" i="47" s="1"/>
  <c r="L66" i="47" s="1"/>
  <c r="O70" i="47"/>
  <c r="F71" i="47"/>
  <c r="I71" i="47"/>
  <c r="C71" i="47" s="1"/>
  <c r="L71" i="47"/>
  <c r="O71" i="47"/>
  <c r="F72" i="47"/>
  <c r="C72" i="47" s="1"/>
  <c r="I72" i="47"/>
  <c r="L72" i="47"/>
  <c r="O72" i="47"/>
  <c r="F73" i="47"/>
  <c r="I73" i="47"/>
  <c r="L73" i="47"/>
  <c r="O73" i="47"/>
  <c r="C73" i="47" s="1"/>
  <c r="D76" i="47"/>
  <c r="D75" i="47" s="1"/>
  <c r="E76" i="47"/>
  <c r="G76" i="47"/>
  <c r="H76" i="47"/>
  <c r="H75" i="47" s="1"/>
  <c r="J76" i="47"/>
  <c r="J75" i="47" s="1"/>
  <c r="K76" i="47"/>
  <c r="M76" i="47"/>
  <c r="N76" i="47"/>
  <c r="N75" i="47" s="1"/>
  <c r="F77" i="47"/>
  <c r="I77" i="47"/>
  <c r="I76" i="47" s="1"/>
  <c r="I75" i="47" s="1"/>
  <c r="L77" i="47"/>
  <c r="O77" i="47"/>
  <c r="O76" i="47" s="1"/>
  <c r="F78" i="47"/>
  <c r="F76" i="47" s="1"/>
  <c r="I78" i="47"/>
  <c r="L78" i="47"/>
  <c r="L76" i="47" s="1"/>
  <c r="O78" i="47"/>
  <c r="D79" i="47"/>
  <c r="E79" i="47"/>
  <c r="E75" i="47" s="1"/>
  <c r="G79" i="47"/>
  <c r="G75" i="47" s="1"/>
  <c r="H79" i="47"/>
  <c r="I79" i="47"/>
  <c r="J79" i="47"/>
  <c r="K79" i="47"/>
  <c r="K75" i="47" s="1"/>
  <c r="M79" i="47"/>
  <c r="M75" i="47" s="1"/>
  <c r="N79" i="47"/>
  <c r="F80" i="47"/>
  <c r="C80" i="47" s="1"/>
  <c r="I80" i="47"/>
  <c r="L80" i="47"/>
  <c r="L79" i="47" s="1"/>
  <c r="O80" i="47"/>
  <c r="F81" i="47"/>
  <c r="I81" i="47"/>
  <c r="L81" i="47"/>
  <c r="O81" i="47"/>
  <c r="O79" i="47" s="1"/>
  <c r="D83" i="47"/>
  <c r="E83" i="47"/>
  <c r="G83" i="47"/>
  <c r="G82" i="47" s="1"/>
  <c r="H83" i="47"/>
  <c r="J83" i="47"/>
  <c r="K83" i="47"/>
  <c r="M83" i="47"/>
  <c r="N83" i="47"/>
  <c r="F84" i="47"/>
  <c r="C84" i="47" s="1"/>
  <c r="I84" i="47"/>
  <c r="L84" i="47"/>
  <c r="L83" i="47" s="1"/>
  <c r="O84" i="47"/>
  <c r="F85" i="47"/>
  <c r="I85" i="47"/>
  <c r="L85" i="47"/>
  <c r="O85" i="47"/>
  <c r="O83" i="47" s="1"/>
  <c r="F86" i="47"/>
  <c r="C86" i="47" s="1"/>
  <c r="I86" i="47"/>
  <c r="L86" i="47"/>
  <c r="O86" i="47"/>
  <c r="F87" i="47"/>
  <c r="I87" i="47"/>
  <c r="C87" i="47" s="1"/>
  <c r="L87" i="47"/>
  <c r="O87" i="47"/>
  <c r="D88" i="47"/>
  <c r="D82" i="47" s="1"/>
  <c r="E88" i="47"/>
  <c r="G88" i="47"/>
  <c r="H88" i="47"/>
  <c r="H82" i="47" s="1"/>
  <c r="J88" i="47"/>
  <c r="K88" i="47"/>
  <c r="M88" i="47"/>
  <c r="N88" i="47"/>
  <c r="F89" i="47"/>
  <c r="I89" i="47"/>
  <c r="I88" i="47" s="1"/>
  <c r="L89" i="47"/>
  <c r="O89" i="47"/>
  <c r="O88" i="47" s="1"/>
  <c r="F90" i="47"/>
  <c r="F88" i="47" s="1"/>
  <c r="I90" i="47"/>
  <c r="L90" i="47"/>
  <c r="L88" i="47" s="1"/>
  <c r="O90" i="47"/>
  <c r="F91" i="47"/>
  <c r="I91" i="47"/>
  <c r="C91" i="47" s="1"/>
  <c r="L91" i="47"/>
  <c r="O91" i="47"/>
  <c r="F92" i="47"/>
  <c r="C92" i="47" s="1"/>
  <c r="I92" i="47"/>
  <c r="L92" i="47"/>
  <c r="O92" i="47"/>
  <c r="F93" i="47"/>
  <c r="I93" i="47"/>
  <c r="L93" i="47"/>
  <c r="O93" i="47"/>
  <c r="C93" i="47" s="1"/>
  <c r="D94" i="47"/>
  <c r="E94" i="47"/>
  <c r="G94" i="47"/>
  <c r="H94" i="47"/>
  <c r="J94" i="47"/>
  <c r="K94" i="47"/>
  <c r="M94" i="47"/>
  <c r="N94" i="47"/>
  <c r="N82" i="47" s="1"/>
  <c r="F95" i="47"/>
  <c r="I95" i="47"/>
  <c r="L95" i="47"/>
  <c r="O95" i="47"/>
  <c r="O94" i="47" s="1"/>
  <c r="F96" i="47"/>
  <c r="I96" i="47"/>
  <c r="L96" i="47"/>
  <c r="O96" i="47"/>
  <c r="F97" i="47"/>
  <c r="I97" i="47"/>
  <c r="L97" i="47"/>
  <c r="O97" i="47"/>
  <c r="C97" i="47" s="1"/>
  <c r="F98" i="47"/>
  <c r="I98" i="47"/>
  <c r="L98" i="47"/>
  <c r="O98" i="47"/>
  <c r="F99" i="47"/>
  <c r="I99" i="47"/>
  <c r="C99" i="47" s="1"/>
  <c r="L99" i="47"/>
  <c r="O99" i="47"/>
  <c r="F100" i="47"/>
  <c r="C100" i="47" s="1"/>
  <c r="I100" i="47"/>
  <c r="L100" i="47"/>
  <c r="O100" i="47"/>
  <c r="F101" i="47"/>
  <c r="I101" i="47"/>
  <c r="L101" i="47"/>
  <c r="O101" i="47"/>
  <c r="C101" i="47" s="1"/>
  <c r="D102" i="47"/>
  <c r="E102" i="47"/>
  <c r="G102" i="47"/>
  <c r="H102" i="47"/>
  <c r="J102" i="47"/>
  <c r="K102" i="47"/>
  <c r="M102" i="47"/>
  <c r="N102" i="47"/>
  <c r="F103" i="47"/>
  <c r="I103" i="47"/>
  <c r="L103" i="47"/>
  <c r="O103" i="47"/>
  <c r="F104" i="47"/>
  <c r="C104" i="47" s="1"/>
  <c r="I104" i="47"/>
  <c r="L104" i="47"/>
  <c r="O104" i="47"/>
  <c r="F105" i="47"/>
  <c r="I105" i="47"/>
  <c r="L105" i="47"/>
  <c r="O105" i="47"/>
  <c r="C105" i="47" s="1"/>
  <c r="F106" i="47"/>
  <c r="I106" i="47"/>
  <c r="L106" i="47"/>
  <c r="O106" i="47"/>
  <c r="F107" i="47"/>
  <c r="I107" i="47"/>
  <c r="C107" i="47" s="1"/>
  <c r="L107" i="47"/>
  <c r="O107" i="47"/>
  <c r="F108" i="47"/>
  <c r="C108" i="47" s="1"/>
  <c r="I108" i="47"/>
  <c r="L108" i="47"/>
  <c r="O108" i="47"/>
  <c r="F109" i="47"/>
  <c r="I109" i="47"/>
  <c r="L109" i="47"/>
  <c r="O109" i="47"/>
  <c r="C109" i="47" s="1"/>
  <c r="F110" i="47"/>
  <c r="I110" i="47"/>
  <c r="L110" i="47"/>
  <c r="O110" i="47"/>
  <c r="D111" i="47"/>
  <c r="E111" i="47"/>
  <c r="G111" i="47"/>
  <c r="H111" i="47"/>
  <c r="I111" i="47"/>
  <c r="J111" i="47"/>
  <c r="K111" i="47"/>
  <c r="M111" i="47"/>
  <c r="N111" i="47"/>
  <c r="F112" i="47"/>
  <c r="I112" i="47"/>
  <c r="L112" i="47"/>
  <c r="O112" i="47"/>
  <c r="F113" i="47"/>
  <c r="I113" i="47"/>
  <c r="L113" i="47"/>
  <c r="O113" i="47"/>
  <c r="O111" i="47" s="1"/>
  <c r="F114" i="47"/>
  <c r="C114" i="47" s="1"/>
  <c r="I114" i="47"/>
  <c r="L114" i="47"/>
  <c r="O114" i="47"/>
  <c r="D115" i="47"/>
  <c r="E115" i="47"/>
  <c r="G115" i="47"/>
  <c r="H115" i="47"/>
  <c r="I115" i="47"/>
  <c r="J115" i="47"/>
  <c r="K115" i="47"/>
  <c r="M115" i="47"/>
  <c r="N115" i="47"/>
  <c r="F116" i="47"/>
  <c r="I116" i="47"/>
  <c r="L116" i="47"/>
  <c r="O116" i="47"/>
  <c r="F117" i="47"/>
  <c r="I117" i="47"/>
  <c r="L117" i="47"/>
  <c r="O117" i="47"/>
  <c r="O115" i="47" s="1"/>
  <c r="F118" i="47"/>
  <c r="I118" i="47"/>
  <c r="L118" i="47"/>
  <c r="O118" i="47"/>
  <c r="F119" i="47"/>
  <c r="I119" i="47"/>
  <c r="C119" i="47" s="1"/>
  <c r="L119" i="47"/>
  <c r="O119" i="47"/>
  <c r="F120" i="47"/>
  <c r="C120" i="47" s="1"/>
  <c r="I120" i="47"/>
  <c r="L120" i="47"/>
  <c r="O120" i="47"/>
  <c r="D121" i="47"/>
  <c r="E121" i="47"/>
  <c r="G121" i="47"/>
  <c r="H121" i="47"/>
  <c r="J121" i="47"/>
  <c r="K121" i="47"/>
  <c r="M121" i="47"/>
  <c r="N121" i="47"/>
  <c r="F122" i="47"/>
  <c r="I122" i="47"/>
  <c r="L122" i="47"/>
  <c r="L121" i="47" s="1"/>
  <c r="O122" i="47"/>
  <c r="F123" i="47"/>
  <c r="I123" i="47"/>
  <c r="L123" i="47"/>
  <c r="O123" i="47"/>
  <c r="F124" i="47"/>
  <c r="C124" i="47" s="1"/>
  <c r="I124" i="47"/>
  <c r="L124" i="47"/>
  <c r="O124" i="47"/>
  <c r="F125" i="47"/>
  <c r="I125" i="47"/>
  <c r="L125" i="47"/>
  <c r="O125" i="47"/>
  <c r="O121" i="47" s="1"/>
  <c r="F126" i="47"/>
  <c r="I126" i="47"/>
  <c r="L126" i="47"/>
  <c r="O126" i="47"/>
  <c r="D127" i="47"/>
  <c r="E127" i="47"/>
  <c r="G127" i="47"/>
  <c r="H127" i="47"/>
  <c r="I127" i="47"/>
  <c r="J127" i="47"/>
  <c r="K127" i="47"/>
  <c r="M127" i="47"/>
  <c r="N127" i="47"/>
  <c r="O127" i="47"/>
  <c r="F128" i="47"/>
  <c r="I128" i="47"/>
  <c r="L128" i="47"/>
  <c r="L127" i="47" s="1"/>
  <c r="O128" i="47"/>
  <c r="G129" i="47"/>
  <c r="D130" i="47"/>
  <c r="E130" i="47"/>
  <c r="G130" i="47"/>
  <c r="H130" i="47"/>
  <c r="J130" i="47"/>
  <c r="J129" i="47" s="1"/>
  <c r="K130" i="47"/>
  <c r="M130" i="47"/>
  <c r="N130" i="47"/>
  <c r="N129" i="47" s="1"/>
  <c r="F131" i="47"/>
  <c r="I131" i="47"/>
  <c r="C131" i="47" s="1"/>
  <c r="L131" i="47"/>
  <c r="O131" i="47"/>
  <c r="F132" i="47"/>
  <c r="F130" i="47" s="1"/>
  <c r="I132" i="47"/>
  <c r="L132" i="47"/>
  <c r="L130" i="47" s="1"/>
  <c r="L129" i="47" s="1"/>
  <c r="O132" i="47"/>
  <c r="F133" i="47"/>
  <c r="I133" i="47"/>
  <c r="C133" i="47" s="1"/>
  <c r="L133" i="47"/>
  <c r="O133" i="47"/>
  <c r="F134" i="47"/>
  <c r="C134" i="47" s="1"/>
  <c r="I134" i="47"/>
  <c r="L134" i="47"/>
  <c r="O134" i="47"/>
  <c r="D135" i="47"/>
  <c r="E135" i="47"/>
  <c r="G135" i="47"/>
  <c r="H135" i="47"/>
  <c r="J135" i="47"/>
  <c r="K135" i="47"/>
  <c r="K129" i="47" s="1"/>
  <c r="M135" i="47"/>
  <c r="N135" i="47"/>
  <c r="F136" i="47"/>
  <c r="I136" i="47"/>
  <c r="L136" i="47"/>
  <c r="L135" i="47" s="1"/>
  <c r="O136" i="47"/>
  <c r="F137" i="47"/>
  <c r="I137" i="47"/>
  <c r="C137" i="47" s="1"/>
  <c r="L137" i="47"/>
  <c r="O137" i="47"/>
  <c r="O135" i="47" s="1"/>
  <c r="F138" i="47"/>
  <c r="C138" i="47" s="1"/>
  <c r="I138" i="47"/>
  <c r="L138" i="47"/>
  <c r="O138" i="47"/>
  <c r="F139" i="47"/>
  <c r="I139" i="47"/>
  <c r="L139" i="47"/>
  <c r="O139" i="47"/>
  <c r="C139" i="47" s="1"/>
  <c r="D140" i="47"/>
  <c r="E140" i="47"/>
  <c r="G140" i="47"/>
  <c r="H140" i="47"/>
  <c r="J140" i="47"/>
  <c r="K140" i="47"/>
  <c r="L140" i="47"/>
  <c r="M140" i="47"/>
  <c r="N140" i="47"/>
  <c r="F141" i="47"/>
  <c r="I141" i="47"/>
  <c r="I140" i="47" s="1"/>
  <c r="L141" i="47"/>
  <c r="O141" i="47"/>
  <c r="O140" i="47" s="1"/>
  <c r="F142" i="47"/>
  <c r="C142" i="47" s="1"/>
  <c r="I142" i="47"/>
  <c r="L142" i="47"/>
  <c r="O142" i="47"/>
  <c r="D143" i="47"/>
  <c r="E143" i="47"/>
  <c r="G143" i="47"/>
  <c r="H143" i="47"/>
  <c r="J143" i="47"/>
  <c r="K143" i="47"/>
  <c r="M143" i="47"/>
  <c r="N143" i="47"/>
  <c r="F144" i="47"/>
  <c r="I144" i="47"/>
  <c r="L144" i="47"/>
  <c r="L143" i="47" s="1"/>
  <c r="O144" i="47"/>
  <c r="F145" i="47"/>
  <c r="I145" i="47"/>
  <c r="C145" i="47" s="1"/>
  <c r="L145" i="47"/>
  <c r="O145" i="47"/>
  <c r="O143" i="47" s="1"/>
  <c r="F146" i="47"/>
  <c r="C146" i="47" s="1"/>
  <c r="I146" i="47"/>
  <c r="L146" i="47"/>
  <c r="O146" i="47"/>
  <c r="F147" i="47"/>
  <c r="I147" i="47"/>
  <c r="L147" i="47"/>
  <c r="O147" i="47"/>
  <c r="C147" i="47" s="1"/>
  <c r="F148" i="47"/>
  <c r="C148" i="47" s="1"/>
  <c r="I148" i="47"/>
  <c r="L148" i="47"/>
  <c r="O148" i="47"/>
  <c r="F149" i="47"/>
  <c r="I149" i="47"/>
  <c r="L149" i="47"/>
  <c r="O149" i="47"/>
  <c r="C149" i="47" s="1"/>
  <c r="D150" i="47"/>
  <c r="E150" i="47"/>
  <c r="G150" i="47"/>
  <c r="H150" i="47"/>
  <c r="J150" i="47"/>
  <c r="K150" i="47"/>
  <c r="M150" i="47"/>
  <c r="N150" i="47"/>
  <c r="F151" i="47"/>
  <c r="I151" i="47"/>
  <c r="L151" i="47"/>
  <c r="O151" i="47"/>
  <c r="F152" i="47"/>
  <c r="C152" i="47" s="1"/>
  <c r="I152" i="47"/>
  <c r="L152" i="47"/>
  <c r="O152" i="47"/>
  <c r="F153" i="47"/>
  <c r="I153" i="47"/>
  <c r="L153" i="47"/>
  <c r="O153" i="47"/>
  <c r="C153" i="47" s="1"/>
  <c r="F154" i="47"/>
  <c r="I154" i="47"/>
  <c r="L154" i="47"/>
  <c r="O154" i="47"/>
  <c r="F155" i="47"/>
  <c r="I155" i="47"/>
  <c r="C155" i="47" s="1"/>
  <c r="L155" i="47"/>
  <c r="O155" i="47"/>
  <c r="F156" i="47"/>
  <c r="I156" i="47"/>
  <c r="L156" i="47"/>
  <c r="L150" i="47" s="1"/>
  <c r="O156" i="47"/>
  <c r="F157" i="47"/>
  <c r="I157" i="47"/>
  <c r="C157" i="47" s="1"/>
  <c r="L157" i="47"/>
  <c r="O157" i="47"/>
  <c r="F158" i="47"/>
  <c r="C158" i="47" s="1"/>
  <c r="I158" i="47"/>
  <c r="L158" i="47"/>
  <c r="O158" i="47"/>
  <c r="D159" i="47"/>
  <c r="E159" i="47"/>
  <c r="G159" i="47"/>
  <c r="H159" i="47"/>
  <c r="J159" i="47"/>
  <c r="K159" i="47"/>
  <c r="M159" i="47"/>
  <c r="N159" i="47"/>
  <c r="F160" i="47"/>
  <c r="I160" i="47"/>
  <c r="L160" i="47"/>
  <c r="L159" i="47" s="1"/>
  <c r="O160" i="47"/>
  <c r="F161" i="47"/>
  <c r="I161" i="47"/>
  <c r="C161" i="47" s="1"/>
  <c r="L161" i="47"/>
  <c r="O161" i="47"/>
  <c r="O159" i="47" s="1"/>
  <c r="F162" i="47"/>
  <c r="C162" i="47" s="1"/>
  <c r="I162" i="47"/>
  <c r="L162" i="47"/>
  <c r="O162" i="47"/>
  <c r="F163" i="47"/>
  <c r="I163" i="47"/>
  <c r="L163" i="47"/>
  <c r="O163" i="47"/>
  <c r="C163" i="47" s="1"/>
  <c r="D164" i="47"/>
  <c r="H164" i="47"/>
  <c r="J164" i="47"/>
  <c r="N164" i="47"/>
  <c r="D165" i="47"/>
  <c r="E165" i="47"/>
  <c r="E164" i="47" s="1"/>
  <c r="G165" i="47"/>
  <c r="G164" i="47" s="1"/>
  <c r="H165" i="47"/>
  <c r="J165" i="47"/>
  <c r="K165" i="47"/>
  <c r="K164" i="47" s="1"/>
  <c r="M165" i="47"/>
  <c r="M164" i="47" s="1"/>
  <c r="N165" i="47"/>
  <c r="O165" i="47"/>
  <c r="O164" i="47" s="1"/>
  <c r="F166" i="47"/>
  <c r="I166" i="47"/>
  <c r="L166" i="47"/>
  <c r="O166" i="47"/>
  <c r="F167" i="47"/>
  <c r="I167" i="47"/>
  <c r="I165" i="47" s="1"/>
  <c r="I164" i="47" s="1"/>
  <c r="L167" i="47"/>
  <c r="O167" i="47"/>
  <c r="F168" i="47"/>
  <c r="I168" i="47"/>
  <c r="L168" i="47"/>
  <c r="O168" i="47"/>
  <c r="F169" i="47"/>
  <c r="I169" i="47"/>
  <c r="C169" i="47" s="1"/>
  <c r="L169" i="47"/>
  <c r="O169" i="47"/>
  <c r="F170" i="47"/>
  <c r="C170" i="47" s="1"/>
  <c r="I170" i="47"/>
  <c r="L170" i="47"/>
  <c r="O170" i="47"/>
  <c r="F171" i="47"/>
  <c r="I171" i="47"/>
  <c r="L171" i="47"/>
  <c r="O171" i="47"/>
  <c r="C171" i="47" s="1"/>
  <c r="E173" i="47"/>
  <c r="G173" i="47"/>
  <c r="K173" i="47"/>
  <c r="M173" i="47"/>
  <c r="M172" i="47" s="1"/>
  <c r="D174" i="47"/>
  <c r="E174" i="47"/>
  <c r="G174" i="47"/>
  <c r="H174" i="47"/>
  <c r="J174" i="47"/>
  <c r="K174" i="47"/>
  <c r="L174" i="47"/>
  <c r="M174" i="47"/>
  <c r="N174" i="47"/>
  <c r="F175" i="47"/>
  <c r="I175" i="47"/>
  <c r="L175" i="47"/>
  <c r="O175" i="47"/>
  <c r="F176" i="47"/>
  <c r="C176" i="47" s="1"/>
  <c r="I176" i="47"/>
  <c r="L176" i="47"/>
  <c r="O176" i="47"/>
  <c r="F177" i="47"/>
  <c r="I177" i="47"/>
  <c r="L177" i="47"/>
  <c r="O177" i="47"/>
  <c r="C177" i="47" s="1"/>
  <c r="D178" i="47"/>
  <c r="E178" i="47"/>
  <c r="G178" i="47"/>
  <c r="H178" i="47"/>
  <c r="J178" i="47"/>
  <c r="K178" i="47"/>
  <c r="L178" i="47"/>
  <c r="M178" i="47"/>
  <c r="N178" i="47"/>
  <c r="F179" i="47"/>
  <c r="I179" i="47"/>
  <c r="L179" i="47"/>
  <c r="O179" i="47"/>
  <c r="F180" i="47"/>
  <c r="C180" i="47" s="1"/>
  <c r="I180" i="47"/>
  <c r="L180" i="47"/>
  <c r="O180" i="47"/>
  <c r="F181" i="47"/>
  <c r="I181" i="47"/>
  <c r="L181" i="47"/>
  <c r="O181" i="47"/>
  <c r="C181" i="47" s="1"/>
  <c r="F182" i="47"/>
  <c r="I182" i="47"/>
  <c r="L182" i="47"/>
  <c r="O182" i="47"/>
  <c r="D183" i="47"/>
  <c r="E183" i="47"/>
  <c r="G183" i="47"/>
  <c r="H183" i="47"/>
  <c r="J183" i="47"/>
  <c r="K183" i="47"/>
  <c r="M183" i="47"/>
  <c r="N183" i="47"/>
  <c r="F184" i="47"/>
  <c r="I184" i="47"/>
  <c r="L184" i="47"/>
  <c r="L183" i="47" s="1"/>
  <c r="O184" i="47"/>
  <c r="F185" i="47"/>
  <c r="I185" i="47"/>
  <c r="I183" i="47" s="1"/>
  <c r="L185" i="47"/>
  <c r="O185" i="47"/>
  <c r="O183" i="47" s="1"/>
  <c r="H186" i="47"/>
  <c r="J186" i="47"/>
  <c r="D187" i="47"/>
  <c r="E187" i="47"/>
  <c r="G187" i="47"/>
  <c r="H187" i="47"/>
  <c r="J187" i="47"/>
  <c r="K187" i="47"/>
  <c r="M187" i="47"/>
  <c r="M186" i="47" s="1"/>
  <c r="N187" i="47"/>
  <c r="F188" i="47"/>
  <c r="I188" i="47"/>
  <c r="L188" i="47"/>
  <c r="L187" i="47" s="1"/>
  <c r="O188" i="47"/>
  <c r="F189" i="47"/>
  <c r="I189" i="47"/>
  <c r="C189" i="47" s="1"/>
  <c r="L189" i="47"/>
  <c r="O189" i="47"/>
  <c r="O187" i="47" s="1"/>
  <c r="O186" i="47" s="1"/>
  <c r="D190" i="47"/>
  <c r="D186" i="47" s="1"/>
  <c r="H190" i="47"/>
  <c r="J190" i="47"/>
  <c r="N190" i="47"/>
  <c r="N186" i="47" s="1"/>
  <c r="D191" i="47"/>
  <c r="E191" i="47"/>
  <c r="E190" i="47" s="1"/>
  <c r="G191" i="47"/>
  <c r="G190" i="47" s="1"/>
  <c r="H191" i="47"/>
  <c r="I191" i="47"/>
  <c r="I190" i="47" s="1"/>
  <c r="J191" i="47"/>
  <c r="K191" i="47"/>
  <c r="K190" i="47" s="1"/>
  <c r="M191" i="47"/>
  <c r="M190" i="47" s="1"/>
  <c r="N191" i="47"/>
  <c r="O191" i="47"/>
  <c r="O190" i="47" s="1"/>
  <c r="F192" i="47"/>
  <c r="I192" i="47"/>
  <c r="L192" i="47"/>
  <c r="L191" i="47" s="1"/>
  <c r="L190" i="47" s="1"/>
  <c r="O192" i="47"/>
  <c r="N194" i="47"/>
  <c r="D195" i="47"/>
  <c r="G195" i="47"/>
  <c r="H195" i="47"/>
  <c r="K195" i="47"/>
  <c r="M195" i="47"/>
  <c r="F196" i="47"/>
  <c r="I196" i="47"/>
  <c r="L196" i="47"/>
  <c r="O196" i="47"/>
  <c r="D197" i="47"/>
  <c r="E197" i="47"/>
  <c r="E195" i="47" s="1"/>
  <c r="G197" i="47"/>
  <c r="H197" i="47"/>
  <c r="J197" i="47"/>
  <c r="J195" i="47" s="1"/>
  <c r="J194" i="47" s="1"/>
  <c r="K197" i="47"/>
  <c r="M197" i="47"/>
  <c r="N197" i="47"/>
  <c r="N195" i="47" s="1"/>
  <c r="O197" i="47"/>
  <c r="O195" i="47" s="1"/>
  <c r="F198" i="47"/>
  <c r="I198" i="47"/>
  <c r="L198" i="47"/>
  <c r="L197" i="47" s="1"/>
  <c r="O198" i="47"/>
  <c r="F199" i="47"/>
  <c r="I199" i="47"/>
  <c r="I197" i="47" s="1"/>
  <c r="I195" i="47" s="1"/>
  <c r="L199" i="47"/>
  <c r="O199" i="47"/>
  <c r="F200" i="47"/>
  <c r="I200" i="47"/>
  <c r="L200" i="47"/>
  <c r="O200" i="47"/>
  <c r="F201" i="47"/>
  <c r="I201" i="47"/>
  <c r="C201" i="47" s="1"/>
  <c r="L201" i="47"/>
  <c r="O201" i="47"/>
  <c r="F202" i="47"/>
  <c r="C202" i="47" s="1"/>
  <c r="I202" i="47"/>
  <c r="L202" i="47"/>
  <c r="O202" i="47"/>
  <c r="D204" i="47"/>
  <c r="E204" i="47"/>
  <c r="G204" i="47"/>
  <c r="H204" i="47"/>
  <c r="J204" i="47"/>
  <c r="J203" i="47" s="1"/>
  <c r="K204" i="47"/>
  <c r="M204" i="47"/>
  <c r="N204" i="47"/>
  <c r="N203" i="47" s="1"/>
  <c r="F205" i="47"/>
  <c r="I205" i="47"/>
  <c r="L205" i="47"/>
  <c r="O205" i="47"/>
  <c r="F206" i="47"/>
  <c r="I206" i="47"/>
  <c r="L206" i="47"/>
  <c r="L204" i="47" s="1"/>
  <c r="O206" i="47"/>
  <c r="F207" i="47"/>
  <c r="I207" i="47"/>
  <c r="C207" i="47" s="1"/>
  <c r="L207" i="47"/>
  <c r="O207" i="47"/>
  <c r="F208" i="47"/>
  <c r="C208" i="47" s="1"/>
  <c r="I208" i="47"/>
  <c r="L208" i="47"/>
  <c r="O208" i="47"/>
  <c r="F209" i="47"/>
  <c r="I209" i="47"/>
  <c r="L209" i="47"/>
  <c r="C209" i="47" s="1"/>
  <c r="O209" i="47"/>
  <c r="F210" i="47"/>
  <c r="C210" i="47" s="1"/>
  <c r="I210" i="47"/>
  <c r="L210" i="47"/>
  <c r="O210" i="47"/>
  <c r="F211" i="47"/>
  <c r="I211" i="47"/>
  <c r="L211" i="47"/>
  <c r="O211" i="47"/>
  <c r="C211" i="47" s="1"/>
  <c r="F212" i="47"/>
  <c r="C212" i="47" s="1"/>
  <c r="I212" i="47"/>
  <c r="L212" i="47"/>
  <c r="O212" i="47"/>
  <c r="F213" i="47"/>
  <c r="I213" i="47"/>
  <c r="C213" i="47" s="1"/>
  <c r="L213" i="47"/>
  <c r="O213" i="47"/>
  <c r="F214" i="47"/>
  <c r="I214" i="47"/>
  <c r="L214" i="47"/>
  <c r="O214" i="47"/>
  <c r="D215" i="47"/>
  <c r="E215" i="47"/>
  <c r="G215" i="47"/>
  <c r="G203" i="47" s="1"/>
  <c r="H215" i="47"/>
  <c r="I215" i="47"/>
  <c r="J215" i="47"/>
  <c r="K215" i="47"/>
  <c r="K203" i="47" s="1"/>
  <c r="M215" i="47"/>
  <c r="M203" i="47" s="1"/>
  <c r="N215" i="47"/>
  <c r="F216" i="47"/>
  <c r="I216" i="47"/>
  <c r="L216" i="47"/>
  <c r="L215" i="47" s="1"/>
  <c r="O216" i="47"/>
  <c r="O215" i="47" s="1"/>
  <c r="F217" i="47"/>
  <c r="I217" i="47"/>
  <c r="L217" i="47"/>
  <c r="O217" i="47"/>
  <c r="C217" i="47" s="1"/>
  <c r="F218" i="47"/>
  <c r="I218" i="47"/>
  <c r="L218" i="47"/>
  <c r="O218" i="47"/>
  <c r="F219" i="47"/>
  <c r="C219" i="47" s="1"/>
  <c r="I219" i="47"/>
  <c r="L219" i="47"/>
  <c r="O219" i="47"/>
  <c r="F220" i="47"/>
  <c r="I220" i="47"/>
  <c r="L220" i="47"/>
  <c r="O220" i="47"/>
  <c r="C220" i="47" s="1"/>
  <c r="F221" i="47"/>
  <c r="I221" i="47"/>
  <c r="L221" i="47"/>
  <c r="C221" i="47" s="1"/>
  <c r="O221" i="47"/>
  <c r="F222" i="47"/>
  <c r="C222" i="47" s="1"/>
  <c r="I222" i="47"/>
  <c r="L222" i="47"/>
  <c r="O222" i="47"/>
  <c r="F223" i="47"/>
  <c r="I223" i="47"/>
  <c r="L223" i="47"/>
  <c r="O223" i="47"/>
  <c r="C223" i="47" s="1"/>
  <c r="F224" i="47"/>
  <c r="C224" i="47" s="1"/>
  <c r="I224" i="47"/>
  <c r="L224" i="47"/>
  <c r="O224" i="47"/>
  <c r="F225" i="47"/>
  <c r="I225" i="47"/>
  <c r="C225" i="47" s="1"/>
  <c r="L225" i="47"/>
  <c r="O225" i="47"/>
  <c r="D226" i="47"/>
  <c r="E226" i="47"/>
  <c r="E203" i="47" s="1"/>
  <c r="G226" i="47"/>
  <c r="H226" i="47"/>
  <c r="J226" i="47"/>
  <c r="K226" i="47"/>
  <c r="L226" i="47"/>
  <c r="M226" i="47"/>
  <c r="N226" i="47"/>
  <c r="F227" i="47"/>
  <c r="F226" i="47" s="1"/>
  <c r="I227" i="47"/>
  <c r="C227" i="47" s="1"/>
  <c r="L227" i="47"/>
  <c r="O227" i="47"/>
  <c r="O226" i="47" s="1"/>
  <c r="F228" i="47"/>
  <c r="C228" i="47" s="1"/>
  <c r="I228" i="47"/>
  <c r="L228" i="47"/>
  <c r="O228" i="47"/>
  <c r="F231" i="47"/>
  <c r="C231" i="47" s="1"/>
  <c r="I231" i="47"/>
  <c r="L231" i="47"/>
  <c r="O231" i="47"/>
  <c r="D232" i="47"/>
  <c r="E232" i="47"/>
  <c r="E230" i="47" s="1"/>
  <c r="E229" i="47" s="1"/>
  <c r="G232" i="47"/>
  <c r="G230" i="47" s="1"/>
  <c r="H232" i="47"/>
  <c r="H230" i="47" s="1"/>
  <c r="I232" i="47"/>
  <c r="J232" i="47"/>
  <c r="J230" i="47" s="1"/>
  <c r="K232" i="47"/>
  <c r="K230" i="47" s="1"/>
  <c r="M232" i="47"/>
  <c r="M230" i="47" s="1"/>
  <c r="M229" i="47" s="1"/>
  <c r="N232" i="47"/>
  <c r="O232" i="47"/>
  <c r="F233" i="47"/>
  <c r="F232" i="47" s="1"/>
  <c r="I233" i="47"/>
  <c r="L233" i="47"/>
  <c r="L232" i="47" s="1"/>
  <c r="O233" i="47"/>
  <c r="D234" i="47"/>
  <c r="D230" i="47" s="1"/>
  <c r="E234" i="47"/>
  <c r="G234" i="47"/>
  <c r="H234" i="47"/>
  <c r="I234" i="47"/>
  <c r="J234" i="47"/>
  <c r="K234" i="47"/>
  <c r="M234" i="47"/>
  <c r="N234" i="47"/>
  <c r="F235" i="47"/>
  <c r="C235" i="47" s="1"/>
  <c r="I235" i="47"/>
  <c r="L235" i="47"/>
  <c r="L234" i="47" s="1"/>
  <c r="O235" i="47"/>
  <c r="F236" i="47"/>
  <c r="I236" i="47"/>
  <c r="L236" i="47"/>
  <c r="O236" i="47"/>
  <c r="O234" i="47" s="1"/>
  <c r="D237" i="47"/>
  <c r="E237" i="47"/>
  <c r="G237" i="47"/>
  <c r="H237" i="47"/>
  <c r="J237" i="47"/>
  <c r="K237" i="47"/>
  <c r="M237" i="47"/>
  <c r="N237" i="47"/>
  <c r="N230" i="47" s="1"/>
  <c r="F238" i="47"/>
  <c r="I238" i="47"/>
  <c r="C238" i="47" s="1"/>
  <c r="L238" i="47"/>
  <c r="O238" i="47"/>
  <c r="O237" i="47" s="1"/>
  <c r="F239" i="47"/>
  <c r="C239" i="47" s="1"/>
  <c r="I239" i="47"/>
  <c r="L239" i="47"/>
  <c r="L237" i="47" s="1"/>
  <c r="O239" i="47"/>
  <c r="F240" i="47"/>
  <c r="I240" i="47"/>
  <c r="L240" i="47"/>
  <c r="O240" i="47"/>
  <c r="C240" i="47" s="1"/>
  <c r="F241" i="47"/>
  <c r="C241" i="47" s="1"/>
  <c r="I241" i="47"/>
  <c r="L241" i="47"/>
  <c r="O241" i="47"/>
  <c r="F242" i="47"/>
  <c r="I242" i="47"/>
  <c r="C242" i="47" s="1"/>
  <c r="L242" i="47"/>
  <c r="O242" i="47"/>
  <c r="F243" i="47"/>
  <c r="C243" i="47" s="1"/>
  <c r="I243" i="47"/>
  <c r="L243" i="47"/>
  <c r="O243" i="47"/>
  <c r="F244" i="47"/>
  <c r="I244" i="47"/>
  <c r="L244" i="47"/>
  <c r="O244" i="47"/>
  <c r="C244" i="47" s="1"/>
  <c r="D245" i="47"/>
  <c r="E245" i="47"/>
  <c r="G245" i="47"/>
  <c r="H245" i="47"/>
  <c r="J245" i="47"/>
  <c r="K245" i="47"/>
  <c r="M245" i="47"/>
  <c r="N245" i="47"/>
  <c r="F246" i="47"/>
  <c r="I246" i="47"/>
  <c r="C246" i="47" s="1"/>
  <c r="L246" i="47"/>
  <c r="O246" i="47"/>
  <c r="O245" i="47" s="1"/>
  <c r="F247" i="47"/>
  <c r="C247" i="47" s="1"/>
  <c r="I247" i="47"/>
  <c r="L247" i="47"/>
  <c r="L245" i="47" s="1"/>
  <c r="O247" i="47"/>
  <c r="F248" i="47"/>
  <c r="I248" i="47"/>
  <c r="L248" i="47"/>
  <c r="O248" i="47"/>
  <c r="C248" i="47" s="1"/>
  <c r="F249" i="47"/>
  <c r="C249" i="47" s="1"/>
  <c r="I249" i="47"/>
  <c r="L249" i="47"/>
  <c r="O249" i="47"/>
  <c r="E250" i="47"/>
  <c r="G250" i="47"/>
  <c r="K250" i="47"/>
  <c r="M250" i="47"/>
  <c r="D251" i="47"/>
  <c r="D250" i="47" s="1"/>
  <c r="E251" i="47"/>
  <c r="G251" i="47"/>
  <c r="H251" i="47"/>
  <c r="H250" i="47" s="1"/>
  <c r="J251" i="47"/>
  <c r="J250" i="47" s="1"/>
  <c r="K251" i="47"/>
  <c r="M251" i="47"/>
  <c r="N251" i="47"/>
  <c r="N250" i="47" s="1"/>
  <c r="F252" i="47"/>
  <c r="I252" i="47"/>
  <c r="I251" i="47" s="1"/>
  <c r="I250" i="47" s="1"/>
  <c r="L252" i="47"/>
  <c r="O252" i="47"/>
  <c r="O251" i="47" s="1"/>
  <c r="O250" i="47" s="1"/>
  <c r="F253" i="47"/>
  <c r="F251" i="47" s="1"/>
  <c r="I253" i="47"/>
  <c r="L253" i="47"/>
  <c r="L251" i="47" s="1"/>
  <c r="L250" i="47" s="1"/>
  <c r="O253" i="47"/>
  <c r="F254" i="47"/>
  <c r="I254" i="47"/>
  <c r="C254" i="47" s="1"/>
  <c r="L254" i="47"/>
  <c r="O254" i="47"/>
  <c r="F255" i="47"/>
  <c r="C255" i="47" s="1"/>
  <c r="I255" i="47"/>
  <c r="L255" i="47"/>
  <c r="O255" i="47"/>
  <c r="F256" i="47"/>
  <c r="I256" i="47"/>
  <c r="L256" i="47"/>
  <c r="O256" i="47"/>
  <c r="C256" i="47" s="1"/>
  <c r="F257" i="47"/>
  <c r="C257" i="47" s="1"/>
  <c r="I257" i="47"/>
  <c r="L257" i="47"/>
  <c r="O257" i="47"/>
  <c r="E258" i="47"/>
  <c r="M258" i="47"/>
  <c r="D259" i="47"/>
  <c r="D258" i="47" s="1"/>
  <c r="E259" i="47"/>
  <c r="G259" i="47"/>
  <c r="H259" i="47"/>
  <c r="H258" i="47" s="1"/>
  <c r="J259" i="47"/>
  <c r="J258" i="47" s="1"/>
  <c r="K259" i="47"/>
  <c r="M259" i="47"/>
  <c r="N259" i="47"/>
  <c r="N258" i="47" s="1"/>
  <c r="F260" i="47"/>
  <c r="I260" i="47"/>
  <c r="I259" i="47" s="1"/>
  <c r="L260" i="47"/>
  <c r="O260" i="47"/>
  <c r="O259" i="47" s="1"/>
  <c r="F261" i="47"/>
  <c r="F259" i="47" s="1"/>
  <c r="I261" i="47"/>
  <c r="L261" i="47"/>
  <c r="L259" i="47" s="1"/>
  <c r="O261" i="47"/>
  <c r="F262" i="47"/>
  <c r="I262" i="47"/>
  <c r="C262" i="47" s="1"/>
  <c r="L262" i="47"/>
  <c r="O262" i="47"/>
  <c r="D263" i="47"/>
  <c r="E263" i="47"/>
  <c r="G263" i="47"/>
  <c r="G258" i="47" s="1"/>
  <c r="H263" i="47"/>
  <c r="J263" i="47"/>
  <c r="K263" i="47"/>
  <c r="K258" i="47" s="1"/>
  <c r="M263" i="47"/>
  <c r="N263" i="47"/>
  <c r="F264" i="47"/>
  <c r="I264" i="47"/>
  <c r="I263" i="47" s="1"/>
  <c r="L264" i="47"/>
  <c r="O264" i="47"/>
  <c r="O263" i="47" s="1"/>
  <c r="F265" i="47"/>
  <c r="F263" i="47" s="1"/>
  <c r="C263" i="47" s="1"/>
  <c r="I265" i="47"/>
  <c r="L265" i="47"/>
  <c r="L263" i="47" s="1"/>
  <c r="O265" i="47"/>
  <c r="F266" i="47"/>
  <c r="I266" i="47"/>
  <c r="C266" i="47" s="1"/>
  <c r="L266" i="47"/>
  <c r="O266" i="47"/>
  <c r="F267" i="47"/>
  <c r="C267" i="47" s="1"/>
  <c r="I267" i="47"/>
  <c r="L267" i="47"/>
  <c r="O267" i="47"/>
  <c r="G268" i="47"/>
  <c r="K268" i="47"/>
  <c r="F270" i="47"/>
  <c r="I270" i="47"/>
  <c r="L270" i="47"/>
  <c r="O270" i="47"/>
  <c r="D271" i="47"/>
  <c r="D269" i="47" s="1"/>
  <c r="D268" i="47" s="1"/>
  <c r="E271" i="47"/>
  <c r="E269" i="47" s="1"/>
  <c r="E268" i="47" s="1"/>
  <c r="G271" i="47"/>
  <c r="H271" i="47"/>
  <c r="J271" i="47"/>
  <c r="K271" i="47"/>
  <c r="M271" i="47"/>
  <c r="N271" i="47"/>
  <c r="F272" i="47"/>
  <c r="I272" i="47"/>
  <c r="C272" i="47" s="1"/>
  <c r="L272" i="47"/>
  <c r="O272" i="47"/>
  <c r="O271" i="47" s="1"/>
  <c r="F273" i="47"/>
  <c r="C273" i="47" s="1"/>
  <c r="I273" i="47"/>
  <c r="L273" i="47"/>
  <c r="L271" i="47" s="1"/>
  <c r="O273" i="47"/>
  <c r="F274" i="47"/>
  <c r="I274" i="47"/>
  <c r="L274" i="47"/>
  <c r="O274" i="47"/>
  <c r="C274" i="47" s="1"/>
  <c r="D275" i="47"/>
  <c r="E275" i="47"/>
  <c r="G275" i="47"/>
  <c r="H275" i="47"/>
  <c r="J275" i="47"/>
  <c r="K275" i="47"/>
  <c r="M275" i="47"/>
  <c r="N275" i="47"/>
  <c r="F276" i="47"/>
  <c r="I276" i="47"/>
  <c r="C276" i="47" s="1"/>
  <c r="L276" i="47"/>
  <c r="O276" i="47"/>
  <c r="O275" i="47" s="1"/>
  <c r="F277" i="47"/>
  <c r="C277" i="47" s="1"/>
  <c r="I277" i="47"/>
  <c r="L277" i="47"/>
  <c r="L275" i="47" s="1"/>
  <c r="O277" i="47"/>
  <c r="F278" i="47"/>
  <c r="I278" i="47"/>
  <c r="L278" i="47"/>
  <c r="O278" i="47"/>
  <c r="C278" i="47" s="1"/>
  <c r="D279" i="47"/>
  <c r="E279" i="47"/>
  <c r="F279" i="47"/>
  <c r="G279" i="47"/>
  <c r="H279" i="47"/>
  <c r="H268" i="47" s="1"/>
  <c r="J279" i="47"/>
  <c r="J268" i="47" s="1"/>
  <c r="K279" i="47"/>
  <c r="L279" i="47"/>
  <c r="M279" i="47"/>
  <c r="M268" i="47" s="1"/>
  <c r="N279" i="47"/>
  <c r="N268" i="47" s="1"/>
  <c r="F280" i="47"/>
  <c r="I280" i="47"/>
  <c r="C280" i="47" s="1"/>
  <c r="L280" i="47"/>
  <c r="O280" i="47"/>
  <c r="O279" i="47" s="1"/>
  <c r="D281" i="47"/>
  <c r="D287" i="47" s="1"/>
  <c r="D286" i="47" s="1"/>
  <c r="E281" i="47"/>
  <c r="G281" i="47"/>
  <c r="G287" i="47" s="1"/>
  <c r="G286" i="47" s="1"/>
  <c r="H281" i="47"/>
  <c r="H287" i="47" s="1"/>
  <c r="H286" i="47" s="1"/>
  <c r="J281" i="47"/>
  <c r="K281" i="47"/>
  <c r="K287" i="47" s="1"/>
  <c r="K286" i="47" s="1"/>
  <c r="M281" i="47"/>
  <c r="N281" i="47"/>
  <c r="F282" i="47"/>
  <c r="I282" i="47"/>
  <c r="I281" i="47" s="1"/>
  <c r="L282" i="47"/>
  <c r="O282" i="47"/>
  <c r="O281" i="47" s="1"/>
  <c r="F283" i="47"/>
  <c r="F281" i="47" s="1"/>
  <c r="I283" i="47"/>
  <c r="L283" i="47"/>
  <c r="L281" i="47" s="1"/>
  <c r="O283" i="47"/>
  <c r="E287" i="47"/>
  <c r="J287" i="47"/>
  <c r="J286" i="47" s="1"/>
  <c r="M287" i="47"/>
  <c r="N287" i="47"/>
  <c r="N286" i="47" s="1"/>
  <c r="D288" i="47"/>
  <c r="E288" i="47"/>
  <c r="E286" i="47" s="1"/>
  <c r="G288" i="47"/>
  <c r="H288" i="47"/>
  <c r="J288" i="47"/>
  <c r="K288" i="47"/>
  <c r="M288" i="47"/>
  <c r="M286" i="47" s="1"/>
  <c r="N288" i="47"/>
  <c r="F289" i="47"/>
  <c r="C289" i="47" s="1"/>
  <c r="I289" i="47"/>
  <c r="L289" i="47"/>
  <c r="L288" i="47" s="1"/>
  <c r="O289" i="47"/>
  <c r="F290" i="47"/>
  <c r="I290" i="47"/>
  <c r="L290" i="47"/>
  <c r="O290" i="47"/>
  <c r="O288" i="47" s="1"/>
  <c r="F291" i="47"/>
  <c r="C291" i="47" s="1"/>
  <c r="I291" i="47"/>
  <c r="L291" i="47"/>
  <c r="O291" i="47"/>
  <c r="F292" i="47"/>
  <c r="I292" i="47"/>
  <c r="C292" i="47" s="1"/>
  <c r="L292" i="47"/>
  <c r="O292" i="47"/>
  <c r="F293" i="47"/>
  <c r="C293" i="47" s="1"/>
  <c r="I293" i="47"/>
  <c r="L293" i="47"/>
  <c r="O293" i="47"/>
  <c r="F294" i="47"/>
  <c r="I294" i="47"/>
  <c r="L294" i="47"/>
  <c r="O294" i="47"/>
  <c r="C294" i="47" s="1"/>
  <c r="F295" i="47"/>
  <c r="I295" i="47"/>
  <c r="L295" i="47"/>
  <c r="O295" i="47"/>
  <c r="F296" i="47"/>
  <c r="I296" i="47"/>
  <c r="C296" i="47" s="1"/>
  <c r="L296" i="47"/>
  <c r="O296" i="47"/>
  <c r="D20" i="46"/>
  <c r="H20" i="46"/>
  <c r="D21" i="46"/>
  <c r="E21" i="46"/>
  <c r="E20" i="46" s="1"/>
  <c r="G21" i="46"/>
  <c r="G20" i="46" s="1"/>
  <c r="H21" i="46"/>
  <c r="J21" i="46"/>
  <c r="K21" i="46"/>
  <c r="M21" i="46"/>
  <c r="M20" i="46" s="1"/>
  <c r="N21" i="46"/>
  <c r="O21" i="46"/>
  <c r="O20" i="46" s="1"/>
  <c r="F22" i="46"/>
  <c r="F21" i="46" s="1"/>
  <c r="I22" i="46"/>
  <c r="L22" i="46"/>
  <c r="L21" i="46" s="1"/>
  <c r="O22" i="46"/>
  <c r="F23" i="46"/>
  <c r="I23" i="46"/>
  <c r="I21" i="46" s="1"/>
  <c r="I20" i="46" s="1"/>
  <c r="L23" i="46"/>
  <c r="O23" i="46"/>
  <c r="F24" i="46"/>
  <c r="C24" i="46" s="1"/>
  <c r="I24" i="46"/>
  <c r="C25" i="46"/>
  <c r="F25" i="46"/>
  <c r="J27" i="46"/>
  <c r="J26" i="46" s="1"/>
  <c r="J20" i="46" s="1"/>
  <c r="K27" i="46"/>
  <c r="K26" i="46" s="1"/>
  <c r="C28" i="46"/>
  <c r="L28" i="46"/>
  <c r="C29" i="46"/>
  <c r="L29" i="46"/>
  <c r="L27" i="46" s="1"/>
  <c r="C30" i="46"/>
  <c r="L30" i="46"/>
  <c r="J31" i="46"/>
  <c r="K31" i="46"/>
  <c r="C32" i="46"/>
  <c r="L32" i="46"/>
  <c r="L31" i="46" s="1"/>
  <c r="C31" i="46" s="1"/>
  <c r="J33" i="46"/>
  <c r="K33" i="46"/>
  <c r="C34" i="46"/>
  <c r="L34" i="46"/>
  <c r="C35" i="46"/>
  <c r="L35" i="46"/>
  <c r="L33" i="46" s="1"/>
  <c r="C33" i="46" s="1"/>
  <c r="J36" i="46"/>
  <c r="K36" i="46"/>
  <c r="C37" i="46"/>
  <c r="L37" i="46"/>
  <c r="C38" i="46"/>
  <c r="L38" i="46"/>
  <c r="L36" i="46" s="1"/>
  <c r="C36" i="46" s="1"/>
  <c r="C39" i="46"/>
  <c r="L39" i="46"/>
  <c r="C40" i="46"/>
  <c r="L40" i="46"/>
  <c r="C41" i="46"/>
  <c r="F41" i="46"/>
  <c r="D42" i="46"/>
  <c r="E42" i="46"/>
  <c r="G42" i="46"/>
  <c r="H42" i="46"/>
  <c r="I42" i="46"/>
  <c r="J42" i="46"/>
  <c r="K42" i="46"/>
  <c r="C43" i="46"/>
  <c r="F43" i="46"/>
  <c r="F42" i="46" s="1"/>
  <c r="I43" i="46"/>
  <c r="L43" i="46"/>
  <c r="L42" i="46" s="1"/>
  <c r="M44" i="46"/>
  <c r="N44" i="46"/>
  <c r="N20" i="46" s="1"/>
  <c r="C45" i="46"/>
  <c r="O45" i="46"/>
  <c r="C46" i="46"/>
  <c r="O46" i="46"/>
  <c r="O44" i="46" s="1"/>
  <c r="C44" i="46" s="1"/>
  <c r="D54" i="46"/>
  <c r="D53" i="46" s="1"/>
  <c r="E54" i="46"/>
  <c r="G54" i="46"/>
  <c r="H54" i="46"/>
  <c r="H53" i="46" s="1"/>
  <c r="J54" i="46"/>
  <c r="J53" i="46" s="1"/>
  <c r="J52" i="46" s="1"/>
  <c r="K54" i="46"/>
  <c r="M54" i="46"/>
  <c r="N54" i="46"/>
  <c r="N53" i="46" s="1"/>
  <c r="N52" i="46" s="1"/>
  <c r="F55" i="46"/>
  <c r="I55" i="46"/>
  <c r="C55" i="46" s="1"/>
  <c r="L55" i="46"/>
  <c r="O55" i="46"/>
  <c r="O54" i="46" s="1"/>
  <c r="F56" i="46"/>
  <c r="C56" i="46" s="1"/>
  <c r="I56" i="46"/>
  <c r="L56" i="46"/>
  <c r="L54" i="46" s="1"/>
  <c r="O56" i="46"/>
  <c r="D57" i="46"/>
  <c r="E57" i="46"/>
  <c r="E53" i="46" s="1"/>
  <c r="E52" i="46" s="1"/>
  <c r="G57" i="46"/>
  <c r="G53" i="46" s="1"/>
  <c r="H57" i="46"/>
  <c r="J57" i="46"/>
  <c r="K57" i="46"/>
  <c r="K53" i="46" s="1"/>
  <c r="M57" i="46"/>
  <c r="M53" i="46" s="1"/>
  <c r="M52" i="46" s="1"/>
  <c r="N57" i="46"/>
  <c r="F58" i="46"/>
  <c r="F57" i="46" s="1"/>
  <c r="I58" i="46"/>
  <c r="L58" i="46"/>
  <c r="L57" i="46" s="1"/>
  <c r="O58" i="46"/>
  <c r="F59" i="46"/>
  <c r="I59" i="46"/>
  <c r="I57" i="46" s="1"/>
  <c r="L59" i="46"/>
  <c r="O59" i="46"/>
  <c r="F60" i="46"/>
  <c r="C60" i="46" s="1"/>
  <c r="I60" i="46"/>
  <c r="L60" i="46"/>
  <c r="O60" i="46"/>
  <c r="F61" i="46"/>
  <c r="I61" i="46"/>
  <c r="L61" i="46"/>
  <c r="O61" i="46"/>
  <c r="O57" i="46" s="1"/>
  <c r="F62" i="46"/>
  <c r="C62" i="46" s="1"/>
  <c r="I62" i="46"/>
  <c r="L62" i="46"/>
  <c r="O62" i="46"/>
  <c r="F63" i="46"/>
  <c r="I63" i="46"/>
  <c r="C63" i="46" s="1"/>
  <c r="L63" i="46"/>
  <c r="O63" i="46"/>
  <c r="F64" i="46"/>
  <c r="C64" i="46" s="1"/>
  <c r="I64" i="46"/>
  <c r="L64" i="46"/>
  <c r="O64" i="46"/>
  <c r="F65" i="46"/>
  <c r="I65" i="46"/>
  <c r="L65" i="46"/>
  <c r="O65" i="46"/>
  <c r="C65" i="46" s="1"/>
  <c r="E66" i="46"/>
  <c r="J66" i="46"/>
  <c r="M66" i="46"/>
  <c r="N66" i="46"/>
  <c r="F67" i="46"/>
  <c r="I67" i="46"/>
  <c r="C67" i="46" s="1"/>
  <c r="L67" i="46"/>
  <c r="O67" i="46"/>
  <c r="D68" i="46"/>
  <c r="D66" i="46" s="1"/>
  <c r="E68" i="46"/>
  <c r="G68" i="46"/>
  <c r="G66" i="46" s="1"/>
  <c r="H68" i="46"/>
  <c r="H66" i="46" s="1"/>
  <c r="J68" i="46"/>
  <c r="K68" i="46"/>
  <c r="K66" i="46" s="1"/>
  <c r="M68" i="46"/>
  <c r="N68" i="46"/>
  <c r="F69" i="46"/>
  <c r="I69" i="46"/>
  <c r="I68" i="46" s="1"/>
  <c r="L69" i="46"/>
  <c r="O69" i="46"/>
  <c r="O68" i="46" s="1"/>
  <c r="F70" i="46"/>
  <c r="F68" i="46" s="1"/>
  <c r="I70" i="46"/>
  <c r="L70" i="46"/>
  <c r="L68" i="46" s="1"/>
  <c r="L66" i="46" s="1"/>
  <c r="O70" i="46"/>
  <c r="F71" i="46"/>
  <c r="I71" i="46"/>
  <c r="C71" i="46" s="1"/>
  <c r="L71" i="46"/>
  <c r="O71" i="46"/>
  <c r="F72" i="46"/>
  <c r="C72" i="46" s="1"/>
  <c r="I72" i="46"/>
  <c r="L72" i="46"/>
  <c r="O72" i="46"/>
  <c r="F73" i="46"/>
  <c r="I73" i="46"/>
  <c r="L73" i="46"/>
  <c r="O73" i="46"/>
  <c r="C73" i="46" s="1"/>
  <c r="D76" i="46"/>
  <c r="D75" i="46" s="1"/>
  <c r="E76" i="46"/>
  <c r="G76" i="46"/>
  <c r="H76" i="46"/>
  <c r="H75" i="46" s="1"/>
  <c r="J76" i="46"/>
  <c r="J75" i="46" s="1"/>
  <c r="K76" i="46"/>
  <c r="M76" i="46"/>
  <c r="N76" i="46"/>
  <c r="N75" i="46" s="1"/>
  <c r="F77" i="46"/>
  <c r="I77" i="46"/>
  <c r="I76" i="46" s="1"/>
  <c r="I75" i="46" s="1"/>
  <c r="L77" i="46"/>
  <c r="O77" i="46"/>
  <c r="O76" i="46" s="1"/>
  <c r="F78" i="46"/>
  <c r="F76" i="46" s="1"/>
  <c r="I78" i="46"/>
  <c r="L78" i="46"/>
  <c r="L76" i="46" s="1"/>
  <c r="L75" i="46" s="1"/>
  <c r="O78" i="46"/>
  <c r="D79" i="46"/>
  <c r="E79" i="46"/>
  <c r="E75" i="46" s="1"/>
  <c r="G79" i="46"/>
  <c r="G75" i="46" s="1"/>
  <c r="H79" i="46"/>
  <c r="I79" i="46"/>
  <c r="J79" i="46"/>
  <c r="K79" i="46"/>
  <c r="K75" i="46" s="1"/>
  <c r="M79" i="46"/>
  <c r="M75" i="46" s="1"/>
  <c r="N79" i="46"/>
  <c r="F80" i="46"/>
  <c r="C80" i="46" s="1"/>
  <c r="I80" i="46"/>
  <c r="L80" i="46"/>
  <c r="L79" i="46" s="1"/>
  <c r="O80" i="46"/>
  <c r="F81" i="46"/>
  <c r="I81" i="46"/>
  <c r="L81" i="46"/>
  <c r="O81" i="46"/>
  <c r="O79" i="46" s="1"/>
  <c r="D83" i="46"/>
  <c r="E83" i="46"/>
  <c r="E82" i="46" s="1"/>
  <c r="G83" i="46"/>
  <c r="G82" i="46" s="1"/>
  <c r="H83" i="46"/>
  <c r="J83" i="46"/>
  <c r="K83" i="46"/>
  <c r="K82" i="46" s="1"/>
  <c r="M83" i="46"/>
  <c r="M82" i="46" s="1"/>
  <c r="N83" i="46"/>
  <c r="F84" i="46"/>
  <c r="C84" i="46" s="1"/>
  <c r="I84" i="46"/>
  <c r="L84" i="46"/>
  <c r="L83" i="46" s="1"/>
  <c r="O84" i="46"/>
  <c r="F85" i="46"/>
  <c r="I85" i="46"/>
  <c r="L85" i="46"/>
  <c r="O85" i="46"/>
  <c r="O83" i="46" s="1"/>
  <c r="F86" i="46"/>
  <c r="C86" i="46" s="1"/>
  <c r="I86" i="46"/>
  <c r="L86" i="46"/>
  <c r="O86" i="46"/>
  <c r="F87" i="46"/>
  <c r="I87" i="46"/>
  <c r="C87" i="46" s="1"/>
  <c r="L87" i="46"/>
  <c r="O87" i="46"/>
  <c r="D88" i="46"/>
  <c r="D82" i="46" s="1"/>
  <c r="E88" i="46"/>
  <c r="G88" i="46"/>
  <c r="H88" i="46"/>
  <c r="H82" i="46" s="1"/>
  <c r="J88" i="46"/>
  <c r="K88" i="46"/>
  <c r="M88" i="46"/>
  <c r="N88" i="46"/>
  <c r="F89" i="46"/>
  <c r="I89" i="46"/>
  <c r="I88" i="46" s="1"/>
  <c r="L89" i="46"/>
  <c r="O89" i="46"/>
  <c r="O88" i="46" s="1"/>
  <c r="F90" i="46"/>
  <c r="F88" i="46" s="1"/>
  <c r="I90" i="46"/>
  <c r="L90" i="46"/>
  <c r="L88" i="46" s="1"/>
  <c r="O90" i="46"/>
  <c r="F91" i="46"/>
  <c r="I91" i="46"/>
  <c r="C91" i="46" s="1"/>
  <c r="L91" i="46"/>
  <c r="O91" i="46"/>
  <c r="F92" i="46"/>
  <c r="C92" i="46" s="1"/>
  <c r="I92" i="46"/>
  <c r="L92" i="46"/>
  <c r="O92" i="46"/>
  <c r="F93" i="46"/>
  <c r="I93" i="46"/>
  <c r="L93" i="46"/>
  <c r="O93" i="46"/>
  <c r="C93" i="46" s="1"/>
  <c r="D94" i="46"/>
  <c r="E94" i="46"/>
  <c r="G94" i="46"/>
  <c r="H94" i="46"/>
  <c r="J94" i="46"/>
  <c r="J82" i="46" s="1"/>
  <c r="K94" i="46"/>
  <c r="M94" i="46"/>
  <c r="N94" i="46"/>
  <c r="N82" i="46" s="1"/>
  <c r="F95" i="46"/>
  <c r="I95" i="46"/>
  <c r="C95" i="46" s="1"/>
  <c r="L95" i="46"/>
  <c r="O95" i="46"/>
  <c r="O94" i="46" s="1"/>
  <c r="F96" i="46"/>
  <c r="C96" i="46" s="1"/>
  <c r="I96" i="46"/>
  <c r="L96" i="46"/>
  <c r="L94" i="46" s="1"/>
  <c r="O96" i="46"/>
  <c r="F97" i="46"/>
  <c r="I97" i="46"/>
  <c r="L97" i="46"/>
  <c r="O97" i="46"/>
  <c r="C97" i="46" s="1"/>
  <c r="F98" i="46"/>
  <c r="C98" i="46" s="1"/>
  <c r="I98" i="46"/>
  <c r="L98" i="46"/>
  <c r="O98" i="46"/>
  <c r="F99" i="46"/>
  <c r="I99" i="46"/>
  <c r="C99" i="46" s="1"/>
  <c r="L99" i="46"/>
  <c r="O99" i="46"/>
  <c r="F100" i="46"/>
  <c r="C100" i="46" s="1"/>
  <c r="I100" i="46"/>
  <c r="L100" i="46"/>
  <c r="O100" i="46"/>
  <c r="F101" i="46"/>
  <c r="I101" i="46"/>
  <c r="L101" i="46"/>
  <c r="O101" i="46"/>
  <c r="C101" i="46" s="1"/>
  <c r="D102" i="46"/>
  <c r="E102" i="46"/>
  <c r="G102" i="46"/>
  <c r="H102" i="46"/>
  <c r="J102" i="46"/>
  <c r="K102" i="46"/>
  <c r="M102" i="46"/>
  <c r="N102" i="46"/>
  <c r="F103" i="46"/>
  <c r="I103" i="46"/>
  <c r="C103" i="46" s="1"/>
  <c r="L103" i="46"/>
  <c r="O103" i="46"/>
  <c r="O102" i="46" s="1"/>
  <c r="F104" i="46"/>
  <c r="C104" i="46" s="1"/>
  <c r="I104" i="46"/>
  <c r="L104" i="46"/>
  <c r="L102" i="46" s="1"/>
  <c r="O104" i="46"/>
  <c r="F105" i="46"/>
  <c r="I105" i="46"/>
  <c r="L105" i="46"/>
  <c r="O105" i="46"/>
  <c r="C105" i="46" s="1"/>
  <c r="F106" i="46"/>
  <c r="C106" i="46" s="1"/>
  <c r="I106" i="46"/>
  <c r="L106" i="46"/>
  <c r="O106" i="46"/>
  <c r="F107" i="46"/>
  <c r="I107" i="46"/>
  <c r="C107" i="46" s="1"/>
  <c r="L107" i="46"/>
  <c r="O107" i="46"/>
  <c r="F108" i="46"/>
  <c r="C108" i="46" s="1"/>
  <c r="I108" i="46"/>
  <c r="L108" i="46"/>
  <c r="O108" i="46"/>
  <c r="F109" i="46"/>
  <c r="I109" i="46"/>
  <c r="L109" i="46"/>
  <c r="O109" i="46"/>
  <c r="C109" i="46" s="1"/>
  <c r="F110" i="46"/>
  <c r="C110" i="46" s="1"/>
  <c r="I110" i="46"/>
  <c r="L110" i="46"/>
  <c r="O110" i="46"/>
  <c r="D111" i="46"/>
  <c r="E111" i="46"/>
  <c r="G111" i="46"/>
  <c r="H111" i="46"/>
  <c r="I111" i="46"/>
  <c r="J111" i="46"/>
  <c r="K111" i="46"/>
  <c r="M111" i="46"/>
  <c r="N111" i="46"/>
  <c r="F112" i="46"/>
  <c r="C112" i="46" s="1"/>
  <c r="I112" i="46"/>
  <c r="L112" i="46"/>
  <c r="L111" i="46" s="1"/>
  <c r="O112" i="46"/>
  <c r="F113" i="46"/>
  <c r="I113" i="46"/>
  <c r="L113" i="46"/>
  <c r="O113" i="46"/>
  <c r="O111" i="46" s="1"/>
  <c r="F114" i="46"/>
  <c r="C114" i="46" s="1"/>
  <c r="I114" i="46"/>
  <c r="L114" i="46"/>
  <c r="O114" i="46"/>
  <c r="D115" i="46"/>
  <c r="E115" i="46"/>
  <c r="G115" i="46"/>
  <c r="H115" i="46"/>
  <c r="J115" i="46"/>
  <c r="K115" i="46"/>
  <c r="M115" i="46"/>
  <c r="N115" i="46"/>
  <c r="F116" i="46"/>
  <c r="C116" i="46" s="1"/>
  <c r="I116" i="46"/>
  <c r="L116" i="46"/>
  <c r="L115" i="46" s="1"/>
  <c r="O116" i="46"/>
  <c r="F117" i="46"/>
  <c r="I117" i="46"/>
  <c r="L117" i="46"/>
  <c r="O117" i="46"/>
  <c r="O115" i="46" s="1"/>
  <c r="F118" i="46"/>
  <c r="C118" i="46" s="1"/>
  <c r="I118" i="46"/>
  <c r="L118" i="46"/>
  <c r="O118" i="46"/>
  <c r="F119" i="46"/>
  <c r="I119" i="46"/>
  <c r="C119" i="46" s="1"/>
  <c r="L119" i="46"/>
  <c r="O119" i="46"/>
  <c r="F120" i="46"/>
  <c r="C120" i="46" s="1"/>
  <c r="I120" i="46"/>
  <c r="L120" i="46"/>
  <c r="O120" i="46"/>
  <c r="D121" i="46"/>
  <c r="E121" i="46"/>
  <c r="G121" i="46"/>
  <c r="H121" i="46"/>
  <c r="J121" i="46"/>
  <c r="K121" i="46"/>
  <c r="M121" i="46"/>
  <c r="N121" i="46"/>
  <c r="F122" i="46"/>
  <c r="F121" i="46" s="1"/>
  <c r="C121" i="46" s="1"/>
  <c r="I122" i="46"/>
  <c r="L122" i="46"/>
  <c r="L121" i="46" s="1"/>
  <c r="O122" i="46"/>
  <c r="F123" i="46"/>
  <c r="I123" i="46"/>
  <c r="I121" i="46" s="1"/>
  <c r="L123" i="46"/>
  <c r="O123" i="46"/>
  <c r="F124" i="46"/>
  <c r="C124" i="46" s="1"/>
  <c r="I124" i="46"/>
  <c r="L124" i="46"/>
  <c r="O124" i="46"/>
  <c r="F125" i="46"/>
  <c r="I125" i="46"/>
  <c r="L125" i="46"/>
  <c r="O125" i="46"/>
  <c r="O121" i="46" s="1"/>
  <c r="F126" i="46"/>
  <c r="C126" i="46" s="1"/>
  <c r="I126" i="46"/>
  <c r="L126" i="46"/>
  <c r="O126" i="46"/>
  <c r="D127" i="46"/>
  <c r="E127" i="46"/>
  <c r="G127" i="46"/>
  <c r="H127" i="46"/>
  <c r="I127" i="46"/>
  <c r="J127" i="46"/>
  <c r="K127" i="46"/>
  <c r="M127" i="46"/>
  <c r="N127" i="46"/>
  <c r="O127" i="46"/>
  <c r="F128" i="46"/>
  <c r="C128" i="46" s="1"/>
  <c r="I128" i="46"/>
  <c r="L128" i="46"/>
  <c r="L127" i="46" s="1"/>
  <c r="O128" i="46"/>
  <c r="G129" i="46"/>
  <c r="K129" i="46"/>
  <c r="D130" i="46"/>
  <c r="D129" i="46" s="1"/>
  <c r="E130" i="46"/>
  <c r="G130" i="46"/>
  <c r="H130" i="46"/>
  <c r="H129" i="46" s="1"/>
  <c r="J130" i="46"/>
  <c r="J129" i="46" s="1"/>
  <c r="K130" i="46"/>
  <c r="M130" i="46"/>
  <c r="N130" i="46"/>
  <c r="N129" i="46" s="1"/>
  <c r="F131" i="46"/>
  <c r="I131" i="46"/>
  <c r="C131" i="46" s="1"/>
  <c r="L131" i="46"/>
  <c r="O131" i="46"/>
  <c r="O130" i="46" s="1"/>
  <c r="F132" i="46"/>
  <c r="C132" i="46" s="1"/>
  <c r="I132" i="46"/>
  <c r="L132" i="46"/>
  <c r="L130" i="46" s="1"/>
  <c r="O132" i="46"/>
  <c r="F133" i="46"/>
  <c r="I133" i="46"/>
  <c r="L133" i="46"/>
  <c r="O133" i="46"/>
  <c r="C133" i="46" s="1"/>
  <c r="F134" i="46"/>
  <c r="C134" i="46" s="1"/>
  <c r="I134" i="46"/>
  <c r="L134" i="46"/>
  <c r="O134" i="46"/>
  <c r="D135" i="46"/>
  <c r="E135" i="46"/>
  <c r="E129" i="46" s="1"/>
  <c r="G135" i="46"/>
  <c r="H135" i="46"/>
  <c r="I135" i="46"/>
  <c r="J135" i="46"/>
  <c r="K135" i="46"/>
  <c r="M135" i="46"/>
  <c r="M129" i="46" s="1"/>
  <c r="N135" i="46"/>
  <c r="F136" i="46"/>
  <c r="C136" i="46" s="1"/>
  <c r="I136" i="46"/>
  <c r="L136" i="46"/>
  <c r="L135" i="46" s="1"/>
  <c r="O136" i="46"/>
  <c r="F137" i="46"/>
  <c r="I137" i="46"/>
  <c r="L137" i="46"/>
  <c r="O137" i="46"/>
  <c r="O135" i="46" s="1"/>
  <c r="F138" i="46"/>
  <c r="C138" i="46" s="1"/>
  <c r="I138" i="46"/>
  <c r="L138" i="46"/>
  <c r="O138" i="46"/>
  <c r="F139" i="46"/>
  <c r="I139" i="46"/>
  <c r="C139" i="46" s="1"/>
  <c r="L139" i="46"/>
  <c r="O139" i="46"/>
  <c r="D140" i="46"/>
  <c r="E140" i="46"/>
  <c r="G140" i="46"/>
  <c r="H140" i="46"/>
  <c r="J140" i="46"/>
  <c r="K140" i="46"/>
  <c r="M140" i="46"/>
  <c r="N140" i="46"/>
  <c r="F141" i="46"/>
  <c r="I141" i="46"/>
  <c r="I140" i="46" s="1"/>
  <c r="L141" i="46"/>
  <c r="O141" i="46"/>
  <c r="O140" i="46" s="1"/>
  <c r="F142" i="46"/>
  <c r="F140" i="46" s="1"/>
  <c r="I142" i="46"/>
  <c r="L142" i="46"/>
  <c r="L140" i="46" s="1"/>
  <c r="O142" i="46"/>
  <c r="D143" i="46"/>
  <c r="E143" i="46"/>
  <c r="G143" i="46"/>
  <c r="H143" i="46"/>
  <c r="J143" i="46"/>
  <c r="K143" i="46"/>
  <c r="M143" i="46"/>
  <c r="N143" i="46"/>
  <c r="F144" i="46"/>
  <c r="C144" i="46" s="1"/>
  <c r="I144" i="46"/>
  <c r="L144" i="46"/>
  <c r="L143" i="46" s="1"/>
  <c r="O144" i="46"/>
  <c r="F145" i="46"/>
  <c r="I145" i="46"/>
  <c r="L145" i="46"/>
  <c r="O145" i="46"/>
  <c r="O143" i="46" s="1"/>
  <c r="F146" i="46"/>
  <c r="C146" i="46" s="1"/>
  <c r="I146" i="46"/>
  <c r="L146" i="46"/>
  <c r="O146" i="46"/>
  <c r="F147" i="46"/>
  <c r="I147" i="46"/>
  <c r="C147" i="46" s="1"/>
  <c r="L147" i="46"/>
  <c r="O147" i="46"/>
  <c r="F148" i="46"/>
  <c r="C148" i="46" s="1"/>
  <c r="I148" i="46"/>
  <c r="L148" i="46"/>
  <c r="O148" i="46"/>
  <c r="F149" i="46"/>
  <c r="I149" i="46"/>
  <c r="L149" i="46"/>
  <c r="O149" i="46"/>
  <c r="C149" i="46" s="1"/>
  <c r="D150" i="46"/>
  <c r="E150" i="46"/>
  <c r="G150" i="46"/>
  <c r="H150" i="46"/>
  <c r="J150" i="46"/>
  <c r="K150" i="46"/>
  <c r="M150" i="46"/>
  <c r="N150" i="46"/>
  <c r="F151" i="46"/>
  <c r="I151" i="46"/>
  <c r="C151" i="46" s="1"/>
  <c r="L151" i="46"/>
  <c r="O151" i="46"/>
  <c r="O150" i="46" s="1"/>
  <c r="F152" i="46"/>
  <c r="C152" i="46" s="1"/>
  <c r="I152" i="46"/>
  <c r="L152" i="46"/>
  <c r="L150" i="46" s="1"/>
  <c r="O152" i="46"/>
  <c r="F153" i="46"/>
  <c r="I153" i="46"/>
  <c r="L153" i="46"/>
  <c r="O153" i="46"/>
  <c r="C153" i="46" s="1"/>
  <c r="F154" i="46"/>
  <c r="C154" i="46" s="1"/>
  <c r="I154" i="46"/>
  <c r="L154" i="46"/>
  <c r="O154" i="46"/>
  <c r="F155" i="46"/>
  <c r="I155" i="46"/>
  <c r="C155" i="46" s="1"/>
  <c r="L155" i="46"/>
  <c r="O155" i="46"/>
  <c r="F156" i="46"/>
  <c r="C156" i="46" s="1"/>
  <c r="I156" i="46"/>
  <c r="L156" i="46"/>
  <c r="O156" i="46"/>
  <c r="F157" i="46"/>
  <c r="I157" i="46"/>
  <c r="L157" i="46"/>
  <c r="O157" i="46"/>
  <c r="C157" i="46" s="1"/>
  <c r="F158" i="46"/>
  <c r="C158" i="46" s="1"/>
  <c r="I158" i="46"/>
  <c r="L158" i="46"/>
  <c r="O158" i="46"/>
  <c r="D159" i="46"/>
  <c r="E159" i="46"/>
  <c r="G159" i="46"/>
  <c r="H159" i="46"/>
  <c r="I159" i="46"/>
  <c r="J159" i="46"/>
  <c r="K159" i="46"/>
  <c r="M159" i="46"/>
  <c r="N159" i="46"/>
  <c r="F160" i="46"/>
  <c r="C160" i="46" s="1"/>
  <c r="I160" i="46"/>
  <c r="L160" i="46"/>
  <c r="L159" i="46" s="1"/>
  <c r="O160" i="46"/>
  <c r="F161" i="46"/>
  <c r="I161" i="46"/>
  <c r="L161" i="46"/>
  <c r="O161" i="46"/>
  <c r="O159" i="46" s="1"/>
  <c r="F162" i="46"/>
  <c r="C162" i="46" s="1"/>
  <c r="I162" i="46"/>
  <c r="L162" i="46"/>
  <c r="O162" i="46"/>
  <c r="F163" i="46"/>
  <c r="I163" i="46"/>
  <c r="C163" i="46" s="1"/>
  <c r="L163" i="46"/>
  <c r="O163" i="46"/>
  <c r="D164" i="46"/>
  <c r="H164" i="46"/>
  <c r="J164" i="46"/>
  <c r="N164" i="46"/>
  <c r="D165" i="46"/>
  <c r="E165" i="46"/>
  <c r="E164" i="46" s="1"/>
  <c r="G165" i="46"/>
  <c r="G164" i="46" s="1"/>
  <c r="H165" i="46"/>
  <c r="J165" i="46"/>
  <c r="K165" i="46"/>
  <c r="K164" i="46" s="1"/>
  <c r="M165" i="46"/>
  <c r="M164" i="46" s="1"/>
  <c r="N165" i="46"/>
  <c r="F166" i="46"/>
  <c r="F165" i="46" s="1"/>
  <c r="I166" i="46"/>
  <c r="L166" i="46"/>
  <c r="L165" i="46" s="1"/>
  <c r="L164" i="46" s="1"/>
  <c r="O166" i="46"/>
  <c r="F167" i="46"/>
  <c r="I167" i="46"/>
  <c r="I165" i="46" s="1"/>
  <c r="I164" i="46" s="1"/>
  <c r="L167" i="46"/>
  <c r="O167" i="46"/>
  <c r="F168" i="46"/>
  <c r="C168" i="46" s="1"/>
  <c r="I168" i="46"/>
  <c r="L168" i="46"/>
  <c r="O168" i="46"/>
  <c r="F169" i="46"/>
  <c r="I169" i="46"/>
  <c r="L169" i="46"/>
  <c r="O169" i="46"/>
  <c r="O165" i="46" s="1"/>
  <c r="O164" i="46" s="1"/>
  <c r="F170" i="46"/>
  <c r="C170" i="46" s="1"/>
  <c r="I170" i="46"/>
  <c r="L170" i="46"/>
  <c r="O170" i="46"/>
  <c r="F171" i="46"/>
  <c r="I171" i="46"/>
  <c r="C171" i="46" s="1"/>
  <c r="L171" i="46"/>
  <c r="O171" i="46"/>
  <c r="E173" i="46"/>
  <c r="E172" i="46" s="1"/>
  <c r="G173" i="46"/>
  <c r="G172" i="46" s="1"/>
  <c r="K173" i="46"/>
  <c r="K172" i="46" s="1"/>
  <c r="M173" i="46"/>
  <c r="M172" i="46" s="1"/>
  <c r="D174" i="46"/>
  <c r="D173" i="46" s="1"/>
  <c r="D172" i="46" s="1"/>
  <c r="E174" i="46"/>
  <c r="G174" i="46"/>
  <c r="H174" i="46"/>
  <c r="H173" i="46" s="1"/>
  <c r="H172" i="46" s="1"/>
  <c r="J174" i="46"/>
  <c r="J173" i="46" s="1"/>
  <c r="J172" i="46" s="1"/>
  <c r="K174" i="46"/>
  <c r="M174" i="46"/>
  <c r="N174" i="46"/>
  <c r="N173" i="46" s="1"/>
  <c r="N172" i="46" s="1"/>
  <c r="F175" i="46"/>
  <c r="I175" i="46"/>
  <c r="C175" i="46" s="1"/>
  <c r="L175" i="46"/>
  <c r="O175" i="46"/>
  <c r="O174" i="46" s="1"/>
  <c r="F176" i="46"/>
  <c r="C176" i="46" s="1"/>
  <c r="I176" i="46"/>
  <c r="L176" i="46"/>
  <c r="L174" i="46" s="1"/>
  <c r="O176" i="46"/>
  <c r="F177" i="46"/>
  <c r="I177" i="46"/>
  <c r="L177" i="46"/>
  <c r="O177" i="46"/>
  <c r="C177" i="46" s="1"/>
  <c r="D178" i="46"/>
  <c r="E178" i="46"/>
  <c r="G178" i="46"/>
  <c r="H178" i="46"/>
  <c r="J178" i="46"/>
  <c r="K178" i="46"/>
  <c r="M178" i="46"/>
  <c r="N178" i="46"/>
  <c r="F179" i="46"/>
  <c r="I179" i="46"/>
  <c r="C179" i="46" s="1"/>
  <c r="L179" i="46"/>
  <c r="O179" i="46"/>
  <c r="O178" i="46" s="1"/>
  <c r="F180" i="46"/>
  <c r="C180" i="46" s="1"/>
  <c r="I180" i="46"/>
  <c r="L180" i="46"/>
  <c r="L178" i="46" s="1"/>
  <c r="O180" i="46"/>
  <c r="F181" i="46"/>
  <c r="I181" i="46"/>
  <c r="L181" i="46"/>
  <c r="O181" i="46"/>
  <c r="C181" i="46" s="1"/>
  <c r="F182" i="46"/>
  <c r="C182" i="46" s="1"/>
  <c r="I182" i="46"/>
  <c r="L182" i="46"/>
  <c r="O182" i="46"/>
  <c r="D183" i="46"/>
  <c r="E183" i="46"/>
  <c r="G183" i="46"/>
  <c r="H183" i="46"/>
  <c r="I183" i="46"/>
  <c r="J183" i="46"/>
  <c r="K183" i="46"/>
  <c r="M183" i="46"/>
  <c r="N183" i="46"/>
  <c r="F184" i="46"/>
  <c r="C184" i="46" s="1"/>
  <c r="I184" i="46"/>
  <c r="L184" i="46"/>
  <c r="L183" i="46" s="1"/>
  <c r="O184" i="46"/>
  <c r="F185" i="46"/>
  <c r="I185" i="46"/>
  <c r="L185" i="46"/>
  <c r="O185" i="46"/>
  <c r="O183" i="46" s="1"/>
  <c r="D187" i="46"/>
  <c r="E187" i="46"/>
  <c r="E186" i="46" s="1"/>
  <c r="G187" i="46"/>
  <c r="H187" i="46"/>
  <c r="I187" i="46"/>
  <c r="J187" i="46"/>
  <c r="K187" i="46"/>
  <c r="M187" i="46"/>
  <c r="N187" i="46"/>
  <c r="F188" i="46"/>
  <c r="C188" i="46" s="1"/>
  <c r="I188" i="46"/>
  <c r="L188" i="46"/>
  <c r="L187" i="46" s="1"/>
  <c r="O188" i="46"/>
  <c r="F189" i="46"/>
  <c r="I189" i="46"/>
  <c r="L189" i="46"/>
  <c r="O189" i="46"/>
  <c r="O187" i="46" s="1"/>
  <c r="O186" i="46" s="1"/>
  <c r="D190" i="46"/>
  <c r="D186" i="46" s="1"/>
  <c r="H190" i="46"/>
  <c r="H186" i="46" s="1"/>
  <c r="J190" i="46"/>
  <c r="J186" i="46" s="1"/>
  <c r="N190" i="46"/>
  <c r="N186" i="46" s="1"/>
  <c r="D191" i="46"/>
  <c r="E191" i="46"/>
  <c r="E190" i="46" s="1"/>
  <c r="G191" i="46"/>
  <c r="G190" i="46" s="1"/>
  <c r="H191" i="46"/>
  <c r="I191" i="46"/>
  <c r="I190" i="46" s="1"/>
  <c r="J191" i="46"/>
  <c r="K191" i="46"/>
  <c r="K190" i="46" s="1"/>
  <c r="M191" i="46"/>
  <c r="M190" i="46" s="1"/>
  <c r="N191" i="46"/>
  <c r="O191" i="46"/>
  <c r="O190" i="46" s="1"/>
  <c r="F192" i="46"/>
  <c r="C192" i="46" s="1"/>
  <c r="I192" i="46"/>
  <c r="L192" i="46"/>
  <c r="L191" i="46" s="1"/>
  <c r="L190" i="46" s="1"/>
  <c r="O192" i="46"/>
  <c r="D195" i="46"/>
  <c r="E195" i="46"/>
  <c r="H195" i="46"/>
  <c r="M195" i="46"/>
  <c r="F196" i="46"/>
  <c r="C196" i="46" s="1"/>
  <c r="I196" i="46"/>
  <c r="L196" i="46"/>
  <c r="L195" i="46" s="1"/>
  <c r="O196" i="46"/>
  <c r="D197" i="46"/>
  <c r="E197" i="46"/>
  <c r="G197" i="46"/>
  <c r="G195" i="46" s="1"/>
  <c r="G194" i="46" s="1"/>
  <c r="H197" i="46"/>
  <c r="J197" i="46"/>
  <c r="J195" i="46" s="1"/>
  <c r="K197" i="46"/>
  <c r="K195" i="46" s="1"/>
  <c r="M197" i="46"/>
  <c r="N197" i="46"/>
  <c r="N195" i="46" s="1"/>
  <c r="O197" i="46"/>
  <c r="O195" i="46" s="1"/>
  <c r="F198" i="46"/>
  <c r="F197" i="46" s="1"/>
  <c r="I198" i="46"/>
  <c r="L198" i="46"/>
  <c r="L197" i="46" s="1"/>
  <c r="O198" i="46"/>
  <c r="F199" i="46"/>
  <c r="I199" i="46"/>
  <c r="I197" i="46" s="1"/>
  <c r="I195" i="46" s="1"/>
  <c r="L199" i="46"/>
  <c r="O199" i="46"/>
  <c r="F200" i="46"/>
  <c r="C200" i="46" s="1"/>
  <c r="I200" i="46"/>
  <c r="L200" i="46"/>
  <c r="O200" i="46"/>
  <c r="F201" i="46"/>
  <c r="I201" i="46"/>
  <c r="L201" i="46"/>
  <c r="O201" i="46"/>
  <c r="C201" i="46" s="1"/>
  <c r="F202" i="46"/>
  <c r="C202" i="46" s="1"/>
  <c r="I202" i="46"/>
  <c r="L202" i="46"/>
  <c r="O202" i="46"/>
  <c r="D204" i="46"/>
  <c r="D203" i="46" s="1"/>
  <c r="D194" i="46" s="1"/>
  <c r="E204" i="46"/>
  <c r="G204" i="46"/>
  <c r="H204" i="46"/>
  <c r="H203" i="46" s="1"/>
  <c r="H194" i="46" s="1"/>
  <c r="J204" i="46"/>
  <c r="K204" i="46"/>
  <c r="M204" i="46"/>
  <c r="N204" i="46"/>
  <c r="F205" i="46"/>
  <c r="I205" i="46"/>
  <c r="I204" i="46" s="1"/>
  <c r="L205" i="46"/>
  <c r="O205" i="46"/>
  <c r="O204" i="46" s="1"/>
  <c r="F206" i="46"/>
  <c r="F204" i="46" s="1"/>
  <c r="I206" i="46"/>
  <c r="L206" i="46"/>
  <c r="L204" i="46" s="1"/>
  <c r="O206" i="46"/>
  <c r="F207" i="46"/>
  <c r="I207" i="46"/>
  <c r="C207" i="46" s="1"/>
  <c r="L207" i="46"/>
  <c r="O207" i="46"/>
  <c r="F208" i="46"/>
  <c r="C208" i="46" s="1"/>
  <c r="I208" i="46"/>
  <c r="L208" i="46"/>
  <c r="O208" i="46"/>
  <c r="F209" i="46"/>
  <c r="I209" i="46"/>
  <c r="L209" i="46"/>
  <c r="O209" i="46"/>
  <c r="C209" i="46" s="1"/>
  <c r="F210" i="46"/>
  <c r="C210" i="46" s="1"/>
  <c r="I210" i="46"/>
  <c r="L210" i="46"/>
  <c r="O210" i="46"/>
  <c r="F211" i="46"/>
  <c r="I211" i="46"/>
  <c r="C211" i="46" s="1"/>
  <c r="L211" i="46"/>
  <c r="O211" i="46"/>
  <c r="F212" i="46"/>
  <c r="C212" i="46" s="1"/>
  <c r="I212" i="46"/>
  <c r="L212" i="46"/>
  <c r="O212" i="46"/>
  <c r="F213" i="46"/>
  <c r="I213" i="46"/>
  <c r="L213" i="46"/>
  <c r="O213" i="46"/>
  <c r="C213" i="46" s="1"/>
  <c r="F214" i="46"/>
  <c r="C214" i="46" s="1"/>
  <c r="I214" i="46"/>
  <c r="L214" i="46"/>
  <c r="O214" i="46"/>
  <c r="D215" i="46"/>
  <c r="E215" i="46"/>
  <c r="E203" i="46" s="1"/>
  <c r="G215" i="46"/>
  <c r="G203" i="46" s="1"/>
  <c r="H215" i="46"/>
  <c r="J215" i="46"/>
  <c r="K215" i="46"/>
  <c r="K203" i="46" s="1"/>
  <c r="M215" i="46"/>
  <c r="M203" i="46" s="1"/>
  <c r="N215" i="46"/>
  <c r="F216" i="46"/>
  <c r="C216" i="46" s="1"/>
  <c r="I216" i="46"/>
  <c r="L216" i="46"/>
  <c r="O216" i="46"/>
  <c r="F217" i="46"/>
  <c r="I217" i="46"/>
  <c r="L217" i="46"/>
  <c r="O217" i="46"/>
  <c r="F218" i="46"/>
  <c r="C218" i="46" s="1"/>
  <c r="I218" i="46"/>
  <c r="L218" i="46"/>
  <c r="O218" i="46"/>
  <c r="F219" i="46"/>
  <c r="I219" i="46"/>
  <c r="L219" i="46"/>
  <c r="O219" i="46"/>
  <c r="F220" i="46"/>
  <c r="C220" i="46" s="1"/>
  <c r="I220" i="46"/>
  <c r="L220" i="46"/>
  <c r="O220" i="46"/>
  <c r="F221" i="46"/>
  <c r="I221" i="46"/>
  <c r="L221" i="46"/>
  <c r="O221" i="46"/>
  <c r="C221" i="46" s="1"/>
  <c r="F222" i="46"/>
  <c r="I222" i="46"/>
  <c r="L222" i="46"/>
  <c r="O222" i="46"/>
  <c r="F223" i="46"/>
  <c r="I223" i="46"/>
  <c r="C223" i="46" s="1"/>
  <c r="L223" i="46"/>
  <c r="O223" i="46"/>
  <c r="F224" i="46"/>
  <c r="C224" i="46" s="1"/>
  <c r="I224" i="46"/>
  <c r="L224" i="46"/>
  <c r="O224" i="46"/>
  <c r="F225" i="46"/>
  <c r="I225" i="46"/>
  <c r="L225" i="46"/>
  <c r="O225" i="46"/>
  <c r="C225" i="46" s="1"/>
  <c r="D226" i="46"/>
  <c r="E226" i="46"/>
  <c r="F226" i="46"/>
  <c r="G226" i="46"/>
  <c r="H226" i="46"/>
  <c r="J226" i="46"/>
  <c r="K226" i="46"/>
  <c r="L226" i="46"/>
  <c r="M226" i="46"/>
  <c r="N226" i="46"/>
  <c r="F227" i="46"/>
  <c r="I227" i="46"/>
  <c r="L227" i="46"/>
  <c r="O227" i="46"/>
  <c r="O226" i="46" s="1"/>
  <c r="F228" i="46"/>
  <c r="C228" i="46" s="1"/>
  <c r="I228" i="46"/>
  <c r="L228" i="46"/>
  <c r="O228" i="46"/>
  <c r="F231" i="46"/>
  <c r="I231" i="46"/>
  <c r="L231" i="46"/>
  <c r="O231" i="46"/>
  <c r="D232" i="46"/>
  <c r="D230" i="46" s="1"/>
  <c r="D229" i="46" s="1"/>
  <c r="E232" i="46"/>
  <c r="F232" i="46"/>
  <c r="G232" i="46"/>
  <c r="H232" i="46"/>
  <c r="H230" i="46" s="1"/>
  <c r="H229" i="46" s="1"/>
  <c r="J232" i="46"/>
  <c r="K232" i="46"/>
  <c r="L232" i="46"/>
  <c r="M232" i="46"/>
  <c r="N232" i="46"/>
  <c r="F233" i="46"/>
  <c r="I233" i="46"/>
  <c r="I232" i="46" s="1"/>
  <c r="L233" i="46"/>
  <c r="O233" i="46"/>
  <c r="O232" i="46" s="1"/>
  <c r="D234" i="46"/>
  <c r="E234" i="46"/>
  <c r="E230" i="46" s="1"/>
  <c r="F234" i="46"/>
  <c r="G234" i="46"/>
  <c r="H234" i="46"/>
  <c r="J234" i="46"/>
  <c r="J230" i="46" s="1"/>
  <c r="J229" i="46" s="1"/>
  <c r="K234" i="46"/>
  <c r="M234" i="46"/>
  <c r="M230" i="46" s="1"/>
  <c r="N234" i="46"/>
  <c r="N230" i="46" s="1"/>
  <c r="N229" i="46" s="1"/>
  <c r="F235" i="46"/>
  <c r="I235" i="46"/>
  <c r="L235" i="46"/>
  <c r="O235" i="46"/>
  <c r="O234" i="46" s="1"/>
  <c r="F236" i="46"/>
  <c r="C236" i="46" s="1"/>
  <c r="I236" i="46"/>
  <c r="L236" i="46"/>
  <c r="L234" i="46" s="1"/>
  <c r="O236" i="46"/>
  <c r="D237" i="46"/>
  <c r="E237" i="46"/>
  <c r="G237" i="46"/>
  <c r="H237" i="46"/>
  <c r="J237" i="46"/>
  <c r="K237" i="46"/>
  <c r="M237" i="46"/>
  <c r="N237" i="46"/>
  <c r="O237" i="46"/>
  <c r="F238" i="46"/>
  <c r="I238" i="46"/>
  <c r="L238" i="46"/>
  <c r="O238" i="46"/>
  <c r="F239" i="46"/>
  <c r="I239" i="46"/>
  <c r="L239" i="46"/>
  <c r="O239" i="46"/>
  <c r="F240" i="46"/>
  <c r="C240" i="46" s="1"/>
  <c r="I240" i="46"/>
  <c r="L240" i="46"/>
  <c r="O240" i="46"/>
  <c r="F241" i="46"/>
  <c r="I241" i="46"/>
  <c r="L241" i="46"/>
  <c r="O241" i="46"/>
  <c r="C241" i="46" s="1"/>
  <c r="F242" i="46"/>
  <c r="I242" i="46"/>
  <c r="L242" i="46"/>
  <c r="O242" i="46"/>
  <c r="F243" i="46"/>
  <c r="I243" i="46"/>
  <c r="C243" i="46" s="1"/>
  <c r="L243" i="46"/>
  <c r="O243" i="46"/>
  <c r="F244" i="46"/>
  <c r="C244" i="46" s="1"/>
  <c r="I244" i="46"/>
  <c r="L244" i="46"/>
  <c r="O244" i="46"/>
  <c r="D245" i="46"/>
  <c r="E245" i="46"/>
  <c r="G245" i="46"/>
  <c r="H245" i="46"/>
  <c r="J245" i="46"/>
  <c r="K245" i="46"/>
  <c r="M245" i="46"/>
  <c r="N245" i="46"/>
  <c r="F246" i="46"/>
  <c r="I246" i="46"/>
  <c r="L246" i="46"/>
  <c r="L245" i="46" s="1"/>
  <c r="O246" i="46"/>
  <c r="F247" i="46"/>
  <c r="I247" i="46"/>
  <c r="L247" i="46"/>
  <c r="O247" i="46"/>
  <c r="F248" i="46"/>
  <c r="C248" i="46" s="1"/>
  <c r="I248" i="46"/>
  <c r="L248" i="46"/>
  <c r="O248" i="46"/>
  <c r="F249" i="46"/>
  <c r="I249" i="46"/>
  <c r="L249" i="46"/>
  <c r="O249" i="46"/>
  <c r="O245" i="46" s="1"/>
  <c r="D250" i="46"/>
  <c r="H250" i="46"/>
  <c r="J250" i="46"/>
  <c r="N250" i="46"/>
  <c r="D251" i="46"/>
  <c r="E251" i="46"/>
  <c r="E250" i="46" s="1"/>
  <c r="G251" i="46"/>
  <c r="G250" i="46" s="1"/>
  <c r="H251" i="46"/>
  <c r="I251" i="46"/>
  <c r="I250" i="46" s="1"/>
  <c r="J251" i="46"/>
  <c r="K251" i="46"/>
  <c r="K250" i="46" s="1"/>
  <c r="M251" i="46"/>
  <c r="M250" i="46" s="1"/>
  <c r="N251" i="46"/>
  <c r="F252" i="46"/>
  <c r="I252" i="46"/>
  <c r="L252" i="46"/>
  <c r="O252" i="46"/>
  <c r="F253" i="46"/>
  <c r="I253" i="46"/>
  <c r="L253" i="46"/>
  <c r="O253" i="46"/>
  <c r="O251" i="46" s="1"/>
  <c r="F254" i="46"/>
  <c r="C254" i="46" s="1"/>
  <c r="I254" i="46"/>
  <c r="L254" i="46"/>
  <c r="O254" i="46"/>
  <c r="F255" i="46"/>
  <c r="I255" i="46"/>
  <c r="C255" i="46" s="1"/>
  <c r="L255" i="46"/>
  <c r="O255" i="46"/>
  <c r="F256" i="46"/>
  <c r="C256" i="46" s="1"/>
  <c r="I256" i="46"/>
  <c r="L256" i="46"/>
  <c r="O256" i="46"/>
  <c r="F257" i="46"/>
  <c r="I257" i="46"/>
  <c r="L257" i="46"/>
  <c r="O257" i="46"/>
  <c r="C257" i="46" s="1"/>
  <c r="D258" i="46"/>
  <c r="H258" i="46"/>
  <c r="J258" i="46"/>
  <c r="N258" i="46"/>
  <c r="D259" i="46"/>
  <c r="E259" i="46"/>
  <c r="E258" i="46" s="1"/>
  <c r="G259" i="46"/>
  <c r="G258" i="46" s="1"/>
  <c r="H259" i="46"/>
  <c r="I259" i="46"/>
  <c r="J259" i="46"/>
  <c r="K259" i="46"/>
  <c r="K258" i="46" s="1"/>
  <c r="M259" i="46"/>
  <c r="N259" i="46"/>
  <c r="F260" i="46"/>
  <c r="I260" i="46"/>
  <c r="L260" i="46"/>
  <c r="O260" i="46"/>
  <c r="F261" i="46"/>
  <c r="I261" i="46"/>
  <c r="L261" i="46"/>
  <c r="O261" i="46"/>
  <c r="O259" i="46" s="1"/>
  <c r="O258" i="46" s="1"/>
  <c r="F262" i="46"/>
  <c r="C262" i="46" s="1"/>
  <c r="I262" i="46"/>
  <c r="L262" i="46"/>
  <c r="O262" i="46"/>
  <c r="D263" i="46"/>
  <c r="E263" i="46"/>
  <c r="G263" i="46"/>
  <c r="H263" i="46"/>
  <c r="I263" i="46"/>
  <c r="J263" i="46"/>
  <c r="K263" i="46"/>
  <c r="M263" i="46"/>
  <c r="N263" i="46"/>
  <c r="F264" i="46"/>
  <c r="I264" i="46"/>
  <c r="L264" i="46"/>
  <c r="O264" i="46"/>
  <c r="F265" i="46"/>
  <c r="I265" i="46"/>
  <c r="L265" i="46"/>
  <c r="O265" i="46"/>
  <c r="O263" i="46" s="1"/>
  <c r="F266" i="46"/>
  <c r="I266" i="46"/>
  <c r="L266" i="46"/>
  <c r="O266" i="46"/>
  <c r="F267" i="46"/>
  <c r="I267" i="46"/>
  <c r="C267" i="46" s="1"/>
  <c r="L267" i="46"/>
  <c r="O267" i="46"/>
  <c r="D268" i="46"/>
  <c r="H268" i="46"/>
  <c r="J268" i="46"/>
  <c r="N268" i="46"/>
  <c r="F270" i="46"/>
  <c r="I270" i="46"/>
  <c r="L270" i="46"/>
  <c r="O270" i="46"/>
  <c r="D271" i="46"/>
  <c r="D269" i="46" s="1"/>
  <c r="E271" i="46"/>
  <c r="E269" i="46" s="1"/>
  <c r="E268" i="46" s="1"/>
  <c r="G271" i="46"/>
  <c r="H271" i="46"/>
  <c r="J271" i="46"/>
  <c r="K271" i="46"/>
  <c r="M271" i="46"/>
  <c r="N271" i="46"/>
  <c r="F272" i="46"/>
  <c r="I272" i="46"/>
  <c r="L272" i="46"/>
  <c r="L271" i="46" s="1"/>
  <c r="O272" i="46"/>
  <c r="F273" i="46"/>
  <c r="I273" i="46"/>
  <c r="I271" i="46" s="1"/>
  <c r="L273" i="46"/>
  <c r="O273" i="46"/>
  <c r="O271" i="46" s="1"/>
  <c r="F274" i="46"/>
  <c r="C274" i="46" s="1"/>
  <c r="I274" i="46"/>
  <c r="L274" i="46"/>
  <c r="O274" i="46"/>
  <c r="D275" i="46"/>
  <c r="E275" i="46"/>
  <c r="G275" i="46"/>
  <c r="H275" i="46"/>
  <c r="J275" i="46"/>
  <c r="K275" i="46"/>
  <c r="M275" i="46"/>
  <c r="N275" i="46"/>
  <c r="F276" i="46"/>
  <c r="I276" i="46"/>
  <c r="L276" i="46"/>
  <c r="L275" i="46" s="1"/>
  <c r="O276" i="46"/>
  <c r="F277" i="46"/>
  <c r="I277" i="46"/>
  <c r="I275" i="46" s="1"/>
  <c r="L277" i="46"/>
  <c r="O277" i="46"/>
  <c r="O275" i="46" s="1"/>
  <c r="F278" i="46"/>
  <c r="C278" i="46" s="1"/>
  <c r="I278" i="46"/>
  <c r="L278" i="46"/>
  <c r="O278" i="46"/>
  <c r="D279" i="46"/>
  <c r="E279" i="46"/>
  <c r="G279" i="46"/>
  <c r="G268" i="46" s="1"/>
  <c r="H279" i="46"/>
  <c r="I279" i="46"/>
  <c r="J279" i="46"/>
  <c r="K279" i="46"/>
  <c r="K268" i="46" s="1"/>
  <c r="M279" i="46"/>
  <c r="M268" i="46" s="1"/>
  <c r="N279" i="46"/>
  <c r="O279" i="46"/>
  <c r="F280" i="46"/>
  <c r="I280" i="46"/>
  <c r="L280" i="46"/>
  <c r="L279" i="46" s="1"/>
  <c r="O280" i="46"/>
  <c r="D281" i="46"/>
  <c r="D287" i="46" s="1"/>
  <c r="E281" i="46"/>
  <c r="G281" i="46"/>
  <c r="H281" i="46"/>
  <c r="H287" i="46" s="1"/>
  <c r="H286" i="46" s="1"/>
  <c r="J281" i="46"/>
  <c r="K281" i="46"/>
  <c r="M281" i="46"/>
  <c r="N281" i="46"/>
  <c r="F282" i="46"/>
  <c r="I282" i="46"/>
  <c r="L282" i="46"/>
  <c r="L281" i="46" s="1"/>
  <c r="O282" i="46"/>
  <c r="F283" i="46"/>
  <c r="I283" i="46"/>
  <c r="C283" i="46" s="1"/>
  <c r="L283" i="46"/>
  <c r="O283" i="46"/>
  <c r="O281" i="46" s="1"/>
  <c r="D286" i="46"/>
  <c r="E287" i="46"/>
  <c r="E286" i="46" s="1"/>
  <c r="G287" i="46"/>
  <c r="G286" i="46" s="1"/>
  <c r="J287" i="46"/>
  <c r="K287" i="46"/>
  <c r="K286" i="46" s="1"/>
  <c r="M287" i="46"/>
  <c r="M286" i="46" s="1"/>
  <c r="N287" i="46"/>
  <c r="D288" i="46"/>
  <c r="E288" i="46"/>
  <c r="G288" i="46"/>
  <c r="H288" i="46"/>
  <c r="J288" i="46"/>
  <c r="J286" i="46" s="1"/>
  <c r="K288" i="46"/>
  <c r="M288" i="46"/>
  <c r="N288" i="46"/>
  <c r="N286" i="46" s="1"/>
  <c r="F289" i="46"/>
  <c r="I289" i="46"/>
  <c r="C289" i="46" s="1"/>
  <c r="L289" i="46"/>
  <c r="O289" i="46"/>
  <c r="F290" i="46"/>
  <c r="F288" i="46" s="1"/>
  <c r="I290" i="46"/>
  <c r="L290" i="46"/>
  <c r="L288" i="46" s="1"/>
  <c r="O290" i="46"/>
  <c r="F291" i="46"/>
  <c r="I291" i="46"/>
  <c r="C291" i="46" s="1"/>
  <c r="L291" i="46"/>
  <c r="O291" i="46"/>
  <c r="F292" i="46"/>
  <c r="C292" i="46" s="1"/>
  <c r="I292" i="46"/>
  <c r="L292" i="46"/>
  <c r="O292" i="46"/>
  <c r="F293" i="46"/>
  <c r="I293" i="46"/>
  <c r="L293" i="46"/>
  <c r="O293" i="46"/>
  <c r="C293" i="46" s="1"/>
  <c r="F294" i="46"/>
  <c r="I294" i="46"/>
  <c r="L294" i="46"/>
  <c r="O294" i="46"/>
  <c r="C294" i="46" s="1"/>
  <c r="F295" i="46"/>
  <c r="I295" i="46"/>
  <c r="C295" i="46" s="1"/>
  <c r="L295" i="46"/>
  <c r="O295" i="46"/>
  <c r="F296" i="46"/>
  <c r="I296" i="46"/>
  <c r="L296" i="46"/>
  <c r="O296" i="46"/>
  <c r="D20" i="45"/>
  <c r="E20" i="45"/>
  <c r="D21" i="45"/>
  <c r="E21" i="45"/>
  <c r="F21" i="45"/>
  <c r="G21" i="45"/>
  <c r="G20" i="45" s="1"/>
  <c r="H21" i="45"/>
  <c r="J21" i="45"/>
  <c r="K21" i="45"/>
  <c r="L21" i="45"/>
  <c r="M21" i="45"/>
  <c r="N21" i="45"/>
  <c r="N20" i="45" s="1"/>
  <c r="F22" i="45"/>
  <c r="I22" i="45"/>
  <c r="L22" i="45"/>
  <c r="O22" i="45"/>
  <c r="O21" i="45" s="1"/>
  <c r="F23" i="45"/>
  <c r="I23" i="45"/>
  <c r="L23" i="45"/>
  <c r="O23" i="45"/>
  <c r="F24" i="45"/>
  <c r="C24" i="45" s="1"/>
  <c r="I24" i="45"/>
  <c r="F25" i="45"/>
  <c r="C25" i="45" s="1"/>
  <c r="J27" i="45"/>
  <c r="K27" i="45"/>
  <c r="C28" i="45"/>
  <c r="L28" i="45"/>
  <c r="L29" i="45"/>
  <c r="C29" i="45" s="1"/>
  <c r="L30" i="45"/>
  <c r="L27" i="45" s="1"/>
  <c r="J31" i="45"/>
  <c r="K31" i="45"/>
  <c r="L32" i="45"/>
  <c r="C32" i="45" s="1"/>
  <c r="J33" i="45"/>
  <c r="J26" i="45" s="1"/>
  <c r="K33" i="45"/>
  <c r="L33" i="45"/>
  <c r="C33" i="45" s="1"/>
  <c r="L34" i="45"/>
  <c r="C34" i="45" s="1"/>
  <c r="L35" i="45"/>
  <c r="C35" i="45" s="1"/>
  <c r="J36" i="45"/>
  <c r="K36" i="45"/>
  <c r="C37" i="45"/>
  <c r="L37" i="45"/>
  <c r="L38" i="45"/>
  <c r="C38" i="45" s="1"/>
  <c r="L39" i="45"/>
  <c r="L36" i="45" s="1"/>
  <c r="C36" i="45" s="1"/>
  <c r="L40" i="45"/>
  <c r="C40" i="45" s="1"/>
  <c r="F41" i="45"/>
  <c r="C41" i="45" s="1"/>
  <c r="D42" i="45"/>
  <c r="E42" i="45"/>
  <c r="G42" i="45"/>
  <c r="H42" i="45"/>
  <c r="H20" i="45" s="1"/>
  <c r="I42" i="45"/>
  <c r="J42" i="45"/>
  <c r="K42" i="45"/>
  <c r="F43" i="45"/>
  <c r="C43" i="45" s="1"/>
  <c r="I43" i="45"/>
  <c r="L43" i="45"/>
  <c r="L42" i="45" s="1"/>
  <c r="M44" i="45"/>
  <c r="M20" i="45" s="1"/>
  <c r="N44" i="45"/>
  <c r="O45" i="45"/>
  <c r="O44" i="45" s="1"/>
  <c r="C44" i="45" s="1"/>
  <c r="O46" i="45"/>
  <c r="C46" i="45" s="1"/>
  <c r="D54" i="45"/>
  <c r="E54" i="45"/>
  <c r="E53" i="45" s="1"/>
  <c r="G54" i="45"/>
  <c r="G53" i="45" s="1"/>
  <c r="G52" i="45" s="1"/>
  <c r="H54" i="45"/>
  <c r="J54" i="45"/>
  <c r="J53" i="45" s="1"/>
  <c r="J52" i="45" s="1"/>
  <c r="K54" i="45"/>
  <c r="K53" i="45" s="1"/>
  <c r="K52" i="45" s="1"/>
  <c r="M54" i="45"/>
  <c r="M53" i="45" s="1"/>
  <c r="M52" i="45" s="1"/>
  <c r="N54" i="45"/>
  <c r="N53" i="45" s="1"/>
  <c r="N52" i="45" s="1"/>
  <c r="O54" i="45"/>
  <c r="F55" i="45"/>
  <c r="C55" i="45" s="1"/>
  <c r="I55" i="45"/>
  <c r="I54" i="45" s="1"/>
  <c r="L55" i="45"/>
  <c r="L54" i="45" s="1"/>
  <c r="O55" i="45"/>
  <c r="F56" i="45"/>
  <c r="C56" i="45" s="1"/>
  <c r="I56" i="45"/>
  <c r="L56" i="45"/>
  <c r="O56" i="45"/>
  <c r="D57" i="45"/>
  <c r="D53" i="45" s="1"/>
  <c r="E57" i="45"/>
  <c r="G57" i="45"/>
  <c r="H57" i="45"/>
  <c r="H53" i="45" s="1"/>
  <c r="J57" i="45"/>
  <c r="K57" i="45"/>
  <c r="M57" i="45"/>
  <c r="N57" i="45"/>
  <c r="F58" i="45"/>
  <c r="I58" i="45"/>
  <c r="I57" i="45" s="1"/>
  <c r="L58" i="45"/>
  <c r="O58" i="45"/>
  <c r="O57" i="45" s="1"/>
  <c r="F59" i="45"/>
  <c r="F57" i="45" s="1"/>
  <c r="I59" i="45"/>
  <c r="L59" i="45"/>
  <c r="L57" i="45" s="1"/>
  <c r="O59" i="45"/>
  <c r="F60" i="45"/>
  <c r="C60" i="45" s="1"/>
  <c r="I60" i="45"/>
  <c r="L60" i="45"/>
  <c r="O60" i="45"/>
  <c r="F61" i="45"/>
  <c r="C61" i="45" s="1"/>
  <c r="I61" i="45"/>
  <c r="L61" i="45"/>
  <c r="O61" i="45"/>
  <c r="F62" i="45"/>
  <c r="I62" i="45"/>
  <c r="L62" i="45"/>
  <c r="O62" i="45"/>
  <c r="C62" i="45" s="1"/>
  <c r="F63" i="45"/>
  <c r="C63" i="45" s="1"/>
  <c r="I63" i="45"/>
  <c r="L63" i="45"/>
  <c r="O63" i="45"/>
  <c r="F64" i="45"/>
  <c r="C64" i="45" s="1"/>
  <c r="I64" i="45"/>
  <c r="L64" i="45"/>
  <c r="O64" i="45"/>
  <c r="F65" i="45"/>
  <c r="C65" i="45" s="1"/>
  <c r="I65" i="45"/>
  <c r="L65" i="45"/>
  <c r="O65" i="45"/>
  <c r="G66" i="45"/>
  <c r="J66" i="45"/>
  <c r="K66" i="45"/>
  <c r="N66" i="45"/>
  <c r="F67" i="45"/>
  <c r="C67" i="45" s="1"/>
  <c r="I67" i="45"/>
  <c r="L67" i="45"/>
  <c r="O67" i="45"/>
  <c r="D68" i="45"/>
  <c r="D66" i="45" s="1"/>
  <c r="E68" i="45"/>
  <c r="E66" i="45" s="1"/>
  <c r="G68" i="45"/>
  <c r="H68" i="45"/>
  <c r="H66" i="45" s="1"/>
  <c r="J68" i="45"/>
  <c r="K68" i="45"/>
  <c r="M68" i="45"/>
  <c r="M66" i="45" s="1"/>
  <c r="N68" i="45"/>
  <c r="F69" i="45"/>
  <c r="C69" i="45" s="1"/>
  <c r="I69" i="45"/>
  <c r="L69" i="45"/>
  <c r="O69" i="45"/>
  <c r="O68" i="45" s="1"/>
  <c r="O66" i="45" s="1"/>
  <c r="F70" i="45"/>
  <c r="I70" i="45"/>
  <c r="L70" i="45"/>
  <c r="L68" i="45" s="1"/>
  <c r="O70" i="45"/>
  <c r="C70" i="45" s="1"/>
  <c r="F71" i="45"/>
  <c r="C71" i="45" s="1"/>
  <c r="I71" i="45"/>
  <c r="L71" i="45"/>
  <c r="O71" i="45"/>
  <c r="F72" i="45"/>
  <c r="C72" i="45" s="1"/>
  <c r="I72" i="45"/>
  <c r="I68" i="45" s="1"/>
  <c r="L72" i="45"/>
  <c r="O72" i="45"/>
  <c r="F73" i="45"/>
  <c r="C73" i="45" s="1"/>
  <c r="I73" i="45"/>
  <c r="L73" i="45"/>
  <c r="O73" i="45"/>
  <c r="D76" i="45"/>
  <c r="D75" i="45" s="1"/>
  <c r="E76" i="45"/>
  <c r="E75" i="45" s="1"/>
  <c r="E74" i="45" s="1"/>
  <c r="G76" i="45"/>
  <c r="G75" i="45" s="1"/>
  <c r="H76" i="45"/>
  <c r="H75" i="45" s="1"/>
  <c r="I76" i="45"/>
  <c r="I75" i="45" s="1"/>
  <c r="J76" i="45"/>
  <c r="K76" i="45"/>
  <c r="K75" i="45" s="1"/>
  <c r="M76" i="45"/>
  <c r="M75" i="45" s="1"/>
  <c r="N76" i="45"/>
  <c r="F77" i="45"/>
  <c r="C77" i="45" s="1"/>
  <c r="I77" i="45"/>
  <c r="L77" i="45"/>
  <c r="O77" i="45"/>
  <c r="O76" i="45" s="1"/>
  <c r="F78" i="45"/>
  <c r="I78" i="45"/>
  <c r="L78" i="45"/>
  <c r="L76" i="45" s="1"/>
  <c r="O78" i="45"/>
  <c r="C78" i="45" s="1"/>
  <c r="D79" i="45"/>
  <c r="E79" i="45"/>
  <c r="G79" i="45"/>
  <c r="H79" i="45"/>
  <c r="J79" i="45"/>
  <c r="J75" i="45" s="1"/>
  <c r="K79" i="45"/>
  <c r="M79" i="45"/>
  <c r="N79" i="45"/>
  <c r="N75" i="45" s="1"/>
  <c r="F80" i="45"/>
  <c r="C80" i="45" s="1"/>
  <c r="I80" i="45"/>
  <c r="I79" i="45" s="1"/>
  <c r="L80" i="45"/>
  <c r="O80" i="45"/>
  <c r="O79" i="45" s="1"/>
  <c r="F81" i="45"/>
  <c r="C81" i="45" s="1"/>
  <c r="I81" i="45"/>
  <c r="L81" i="45"/>
  <c r="L79" i="45" s="1"/>
  <c r="O81" i="45"/>
  <c r="D83" i="45"/>
  <c r="D82" i="45" s="1"/>
  <c r="E83" i="45"/>
  <c r="E82" i="45" s="1"/>
  <c r="G83" i="45"/>
  <c r="H83" i="45"/>
  <c r="H82" i="45" s="1"/>
  <c r="J83" i="45"/>
  <c r="J82" i="45" s="1"/>
  <c r="K83" i="45"/>
  <c r="M83" i="45"/>
  <c r="M82" i="45" s="1"/>
  <c r="N83" i="45"/>
  <c r="N82" i="45" s="1"/>
  <c r="F84" i="45"/>
  <c r="C84" i="45" s="1"/>
  <c r="I84" i="45"/>
  <c r="I83" i="45" s="1"/>
  <c r="L84" i="45"/>
  <c r="O84" i="45"/>
  <c r="O83" i="45" s="1"/>
  <c r="F85" i="45"/>
  <c r="C85" i="45" s="1"/>
  <c r="I85" i="45"/>
  <c r="L85" i="45"/>
  <c r="L83" i="45" s="1"/>
  <c r="O85" i="45"/>
  <c r="F86" i="45"/>
  <c r="I86" i="45"/>
  <c r="L86" i="45"/>
  <c r="O86" i="45"/>
  <c r="C86" i="45" s="1"/>
  <c r="F87" i="45"/>
  <c r="C87" i="45" s="1"/>
  <c r="I87" i="45"/>
  <c r="L87" i="45"/>
  <c r="O87" i="45"/>
  <c r="D88" i="45"/>
  <c r="E88" i="45"/>
  <c r="G88" i="45"/>
  <c r="H88" i="45"/>
  <c r="J88" i="45"/>
  <c r="K88" i="45"/>
  <c r="M88" i="45"/>
  <c r="N88" i="45"/>
  <c r="F89" i="45"/>
  <c r="C89" i="45" s="1"/>
  <c r="I89" i="45"/>
  <c r="L89" i="45"/>
  <c r="O89" i="45"/>
  <c r="O88" i="45" s="1"/>
  <c r="F90" i="45"/>
  <c r="I90" i="45"/>
  <c r="L90" i="45"/>
  <c r="L88" i="45" s="1"/>
  <c r="O90" i="45"/>
  <c r="C90" i="45" s="1"/>
  <c r="F91" i="45"/>
  <c r="C91" i="45" s="1"/>
  <c r="I91" i="45"/>
  <c r="L91" i="45"/>
  <c r="O91" i="45"/>
  <c r="F92" i="45"/>
  <c r="C92" i="45" s="1"/>
  <c r="I92" i="45"/>
  <c r="I88" i="45" s="1"/>
  <c r="L92" i="45"/>
  <c r="O92" i="45"/>
  <c r="F93" i="45"/>
  <c r="C93" i="45" s="1"/>
  <c r="I93" i="45"/>
  <c r="L93" i="45"/>
  <c r="O93" i="45"/>
  <c r="D94" i="45"/>
  <c r="E94" i="45"/>
  <c r="G94" i="45"/>
  <c r="G82" i="45" s="1"/>
  <c r="H94" i="45"/>
  <c r="J94" i="45"/>
  <c r="K94" i="45"/>
  <c r="K82" i="45" s="1"/>
  <c r="M94" i="45"/>
  <c r="N94" i="45"/>
  <c r="F95" i="45"/>
  <c r="C95" i="45" s="1"/>
  <c r="I95" i="45"/>
  <c r="I94" i="45" s="1"/>
  <c r="L95" i="45"/>
  <c r="L94" i="45" s="1"/>
  <c r="O95" i="45"/>
  <c r="F96" i="45"/>
  <c r="C96" i="45" s="1"/>
  <c r="I96" i="45"/>
  <c r="L96" i="45"/>
  <c r="O96" i="45"/>
  <c r="F97" i="45"/>
  <c r="C97" i="45" s="1"/>
  <c r="I97" i="45"/>
  <c r="L97" i="45"/>
  <c r="O97" i="45"/>
  <c r="F98" i="45"/>
  <c r="I98" i="45"/>
  <c r="L98" i="45"/>
  <c r="O98" i="45"/>
  <c r="O94" i="45" s="1"/>
  <c r="F99" i="45"/>
  <c r="C99" i="45" s="1"/>
  <c r="I99" i="45"/>
  <c r="L99" i="45"/>
  <c r="O99" i="45"/>
  <c r="F100" i="45"/>
  <c r="C100" i="45" s="1"/>
  <c r="I100" i="45"/>
  <c r="L100" i="45"/>
  <c r="O100" i="45"/>
  <c r="F101" i="45"/>
  <c r="C101" i="45" s="1"/>
  <c r="I101" i="45"/>
  <c r="L101" i="45"/>
  <c r="O101" i="45"/>
  <c r="D102" i="45"/>
  <c r="E102" i="45"/>
  <c r="G102" i="45"/>
  <c r="H102" i="45"/>
  <c r="J102" i="45"/>
  <c r="K102" i="45"/>
  <c r="M102" i="45"/>
  <c r="N102" i="45"/>
  <c r="F103" i="45"/>
  <c r="C103" i="45" s="1"/>
  <c r="I103" i="45"/>
  <c r="I102" i="45" s="1"/>
  <c r="L103" i="45"/>
  <c r="L102" i="45" s="1"/>
  <c r="O103" i="45"/>
  <c r="F104" i="45"/>
  <c r="C104" i="45" s="1"/>
  <c r="I104" i="45"/>
  <c r="L104" i="45"/>
  <c r="O104" i="45"/>
  <c r="F105" i="45"/>
  <c r="C105" i="45" s="1"/>
  <c r="I105" i="45"/>
  <c r="L105" i="45"/>
  <c r="O105" i="45"/>
  <c r="F106" i="45"/>
  <c r="I106" i="45"/>
  <c r="L106" i="45"/>
  <c r="O106" i="45"/>
  <c r="O102" i="45" s="1"/>
  <c r="F107" i="45"/>
  <c r="C107" i="45" s="1"/>
  <c r="I107" i="45"/>
  <c r="L107" i="45"/>
  <c r="O107" i="45"/>
  <c r="F108" i="45"/>
  <c r="C108" i="45" s="1"/>
  <c r="I108" i="45"/>
  <c r="L108" i="45"/>
  <c r="O108" i="45"/>
  <c r="F109" i="45"/>
  <c r="C109" i="45" s="1"/>
  <c r="I109" i="45"/>
  <c r="L109" i="45"/>
  <c r="O109" i="45"/>
  <c r="F110" i="45"/>
  <c r="I110" i="45"/>
  <c r="L110" i="45"/>
  <c r="O110" i="45"/>
  <c r="C110" i="45" s="1"/>
  <c r="D111" i="45"/>
  <c r="E111" i="45"/>
  <c r="G111" i="45"/>
  <c r="H111" i="45"/>
  <c r="J111" i="45"/>
  <c r="K111" i="45"/>
  <c r="M111" i="45"/>
  <c r="N111" i="45"/>
  <c r="F112" i="45"/>
  <c r="C112" i="45" s="1"/>
  <c r="I112" i="45"/>
  <c r="I111" i="45" s="1"/>
  <c r="L112" i="45"/>
  <c r="O112" i="45"/>
  <c r="O111" i="45" s="1"/>
  <c r="F113" i="45"/>
  <c r="C113" i="45" s="1"/>
  <c r="I113" i="45"/>
  <c r="L113" i="45"/>
  <c r="L111" i="45" s="1"/>
  <c r="O113" i="45"/>
  <c r="F114" i="45"/>
  <c r="I114" i="45"/>
  <c r="L114" i="45"/>
  <c r="O114" i="45"/>
  <c r="C114" i="45" s="1"/>
  <c r="D115" i="45"/>
  <c r="E115" i="45"/>
  <c r="G115" i="45"/>
  <c r="H115" i="45"/>
  <c r="J115" i="45"/>
  <c r="K115" i="45"/>
  <c r="M115" i="45"/>
  <c r="N115" i="45"/>
  <c r="F116" i="45"/>
  <c r="C116" i="45" s="1"/>
  <c r="I116" i="45"/>
  <c r="I115" i="45" s="1"/>
  <c r="L116" i="45"/>
  <c r="O116" i="45"/>
  <c r="O115" i="45" s="1"/>
  <c r="F117" i="45"/>
  <c r="C117" i="45" s="1"/>
  <c r="I117" i="45"/>
  <c r="L117" i="45"/>
  <c r="L115" i="45" s="1"/>
  <c r="O117" i="45"/>
  <c r="F118" i="45"/>
  <c r="I118" i="45"/>
  <c r="L118" i="45"/>
  <c r="O118" i="45"/>
  <c r="C118" i="45" s="1"/>
  <c r="F119" i="45"/>
  <c r="C119" i="45" s="1"/>
  <c r="I119" i="45"/>
  <c r="L119" i="45"/>
  <c r="O119" i="45"/>
  <c r="F120" i="45"/>
  <c r="C120" i="45" s="1"/>
  <c r="I120" i="45"/>
  <c r="L120" i="45"/>
  <c r="O120" i="45"/>
  <c r="D121" i="45"/>
  <c r="E121" i="45"/>
  <c r="G121" i="45"/>
  <c r="H121" i="45"/>
  <c r="J121" i="45"/>
  <c r="K121" i="45"/>
  <c r="M121" i="45"/>
  <c r="N121" i="45"/>
  <c r="F122" i="45"/>
  <c r="I122" i="45"/>
  <c r="I121" i="45" s="1"/>
  <c r="L122" i="45"/>
  <c r="O122" i="45"/>
  <c r="O121" i="45" s="1"/>
  <c r="F123" i="45"/>
  <c r="F121" i="45" s="1"/>
  <c r="C121" i="45" s="1"/>
  <c r="I123" i="45"/>
  <c r="L123" i="45"/>
  <c r="L121" i="45" s="1"/>
  <c r="O123" i="45"/>
  <c r="F124" i="45"/>
  <c r="C124" i="45" s="1"/>
  <c r="I124" i="45"/>
  <c r="L124" i="45"/>
  <c r="O124" i="45"/>
  <c r="F125" i="45"/>
  <c r="C125" i="45" s="1"/>
  <c r="I125" i="45"/>
  <c r="L125" i="45"/>
  <c r="O125" i="45"/>
  <c r="F126" i="45"/>
  <c r="I126" i="45"/>
  <c r="L126" i="45"/>
  <c r="O126" i="45"/>
  <c r="C126" i="45" s="1"/>
  <c r="D127" i="45"/>
  <c r="E127" i="45"/>
  <c r="F127" i="45"/>
  <c r="C127" i="45" s="1"/>
  <c r="G127" i="45"/>
  <c r="H127" i="45"/>
  <c r="J127" i="45"/>
  <c r="K127" i="45"/>
  <c r="L127" i="45"/>
  <c r="M127" i="45"/>
  <c r="N127" i="45"/>
  <c r="F128" i="45"/>
  <c r="C128" i="45" s="1"/>
  <c r="I128" i="45"/>
  <c r="I127" i="45" s="1"/>
  <c r="L128" i="45"/>
  <c r="O128" i="45"/>
  <c r="O127" i="45" s="1"/>
  <c r="D129" i="45"/>
  <c r="H129" i="45"/>
  <c r="D130" i="45"/>
  <c r="E130" i="45"/>
  <c r="E129" i="45" s="1"/>
  <c r="G130" i="45"/>
  <c r="G129" i="45" s="1"/>
  <c r="H130" i="45"/>
  <c r="J130" i="45"/>
  <c r="J129" i="45" s="1"/>
  <c r="K130" i="45"/>
  <c r="K129" i="45" s="1"/>
  <c r="M130" i="45"/>
  <c r="M129" i="45" s="1"/>
  <c r="N130" i="45"/>
  <c r="N129" i="45" s="1"/>
  <c r="F131" i="45"/>
  <c r="C131" i="45" s="1"/>
  <c r="I131" i="45"/>
  <c r="I130" i="45" s="1"/>
  <c r="L131" i="45"/>
  <c r="L130" i="45" s="1"/>
  <c r="O131" i="45"/>
  <c r="F132" i="45"/>
  <c r="C132" i="45" s="1"/>
  <c r="I132" i="45"/>
  <c r="L132" i="45"/>
  <c r="O132" i="45"/>
  <c r="F133" i="45"/>
  <c r="C133" i="45" s="1"/>
  <c r="I133" i="45"/>
  <c r="L133" i="45"/>
  <c r="O133" i="45"/>
  <c r="F134" i="45"/>
  <c r="I134" i="45"/>
  <c r="L134" i="45"/>
  <c r="O134" i="45"/>
  <c r="O130" i="45" s="1"/>
  <c r="D135" i="45"/>
  <c r="E135" i="45"/>
  <c r="G135" i="45"/>
  <c r="H135" i="45"/>
  <c r="J135" i="45"/>
  <c r="K135" i="45"/>
  <c r="M135" i="45"/>
  <c r="N135" i="45"/>
  <c r="F136" i="45"/>
  <c r="C136" i="45" s="1"/>
  <c r="I136" i="45"/>
  <c r="I135" i="45" s="1"/>
  <c r="L136" i="45"/>
  <c r="O136" i="45"/>
  <c r="O135" i="45" s="1"/>
  <c r="F137" i="45"/>
  <c r="C137" i="45" s="1"/>
  <c r="I137" i="45"/>
  <c r="L137" i="45"/>
  <c r="L135" i="45" s="1"/>
  <c r="O137" i="45"/>
  <c r="F138" i="45"/>
  <c r="I138" i="45"/>
  <c r="L138" i="45"/>
  <c r="O138" i="45"/>
  <c r="C138" i="45" s="1"/>
  <c r="F139" i="45"/>
  <c r="C139" i="45" s="1"/>
  <c r="I139" i="45"/>
  <c r="L139" i="45"/>
  <c r="O139" i="45"/>
  <c r="D140" i="45"/>
  <c r="E140" i="45"/>
  <c r="G140" i="45"/>
  <c r="H140" i="45"/>
  <c r="I140" i="45"/>
  <c r="J140" i="45"/>
  <c r="K140" i="45"/>
  <c r="M140" i="45"/>
  <c r="N140" i="45"/>
  <c r="F141" i="45"/>
  <c r="C141" i="45" s="1"/>
  <c r="I141" i="45"/>
  <c r="L141" i="45"/>
  <c r="O141" i="45"/>
  <c r="O140" i="45" s="1"/>
  <c r="F142" i="45"/>
  <c r="I142" i="45"/>
  <c r="L142" i="45"/>
  <c r="L140" i="45" s="1"/>
  <c r="O142" i="45"/>
  <c r="C142" i="45" s="1"/>
  <c r="D143" i="45"/>
  <c r="E143" i="45"/>
  <c r="G143" i="45"/>
  <c r="H143" i="45"/>
  <c r="J143" i="45"/>
  <c r="K143" i="45"/>
  <c r="M143" i="45"/>
  <c r="N143" i="45"/>
  <c r="F144" i="45"/>
  <c r="C144" i="45" s="1"/>
  <c r="I144" i="45"/>
  <c r="I143" i="45" s="1"/>
  <c r="L144" i="45"/>
  <c r="O144" i="45"/>
  <c r="O143" i="45" s="1"/>
  <c r="F145" i="45"/>
  <c r="C145" i="45" s="1"/>
  <c r="I145" i="45"/>
  <c r="L145" i="45"/>
  <c r="L143" i="45" s="1"/>
  <c r="O145" i="45"/>
  <c r="F146" i="45"/>
  <c r="I146" i="45"/>
  <c r="L146" i="45"/>
  <c r="O146" i="45"/>
  <c r="C146" i="45" s="1"/>
  <c r="F147" i="45"/>
  <c r="C147" i="45" s="1"/>
  <c r="I147" i="45"/>
  <c r="L147" i="45"/>
  <c r="O147" i="45"/>
  <c r="F148" i="45"/>
  <c r="C148" i="45" s="1"/>
  <c r="I148" i="45"/>
  <c r="L148" i="45"/>
  <c r="O148" i="45"/>
  <c r="F149" i="45"/>
  <c r="C149" i="45" s="1"/>
  <c r="I149" i="45"/>
  <c r="L149" i="45"/>
  <c r="O149" i="45"/>
  <c r="D150" i="45"/>
  <c r="E150" i="45"/>
  <c r="G150" i="45"/>
  <c r="H150" i="45"/>
  <c r="J150" i="45"/>
  <c r="K150" i="45"/>
  <c r="M150" i="45"/>
  <c r="N150" i="45"/>
  <c r="F151" i="45"/>
  <c r="C151" i="45" s="1"/>
  <c r="I151" i="45"/>
  <c r="I150" i="45" s="1"/>
  <c r="L151" i="45"/>
  <c r="L150" i="45" s="1"/>
  <c r="O151" i="45"/>
  <c r="F152" i="45"/>
  <c r="C152" i="45" s="1"/>
  <c r="I152" i="45"/>
  <c r="L152" i="45"/>
  <c r="O152" i="45"/>
  <c r="F153" i="45"/>
  <c r="C153" i="45" s="1"/>
  <c r="I153" i="45"/>
  <c r="L153" i="45"/>
  <c r="O153" i="45"/>
  <c r="F154" i="45"/>
  <c r="I154" i="45"/>
  <c r="L154" i="45"/>
  <c r="O154" i="45"/>
  <c r="O150" i="45" s="1"/>
  <c r="F155" i="45"/>
  <c r="C155" i="45" s="1"/>
  <c r="I155" i="45"/>
  <c r="L155" i="45"/>
  <c r="O155" i="45"/>
  <c r="F156" i="45"/>
  <c r="C156" i="45" s="1"/>
  <c r="I156" i="45"/>
  <c r="L156" i="45"/>
  <c r="O156" i="45"/>
  <c r="F157" i="45"/>
  <c r="C157" i="45" s="1"/>
  <c r="I157" i="45"/>
  <c r="L157" i="45"/>
  <c r="O157" i="45"/>
  <c r="F158" i="45"/>
  <c r="I158" i="45"/>
  <c r="L158" i="45"/>
  <c r="O158" i="45"/>
  <c r="C158" i="45" s="1"/>
  <c r="D159" i="45"/>
  <c r="E159" i="45"/>
  <c r="G159" i="45"/>
  <c r="H159" i="45"/>
  <c r="J159" i="45"/>
  <c r="K159" i="45"/>
  <c r="M159" i="45"/>
  <c r="N159" i="45"/>
  <c r="F160" i="45"/>
  <c r="C160" i="45" s="1"/>
  <c r="I160" i="45"/>
  <c r="I159" i="45" s="1"/>
  <c r="L160" i="45"/>
  <c r="O160" i="45"/>
  <c r="O159" i="45" s="1"/>
  <c r="F161" i="45"/>
  <c r="C161" i="45" s="1"/>
  <c r="I161" i="45"/>
  <c r="L161" i="45"/>
  <c r="L159" i="45" s="1"/>
  <c r="O161" i="45"/>
  <c r="F162" i="45"/>
  <c r="I162" i="45"/>
  <c r="L162" i="45"/>
  <c r="O162" i="45"/>
  <c r="C162" i="45" s="1"/>
  <c r="F163" i="45"/>
  <c r="C163" i="45" s="1"/>
  <c r="I163" i="45"/>
  <c r="L163" i="45"/>
  <c r="O163" i="45"/>
  <c r="E164" i="45"/>
  <c r="M164" i="45"/>
  <c r="D165" i="45"/>
  <c r="D164" i="45" s="1"/>
  <c r="E165" i="45"/>
  <c r="G165" i="45"/>
  <c r="G164" i="45" s="1"/>
  <c r="H165" i="45"/>
  <c r="H164" i="45" s="1"/>
  <c r="J165" i="45"/>
  <c r="J164" i="45" s="1"/>
  <c r="K165" i="45"/>
  <c r="K164" i="45" s="1"/>
  <c r="M165" i="45"/>
  <c r="N165" i="45"/>
  <c r="N164" i="45" s="1"/>
  <c r="F166" i="45"/>
  <c r="I166" i="45"/>
  <c r="I165" i="45" s="1"/>
  <c r="I164" i="45" s="1"/>
  <c r="L166" i="45"/>
  <c r="O166" i="45"/>
  <c r="O165" i="45" s="1"/>
  <c r="O164" i="45" s="1"/>
  <c r="F167" i="45"/>
  <c r="F165" i="45" s="1"/>
  <c r="I167" i="45"/>
  <c r="L167" i="45"/>
  <c r="L165" i="45" s="1"/>
  <c r="L164" i="45" s="1"/>
  <c r="O167" i="45"/>
  <c r="F168" i="45"/>
  <c r="C168" i="45" s="1"/>
  <c r="I168" i="45"/>
  <c r="L168" i="45"/>
  <c r="O168" i="45"/>
  <c r="F169" i="45"/>
  <c r="C169" i="45" s="1"/>
  <c r="I169" i="45"/>
  <c r="L169" i="45"/>
  <c r="O169" i="45"/>
  <c r="F170" i="45"/>
  <c r="I170" i="45"/>
  <c r="L170" i="45"/>
  <c r="O170" i="45"/>
  <c r="C170" i="45" s="1"/>
  <c r="F171" i="45"/>
  <c r="C171" i="45" s="1"/>
  <c r="I171" i="45"/>
  <c r="L171" i="45"/>
  <c r="O171" i="45"/>
  <c r="D173" i="45"/>
  <c r="D172" i="45" s="1"/>
  <c r="H173" i="45"/>
  <c r="H172" i="45" s="1"/>
  <c r="D174" i="45"/>
  <c r="E174" i="45"/>
  <c r="E173" i="45" s="1"/>
  <c r="E172" i="45" s="1"/>
  <c r="G174" i="45"/>
  <c r="G173" i="45" s="1"/>
  <c r="G172" i="45" s="1"/>
  <c r="H174" i="45"/>
  <c r="J174" i="45"/>
  <c r="J173" i="45" s="1"/>
  <c r="J172" i="45" s="1"/>
  <c r="K174" i="45"/>
  <c r="K173" i="45" s="1"/>
  <c r="K172" i="45" s="1"/>
  <c r="M174" i="45"/>
  <c r="M173" i="45" s="1"/>
  <c r="M172" i="45" s="1"/>
  <c r="N174" i="45"/>
  <c r="N173" i="45" s="1"/>
  <c r="N172" i="45" s="1"/>
  <c r="O174" i="45"/>
  <c r="F175" i="45"/>
  <c r="C175" i="45" s="1"/>
  <c r="I175" i="45"/>
  <c r="I174" i="45" s="1"/>
  <c r="L175" i="45"/>
  <c r="L174" i="45" s="1"/>
  <c r="O175" i="45"/>
  <c r="F176" i="45"/>
  <c r="C176" i="45" s="1"/>
  <c r="I176" i="45"/>
  <c r="L176" i="45"/>
  <c r="O176" i="45"/>
  <c r="F177" i="45"/>
  <c r="C177" i="45" s="1"/>
  <c r="I177" i="45"/>
  <c r="L177" i="45"/>
  <c r="O177" i="45"/>
  <c r="D178" i="45"/>
  <c r="E178" i="45"/>
  <c r="G178" i="45"/>
  <c r="H178" i="45"/>
  <c r="J178" i="45"/>
  <c r="K178" i="45"/>
  <c r="M178" i="45"/>
  <c r="N178" i="45"/>
  <c r="F179" i="45"/>
  <c r="C179" i="45" s="1"/>
  <c r="I179" i="45"/>
  <c r="I178" i="45" s="1"/>
  <c r="L179" i="45"/>
  <c r="L178" i="45" s="1"/>
  <c r="O179" i="45"/>
  <c r="F180" i="45"/>
  <c r="C180" i="45" s="1"/>
  <c r="I180" i="45"/>
  <c r="L180" i="45"/>
  <c r="O180" i="45"/>
  <c r="F181" i="45"/>
  <c r="C181" i="45" s="1"/>
  <c r="I181" i="45"/>
  <c r="L181" i="45"/>
  <c r="O181" i="45"/>
  <c r="F182" i="45"/>
  <c r="I182" i="45"/>
  <c r="L182" i="45"/>
  <c r="O182" i="45"/>
  <c r="O178" i="45" s="1"/>
  <c r="D183" i="45"/>
  <c r="E183" i="45"/>
  <c r="G183" i="45"/>
  <c r="H183" i="45"/>
  <c r="J183" i="45"/>
  <c r="K183" i="45"/>
  <c r="M183" i="45"/>
  <c r="N183" i="45"/>
  <c r="F184" i="45"/>
  <c r="C184" i="45" s="1"/>
  <c r="I184" i="45"/>
  <c r="I183" i="45" s="1"/>
  <c r="L184" i="45"/>
  <c r="O184" i="45"/>
  <c r="O183" i="45" s="1"/>
  <c r="F185" i="45"/>
  <c r="C185" i="45" s="1"/>
  <c r="I185" i="45"/>
  <c r="L185" i="45"/>
  <c r="L183" i="45" s="1"/>
  <c r="O185" i="45"/>
  <c r="D187" i="45"/>
  <c r="E187" i="45"/>
  <c r="E186" i="45" s="1"/>
  <c r="G187" i="45"/>
  <c r="H187" i="45"/>
  <c r="J187" i="45"/>
  <c r="J186" i="45" s="1"/>
  <c r="K187" i="45"/>
  <c r="M187" i="45"/>
  <c r="N187" i="45"/>
  <c r="F188" i="45"/>
  <c r="C188" i="45" s="1"/>
  <c r="I188" i="45"/>
  <c r="I187" i="45" s="1"/>
  <c r="L188" i="45"/>
  <c r="O188" i="45"/>
  <c r="O187" i="45" s="1"/>
  <c r="F189" i="45"/>
  <c r="C189" i="45" s="1"/>
  <c r="I189" i="45"/>
  <c r="L189" i="45"/>
  <c r="L187" i="45" s="1"/>
  <c r="L186" i="45" s="1"/>
  <c r="O189" i="45"/>
  <c r="G190" i="45"/>
  <c r="G186" i="45" s="1"/>
  <c r="K190" i="45"/>
  <c r="K186" i="45" s="1"/>
  <c r="D191" i="45"/>
  <c r="D190" i="45" s="1"/>
  <c r="E191" i="45"/>
  <c r="E190" i="45" s="1"/>
  <c r="F191" i="45"/>
  <c r="F190" i="45" s="1"/>
  <c r="C190" i="45" s="1"/>
  <c r="G191" i="45"/>
  <c r="H191" i="45"/>
  <c r="H190" i="45" s="1"/>
  <c r="J191" i="45"/>
  <c r="J190" i="45" s="1"/>
  <c r="K191" i="45"/>
  <c r="L191" i="45"/>
  <c r="L190" i="45" s="1"/>
  <c r="M191" i="45"/>
  <c r="M190" i="45" s="1"/>
  <c r="N191" i="45"/>
  <c r="N190" i="45" s="1"/>
  <c r="F192" i="45"/>
  <c r="C192" i="45" s="1"/>
  <c r="I192" i="45"/>
  <c r="I191" i="45" s="1"/>
  <c r="I190" i="45" s="1"/>
  <c r="L192" i="45"/>
  <c r="O192" i="45"/>
  <c r="O191" i="45" s="1"/>
  <c r="O190" i="45" s="1"/>
  <c r="E195" i="45"/>
  <c r="E194" i="45" s="1"/>
  <c r="J195" i="45"/>
  <c r="M195" i="45"/>
  <c r="N195" i="45"/>
  <c r="F196" i="45"/>
  <c r="C196" i="45" s="1"/>
  <c r="I196" i="45"/>
  <c r="L196" i="45"/>
  <c r="O196" i="45"/>
  <c r="D197" i="45"/>
  <c r="D195" i="45" s="1"/>
  <c r="E197" i="45"/>
  <c r="G197" i="45"/>
  <c r="G195" i="45" s="1"/>
  <c r="H197" i="45"/>
  <c r="H195" i="45" s="1"/>
  <c r="J197" i="45"/>
  <c r="K197" i="45"/>
  <c r="K195" i="45" s="1"/>
  <c r="M197" i="45"/>
  <c r="N197" i="45"/>
  <c r="F198" i="45"/>
  <c r="I198" i="45"/>
  <c r="I197" i="45" s="1"/>
  <c r="L198" i="45"/>
  <c r="O198" i="45"/>
  <c r="O197" i="45" s="1"/>
  <c r="F199" i="45"/>
  <c r="F197" i="45" s="1"/>
  <c r="I199" i="45"/>
  <c r="L199" i="45"/>
  <c r="L197" i="45" s="1"/>
  <c r="L195" i="45" s="1"/>
  <c r="O199" i="45"/>
  <c r="F200" i="45"/>
  <c r="C200" i="45" s="1"/>
  <c r="I200" i="45"/>
  <c r="L200" i="45"/>
  <c r="O200" i="45"/>
  <c r="F201" i="45"/>
  <c r="C201" i="45" s="1"/>
  <c r="I201" i="45"/>
  <c r="L201" i="45"/>
  <c r="O201" i="45"/>
  <c r="F202" i="45"/>
  <c r="I202" i="45"/>
  <c r="L202" i="45"/>
  <c r="O202" i="45"/>
  <c r="C202" i="45" s="1"/>
  <c r="D204" i="45"/>
  <c r="D203" i="45" s="1"/>
  <c r="E204" i="45"/>
  <c r="E203" i="45" s="1"/>
  <c r="G204" i="45"/>
  <c r="G203" i="45" s="1"/>
  <c r="H204" i="45"/>
  <c r="H203" i="45" s="1"/>
  <c r="J204" i="45"/>
  <c r="K204" i="45"/>
  <c r="K203" i="45" s="1"/>
  <c r="M204" i="45"/>
  <c r="M203" i="45" s="1"/>
  <c r="N204" i="45"/>
  <c r="F205" i="45"/>
  <c r="C205" i="45" s="1"/>
  <c r="I205" i="45"/>
  <c r="L205" i="45"/>
  <c r="O205" i="45"/>
  <c r="O204" i="45" s="1"/>
  <c r="F206" i="45"/>
  <c r="I206" i="45"/>
  <c r="L206" i="45"/>
  <c r="L204" i="45" s="1"/>
  <c r="O206" i="45"/>
  <c r="C206" i="45" s="1"/>
  <c r="F207" i="45"/>
  <c r="C207" i="45" s="1"/>
  <c r="I207" i="45"/>
  <c r="L207" i="45"/>
  <c r="O207" i="45"/>
  <c r="F208" i="45"/>
  <c r="C208" i="45" s="1"/>
  <c r="I208" i="45"/>
  <c r="I204" i="45" s="1"/>
  <c r="L208" i="45"/>
  <c r="O208" i="45"/>
  <c r="F209" i="45"/>
  <c r="C209" i="45" s="1"/>
  <c r="I209" i="45"/>
  <c r="L209" i="45"/>
  <c r="O209" i="45"/>
  <c r="F210" i="45"/>
  <c r="I210" i="45"/>
  <c r="L210" i="45"/>
  <c r="O210" i="45"/>
  <c r="C210" i="45" s="1"/>
  <c r="F211" i="45"/>
  <c r="C211" i="45" s="1"/>
  <c r="I211" i="45"/>
  <c r="L211" i="45"/>
  <c r="O211" i="45"/>
  <c r="F212" i="45"/>
  <c r="C212" i="45" s="1"/>
  <c r="I212" i="45"/>
  <c r="L212" i="45"/>
  <c r="O212" i="45"/>
  <c r="F213" i="45"/>
  <c r="C213" i="45" s="1"/>
  <c r="I213" i="45"/>
  <c r="L213" i="45"/>
  <c r="O213" i="45"/>
  <c r="F214" i="45"/>
  <c r="I214" i="45"/>
  <c r="L214" i="45"/>
  <c r="O214" i="45"/>
  <c r="C214" i="45" s="1"/>
  <c r="D215" i="45"/>
  <c r="E215" i="45"/>
  <c r="G215" i="45"/>
  <c r="H215" i="45"/>
  <c r="J215" i="45"/>
  <c r="J203" i="45" s="1"/>
  <c r="K215" i="45"/>
  <c r="M215" i="45"/>
  <c r="N215" i="45"/>
  <c r="N203" i="45" s="1"/>
  <c r="F216" i="45"/>
  <c r="C216" i="45" s="1"/>
  <c r="I216" i="45"/>
  <c r="I215" i="45" s="1"/>
  <c r="L216" i="45"/>
  <c r="O216" i="45"/>
  <c r="O215" i="45" s="1"/>
  <c r="F217" i="45"/>
  <c r="C217" i="45" s="1"/>
  <c r="I217" i="45"/>
  <c r="L217" i="45"/>
  <c r="L215" i="45" s="1"/>
  <c r="O217" i="45"/>
  <c r="F218" i="45"/>
  <c r="I218" i="45"/>
  <c r="L218" i="45"/>
  <c r="O218" i="45"/>
  <c r="C218" i="45" s="1"/>
  <c r="F219" i="45"/>
  <c r="C219" i="45" s="1"/>
  <c r="I219" i="45"/>
  <c r="L219" i="45"/>
  <c r="O219" i="45"/>
  <c r="F220" i="45"/>
  <c r="C220" i="45" s="1"/>
  <c r="I220" i="45"/>
  <c r="L220" i="45"/>
  <c r="O220" i="45"/>
  <c r="F221" i="45"/>
  <c r="C221" i="45" s="1"/>
  <c r="I221" i="45"/>
  <c r="L221" i="45"/>
  <c r="O221" i="45"/>
  <c r="F222" i="45"/>
  <c r="I222" i="45"/>
  <c r="L222" i="45"/>
  <c r="O222" i="45"/>
  <c r="C222" i="45" s="1"/>
  <c r="F223" i="45"/>
  <c r="C223" i="45" s="1"/>
  <c r="I223" i="45"/>
  <c r="L223" i="45"/>
  <c r="O223" i="45"/>
  <c r="F224" i="45"/>
  <c r="C224" i="45" s="1"/>
  <c r="I224" i="45"/>
  <c r="L224" i="45"/>
  <c r="O224" i="45"/>
  <c r="F225" i="45"/>
  <c r="C225" i="45" s="1"/>
  <c r="I225" i="45"/>
  <c r="L225" i="45"/>
  <c r="O225" i="45"/>
  <c r="D226" i="45"/>
  <c r="E226" i="45"/>
  <c r="F226" i="45"/>
  <c r="G226" i="45"/>
  <c r="H226" i="45"/>
  <c r="J226" i="45"/>
  <c r="K226" i="45"/>
  <c r="M226" i="45"/>
  <c r="N226" i="45"/>
  <c r="O226" i="45"/>
  <c r="F227" i="45"/>
  <c r="C227" i="45" s="1"/>
  <c r="I227" i="45"/>
  <c r="I226" i="45" s="1"/>
  <c r="L227" i="45"/>
  <c r="L226" i="45" s="1"/>
  <c r="O227" i="45"/>
  <c r="F228" i="45"/>
  <c r="C228" i="45" s="1"/>
  <c r="I228" i="45"/>
  <c r="L228" i="45"/>
  <c r="O228" i="45"/>
  <c r="F231" i="45"/>
  <c r="I231" i="45"/>
  <c r="L231" i="45"/>
  <c r="L230" i="45" s="1"/>
  <c r="O231" i="45"/>
  <c r="D232" i="45"/>
  <c r="D230" i="45" s="1"/>
  <c r="D229" i="45" s="1"/>
  <c r="E232" i="45"/>
  <c r="E230" i="45" s="1"/>
  <c r="G232" i="45"/>
  <c r="H232" i="45"/>
  <c r="H230" i="45" s="1"/>
  <c r="I232" i="45"/>
  <c r="J232" i="45"/>
  <c r="K232" i="45"/>
  <c r="L232" i="45"/>
  <c r="M232" i="45"/>
  <c r="M230" i="45" s="1"/>
  <c r="M229" i="45" s="1"/>
  <c r="N232" i="45"/>
  <c r="F233" i="45"/>
  <c r="C233" i="45" s="1"/>
  <c r="I233" i="45"/>
  <c r="L233" i="45"/>
  <c r="O233" i="45"/>
  <c r="O232" i="45" s="1"/>
  <c r="D234" i="45"/>
  <c r="E234" i="45"/>
  <c r="G234" i="45"/>
  <c r="G230" i="45" s="1"/>
  <c r="G229" i="45" s="1"/>
  <c r="H234" i="45"/>
  <c r="J234" i="45"/>
  <c r="J230" i="45" s="1"/>
  <c r="J229" i="45" s="1"/>
  <c r="K234" i="45"/>
  <c r="K230" i="45" s="1"/>
  <c r="K229" i="45" s="1"/>
  <c r="M234" i="45"/>
  <c r="N234" i="45"/>
  <c r="N230" i="45" s="1"/>
  <c r="O234" i="45"/>
  <c r="F235" i="45"/>
  <c r="C235" i="45" s="1"/>
  <c r="I235" i="45"/>
  <c r="I234" i="45" s="1"/>
  <c r="L235" i="45"/>
  <c r="L234" i="45" s="1"/>
  <c r="O235" i="45"/>
  <c r="F236" i="45"/>
  <c r="C236" i="45" s="1"/>
  <c r="I236" i="45"/>
  <c r="L236" i="45"/>
  <c r="O236" i="45"/>
  <c r="D237" i="45"/>
  <c r="E237" i="45"/>
  <c r="G237" i="45"/>
  <c r="H237" i="45"/>
  <c r="J237" i="45"/>
  <c r="K237" i="45"/>
  <c r="M237" i="45"/>
  <c r="N237" i="45"/>
  <c r="F238" i="45"/>
  <c r="I238" i="45"/>
  <c r="I237" i="45" s="1"/>
  <c r="L238" i="45"/>
  <c r="O238" i="45"/>
  <c r="O237" i="45" s="1"/>
  <c r="F239" i="45"/>
  <c r="F237" i="45" s="1"/>
  <c r="I239" i="45"/>
  <c r="L239" i="45"/>
  <c r="L237" i="45" s="1"/>
  <c r="O239" i="45"/>
  <c r="F240" i="45"/>
  <c r="C240" i="45" s="1"/>
  <c r="I240" i="45"/>
  <c r="L240" i="45"/>
  <c r="O240" i="45"/>
  <c r="F241" i="45"/>
  <c r="C241" i="45" s="1"/>
  <c r="I241" i="45"/>
  <c r="L241" i="45"/>
  <c r="O241" i="45"/>
  <c r="F242" i="45"/>
  <c r="I242" i="45"/>
  <c r="L242" i="45"/>
  <c r="O242" i="45"/>
  <c r="C242" i="45" s="1"/>
  <c r="F243" i="45"/>
  <c r="C243" i="45" s="1"/>
  <c r="I243" i="45"/>
  <c r="L243" i="45"/>
  <c r="O243" i="45"/>
  <c r="F244" i="45"/>
  <c r="C244" i="45" s="1"/>
  <c r="I244" i="45"/>
  <c r="L244" i="45"/>
  <c r="O244" i="45"/>
  <c r="D245" i="45"/>
  <c r="E245" i="45"/>
  <c r="G245" i="45"/>
  <c r="H245" i="45"/>
  <c r="J245" i="45"/>
  <c r="K245" i="45"/>
  <c r="M245" i="45"/>
  <c r="N245" i="45"/>
  <c r="F246" i="45"/>
  <c r="I246" i="45"/>
  <c r="I245" i="45" s="1"/>
  <c r="L246" i="45"/>
  <c r="O246" i="45"/>
  <c r="O245" i="45" s="1"/>
  <c r="F247" i="45"/>
  <c r="F245" i="45" s="1"/>
  <c r="I247" i="45"/>
  <c r="L247" i="45"/>
  <c r="L245" i="45" s="1"/>
  <c r="O247" i="45"/>
  <c r="F248" i="45"/>
  <c r="C248" i="45" s="1"/>
  <c r="I248" i="45"/>
  <c r="L248" i="45"/>
  <c r="O248" i="45"/>
  <c r="F249" i="45"/>
  <c r="C249" i="45" s="1"/>
  <c r="I249" i="45"/>
  <c r="L249" i="45"/>
  <c r="O249" i="45"/>
  <c r="G250" i="45"/>
  <c r="K250" i="45"/>
  <c r="D251" i="45"/>
  <c r="D250" i="45" s="1"/>
  <c r="E251" i="45"/>
  <c r="E250" i="45" s="1"/>
  <c r="G251" i="45"/>
  <c r="H251" i="45"/>
  <c r="H250" i="45" s="1"/>
  <c r="J251" i="45"/>
  <c r="J250" i="45" s="1"/>
  <c r="K251" i="45"/>
  <c r="M251" i="45"/>
  <c r="M250" i="45" s="1"/>
  <c r="N251" i="45"/>
  <c r="N250" i="45" s="1"/>
  <c r="F252" i="45"/>
  <c r="C252" i="45" s="1"/>
  <c r="I252" i="45"/>
  <c r="I251" i="45" s="1"/>
  <c r="I250" i="45" s="1"/>
  <c r="L252" i="45"/>
  <c r="O252" i="45"/>
  <c r="O251" i="45" s="1"/>
  <c r="O250" i="45" s="1"/>
  <c r="F253" i="45"/>
  <c r="C253" i="45" s="1"/>
  <c r="I253" i="45"/>
  <c r="L253" i="45"/>
  <c r="L251" i="45" s="1"/>
  <c r="L250" i="45" s="1"/>
  <c r="O253" i="45"/>
  <c r="F254" i="45"/>
  <c r="I254" i="45"/>
  <c r="L254" i="45"/>
  <c r="O254" i="45"/>
  <c r="C254" i="45" s="1"/>
  <c r="F255" i="45"/>
  <c r="C255" i="45" s="1"/>
  <c r="I255" i="45"/>
  <c r="L255" i="45"/>
  <c r="O255" i="45"/>
  <c r="F256" i="45"/>
  <c r="C256" i="45" s="1"/>
  <c r="I256" i="45"/>
  <c r="L256" i="45"/>
  <c r="O256" i="45"/>
  <c r="F257" i="45"/>
  <c r="C257" i="45" s="1"/>
  <c r="I257" i="45"/>
  <c r="L257" i="45"/>
  <c r="O257" i="45"/>
  <c r="G258" i="45"/>
  <c r="K258" i="45"/>
  <c r="D259" i="45"/>
  <c r="D258" i="45" s="1"/>
  <c r="E259" i="45"/>
  <c r="E258" i="45" s="1"/>
  <c r="G259" i="45"/>
  <c r="H259" i="45"/>
  <c r="H258" i="45" s="1"/>
  <c r="J259" i="45"/>
  <c r="J258" i="45" s="1"/>
  <c r="K259" i="45"/>
  <c r="M259" i="45"/>
  <c r="M258" i="45" s="1"/>
  <c r="N259" i="45"/>
  <c r="N258" i="45" s="1"/>
  <c r="F260" i="45"/>
  <c r="C260" i="45" s="1"/>
  <c r="I260" i="45"/>
  <c r="I259" i="45" s="1"/>
  <c r="L260" i="45"/>
  <c r="O260" i="45"/>
  <c r="O259" i="45" s="1"/>
  <c r="F261" i="45"/>
  <c r="C261" i="45" s="1"/>
  <c r="I261" i="45"/>
  <c r="L261" i="45"/>
  <c r="L259" i="45" s="1"/>
  <c r="O261" i="45"/>
  <c r="F262" i="45"/>
  <c r="I262" i="45"/>
  <c r="L262" i="45"/>
  <c r="O262" i="45"/>
  <c r="C262" i="45" s="1"/>
  <c r="D263" i="45"/>
  <c r="E263" i="45"/>
  <c r="G263" i="45"/>
  <c r="H263" i="45"/>
  <c r="J263" i="45"/>
  <c r="K263" i="45"/>
  <c r="M263" i="45"/>
  <c r="N263" i="45"/>
  <c r="F264" i="45"/>
  <c r="I264" i="45"/>
  <c r="C264" i="45" s="1"/>
  <c r="L264" i="45"/>
  <c r="O264" i="45"/>
  <c r="O263" i="45" s="1"/>
  <c r="F265" i="45"/>
  <c r="C265" i="45" s="1"/>
  <c r="I265" i="45"/>
  <c r="L265" i="45"/>
  <c r="L263" i="45" s="1"/>
  <c r="O265" i="45"/>
  <c r="F266" i="45"/>
  <c r="I266" i="45"/>
  <c r="L266" i="45"/>
  <c r="O266" i="45"/>
  <c r="C266" i="45" s="1"/>
  <c r="F267" i="45"/>
  <c r="C267" i="45" s="1"/>
  <c r="I267" i="45"/>
  <c r="L267" i="45"/>
  <c r="O267" i="45"/>
  <c r="D269" i="45"/>
  <c r="D268" i="45" s="1"/>
  <c r="G269" i="45"/>
  <c r="G268" i="45" s="1"/>
  <c r="H269" i="45"/>
  <c r="H268" i="45" s="1"/>
  <c r="K269" i="45"/>
  <c r="K268" i="45" s="1"/>
  <c r="F270" i="45"/>
  <c r="I270" i="45"/>
  <c r="L270" i="45"/>
  <c r="O270" i="45"/>
  <c r="D271" i="45"/>
  <c r="E271" i="45"/>
  <c r="E269" i="45" s="1"/>
  <c r="E268" i="45" s="1"/>
  <c r="G271" i="45"/>
  <c r="H271" i="45"/>
  <c r="J271" i="45"/>
  <c r="J269" i="45" s="1"/>
  <c r="J268" i="45" s="1"/>
  <c r="K271" i="45"/>
  <c r="M271" i="45"/>
  <c r="M269" i="45" s="1"/>
  <c r="M268" i="45" s="1"/>
  <c r="N271" i="45"/>
  <c r="N269" i="45" s="1"/>
  <c r="N268" i="45" s="1"/>
  <c r="F272" i="45"/>
  <c r="I272" i="45"/>
  <c r="C272" i="45" s="1"/>
  <c r="L272" i="45"/>
  <c r="O272" i="45"/>
  <c r="O271" i="45" s="1"/>
  <c r="F273" i="45"/>
  <c r="C273" i="45" s="1"/>
  <c r="I273" i="45"/>
  <c r="L273" i="45"/>
  <c r="L271" i="45" s="1"/>
  <c r="O273" i="45"/>
  <c r="F274" i="45"/>
  <c r="I274" i="45"/>
  <c r="L274" i="45"/>
  <c r="O274" i="45"/>
  <c r="C274" i="45" s="1"/>
  <c r="D275" i="45"/>
  <c r="E275" i="45"/>
  <c r="G275" i="45"/>
  <c r="H275" i="45"/>
  <c r="J275" i="45"/>
  <c r="K275" i="45"/>
  <c r="M275" i="45"/>
  <c r="N275" i="45"/>
  <c r="F276" i="45"/>
  <c r="I276" i="45"/>
  <c r="C276" i="45" s="1"/>
  <c r="L276" i="45"/>
  <c r="O276" i="45"/>
  <c r="O275" i="45" s="1"/>
  <c r="F277" i="45"/>
  <c r="C277" i="45" s="1"/>
  <c r="I277" i="45"/>
  <c r="L277" i="45"/>
  <c r="L275" i="45" s="1"/>
  <c r="O277" i="45"/>
  <c r="F278" i="45"/>
  <c r="I278" i="45"/>
  <c r="L278" i="45"/>
  <c r="O278" i="45"/>
  <c r="C278" i="45" s="1"/>
  <c r="D279" i="45"/>
  <c r="E279" i="45"/>
  <c r="F279" i="45"/>
  <c r="G279" i="45"/>
  <c r="H279" i="45"/>
  <c r="J279" i="45"/>
  <c r="K279" i="45"/>
  <c r="L279" i="45"/>
  <c r="M279" i="45"/>
  <c r="N279" i="45"/>
  <c r="F280" i="45"/>
  <c r="I280" i="45"/>
  <c r="C280" i="45" s="1"/>
  <c r="L280" i="45"/>
  <c r="O280" i="45"/>
  <c r="O279" i="45" s="1"/>
  <c r="D281" i="45"/>
  <c r="D287" i="45" s="1"/>
  <c r="D286" i="45" s="1"/>
  <c r="E281" i="45"/>
  <c r="G281" i="45"/>
  <c r="G287" i="45" s="1"/>
  <c r="G286" i="45" s="1"/>
  <c r="H281" i="45"/>
  <c r="H287" i="45" s="1"/>
  <c r="H286" i="45" s="1"/>
  <c r="J281" i="45"/>
  <c r="K281" i="45"/>
  <c r="K287" i="45" s="1"/>
  <c r="K286" i="45" s="1"/>
  <c r="M281" i="45"/>
  <c r="N281" i="45"/>
  <c r="F282" i="45"/>
  <c r="I282" i="45"/>
  <c r="I281" i="45" s="1"/>
  <c r="L282" i="45"/>
  <c r="O282" i="45"/>
  <c r="O281" i="45" s="1"/>
  <c r="F283" i="45"/>
  <c r="F281" i="45" s="1"/>
  <c r="I283" i="45"/>
  <c r="L283" i="45"/>
  <c r="L281" i="45" s="1"/>
  <c r="O283" i="45"/>
  <c r="E287" i="45"/>
  <c r="J287" i="45"/>
  <c r="J286" i="45" s="1"/>
  <c r="M287" i="45"/>
  <c r="N287" i="45"/>
  <c r="N286" i="45" s="1"/>
  <c r="D288" i="45"/>
  <c r="E288" i="45"/>
  <c r="E286" i="45" s="1"/>
  <c r="G288" i="45"/>
  <c r="H288" i="45"/>
  <c r="J288" i="45"/>
  <c r="K288" i="45"/>
  <c r="M288" i="45"/>
  <c r="M286" i="45" s="1"/>
  <c r="N288" i="45"/>
  <c r="F289" i="45"/>
  <c r="C289" i="45" s="1"/>
  <c r="I289" i="45"/>
  <c r="L289" i="45"/>
  <c r="L288" i="45" s="1"/>
  <c r="O289" i="45"/>
  <c r="F290" i="45"/>
  <c r="I290" i="45"/>
  <c r="L290" i="45"/>
  <c r="O290" i="45"/>
  <c r="O288" i="45" s="1"/>
  <c r="F291" i="45"/>
  <c r="C291" i="45" s="1"/>
  <c r="I291" i="45"/>
  <c r="L291" i="45"/>
  <c r="O291" i="45"/>
  <c r="F292" i="45"/>
  <c r="I292" i="45"/>
  <c r="C292" i="45" s="1"/>
  <c r="L292" i="45"/>
  <c r="O292" i="45"/>
  <c r="F293" i="45"/>
  <c r="C293" i="45" s="1"/>
  <c r="I293" i="45"/>
  <c r="L293" i="45"/>
  <c r="O293" i="45"/>
  <c r="F294" i="45"/>
  <c r="I294" i="45"/>
  <c r="L294" i="45"/>
  <c r="O294" i="45"/>
  <c r="C294" i="45" s="1"/>
  <c r="F295" i="45"/>
  <c r="I295" i="45"/>
  <c r="L295" i="45"/>
  <c r="O295" i="45"/>
  <c r="F296" i="45"/>
  <c r="I296" i="45"/>
  <c r="C296" i="45" s="1"/>
  <c r="L296" i="45"/>
  <c r="O296" i="45"/>
  <c r="D20" i="44"/>
  <c r="H20" i="44"/>
  <c r="D21" i="44"/>
  <c r="E21" i="44"/>
  <c r="E20" i="44" s="1"/>
  <c r="G21" i="44"/>
  <c r="G20" i="44" s="1"/>
  <c r="H21" i="44"/>
  <c r="J21" i="44"/>
  <c r="K21" i="44"/>
  <c r="K20" i="44" s="1"/>
  <c r="M21" i="44"/>
  <c r="M20" i="44" s="1"/>
  <c r="N21" i="44"/>
  <c r="O21" i="44"/>
  <c r="F22" i="44"/>
  <c r="F21" i="44" s="1"/>
  <c r="I22" i="44"/>
  <c r="L22" i="44"/>
  <c r="L21" i="44" s="1"/>
  <c r="O22" i="44"/>
  <c r="F23" i="44"/>
  <c r="I23" i="44"/>
  <c r="I21" i="44" s="1"/>
  <c r="I20" i="44" s="1"/>
  <c r="L23" i="44"/>
  <c r="O23" i="44"/>
  <c r="F24" i="44"/>
  <c r="C24" i="44" s="1"/>
  <c r="I24" i="44"/>
  <c r="C25" i="44"/>
  <c r="F25" i="44"/>
  <c r="J27" i="44"/>
  <c r="J26" i="44" s="1"/>
  <c r="J20" i="44" s="1"/>
  <c r="K27" i="44"/>
  <c r="K26" i="44" s="1"/>
  <c r="C28" i="44"/>
  <c r="L28" i="44"/>
  <c r="C29" i="44"/>
  <c r="L29" i="44"/>
  <c r="L27" i="44" s="1"/>
  <c r="C30" i="44"/>
  <c r="L30" i="44"/>
  <c r="J31" i="44"/>
  <c r="K31" i="44"/>
  <c r="C32" i="44"/>
  <c r="L32" i="44"/>
  <c r="L31" i="44" s="1"/>
  <c r="C31" i="44" s="1"/>
  <c r="J33" i="44"/>
  <c r="K33" i="44"/>
  <c r="C34" i="44"/>
  <c r="L34" i="44"/>
  <c r="C35" i="44"/>
  <c r="L35" i="44"/>
  <c r="L33" i="44" s="1"/>
  <c r="C33" i="44" s="1"/>
  <c r="J36" i="44"/>
  <c r="K36" i="44"/>
  <c r="C37" i="44"/>
  <c r="L37" i="44"/>
  <c r="C38" i="44"/>
  <c r="L38" i="44"/>
  <c r="L36" i="44" s="1"/>
  <c r="C36" i="44" s="1"/>
  <c r="C39" i="44"/>
  <c r="L39" i="44"/>
  <c r="C40" i="44"/>
  <c r="L40" i="44"/>
  <c r="C41" i="44"/>
  <c r="F41" i="44"/>
  <c r="D42" i="44"/>
  <c r="E42" i="44"/>
  <c r="G42" i="44"/>
  <c r="H42" i="44"/>
  <c r="I42" i="44"/>
  <c r="J42" i="44"/>
  <c r="K42" i="44"/>
  <c r="C43" i="44"/>
  <c r="F43" i="44"/>
  <c r="F42" i="44" s="1"/>
  <c r="I43" i="44"/>
  <c r="L43" i="44"/>
  <c r="L42" i="44" s="1"/>
  <c r="M44" i="44"/>
  <c r="N44" i="44"/>
  <c r="N20" i="44" s="1"/>
  <c r="C45" i="44"/>
  <c r="O45" i="44"/>
  <c r="C46" i="44"/>
  <c r="O46" i="44"/>
  <c r="O44" i="44" s="1"/>
  <c r="C44" i="44" s="1"/>
  <c r="D54" i="44"/>
  <c r="D53" i="44" s="1"/>
  <c r="E54" i="44"/>
  <c r="G54" i="44"/>
  <c r="H54" i="44"/>
  <c r="H53" i="44" s="1"/>
  <c r="J54" i="44"/>
  <c r="J53" i="44" s="1"/>
  <c r="J52" i="44" s="1"/>
  <c r="K54" i="44"/>
  <c r="M54" i="44"/>
  <c r="N54" i="44"/>
  <c r="N53" i="44" s="1"/>
  <c r="N52" i="44" s="1"/>
  <c r="F55" i="44"/>
  <c r="I55" i="44"/>
  <c r="C55" i="44" s="1"/>
  <c r="L55" i="44"/>
  <c r="O55" i="44"/>
  <c r="O54" i="44" s="1"/>
  <c r="F56" i="44"/>
  <c r="C56" i="44" s="1"/>
  <c r="I56" i="44"/>
  <c r="L56" i="44"/>
  <c r="L54" i="44" s="1"/>
  <c r="O56" i="44"/>
  <c r="D57" i="44"/>
  <c r="E57" i="44"/>
  <c r="E53" i="44" s="1"/>
  <c r="E52" i="44" s="1"/>
  <c r="G57" i="44"/>
  <c r="G53" i="44" s="1"/>
  <c r="H57" i="44"/>
  <c r="J57" i="44"/>
  <c r="K57" i="44"/>
  <c r="K53" i="44" s="1"/>
  <c r="M57" i="44"/>
  <c r="M53" i="44" s="1"/>
  <c r="M52" i="44" s="1"/>
  <c r="N57" i="44"/>
  <c r="F58" i="44"/>
  <c r="F57" i="44" s="1"/>
  <c r="I58" i="44"/>
  <c r="L58" i="44"/>
  <c r="L57" i="44" s="1"/>
  <c r="O58" i="44"/>
  <c r="F59" i="44"/>
  <c r="I59" i="44"/>
  <c r="I57" i="44" s="1"/>
  <c r="L59" i="44"/>
  <c r="O59" i="44"/>
  <c r="F60" i="44"/>
  <c r="C60" i="44" s="1"/>
  <c r="I60" i="44"/>
  <c r="L60" i="44"/>
  <c r="O60" i="44"/>
  <c r="F61" i="44"/>
  <c r="I61" i="44"/>
  <c r="L61" i="44"/>
  <c r="O61" i="44"/>
  <c r="O57" i="44" s="1"/>
  <c r="F62" i="44"/>
  <c r="C62" i="44" s="1"/>
  <c r="I62" i="44"/>
  <c r="L62" i="44"/>
  <c r="O62" i="44"/>
  <c r="F63" i="44"/>
  <c r="I63" i="44"/>
  <c r="C63" i="44" s="1"/>
  <c r="L63" i="44"/>
  <c r="O63" i="44"/>
  <c r="F64" i="44"/>
  <c r="C64" i="44" s="1"/>
  <c r="I64" i="44"/>
  <c r="L64" i="44"/>
  <c r="O64" i="44"/>
  <c r="F65" i="44"/>
  <c r="I65" i="44"/>
  <c r="L65" i="44"/>
  <c r="O65" i="44"/>
  <c r="C65" i="44" s="1"/>
  <c r="E66" i="44"/>
  <c r="J66" i="44"/>
  <c r="M66" i="44"/>
  <c r="N66" i="44"/>
  <c r="F67" i="44"/>
  <c r="I67" i="44"/>
  <c r="C67" i="44" s="1"/>
  <c r="L67" i="44"/>
  <c r="O67" i="44"/>
  <c r="D68" i="44"/>
  <c r="D66" i="44" s="1"/>
  <c r="E68" i="44"/>
  <c r="G68" i="44"/>
  <c r="G66" i="44" s="1"/>
  <c r="H68" i="44"/>
  <c r="H66" i="44" s="1"/>
  <c r="J68" i="44"/>
  <c r="K68" i="44"/>
  <c r="K66" i="44" s="1"/>
  <c r="M68" i="44"/>
  <c r="N68" i="44"/>
  <c r="F69" i="44"/>
  <c r="I69" i="44"/>
  <c r="I68" i="44" s="1"/>
  <c r="L69" i="44"/>
  <c r="O69" i="44"/>
  <c r="O68" i="44" s="1"/>
  <c r="F70" i="44"/>
  <c r="F68" i="44" s="1"/>
  <c r="I70" i="44"/>
  <c r="L70" i="44"/>
  <c r="L68" i="44" s="1"/>
  <c r="L66" i="44" s="1"/>
  <c r="O70" i="44"/>
  <c r="F71" i="44"/>
  <c r="I71" i="44"/>
  <c r="C71" i="44" s="1"/>
  <c r="L71" i="44"/>
  <c r="O71" i="44"/>
  <c r="F72" i="44"/>
  <c r="C72" i="44" s="1"/>
  <c r="I72" i="44"/>
  <c r="L72" i="44"/>
  <c r="O72" i="44"/>
  <c r="F73" i="44"/>
  <c r="I73" i="44"/>
  <c r="L73" i="44"/>
  <c r="O73" i="44"/>
  <c r="C73" i="44" s="1"/>
  <c r="D76" i="44"/>
  <c r="D75" i="44" s="1"/>
  <c r="E76" i="44"/>
  <c r="G76" i="44"/>
  <c r="H76" i="44"/>
  <c r="H75" i="44" s="1"/>
  <c r="J76" i="44"/>
  <c r="J75" i="44" s="1"/>
  <c r="K76" i="44"/>
  <c r="M76" i="44"/>
  <c r="N76" i="44"/>
  <c r="N75" i="44" s="1"/>
  <c r="F77" i="44"/>
  <c r="I77" i="44"/>
  <c r="I76" i="44" s="1"/>
  <c r="I75" i="44" s="1"/>
  <c r="L77" i="44"/>
  <c r="O77" i="44"/>
  <c r="O76" i="44" s="1"/>
  <c r="O75" i="44" s="1"/>
  <c r="F78" i="44"/>
  <c r="F76" i="44" s="1"/>
  <c r="I78" i="44"/>
  <c r="L78" i="44"/>
  <c r="L76" i="44" s="1"/>
  <c r="O78" i="44"/>
  <c r="D79" i="44"/>
  <c r="E79" i="44"/>
  <c r="E75" i="44" s="1"/>
  <c r="G79" i="44"/>
  <c r="G75" i="44" s="1"/>
  <c r="H79" i="44"/>
  <c r="I79" i="44"/>
  <c r="J79" i="44"/>
  <c r="K79" i="44"/>
  <c r="K75" i="44" s="1"/>
  <c r="M79" i="44"/>
  <c r="M75" i="44" s="1"/>
  <c r="N79" i="44"/>
  <c r="F80" i="44"/>
  <c r="C80" i="44" s="1"/>
  <c r="I80" i="44"/>
  <c r="L80" i="44"/>
  <c r="L79" i="44" s="1"/>
  <c r="O80" i="44"/>
  <c r="F81" i="44"/>
  <c r="I81" i="44"/>
  <c r="L81" i="44"/>
  <c r="O81" i="44"/>
  <c r="O79" i="44" s="1"/>
  <c r="D83" i="44"/>
  <c r="E83" i="44"/>
  <c r="G83" i="44"/>
  <c r="H83" i="44"/>
  <c r="I83" i="44"/>
  <c r="J83" i="44"/>
  <c r="K83" i="44"/>
  <c r="K82" i="44" s="1"/>
  <c r="M83" i="44"/>
  <c r="N83" i="44"/>
  <c r="F84" i="44"/>
  <c r="I84" i="44"/>
  <c r="L84" i="44"/>
  <c r="O84" i="44"/>
  <c r="F85" i="44"/>
  <c r="I85" i="44"/>
  <c r="L85" i="44"/>
  <c r="O85" i="44"/>
  <c r="O83" i="44" s="1"/>
  <c r="F86" i="44"/>
  <c r="C86" i="44" s="1"/>
  <c r="I86" i="44"/>
  <c r="L86" i="44"/>
  <c r="O86" i="44"/>
  <c r="F87" i="44"/>
  <c r="I87" i="44"/>
  <c r="C87" i="44" s="1"/>
  <c r="L87" i="44"/>
  <c r="O87" i="44"/>
  <c r="D88" i="44"/>
  <c r="D82" i="44" s="1"/>
  <c r="E88" i="44"/>
  <c r="G88" i="44"/>
  <c r="H88" i="44"/>
  <c r="H82" i="44" s="1"/>
  <c r="J88" i="44"/>
  <c r="K88" i="44"/>
  <c r="M88" i="44"/>
  <c r="N88" i="44"/>
  <c r="F89" i="44"/>
  <c r="I89" i="44"/>
  <c r="L89" i="44"/>
  <c r="O89" i="44"/>
  <c r="F90" i="44"/>
  <c r="I90" i="44"/>
  <c r="L90" i="44"/>
  <c r="L88" i="44" s="1"/>
  <c r="O90" i="44"/>
  <c r="F91" i="44"/>
  <c r="I91" i="44"/>
  <c r="C91" i="44" s="1"/>
  <c r="L91" i="44"/>
  <c r="O91" i="44"/>
  <c r="F92" i="44"/>
  <c r="C92" i="44" s="1"/>
  <c r="I92" i="44"/>
  <c r="L92" i="44"/>
  <c r="O92" i="44"/>
  <c r="F93" i="44"/>
  <c r="I93" i="44"/>
  <c r="L93" i="44"/>
  <c r="O93" i="44"/>
  <c r="C93" i="44" s="1"/>
  <c r="D94" i="44"/>
  <c r="E94" i="44"/>
  <c r="G94" i="44"/>
  <c r="H94" i="44"/>
  <c r="J94" i="44"/>
  <c r="J82" i="44" s="1"/>
  <c r="K94" i="44"/>
  <c r="M94" i="44"/>
  <c r="N94" i="44"/>
  <c r="N82" i="44" s="1"/>
  <c r="F95" i="44"/>
  <c r="I95" i="44"/>
  <c r="L95" i="44"/>
  <c r="O95" i="44"/>
  <c r="F96" i="44"/>
  <c r="C96" i="44" s="1"/>
  <c r="I96" i="44"/>
  <c r="L96" i="44"/>
  <c r="L94" i="44" s="1"/>
  <c r="O96" i="44"/>
  <c r="F97" i="44"/>
  <c r="I97" i="44"/>
  <c r="L97" i="44"/>
  <c r="O97" i="44"/>
  <c r="C97" i="44" s="1"/>
  <c r="F98" i="44"/>
  <c r="I98" i="44"/>
  <c r="L98" i="44"/>
  <c r="O98" i="44"/>
  <c r="F99" i="44"/>
  <c r="I99" i="44"/>
  <c r="C99" i="44" s="1"/>
  <c r="L99" i="44"/>
  <c r="O99" i="44"/>
  <c r="F100" i="44"/>
  <c r="C100" i="44" s="1"/>
  <c r="I100" i="44"/>
  <c r="L100" i="44"/>
  <c r="O100" i="44"/>
  <c r="F101" i="44"/>
  <c r="I101" i="44"/>
  <c r="L101" i="44"/>
  <c r="O101" i="44"/>
  <c r="C101" i="44" s="1"/>
  <c r="D102" i="44"/>
  <c r="E102" i="44"/>
  <c r="G102" i="44"/>
  <c r="H102" i="44"/>
  <c r="J102" i="44"/>
  <c r="K102" i="44"/>
  <c r="M102" i="44"/>
  <c r="N102" i="44"/>
  <c r="F103" i="44"/>
  <c r="I103" i="44"/>
  <c r="L103" i="44"/>
  <c r="O103" i="44"/>
  <c r="F104" i="44"/>
  <c r="C104" i="44" s="1"/>
  <c r="I104" i="44"/>
  <c r="L104" i="44"/>
  <c r="O104" i="44"/>
  <c r="F105" i="44"/>
  <c r="I105" i="44"/>
  <c r="L105" i="44"/>
  <c r="O105" i="44"/>
  <c r="C105" i="44" s="1"/>
  <c r="F106" i="44"/>
  <c r="C106" i="44" s="1"/>
  <c r="I106" i="44"/>
  <c r="L106" i="44"/>
  <c r="O106" i="44"/>
  <c r="F107" i="44"/>
  <c r="I107" i="44"/>
  <c r="C107" i="44" s="1"/>
  <c r="L107" i="44"/>
  <c r="O107" i="44"/>
  <c r="F108" i="44"/>
  <c r="C108" i="44" s="1"/>
  <c r="I108" i="44"/>
  <c r="L108" i="44"/>
  <c r="O108" i="44"/>
  <c r="F109" i="44"/>
  <c r="I109" i="44"/>
  <c r="L109" i="44"/>
  <c r="O109" i="44"/>
  <c r="C109" i="44" s="1"/>
  <c r="F110" i="44"/>
  <c r="I110" i="44"/>
  <c r="L110" i="44"/>
  <c r="O110" i="44"/>
  <c r="D111" i="44"/>
  <c r="E111" i="44"/>
  <c r="G111" i="44"/>
  <c r="H111" i="44"/>
  <c r="I111" i="44"/>
  <c r="J111" i="44"/>
  <c r="K111" i="44"/>
  <c r="M111" i="44"/>
  <c r="N111" i="44"/>
  <c r="F112" i="44"/>
  <c r="I112" i="44"/>
  <c r="L112" i="44"/>
  <c r="L111" i="44" s="1"/>
  <c r="O112" i="44"/>
  <c r="F113" i="44"/>
  <c r="I113" i="44"/>
  <c r="L113" i="44"/>
  <c r="O113" i="44"/>
  <c r="O111" i="44" s="1"/>
  <c r="F114" i="44"/>
  <c r="C114" i="44" s="1"/>
  <c r="I114" i="44"/>
  <c r="L114" i="44"/>
  <c r="O114" i="44"/>
  <c r="D115" i="44"/>
  <c r="E115" i="44"/>
  <c r="G115" i="44"/>
  <c r="H115" i="44"/>
  <c r="J115" i="44"/>
  <c r="K115" i="44"/>
  <c r="M115" i="44"/>
  <c r="N115" i="44"/>
  <c r="F116" i="44"/>
  <c r="I116" i="44"/>
  <c r="L116" i="44"/>
  <c r="L115" i="44" s="1"/>
  <c r="O116" i="44"/>
  <c r="F117" i="44"/>
  <c r="I117" i="44"/>
  <c r="L117" i="44"/>
  <c r="O117" i="44"/>
  <c r="O115" i="44" s="1"/>
  <c r="F118" i="44"/>
  <c r="I118" i="44"/>
  <c r="L118" i="44"/>
  <c r="O118" i="44"/>
  <c r="F119" i="44"/>
  <c r="I119" i="44"/>
  <c r="C119" i="44" s="1"/>
  <c r="L119" i="44"/>
  <c r="O119" i="44"/>
  <c r="F120" i="44"/>
  <c r="C120" i="44" s="1"/>
  <c r="I120" i="44"/>
  <c r="L120" i="44"/>
  <c r="O120" i="44"/>
  <c r="D121" i="44"/>
  <c r="E121" i="44"/>
  <c r="G121" i="44"/>
  <c r="H121" i="44"/>
  <c r="J121" i="44"/>
  <c r="K121" i="44"/>
  <c r="M121" i="44"/>
  <c r="N121" i="44"/>
  <c r="O121" i="44"/>
  <c r="F122" i="44"/>
  <c r="I122" i="44"/>
  <c r="L122" i="44"/>
  <c r="O122" i="44"/>
  <c r="F123" i="44"/>
  <c r="I123" i="44"/>
  <c r="L123" i="44"/>
  <c r="O123" i="44"/>
  <c r="F124" i="44"/>
  <c r="C124" i="44" s="1"/>
  <c r="I124" i="44"/>
  <c r="L124" i="44"/>
  <c r="O124" i="44"/>
  <c r="F125" i="44"/>
  <c r="I125" i="44"/>
  <c r="L125" i="44"/>
  <c r="O125" i="44"/>
  <c r="C125" i="44" s="1"/>
  <c r="F126" i="44"/>
  <c r="C126" i="44" s="1"/>
  <c r="I126" i="44"/>
  <c r="L126" i="44"/>
  <c r="O126" i="44"/>
  <c r="D127" i="44"/>
  <c r="E127" i="44"/>
  <c r="G127" i="44"/>
  <c r="H127" i="44"/>
  <c r="I127" i="44"/>
  <c r="J127" i="44"/>
  <c r="K127" i="44"/>
  <c r="M127" i="44"/>
  <c r="N127" i="44"/>
  <c r="O127" i="44"/>
  <c r="F128" i="44"/>
  <c r="I128" i="44"/>
  <c r="L128" i="44"/>
  <c r="L127" i="44" s="1"/>
  <c r="O128" i="44"/>
  <c r="D130" i="44"/>
  <c r="E130" i="44"/>
  <c r="F130" i="44"/>
  <c r="G130" i="44"/>
  <c r="H130" i="44"/>
  <c r="H129" i="44" s="1"/>
  <c r="J130" i="44"/>
  <c r="K130" i="44"/>
  <c r="M130" i="44"/>
  <c r="N130" i="44"/>
  <c r="F131" i="44"/>
  <c r="I131" i="44"/>
  <c r="L131" i="44"/>
  <c r="O131" i="44"/>
  <c r="O130" i="44" s="1"/>
  <c r="F132" i="44"/>
  <c r="C132" i="44" s="1"/>
  <c r="I132" i="44"/>
  <c r="L132" i="44"/>
  <c r="O132" i="44"/>
  <c r="F133" i="44"/>
  <c r="I133" i="44"/>
  <c r="L133" i="44"/>
  <c r="O133" i="44"/>
  <c r="C133" i="44" s="1"/>
  <c r="F134" i="44"/>
  <c r="C134" i="44" s="1"/>
  <c r="I134" i="44"/>
  <c r="L134" i="44"/>
  <c r="O134" i="44"/>
  <c r="D135" i="44"/>
  <c r="E135" i="44"/>
  <c r="G135" i="44"/>
  <c r="H135" i="44"/>
  <c r="I135" i="44"/>
  <c r="J135" i="44"/>
  <c r="K135" i="44"/>
  <c r="M135" i="44"/>
  <c r="N135" i="44"/>
  <c r="F136" i="44"/>
  <c r="I136" i="44"/>
  <c r="L136" i="44"/>
  <c r="O136" i="44"/>
  <c r="F137" i="44"/>
  <c r="I137" i="44"/>
  <c r="L137" i="44"/>
  <c r="O137" i="44"/>
  <c r="O135" i="44" s="1"/>
  <c r="F138" i="44"/>
  <c r="I138" i="44"/>
  <c r="L138" i="44"/>
  <c r="O138" i="44"/>
  <c r="F139" i="44"/>
  <c r="I139" i="44"/>
  <c r="C139" i="44" s="1"/>
  <c r="L139" i="44"/>
  <c r="O139" i="44"/>
  <c r="D140" i="44"/>
  <c r="E140" i="44"/>
  <c r="G140" i="44"/>
  <c r="H140" i="44"/>
  <c r="J140" i="44"/>
  <c r="K140" i="44"/>
  <c r="L140" i="44"/>
  <c r="M140" i="44"/>
  <c r="N140" i="44"/>
  <c r="F141" i="44"/>
  <c r="I141" i="44"/>
  <c r="I140" i="44" s="1"/>
  <c r="L141" i="44"/>
  <c r="O141" i="44"/>
  <c r="O140" i="44" s="1"/>
  <c r="F142" i="44"/>
  <c r="F140" i="44" s="1"/>
  <c r="C140" i="44" s="1"/>
  <c r="I142" i="44"/>
  <c r="L142" i="44"/>
  <c r="O142" i="44"/>
  <c r="D143" i="44"/>
  <c r="E143" i="44"/>
  <c r="G143" i="44"/>
  <c r="H143" i="44"/>
  <c r="J143" i="44"/>
  <c r="K143" i="44"/>
  <c r="M143" i="44"/>
  <c r="N143" i="44"/>
  <c r="F144" i="44"/>
  <c r="I144" i="44"/>
  <c r="L144" i="44"/>
  <c r="O144" i="44"/>
  <c r="F145" i="44"/>
  <c r="I145" i="44"/>
  <c r="L145" i="44"/>
  <c r="O145" i="44"/>
  <c r="F146" i="44"/>
  <c r="I146" i="44"/>
  <c r="L146" i="44"/>
  <c r="O146" i="44"/>
  <c r="F147" i="44"/>
  <c r="I147" i="44"/>
  <c r="C147" i="44" s="1"/>
  <c r="L147" i="44"/>
  <c r="O147" i="44"/>
  <c r="F148" i="44"/>
  <c r="C148" i="44" s="1"/>
  <c r="I148" i="44"/>
  <c r="L148" i="44"/>
  <c r="O148" i="44"/>
  <c r="F149" i="44"/>
  <c r="I149" i="44"/>
  <c r="I143" i="44" s="1"/>
  <c r="L149" i="44"/>
  <c r="O149" i="44"/>
  <c r="D150" i="44"/>
  <c r="E150" i="44"/>
  <c r="G150" i="44"/>
  <c r="H150" i="44"/>
  <c r="J150" i="44"/>
  <c r="K150" i="44"/>
  <c r="M150" i="44"/>
  <c r="N150" i="44"/>
  <c r="F151" i="44"/>
  <c r="I151" i="44"/>
  <c r="L151" i="44"/>
  <c r="O151" i="44"/>
  <c r="F152" i="44"/>
  <c r="I152" i="44"/>
  <c r="L152" i="44"/>
  <c r="L150" i="44" s="1"/>
  <c r="O152" i="44"/>
  <c r="F153" i="44"/>
  <c r="I153" i="44"/>
  <c r="C153" i="44" s="1"/>
  <c r="L153" i="44"/>
  <c r="O153" i="44"/>
  <c r="F154" i="44"/>
  <c r="C154" i="44" s="1"/>
  <c r="I154" i="44"/>
  <c r="L154" i="44"/>
  <c r="O154" i="44"/>
  <c r="F155" i="44"/>
  <c r="I155" i="44"/>
  <c r="L155" i="44"/>
  <c r="O155" i="44"/>
  <c r="C155" i="44" s="1"/>
  <c r="F156" i="44"/>
  <c r="C156" i="44" s="1"/>
  <c r="I156" i="44"/>
  <c r="L156" i="44"/>
  <c r="O156" i="44"/>
  <c r="F157" i="44"/>
  <c r="I157" i="44"/>
  <c r="L157" i="44"/>
  <c r="O157" i="44"/>
  <c r="C157" i="44" s="1"/>
  <c r="F158" i="44"/>
  <c r="I158" i="44"/>
  <c r="L158" i="44"/>
  <c r="O158" i="44"/>
  <c r="D159" i="44"/>
  <c r="E159" i="44"/>
  <c r="G159" i="44"/>
  <c r="G129" i="44" s="1"/>
  <c r="H159" i="44"/>
  <c r="J159" i="44"/>
  <c r="K159" i="44"/>
  <c r="K129" i="44" s="1"/>
  <c r="M159" i="44"/>
  <c r="N159" i="44"/>
  <c r="F160" i="44"/>
  <c r="I160" i="44"/>
  <c r="L160" i="44"/>
  <c r="L159" i="44" s="1"/>
  <c r="O160" i="44"/>
  <c r="F161" i="44"/>
  <c r="I161" i="44"/>
  <c r="I159" i="44" s="1"/>
  <c r="L161" i="44"/>
  <c r="O161" i="44"/>
  <c r="C161" i="44" s="1"/>
  <c r="F162" i="44"/>
  <c r="I162" i="44"/>
  <c r="L162" i="44"/>
  <c r="O162" i="44"/>
  <c r="F163" i="44"/>
  <c r="I163" i="44"/>
  <c r="C163" i="44" s="1"/>
  <c r="L163" i="44"/>
  <c r="O163" i="44"/>
  <c r="D164" i="44"/>
  <c r="H164" i="44"/>
  <c r="J164" i="44"/>
  <c r="N164" i="44"/>
  <c r="D165" i="44"/>
  <c r="E165" i="44"/>
  <c r="E164" i="44" s="1"/>
  <c r="G165" i="44"/>
  <c r="G164" i="44" s="1"/>
  <c r="H165" i="44"/>
  <c r="J165" i="44"/>
  <c r="K165" i="44"/>
  <c r="K164" i="44" s="1"/>
  <c r="M165" i="44"/>
  <c r="M164" i="44" s="1"/>
  <c r="N165" i="44"/>
  <c r="F166" i="44"/>
  <c r="I166" i="44"/>
  <c r="L166" i="44"/>
  <c r="O166" i="44"/>
  <c r="F167" i="44"/>
  <c r="I167" i="44"/>
  <c r="I165" i="44" s="1"/>
  <c r="I164" i="44" s="1"/>
  <c r="L167" i="44"/>
  <c r="O167" i="44"/>
  <c r="C167" i="44" s="1"/>
  <c r="F168" i="44"/>
  <c r="C168" i="44" s="1"/>
  <c r="I168" i="44"/>
  <c r="L168" i="44"/>
  <c r="O168" i="44"/>
  <c r="F169" i="44"/>
  <c r="I169" i="44"/>
  <c r="L169" i="44"/>
  <c r="O169" i="44"/>
  <c r="C169" i="44" s="1"/>
  <c r="F170" i="44"/>
  <c r="I170" i="44"/>
  <c r="L170" i="44"/>
  <c r="O170" i="44"/>
  <c r="F171" i="44"/>
  <c r="I171" i="44"/>
  <c r="C171" i="44" s="1"/>
  <c r="L171" i="44"/>
  <c r="O171" i="44"/>
  <c r="G173" i="44"/>
  <c r="J173" i="44"/>
  <c r="J172" i="44" s="1"/>
  <c r="K173" i="44"/>
  <c r="D174" i="44"/>
  <c r="E174" i="44"/>
  <c r="E173" i="44" s="1"/>
  <c r="E172" i="44" s="1"/>
  <c r="G174" i="44"/>
  <c r="H174" i="44"/>
  <c r="J174" i="44"/>
  <c r="K174" i="44"/>
  <c r="M174" i="44"/>
  <c r="M173" i="44" s="1"/>
  <c r="M172" i="44" s="1"/>
  <c r="N174" i="44"/>
  <c r="N173" i="44" s="1"/>
  <c r="N172" i="44" s="1"/>
  <c r="F175" i="44"/>
  <c r="I175" i="44"/>
  <c r="I174" i="44" s="1"/>
  <c r="L175" i="44"/>
  <c r="O175" i="44"/>
  <c r="O174" i="44" s="1"/>
  <c r="F176" i="44"/>
  <c r="C176" i="44" s="1"/>
  <c r="I176" i="44"/>
  <c r="L176" i="44"/>
  <c r="L174" i="44" s="1"/>
  <c r="O176" i="44"/>
  <c r="F177" i="44"/>
  <c r="I177" i="44"/>
  <c r="C177" i="44" s="1"/>
  <c r="L177" i="44"/>
  <c r="O177" i="44"/>
  <c r="D178" i="44"/>
  <c r="E178" i="44"/>
  <c r="G178" i="44"/>
  <c r="H178" i="44"/>
  <c r="J178" i="44"/>
  <c r="K178" i="44"/>
  <c r="M178" i="44"/>
  <c r="N178" i="44"/>
  <c r="F179" i="44"/>
  <c r="F178" i="44" s="1"/>
  <c r="I179" i="44"/>
  <c r="I178" i="44" s="1"/>
  <c r="L179" i="44"/>
  <c r="O179" i="44"/>
  <c r="F180" i="44"/>
  <c r="C180" i="44" s="1"/>
  <c r="I180" i="44"/>
  <c r="L180" i="44"/>
  <c r="L178" i="44" s="1"/>
  <c r="O180" i="44"/>
  <c r="F181" i="44"/>
  <c r="I181" i="44"/>
  <c r="L181" i="44"/>
  <c r="O181" i="44"/>
  <c r="C181" i="44" s="1"/>
  <c r="F182" i="44"/>
  <c r="I182" i="44"/>
  <c r="L182" i="44"/>
  <c r="O182" i="44"/>
  <c r="D183" i="44"/>
  <c r="E183" i="44"/>
  <c r="G183" i="44"/>
  <c r="H183" i="44"/>
  <c r="J183" i="44"/>
  <c r="K183" i="44"/>
  <c r="M183" i="44"/>
  <c r="N183" i="44"/>
  <c r="O183" i="44"/>
  <c r="F184" i="44"/>
  <c r="F183" i="44" s="1"/>
  <c r="I184" i="44"/>
  <c r="L184" i="44"/>
  <c r="L183" i="44" s="1"/>
  <c r="O184" i="44"/>
  <c r="F185" i="44"/>
  <c r="I185" i="44"/>
  <c r="I183" i="44" s="1"/>
  <c r="L185" i="44"/>
  <c r="O185" i="44"/>
  <c r="E186" i="44"/>
  <c r="D187" i="44"/>
  <c r="E187" i="44"/>
  <c r="G187" i="44"/>
  <c r="H187" i="44"/>
  <c r="H186" i="44" s="1"/>
  <c r="J187" i="44"/>
  <c r="K187" i="44"/>
  <c r="M187" i="44"/>
  <c r="N187" i="44"/>
  <c r="F188" i="44"/>
  <c r="F187" i="44" s="1"/>
  <c r="F186" i="44" s="1"/>
  <c r="I188" i="44"/>
  <c r="L188" i="44"/>
  <c r="O188" i="44"/>
  <c r="C188" i="44" s="1"/>
  <c r="F189" i="44"/>
  <c r="I189" i="44"/>
  <c r="I187" i="44" s="1"/>
  <c r="L189" i="44"/>
  <c r="L187" i="44" s="1"/>
  <c r="O189" i="44"/>
  <c r="E190" i="44"/>
  <c r="F190" i="44"/>
  <c r="D191" i="44"/>
  <c r="D190" i="44" s="1"/>
  <c r="D186" i="44" s="1"/>
  <c r="E191" i="44"/>
  <c r="F191" i="44"/>
  <c r="G191" i="44"/>
  <c r="G190" i="44" s="1"/>
  <c r="H191" i="44"/>
  <c r="H190" i="44" s="1"/>
  <c r="J191" i="44"/>
  <c r="J190" i="44" s="1"/>
  <c r="J186" i="44" s="1"/>
  <c r="K191" i="44"/>
  <c r="K190" i="44" s="1"/>
  <c r="L191" i="44"/>
  <c r="L190" i="44" s="1"/>
  <c r="M191" i="44"/>
  <c r="M190" i="44" s="1"/>
  <c r="M186" i="44" s="1"/>
  <c r="N191" i="44"/>
  <c r="N190" i="44" s="1"/>
  <c r="N186" i="44" s="1"/>
  <c r="F192" i="44"/>
  <c r="I192" i="44"/>
  <c r="I191" i="44" s="1"/>
  <c r="I190" i="44" s="1"/>
  <c r="L192" i="44"/>
  <c r="O192" i="44"/>
  <c r="C192" i="44" s="1"/>
  <c r="D195" i="44"/>
  <c r="G195" i="44"/>
  <c r="H195" i="44"/>
  <c r="K195" i="44"/>
  <c r="F196" i="44"/>
  <c r="I196" i="44"/>
  <c r="L196" i="44"/>
  <c r="O196" i="44"/>
  <c r="C196" i="44" s="1"/>
  <c r="D197" i="44"/>
  <c r="E197" i="44"/>
  <c r="E195" i="44" s="1"/>
  <c r="G197" i="44"/>
  <c r="H197" i="44"/>
  <c r="J197" i="44"/>
  <c r="J195" i="44" s="1"/>
  <c r="K197" i="44"/>
  <c r="M197" i="44"/>
  <c r="M195" i="44" s="1"/>
  <c r="N197" i="44"/>
  <c r="N195" i="44" s="1"/>
  <c r="F198" i="44"/>
  <c r="I198" i="44"/>
  <c r="C198" i="44" s="1"/>
  <c r="L198" i="44"/>
  <c r="O198" i="44"/>
  <c r="O197" i="44" s="1"/>
  <c r="F199" i="44"/>
  <c r="F197" i="44" s="1"/>
  <c r="I199" i="44"/>
  <c r="L199" i="44"/>
  <c r="L197" i="44" s="1"/>
  <c r="L195" i="44" s="1"/>
  <c r="O199" i="44"/>
  <c r="F200" i="44"/>
  <c r="I200" i="44"/>
  <c r="L200" i="44"/>
  <c r="O200" i="44"/>
  <c r="C200" i="44" s="1"/>
  <c r="F201" i="44"/>
  <c r="C201" i="44" s="1"/>
  <c r="I201" i="44"/>
  <c r="L201" i="44"/>
  <c r="O201" i="44"/>
  <c r="F202" i="44"/>
  <c r="I202" i="44"/>
  <c r="C202" i="44" s="1"/>
  <c r="L202" i="44"/>
  <c r="O202" i="44"/>
  <c r="D204" i="44"/>
  <c r="E204" i="44"/>
  <c r="E203" i="44" s="1"/>
  <c r="G204" i="44"/>
  <c r="G203" i="44" s="1"/>
  <c r="G194" i="44" s="1"/>
  <c r="H204" i="44"/>
  <c r="J204" i="44"/>
  <c r="K204" i="44"/>
  <c r="K203" i="44" s="1"/>
  <c r="K194" i="44" s="1"/>
  <c r="M204" i="44"/>
  <c r="M203" i="44" s="1"/>
  <c r="N204" i="44"/>
  <c r="F205" i="44"/>
  <c r="C205" i="44" s="1"/>
  <c r="I205" i="44"/>
  <c r="L205" i="44"/>
  <c r="L204" i="44" s="1"/>
  <c r="O205" i="44"/>
  <c r="F206" i="44"/>
  <c r="I206" i="44"/>
  <c r="I204" i="44" s="1"/>
  <c r="L206" i="44"/>
  <c r="O206" i="44"/>
  <c r="F207" i="44"/>
  <c r="C207" i="44" s="1"/>
  <c r="I207" i="44"/>
  <c r="L207" i="44"/>
  <c r="O207" i="44"/>
  <c r="F208" i="44"/>
  <c r="I208" i="44"/>
  <c r="L208" i="44"/>
  <c r="O208" i="44"/>
  <c r="O204" i="44" s="1"/>
  <c r="F209" i="44"/>
  <c r="C209" i="44" s="1"/>
  <c r="I209" i="44"/>
  <c r="L209" i="44"/>
  <c r="O209" i="44"/>
  <c r="F210" i="44"/>
  <c r="I210" i="44"/>
  <c r="C210" i="44" s="1"/>
  <c r="L210" i="44"/>
  <c r="O210" i="44"/>
  <c r="F211" i="44"/>
  <c r="C211" i="44" s="1"/>
  <c r="I211" i="44"/>
  <c r="L211" i="44"/>
  <c r="O211" i="44"/>
  <c r="F212" i="44"/>
  <c r="I212" i="44"/>
  <c r="L212" i="44"/>
  <c r="O212" i="44"/>
  <c r="C212" i="44" s="1"/>
  <c r="F213" i="44"/>
  <c r="C213" i="44" s="1"/>
  <c r="I213" i="44"/>
  <c r="L213" i="44"/>
  <c r="O213" i="44"/>
  <c r="F214" i="44"/>
  <c r="I214" i="44"/>
  <c r="C214" i="44" s="1"/>
  <c r="L214" i="44"/>
  <c r="O214" i="44"/>
  <c r="D215" i="44"/>
  <c r="D203" i="44" s="1"/>
  <c r="E215" i="44"/>
  <c r="G215" i="44"/>
  <c r="H215" i="44"/>
  <c r="H203" i="44" s="1"/>
  <c r="J215" i="44"/>
  <c r="J203" i="44" s="1"/>
  <c r="K215" i="44"/>
  <c r="M215" i="44"/>
  <c r="N215" i="44"/>
  <c r="N203" i="44" s="1"/>
  <c r="F216" i="44"/>
  <c r="I216" i="44"/>
  <c r="I215" i="44" s="1"/>
  <c r="L216" i="44"/>
  <c r="O216" i="44"/>
  <c r="C216" i="44" s="1"/>
  <c r="F217" i="44"/>
  <c r="C217" i="44" s="1"/>
  <c r="I217" i="44"/>
  <c r="L217" i="44"/>
  <c r="L215" i="44" s="1"/>
  <c r="O217" i="44"/>
  <c r="F218" i="44"/>
  <c r="I218" i="44"/>
  <c r="C218" i="44" s="1"/>
  <c r="L218" i="44"/>
  <c r="O218" i="44"/>
  <c r="F219" i="44"/>
  <c r="C219" i="44" s="1"/>
  <c r="I219" i="44"/>
  <c r="L219" i="44"/>
  <c r="O219" i="44"/>
  <c r="F220" i="44"/>
  <c r="I220" i="44"/>
  <c r="L220" i="44"/>
  <c r="O220" i="44"/>
  <c r="C220" i="44" s="1"/>
  <c r="F221" i="44"/>
  <c r="C221" i="44" s="1"/>
  <c r="I221" i="44"/>
  <c r="L221" i="44"/>
  <c r="O221" i="44"/>
  <c r="F222" i="44"/>
  <c r="I222" i="44"/>
  <c r="C222" i="44" s="1"/>
  <c r="L222" i="44"/>
  <c r="O222" i="44"/>
  <c r="F223" i="44"/>
  <c r="C223" i="44" s="1"/>
  <c r="I223" i="44"/>
  <c r="L223" i="44"/>
  <c r="O223" i="44"/>
  <c r="F224" i="44"/>
  <c r="I224" i="44"/>
  <c r="L224" i="44"/>
  <c r="O224" i="44"/>
  <c r="C224" i="44" s="1"/>
  <c r="F225" i="44"/>
  <c r="C225" i="44" s="1"/>
  <c r="I225" i="44"/>
  <c r="L225" i="44"/>
  <c r="O225" i="44"/>
  <c r="D226" i="44"/>
  <c r="E226" i="44"/>
  <c r="G226" i="44"/>
  <c r="H226" i="44"/>
  <c r="I226" i="44"/>
  <c r="J226" i="44"/>
  <c r="K226" i="44"/>
  <c r="M226" i="44"/>
  <c r="N226" i="44"/>
  <c r="O226" i="44"/>
  <c r="F227" i="44"/>
  <c r="F226" i="44" s="1"/>
  <c r="I227" i="44"/>
  <c r="L227" i="44"/>
  <c r="L226" i="44" s="1"/>
  <c r="O227" i="44"/>
  <c r="F228" i="44"/>
  <c r="I228" i="44"/>
  <c r="L228" i="44"/>
  <c r="O228" i="44"/>
  <c r="C228" i="44" s="1"/>
  <c r="F231" i="44"/>
  <c r="I231" i="44"/>
  <c r="L231" i="44"/>
  <c r="L230" i="44" s="1"/>
  <c r="O231" i="44"/>
  <c r="D232" i="44"/>
  <c r="D230" i="44" s="1"/>
  <c r="E232" i="44"/>
  <c r="G232" i="44"/>
  <c r="G230" i="44" s="1"/>
  <c r="G229" i="44" s="1"/>
  <c r="H232" i="44"/>
  <c r="H230" i="44" s="1"/>
  <c r="I232" i="44"/>
  <c r="J232" i="44"/>
  <c r="J230" i="44" s="1"/>
  <c r="J229" i="44" s="1"/>
  <c r="K232" i="44"/>
  <c r="K230" i="44" s="1"/>
  <c r="K229" i="44" s="1"/>
  <c r="M232" i="44"/>
  <c r="N232" i="44"/>
  <c r="N230" i="44" s="1"/>
  <c r="O232" i="44"/>
  <c r="F233" i="44"/>
  <c r="C233" i="44" s="1"/>
  <c r="I233" i="44"/>
  <c r="L233" i="44"/>
  <c r="L232" i="44" s="1"/>
  <c r="O233" i="44"/>
  <c r="D234" i="44"/>
  <c r="E234" i="44"/>
  <c r="E230" i="44" s="1"/>
  <c r="E229" i="44" s="1"/>
  <c r="G234" i="44"/>
  <c r="H234" i="44"/>
  <c r="I234" i="44"/>
  <c r="J234" i="44"/>
  <c r="K234" i="44"/>
  <c r="M234" i="44"/>
  <c r="M230" i="44" s="1"/>
  <c r="M229" i="44" s="1"/>
  <c r="N234" i="44"/>
  <c r="F235" i="44"/>
  <c r="F234" i="44" s="1"/>
  <c r="I235" i="44"/>
  <c r="L235" i="44"/>
  <c r="L234" i="44" s="1"/>
  <c r="O235" i="44"/>
  <c r="F236" i="44"/>
  <c r="I236" i="44"/>
  <c r="L236" i="44"/>
  <c r="O236" i="44"/>
  <c r="C236" i="44" s="1"/>
  <c r="D237" i="44"/>
  <c r="E237" i="44"/>
  <c r="G237" i="44"/>
  <c r="H237" i="44"/>
  <c r="J237" i="44"/>
  <c r="K237" i="44"/>
  <c r="M237" i="44"/>
  <c r="N237" i="44"/>
  <c r="F238" i="44"/>
  <c r="I238" i="44"/>
  <c r="C238" i="44" s="1"/>
  <c r="L238" i="44"/>
  <c r="O238" i="44"/>
  <c r="O237" i="44" s="1"/>
  <c r="F239" i="44"/>
  <c r="F237" i="44" s="1"/>
  <c r="I239" i="44"/>
  <c r="L239" i="44"/>
  <c r="L237" i="44" s="1"/>
  <c r="O239" i="44"/>
  <c r="F240" i="44"/>
  <c r="I240" i="44"/>
  <c r="L240" i="44"/>
  <c r="O240" i="44"/>
  <c r="C240" i="44" s="1"/>
  <c r="F241" i="44"/>
  <c r="C241" i="44" s="1"/>
  <c r="I241" i="44"/>
  <c r="L241" i="44"/>
  <c r="O241" i="44"/>
  <c r="F242" i="44"/>
  <c r="I242" i="44"/>
  <c r="C242" i="44" s="1"/>
  <c r="L242" i="44"/>
  <c r="O242" i="44"/>
  <c r="F243" i="44"/>
  <c r="C243" i="44" s="1"/>
  <c r="I243" i="44"/>
  <c r="L243" i="44"/>
  <c r="O243" i="44"/>
  <c r="F244" i="44"/>
  <c r="I244" i="44"/>
  <c r="L244" i="44"/>
  <c r="O244" i="44"/>
  <c r="C244" i="44" s="1"/>
  <c r="D245" i="44"/>
  <c r="E245" i="44"/>
  <c r="G245" i="44"/>
  <c r="H245" i="44"/>
  <c r="J245" i="44"/>
  <c r="K245" i="44"/>
  <c r="M245" i="44"/>
  <c r="N245" i="44"/>
  <c r="F246" i="44"/>
  <c r="I246" i="44"/>
  <c r="C246" i="44" s="1"/>
  <c r="L246" i="44"/>
  <c r="O246" i="44"/>
  <c r="O245" i="44" s="1"/>
  <c r="F247" i="44"/>
  <c r="F245" i="44" s="1"/>
  <c r="I247" i="44"/>
  <c r="L247" i="44"/>
  <c r="L245" i="44" s="1"/>
  <c r="O247" i="44"/>
  <c r="F248" i="44"/>
  <c r="I248" i="44"/>
  <c r="L248" i="44"/>
  <c r="O248" i="44"/>
  <c r="C248" i="44" s="1"/>
  <c r="F249" i="44"/>
  <c r="C249" i="44" s="1"/>
  <c r="I249" i="44"/>
  <c r="L249" i="44"/>
  <c r="O249" i="44"/>
  <c r="E250" i="44"/>
  <c r="G250" i="44"/>
  <c r="K250" i="44"/>
  <c r="M250" i="44"/>
  <c r="D251" i="44"/>
  <c r="D250" i="44" s="1"/>
  <c r="E251" i="44"/>
  <c r="G251" i="44"/>
  <c r="H251" i="44"/>
  <c r="H250" i="44" s="1"/>
  <c r="J251" i="44"/>
  <c r="J250" i="44" s="1"/>
  <c r="K251" i="44"/>
  <c r="M251" i="44"/>
  <c r="N251" i="44"/>
  <c r="N250" i="44" s="1"/>
  <c r="F252" i="44"/>
  <c r="I252" i="44"/>
  <c r="I251" i="44" s="1"/>
  <c r="I250" i="44" s="1"/>
  <c r="L252" i="44"/>
  <c r="O252" i="44"/>
  <c r="C252" i="44" s="1"/>
  <c r="F253" i="44"/>
  <c r="C253" i="44" s="1"/>
  <c r="I253" i="44"/>
  <c r="L253" i="44"/>
  <c r="L251" i="44" s="1"/>
  <c r="L250" i="44" s="1"/>
  <c r="O253" i="44"/>
  <c r="F254" i="44"/>
  <c r="I254" i="44"/>
  <c r="C254" i="44" s="1"/>
  <c r="L254" i="44"/>
  <c r="O254" i="44"/>
  <c r="F255" i="44"/>
  <c r="C255" i="44" s="1"/>
  <c r="I255" i="44"/>
  <c r="L255" i="44"/>
  <c r="O255" i="44"/>
  <c r="F256" i="44"/>
  <c r="I256" i="44"/>
  <c r="L256" i="44"/>
  <c r="O256" i="44"/>
  <c r="C256" i="44" s="1"/>
  <c r="F257" i="44"/>
  <c r="C257" i="44" s="1"/>
  <c r="I257" i="44"/>
  <c r="L257" i="44"/>
  <c r="O257" i="44"/>
  <c r="E258" i="44"/>
  <c r="G258" i="44"/>
  <c r="K258" i="44"/>
  <c r="M258" i="44"/>
  <c r="D259" i="44"/>
  <c r="D258" i="44" s="1"/>
  <c r="E259" i="44"/>
  <c r="G259" i="44"/>
  <c r="H259" i="44"/>
  <c r="H258" i="44" s="1"/>
  <c r="J259" i="44"/>
  <c r="J258" i="44" s="1"/>
  <c r="K259" i="44"/>
  <c r="M259" i="44"/>
  <c r="N259" i="44"/>
  <c r="N258" i="44" s="1"/>
  <c r="F260" i="44"/>
  <c r="I260" i="44"/>
  <c r="I259" i="44" s="1"/>
  <c r="L260" i="44"/>
  <c r="O260" i="44"/>
  <c r="C260" i="44" s="1"/>
  <c r="F261" i="44"/>
  <c r="C261" i="44" s="1"/>
  <c r="I261" i="44"/>
  <c r="L261" i="44"/>
  <c r="L259" i="44" s="1"/>
  <c r="O261" i="44"/>
  <c r="F262" i="44"/>
  <c r="I262" i="44"/>
  <c r="C262" i="44" s="1"/>
  <c r="L262" i="44"/>
  <c r="O262" i="44"/>
  <c r="D263" i="44"/>
  <c r="E263" i="44"/>
  <c r="G263" i="44"/>
  <c r="H263" i="44"/>
  <c r="J263" i="44"/>
  <c r="K263" i="44"/>
  <c r="M263" i="44"/>
  <c r="N263" i="44"/>
  <c r="F264" i="44"/>
  <c r="I264" i="44"/>
  <c r="I263" i="44" s="1"/>
  <c r="L264" i="44"/>
  <c r="O264" i="44"/>
  <c r="C264" i="44" s="1"/>
  <c r="F265" i="44"/>
  <c r="C265" i="44" s="1"/>
  <c r="I265" i="44"/>
  <c r="L265" i="44"/>
  <c r="L263" i="44" s="1"/>
  <c r="O265" i="44"/>
  <c r="F266" i="44"/>
  <c r="I266" i="44"/>
  <c r="C266" i="44" s="1"/>
  <c r="L266" i="44"/>
  <c r="O266" i="44"/>
  <c r="F267" i="44"/>
  <c r="C267" i="44" s="1"/>
  <c r="I267" i="44"/>
  <c r="L267" i="44"/>
  <c r="O267" i="44"/>
  <c r="G268" i="44"/>
  <c r="K268" i="44"/>
  <c r="M268" i="44"/>
  <c r="F270" i="44"/>
  <c r="I270" i="44"/>
  <c r="L270" i="44"/>
  <c r="O270" i="44"/>
  <c r="C270" i="44" s="1"/>
  <c r="D271" i="44"/>
  <c r="D269" i="44" s="1"/>
  <c r="D268" i="44" s="1"/>
  <c r="E271" i="44"/>
  <c r="E269" i="44" s="1"/>
  <c r="E268" i="44" s="1"/>
  <c r="G271" i="44"/>
  <c r="H271" i="44"/>
  <c r="J271" i="44"/>
  <c r="K271" i="44"/>
  <c r="M271" i="44"/>
  <c r="N271" i="44"/>
  <c r="F272" i="44"/>
  <c r="I272" i="44"/>
  <c r="C272" i="44" s="1"/>
  <c r="L272" i="44"/>
  <c r="O272" i="44"/>
  <c r="O271" i="44" s="1"/>
  <c r="F273" i="44"/>
  <c r="F271" i="44" s="1"/>
  <c r="I273" i="44"/>
  <c r="L273" i="44"/>
  <c r="L271" i="44" s="1"/>
  <c r="O273" i="44"/>
  <c r="F274" i="44"/>
  <c r="I274" i="44"/>
  <c r="L274" i="44"/>
  <c r="O274" i="44"/>
  <c r="C274" i="44" s="1"/>
  <c r="D275" i="44"/>
  <c r="E275" i="44"/>
  <c r="G275" i="44"/>
  <c r="H275" i="44"/>
  <c r="J275" i="44"/>
  <c r="K275" i="44"/>
  <c r="M275" i="44"/>
  <c r="N275" i="44"/>
  <c r="F276" i="44"/>
  <c r="I276" i="44"/>
  <c r="C276" i="44" s="1"/>
  <c r="L276" i="44"/>
  <c r="O276" i="44"/>
  <c r="O275" i="44" s="1"/>
  <c r="F277" i="44"/>
  <c r="F275" i="44" s="1"/>
  <c r="I277" i="44"/>
  <c r="L277" i="44"/>
  <c r="L275" i="44" s="1"/>
  <c r="O277" i="44"/>
  <c r="F278" i="44"/>
  <c r="I278" i="44"/>
  <c r="L278" i="44"/>
  <c r="O278" i="44"/>
  <c r="C278" i="44" s="1"/>
  <c r="D279" i="44"/>
  <c r="E279" i="44"/>
  <c r="F279" i="44"/>
  <c r="G279" i="44"/>
  <c r="H279" i="44"/>
  <c r="H268" i="44" s="1"/>
  <c r="J279" i="44"/>
  <c r="J268" i="44" s="1"/>
  <c r="K279" i="44"/>
  <c r="L279" i="44"/>
  <c r="M279" i="44"/>
  <c r="N279" i="44"/>
  <c r="N268" i="44" s="1"/>
  <c r="F280" i="44"/>
  <c r="I280" i="44"/>
  <c r="C280" i="44" s="1"/>
  <c r="L280" i="44"/>
  <c r="O280" i="44"/>
  <c r="O279" i="44" s="1"/>
  <c r="D281" i="44"/>
  <c r="D287" i="44" s="1"/>
  <c r="D286" i="44" s="1"/>
  <c r="E281" i="44"/>
  <c r="G281" i="44"/>
  <c r="H281" i="44"/>
  <c r="H287" i="44" s="1"/>
  <c r="H286" i="44" s="1"/>
  <c r="J281" i="44"/>
  <c r="K281" i="44"/>
  <c r="M281" i="44"/>
  <c r="N281" i="44"/>
  <c r="F282" i="44"/>
  <c r="I282" i="44"/>
  <c r="I281" i="44" s="1"/>
  <c r="L282" i="44"/>
  <c r="O282" i="44"/>
  <c r="C282" i="44" s="1"/>
  <c r="F283" i="44"/>
  <c r="C283" i="44" s="1"/>
  <c r="I283" i="44"/>
  <c r="L283" i="44"/>
  <c r="L281" i="44" s="1"/>
  <c r="O283" i="44"/>
  <c r="G286" i="44"/>
  <c r="K286" i="44"/>
  <c r="E287" i="44"/>
  <c r="G287" i="44"/>
  <c r="J287" i="44"/>
  <c r="J286" i="44" s="1"/>
  <c r="K287" i="44"/>
  <c r="M287" i="44"/>
  <c r="N287" i="44"/>
  <c r="N286" i="44" s="1"/>
  <c r="D288" i="44"/>
  <c r="E288" i="44"/>
  <c r="E286" i="44" s="1"/>
  <c r="G288" i="44"/>
  <c r="H288" i="44"/>
  <c r="J288" i="44"/>
  <c r="K288" i="44"/>
  <c r="M288" i="44"/>
  <c r="M286" i="44" s="1"/>
  <c r="N288" i="44"/>
  <c r="F289" i="44"/>
  <c r="F288" i="44" s="1"/>
  <c r="I289" i="44"/>
  <c r="L289" i="44"/>
  <c r="L288" i="44" s="1"/>
  <c r="O289" i="44"/>
  <c r="F290" i="44"/>
  <c r="I290" i="44"/>
  <c r="L290" i="44"/>
  <c r="O290" i="44"/>
  <c r="C290" i="44" s="1"/>
  <c r="F291" i="44"/>
  <c r="C291" i="44" s="1"/>
  <c r="I291" i="44"/>
  <c r="L291" i="44"/>
  <c r="O291" i="44"/>
  <c r="F292" i="44"/>
  <c r="I292" i="44"/>
  <c r="I288" i="44" s="1"/>
  <c r="L292" i="44"/>
  <c r="O292" i="44"/>
  <c r="F293" i="44"/>
  <c r="C293" i="44" s="1"/>
  <c r="I293" i="44"/>
  <c r="L293" i="44"/>
  <c r="O293" i="44"/>
  <c r="F294" i="44"/>
  <c r="I294" i="44"/>
  <c r="L294" i="44"/>
  <c r="O294" i="44"/>
  <c r="C294" i="44" s="1"/>
  <c r="F295" i="44"/>
  <c r="C295" i="44" s="1"/>
  <c r="I295" i="44"/>
  <c r="L295" i="44"/>
  <c r="O295" i="44"/>
  <c r="F296" i="44"/>
  <c r="I296" i="44"/>
  <c r="L296" i="44"/>
  <c r="O296" i="44"/>
  <c r="D20" i="43"/>
  <c r="H20" i="43"/>
  <c r="D21" i="43"/>
  <c r="E21" i="43"/>
  <c r="E20" i="43" s="1"/>
  <c r="G21" i="43"/>
  <c r="G20" i="43" s="1"/>
  <c r="H21" i="43"/>
  <c r="J21" i="43"/>
  <c r="K21" i="43"/>
  <c r="K20" i="43" s="1"/>
  <c r="M21" i="43"/>
  <c r="M20" i="43" s="1"/>
  <c r="N21" i="43"/>
  <c r="O21" i="43"/>
  <c r="O20" i="43" s="1"/>
  <c r="F22" i="43"/>
  <c r="C22" i="43" s="1"/>
  <c r="I22" i="43"/>
  <c r="L22" i="43"/>
  <c r="L21" i="43" s="1"/>
  <c r="O22" i="43"/>
  <c r="F23" i="43"/>
  <c r="I23" i="43"/>
  <c r="I21" i="43" s="1"/>
  <c r="L23" i="43"/>
  <c r="O23" i="43"/>
  <c r="F24" i="43"/>
  <c r="C24" i="43" s="1"/>
  <c r="I24" i="43"/>
  <c r="C25" i="43"/>
  <c r="F25" i="43"/>
  <c r="J27" i="43"/>
  <c r="J26" i="43" s="1"/>
  <c r="J20" i="43" s="1"/>
  <c r="K27" i="43"/>
  <c r="K26" i="43" s="1"/>
  <c r="C28" i="43"/>
  <c r="L28" i="43"/>
  <c r="L27" i="43" s="1"/>
  <c r="C29" i="43"/>
  <c r="L29" i="43"/>
  <c r="C30" i="43"/>
  <c r="L30" i="43"/>
  <c r="J31" i="43"/>
  <c r="K31" i="43"/>
  <c r="C32" i="43"/>
  <c r="L32" i="43"/>
  <c r="L31" i="43" s="1"/>
  <c r="C31" i="43" s="1"/>
  <c r="J33" i="43"/>
  <c r="K33" i="43"/>
  <c r="C34" i="43"/>
  <c r="L34" i="43"/>
  <c r="L33" i="43" s="1"/>
  <c r="C33" i="43" s="1"/>
  <c r="C35" i="43"/>
  <c r="L35" i="43"/>
  <c r="J36" i="43"/>
  <c r="K36" i="43"/>
  <c r="C37" i="43"/>
  <c r="L37" i="43"/>
  <c r="L36" i="43" s="1"/>
  <c r="C36" i="43" s="1"/>
  <c r="C38" i="43"/>
  <c r="L38" i="43"/>
  <c r="C39" i="43"/>
  <c r="L39" i="43"/>
  <c r="C40" i="43"/>
  <c r="L40" i="43"/>
  <c r="C41" i="43"/>
  <c r="F41" i="43"/>
  <c r="D42" i="43"/>
  <c r="E42" i="43"/>
  <c r="G42" i="43"/>
  <c r="H42" i="43"/>
  <c r="I42" i="43"/>
  <c r="J42" i="43"/>
  <c r="K42" i="43"/>
  <c r="C43" i="43"/>
  <c r="F43" i="43"/>
  <c r="F42" i="43" s="1"/>
  <c r="C42" i="43" s="1"/>
  <c r="I43" i="43"/>
  <c r="L43" i="43"/>
  <c r="L42" i="43" s="1"/>
  <c r="M44" i="43"/>
  <c r="N44" i="43"/>
  <c r="N20" i="43" s="1"/>
  <c r="C45" i="43"/>
  <c r="O45" i="43"/>
  <c r="O44" i="43" s="1"/>
  <c r="C44" i="43" s="1"/>
  <c r="C46" i="43"/>
  <c r="O46" i="43"/>
  <c r="D54" i="43"/>
  <c r="D53" i="43" s="1"/>
  <c r="D52" i="43" s="1"/>
  <c r="E54" i="43"/>
  <c r="G54" i="43"/>
  <c r="H54" i="43"/>
  <c r="H53" i="43" s="1"/>
  <c r="H52" i="43" s="1"/>
  <c r="J54" i="43"/>
  <c r="J53" i="43" s="1"/>
  <c r="J52" i="43" s="1"/>
  <c r="K54" i="43"/>
  <c r="M54" i="43"/>
  <c r="N54" i="43"/>
  <c r="N53" i="43" s="1"/>
  <c r="N52" i="43" s="1"/>
  <c r="F55" i="43"/>
  <c r="I55" i="43"/>
  <c r="C55" i="43" s="1"/>
  <c r="L55" i="43"/>
  <c r="O55" i="43"/>
  <c r="O54" i="43" s="1"/>
  <c r="F56" i="43"/>
  <c r="F54" i="43" s="1"/>
  <c r="I56" i="43"/>
  <c r="L56" i="43"/>
  <c r="L54" i="43" s="1"/>
  <c r="O56" i="43"/>
  <c r="D57" i="43"/>
  <c r="E57" i="43"/>
  <c r="E53" i="43" s="1"/>
  <c r="E52" i="43" s="1"/>
  <c r="G57" i="43"/>
  <c r="G53" i="43" s="1"/>
  <c r="H57" i="43"/>
  <c r="J57" i="43"/>
  <c r="K57" i="43"/>
  <c r="K53" i="43" s="1"/>
  <c r="M57" i="43"/>
  <c r="M53" i="43" s="1"/>
  <c r="M52" i="43" s="1"/>
  <c r="N57" i="43"/>
  <c r="F58" i="43"/>
  <c r="C58" i="43" s="1"/>
  <c r="I58" i="43"/>
  <c r="L58" i="43"/>
  <c r="L57" i="43" s="1"/>
  <c r="O58" i="43"/>
  <c r="F59" i="43"/>
  <c r="I59" i="43"/>
  <c r="I57" i="43" s="1"/>
  <c r="L59" i="43"/>
  <c r="O59" i="43"/>
  <c r="F60" i="43"/>
  <c r="C60" i="43" s="1"/>
  <c r="I60" i="43"/>
  <c r="L60" i="43"/>
  <c r="O60" i="43"/>
  <c r="F61" i="43"/>
  <c r="I61" i="43"/>
  <c r="L61" i="43"/>
  <c r="O61" i="43"/>
  <c r="O57" i="43" s="1"/>
  <c r="F62" i="43"/>
  <c r="C62" i="43" s="1"/>
  <c r="I62" i="43"/>
  <c r="L62" i="43"/>
  <c r="O62" i="43"/>
  <c r="F63" i="43"/>
  <c r="I63" i="43"/>
  <c r="C63" i="43" s="1"/>
  <c r="L63" i="43"/>
  <c r="O63" i="43"/>
  <c r="F64" i="43"/>
  <c r="C64" i="43" s="1"/>
  <c r="I64" i="43"/>
  <c r="L64" i="43"/>
  <c r="O64" i="43"/>
  <c r="D65" i="43"/>
  <c r="F65" i="43"/>
  <c r="I65" i="43"/>
  <c r="L65" i="43"/>
  <c r="C65" i="43" s="1"/>
  <c r="O65" i="43"/>
  <c r="E66" i="43"/>
  <c r="M66" i="43"/>
  <c r="F67" i="43"/>
  <c r="I67" i="43"/>
  <c r="L67" i="43"/>
  <c r="O67" i="43"/>
  <c r="D68" i="43"/>
  <c r="D66" i="43" s="1"/>
  <c r="E68" i="43"/>
  <c r="G68" i="43"/>
  <c r="G66" i="43" s="1"/>
  <c r="H68" i="43"/>
  <c r="H66" i="43" s="1"/>
  <c r="J68" i="43"/>
  <c r="J66" i="43" s="1"/>
  <c r="K68" i="43"/>
  <c r="K66" i="43" s="1"/>
  <c r="M68" i="43"/>
  <c r="N68" i="43"/>
  <c r="N66" i="43" s="1"/>
  <c r="F69" i="43"/>
  <c r="C69" i="43" s="1"/>
  <c r="I69" i="43"/>
  <c r="L69" i="43"/>
  <c r="L68" i="43" s="1"/>
  <c r="O69" i="43"/>
  <c r="F70" i="43"/>
  <c r="I70" i="43"/>
  <c r="I68" i="43" s="1"/>
  <c r="I66" i="43" s="1"/>
  <c r="L70" i="43"/>
  <c r="O70" i="43"/>
  <c r="F71" i="43"/>
  <c r="C71" i="43" s="1"/>
  <c r="I71" i="43"/>
  <c r="L71" i="43"/>
  <c r="O71" i="43"/>
  <c r="F72" i="43"/>
  <c r="I72" i="43"/>
  <c r="L72" i="43"/>
  <c r="O72" i="43"/>
  <c r="O68" i="43" s="1"/>
  <c r="O66" i="43" s="1"/>
  <c r="F73" i="43"/>
  <c r="C73" i="43" s="1"/>
  <c r="I73" i="43"/>
  <c r="L73" i="43"/>
  <c r="O73" i="43"/>
  <c r="D76" i="43"/>
  <c r="E76" i="43"/>
  <c r="E75" i="43" s="1"/>
  <c r="E74" i="43" s="1"/>
  <c r="G76" i="43"/>
  <c r="G75" i="43" s="1"/>
  <c r="G74" i="43" s="1"/>
  <c r="H76" i="43"/>
  <c r="J76" i="43"/>
  <c r="K76" i="43"/>
  <c r="K75" i="43" s="1"/>
  <c r="K74" i="43" s="1"/>
  <c r="M76" i="43"/>
  <c r="M75" i="43" s="1"/>
  <c r="M74" i="43" s="1"/>
  <c r="N76" i="43"/>
  <c r="O76" i="43"/>
  <c r="F77" i="43"/>
  <c r="C77" i="43" s="1"/>
  <c r="I77" i="43"/>
  <c r="L77" i="43"/>
  <c r="L76" i="43" s="1"/>
  <c r="O77" i="43"/>
  <c r="F78" i="43"/>
  <c r="I78" i="43"/>
  <c r="I76" i="43" s="1"/>
  <c r="L78" i="43"/>
  <c r="O78" i="43"/>
  <c r="D79" i="43"/>
  <c r="D75" i="43" s="1"/>
  <c r="E79" i="43"/>
  <c r="G79" i="43"/>
  <c r="H79" i="43"/>
  <c r="H75" i="43" s="1"/>
  <c r="J79" i="43"/>
  <c r="J75" i="43" s="1"/>
  <c r="K79" i="43"/>
  <c r="M79" i="43"/>
  <c r="N79" i="43"/>
  <c r="N75" i="43" s="1"/>
  <c r="F80" i="43"/>
  <c r="I80" i="43"/>
  <c r="I79" i="43" s="1"/>
  <c r="L80" i="43"/>
  <c r="O80" i="43"/>
  <c r="C80" i="43" s="1"/>
  <c r="F81" i="43"/>
  <c r="C81" i="43" s="1"/>
  <c r="I81" i="43"/>
  <c r="L81" i="43"/>
  <c r="L79" i="43" s="1"/>
  <c r="O81" i="43"/>
  <c r="D83" i="43"/>
  <c r="D82" i="43" s="1"/>
  <c r="E83" i="43"/>
  <c r="G83" i="43"/>
  <c r="H83" i="43"/>
  <c r="H82" i="43" s="1"/>
  <c r="J83" i="43"/>
  <c r="J82" i="43" s="1"/>
  <c r="K83" i="43"/>
  <c r="M83" i="43"/>
  <c r="N83" i="43"/>
  <c r="N82" i="43" s="1"/>
  <c r="F84" i="43"/>
  <c r="I84" i="43"/>
  <c r="I83" i="43" s="1"/>
  <c r="L84" i="43"/>
  <c r="O84" i="43"/>
  <c r="C84" i="43" s="1"/>
  <c r="F85" i="43"/>
  <c r="C85" i="43" s="1"/>
  <c r="I85" i="43"/>
  <c r="L85" i="43"/>
  <c r="L83" i="43" s="1"/>
  <c r="O85" i="43"/>
  <c r="F86" i="43"/>
  <c r="I86" i="43"/>
  <c r="C86" i="43" s="1"/>
  <c r="L86" i="43"/>
  <c r="O86" i="43"/>
  <c r="F87" i="43"/>
  <c r="C87" i="43" s="1"/>
  <c r="I87" i="43"/>
  <c r="L87" i="43"/>
  <c r="O87" i="43"/>
  <c r="D88" i="43"/>
  <c r="E88" i="43"/>
  <c r="G88" i="43"/>
  <c r="G82" i="43" s="1"/>
  <c r="H88" i="43"/>
  <c r="J88" i="43"/>
  <c r="K88" i="43"/>
  <c r="K82" i="43" s="1"/>
  <c r="M88" i="43"/>
  <c r="N88" i="43"/>
  <c r="F89" i="43"/>
  <c r="C89" i="43" s="1"/>
  <c r="I89" i="43"/>
  <c r="L89" i="43"/>
  <c r="L88" i="43" s="1"/>
  <c r="O89" i="43"/>
  <c r="F90" i="43"/>
  <c r="I90" i="43"/>
  <c r="I88" i="43" s="1"/>
  <c r="L90" i="43"/>
  <c r="O90" i="43"/>
  <c r="F91" i="43"/>
  <c r="C91" i="43" s="1"/>
  <c r="I91" i="43"/>
  <c r="L91" i="43"/>
  <c r="O91" i="43"/>
  <c r="F92" i="43"/>
  <c r="I92" i="43"/>
  <c r="L92" i="43"/>
  <c r="O92" i="43"/>
  <c r="O88" i="43" s="1"/>
  <c r="F93" i="43"/>
  <c r="C93" i="43" s="1"/>
  <c r="I93" i="43"/>
  <c r="L93" i="43"/>
  <c r="O93" i="43"/>
  <c r="D94" i="43"/>
  <c r="E94" i="43"/>
  <c r="E82" i="43" s="1"/>
  <c r="G94" i="43"/>
  <c r="H94" i="43"/>
  <c r="J94" i="43"/>
  <c r="K94" i="43"/>
  <c r="M94" i="43"/>
  <c r="M82" i="43" s="1"/>
  <c r="N94" i="43"/>
  <c r="F95" i="43"/>
  <c r="F94" i="43" s="1"/>
  <c r="I95" i="43"/>
  <c r="L95" i="43"/>
  <c r="L94" i="43" s="1"/>
  <c r="O95" i="43"/>
  <c r="F96" i="43"/>
  <c r="I96" i="43"/>
  <c r="L96" i="43"/>
  <c r="O96" i="43"/>
  <c r="C96" i="43" s="1"/>
  <c r="F97" i="43"/>
  <c r="C97" i="43" s="1"/>
  <c r="I97" i="43"/>
  <c r="L97" i="43"/>
  <c r="O97" i="43"/>
  <c r="F98" i="43"/>
  <c r="I98" i="43"/>
  <c r="I94" i="43" s="1"/>
  <c r="L98" i="43"/>
  <c r="O98" i="43"/>
  <c r="F99" i="43"/>
  <c r="C99" i="43" s="1"/>
  <c r="I99" i="43"/>
  <c r="L99" i="43"/>
  <c r="O99" i="43"/>
  <c r="F100" i="43"/>
  <c r="I100" i="43"/>
  <c r="L100" i="43"/>
  <c r="O100" i="43"/>
  <c r="C100" i="43" s="1"/>
  <c r="F101" i="43"/>
  <c r="C101" i="43" s="1"/>
  <c r="I101" i="43"/>
  <c r="L101" i="43"/>
  <c r="O101" i="43"/>
  <c r="D102" i="43"/>
  <c r="E102" i="43"/>
  <c r="G102" i="43"/>
  <c r="H102" i="43"/>
  <c r="J102" i="43"/>
  <c r="K102" i="43"/>
  <c r="M102" i="43"/>
  <c r="N102" i="43"/>
  <c r="F103" i="43"/>
  <c r="F102" i="43" s="1"/>
  <c r="I103" i="43"/>
  <c r="L103" i="43"/>
  <c r="L102" i="43" s="1"/>
  <c r="O103" i="43"/>
  <c r="F104" i="43"/>
  <c r="I104" i="43"/>
  <c r="L104" i="43"/>
  <c r="O104" i="43"/>
  <c r="C104" i="43" s="1"/>
  <c r="F105" i="43"/>
  <c r="C105" i="43" s="1"/>
  <c r="I105" i="43"/>
  <c r="L105" i="43"/>
  <c r="O105" i="43"/>
  <c r="F106" i="43"/>
  <c r="I106" i="43"/>
  <c r="I102" i="43" s="1"/>
  <c r="L106" i="43"/>
  <c r="O106" i="43"/>
  <c r="F107" i="43"/>
  <c r="C107" i="43" s="1"/>
  <c r="I107" i="43"/>
  <c r="L107" i="43"/>
  <c r="O107" i="43"/>
  <c r="F108" i="43"/>
  <c r="I108" i="43"/>
  <c r="L108" i="43"/>
  <c r="O108" i="43"/>
  <c r="C108" i="43" s="1"/>
  <c r="F109" i="43"/>
  <c r="C109" i="43" s="1"/>
  <c r="I109" i="43"/>
  <c r="L109" i="43"/>
  <c r="O109" i="43"/>
  <c r="F110" i="43"/>
  <c r="I110" i="43"/>
  <c r="C110" i="43" s="1"/>
  <c r="L110" i="43"/>
  <c r="O110" i="43"/>
  <c r="D111" i="43"/>
  <c r="E111" i="43"/>
  <c r="G111" i="43"/>
  <c r="H111" i="43"/>
  <c r="J111" i="43"/>
  <c r="K111" i="43"/>
  <c r="M111" i="43"/>
  <c r="N111" i="43"/>
  <c r="F112" i="43"/>
  <c r="I112" i="43"/>
  <c r="I111" i="43" s="1"/>
  <c r="L112" i="43"/>
  <c r="O112" i="43"/>
  <c r="C112" i="43" s="1"/>
  <c r="F113" i="43"/>
  <c r="C113" i="43" s="1"/>
  <c r="I113" i="43"/>
  <c r="L113" i="43"/>
  <c r="L111" i="43" s="1"/>
  <c r="O113" i="43"/>
  <c r="F114" i="43"/>
  <c r="I114" i="43"/>
  <c r="C114" i="43" s="1"/>
  <c r="L114" i="43"/>
  <c r="O114" i="43"/>
  <c r="D115" i="43"/>
  <c r="E115" i="43"/>
  <c r="G115" i="43"/>
  <c r="H115" i="43"/>
  <c r="J115" i="43"/>
  <c r="K115" i="43"/>
  <c r="M115" i="43"/>
  <c r="N115" i="43"/>
  <c r="F116" i="43"/>
  <c r="I116" i="43"/>
  <c r="I115" i="43" s="1"/>
  <c r="L116" i="43"/>
  <c r="O116" i="43"/>
  <c r="C116" i="43" s="1"/>
  <c r="F117" i="43"/>
  <c r="C117" i="43" s="1"/>
  <c r="I117" i="43"/>
  <c r="L117" i="43"/>
  <c r="L115" i="43" s="1"/>
  <c r="O117" i="43"/>
  <c r="F118" i="43"/>
  <c r="I118" i="43"/>
  <c r="C118" i="43" s="1"/>
  <c r="L118" i="43"/>
  <c r="O118" i="43"/>
  <c r="F119" i="43"/>
  <c r="C119" i="43" s="1"/>
  <c r="I119" i="43"/>
  <c r="L119" i="43"/>
  <c r="O119" i="43"/>
  <c r="F120" i="43"/>
  <c r="I120" i="43"/>
  <c r="L120" i="43"/>
  <c r="O120" i="43"/>
  <c r="C120" i="43" s="1"/>
  <c r="D121" i="43"/>
  <c r="E121" i="43"/>
  <c r="G121" i="43"/>
  <c r="H121" i="43"/>
  <c r="J121" i="43"/>
  <c r="K121" i="43"/>
  <c r="M121" i="43"/>
  <c r="N121" i="43"/>
  <c r="F122" i="43"/>
  <c r="I122" i="43"/>
  <c r="C122" i="43" s="1"/>
  <c r="L122" i="43"/>
  <c r="O122" i="43"/>
  <c r="O121" i="43" s="1"/>
  <c r="F123" i="43"/>
  <c r="F121" i="43" s="1"/>
  <c r="I123" i="43"/>
  <c r="L123" i="43"/>
  <c r="L121" i="43" s="1"/>
  <c r="O123" i="43"/>
  <c r="F124" i="43"/>
  <c r="I124" i="43"/>
  <c r="L124" i="43"/>
  <c r="O124" i="43"/>
  <c r="C124" i="43" s="1"/>
  <c r="F125" i="43"/>
  <c r="C125" i="43" s="1"/>
  <c r="I125" i="43"/>
  <c r="L125" i="43"/>
  <c r="O125" i="43"/>
  <c r="F126" i="43"/>
  <c r="I126" i="43"/>
  <c r="C126" i="43" s="1"/>
  <c r="L126" i="43"/>
  <c r="O126" i="43"/>
  <c r="D127" i="43"/>
  <c r="E127" i="43"/>
  <c r="F127" i="43"/>
  <c r="G127" i="43"/>
  <c r="H127" i="43"/>
  <c r="J127" i="43"/>
  <c r="K127" i="43"/>
  <c r="L127" i="43"/>
  <c r="M127" i="43"/>
  <c r="N127" i="43"/>
  <c r="F128" i="43"/>
  <c r="I128" i="43"/>
  <c r="I127" i="43" s="1"/>
  <c r="L128" i="43"/>
  <c r="O128" i="43"/>
  <c r="C128" i="43" s="1"/>
  <c r="J129" i="43"/>
  <c r="N129" i="43"/>
  <c r="D130" i="43"/>
  <c r="E130" i="43"/>
  <c r="E129" i="43" s="1"/>
  <c r="G130" i="43"/>
  <c r="G129" i="43" s="1"/>
  <c r="H130" i="43"/>
  <c r="J130" i="43"/>
  <c r="K130" i="43"/>
  <c r="K129" i="43" s="1"/>
  <c r="M130" i="43"/>
  <c r="M129" i="43" s="1"/>
  <c r="N130" i="43"/>
  <c r="F131" i="43"/>
  <c r="F130" i="43" s="1"/>
  <c r="I131" i="43"/>
  <c r="L131" i="43"/>
  <c r="L130" i="43" s="1"/>
  <c r="O131" i="43"/>
  <c r="F132" i="43"/>
  <c r="I132" i="43"/>
  <c r="L132" i="43"/>
  <c r="O132" i="43"/>
  <c r="C132" i="43" s="1"/>
  <c r="F133" i="43"/>
  <c r="C133" i="43" s="1"/>
  <c r="I133" i="43"/>
  <c r="L133" i="43"/>
  <c r="O133" i="43"/>
  <c r="F134" i="43"/>
  <c r="I134" i="43"/>
  <c r="I130" i="43" s="1"/>
  <c r="L134" i="43"/>
  <c r="O134" i="43"/>
  <c r="D135" i="43"/>
  <c r="D129" i="43" s="1"/>
  <c r="E135" i="43"/>
  <c r="G135" i="43"/>
  <c r="H135" i="43"/>
  <c r="H129" i="43" s="1"/>
  <c r="J135" i="43"/>
  <c r="K135" i="43"/>
  <c r="M135" i="43"/>
  <c r="N135" i="43"/>
  <c r="F136" i="43"/>
  <c r="I136" i="43"/>
  <c r="I135" i="43" s="1"/>
  <c r="L136" i="43"/>
  <c r="O136" i="43"/>
  <c r="C136" i="43" s="1"/>
  <c r="F137" i="43"/>
  <c r="C137" i="43" s="1"/>
  <c r="I137" i="43"/>
  <c r="L137" i="43"/>
  <c r="L135" i="43" s="1"/>
  <c r="O137" i="43"/>
  <c r="F138" i="43"/>
  <c r="I138" i="43"/>
  <c r="C138" i="43" s="1"/>
  <c r="L138" i="43"/>
  <c r="O138" i="43"/>
  <c r="F139" i="43"/>
  <c r="C139" i="43" s="1"/>
  <c r="I139" i="43"/>
  <c r="L139" i="43"/>
  <c r="O139" i="43"/>
  <c r="D140" i="43"/>
  <c r="E140" i="43"/>
  <c r="G140" i="43"/>
  <c r="H140" i="43"/>
  <c r="J140" i="43"/>
  <c r="K140" i="43"/>
  <c r="M140" i="43"/>
  <c r="N140" i="43"/>
  <c r="O140" i="43"/>
  <c r="F141" i="43"/>
  <c r="C141" i="43" s="1"/>
  <c r="I141" i="43"/>
  <c r="L141" i="43"/>
  <c r="L140" i="43" s="1"/>
  <c r="O141" i="43"/>
  <c r="F142" i="43"/>
  <c r="I142" i="43"/>
  <c r="I140" i="43" s="1"/>
  <c r="L142" i="43"/>
  <c r="O142" i="43"/>
  <c r="D143" i="43"/>
  <c r="E143" i="43"/>
  <c r="G143" i="43"/>
  <c r="H143" i="43"/>
  <c r="J143" i="43"/>
  <c r="K143" i="43"/>
  <c r="M143" i="43"/>
  <c r="N143" i="43"/>
  <c r="F144" i="43"/>
  <c r="I144" i="43"/>
  <c r="I143" i="43" s="1"/>
  <c r="L144" i="43"/>
  <c r="O144" i="43"/>
  <c r="C144" i="43" s="1"/>
  <c r="F145" i="43"/>
  <c r="C145" i="43" s="1"/>
  <c r="I145" i="43"/>
  <c r="L145" i="43"/>
  <c r="L143" i="43" s="1"/>
  <c r="O145" i="43"/>
  <c r="F146" i="43"/>
  <c r="I146" i="43"/>
  <c r="C146" i="43" s="1"/>
  <c r="L146" i="43"/>
  <c r="O146" i="43"/>
  <c r="F147" i="43"/>
  <c r="C147" i="43" s="1"/>
  <c r="I147" i="43"/>
  <c r="L147" i="43"/>
  <c r="O147" i="43"/>
  <c r="F148" i="43"/>
  <c r="I148" i="43"/>
  <c r="L148" i="43"/>
  <c r="O148" i="43"/>
  <c r="C148" i="43" s="1"/>
  <c r="F149" i="43"/>
  <c r="C149" i="43" s="1"/>
  <c r="I149" i="43"/>
  <c r="L149" i="43"/>
  <c r="O149" i="43"/>
  <c r="D150" i="43"/>
  <c r="E150" i="43"/>
  <c r="G150" i="43"/>
  <c r="H150" i="43"/>
  <c r="J150" i="43"/>
  <c r="K150" i="43"/>
  <c r="M150" i="43"/>
  <c r="N150" i="43"/>
  <c r="F151" i="43"/>
  <c r="F150" i="43" s="1"/>
  <c r="I151" i="43"/>
  <c r="L151" i="43"/>
  <c r="L150" i="43" s="1"/>
  <c r="O151" i="43"/>
  <c r="F152" i="43"/>
  <c r="I152" i="43"/>
  <c r="L152" i="43"/>
  <c r="O152" i="43"/>
  <c r="C152" i="43" s="1"/>
  <c r="F153" i="43"/>
  <c r="C153" i="43" s="1"/>
  <c r="I153" i="43"/>
  <c r="L153" i="43"/>
  <c r="O153" i="43"/>
  <c r="F154" i="43"/>
  <c r="I154" i="43"/>
  <c r="I150" i="43" s="1"/>
  <c r="L154" i="43"/>
  <c r="O154" i="43"/>
  <c r="F155" i="43"/>
  <c r="C155" i="43" s="1"/>
  <c r="I155" i="43"/>
  <c r="L155" i="43"/>
  <c r="O155" i="43"/>
  <c r="F156" i="43"/>
  <c r="I156" i="43"/>
  <c r="L156" i="43"/>
  <c r="O156" i="43"/>
  <c r="C156" i="43" s="1"/>
  <c r="F157" i="43"/>
  <c r="C157" i="43" s="1"/>
  <c r="I157" i="43"/>
  <c r="L157" i="43"/>
  <c r="O157" i="43"/>
  <c r="F158" i="43"/>
  <c r="I158" i="43"/>
  <c r="C158" i="43" s="1"/>
  <c r="L158" i="43"/>
  <c r="O158" i="43"/>
  <c r="D159" i="43"/>
  <c r="E159" i="43"/>
  <c r="G159" i="43"/>
  <c r="H159" i="43"/>
  <c r="J159" i="43"/>
  <c r="K159" i="43"/>
  <c r="M159" i="43"/>
  <c r="N159" i="43"/>
  <c r="F160" i="43"/>
  <c r="I160" i="43"/>
  <c r="I159" i="43" s="1"/>
  <c r="L160" i="43"/>
  <c r="O160" i="43"/>
  <c r="C160" i="43" s="1"/>
  <c r="F161" i="43"/>
  <c r="C161" i="43" s="1"/>
  <c r="I161" i="43"/>
  <c r="L161" i="43"/>
  <c r="L159" i="43" s="1"/>
  <c r="O161" i="43"/>
  <c r="F162" i="43"/>
  <c r="I162" i="43"/>
  <c r="C162" i="43" s="1"/>
  <c r="L162" i="43"/>
  <c r="O162" i="43"/>
  <c r="F163" i="43"/>
  <c r="C163" i="43" s="1"/>
  <c r="I163" i="43"/>
  <c r="L163" i="43"/>
  <c r="O163" i="43"/>
  <c r="E164" i="43"/>
  <c r="G164" i="43"/>
  <c r="K164" i="43"/>
  <c r="M164" i="43"/>
  <c r="D165" i="43"/>
  <c r="D164" i="43" s="1"/>
  <c r="E165" i="43"/>
  <c r="G165" i="43"/>
  <c r="H165" i="43"/>
  <c r="H164" i="43" s="1"/>
  <c r="J165" i="43"/>
  <c r="J164" i="43" s="1"/>
  <c r="K165" i="43"/>
  <c r="M165" i="43"/>
  <c r="N165" i="43"/>
  <c r="N164" i="43" s="1"/>
  <c r="F166" i="43"/>
  <c r="I166" i="43"/>
  <c r="C166" i="43" s="1"/>
  <c r="L166" i="43"/>
  <c r="O166" i="43"/>
  <c r="O165" i="43" s="1"/>
  <c r="O164" i="43" s="1"/>
  <c r="F167" i="43"/>
  <c r="F165" i="43" s="1"/>
  <c r="I167" i="43"/>
  <c r="L167" i="43"/>
  <c r="L165" i="43" s="1"/>
  <c r="L164" i="43" s="1"/>
  <c r="O167" i="43"/>
  <c r="F168" i="43"/>
  <c r="I168" i="43"/>
  <c r="L168" i="43"/>
  <c r="O168" i="43"/>
  <c r="C168" i="43" s="1"/>
  <c r="F169" i="43"/>
  <c r="C169" i="43" s="1"/>
  <c r="I169" i="43"/>
  <c r="L169" i="43"/>
  <c r="O169" i="43"/>
  <c r="F170" i="43"/>
  <c r="I170" i="43"/>
  <c r="C170" i="43" s="1"/>
  <c r="L170" i="43"/>
  <c r="O170" i="43"/>
  <c r="F171" i="43"/>
  <c r="C171" i="43" s="1"/>
  <c r="I171" i="43"/>
  <c r="L171" i="43"/>
  <c r="O171" i="43"/>
  <c r="D173" i="43"/>
  <c r="D172" i="43" s="1"/>
  <c r="H173" i="43"/>
  <c r="H172" i="43" s="1"/>
  <c r="J173" i="43"/>
  <c r="J172" i="43" s="1"/>
  <c r="N173" i="43"/>
  <c r="N172" i="43" s="1"/>
  <c r="D174" i="43"/>
  <c r="E174" i="43"/>
  <c r="E173" i="43" s="1"/>
  <c r="E172" i="43" s="1"/>
  <c r="G174" i="43"/>
  <c r="G173" i="43" s="1"/>
  <c r="G172" i="43" s="1"/>
  <c r="H174" i="43"/>
  <c r="I174" i="43"/>
  <c r="I173" i="43" s="1"/>
  <c r="I172" i="43" s="1"/>
  <c r="J174" i="43"/>
  <c r="K174" i="43"/>
  <c r="K173" i="43" s="1"/>
  <c r="K172" i="43" s="1"/>
  <c r="M174" i="43"/>
  <c r="M173" i="43" s="1"/>
  <c r="M172" i="43" s="1"/>
  <c r="N174" i="43"/>
  <c r="F175" i="43"/>
  <c r="F174" i="43" s="1"/>
  <c r="I175" i="43"/>
  <c r="L175" i="43"/>
  <c r="L174" i="43" s="1"/>
  <c r="O175" i="43"/>
  <c r="F176" i="43"/>
  <c r="I176" i="43"/>
  <c r="L176" i="43"/>
  <c r="O176" i="43"/>
  <c r="C176" i="43" s="1"/>
  <c r="F177" i="43"/>
  <c r="C177" i="43" s="1"/>
  <c r="I177" i="43"/>
  <c r="L177" i="43"/>
  <c r="O177" i="43"/>
  <c r="D178" i="43"/>
  <c r="E178" i="43"/>
  <c r="G178" i="43"/>
  <c r="H178" i="43"/>
  <c r="J178" i="43"/>
  <c r="K178" i="43"/>
  <c r="M178" i="43"/>
  <c r="N178" i="43"/>
  <c r="F179" i="43"/>
  <c r="F178" i="43" s="1"/>
  <c r="I179" i="43"/>
  <c r="L179" i="43"/>
  <c r="L178" i="43" s="1"/>
  <c r="O179" i="43"/>
  <c r="F180" i="43"/>
  <c r="I180" i="43"/>
  <c r="L180" i="43"/>
  <c r="O180" i="43"/>
  <c r="C180" i="43" s="1"/>
  <c r="F181" i="43"/>
  <c r="C181" i="43" s="1"/>
  <c r="I181" i="43"/>
  <c r="L181" i="43"/>
  <c r="O181" i="43"/>
  <c r="F182" i="43"/>
  <c r="I182" i="43"/>
  <c r="I178" i="43" s="1"/>
  <c r="L182" i="43"/>
  <c r="O182" i="43"/>
  <c r="D183" i="43"/>
  <c r="E183" i="43"/>
  <c r="G183" i="43"/>
  <c r="H183" i="43"/>
  <c r="J183" i="43"/>
  <c r="K183" i="43"/>
  <c r="M183" i="43"/>
  <c r="N183" i="43"/>
  <c r="F184" i="43"/>
  <c r="I184" i="43"/>
  <c r="I183" i="43" s="1"/>
  <c r="L184" i="43"/>
  <c r="O184" i="43"/>
  <c r="C184" i="43" s="1"/>
  <c r="F185" i="43"/>
  <c r="C185" i="43" s="1"/>
  <c r="I185" i="43"/>
  <c r="L185" i="43"/>
  <c r="L183" i="43" s="1"/>
  <c r="O185" i="43"/>
  <c r="D187" i="43"/>
  <c r="E187" i="43"/>
  <c r="G187" i="43"/>
  <c r="H187" i="43"/>
  <c r="H186" i="43" s="1"/>
  <c r="J187" i="43"/>
  <c r="K187" i="43"/>
  <c r="M187" i="43"/>
  <c r="N187" i="43"/>
  <c r="N186" i="43" s="1"/>
  <c r="F188" i="43"/>
  <c r="I188" i="43"/>
  <c r="I187" i="43" s="1"/>
  <c r="L188" i="43"/>
  <c r="O188" i="43"/>
  <c r="C188" i="43" s="1"/>
  <c r="F189" i="43"/>
  <c r="C189" i="43" s="1"/>
  <c r="I189" i="43"/>
  <c r="L189" i="43"/>
  <c r="L187" i="43" s="1"/>
  <c r="L186" i="43" s="1"/>
  <c r="O189" i="43"/>
  <c r="E190" i="43"/>
  <c r="E186" i="43" s="1"/>
  <c r="G190" i="43"/>
  <c r="G186" i="43" s="1"/>
  <c r="K190" i="43"/>
  <c r="K186" i="43" s="1"/>
  <c r="M190" i="43"/>
  <c r="M186" i="43" s="1"/>
  <c r="D191" i="43"/>
  <c r="D190" i="43" s="1"/>
  <c r="E191" i="43"/>
  <c r="F191" i="43"/>
  <c r="F190" i="43" s="1"/>
  <c r="G191" i="43"/>
  <c r="H191" i="43"/>
  <c r="H190" i="43" s="1"/>
  <c r="J191" i="43"/>
  <c r="J190" i="43" s="1"/>
  <c r="K191" i="43"/>
  <c r="L191" i="43"/>
  <c r="L190" i="43" s="1"/>
  <c r="M191" i="43"/>
  <c r="N191" i="43"/>
  <c r="N190" i="43" s="1"/>
  <c r="F192" i="43"/>
  <c r="I192" i="43"/>
  <c r="I191" i="43" s="1"/>
  <c r="I190" i="43" s="1"/>
  <c r="L192" i="43"/>
  <c r="O192" i="43"/>
  <c r="C192" i="43" s="1"/>
  <c r="D195" i="43"/>
  <c r="D194" i="43" s="1"/>
  <c r="H195" i="43"/>
  <c r="F196" i="43"/>
  <c r="I196" i="43"/>
  <c r="L196" i="43"/>
  <c r="O196" i="43"/>
  <c r="C196" i="43" s="1"/>
  <c r="D197" i="43"/>
  <c r="E197" i="43"/>
  <c r="E195" i="43" s="1"/>
  <c r="G197" i="43"/>
  <c r="G195" i="43" s="1"/>
  <c r="H197" i="43"/>
  <c r="J197" i="43"/>
  <c r="J195" i="43" s="1"/>
  <c r="K197" i="43"/>
  <c r="K195" i="43" s="1"/>
  <c r="M197" i="43"/>
  <c r="M195" i="43" s="1"/>
  <c r="N197" i="43"/>
  <c r="N195" i="43" s="1"/>
  <c r="F198" i="43"/>
  <c r="I198" i="43"/>
  <c r="C198" i="43" s="1"/>
  <c r="L198" i="43"/>
  <c r="O198" i="43"/>
  <c r="O197" i="43" s="1"/>
  <c r="F199" i="43"/>
  <c r="F197" i="43" s="1"/>
  <c r="I199" i="43"/>
  <c r="L199" i="43"/>
  <c r="L197" i="43" s="1"/>
  <c r="L195" i="43" s="1"/>
  <c r="O199" i="43"/>
  <c r="F200" i="43"/>
  <c r="I200" i="43"/>
  <c r="L200" i="43"/>
  <c r="O200" i="43"/>
  <c r="C200" i="43" s="1"/>
  <c r="F201" i="43"/>
  <c r="C201" i="43" s="1"/>
  <c r="I201" i="43"/>
  <c r="L201" i="43"/>
  <c r="O201" i="43"/>
  <c r="F202" i="43"/>
  <c r="I202" i="43"/>
  <c r="C202" i="43" s="1"/>
  <c r="L202" i="43"/>
  <c r="O202" i="43"/>
  <c r="D204" i="43"/>
  <c r="E204" i="43"/>
  <c r="E203" i="43" s="1"/>
  <c r="G204" i="43"/>
  <c r="G203" i="43" s="1"/>
  <c r="H204" i="43"/>
  <c r="J204" i="43"/>
  <c r="K204" i="43"/>
  <c r="K203" i="43" s="1"/>
  <c r="M204" i="43"/>
  <c r="M203" i="43" s="1"/>
  <c r="N204" i="43"/>
  <c r="F205" i="43"/>
  <c r="C205" i="43" s="1"/>
  <c r="I205" i="43"/>
  <c r="L205" i="43"/>
  <c r="L204" i="43" s="1"/>
  <c r="O205" i="43"/>
  <c r="F206" i="43"/>
  <c r="I206" i="43"/>
  <c r="I204" i="43" s="1"/>
  <c r="L206" i="43"/>
  <c r="O206" i="43"/>
  <c r="F207" i="43"/>
  <c r="C207" i="43" s="1"/>
  <c r="I207" i="43"/>
  <c r="L207" i="43"/>
  <c r="O207" i="43"/>
  <c r="F208" i="43"/>
  <c r="I208" i="43"/>
  <c r="L208" i="43"/>
  <c r="O208" i="43"/>
  <c r="O204" i="43" s="1"/>
  <c r="F209" i="43"/>
  <c r="C209" i="43" s="1"/>
  <c r="I209" i="43"/>
  <c r="L209" i="43"/>
  <c r="O209" i="43"/>
  <c r="F210" i="43"/>
  <c r="I210" i="43"/>
  <c r="C210" i="43" s="1"/>
  <c r="L210" i="43"/>
  <c r="O210" i="43"/>
  <c r="F211" i="43"/>
  <c r="C211" i="43" s="1"/>
  <c r="I211" i="43"/>
  <c r="L211" i="43"/>
  <c r="O211" i="43"/>
  <c r="F212" i="43"/>
  <c r="I212" i="43"/>
  <c r="L212" i="43"/>
  <c r="O212" i="43"/>
  <c r="C212" i="43" s="1"/>
  <c r="F213" i="43"/>
  <c r="C213" i="43" s="1"/>
  <c r="I213" i="43"/>
  <c r="L213" i="43"/>
  <c r="O213" i="43"/>
  <c r="F214" i="43"/>
  <c r="I214" i="43"/>
  <c r="C214" i="43" s="1"/>
  <c r="L214" i="43"/>
  <c r="O214" i="43"/>
  <c r="D215" i="43"/>
  <c r="D203" i="43" s="1"/>
  <c r="E215" i="43"/>
  <c r="G215" i="43"/>
  <c r="H215" i="43"/>
  <c r="H203" i="43" s="1"/>
  <c r="J215" i="43"/>
  <c r="J203" i="43" s="1"/>
  <c r="K215" i="43"/>
  <c r="M215" i="43"/>
  <c r="N215" i="43"/>
  <c r="N203" i="43" s="1"/>
  <c r="F216" i="43"/>
  <c r="I216" i="43"/>
  <c r="I215" i="43" s="1"/>
  <c r="L216" i="43"/>
  <c r="O216" i="43"/>
  <c r="C216" i="43" s="1"/>
  <c r="F217" i="43"/>
  <c r="C217" i="43" s="1"/>
  <c r="I217" i="43"/>
  <c r="L217" i="43"/>
  <c r="L215" i="43" s="1"/>
  <c r="O217" i="43"/>
  <c r="F218" i="43"/>
  <c r="I218" i="43"/>
  <c r="C218" i="43" s="1"/>
  <c r="L218" i="43"/>
  <c r="O218" i="43"/>
  <c r="F219" i="43"/>
  <c r="C219" i="43" s="1"/>
  <c r="I219" i="43"/>
  <c r="L219" i="43"/>
  <c r="O219" i="43"/>
  <c r="F220" i="43"/>
  <c r="I220" i="43"/>
  <c r="L220" i="43"/>
  <c r="O220" i="43"/>
  <c r="C220" i="43" s="1"/>
  <c r="F221" i="43"/>
  <c r="C221" i="43" s="1"/>
  <c r="I221" i="43"/>
  <c r="L221" i="43"/>
  <c r="O221" i="43"/>
  <c r="F222" i="43"/>
  <c r="I222" i="43"/>
  <c r="C222" i="43" s="1"/>
  <c r="L222" i="43"/>
  <c r="O222" i="43"/>
  <c r="F223" i="43"/>
  <c r="C223" i="43" s="1"/>
  <c r="I223" i="43"/>
  <c r="L223" i="43"/>
  <c r="O223" i="43"/>
  <c r="F224" i="43"/>
  <c r="I224" i="43"/>
  <c r="L224" i="43"/>
  <c r="O224" i="43"/>
  <c r="C224" i="43" s="1"/>
  <c r="F225" i="43"/>
  <c r="C225" i="43" s="1"/>
  <c r="I225" i="43"/>
  <c r="L225" i="43"/>
  <c r="O225" i="43"/>
  <c r="D226" i="43"/>
  <c r="E226" i="43"/>
  <c r="G226" i="43"/>
  <c r="H226" i="43"/>
  <c r="I226" i="43"/>
  <c r="J226" i="43"/>
  <c r="K226" i="43"/>
  <c r="M226" i="43"/>
  <c r="N226" i="43"/>
  <c r="O226" i="43"/>
  <c r="F227" i="43"/>
  <c r="I227" i="43"/>
  <c r="L227" i="43"/>
  <c r="L226" i="43" s="1"/>
  <c r="O227" i="43"/>
  <c r="F228" i="43"/>
  <c r="I228" i="43"/>
  <c r="L228" i="43"/>
  <c r="O228" i="43"/>
  <c r="C228" i="43" s="1"/>
  <c r="E230" i="43"/>
  <c r="E229" i="43" s="1"/>
  <c r="F231" i="43"/>
  <c r="I231" i="43"/>
  <c r="L231" i="43"/>
  <c r="O231" i="43"/>
  <c r="D232" i="43"/>
  <c r="D230" i="43" s="1"/>
  <c r="E232" i="43"/>
  <c r="G232" i="43"/>
  <c r="G230" i="43" s="1"/>
  <c r="G229" i="43" s="1"/>
  <c r="H232" i="43"/>
  <c r="H230" i="43" s="1"/>
  <c r="I232" i="43"/>
  <c r="J232" i="43"/>
  <c r="K232" i="43"/>
  <c r="K230" i="43" s="1"/>
  <c r="K229" i="43" s="1"/>
  <c r="M232" i="43"/>
  <c r="N232" i="43"/>
  <c r="O232" i="43"/>
  <c r="F233" i="43"/>
  <c r="I233" i="43"/>
  <c r="L233" i="43"/>
  <c r="L232" i="43" s="1"/>
  <c r="O233" i="43"/>
  <c r="D234" i="43"/>
  <c r="E234" i="43"/>
  <c r="G234" i="43"/>
  <c r="H234" i="43"/>
  <c r="I234" i="43"/>
  <c r="J234" i="43"/>
  <c r="K234" i="43"/>
  <c r="M234" i="43"/>
  <c r="M230" i="43" s="1"/>
  <c r="M229" i="43" s="1"/>
  <c r="N234" i="43"/>
  <c r="F235" i="43"/>
  <c r="I235" i="43"/>
  <c r="L235" i="43"/>
  <c r="L234" i="43" s="1"/>
  <c r="O235" i="43"/>
  <c r="F236" i="43"/>
  <c r="I236" i="43"/>
  <c r="L236" i="43"/>
  <c r="O236" i="43"/>
  <c r="O234" i="43" s="1"/>
  <c r="D237" i="43"/>
  <c r="E237" i="43"/>
  <c r="G237" i="43"/>
  <c r="H237" i="43"/>
  <c r="J237" i="43"/>
  <c r="K237" i="43"/>
  <c r="M237" i="43"/>
  <c r="N237" i="43"/>
  <c r="F238" i="43"/>
  <c r="I238" i="43"/>
  <c r="L238" i="43"/>
  <c r="O238" i="43"/>
  <c r="O237" i="43" s="1"/>
  <c r="F239" i="43"/>
  <c r="C239" i="43" s="1"/>
  <c r="I239" i="43"/>
  <c r="L239" i="43"/>
  <c r="O239" i="43"/>
  <c r="F240" i="43"/>
  <c r="I240" i="43"/>
  <c r="L240" i="43"/>
  <c r="O240" i="43"/>
  <c r="C240" i="43" s="1"/>
  <c r="F241" i="43"/>
  <c r="I241" i="43"/>
  <c r="L241" i="43"/>
  <c r="O241" i="43"/>
  <c r="F242" i="43"/>
  <c r="I242" i="43"/>
  <c r="C242" i="43" s="1"/>
  <c r="L242" i="43"/>
  <c r="O242" i="43"/>
  <c r="F243" i="43"/>
  <c r="C243" i="43" s="1"/>
  <c r="I243" i="43"/>
  <c r="L243" i="43"/>
  <c r="O243" i="43"/>
  <c r="F244" i="43"/>
  <c r="I244" i="43"/>
  <c r="L244" i="43"/>
  <c r="O244" i="43"/>
  <c r="C244" i="43" s="1"/>
  <c r="D245" i="43"/>
  <c r="E245" i="43"/>
  <c r="G245" i="43"/>
  <c r="H245" i="43"/>
  <c r="J245" i="43"/>
  <c r="K245" i="43"/>
  <c r="M245" i="43"/>
  <c r="N245" i="43"/>
  <c r="F246" i="43"/>
  <c r="I246" i="43"/>
  <c r="L246" i="43"/>
  <c r="O246" i="43"/>
  <c r="F247" i="43"/>
  <c r="C247" i="43" s="1"/>
  <c r="I247" i="43"/>
  <c r="L247" i="43"/>
  <c r="O247" i="43"/>
  <c r="F248" i="43"/>
  <c r="I248" i="43"/>
  <c r="L248" i="43"/>
  <c r="O248" i="43"/>
  <c r="C248" i="43" s="1"/>
  <c r="F249" i="43"/>
  <c r="C249" i="43" s="1"/>
  <c r="I249" i="43"/>
  <c r="L249" i="43"/>
  <c r="O249" i="43"/>
  <c r="E250" i="43"/>
  <c r="G250" i="43"/>
  <c r="K250" i="43"/>
  <c r="M250" i="43"/>
  <c r="D251" i="43"/>
  <c r="D250" i="43" s="1"/>
  <c r="E251" i="43"/>
  <c r="G251" i="43"/>
  <c r="H251" i="43"/>
  <c r="H250" i="43" s="1"/>
  <c r="J251" i="43"/>
  <c r="J250" i="43" s="1"/>
  <c r="K251" i="43"/>
  <c r="L251" i="43"/>
  <c r="L250" i="43" s="1"/>
  <c r="M251" i="43"/>
  <c r="N251" i="43"/>
  <c r="N250" i="43" s="1"/>
  <c r="F252" i="43"/>
  <c r="I252" i="43"/>
  <c r="L252" i="43"/>
  <c r="O252" i="43"/>
  <c r="O251" i="43" s="1"/>
  <c r="F253" i="43"/>
  <c r="C253" i="43" s="1"/>
  <c r="I253" i="43"/>
  <c r="L253" i="43"/>
  <c r="O253" i="43"/>
  <c r="F254" i="43"/>
  <c r="I254" i="43"/>
  <c r="C254" i="43" s="1"/>
  <c r="L254" i="43"/>
  <c r="O254" i="43"/>
  <c r="F255" i="43"/>
  <c r="C255" i="43" s="1"/>
  <c r="I255" i="43"/>
  <c r="L255" i="43"/>
  <c r="O255" i="43"/>
  <c r="F256" i="43"/>
  <c r="I256" i="43"/>
  <c r="L256" i="43"/>
  <c r="O256" i="43"/>
  <c r="C256" i="43" s="1"/>
  <c r="F257" i="43"/>
  <c r="C257" i="43" s="1"/>
  <c r="I257" i="43"/>
  <c r="L257" i="43"/>
  <c r="O257" i="43"/>
  <c r="E258" i="43"/>
  <c r="G258" i="43"/>
  <c r="K258" i="43"/>
  <c r="M258" i="43"/>
  <c r="D259" i="43"/>
  <c r="E259" i="43"/>
  <c r="G259" i="43"/>
  <c r="H259" i="43"/>
  <c r="H258" i="43" s="1"/>
  <c r="J259" i="43"/>
  <c r="J258" i="43" s="1"/>
  <c r="K259" i="43"/>
  <c r="L259" i="43"/>
  <c r="M259" i="43"/>
  <c r="N259" i="43"/>
  <c r="N258" i="43" s="1"/>
  <c r="F260" i="43"/>
  <c r="I260" i="43"/>
  <c r="L260" i="43"/>
  <c r="O260" i="43"/>
  <c r="O259" i="43" s="1"/>
  <c r="F261" i="43"/>
  <c r="C261" i="43" s="1"/>
  <c r="I261" i="43"/>
  <c r="L261" i="43"/>
  <c r="O261" i="43"/>
  <c r="F262" i="43"/>
  <c r="I262" i="43"/>
  <c r="C262" i="43" s="1"/>
  <c r="L262" i="43"/>
  <c r="O262" i="43"/>
  <c r="D263" i="43"/>
  <c r="E263" i="43"/>
  <c r="G263" i="43"/>
  <c r="H263" i="43"/>
  <c r="J263" i="43"/>
  <c r="K263" i="43"/>
  <c r="M263" i="43"/>
  <c r="N263" i="43"/>
  <c r="F264" i="43"/>
  <c r="I264" i="43"/>
  <c r="L264" i="43"/>
  <c r="O264" i="43"/>
  <c r="O263" i="43" s="1"/>
  <c r="F265" i="43"/>
  <c r="I265" i="43"/>
  <c r="L265" i="43"/>
  <c r="L263" i="43" s="1"/>
  <c r="O265" i="43"/>
  <c r="F266" i="43"/>
  <c r="I266" i="43"/>
  <c r="C266" i="43" s="1"/>
  <c r="L266" i="43"/>
  <c r="O266" i="43"/>
  <c r="F267" i="43"/>
  <c r="C267" i="43" s="1"/>
  <c r="I267" i="43"/>
  <c r="L267" i="43"/>
  <c r="O267" i="43"/>
  <c r="K268" i="43"/>
  <c r="J269" i="43"/>
  <c r="J268" i="43" s="1"/>
  <c r="N269" i="43"/>
  <c r="N268" i="43" s="1"/>
  <c r="F270" i="43"/>
  <c r="I270" i="43"/>
  <c r="L270" i="43"/>
  <c r="O270" i="43"/>
  <c r="D271" i="43"/>
  <c r="D269" i="43" s="1"/>
  <c r="E271" i="43"/>
  <c r="E269" i="43" s="1"/>
  <c r="E268" i="43" s="1"/>
  <c r="G271" i="43"/>
  <c r="G269" i="43" s="1"/>
  <c r="G268" i="43" s="1"/>
  <c r="H271" i="43"/>
  <c r="H269" i="43" s="1"/>
  <c r="H268" i="43" s="1"/>
  <c r="J271" i="43"/>
  <c r="K271" i="43"/>
  <c r="K269" i="43" s="1"/>
  <c r="M271" i="43"/>
  <c r="M269" i="43" s="1"/>
  <c r="M268" i="43" s="1"/>
  <c r="N271" i="43"/>
  <c r="F272" i="43"/>
  <c r="I272" i="43"/>
  <c r="I271" i="43" s="1"/>
  <c r="L272" i="43"/>
  <c r="O272" i="43"/>
  <c r="O271" i="43" s="1"/>
  <c r="F273" i="43"/>
  <c r="I273" i="43"/>
  <c r="L273" i="43"/>
  <c r="L271" i="43" s="1"/>
  <c r="L269" i="43" s="1"/>
  <c r="L268" i="43" s="1"/>
  <c r="O273" i="43"/>
  <c r="F274" i="43"/>
  <c r="I274" i="43"/>
  <c r="C274" i="43" s="1"/>
  <c r="L274" i="43"/>
  <c r="O274" i="43"/>
  <c r="D275" i="43"/>
  <c r="E275" i="43"/>
  <c r="G275" i="43"/>
  <c r="H275" i="43"/>
  <c r="J275" i="43"/>
  <c r="K275" i="43"/>
  <c r="L275" i="43"/>
  <c r="M275" i="43"/>
  <c r="N275" i="43"/>
  <c r="F276" i="43"/>
  <c r="I276" i="43"/>
  <c r="I275" i="43" s="1"/>
  <c r="L276" i="43"/>
  <c r="O276" i="43"/>
  <c r="O275" i="43" s="1"/>
  <c r="F277" i="43"/>
  <c r="C277" i="43" s="1"/>
  <c r="I277" i="43"/>
  <c r="L277" i="43"/>
  <c r="O277" i="43"/>
  <c r="F278" i="43"/>
  <c r="I278" i="43"/>
  <c r="C278" i="43" s="1"/>
  <c r="L278" i="43"/>
  <c r="O278" i="43"/>
  <c r="D279" i="43"/>
  <c r="E279" i="43"/>
  <c r="F279" i="43"/>
  <c r="G279" i="43"/>
  <c r="H279" i="43"/>
  <c r="J279" i="43"/>
  <c r="K279" i="43"/>
  <c r="L279" i="43"/>
  <c r="M279" i="43"/>
  <c r="N279" i="43"/>
  <c r="F280" i="43"/>
  <c r="I280" i="43"/>
  <c r="I279" i="43" s="1"/>
  <c r="L280" i="43"/>
  <c r="O280" i="43"/>
  <c r="O279" i="43" s="1"/>
  <c r="D281" i="43"/>
  <c r="E281" i="43"/>
  <c r="G281" i="43"/>
  <c r="H281" i="43"/>
  <c r="J281" i="43"/>
  <c r="K281" i="43"/>
  <c r="M281" i="43"/>
  <c r="N281" i="43"/>
  <c r="F282" i="43"/>
  <c r="I282" i="43"/>
  <c r="L282" i="43"/>
  <c r="O282" i="43"/>
  <c r="O281" i="43" s="1"/>
  <c r="O287" i="43" s="1"/>
  <c r="F283" i="43"/>
  <c r="C283" i="43" s="1"/>
  <c r="I283" i="43"/>
  <c r="L283" i="43"/>
  <c r="L281" i="43" s="1"/>
  <c r="O283" i="43"/>
  <c r="E286" i="43"/>
  <c r="M286" i="43"/>
  <c r="D287" i="43"/>
  <c r="D286" i="43" s="1"/>
  <c r="E287" i="43"/>
  <c r="G287" i="43"/>
  <c r="H287" i="43"/>
  <c r="H286" i="43" s="1"/>
  <c r="K287" i="43"/>
  <c r="L287" i="43"/>
  <c r="M287" i="43"/>
  <c r="D288" i="43"/>
  <c r="E288" i="43"/>
  <c r="G288" i="43"/>
  <c r="G286" i="43" s="1"/>
  <c r="H288" i="43"/>
  <c r="J288" i="43"/>
  <c r="K288" i="43"/>
  <c r="K286" i="43" s="1"/>
  <c r="M288" i="43"/>
  <c r="N288" i="43"/>
  <c r="F289" i="43"/>
  <c r="C289" i="43" s="1"/>
  <c r="I289" i="43"/>
  <c r="L289" i="43"/>
  <c r="O289" i="43"/>
  <c r="F290" i="43"/>
  <c r="I290" i="43"/>
  <c r="L290" i="43"/>
  <c r="O290" i="43"/>
  <c r="F291" i="43"/>
  <c r="C291" i="43" s="1"/>
  <c r="I291" i="43"/>
  <c r="L291" i="43"/>
  <c r="O291" i="43"/>
  <c r="F292" i="43"/>
  <c r="I292" i="43"/>
  <c r="L292" i="43"/>
  <c r="O292" i="43"/>
  <c r="O288" i="43" s="1"/>
  <c r="F293" i="43"/>
  <c r="C293" i="43" s="1"/>
  <c r="I293" i="43"/>
  <c r="L293" i="43"/>
  <c r="O293" i="43"/>
  <c r="F294" i="43"/>
  <c r="I294" i="43"/>
  <c r="C294" i="43" s="1"/>
  <c r="L294" i="43"/>
  <c r="O294" i="43"/>
  <c r="F295" i="43"/>
  <c r="I295" i="43"/>
  <c r="L295" i="43"/>
  <c r="O295" i="43"/>
  <c r="F296" i="43"/>
  <c r="I296" i="43"/>
  <c r="L296" i="43"/>
  <c r="O296" i="43"/>
  <c r="D20" i="42"/>
  <c r="H20" i="42"/>
  <c r="J20" i="42"/>
  <c r="D21" i="42"/>
  <c r="E21" i="42"/>
  <c r="E20" i="42" s="1"/>
  <c r="G21" i="42"/>
  <c r="H21" i="42"/>
  <c r="I21" i="42"/>
  <c r="J21" i="42"/>
  <c r="K21" i="42"/>
  <c r="M21" i="42"/>
  <c r="M20" i="42" s="1"/>
  <c r="N21" i="42"/>
  <c r="F22" i="42"/>
  <c r="I22" i="42"/>
  <c r="L22" i="42"/>
  <c r="L21" i="42" s="1"/>
  <c r="O22" i="42"/>
  <c r="F23" i="42"/>
  <c r="I23" i="42"/>
  <c r="L23" i="42"/>
  <c r="O23" i="42"/>
  <c r="O21" i="42" s="1"/>
  <c r="O20" i="42" s="1"/>
  <c r="F24" i="42"/>
  <c r="C24" i="42" s="1"/>
  <c r="I24" i="42"/>
  <c r="C25" i="42"/>
  <c r="F25" i="42"/>
  <c r="J27" i="42"/>
  <c r="J26" i="42" s="1"/>
  <c r="K27" i="42"/>
  <c r="C28" i="42"/>
  <c r="L28" i="42"/>
  <c r="C29" i="42"/>
  <c r="L29" i="42"/>
  <c r="L27" i="42" s="1"/>
  <c r="C30" i="42"/>
  <c r="L30" i="42"/>
  <c r="J31" i="42"/>
  <c r="K31" i="42"/>
  <c r="C32" i="42"/>
  <c r="L32" i="42"/>
  <c r="L31" i="42" s="1"/>
  <c r="C31" i="42" s="1"/>
  <c r="J33" i="42"/>
  <c r="K33" i="42"/>
  <c r="K26" i="42" s="1"/>
  <c r="C34" i="42"/>
  <c r="L34" i="42"/>
  <c r="L33" i="42" s="1"/>
  <c r="C33" i="42" s="1"/>
  <c r="C35" i="42"/>
  <c r="L35" i="42"/>
  <c r="J36" i="42"/>
  <c r="K36" i="42"/>
  <c r="C37" i="42"/>
  <c r="L37" i="42"/>
  <c r="L36" i="42" s="1"/>
  <c r="C36" i="42" s="1"/>
  <c r="C38" i="42"/>
  <c r="L38" i="42"/>
  <c r="C39" i="42"/>
  <c r="L39" i="42"/>
  <c r="C40" i="42"/>
  <c r="L40" i="42"/>
  <c r="C41" i="42"/>
  <c r="F41" i="42"/>
  <c r="D42" i="42"/>
  <c r="E42" i="42"/>
  <c r="G42" i="42"/>
  <c r="H42" i="42"/>
  <c r="J42" i="42"/>
  <c r="K42" i="42"/>
  <c r="F43" i="42"/>
  <c r="F42" i="42" s="1"/>
  <c r="I43" i="42"/>
  <c r="L43" i="42"/>
  <c r="L42" i="42" s="1"/>
  <c r="M44" i="42"/>
  <c r="N44" i="42"/>
  <c r="N20" i="42" s="1"/>
  <c r="C45" i="42"/>
  <c r="O45" i="42"/>
  <c r="O44" i="42" s="1"/>
  <c r="C44" i="42" s="1"/>
  <c r="C46" i="42"/>
  <c r="O46" i="42"/>
  <c r="N52" i="42"/>
  <c r="G53" i="42"/>
  <c r="K53" i="42"/>
  <c r="K52" i="42" s="1"/>
  <c r="D54" i="42"/>
  <c r="D53" i="42" s="1"/>
  <c r="E54" i="42"/>
  <c r="G54" i="42"/>
  <c r="H54" i="42"/>
  <c r="H53" i="42" s="1"/>
  <c r="H52" i="42" s="1"/>
  <c r="J54" i="42"/>
  <c r="J53" i="42" s="1"/>
  <c r="J52" i="42" s="1"/>
  <c r="K54" i="42"/>
  <c r="M54" i="42"/>
  <c r="N54" i="42"/>
  <c r="N53" i="42" s="1"/>
  <c r="F55" i="42"/>
  <c r="I55" i="42"/>
  <c r="I54" i="42" s="1"/>
  <c r="L55" i="42"/>
  <c r="O55" i="42"/>
  <c r="O54" i="42" s="1"/>
  <c r="F56" i="42"/>
  <c r="F54" i="42" s="1"/>
  <c r="I56" i="42"/>
  <c r="L56" i="42"/>
  <c r="L54" i="42" s="1"/>
  <c r="L53" i="42" s="1"/>
  <c r="L52" i="42" s="1"/>
  <c r="O56" i="42"/>
  <c r="D57" i="42"/>
  <c r="E57" i="42"/>
  <c r="E53" i="42" s="1"/>
  <c r="E52" i="42" s="1"/>
  <c r="G57" i="42"/>
  <c r="H57" i="42"/>
  <c r="J57" i="42"/>
  <c r="K57" i="42"/>
  <c r="M57" i="42"/>
  <c r="M53" i="42" s="1"/>
  <c r="M52" i="42" s="1"/>
  <c r="N57" i="42"/>
  <c r="F58" i="42"/>
  <c r="I58" i="42"/>
  <c r="L58" i="42"/>
  <c r="L57" i="42" s="1"/>
  <c r="O58" i="42"/>
  <c r="F59" i="42"/>
  <c r="I59" i="42"/>
  <c r="I57" i="42" s="1"/>
  <c r="L59" i="42"/>
  <c r="O59" i="42"/>
  <c r="F60" i="42"/>
  <c r="I60" i="42"/>
  <c r="L60" i="42"/>
  <c r="O60" i="42"/>
  <c r="F61" i="42"/>
  <c r="I61" i="42"/>
  <c r="C61" i="42" s="1"/>
  <c r="L61" i="42"/>
  <c r="O61" i="42"/>
  <c r="F62" i="42"/>
  <c r="C62" i="42" s="1"/>
  <c r="I62" i="42"/>
  <c r="L62" i="42"/>
  <c r="O62" i="42"/>
  <c r="F63" i="42"/>
  <c r="I63" i="42"/>
  <c r="L63" i="42"/>
  <c r="O63" i="42"/>
  <c r="C63" i="42" s="1"/>
  <c r="F64" i="42"/>
  <c r="C64" i="42" s="1"/>
  <c r="I64" i="42"/>
  <c r="L64" i="42"/>
  <c r="O64" i="42"/>
  <c r="F65" i="42"/>
  <c r="I65" i="42"/>
  <c r="L65" i="42"/>
  <c r="O65" i="42"/>
  <c r="C65" i="42" s="1"/>
  <c r="H66" i="42"/>
  <c r="J66" i="42"/>
  <c r="N66" i="42"/>
  <c r="F67" i="42"/>
  <c r="I67" i="42"/>
  <c r="L67" i="42"/>
  <c r="O67" i="42"/>
  <c r="D68" i="42"/>
  <c r="D66" i="42" s="1"/>
  <c r="E68" i="42"/>
  <c r="E66" i="42" s="1"/>
  <c r="G68" i="42"/>
  <c r="G66" i="42" s="1"/>
  <c r="H68" i="42"/>
  <c r="J68" i="42"/>
  <c r="K68" i="42"/>
  <c r="K66" i="42" s="1"/>
  <c r="L68" i="42"/>
  <c r="L66" i="42" s="1"/>
  <c r="M68" i="42"/>
  <c r="M66" i="42" s="1"/>
  <c r="N68" i="42"/>
  <c r="F69" i="42"/>
  <c r="I69" i="42"/>
  <c r="I68" i="42" s="1"/>
  <c r="L69" i="42"/>
  <c r="O69" i="42"/>
  <c r="F70" i="42"/>
  <c r="C70" i="42" s="1"/>
  <c r="I70" i="42"/>
  <c r="L70" i="42"/>
  <c r="O70" i="42"/>
  <c r="F71" i="42"/>
  <c r="I71" i="42"/>
  <c r="L71" i="42"/>
  <c r="O71" i="42"/>
  <c r="C71" i="42" s="1"/>
  <c r="F72" i="42"/>
  <c r="C72" i="42" s="1"/>
  <c r="I72" i="42"/>
  <c r="L72" i="42"/>
  <c r="O72" i="42"/>
  <c r="F73" i="42"/>
  <c r="I73" i="42"/>
  <c r="L73" i="42"/>
  <c r="O73" i="42"/>
  <c r="C73" i="42" s="1"/>
  <c r="K75" i="42"/>
  <c r="D76" i="42"/>
  <c r="E76" i="42"/>
  <c r="F76" i="42"/>
  <c r="G76" i="42"/>
  <c r="H76" i="42"/>
  <c r="J76" i="42"/>
  <c r="J75" i="42" s="1"/>
  <c r="K76" i="42"/>
  <c r="M76" i="42"/>
  <c r="N76" i="42"/>
  <c r="N75" i="42" s="1"/>
  <c r="F77" i="42"/>
  <c r="I77" i="42"/>
  <c r="L77" i="42"/>
  <c r="O77" i="42"/>
  <c r="O76" i="42" s="1"/>
  <c r="F78" i="42"/>
  <c r="C78" i="42" s="1"/>
  <c r="I78" i="42"/>
  <c r="L78" i="42"/>
  <c r="L76" i="42" s="1"/>
  <c r="O78" i="42"/>
  <c r="D79" i="42"/>
  <c r="E79" i="42"/>
  <c r="E75" i="42" s="1"/>
  <c r="G79" i="42"/>
  <c r="G75" i="42" s="1"/>
  <c r="H79" i="42"/>
  <c r="I79" i="42"/>
  <c r="J79" i="42"/>
  <c r="K79" i="42"/>
  <c r="M79" i="42"/>
  <c r="M75" i="42" s="1"/>
  <c r="N79" i="42"/>
  <c r="F80" i="42"/>
  <c r="F79" i="42" s="1"/>
  <c r="C79" i="42" s="1"/>
  <c r="I80" i="42"/>
  <c r="L80" i="42"/>
  <c r="O80" i="42"/>
  <c r="O79" i="42" s="1"/>
  <c r="F81" i="42"/>
  <c r="I81" i="42"/>
  <c r="L81" i="42"/>
  <c r="L79" i="42" s="1"/>
  <c r="O81" i="42"/>
  <c r="D83" i="42"/>
  <c r="D82" i="42" s="1"/>
  <c r="E83" i="42"/>
  <c r="G83" i="42"/>
  <c r="G82" i="42" s="1"/>
  <c r="H83" i="42"/>
  <c r="H82" i="42" s="1"/>
  <c r="J83" i="42"/>
  <c r="K83" i="42"/>
  <c r="K82" i="42" s="1"/>
  <c r="M83" i="42"/>
  <c r="N83" i="42"/>
  <c r="F84" i="42"/>
  <c r="F83" i="42" s="1"/>
  <c r="I84" i="42"/>
  <c r="L84" i="42"/>
  <c r="O84" i="42"/>
  <c r="O83" i="42" s="1"/>
  <c r="F85" i="42"/>
  <c r="I85" i="42"/>
  <c r="L85" i="42"/>
  <c r="L83" i="42" s="1"/>
  <c r="O85" i="42"/>
  <c r="F86" i="42"/>
  <c r="C86" i="42" s="1"/>
  <c r="I86" i="42"/>
  <c r="I83" i="42" s="1"/>
  <c r="L86" i="42"/>
  <c r="O86" i="42"/>
  <c r="F87" i="42"/>
  <c r="C87" i="42" s="1"/>
  <c r="I87" i="42"/>
  <c r="L87" i="42"/>
  <c r="O87" i="42"/>
  <c r="D88" i="42"/>
  <c r="E88" i="42"/>
  <c r="G88" i="42"/>
  <c r="H88" i="42"/>
  <c r="J88" i="42"/>
  <c r="K88" i="42"/>
  <c r="M88" i="42"/>
  <c r="N88" i="42"/>
  <c r="F89" i="42"/>
  <c r="I89" i="42"/>
  <c r="I88" i="42" s="1"/>
  <c r="L89" i="42"/>
  <c r="L88" i="42" s="1"/>
  <c r="O89" i="42"/>
  <c r="F90" i="42"/>
  <c r="F88" i="42" s="1"/>
  <c r="C88" i="42" s="1"/>
  <c r="I90" i="42"/>
  <c r="L90" i="42"/>
  <c r="O90" i="42"/>
  <c r="F91" i="42"/>
  <c r="C91" i="42" s="1"/>
  <c r="I91" i="42"/>
  <c r="L91" i="42"/>
  <c r="O91" i="42"/>
  <c r="F92" i="42"/>
  <c r="I92" i="42"/>
  <c r="L92" i="42"/>
  <c r="O92" i="42"/>
  <c r="O88" i="42" s="1"/>
  <c r="F93" i="42"/>
  <c r="I93" i="42"/>
  <c r="L93" i="42"/>
  <c r="C93" i="42" s="1"/>
  <c r="O93" i="42"/>
  <c r="D94" i="42"/>
  <c r="E94" i="42"/>
  <c r="E82" i="42" s="1"/>
  <c r="G94" i="42"/>
  <c r="H94" i="42"/>
  <c r="J94" i="42"/>
  <c r="J82" i="42" s="1"/>
  <c r="K94" i="42"/>
  <c r="M94" i="42"/>
  <c r="M82" i="42" s="1"/>
  <c r="N94" i="42"/>
  <c r="N82" i="42" s="1"/>
  <c r="F95" i="42"/>
  <c r="C95" i="42" s="1"/>
  <c r="I95" i="42"/>
  <c r="L95" i="42"/>
  <c r="O95" i="42"/>
  <c r="O94" i="42" s="1"/>
  <c r="F96" i="42"/>
  <c r="I96" i="42"/>
  <c r="L96" i="42"/>
  <c r="L94" i="42" s="1"/>
  <c r="O96" i="42"/>
  <c r="C96" i="42" s="1"/>
  <c r="F97" i="42"/>
  <c r="I97" i="42"/>
  <c r="L97" i="42"/>
  <c r="C97" i="42" s="1"/>
  <c r="O97" i="42"/>
  <c r="F98" i="42"/>
  <c r="C98" i="42" s="1"/>
  <c r="I98" i="42"/>
  <c r="I94" i="42" s="1"/>
  <c r="L98" i="42"/>
  <c r="O98" i="42"/>
  <c r="F99" i="42"/>
  <c r="C99" i="42" s="1"/>
  <c r="I99" i="42"/>
  <c r="L99" i="42"/>
  <c r="O99" i="42"/>
  <c r="F100" i="42"/>
  <c r="I100" i="42"/>
  <c r="L100" i="42"/>
  <c r="O100" i="42"/>
  <c r="C100" i="42" s="1"/>
  <c r="F101" i="42"/>
  <c r="I101" i="42"/>
  <c r="L101" i="42"/>
  <c r="C101" i="42" s="1"/>
  <c r="O101" i="42"/>
  <c r="D102" i="42"/>
  <c r="E102" i="42"/>
  <c r="G102" i="42"/>
  <c r="H102" i="42"/>
  <c r="J102" i="42"/>
  <c r="K102" i="42"/>
  <c r="M102" i="42"/>
  <c r="N102" i="42"/>
  <c r="F103" i="42"/>
  <c r="C103" i="42" s="1"/>
  <c r="I103" i="42"/>
  <c r="L103" i="42"/>
  <c r="O103" i="42"/>
  <c r="O102" i="42" s="1"/>
  <c r="F104" i="42"/>
  <c r="I104" i="42"/>
  <c r="L104" i="42"/>
  <c r="L102" i="42" s="1"/>
  <c r="O104" i="42"/>
  <c r="C104" i="42" s="1"/>
  <c r="F105" i="42"/>
  <c r="I105" i="42"/>
  <c r="L105" i="42"/>
  <c r="C105" i="42" s="1"/>
  <c r="O105" i="42"/>
  <c r="F106" i="42"/>
  <c r="C106" i="42" s="1"/>
  <c r="I106" i="42"/>
  <c r="I102" i="42" s="1"/>
  <c r="L106" i="42"/>
  <c r="O106" i="42"/>
  <c r="F107" i="42"/>
  <c r="C107" i="42" s="1"/>
  <c r="I107" i="42"/>
  <c r="L107" i="42"/>
  <c r="O107" i="42"/>
  <c r="F108" i="42"/>
  <c r="I108" i="42"/>
  <c r="L108" i="42"/>
  <c r="O108" i="42"/>
  <c r="C108" i="42" s="1"/>
  <c r="F109" i="42"/>
  <c r="I109" i="42"/>
  <c r="L109" i="42"/>
  <c r="C109" i="42" s="1"/>
  <c r="O109" i="42"/>
  <c r="F110" i="42"/>
  <c r="C110" i="42" s="1"/>
  <c r="I110" i="42"/>
  <c r="L110" i="42"/>
  <c r="O110" i="42"/>
  <c r="D111" i="42"/>
  <c r="E111" i="42"/>
  <c r="G111" i="42"/>
  <c r="H111" i="42"/>
  <c r="J111" i="42"/>
  <c r="K111" i="42"/>
  <c r="M111" i="42"/>
  <c r="N111" i="42"/>
  <c r="F112" i="42"/>
  <c r="F111" i="42" s="1"/>
  <c r="C111" i="42" s="1"/>
  <c r="I112" i="42"/>
  <c r="L112" i="42"/>
  <c r="O112" i="42"/>
  <c r="O111" i="42" s="1"/>
  <c r="F113" i="42"/>
  <c r="I113" i="42"/>
  <c r="L113" i="42"/>
  <c r="L111" i="42" s="1"/>
  <c r="O113" i="42"/>
  <c r="F114" i="42"/>
  <c r="C114" i="42" s="1"/>
  <c r="I114" i="42"/>
  <c r="I111" i="42" s="1"/>
  <c r="L114" i="42"/>
  <c r="O114" i="42"/>
  <c r="D115" i="42"/>
  <c r="E115" i="42"/>
  <c r="G115" i="42"/>
  <c r="H115" i="42"/>
  <c r="J115" i="42"/>
  <c r="K115" i="42"/>
  <c r="M115" i="42"/>
  <c r="N115" i="42"/>
  <c r="F116" i="42"/>
  <c r="F115" i="42" s="1"/>
  <c r="C115" i="42" s="1"/>
  <c r="I116" i="42"/>
  <c r="L116" i="42"/>
  <c r="O116" i="42"/>
  <c r="O115" i="42" s="1"/>
  <c r="F117" i="42"/>
  <c r="I117" i="42"/>
  <c r="L117" i="42"/>
  <c r="L115" i="42" s="1"/>
  <c r="O117" i="42"/>
  <c r="F118" i="42"/>
  <c r="C118" i="42" s="1"/>
  <c r="I118" i="42"/>
  <c r="I115" i="42" s="1"/>
  <c r="L118" i="42"/>
  <c r="O118" i="42"/>
  <c r="F119" i="42"/>
  <c r="C119" i="42" s="1"/>
  <c r="I119" i="42"/>
  <c r="L119" i="42"/>
  <c r="O119" i="42"/>
  <c r="F120" i="42"/>
  <c r="I120" i="42"/>
  <c r="L120" i="42"/>
  <c r="O120" i="42"/>
  <c r="C120" i="42" s="1"/>
  <c r="D121" i="42"/>
  <c r="E121" i="42"/>
  <c r="G121" i="42"/>
  <c r="H121" i="42"/>
  <c r="J121" i="42"/>
  <c r="K121" i="42"/>
  <c r="M121" i="42"/>
  <c r="N121" i="42"/>
  <c r="F122" i="42"/>
  <c r="C122" i="42" s="1"/>
  <c r="I122" i="42"/>
  <c r="I121" i="42" s="1"/>
  <c r="L122" i="42"/>
  <c r="L121" i="42" s="1"/>
  <c r="O122" i="42"/>
  <c r="F123" i="42"/>
  <c r="C123" i="42" s="1"/>
  <c r="I123" i="42"/>
  <c r="L123" i="42"/>
  <c r="O123" i="42"/>
  <c r="F124" i="42"/>
  <c r="I124" i="42"/>
  <c r="L124" i="42"/>
  <c r="O124" i="42"/>
  <c r="C124" i="42" s="1"/>
  <c r="F125" i="42"/>
  <c r="I125" i="42"/>
  <c r="L125" i="42"/>
  <c r="C125" i="42" s="1"/>
  <c r="O125" i="42"/>
  <c r="F126" i="42"/>
  <c r="C126" i="42" s="1"/>
  <c r="I126" i="42"/>
  <c r="L126" i="42"/>
  <c r="O126" i="42"/>
  <c r="D127" i="42"/>
  <c r="E127" i="42"/>
  <c r="G127" i="42"/>
  <c r="H127" i="42"/>
  <c r="I127" i="42"/>
  <c r="J127" i="42"/>
  <c r="K127" i="42"/>
  <c r="L127" i="42"/>
  <c r="M127" i="42"/>
  <c r="N127" i="42"/>
  <c r="F128" i="42"/>
  <c r="F127" i="42" s="1"/>
  <c r="C127" i="42" s="1"/>
  <c r="I128" i="42"/>
  <c r="L128" i="42"/>
  <c r="O128" i="42"/>
  <c r="O127" i="42" s="1"/>
  <c r="J129" i="42"/>
  <c r="N129" i="42"/>
  <c r="D130" i="42"/>
  <c r="D129" i="42" s="1"/>
  <c r="E130" i="42"/>
  <c r="E129" i="42" s="1"/>
  <c r="G130" i="42"/>
  <c r="H130" i="42"/>
  <c r="H129" i="42" s="1"/>
  <c r="J130" i="42"/>
  <c r="K130" i="42"/>
  <c r="M130" i="42"/>
  <c r="M129" i="42" s="1"/>
  <c r="N130" i="42"/>
  <c r="F131" i="42"/>
  <c r="C131" i="42" s="1"/>
  <c r="I131" i="42"/>
  <c r="L131" i="42"/>
  <c r="O131" i="42"/>
  <c r="O130" i="42" s="1"/>
  <c r="F132" i="42"/>
  <c r="I132" i="42"/>
  <c r="L132" i="42"/>
  <c r="L130" i="42" s="1"/>
  <c r="O132" i="42"/>
  <c r="C132" i="42" s="1"/>
  <c r="F133" i="42"/>
  <c r="I133" i="42"/>
  <c r="L133" i="42"/>
  <c r="C133" i="42" s="1"/>
  <c r="O133" i="42"/>
  <c r="F134" i="42"/>
  <c r="C134" i="42" s="1"/>
  <c r="I134" i="42"/>
  <c r="I130" i="42" s="1"/>
  <c r="L134" i="42"/>
  <c r="O134" i="42"/>
  <c r="D135" i="42"/>
  <c r="E135" i="42"/>
  <c r="G135" i="42"/>
  <c r="H135" i="42"/>
  <c r="J135" i="42"/>
  <c r="K135" i="42"/>
  <c r="M135" i="42"/>
  <c r="N135" i="42"/>
  <c r="F136" i="42"/>
  <c r="F135" i="42" s="1"/>
  <c r="C135" i="42" s="1"/>
  <c r="I136" i="42"/>
  <c r="L136" i="42"/>
  <c r="O136" i="42"/>
  <c r="O135" i="42" s="1"/>
  <c r="F137" i="42"/>
  <c r="I137" i="42"/>
  <c r="L137" i="42"/>
  <c r="L135" i="42" s="1"/>
  <c r="O137" i="42"/>
  <c r="F138" i="42"/>
  <c r="C138" i="42" s="1"/>
  <c r="I138" i="42"/>
  <c r="I135" i="42" s="1"/>
  <c r="L138" i="42"/>
  <c r="O138" i="42"/>
  <c r="F139" i="42"/>
  <c r="C139" i="42" s="1"/>
  <c r="I139" i="42"/>
  <c r="L139" i="42"/>
  <c r="O139" i="42"/>
  <c r="D140" i="42"/>
  <c r="E140" i="42"/>
  <c r="G140" i="42"/>
  <c r="G129" i="42" s="1"/>
  <c r="H140" i="42"/>
  <c r="J140" i="42"/>
  <c r="K140" i="42"/>
  <c r="K129" i="42" s="1"/>
  <c r="M140" i="42"/>
  <c r="N140" i="42"/>
  <c r="O140" i="42"/>
  <c r="F141" i="42"/>
  <c r="I141" i="42"/>
  <c r="I140" i="42" s="1"/>
  <c r="L141" i="42"/>
  <c r="L140" i="42" s="1"/>
  <c r="O141" i="42"/>
  <c r="F142" i="42"/>
  <c r="F140" i="42" s="1"/>
  <c r="I142" i="42"/>
  <c r="L142" i="42"/>
  <c r="O142" i="42"/>
  <c r="D143" i="42"/>
  <c r="E143" i="42"/>
  <c r="G143" i="42"/>
  <c r="H143" i="42"/>
  <c r="J143" i="42"/>
  <c r="K143" i="42"/>
  <c r="M143" i="42"/>
  <c r="N143" i="42"/>
  <c r="F144" i="42"/>
  <c r="F143" i="42" s="1"/>
  <c r="I144" i="42"/>
  <c r="L144" i="42"/>
  <c r="O144" i="42"/>
  <c r="O143" i="42" s="1"/>
  <c r="F145" i="42"/>
  <c r="I145" i="42"/>
  <c r="L145" i="42"/>
  <c r="L143" i="42" s="1"/>
  <c r="O145" i="42"/>
  <c r="F146" i="42"/>
  <c r="C146" i="42" s="1"/>
  <c r="I146" i="42"/>
  <c r="I143" i="42" s="1"/>
  <c r="L146" i="42"/>
  <c r="O146" i="42"/>
  <c r="F147" i="42"/>
  <c r="C147" i="42" s="1"/>
  <c r="I147" i="42"/>
  <c r="L147" i="42"/>
  <c r="O147" i="42"/>
  <c r="F148" i="42"/>
  <c r="I148" i="42"/>
  <c r="L148" i="42"/>
  <c r="O148" i="42"/>
  <c r="C148" i="42" s="1"/>
  <c r="F149" i="42"/>
  <c r="I149" i="42"/>
  <c r="L149" i="42"/>
  <c r="C149" i="42" s="1"/>
  <c r="O149" i="42"/>
  <c r="D150" i="42"/>
  <c r="E150" i="42"/>
  <c r="G150" i="42"/>
  <c r="H150" i="42"/>
  <c r="J150" i="42"/>
  <c r="K150" i="42"/>
  <c r="M150" i="42"/>
  <c r="N150" i="42"/>
  <c r="F151" i="42"/>
  <c r="C151" i="42" s="1"/>
  <c r="I151" i="42"/>
  <c r="L151" i="42"/>
  <c r="O151" i="42"/>
  <c r="O150" i="42" s="1"/>
  <c r="F152" i="42"/>
  <c r="I152" i="42"/>
  <c r="L152" i="42"/>
  <c r="L150" i="42" s="1"/>
  <c r="O152" i="42"/>
  <c r="C152" i="42" s="1"/>
  <c r="F153" i="42"/>
  <c r="I153" i="42"/>
  <c r="L153" i="42"/>
  <c r="C153" i="42" s="1"/>
  <c r="O153" i="42"/>
  <c r="F154" i="42"/>
  <c r="C154" i="42" s="1"/>
  <c r="I154" i="42"/>
  <c r="I150" i="42" s="1"/>
  <c r="L154" i="42"/>
  <c r="O154" i="42"/>
  <c r="F155" i="42"/>
  <c r="C155" i="42" s="1"/>
  <c r="I155" i="42"/>
  <c r="L155" i="42"/>
  <c r="O155" i="42"/>
  <c r="F156" i="42"/>
  <c r="I156" i="42"/>
  <c r="L156" i="42"/>
  <c r="O156" i="42"/>
  <c r="C156" i="42" s="1"/>
  <c r="F157" i="42"/>
  <c r="I157" i="42"/>
  <c r="L157" i="42"/>
  <c r="C157" i="42" s="1"/>
  <c r="O157" i="42"/>
  <c r="F158" i="42"/>
  <c r="C158" i="42" s="1"/>
  <c r="I158" i="42"/>
  <c r="L158" i="42"/>
  <c r="O158" i="42"/>
  <c r="D159" i="42"/>
  <c r="E159" i="42"/>
  <c r="G159" i="42"/>
  <c r="H159" i="42"/>
  <c r="I159" i="42"/>
  <c r="J159" i="42"/>
  <c r="K159" i="42"/>
  <c r="M159" i="42"/>
  <c r="N159" i="42"/>
  <c r="F160" i="42"/>
  <c r="F159" i="42" s="1"/>
  <c r="I160" i="42"/>
  <c r="L160" i="42"/>
  <c r="O160" i="42"/>
  <c r="O159" i="42" s="1"/>
  <c r="F161" i="42"/>
  <c r="I161" i="42"/>
  <c r="L161" i="42"/>
  <c r="L159" i="42" s="1"/>
  <c r="O161" i="42"/>
  <c r="F162" i="42"/>
  <c r="C162" i="42" s="1"/>
  <c r="I162" i="42"/>
  <c r="L162" i="42"/>
  <c r="O162" i="42"/>
  <c r="F163" i="42"/>
  <c r="C163" i="42" s="1"/>
  <c r="I163" i="42"/>
  <c r="L163" i="42"/>
  <c r="O163" i="42"/>
  <c r="D164" i="42"/>
  <c r="G164" i="42"/>
  <c r="H164" i="42"/>
  <c r="K164" i="42"/>
  <c r="D165" i="42"/>
  <c r="E165" i="42"/>
  <c r="E164" i="42" s="1"/>
  <c r="G165" i="42"/>
  <c r="H165" i="42"/>
  <c r="J165" i="42"/>
  <c r="J164" i="42" s="1"/>
  <c r="K165" i="42"/>
  <c r="M165" i="42"/>
  <c r="M164" i="42" s="1"/>
  <c r="N165" i="42"/>
  <c r="N164" i="42" s="1"/>
  <c r="F166" i="42"/>
  <c r="C166" i="42" s="1"/>
  <c r="I166" i="42"/>
  <c r="I165" i="42" s="1"/>
  <c r="I164" i="42" s="1"/>
  <c r="L166" i="42"/>
  <c r="L165" i="42" s="1"/>
  <c r="L164" i="42" s="1"/>
  <c r="O166" i="42"/>
  <c r="F167" i="42"/>
  <c r="C167" i="42" s="1"/>
  <c r="I167" i="42"/>
  <c r="L167" i="42"/>
  <c r="O167" i="42"/>
  <c r="F168" i="42"/>
  <c r="I168" i="42"/>
  <c r="L168" i="42"/>
  <c r="O168" i="42"/>
  <c r="C168" i="42" s="1"/>
  <c r="F169" i="42"/>
  <c r="I169" i="42"/>
  <c r="L169" i="42"/>
  <c r="C169" i="42" s="1"/>
  <c r="O169" i="42"/>
  <c r="F170" i="42"/>
  <c r="C170" i="42" s="1"/>
  <c r="I170" i="42"/>
  <c r="L170" i="42"/>
  <c r="O170" i="42"/>
  <c r="F171" i="42"/>
  <c r="C171" i="42" s="1"/>
  <c r="I171" i="42"/>
  <c r="L171" i="42"/>
  <c r="O171" i="42"/>
  <c r="G172" i="42"/>
  <c r="K172" i="42"/>
  <c r="G173" i="42"/>
  <c r="J173" i="42"/>
  <c r="J172" i="42" s="1"/>
  <c r="K173" i="42"/>
  <c r="N173" i="42"/>
  <c r="N172" i="42" s="1"/>
  <c r="D174" i="42"/>
  <c r="D173" i="42" s="1"/>
  <c r="D172" i="42" s="1"/>
  <c r="E174" i="42"/>
  <c r="E173" i="42" s="1"/>
  <c r="E172" i="42" s="1"/>
  <c r="G174" i="42"/>
  <c r="H174" i="42"/>
  <c r="H173" i="42" s="1"/>
  <c r="H172" i="42" s="1"/>
  <c r="I174" i="42"/>
  <c r="I173" i="42" s="1"/>
  <c r="I172" i="42" s="1"/>
  <c r="J174" i="42"/>
  <c r="K174" i="42"/>
  <c r="M174" i="42"/>
  <c r="M173" i="42" s="1"/>
  <c r="M172" i="42" s="1"/>
  <c r="N174" i="42"/>
  <c r="F175" i="42"/>
  <c r="C175" i="42" s="1"/>
  <c r="I175" i="42"/>
  <c r="L175" i="42"/>
  <c r="O175" i="42"/>
  <c r="O174" i="42" s="1"/>
  <c r="F176" i="42"/>
  <c r="I176" i="42"/>
  <c r="L176" i="42"/>
  <c r="L174" i="42" s="1"/>
  <c r="O176" i="42"/>
  <c r="C176" i="42" s="1"/>
  <c r="F177" i="42"/>
  <c r="I177" i="42"/>
  <c r="L177" i="42"/>
  <c r="C177" i="42" s="1"/>
  <c r="O177" i="42"/>
  <c r="D178" i="42"/>
  <c r="E178" i="42"/>
  <c r="G178" i="42"/>
  <c r="H178" i="42"/>
  <c r="J178" i="42"/>
  <c r="K178" i="42"/>
  <c r="M178" i="42"/>
  <c r="N178" i="42"/>
  <c r="F179" i="42"/>
  <c r="C179" i="42" s="1"/>
  <c r="I179" i="42"/>
  <c r="L179" i="42"/>
  <c r="O179" i="42"/>
  <c r="O178" i="42" s="1"/>
  <c r="F180" i="42"/>
  <c r="I180" i="42"/>
  <c r="L180" i="42"/>
  <c r="L178" i="42" s="1"/>
  <c r="O180" i="42"/>
  <c r="C180" i="42" s="1"/>
  <c r="F181" i="42"/>
  <c r="I181" i="42"/>
  <c r="L181" i="42"/>
  <c r="C181" i="42" s="1"/>
  <c r="O181" i="42"/>
  <c r="F182" i="42"/>
  <c r="C182" i="42" s="1"/>
  <c r="I182" i="42"/>
  <c r="I178" i="42" s="1"/>
  <c r="L182" i="42"/>
  <c r="O182" i="42"/>
  <c r="D183" i="42"/>
  <c r="E183" i="42"/>
  <c r="G183" i="42"/>
  <c r="H183" i="42"/>
  <c r="I183" i="42"/>
  <c r="J183" i="42"/>
  <c r="K183" i="42"/>
  <c r="M183" i="42"/>
  <c r="N183" i="42"/>
  <c r="F184" i="42"/>
  <c r="F183" i="42" s="1"/>
  <c r="I184" i="42"/>
  <c r="L184" i="42"/>
  <c r="O184" i="42"/>
  <c r="O183" i="42" s="1"/>
  <c r="F185" i="42"/>
  <c r="I185" i="42"/>
  <c r="L185" i="42"/>
  <c r="L183" i="42" s="1"/>
  <c r="O185" i="42"/>
  <c r="D187" i="42"/>
  <c r="E187" i="42"/>
  <c r="G187" i="42"/>
  <c r="G186" i="42" s="1"/>
  <c r="H187" i="42"/>
  <c r="I187" i="42"/>
  <c r="J187" i="42"/>
  <c r="K187" i="42"/>
  <c r="K186" i="42" s="1"/>
  <c r="M187" i="42"/>
  <c r="N187" i="42"/>
  <c r="F188" i="42"/>
  <c r="F187" i="42" s="1"/>
  <c r="I188" i="42"/>
  <c r="L188" i="42"/>
  <c r="O188" i="42"/>
  <c r="O187" i="42" s="1"/>
  <c r="O186" i="42" s="1"/>
  <c r="F189" i="42"/>
  <c r="I189" i="42"/>
  <c r="L189" i="42"/>
  <c r="L187" i="42" s="1"/>
  <c r="O189" i="42"/>
  <c r="E190" i="42"/>
  <c r="E186" i="42" s="1"/>
  <c r="I190" i="42"/>
  <c r="I186" i="42" s="1"/>
  <c r="J190" i="42"/>
  <c r="J186" i="42" s="1"/>
  <c r="M190" i="42"/>
  <c r="M186" i="42" s="1"/>
  <c r="N190" i="42"/>
  <c r="N186" i="42" s="1"/>
  <c r="D191" i="42"/>
  <c r="D190" i="42" s="1"/>
  <c r="E191" i="42"/>
  <c r="G191" i="42"/>
  <c r="G190" i="42" s="1"/>
  <c r="H191" i="42"/>
  <c r="H190" i="42" s="1"/>
  <c r="I191" i="42"/>
  <c r="J191" i="42"/>
  <c r="K191" i="42"/>
  <c r="K190" i="42" s="1"/>
  <c r="L191" i="42"/>
  <c r="L190" i="42" s="1"/>
  <c r="M191" i="42"/>
  <c r="N191" i="42"/>
  <c r="F192" i="42"/>
  <c r="F191" i="42" s="1"/>
  <c r="I192" i="42"/>
  <c r="L192" i="42"/>
  <c r="O192" i="42"/>
  <c r="O191" i="42" s="1"/>
  <c r="O190" i="42" s="1"/>
  <c r="D195" i="42"/>
  <c r="E195" i="42"/>
  <c r="H195" i="42"/>
  <c r="H194" i="42" s="1"/>
  <c r="M195" i="42"/>
  <c r="F196" i="42"/>
  <c r="I196" i="42"/>
  <c r="L196" i="42"/>
  <c r="O196" i="42"/>
  <c r="O195" i="42" s="1"/>
  <c r="D197" i="42"/>
  <c r="E197" i="42"/>
  <c r="G197" i="42"/>
  <c r="G195" i="42" s="1"/>
  <c r="G194" i="42" s="1"/>
  <c r="H197" i="42"/>
  <c r="J197" i="42"/>
  <c r="J195" i="42" s="1"/>
  <c r="K197" i="42"/>
  <c r="K195" i="42" s="1"/>
  <c r="M197" i="42"/>
  <c r="N197" i="42"/>
  <c r="N195" i="42" s="1"/>
  <c r="O197" i="42"/>
  <c r="F198" i="42"/>
  <c r="C198" i="42" s="1"/>
  <c r="I198" i="42"/>
  <c r="I197" i="42" s="1"/>
  <c r="I195" i="42" s="1"/>
  <c r="L198" i="42"/>
  <c r="L197" i="42" s="1"/>
  <c r="L195" i="42" s="1"/>
  <c r="O198" i="42"/>
  <c r="F199" i="42"/>
  <c r="C199" i="42" s="1"/>
  <c r="I199" i="42"/>
  <c r="L199" i="42"/>
  <c r="O199" i="42"/>
  <c r="F200" i="42"/>
  <c r="I200" i="42"/>
  <c r="L200" i="42"/>
  <c r="O200" i="42"/>
  <c r="C200" i="42" s="1"/>
  <c r="F201" i="42"/>
  <c r="I201" i="42"/>
  <c r="L201" i="42"/>
  <c r="C201" i="42" s="1"/>
  <c r="O201" i="42"/>
  <c r="F202" i="42"/>
  <c r="C202" i="42" s="1"/>
  <c r="I202" i="42"/>
  <c r="L202" i="42"/>
  <c r="O202" i="42"/>
  <c r="D204" i="42"/>
  <c r="E204" i="42"/>
  <c r="G204" i="42"/>
  <c r="G203" i="42" s="1"/>
  <c r="H204" i="42"/>
  <c r="J204" i="42"/>
  <c r="J203" i="42" s="1"/>
  <c r="K204" i="42"/>
  <c r="K203" i="42" s="1"/>
  <c r="M204" i="42"/>
  <c r="N204" i="42"/>
  <c r="N203" i="42" s="1"/>
  <c r="F205" i="42"/>
  <c r="I205" i="42"/>
  <c r="I204" i="42" s="1"/>
  <c r="L205" i="42"/>
  <c r="L204" i="42" s="1"/>
  <c r="O205" i="42"/>
  <c r="F206" i="42"/>
  <c r="F204" i="42" s="1"/>
  <c r="I206" i="42"/>
  <c r="L206" i="42"/>
  <c r="O206" i="42"/>
  <c r="F207" i="42"/>
  <c r="C207" i="42" s="1"/>
  <c r="I207" i="42"/>
  <c r="L207" i="42"/>
  <c r="O207" i="42"/>
  <c r="F208" i="42"/>
  <c r="I208" i="42"/>
  <c r="L208" i="42"/>
  <c r="O208" i="42"/>
  <c r="O204" i="42" s="1"/>
  <c r="F209" i="42"/>
  <c r="I209" i="42"/>
  <c r="L209" i="42"/>
  <c r="C209" i="42" s="1"/>
  <c r="O209" i="42"/>
  <c r="F210" i="42"/>
  <c r="C210" i="42" s="1"/>
  <c r="I210" i="42"/>
  <c r="L210" i="42"/>
  <c r="O210" i="42"/>
  <c r="F211" i="42"/>
  <c r="C211" i="42" s="1"/>
  <c r="I211" i="42"/>
  <c r="L211" i="42"/>
  <c r="O211" i="42"/>
  <c r="F212" i="42"/>
  <c r="I212" i="42"/>
  <c r="L212" i="42"/>
  <c r="O212" i="42"/>
  <c r="C212" i="42" s="1"/>
  <c r="F213" i="42"/>
  <c r="I213" i="42"/>
  <c r="L213" i="42"/>
  <c r="C213" i="42" s="1"/>
  <c r="O213" i="42"/>
  <c r="F214" i="42"/>
  <c r="C214" i="42" s="1"/>
  <c r="I214" i="42"/>
  <c r="L214" i="42"/>
  <c r="O214" i="42"/>
  <c r="D215" i="42"/>
  <c r="D203" i="42" s="1"/>
  <c r="E215" i="42"/>
  <c r="E203" i="42" s="1"/>
  <c r="E194" i="42" s="1"/>
  <c r="G215" i="42"/>
  <c r="H215" i="42"/>
  <c r="H203" i="42" s="1"/>
  <c r="J215" i="42"/>
  <c r="K215" i="42"/>
  <c r="M215" i="42"/>
  <c r="M203" i="42" s="1"/>
  <c r="M194" i="42" s="1"/>
  <c r="N215" i="42"/>
  <c r="F216" i="42"/>
  <c r="F215" i="42" s="1"/>
  <c r="I216" i="42"/>
  <c r="L216" i="42"/>
  <c r="O216" i="42"/>
  <c r="O215" i="42" s="1"/>
  <c r="F217" i="42"/>
  <c r="I217" i="42"/>
  <c r="L217" i="42"/>
  <c r="L215" i="42" s="1"/>
  <c r="O217" i="42"/>
  <c r="F218" i="42"/>
  <c r="C218" i="42" s="1"/>
  <c r="I218" i="42"/>
  <c r="I215" i="42" s="1"/>
  <c r="L218" i="42"/>
  <c r="O218" i="42"/>
  <c r="F219" i="42"/>
  <c r="C219" i="42" s="1"/>
  <c r="I219" i="42"/>
  <c r="L219" i="42"/>
  <c r="O219" i="42"/>
  <c r="F220" i="42"/>
  <c r="I220" i="42"/>
  <c r="L220" i="42"/>
  <c r="O220" i="42"/>
  <c r="C220" i="42" s="1"/>
  <c r="F221" i="42"/>
  <c r="I221" i="42"/>
  <c r="L221" i="42"/>
  <c r="C221" i="42" s="1"/>
  <c r="O221" i="42"/>
  <c r="F222" i="42"/>
  <c r="C222" i="42" s="1"/>
  <c r="I222" i="42"/>
  <c r="L222" i="42"/>
  <c r="O222" i="42"/>
  <c r="F223" i="42"/>
  <c r="C223" i="42" s="1"/>
  <c r="I223" i="42"/>
  <c r="L223" i="42"/>
  <c r="O223" i="42"/>
  <c r="F224" i="42"/>
  <c r="I224" i="42"/>
  <c r="L224" i="42"/>
  <c r="O224" i="42"/>
  <c r="C224" i="42" s="1"/>
  <c r="F225" i="42"/>
  <c r="I225" i="42"/>
  <c r="L225" i="42"/>
  <c r="C225" i="42" s="1"/>
  <c r="O225" i="42"/>
  <c r="D226" i="42"/>
  <c r="E226" i="42"/>
  <c r="G226" i="42"/>
  <c r="H226" i="42"/>
  <c r="I226" i="42"/>
  <c r="J226" i="42"/>
  <c r="K226" i="42"/>
  <c r="L226" i="42"/>
  <c r="M226" i="42"/>
  <c r="N226" i="42"/>
  <c r="F227" i="42"/>
  <c r="C227" i="42" s="1"/>
  <c r="I227" i="42"/>
  <c r="L227" i="42"/>
  <c r="O227" i="42"/>
  <c r="O226" i="42" s="1"/>
  <c r="F228" i="42"/>
  <c r="I228" i="42"/>
  <c r="L228" i="42"/>
  <c r="O228" i="42"/>
  <c r="C228" i="42" s="1"/>
  <c r="F231" i="42"/>
  <c r="C231" i="42" s="1"/>
  <c r="I231" i="42"/>
  <c r="L231" i="42"/>
  <c r="O231" i="42"/>
  <c r="D232" i="42"/>
  <c r="D230" i="42" s="1"/>
  <c r="E232" i="42"/>
  <c r="F232" i="42"/>
  <c r="G232" i="42"/>
  <c r="G230" i="42" s="1"/>
  <c r="H232" i="42"/>
  <c r="H230" i="42" s="1"/>
  <c r="J232" i="42"/>
  <c r="K232" i="42"/>
  <c r="K230" i="42" s="1"/>
  <c r="M232" i="42"/>
  <c r="N232" i="42"/>
  <c r="O232" i="42"/>
  <c r="F233" i="42"/>
  <c r="I233" i="42"/>
  <c r="I232" i="42" s="1"/>
  <c r="L233" i="42"/>
  <c r="L232" i="42" s="1"/>
  <c r="L230" i="42" s="1"/>
  <c r="O233" i="42"/>
  <c r="D234" i="42"/>
  <c r="E234" i="42"/>
  <c r="E230" i="42" s="1"/>
  <c r="E229" i="42" s="1"/>
  <c r="G234" i="42"/>
  <c r="H234" i="42"/>
  <c r="I234" i="42"/>
  <c r="J234" i="42"/>
  <c r="J230" i="42" s="1"/>
  <c r="J229" i="42" s="1"/>
  <c r="K234" i="42"/>
  <c r="M234" i="42"/>
  <c r="M230" i="42" s="1"/>
  <c r="N234" i="42"/>
  <c r="N230" i="42" s="1"/>
  <c r="N229" i="42" s="1"/>
  <c r="F235" i="42"/>
  <c r="C235" i="42" s="1"/>
  <c r="I235" i="42"/>
  <c r="L235" i="42"/>
  <c r="O235" i="42"/>
  <c r="O234" i="42" s="1"/>
  <c r="F236" i="42"/>
  <c r="I236" i="42"/>
  <c r="L236" i="42"/>
  <c r="L234" i="42" s="1"/>
  <c r="O236" i="42"/>
  <c r="C236" i="42" s="1"/>
  <c r="D237" i="42"/>
  <c r="E237" i="42"/>
  <c r="G237" i="42"/>
  <c r="H237" i="42"/>
  <c r="J237" i="42"/>
  <c r="K237" i="42"/>
  <c r="M237" i="42"/>
  <c r="N237" i="42"/>
  <c r="F238" i="42"/>
  <c r="C238" i="42" s="1"/>
  <c r="I238" i="42"/>
  <c r="I237" i="42" s="1"/>
  <c r="L238" i="42"/>
  <c r="L237" i="42" s="1"/>
  <c r="O238" i="42"/>
  <c r="F239" i="42"/>
  <c r="C239" i="42" s="1"/>
  <c r="I239" i="42"/>
  <c r="L239" i="42"/>
  <c r="O239" i="42"/>
  <c r="F240" i="42"/>
  <c r="I240" i="42"/>
  <c r="L240" i="42"/>
  <c r="O240" i="42"/>
  <c r="C240" i="42" s="1"/>
  <c r="F241" i="42"/>
  <c r="I241" i="42"/>
  <c r="L241" i="42"/>
  <c r="C241" i="42" s="1"/>
  <c r="O241" i="42"/>
  <c r="F242" i="42"/>
  <c r="C242" i="42" s="1"/>
  <c r="I242" i="42"/>
  <c r="L242" i="42"/>
  <c r="O242" i="42"/>
  <c r="F243" i="42"/>
  <c r="C243" i="42" s="1"/>
  <c r="I243" i="42"/>
  <c r="L243" i="42"/>
  <c r="O243" i="42"/>
  <c r="F244" i="42"/>
  <c r="I244" i="42"/>
  <c r="L244" i="42"/>
  <c r="O244" i="42"/>
  <c r="C244" i="42" s="1"/>
  <c r="D245" i="42"/>
  <c r="E245" i="42"/>
  <c r="G245" i="42"/>
  <c r="H245" i="42"/>
  <c r="J245" i="42"/>
  <c r="K245" i="42"/>
  <c r="M245" i="42"/>
  <c r="N245" i="42"/>
  <c r="F246" i="42"/>
  <c r="C246" i="42" s="1"/>
  <c r="I246" i="42"/>
  <c r="I245" i="42" s="1"/>
  <c r="L246" i="42"/>
  <c r="L245" i="42" s="1"/>
  <c r="O246" i="42"/>
  <c r="F247" i="42"/>
  <c r="C247" i="42" s="1"/>
  <c r="I247" i="42"/>
  <c r="L247" i="42"/>
  <c r="O247" i="42"/>
  <c r="F248" i="42"/>
  <c r="I248" i="42"/>
  <c r="L248" i="42"/>
  <c r="O248" i="42"/>
  <c r="C248" i="42" s="1"/>
  <c r="F249" i="42"/>
  <c r="I249" i="42"/>
  <c r="L249" i="42"/>
  <c r="C249" i="42" s="1"/>
  <c r="O249" i="42"/>
  <c r="E250" i="42"/>
  <c r="J250" i="42"/>
  <c r="M250" i="42"/>
  <c r="N250" i="42"/>
  <c r="D251" i="42"/>
  <c r="D250" i="42" s="1"/>
  <c r="E251" i="42"/>
  <c r="G251" i="42"/>
  <c r="G250" i="42" s="1"/>
  <c r="H251" i="42"/>
  <c r="H250" i="42" s="1"/>
  <c r="J251" i="42"/>
  <c r="K251" i="42"/>
  <c r="K250" i="42" s="1"/>
  <c r="M251" i="42"/>
  <c r="N251" i="42"/>
  <c r="F252" i="42"/>
  <c r="F251" i="42" s="1"/>
  <c r="I252" i="42"/>
  <c r="L252" i="42"/>
  <c r="O252" i="42"/>
  <c r="O251" i="42" s="1"/>
  <c r="O250" i="42" s="1"/>
  <c r="F253" i="42"/>
  <c r="I253" i="42"/>
  <c r="L253" i="42"/>
  <c r="L251" i="42" s="1"/>
  <c r="L250" i="42" s="1"/>
  <c r="O253" i="42"/>
  <c r="F254" i="42"/>
  <c r="C254" i="42" s="1"/>
  <c r="I254" i="42"/>
  <c r="I251" i="42" s="1"/>
  <c r="I250" i="42" s="1"/>
  <c r="L254" i="42"/>
  <c r="O254" i="42"/>
  <c r="F255" i="42"/>
  <c r="C255" i="42" s="1"/>
  <c r="I255" i="42"/>
  <c r="L255" i="42"/>
  <c r="O255" i="42"/>
  <c r="F256" i="42"/>
  <c r="I256" i="42"/>
  <c r="L256" i="42"/>
  <c r="O256" i="42"/>
  <c r="C256" i="42" s="1"/>
  <c r="F257" i="42"/>
  <c r="I257" i="42"/>
  <c r="L257" i="42"/>
  <c r="C257" i="42" s="1"/>
  <c r="O257" i="42"/>
  <c r="J258" i="42"/>
  <c r="N258" i="42"/>
  <c r="D259" i="42"/>
  <c r="D258" i="42" s="1"/>
  <c r="E259" i="42"/>
  <c r="G259" i="42"/>
  <c r="G258" i="42" s="1"/>
  <c r="H259" i="42"/>
  <c r="H258" i="42" s="1"/>
  <c r="J259" i="42"/>
  <c r="K259" i="42"/>
  <c r="K258" i="42" s="1"/>
  <c r="M259" i="42"/>
  <c r="N259" i="42"/>
  <c r="F260" i="42"/>
  <c r="F259" i="42" s="1"/>
  <c r="I260" i="42"/>
  <c r="L260" i="42"/>
  <c r="O260" i="42"/>
  <c r="O259" i="42" s="1"/>
  <c r="F261" i="42"/>
  <c r="I261" i="42"/>
  <c r="L261" i="42"/>
  <c r="L259" i="42" s="1"/>
  <c r="O261" i="42"/>
  <c r="F262" i="42"/>
  <c r="C262" i="42" s="1"/>
  <c r="I262" i="42"/>
  <c r="I259" i="42" s="1"/>
  <c r="L262" i="42"/>
  <c r="O262" i="42"/>
  <c r="D263" i="42"/>
  <c r="E263" i="42"/>
  <c r="E258" i="42" s="1"/>
  <c r="G263" i="42"/>
  <c r="H263" i="42"/>
  <c r="J263" i="42"/>
  <c r="K263" i="42"/>
  <c r="M263" i="42"/>
  <c r="M258" i="42" s="1"/>
  <c r="N263" i="42"/>
  <c r="F264" i="42"/>
  <c r="F263" i="42" s="1"/>
  <c r="I264" i="42"/>
  <c r="L264" i="42"/>
  <c r="O264" i="42"/>
  <c r="O263" i="42" s="1"/>
  <c r="F265" i="42"/>
  <c r="I265" i="42"/>
  <c r="L265" i="42"/>
  <c r="L263" i="42" s="1"/>
  <c r="O265" i="42"/>
  <c r="F266" i="42"/>
  <c r="C266" i="42" s="1"/>
  <c r="I266" i="42"/>
  <c r="I263" i="42" s="1"/>
  <c r="L266" i="42"/>
  <c r="O266" i="42"/>
  <c r="F267" i="42"/>
  <c r="C267" i="42" s="1"/>
  <c r="I267" i="42"/>
  <c r="L267" i="42"/>
  <c r="O267" i="42"/>
  <c r="G269" i="42"/>
  <c r="G268" i="42" s="1"/>
  <c r="J269" i="42"/>
  <c r="J268" i="42" s="1"/>
  <c r="K269" i="42"/>
  <c r="K268" i="42" s="1"/>
  <c r="N269" i="42"/>
  <c r="N268" i="42" s="1"/>
  <c r="F270" i="42"/>
  <c r="C270" i="42" s="1"/>
  <c r="I270" i="42"/>
  <c r="I269" i="42" s="1"/>
  <c r="I268" i="42" s="1"/>
  <c r="L270" i="42"/>
  <c r="L269" i="42" s="1"/>
  <c r="L268" i="42" s="1"/>
  <c r="O270" i="42"/>
  <c r="D271" i="42"/>
  <c r="D269" i="42" s="1"/>
  <c r="D268" i="42" s="1"/>
  <c r="E271" i="42"/>
  <c r="E269" i="42" s="1"/>
  <c r="E268" i="42" s="1"/>
  <c r="G271" i="42"/>
  <c r="H271" i="42"/>
  <c r="H269" i="42" s="1"/>
  <c r="H268" i="42" s="1"/>
  <c r="I271" i="42"/>
  <c r="J271" i="42"/>
  <c r="K271" i="42"/>
  <c r="M271" i="42"/>
  <c r="M269" i="42" s="1"/>
  <c r="M268" i="42" s="1"/>
  <c r="N271" i="42"/>
  <c r="F272" i="42"/>
  <c r="F271" i="42" s="1"/>
  <c r="I272" i="42"/>
  <c r="L272" i="42"/>
  <c r="O272" i="42"/>
  <c r="O271" i="42" s="1"/>
  <c r="F273" i="42"/>
  <c r="I273" i="42"/>
  <c r="L273" i="42"/>
  <c r="L271" i="42" s="1"/>
  <c r="O273" i="42"/>
  <c r="F274" i="42"/>
  <c r="C274" i="42" s="1"/>
  <c r="I274" i="42"/>
  <c r="L274" i="42"/>
  <c r="O274" i="42"/>
  <c r="D275" i="42"/>
  <c r="E275" i="42"/>
  <c r="G275" i="42"/>
  <c r="H275" i="42"/>
  <c r="I275" i="42"/>
  <c r="J275" i="42"/>
  <c r="K275" i="42"/>
  <c r="M275" i="42"/>
  <c r="N275" i="42"/>
  <c r="F276" i="42"/>
  <c r="C276" i="42" s="1"/>
  <c r="I276" i="42"/>
  <c r="L276" i="42"/>
  <c r="O276" i="42"/>
  <c r="O275" i="42" s="1"/>
  <c r="F277" i="42"/>
  <c r="I277" i="42"/>
  <c r="L277" i="42"/>
  <c r="L275" i="42" s="1"/>
  <c r="O277" i="42"/>
  <c r="F278" i="42"/>
  <c r="C278" i="42" s="1"/>
  <c r="I278" i="42"/>
  <c r="L278" i="42"/>
  <c r="O278" i="42"/>
  <c r="D279" i="42"/>
  <c r="E279" i="42"/>
  <c r="G279" i="42"/>
  <c r="H279" i="42"/>
  <c r="I279" i="42"/>
  <c r="J279" i="42"/>
  <c r="K279" i="42"/>
  <c r="L279" i="42"/>
  <c r="M279" i="42"/>
  <c r="N279" i="42"/>
  <c r="F280" i="42"/>
  <c r="C280" i="42" s="1"/>
  <c r="I280" i="42"/>
  <c r="L280" i="42"/>
  <c r="O280" i="42"/>
  <c r="O279" i="42" s="1"/>
  <c r="D281" i="42"/>
  <c r="E281" i="42"/>
  <c r="G281" i="42"/>
  <c r="G287" i="42" s="1"/>
  <c r="G286" i="42" s="1"/>
  <c r="H281" i="42"/>
  <c r="J281" i="42"/>
  <c r="K281" i="42"/>
  <c r="K287" i="42" s="1"/>
  <c r="K286" i="42" s="1"/>
  <c r="M281" i="42"/>
  <c r="N281" i="42"/>
  <c r="O281" i="42"/>
  <c r="O287" i="42" s="1"/>
  <c r="F282" i="42"/>
  <c r="C282" i="42" s="1"/>
  <c r="I282" i="42"/>
  <c r="I281" i="42" s="1"/>
  <c r="L282" i="42"/>
  <c r="L281" i="42" s="1"/>
  <c r="O282" i="42"/>
  <c r="F283" i="42"/>
  <c r="C283" i="42" s="1"/>
  <c r="I283" i="42"/>
  <c r="L283" i="42"/>
  <c r="O283" i="42"/>
  <c r="D287" i="42"/>
  <c r="D286" i="42" s="1"/>
  <c r="E287" i="42"/>
  <c r="E286" i="42" s="1"/>
  <c r="H287" i="42"/>
  <c r="H286" i="42" s="1"/>
  <c r="M287" i="42"/>
  <c r="M286" i="42" s="1"/>
  <c r="D288" i="42"/>
  <c r="E288" i="42"/>
  <c r="G288" i="42"/>
  <c r="H288" i="42"/>
  <c r="J288" i="42"/>
  <c r="K288" i="42"/>
  <c r="M288" i="42"/>
  <c r="N288" i="42"/>
  <c r="F289" i="42"/>
  <c r="I289" i="42"/>
  <c r="I288" i="42" s="1"/>
  <c r="L289" i="42"/>
  <c r="O289" i="42"/>
  <c r="O288" i="42" s="1"/>
  <c r="F290" i="42"/>
  <c r="C290" i="42" s="1"/>
  <c r="I290" i="42"/>
  <c r="L290" i="42"/>
  <c r="O290" i="42"/>
  <c r="F291" i="42"/>
  <c r="F288" i="42" s="1"/>
  <c r="I291" i="42"/>
  <c r="L291" i="42"/>
  <c r="O291" i="42"/>
  <c r="F292" i="42"/>
  <c r="C292" i="42" s="1"/>
  <c r="I292" i="42"/>
  <c r="L292" i="42"/>
  <c r="O292" i="42"/>
  <c r="F293" i="42"/>
  <c r="I293" i="42"/>
  <c r="L293" i="42"/>
  <c r="L288" i="42" s="1"/>
  <c r="O293" i="42"/>
  <c r="C293" i="42" s="1"/>
  <c r="F294" i="42"/>
  <c r="C294" i="42" s="1"/>
  <c r="I294" i="42"/>
  <c r="L294" i="42"/>
  <c r="O294" i="42"/>
  <c r="F295" i="42"/>
  <c r="C295" i="42" s="1"/>
  <c r="I295" i="42"/>
  <c r="L295" i="42"/>
  <c r="O295" i="42"/>
  <c r="O286" i="42" s="1"/>
  <c r="F296" i="42"/>
  <c r="C296" i="42" s="1"/>
  <c r="I296" i="42"/>
  <c r="L296" i="42"/>
  <c r="O296" i="42"/>
  <c r="D21" i="41"/>
  <c r="D20" i="41" s="1"/>
  <c r="E21" i="41"/>
  <c r="E20" i="41" s="1"/>
  <c r="G21" i="41"/>
  <c r="H21" i="41"/>
  <c r="H20" i="41" s="1"/>
  <c r="J21" i="41"/>
  <c r="K21" i="41"/>
  <c r="M21" i="41"/>
  <c r="M20" i="41" s="1"/>
  <c r="N21" i="41"/>
  <c r="N20" i="41" s="1"/>
  <c r="F22" i="41"/>
  <c r="C22" i="41" s="1"/>
  <c r="I22" i="41"/>
  <c r="I21" i="41" s="1"/>
  <c r="I20" i="41" s="1"/>
  <c r="L22" i="41"/>
  <c r="O22" i="41"/>
  <c r="O21" i="41" s="1"/>
  <c r="F23" i="41"/>
  <c r="C23" i="41" s="1"/>
  <c r="I23" i="41"/>
  <c r="L23" i="41"/>
  <c r="L21" i="41" s="1"/>
  <c r="O23" i="41"/>
  <c r="C24" i="41"/>
  <c r="F24" i="41"/>
  <c r="I24" i="41"/>
  <c r="F25" i="41"/>
  <c r="C25" i="41" s="1"/>
  <c r="J27" i="41"/>
  <c r="J26" i="41" s="1"/>
  <c r="K27" i="41"/>
  <c r="K26" i="41" s="1"/>
  <c r="K20" i="41" s="1"/>
  <c r="L28" i="41"/>
  <c r="C28" i="41" s="1"/>
  <c r="L29" i="41"/>
  <c r="C29" i="41" s="1"/>
  <c r="L30" i="41"/>
  <c r="C30" i="41" s="1"/>
  <c r="J31" i="41"/>
  <c r="K31" i="41"/>
  <c r="L32" i="41"/>
  <c r="L31" i="41" s="1"/>
  <c r="C31" i="41" s="1"/>
  <c r="J33" i="41"/>
  <c r="K33" i="41"/>
  <c r="L34" i="41"/>
  <c r="C34" i="41" s="1"/>
  <c r="L35" i="41"/>
  <c r="C35" i="41" s="1"/>
  <c r="J36" i="41"/>
  <c r="K36" i="41"/>
  <c r="L37" i="41"/>
  <c r="C37" i="41" s="1"/>
  <c r="L38" i="41"/>
  <c r="C38" i="41" s="1"/>
  <c r="L39" i="41"/>
  <c r="C39" i="41" s="1"/>
  <c r="L40" i="41"/>
  <c r="C40" i="41" s="1"/>
  <c r="F41" i="41"/>
  <c r="C41" i="41" s="1"/>
  <c r="D42" i="41"/>
  <c r="E42" i="41"/>
  <c r="G42" i="41"/>
  <c r="G20" i="41" s="1"/>
  <c r="H42" i="41"/>
  <c r="J42" i="41"/>
  <c r="K42" i="41"/>
  <c r="F43" i="41"/>
  <c r="F42" i="41" s="1"/>
  <c r="C42" i="41" s="1"/>
  <c r="I43" i="41"/>
  <c r="I42" i="41" s="1"/>
  <c r="L43" i="41"/>
  <c r="L42" i="41" s="1"/>
  <c r="M44" i="41"/>
  <c r="N44" i="41"/>
  <c r="O45" i="41"/>
  <c r="C45" i="41" s="1"/>
  <c r="O46" i="41"/>
  <c r="C46" i="41" s="1"/>
  <c r="D54" i="41"/>
  <c r="D53" i="41" s="1"/>
  <c r="D52" i="41" s="1"/>
  <c r="E54" i="41"/>
  <c r="E53" i="41" s="1"/>
  <c r="E52" i="41" s="1"/>
  <c r="G54" i="41"/>
  <c r="G53" i="41" s="1"/>
  <c r="H54" i="41"/>
  <c r="H53" i="41" s="1"/>
  <c r="H52" i="41" s="1"/>
  <c r="I54" i="41"/>
  <c r="I53" i="41" s="1"/>
  <c r="I52" i="41" s="1"/>
  <c r="J54" i="41"/>
  <c r="K54" i="41"/>
  <c r="K53" i="41" s="1"/>
  <c r="M54" i="41"/>
  <c r="M53" i="41" s="1"/>
  <c r="M52" i="41" s="1"/>
  <c r="N54" i="41"/>
  <c r="F55" i="41"/>
  <c r="C55" i="41" s="1"/>
  <c r="I55" i="41"/>
  <c r="L55" i="41"/>
  <c r="O55" i="41"/>
  <c r="O54" i="41" s="1"/>
  <c r="F56" i="41"/>
  <c r="I56" i="41"/>
  <c r="L56" i="41"/>
  <c r="L54" i="41" s="1"/>
  <c r="O56" i="41"/>
  <c r="C56" i="41" s="1"/>
  <c r="D57" i="41"/>
  <c r="E57" i="41"/>
  <c r="G57" i="41"/>
  <c r="H57" i="41"/>
  <c r="J57" i="41"/>
  <c r="J53" i="41" s="1"/>
  <c r="K57" i="41"/>
  <c r="M57" i="41"/>
  <c r="N57" i="41"/>
  <c r="N53" i="41" s="1"/>
  <c r="F58" i="41"/>
  <c r="C58" i="41" s="1"/>
  <c r="I58" i="41"/>
  <c r="I57" i="41" s="1"/>
  <c r="L58" i="41"/>
  <c r="O58" i="41"/>
  <c r="O57" i="41" s="1"/>
  <c r="F59" i="41"/>
  <c r="C59" i="41" s="1"/>
  <c r="I59" i="41"/>
  <c r="L59" i="41"/>
  <c r="L57" i="41" s="1"/>
  <c r="O59" i="41"/>
  <c r="F60" i="41"/>
  <c r="I60" i="41"/>
  <c r="L60" i="41"/>
  <c r="O60" i="41"/>
  <c r="C60" i="41" s="1"/>
  <c r="F61" i="41"/>
  <c r="C61" i="41" s="1"/>
  <c r="I61" i="41"/>
  <c r="L61" i="41"/>
  <c r="O61" i="41"/>
  <c r="F62" i="41"/>
  <c r="C62" i="41" s="1"/>
  <c r="I62" i="41"/>
  <c r="L62" i="41"/>
  <c r="O62" i="41"/>
  <c r="F63" i="41"/>
  <c r="C63" i="41" s="1"/>
  <c r="I63" i="41"/>
  <c r="L63" i="41"/>
  <c r="O63" i="41"/>
  <c r="F64" i="41"/>
  <c r="I64" i="41"/>
  <c r="L64" i="41"/>
  <c r="O64" i="41"/>
  <c r="C64" i="41" s="1"/>
  <c r="F65" i="41"/>
  <c r="C65" i="41" s="1"/>
  <c r="I65" i="41"/>
  <c r="L65" i="41"/>
  <c r="O65" i="41"/>
  <c r="D66" i="41"/>
  <c r="E66" i="41"/>
  <c r="H66" i="41"/>
  <c r="M66" i="41"/>
  <c r="F67" i="41"/>
  <c r="C67" i="41" s="1"/>
  <c r="I67" i="41"/>
  <c r="L67" i="41"/>
  <c r="O67" i="41"/>
  <c r="D68" i="41"/>
  <c r="E68" i="41"/>
  <c r="G68" i="41"/>
  <c r="G66" i="41" s="1"/>
  <c r="H68" i="41"/>
  <c r="J68" i="41"/>
  <c r="J66" i="41" s="1"/>
  <c r="K68" i="41"/>
  <c r="K66" i="41" s="1"/>
  <c r="M68" i="41"/>
  <c r="N68" i="41"/>
  <c r="N66" i="41" s="1"/>
  <c r="F69" i="41"/>
  <c r="C69" i="41" s="1"/>
  <c r="I69" i="41"/>
  <c r="I68" i="41" s="1"/>
  <c r="I66" i="41" s="1"/>
  <c r="L69" i="41"/>
  <c r="L68" i="41" s="1"/>
  <c r="L66" i="41" s="1"/>
  <c r="O69" i="41"/>
  <c r="F70" i="41"/>
  <c r="C70" i="41" s="1"/>
  <c r="I70" i="41"/>
  <c r="L70" i="41"/>
  <c r="O70" i="41"/>
  <c r="F71" i="41"/>
  <c r="C71" i="41" s="1"/>
  <c r="I71" i="41"/>
  <c r="L71" i="41"/>
  <c r="O71" i="41"/>
  <c r="F72" i="41"/>
  <c r="I72" i="41"/>
  <c r="L72" i="41"/>
  <c r="O72" i="41"/>
  <c r="O68" i="41" s="1"/>
  <c r="F73" i="41"/>
  <c r="C73" i="41" s="1"/>
  <c r="I73" i="41"/>
  <c r="L73" i="41"/>
  <c r="O73" i="41"/>
  <c r="D76" i="41"/>
  <c r="E76" i="41"/>
  <c r="E75" i="41" s="1"/>
  <c r="G76" i="41"/>
  <c r="G75" i="41" s="1"/>
  <c r="H76" i="41"/>
  <c r="J76" i="41"/>
  <c r="J75" i="41" s="1"/>
  <c r="K76" i="41"/>
  <c r="K75" i="41" s="1"/>
  <c r="M76" i="41"/>
  <c r="M75" i="41" s="1"/>
  <c r="N76" i="41"/>
  <c r="N75" i="41" s="1"/>
  <c r="O76" i="41"/>
  <c r="F77" i="41"/>
  <c r="C77" i="41" s="1"/>
  <c r="I77" i="41"/>
  <c r="I76" i="41" s="1"/>
  <c r="L77" i="41"/>
  <c r="L76" i="41" s="1"/>
  <c r="O77" i="41"/>
  <c r="F78" i="41"/>
  <c r="C78" i="41" s="1"/>
  <c r="I78" i="41"/>
  <c r="L78" i="41"/>
  <c r="O78" i="41"/>
  <c r="D79" i="41"/>
  <c r="D75" i="41" s="1"/>
  <c r="E79" i="41"/>
  <c r="G79" i="41"/>
  <c r="H79" i="41"/>
  <c r="H75" i="41" s="1"/>
  <c r="J79" i="41"/>
  <c r="K79" i="41"/>
  <c r="M79" i="41"/>
  <c r="N79" i="41"/>
  <c r="F80" i="41"/>
  <c r="I80" i="41"/>
  <c r="I79" i="41" s="1"/>
  <c r="L80" i="41"/>
  <c r="O80" i="41"/>
  <c r="O79" i="41" s="1"/>
  <c r="F81" i="41"/>
  <c r="F79" i="41" s="1"/>
  <c r="I81" i="41"/>
  <c r="L81" i="41"/>
  <c r="L79" i="41" s="1"/>
  <c r="O81" i="41"/>
  <c r="D83" i="41"/>
  <c r="D82" i="41" s="1"/>
  <c r="E83" i="41"/>
  <c r="G83" i="41"/>
  <c r="G82" i="41" s="1"/>
  <c r="H83" i="41"/>
  <c r="H82" i="41" s="1"/>
  <c r="J83" i="41"/>
  <c r="J82" i="41" s="1"/>
  <c r="K83" i="41"/>
  <c r="K82" i="41" s="1"/>
  <c r="M83" i="41"/>
  <c r="N83" i="41"/>
  <c r="N82" i="41" s="1"/>
  <c r="F84" i="41"/>
  <c r="I84" i="41"/>
  <c r="I83" i="41" s="1"/>
  <c r="L84" i="41"/>
  <c r="O84" i="41"/>
  <c r="O83" i="41" s="1"/>
  <c r="F85" i="41"/>
  <c r="F83" i="41" s="1"/>
  <c r="I85" i="41"/>
  <c r="L85" i="41"/>
  <c r="L83" i="41" s="1"/>
  <c r="O85" i="41"/>
  <c r="F86" i="41"/>
  <c r="C86" i="41" s="1"/>
  <c r="I86" i="41"/>
  <c r="L86" i="41"/>
  <c r="O86" i="41"/>
  <c r="F87" i="41"/>
  <c r="C87" i="41" s="1"/>
  <c r="I87" i="41"/>
  <c r="L87" i="41"/>
  <c r="O87" i="41"/>
  <c r="D88" i="41"/>
  <c r="E88" i="41"/>
  <c r="G88" i="41"/>
  <c r="H88" i="41"/>
  <c r="J88" i="41"/>
  <c r="K88" i="41"/>
  <c r="M88" i="41"/>
  <c r="N88" i="41"/>
  <c r="F89" i="41"/>
  <c r="C89" i="41" s="1"/>
  <c r="I89" i="41"/>
  <c r="I88" i="41" s="1"/>
  <c r="L89" i="41"/>
  <c r="L88" i="41" s="1"/>
  <c r="O89" i="41"/>
  <c r="F90" i="41"/>
  <c r="C90" i="41" s="1"/>
  <c r="I90" i="41"/>
  <c r="L90" i="41"/>
  <c r="O90" i="41"/>
  <c r="F91" i="41"/>
  <c r="C91" i="41" s="1"/>
  <c r="I91" i="41"/>
  <c r="L91" i="41"/>
  <c r="O91" i="41"/>
  <c r="F92" i="41"/>
  <c r="I92" i="41"/>
  <c r="L92" i="41"/>
  <c r="O92" i="41"/>
  <c r="O88" i="41" s="1"/>
  <c r="F93" i="41"/>
  <c r="C93" i="41" s="1"/>
  <c r="I93" i="41"/>
  <c r="L93" i="41"/>
  <c r="O93" i="41"/>
  <c r="D94" i="41"/>
  <c r="E94" i="41"/>
  <c r="E82" i="41" s="1"/>
  <c r="G94" i="41"/>
  <c r="H94" i="41"/>
  <c r="J94" i="41"/>
  <c r="K94" i="41"/>
  <c r="M94" i="41"/>
  <c r="M82" i="41" s="1"/>
  <c r="N94" i="41"/>
  <c r="F95" i="41"/>
  <c r="C95" i="41" s="1"/>
  <c r="I95" i="41"/>
  <c r="L95" i="41"/>
  <c r="O95" i="41"/>
  <c r="O94" i="41" s="1"/>
  <c r="F96" i="41"/>
  <c r="I96" i="41"/>
  <c r="L96" i="41"/>
  <c r="L94" i="41" s="1"/>
  <c r="O96" i="41"/>
  <c r="C96" i="41" s="1"/>
  <c r="F97" i="41"/>
  <c r="C97" i="41" s="1"/>
  <c r="I97" i="41"/>
  <c r="L97" i="41"/>
  <c r="O97" i="41"/>
  <c r="F98" i="41"/>
  <c r="C98" i="41" s="1"/>
  <c r="I98" i="41"/>
  <c r="I94" i="41" s="1"/>
  <c r="L98" i="41"/>
  <c r="O98" i="41"/>
  <c r="F99" i="41"/>
  <c r="C99" i="41" s="1"/>
  <c r="I99" i="41"/>
  <c r="L99" i="41"/>
  <c r="O99" i="41"/>
  <c r="F100" i="41"/>
  <c r="I100" i="41"/>
  <c r="L100" i="41"/>
  <c r="O100" i="41"/>
  <c r="C100" i="41" s="1"/>
  <c r="F101" i="41"/>
  <c r="C101" i="41" s="1"/>
  <c r="I101" i="41"/>
  <c r="L101" i="41"/>
  <c r="O101" i="41"/>
  <c r="D102" i="41"/>
  <c r="E102" i="41"/>
  <c r="G102" i="41"/>
  <c r="H102" i="41"/>
  <c r="J102" i="41"/>
  <c r="K102" i="41"/>
  <c r="M102" i="41"/>
  <c r="N102" i="41"/>
  <c r="F103" i="41"/>
  <c r="C103" i="41" s="1"/>
  <c r="I103" i="41"/>
  <c r="L103" i="41"/>
  <c r="O103" i="41"/>
  <c r="O102" i="41" s="1"/>
  <c r="F104" i="41"/>
  <c r="I104" i="41"/>
  <c r="L104" i="41"/>
  <c r="L102" i="41" s="1"/>
  <c r="O104" i="41"/>
  <c r="C104" i="41" s="1"/>
  <c r="F105" i="41"/>
  <c r="C105" i="41" s="1"/>
  <c r="I105" i="41"/>
  <c r="L105" i="41"/>
  <c r="O105" i="41"/>
  <c r="F106" i="41"/>
  <c r="C106" i="41" s="1"/>
  <c r="I106" i="41"/>
  <c r="I102" i="41" s="1"/>
  <c r="L106" i="41"/>
  <c r="O106" i="41"/>
  <c r="F107" i="41"/>
  <c r="C107" i="41" s="1"/>
  <c r="I107" i="41"/>
  <c r="L107" i="41"/>
  <c r="O107" i="41"/>
  <c r="F108" i="41"/>
  <c r="I108" i="41"/>
  <c r="L108" i="41"/>
  <c r="O108" i="41"/>
  <c r="C108" i="41" s="1"/>
  <c r="F109" i="41"/>
  <c r="C109" i="41" s="1"/>
  <c r="I109" i="41"/>
  <c r="L109" i="41"/>
  <c r="O109" i="41"/>
  <c r="F110" i="41"/>
  <c r="C110" i="41" s="1"/>
  <c r="I110" i="41"/>
  <c r="L110" i="41"/>
  <c r="O110" i="41"/>
  <c r="D111" i="41"/>
  <c r="E111" i="41"/>
  <c r="G111" i="41"/>
  <c r="H111" i="41"/>
  <c r="J111" i="41"/>
  <c r="K111" i="41"/>
  <c r="M111" i="41"/>
  <c r="N111" i="41"/>
  <c r="F112" i="41"/>
  <c r="I112" i="41"/>
  <c r="I111" i="41" s="1"/>
  <c r="L112" i="41"/>
  <c r="O112" i="41"/>
  <c r="O111" i="41" s="1"/>
  <c r="F113" i="41"/>
  <c r="F111" i="41" s="1"/>
  <c r="I113" i="41"/>
  <c r="L113" i="41"/>
  <c r="L111" i="41" s="1"/>
  <c r="O113" i="41"/>
  <c r="F114" i="41"/>
  <c r="C114" i="41" s="1"/>
  <c r="I114" i="41"/>
  <c r="L114" i="41"/>
  <c r="O114" i="41"/>
  <c r="D115" i="41"/>
  <c r="E115" i="41"/>
  <c r="G115" i="41"/>
  <c r="H115" i="41"/>
  <c r="J115" i="41"/>
  <c r="K115" i="41"/>
  <c r="M115" i="41"/>
  <c r="N115" i="41"/>
  <c r="F116" i="41"/>
  <c r="I116" i="41"/>
  <c r="I115" i="41" s="1"/>
  <c r="L116" i="41"/>
  <c r="O116" i="41"/>
  <c r="O115" i="41" s="1"/>
  <c r="F117" i="41"/>
  <c r="F115" i="41" s="1"/>
  <c r="I117" i="41"/>
  <c r="L117" i="41"/>
  <c r="L115" i="41" s="1"/>
  <c r="O117" i="41"/>
  <c r="F118" i="41"/>
  <c r="C118" i="41" s="1"/>
  <c r="I118" i="41"/>
  <c r="L118" i="41"/>
  <c r="O118" i="41"/>
  <c r="F119" i="41"/>
  <c r="C119" i="41" s="1"/>
  <c r="I119" i="41"/>
  <c r="L119" i="41"/>
  <c r="O119" i="41"/>
  <c r="F120" i="41"/>
  <c r="I120" i="41"/>
  <c r="L120" i="41"/>
  <c r="O120" i="41"/>
  <c r="C120" i="41" s="1"/>
  <c r="D121" i="41"/>
  <c r="E121" i="41"/>
  <c r="G121" i="41"/>
  <c r="H121" i="41"/>
  <c r="J121" i="41"/>
  <c r="K121" i="41"/>
  <c r="M121" i="41"/>
  <c r="N121" i="41"/>
  <c r="F122" i="41"/>
  <c r="C122" i="41" s="1"/>
  <c r="I122" i="41"/>
  <c r="I121" i="41" s="1"/>
  <c r="L122" i="41"/>
  <c r="O122" i="41"/>
  <c r="O121" i="41" s="1"/>
  <c r="F123" i="41"/>
  <c r="C123" i="41" s="1"/>
  <c r="I123" i="41"/>
  <c r="L123" i="41"/>
  <c r="L121" i="41" s="1"/>
  <c r="O123" i="41"/>
  <c r="F124" i="41"/>
  <c r="I124" i="41"/>
  <c r="L124" i="41"/>
  <c r="O124" i="41"/>
  <c r="C124" i="41" s="1"/>
  <c r="F125" i="41"/>
  <c r="C125" i="41" s="1"/>
  <c r="I125" i="41"/>
  <c r="L125" i="41"/>
  <c r="O125" i="41"/>
  <c r="F126" i="41"/>
  <c r="C126" i="41" s="1"/>
  <c r="I126" i="41"/>
  <c r="L126" i="41"/>
  <c r="O126" i="41"/>
  <c r="D127" i="41"/>
  <c r="E127" i="41"/>
  <c r="F127" i="41"/>
  <c r="G127" i="41"/>
  <c r="H127" i="41"/>
  <c r="J127" i="41"/>
  <c r="K127" i="41"/>
  <c r="L127" i="41"/>
  <c r="M127" i="41"/>
  <c r="N127" i="41"/>
  <c r="F128" i="41"/>
  <c r="I128" i="41"/>
  <c r="I127" i="41" s="1"/>
  <c r="C127" i="41" s="1"/>
  <c r="L128" i="41"/>
  <c r="O128" i="41"/>
  <c r="O127" i="41" s="1"/>
  <c r="J129" i="41"/>
  <c r="N129" i="41"/>
  <c r="D130" i="41"/>
  <c r="E130" i="41"/>
  <c r="E129" i="41" s="1"/>
  <c r="G130" i="41"/>
  <c r="G129" i="41" s="1"/>
  <c r="H130" i="41"/>
  <c r="H129" i="41" s="1"/>
  <c r="J130" i="41"/>
  <c r="K130" i="41"/>
  <c r="K129" i="41" s="1"/>
  <c r="M130" i="41"/>
  <c r="N130" i="41"/>
  <c r="F131" i="41"/>
  <c r="C131" i="41" s="1"/>
  <c r="I131" i="41"/>
  <c r="L131" i="41"/>
  <c r="O131" i="41"/>
  <c r="O130" i="41" s="1"/>
  <c r="F132" i="41"/>
  <c r="I132" i="41"/>
  <c r="L132" i="41"/>
  <c r="L130" i="41" s="1"/>
  <c r="O132" i="41"/>
  <c r="C132" i="41" s="1"/>
  <c r="F133" i="41"/>
  <c r="C133" i="41" s="1"/>
  <c r="I133" i="41"/>
  <c r="L133" i="41"/>
  <c r="O133" i="41"/>
  <c r="F134" i="41"/>
  <c r="C134" i="41" s="1"/>
  <c r="I134" i="41"/>
  <c r="I130" i="41" s="1"/>
  <c r="L134" i="41"/>
  <c r="O134" i="41"/>
  <c r="D135" i="41"/>
  <c r="E135" i="41"/>
  <c r="G135" i="41"/>
  <c r="H135" i="41"/>
  <c r="J135" i="41"/>
  <c r="K135" i="41"/>
  <c r="M135" i="41"/>
  <c r="N135" i="41"/>
  <c r="F136" i="41"/>
  <c r="I136" i="41"/>
  <c r="I135" i="41" s="1"/>
  <c r="L136" i="41"/>
  <c r="O136" i="41"/>
  <c r="O135" i="41" s="1"/>
  <c r="F137" i="41"/>
  <c r="F135" i="41" s="1"/>
  <c r="I137" i="41"/>
  <c r="L137" i="41"/>
  <c r="L135" i="41" s="1"/>
  <c r="O137" i="41"/>
  <c r="F138" i="41"/>
  <c r="C138" i="41" s="1"/>
  <c r="I138" i="41"/>
  <c r="L138" i="41"/>
  <c r="O138" i="41"/>
  <c r="F139" i="41"/>
  <c r="C139" i="41" s="1"/>
  <c r="I139" i="41"/>
  <c r="L139" i="41"/>
  <c r="O139" i="41"/>
  <c r="D140" i="41"/>
  <c r="E140" i="41"/>
  <c r="G140" i="41"/>
  <c r="H140" i="41"/>
  <c r="J140" i="41"/>
  <c r="K140" i="41"/>
  <c r="M140" i="41"/>
  <c r="N140" i="41"/>
  <c r="O140" i="41"/>
  <c r="F141" i="41"/>
  <c r="C141" i="41" s="1"/>
  <c r="I141" i="41"/>
  <c r="I140" i="41" s="1"/>
  <c r="L141" i="41"/>
  <c r="L140" i="41" s="1"/>
  <c r="O141" i="41"/>
  <c r="F142" i="41"/>
  <c r="C142" i="41" s="1"/>
  <c r="I142" i="41"/>
  <c r="L142" i="41"/>
  <c r="O142" i="41"/>
  <c r="D143" i="41"/>
  <c r="E143" i="41"/>
  <c r="G143" i="41"/>
  <c r="H143" i="41"/>
  <c r="J143" i="41"/>
  <c r="K143" i="41"/>
  <c r="M143" i="41"/>
  <c r="N143" i="41"/>
  <c r="F144" i="41"/>
  <c r="I144" i="41"/>
  <c r="I143" i="41" s="1"/>
  <c r="L144" i="41"/>
  <c r="O144" i="41"/>
  <c r="O143" i="41" s="1"/>
  <c r="F145" i="41"/>
  <c r="F143" i="41" s="1"/>
  <c r="I145" i="41"/>
  <c r="L145" i="41"/>
  <c r="L143" i="41" s="1"/>
  <c r="O145" i="41"/>
  <c r="F146" i="41"/>
  <c r="C146" i="41" s="1"/>
  <c r="I146" i="41"/>
  <c r="L146" i="41"/>
  <c r="O146" i="41"/>
  <c r="F147" i="41"/>
  <c r="C147" i="41" s="1"/>
  <c r="I147" i="41"/>
  <c r="L147" i="41"/>
  <c r="O147" i="41"/>
  <c r="F148" i="41"/>
  <c r="I148" i="41"/>
  <c r="L148" i="41"/>
  <c r="O148" i="41"/>
  <c r="C148" i="41" s="1"/>
  <c r="F149" i="41"/>
  <c r="C149" i="41" s="1"/>
  <c r="I149" i="41"/>
  <c r="L149" i="41"/>
  <c r="O149" i="41"/>
  <c r="D150" i="41"/>
  <c r="E150" i="41"/>
  <c r="G150" i="41"/>
  <c r="H150" i="41"/>
  <c r="J150" i="41"/>
  <c r="K150" i="41"/>
  <c r="M150" i="41"/>
  <c r="N150" i="41"/>
  <c r="F151" i="41"/>
  <c r="I151" i="41"/>
  <c r="L151" i="41"/>
  <c r="O151" i="41"/>
  <c r="F152" i="41"/>
  <c r="I152" i="41"/>
  <c r="L152" i="41"/>
  <c r="O152" i="41"/>
  <c r="C152" i="41" s="1"/>
  <c r="F153" i="41"/>
  <c r="C153" i="41" s="1"/>
  <c r="I153" i="41"/>
  <c r="L153" i="41"/>
  <c r="O153" i="41"/>
  <c r="F154" i="41"/>
  <c r="I154" i="41"/>
  <c r="I150" i="41" s="1"/>
  <c r="L154" i="41"/>
  <c r="O154" i="41"/>
  <c r="F155" i="41"/>
  <c r="C155" i="41" s="1"/>
  <c r="I155" i="41"/>
  <c r="L155" i="41"/>
  <c r="O155" i="41"/>
  <c r="F156" i="41"/>
  <c r="I156" i="41"/>
  <c r="L156" i="41"/>
  <c r="O156" i="41"/>
  <c r="C156" i="41" s="1"/>
  <c r="F157" i="41"/>
  <c r="C157" i="41" s="1"/>
  <c r="I157" i="41"/>
  <c r="L157" i="41"/>
  <c r="O157" i="41"/>
  <c r="F158" i="41"/>
  <c r="C158" i="41" s="1"/>
  <c r="I158" i="41"/>
  <c r="L158" i="41"/>
  <c r="O158" i="41"/>
  <c r="D159" i="41"/>
  <c r="E159" i="41"/>
  <c r="G159" i="41"/>
  <c r="H159" i="41"/>
  <c r="J159" i="41"/>
  <c r="K159" i="41"/>
  <c r="M159" i="41"/>
  <c r="N159" i="41"/>
  <c r="F160" i="41"/>
  <c r="I160" i="41"/>
  <c r="I159" i="41" s="1"/>
  <c r="L160" i="41"/>
  <c r="O160" i="41"/>
  <c r="O159" i="41" s="1"/>
  <c r="F161" i="41"/>
  <c r="F159" i="41" s="1"/>
  <c r="I161" i="41"/>
  <c r="L161" i="41"/>
  <c r="L159" i="41" s="1"/>
  <c r="O161" i="41"/>
  <c r="F162" i="41"/>
  <c r="I162" i="41"/>
  <c r="L162" i="41"/>
  <c r="O162" i="41"/>
  <c r="F163" i="41"/>
  <c r="C163" i="41" s="1"/>
  <c r="I163" i="41"/>
  <c r="L163" i="41"/>
  <c r="O163" i="41"/>
  <c r="G164" i="41"/>
  <c r="K164" i="41"/>
  <c r="D165" i="41"/>
  <c r="D164" i="41" s="1"/>
  <c r="E165" i="41"/>
  <c r="E164" i="41" s="1"/>
  <c r="F165" i="41"/>
  <c r="G165" i="41"/>
  <c r="H165" i="41"/>
  <c r="H164" i="41" s="1"/>
  <c r="J165" i="41"/>
  <c r="J164" i="41" s="1"/>
  <c r="K165" i="41"/>
  <c r="M165" i="41"/>
  <c r="M164" i="41" s="1"/>
  <c r="N165" i="41"/>
  <c r="N164" i="41" s="1"/>
  <c r="F166" i="41"/>
  <c r="I166" i="41"/>
  <c r="I165" i="41" s="1"/>
  <c r="I164" i="41" s="1"/>
  <c r="L166" i="41"/>
  <c r="O166" i="41"/>
  <c r="F167" i="41"/>
  <c r="C167" i="41" s="1"/>
  <c r="I167" i="41"/>
  <c r="L167" i="41"/>
  <c r="L165" i="41" s="1"/>
  <c r="L164" i="41" s="1"/>
  <c r="O167" i="41"/>
  <c r="F168" i="41"/>
  <c r="I168" i="41"/>
  <c r="L168" i="41"/>
  <c r="O168" i="41"/>
  <c r="C168" i="41" s="1"/>
  <c r="F169" i="41"/>
  <c r="C169" i="41" s="1"/>
  <c r="I169" i="41"/>
  <c r="L169" i="41"/>
  <c r="O169" i="41"/>
  <c r="F170" i="41"/>
  <c r="C170" i="41" s="1"/>
  <c r="I170" i="41"/>
  <c r="L170" i="41"/>
  <c r="O170" i="41"/>
  <c r="F171" i="41"/>
  <c r="C171" i="41" s="1"/>
  <c r="I171" i="41"/>
  <c r="L171" i="41"/>
  <c r="O171" i="41"/>
  <c r="J173" i="41"/>
  <c r="J172" i="41" s="1"/>
  <c r="N173" i="41"/>
  <c r="N172" i="41" s="1"/>
  <c r="D174" i="41"/>
  <c r="D173" i="41" s="1"/>
  <c r="E174" i="41"/>
  <c r="E173" i="41" s="1"/>
  <c r="E172" i="41" s="1"/>
  <c r="G174" i="41"/>
  <c r="G173" i="41" s="1"/>
  <c r="G172" i="41" s="1"/>
  <c r="H174" i="41"/>
  <c r="H173" i="41" s="1"/>
  <c r="I174" i="41"/>
  <c r="J174" i="41"/>
  <c r="K174" i="41"/>
  <c r="K173" i="41" s="1"/>
  <c r="K172" i="41" s="1"/>
  <c r="M174" i="41"/>
  <c r="N174" i="41"/>
  <c r="F175" i="41"/>
  <c r="I175" i="41"/>
  <c r="L175" i="41"/>
  <c r="O175" i="41"/>
  <c r="F176" i="41"/>
  <c r="I176" i="41"/>
  <c r="L176" i="41"/>
  <c r="O176" i="41"/>
  <c r="C176" i="41" s="1"/>
  <c r="F177" i="41"/>
  <c r="I177" i="41"/>
  <c r="L177" i="41"/>
  <c r="O177" i="41"/>
  <c r="D178" i="41"/>
  <c r="E178" i="41"/>
  <c r="G178" i="41"/>
  <c r="H178" i="41"/>
  <c r="J178" i="41"/>
  <c r="K178" i="41"/>
  <c r="M178" i="41"/>
  <c r="N178" i="41"/>
  <c r="F179" i="41"/>
  <c r="I179" i="41"/>
  <c r="L179" i="41"/>
  <c r="O179" i="41"/>
  <c r="O178" i="41" s="1"/>
  <c r="F180" i="41"/>
  <c r="I180" i="41"/>
  <c r="L180" i="41"/>
  <c r="O180" i="41"/>
  <c r="C180" i="41" s="1"/>
  <c r="F181" i="41"/>
  <c r="C181" i="41" s="1"/>
  <c r="I181" i="41"/>
  <c r="L181" i="41"/>
  <c r="O181" i="41"/>
  <c r="F182" i="41"/>
  <c r="I182" i="41"/>
  <c r="I178" i="41" s="1"/>
  <c r="L182" i="41"/>
  <c r="O182" i="41"/>
  <c r="D183" i="41"/>
  <c r="E183" i="41"/>
  <c r="G183" i="41"/>
  <c r="H183" i="41"/>
  <c r="J183" i="41"/>
  <c r="K183" i="41"/>
  <c r="M183" i="41"/>
  <c r="N183" i="41"/>
  <c r="F184" i="41"/>
  <c r="I184" i="41"/>
  <c r="I183" i="41" s="1"/>
  <c r="L184" i="41"/>
  <c r="O184" i="41"/>
  <c r="O183" i="41" s="1"/>
  <c r="F185" i="41"/>
  <c r="F183" i="41" s="1"/>
  <c r="I185" i="41"/>
  <c r="L185" i="41"/>
  <c r="L183" i="41" s="1"/>
  <c r="O185" i="41"/>
  <c r="E186" i="41"/>
  <c r="D187" i="41"/>
  <c r="D186" i="41" s="1"/>
  <c r="E187" i="41"/>
  <c r="G187" i="41"/>
  <c r="H187" i="41"/>
  <c r="H186" i="41" s="1"/>
  <c r="J187" i="41"/>
  <c r="J186" i="41" s="1"/>
  <c r="K187" i="41"/>
  <c r="M187" i="41"/>
  <c r="N187" i="41"/>
  <c r="N186" i="41" s="1"/>
  <c r="F188" i="41"/>
  <c r="I188" i="41"/>
  <c r="I187" i="41" s="1"/>
  <c r="I186" i="41" s="1"/>
  <c r="L188" i="41"/>
  <c r="O188" i="41"/>
  <c r="O187" i="41" s="1"/>
  <c r="F189" i="41"/>
  <c r="F187" i="41" s="1"/>
  <c r="I189" i="41"/>
  <c r="L189" i="41"/>
  <c r="L187" i="41" s="1"/>
  <c r="L186" i="41" s="1"/>
  <c r="O189" i="41"/>
  <c r="E190" i="41"/>
  <c r="I190" i="41"/>
  <c r="M190" i="41"/>
  <c r="M186" i="41" s="1"/>
  <c r="D191" i="41"/>
  <c r="D190" i="41" s="1"/>
  <c r="E191" i="41"/>
  <c r="F191" i="41"/>
  <c r="F190" i="41" s="1"/>
  <c r="G191" i="41"/>
  <c r="G190" i="41" s="1"/>
  <c r="H191" i="41"/>
  <c r="H190" i="41" s="1"/>
  <c r="J191" i="41"/>
  <c r="J190" i="41" s="1"/>
  <c r="K191" i="41"/>
  <c r="K190" i="41" s="1"/>
  <c r="L191" i="41"/>
  <c r="L190" i="41" s="1"/>
  <c r="M191" i="41"/>
  <c r="N191" i="41"/>
  <c r="N190" i="41" s="1"/>
  <c r="F192" i="41"/>
  <c r="I192" i="41"/>
  <c r="I191" i="41" s="1"/>
  <c r="L192" i="41"/>
  <c r="O192" i="41"/>
  <c r="O191" i="41" s="1"/>
  <c r="O190" i="41" s="1"/>
  <c r="D195" i="41"/>
  <c r="G195" i="41"/>
  <c r="H195" i="41"/>
  <c r="K195" i="41"/>
  <c r="F196" i="41"/>
  <c r="I196" i="41"/>
  <c r="C196" i="41" s="1"/>
  <c r="L196" i="41"/>
  <c r="L195" i="41" s="1"/>
  <c r="O196" i="41"/>
  <c r="D197" i="41"/>
  <c r="E197" i="41"/>
  <c r="E195" i="41" s="1"/>
  <c r="F197" i="41"/>
  <c r="G197" i="41"/>
  <c r="H197" i="41"/>
  <c r="J197" i="41"/>
  <c r="J195" i="41" s="1"/>
  <c r="K197" i="41"/>
  <c r="M197" i="41"/>
  <c r="M195" i="41" s="1"/>
  <c r="M194" i="41" s="1"/>
  <c r="N197" i="41"/>
  <c r="N195" i="41" s="1"/>
  <c r="F198" i="41"/>
  <c r="I198" i="41"/>
  <c r="I197" i="41" s="1"/>
  <c r="L198" i="41"/>
  <c r="O198" i="41"/>
  <c r="O197" i="41" s="1"/>
  <c r="F199" i="41"/>
  <c r="C199" i="41" s="1"/>
  <c r="I199" i="41"/>
  <c r="L199" i="41"/>
  <c r="L197" i="41" s="1"/>
  <c r="O199" i="41"/>
  <c r="F200" i="41"/>
  <c r="I200" i="41"/>
  <c r="L200" i="41"/>
  <c r="O200" i="41"/>
  <c r="C200" i="41" s="1"/>
  <c r="F201" i="41"/>
  <c r="C201" i="41" s="1"/>
  <c r="I201" i="41"/>
  <c r="L201" i="41"/>
  <c r="O201" i="41"/>
  <c r="F202" i="41"/>
  <c r="I202" i="41"/>
  <c r="L202" i="41"/>
  <c r="O202" i="41"/>
  <c r="O195" i="41" s="1"/>
  <c r="D204" i="41"/>
  <c r="E204" i="41"/>
  <c r="G204" i="41"/>
  <c r="H204" i="41"/>
  <c r="J204" i="41"/>
  <c r="J203" i="41" s="1"/>
  <c r="K204" i="41"/>
  <c r="K203" i="41" s="1"/>
  <c r="M204" i="41"/>
  <c r="M203" i="41" s="1"/>
  <c r="N204" i="41"/>
  <c r="N203" i="41" s="1"/>
  <c r="F205" i="41"/>
  <c r="F204" i="41" s="1"/>
  <c r="I205" i="41"/>
  <c r="I204" i="41" s="1"/>
  <c r="L205" i="41"/>
  <c r="O205" i="41"/>
  <c r="F206" i="41"/>
  <c r="C206" i="41" s="1"/>
  <c r="I206" i="41"/>
  <c r="L206" i="41"/>
  <c r="O206" i="41"/>
  <c r="O204" i="41" s="1"/>
  <c r="F207" i="41"/>
  <c r="I207" i="41"/>
  <c r="L207" i="41"/>
  <c r="O207" i="41"/>
  <c r="C207" i="41" s="1"/>
  <c r="F208" i="41"/>
  <c r="I208" i="41"/>
  <c r="C208" i="41" s="1"/>
  <c r="L208" i="41"/>
  <c r="O208" i="41"/>
  <c r="F209" i="41"/>
  <c r="I209" i="41"/>
  <c r="L209" i="41"/>
  <c r="O209" i="41"/>
  <c r="F210" i="41"/>
  <c r="C210" i="41" s="1"/>
  <c r="I210" i="41"/>
  <c r="L210" i="41"/>
  <c r="O210" i="41"/>
  <c r="F211" i="41"/>
  <c r="C211" i="41" s="1"/>
  <c r="I211" i="41"/>
  <c r="L211" i="41"/>
  <c r="O211" i="41"/>
  <c r="F212" i="41"/>
  <c r="I212" i="41"/>
  <c r="L212" i="41"/>
  <c r="O212" i="41"/>
  <c r="C212" i="41" s="1"/>
  <c r="F213" i="41"/>
  <c r="I213" i="41"/>
  <c r="L213" i="41"/>
  <c r="O213" i="41"/>
  <c r="F214" i="41"/>
  <c r="I214" i="41"/>
  <c r="C214" i="41" s="1"/>
  <c r="L214" i="41"/>
  <c r="O214" i="41"/>
  <c r="D215" i="41"/>
  <c r="D203" i="41" s="1"/>
  <c r="E215" i="41"/>
  <c r="G215" i="41"/>
  <c r="H215" i="41"/>
  <c r="H203" i="41" s="1"/>
  <c r="H194" i="41" s="1"/>
  <c r="J215" i="41"/>
  <c r="K215" i="41"/>
  <c r="M215" i="41"/>
  <c r="N215" i="41"/>
  <c r="F216" i="41"/>
  <c r="I216" i="41"/>
  <c r="C216" i="41" s="1"/>
  <c r="L216" i="41"/>
  <c r="L215" i="41" s="1"/>
  <c r="O216" i="41"/>
  <c r="F217" i="41"/>
  <c r="F215" i="41" s="1"/>
  <c r="I217" i="41"/>
  <c r="L217" i="41"/>
  <c r="O217" i="41"/>
  <c r="F218" i="41"/>
  <c r="C218" i="41" s="1"/>
  <c r="I218" i="41"/>
  <c r="L218" i="41"/>
  <c r="O218" i="41"/>
  <c r="O215" i="41" s="1"/>
  <c r="F219" i="41"/>
  <c r="I219" i="41"/>
  <c r="L219" i="41"/>
  <c r="O219" i="41"/>
  <c r="C219" i="41" s="1"/>
  <c r="F220" i="41"/>
  <c r="I220" i="41"/>
  <c r="C220" i="41" s="1"/>
  <c r="L220" i="41"/>
  <c r="O220" i="41"/>
  <c r="F221" i="41"/>
  <c r="I221" i="41"/>
  <c r="L221" i="41"/>
  <c r="O221" i="41"/>
  <c r="F222" i="41"/>
  <c r="C222" i="41" s="1"/>
  <c r="I222" i="41"/>
  <c r="L222" i="41"/>
  <c r="O222" i="41"/>
  <c r="F223" i="41"/>
  <c r="C223" i="41" s="1"/>
  <c r="I223" i="41"/>
  <c r="L223" i="41"/>
  <c r="O223" i="41"/>
  <c r="F224" i="41"/>
  <c r="I224" i="41"/>
  <c r="L224" i="41"/>
  <c r="O224" i="41"/>
  <c r="C224" i="41" s="1"/>
  <c r="F225" i="41"/>
  <c r="I225" i="41"/>
  <c r="L225" i="41"/>
  <c r="O225" i="41"/>
  <c r="D226" i="41"/>
  <c r="E226" i="41"/>
  <c r="G226" i="41"/>
  <c r="G203" i="41" s="1"/>
  <c r="H226" i="41"/>
  <c r="I226" i="41"/>
  <c r="J226" i="41"/>
  <c r="K226" i="41"/>
  <c r="M226" i="41"/>
  <c r="N226" i="41"/>
  <c r="O226" i="41"/>
  <c r="F227" i="41"/>
  <c r="F226" i="41" s="1"/>
  <c r="I227" i="41"/>
  <c r="L227" i="41"/>
  <c r="L226" i="41" s="1"/>
  <c r="C226" i="41" s="1"/>
  <c r="O227" i="41"/>
  <c r="F228" i="41"/>
  <c r="I228" i="41"/>
  <c r="C228" i="41" s="1"/>
  <c r="L228" i="41"/>
  <c r="O228" i="41"/>
  <c r="M230" i="41"/>
  <c r="F231" i="41"/>
  <c r="C231" i="41" s="1"/>
  <c r="I231" i="41"/>
  <c r="L231" i="41"/>
  <c r="O231" i="41"/>
  <c r="D232" i="41"/>
  <c r="D230" i="41" s="1"/>
  <c r="E232" i="41"/>
  <c r="E230" i="41" s="1"/>
  <c r="E229" i="41" s="1"/>
  <c r="G232" i="41"/>
  <c r="G230" i="41" s="1"/>
  <c r="G229" i="41" s="1"/>
  <c r="H232" i="41"/>
  <c r="H230" i="41" s="1"/>
  <c r="I232" i="41"/>
  <c r="J232" i="41"/>
  <c r="K232" i="41"/>
  <c r="K230" i="41" s="1"/>
  <c r="K229" i="41" s="1"/>
  <c r="L232" i="41"/>
  <c r="M232" i="41"/>
  <c r="N232" i="41"/>
  <c r="F233" i="41"/>
  <c r="F232" i="41" s="1"/>
  <c r="C232" i="41" s="1"/>
  <c r="I233" i="41"/>
  <c r="L233" i="41"/>
  <c r="O233" i="41"/>
  <c r="O232" i="41" s="1"/>
  <c r="D234" i="41"/>
  <c r="E234" i="41"/>
  <c r="G234" i="41"/>
  <c r="H234" i="41"/>
  <c r="J234" i="41"/>
  <c r="K234" i="41"/>
  <c r="M234" i="41"/>
  <c r="N234" i="41"/>
  <c r="F235" i="41"/>
  <c r="C235" i="41" s="1"/>
  <c r="I235" i="41"/>
  <c r="I234" i="41" s="1"/>
  <c r="L235" i="41"/>
  <c r="L234" i="41" s="1"/>
  <c r="O235" i="41"/>
  <c r="F236" i="41"/>
  <c r="C236" i="41" s="1"/>
  <c r="I236" i="41"/>
  <c r="L236" i="41"/>
  <c r="O236" i="41"/>
  <c r="O234" i="41" s="1"/>
  <c r="D237" i="41"/>
  <c r="E237" i="41"/>
  <c r="G237" i="41"/>
  <c r="H237" i="41"/>
  <c r="J237" i="41"/>
  <c r="K237" i="41"/>
  <c r="M237" i="41"/>
  <c r="N237" i="41"/>
  <c r="F238" i="41"/>
  <c r="I238" i="41"/>
  <c r="C238" i="41" s="1"/>
  <c r="L238" i="41"/>
  <c r="L237" i="41" s="1"/>
  <c r="O238" i="41"/>
  <c r="F239" i="41"/>
  <c r="F237" i="41" s="1"/>
  <c r="I239" i="41"/>
  <c r="L239" i="41"/>
  <c r="O239" i="41"/>
  <c r="F240" i="41"/>
  <c r="C240" i="41" s="1"/>
  <c r="I240" i="41"/>
  <c r="L240" i="41"/>
  <c r="O240" i="41"/>
  <c r="F241" i="41"/>
  <c r="I241" i="41"/>
  <c r="L241" i="41"/>
  <c r="O241" i="41"/>
  <c r="O237" i="41" s="1"/>
  <c r="F242" i="41"/>
  <c r="I242" i="41"/>
  <c r="C242" i="41" s="1"/>
  <c r="L242" i="41"/>
  <c r="O242" i="41"/>
  <c r="F243" i="41"/>
  <c r="C243" i="41" s="1"/>
  <c r="I243" i="41"/>
  <c r="L243" i="41"/>
  <c r="O243" i="41"/>
  <c r="F244" i="41"/>
  <c r="C244" i="41" s="1"/>
  <c r="I244" i="41"/>
  <c r="L244" i="41"/>
  <c r="O244" i="41"/>
  <c r="D245" i="41"/>
  <c r="E245" i="41"/>
  <c r="G245" i="41"/>
  <c r="H245" i="41"/>
  <c r="J245" i="41"/>
  <c r="K245" i="41"/>
  <c r="M245" i="41"/>
  <c r="N245" i="41"/>
  <c r="F246" i="41"/>
  <c r="I246" i="41"/>
  <c r="C246" i="41" s="1"/>
  <c r="L246" i="41"/>
  <c r="L245" i="41" s="1"/>
  <c r="O246" i="41"/>
  <c r="F247" i="41"/>
  <c r="F245" i="41" s="1"/>
  <c r="I247" i="41"/>
  <c r="L247" i="41"/>
  <c r="O247" i="41"/>
  <c r="F248" i="41"/>
  <c r="C248" i="41" s="1"/>
  <c r="I248" i="41"/>
  <c r="L248" i="41"/>
  <c r="O248" i="41"/>
  <c r="F249" i="41"/>
  <c r="I249" i="41"/>
  <c r="L249" i="41"/>
  <c r="O249" i="41"/>
  <c r="O245" i="41" s="1"/>
  <c r="G250" i="41"/>
  <c r="J250" i="41"/>
  <c r="K250" i="41"/>
  <c r="N250" i="41"/>
  <c r="D251" i="41"/>
  <c r="D250" i="41" s="1"/>
  <c r="E251" i="41"/>
  <c r="E250" i="41" s="1"/>
  <c r="G251" i="41"/>
  <c r="H251" i="41"/>
  <c r="H250" i="41" s="1"/>
  <c r="J251" i="41"/>
  <c r="K251" i="41"/>
  <c r="M251" i="41"/>
  <c r="M250" i="41" s="1"/>
  <c r="N251" i="41"/>
  <c r="F252" i="41"/>
  <c r="C252" i="41" s="1"/>
  <c r="I252" i="41"/>
  <c r="L252" i="41"/>
  <c r="O252" i="41"/>
  <c r="O251" i="41" s="1"/>
  <c r="O250" i="41" s="1"/>
  <c r="F253" i="41"/>
  <c r="I253" i="41"/>
  <c r="L253" i="41"/>
  <c r="L251" i="41" s="1"/>
  <c r="L250" i="41" s="1"/>
  <c r="O253" i="41"/>
  <c r="C253" i="41" s="1"/>
  <c r="F254" i="41"/>
  <c r="I254" i="41"/>
  <c r="C254" i="41" s="1"/>
  <c r="L254" i="41"/>
  <c r="O254" i="41"/>
  <c r="F255" i="41"/>
  <c r="C255" i="41" s="1"/>
  <c r="I255" i="41"/>
  <c r="I251" i="41" s="1"/>
  <c r="I250" i="41" s="1"/>
  <c r="L255" i="41"/>
  <c r="O255" i="41"/>
  <c r="F256" i="41"/>
  <c r="C256" i="41" s="1"/>
  <c r="I256" i="41"/>
  <c r="L256" i="41"/>
  <c r="O256" i="41"/>
  <c r="F257" i="41"/>
  <c r="I257" i="41"/>
  <c r="L257" i="41"/>
  <c r="O257" i="41"/>
  <c r="C257" i="41" s="1"/>
  <c r="G258" i="41"/>
  <c r="J258" i="41"/>
  <c r="K258" i="41"/>
  <c r="N258" i="41"/>
  <c r="D259" i="41"/>
  <c r="D258" i="41" s="1"/>
  <c r="E259" i="41"/>
  <c r="E258" i="41" s="1"/>
  <c r="G259" i="41"/>
  <c r="H259" i="41"/>
  <c r="H258" i="41" s="1"/>
  <c r="I259" i="41"/>
  <c r="I258" i="41" s="1"/>
  <c r="J259" i="41"/>
  <c r="K259" i="41"/>
  <c r="M259" i="41"/>
  <c r="M258" i="41" s="1"/>
  <c r="N259" i="41"/>
  <c r="F260" i="41"/>
  <c r="C260" i="41" s="1"/>
  <c r="I260" i="41"/>
  <c r="L260" i="41"/>
  <c r="O260" i="41"/>
  <c r="O259" i="41" s="1"/>
  <c r="F261" i="41"/>
  <c r="I261" i="41"/>
  <c r="L261" i="41"/>
  <c r="L259" i="41" s="1"/>
  <c r="O261" i="41"/>
  <c r="C261" i="41" s="1"/>
  <c r="F262" i="41"/>
  <c r="I262" i="41"/>
  <c r="C262" i="41" s="1"/>
  <c r="L262" i="41"/>
  <c r="O262" i="41"/>
  <c r="D263" i="41"/>
  <c r="E263" i="41"/>
  <c r="G263" i="41"/>
  <c r="H263" i="41"/>
  <c r="J263" i="41"/>
  <c r="K263" i="41"/>
  <c r="M263" i="41"/>
  <c r="N263" i="41"/>
  <c r="F264" i="41"/>
  <c r="C264" i="41" s="1"/>
  <c r="I264" i="41"/>
  <c r="L264" i="41"/>
  <c r="O264" i="41"/>
  <c r="O263" i="41" s="1"/>
  <c r="F265" i="41"/>
  <c r="I265" i="41"/>
  <c r="L265" i="41"/>
  <c r="L263" i="41" s="1"/>
  <c r="O265" i="41"/>
  <c r="C265" i="41" s="1"/>
  <c r="F266" i="41"/>
  <c r="I266" i="41"/>
  <c r="C266" i="41" s="1"/>
  <c r="L266" i="41"/>
  <c r="O266" i="41"/>
  <c r="F267" i="41"/>
  <c r="C267" i="41" s="1"/>
  <c r="I267" i="41"/>
  <c r="I263" i="41" s="1"/>
  <c r="L267" i="41"/>
  <c r="O267" i="41"/>
  <c r="H268" i="41"/>
  <c r="M268" i="41"/>
  <c r="F270" i="41"/>
  <c r="I270" i="41"/>
  <c r="L270" i="41"/>
  <c r="O270" i="41"/>
  <c r="O269" i="41" s="1"/>
  <c r="O268" i="41" s="1"/>
  <c r="D271" i="41"/>
  <c r="D269" i="41" s="1"/>
  <c r="D268" i="41" s="1"/>
  <c r="E271" i="41"/>
  <c r="E269" i="41" s="1"/>
  <c r="E268" i="41" s="1"/>
  <c r="G271" i="41"/>
  <c r="H271" i="41"/>
  <c r="J271" i="41"/>
  <c r="K271" i="41"/>
  <c r="M271" i="41"/>
  <c r="N271" i="41"/>
  <c r="O271" i="41"/>
  <c r="F272" i="41"/>
  <c r="I272" i="41"/>
  <c r="C272" i="41" s="1"/>
  <c r="L272" i="41"/>
  <c r="L271" i="41" s="1"/>
  <c r="O272" i="41"/>
  <c r="F273" i="41"/>
  <c r="F271" i="41" s="1"/>
  <c r="I273" i="41"/>
  <c r="L273" i="41"/>
  <c r="O273" i="41"/>
  <c r="F274" i="41"/>
  <c r="C274" i="41" s="1"/>
  <c r="I274" i="41"/>
  <c r="L274" i="41"/>
  <c r="O274" i="41"/>
  <c r="D275" i="41"/>
  <c r="E275" i="41"/>
  <c r="G275" i="41"/>
  <c r="H275" i="41"/>
  <c r="J275" i="41"/>
  <c r="K275" i="41"/>
  <c r="M275" i="41"/>
  <c r="N275" i="41"/>
  <c r="O275" i="41"/>
  <c r="F276" i="41"/>
  <c r="I276" i="41"/>
  <c r="C276" i="41" s="1"/>
  <c r="L276" i="41"/>
  <c r="L275" i="41" s="1"/>
  <c r="O276" i="41"/>
  <c r="F277" i="41"/>
  <c r="F275" i="41" s="1"/>
  <c r="I277" i="41"/>
  <c r="L277" i="41"/>
  <c r="O277" i="41"/>
  <c r="F278" i="41"/>
  <c r="C278" i="41" s="1"/>
  <c r="I278" i="41"/>
  <c r="L278" i="41"/>
  <c r="O278" i="41"/>
  <c r="D279" i="41"/>
  <c r="E279" i="41"/>
  <c r="F279" i="41"/>
  <c r="G279" i="41"/>
  <c r="G268" i="41" s="1"/>
  <c r="H279" i="41"/>
  <c r="J279" i="41"/>
  <c r="J268" i="41" s="1"/>
  <c r="K279" i="41"/>
  <c r="K268" i="41" s="1"/>
  <c r="M279" i="41"/>
  <c r="N279" i="41"/>
  <c r="N268" i="41" s="1"/>
  <c r="O279" i="41"/>
  <c r="F280" i="41"/>
  <c r="I280" i="41"/>
  <c r="C280" i="41" s="1"/>
  <c r="L280" i="41"/>
  <c r="L279" i="41" s="1"/>
  <c r="O280" i="41"/>
  <c r="D281" i="41"/>
  <c r="D287" i="41" s="1"/>
  <c r="D286" i="41" s="1"/>
  <c r="E281" i="41"/>
  <c r="G281" i="41"/>
  <c r="H281" i="41"/>
  <c r="H287" i="41" s="1"/>
  <c r="H286" i="41" s="1"/>
  <c r="I281" i="41"/>
  <c r="J281" i="41"/>
  <c r="K281" i="41"/>
  <c r="M281" i="41"/>
  <c r="N281" i="41"/>
  <c r="F282" i="41"/>
  <c r="C282" i="41" s="1"/>
  <c r="I282" i="41"/>
  <c r="L282" i="41"/>
  <c r="O282" i="41"/>
  <c r="O281" i="41" s="1"/>
  <c r="F283" i="41"/>
  <c r="I283" i="41"/>
  <c r="L283" i="41"/>
  <c r="L281" i="41" s="1"/>
  <c r="O283" i="41"/>
  <c r="C283" i="41" s="1"/>
  <c r="G287" i="41"/>
  <c r="G286" i="41" s="1"/>
  <c r="J287" i="41"/>
  <c r="J286" i="41" s="1"/>
  <c r="K287" i="41"/>
  <c r="K286" i="41" s="1"/>
  <c r="N287" i="41"/>
  <c r="N286" i="41" s="1"/>
  <c r="D288" i="41"/>
  <c r="E288" i="41"/>
  <c r="G288" i="41"/>
  <c r="H288" i="41"/>
  <c r="J288" i="41"/>
  <c r="K288" i="41"/>
  <c r="M288" i="41"/>
  <c r="N288" i="41"/>
  <c r="F289" i="41"/>
  <c r="C289" i="41" s="1"/>
  <c r="I289" i="41"/>
  <c r="I288" i="41" s="1"/>
  <c r="L289" i="41"/>
  <c r="L288" i="41" s="1"/>
  <c r="O289" i="41"/>
  <c r="F290" i="41"/>
  <c r="C290" i="41" s="1"/>
  <c r="I290" i="41"/>
  <c r="L290" i="41"/>
  <c r="O290" i="41"/>
  <c r="F291" i="41"/>
  <c r="I291" i="41"/>
  <c r="L291" i="41"/>
  <c r="O291" i="41"/>
  <c r="C291" i="41" s="1"/>
  <c r="F292" i="41"/>
  <c r="I292" i="41"/>
  <c r="C292" i="41" s="1"/>
  <c r="L292" i="41"/>
  <c r="O292" i="41"/>
  <c r="F293" i="41"/>
  <c r="C293" i="41" s="1"/>
  <c r="I293" i="41"/>
  <c r="L293" i="41"/>
  <c r="O293" i="41"/>
  <c r="F294" i="41"/>
  <c r="C294" i="41" s="1"/>
  <c r="I294" i="41"/>
  <c r="L294" i="41"/>
  <c r="O294" i="41"/>
  <c r="F295" i="41"/>
  <c r="I295" i="41"/>
  <c r="L295" i="41"/>
  <c r="O295" i="41"/>
  <c r="F296" i="41"/>
  <c r="I296" i="41"/>
  <c r="L296" i="41"/>
  <c r="O296" i="41"/>
  <c r="M20" i="40"/>
  <c r="N20" i="40"/>
  <c r="D21" i="40"/>
  <c r="E21" i="40"/>
  <c r="G21" i="40"/>
  <c r="G20" i="40" s="1"/>
  <c r="H21" i="40"/>
  <c r="H20" i="40" s="1"/>
  <c r="J21" i="40"/>
  <c r="K21" i="40"/>
  <c r="K20" i="40" s="1"/>
  <c r="M21" i="40"/>
  <c r="N21" i="40"/>
  <c r="F22" i="40"/>
  <c r="F21" i="40" s="1"/>
  <c r="I22" i="40"/>
  <c r="L22" i="40"/>
  <c r="O22" i="40"/>
  <c r="O21" i="40" s="1"/>
  <c r="F23" i="40"/>
  <c r="I23" i="40"/>
  <c r="I21" i="40" s="1"/>
  <c r="L23" i="40"/>
  <c r="L21" i="40" s="1"/>
  <c r="O23" i="40"/>
  <c r="I24" i="40"/>
  <c r="F25" i="40"/>
  <c r="C25" i="40" s="1"/>
  <c r="J27" i="40"/>
  <c r="J26" i="40" s="1"/>
  <c r="J20" i="40" s="1"/>
  <c r="K27" i="40"/>
  <c r="K26" i="40" s="1"/>
  <c r="C28" i="40"/>
  <c r="L28" i="40"/>
  <c r="L29" i="40"/>
  <c r="L27" i="40" s="1"/>
  <c r="C30" i="40"/>
  <c r="L30" i="40"/>
  <c r="J31" i="40"/>
  <c r="K31" i="40"/>
  <c r="L32" i="40"/>
  <c r="L31" i="40" s="1"/>
  <c r="C31" i="40" s="1"/>
  <c r="J33" i="40"/>
  <c r="K33" i="40"/>
  <c r="C34" i="40"/>
  <c r="L34" i="40"/>
  <c r="L35" i="40"/>
  <c r="L33" i="40" s="1"/>
  <c r="C33" i="40" s="1"/>
  <c r="J36" i="40"/>
  <c r="K36" i="40"/>
  <c r="C37" i="40"/>
  <c r="L37" i="40"/>
  <c r="L38" i="40"/>
  <c r="L36" i="40" s="1"/>
  <c r="C36" i="40" s="1"/>
  <c r="C39" i="40"/>
  <c r="L39" i="40"/>
  <c r="L40" i="40"/>
  <c r="C40" i="40" s="1"/>
  <c r="C41" i="40"/>
  <c r="F41" i="40"/>
  <c r="D42" i="40"/>
  <c r="E42" i="40"/>
  <c r="E20" i="40" s="1"/>
  <c r="G42" i="40"/>
  <c r="H42" i="40"/>
  <c r="I42" i="40"/>
  <c r="J42" i="40"/>
  <c r="K42" i="40"/>
  <c r="C43" i="40"/>
  <c r="F43" i="40"/>
  <c r="F42" i="40" s="1"/>
  <c r="I43" i="40"/>
  <c r="L43" i="40"/>
  <c r="L42" i="40" s="1"/>
  <c r="M44" i="40"/>
  <c r="N44" i="40"/>
  <c r="C45" i="40"/>
  <c r="O45" i="40"/>
  <c r="O46" i="40"/>
  <c r="O44" i="40" s="1"/>
  <c r="D52" i="40"/>
  <c r="H52" i="40"/>
  <c r="D53" i="40"/>
  <c r="G53" i="40"/>
  <c r="G52" i="40" s="1"/>
  <c r="H53" i="40"/>
  <c r="K53" i="40"/>
  <c r="D54" i="40"/>
  <c r="I54" i="40"/>
  <c r="I53" i="40" s="1"/>
  <c r="F55" i="40"/>
  <c r="F54" i="40" s="1"/>
  <c r="I55" i="40"/>
  <c r="L55" i="40"/>
  <c r="O55" i="40"/>
  <c r="O54" i="40" s="1"/>
  <c r="F56" i="40"/>
  <c r="I56" i="40"/>
  <c r="L56" i="40"/>
  <c r="L54" i="40" s="1"/>
  <c r="O56" i="40"/>
  <c r="C56" i="40" s="1"/>
  <c r="D57" i="40"/>
  <c r="E57" i="40"/>
  <c r="E53" i="40" s="1"/>
  <c r="E52" i="40" s="1"/>
  <c r="G57" i="40"/>
  <c r="H57" i="40"/>
  <c r="J57" i="40"/>
  <c r="J53" i="40" s="1"/>
  <c r="K57" i="40"/>
  <c r="M57" i="40"/>
  <c r="M53" i="40" s="1"/>
  <c r="M52" i="40" s="1"/>
  <c r="N57" i="40"/>
  <c r="N53" i="40" s="1"/>
  <c r="F58" i="40"/>
  <c r="C58" i="40" s="1"/>
  <c r="I58" i="40"/>
  <c r="I57" i="40" s="1"/>
  <c r="L58" i="40"/>
  <c r="L57" i="40" s="1"/>
  <c r="O58" i="40"/>
  <c r="F59" i="40"/>
  <c r="C59" i="40" s="1"/>
  <c r="I59" i="40"/>
  <c r="L59" i="40"/>
  <c r="O59" i="40"/>
  <c r="O57" i="40" s="1"/>
  <c r="F60" i="40"/>
  <c r="I60" i="40"/>
  <c r="L60" i="40"/>
  <c r="O60" i="40"/>
  <c r="C60" i="40" s="1"/>
  <c r="F61" i="40"/>
  <c r="I61" i="40"/>
  <c r="C61" i="40" s="1"/>
  <c r="L61" i="40"/>
  <c r="O61" i="40"/>
  <c r="F62" i="40"/>
  <c r="C62" i="40" s="1"/>
  <c r="I62" i="40"/>
  <c r="L62" i="40"/>
  <c r="O62" i="40"/>
  <c r="F63" i="40"/>
  <c r="C63" i="40" s="1"/>
  <c r="I63" i="40"/>
  <c r="L63" i="40"/>
  <c r="O63" i="40"/>
  <c r="F64" i="40"/>
  <c r="I64" i="40"/>
  <c r="L64" i="40"/>
  <c r="O64" i="40"/>
  <c r="C64" i="40" s="1"/>
  <c r="F65" i="40"/>
  <c r="I65" i="40"/>
  <c r="C65" i="40" s="1"/>
  <c r="L65" i="40"/>
  <c r="O65" i="40"/>
  <c r="D66" i="40"/>
  <c r="E66" i="40"/>
  <c r="H66" i="40"/>
  <c r="M66" i="40"/>
  <c r="F67" i="40"/>
  <c r="C67" i="40" s="1"/>
  <c r="I67" i="40"/>
  <c r="L67" i="40"/>
  <c r="O67" i="40"/>
  <c r="D68" i="40"/>
  <c r="E68" i="40"/>
  <c r="G68" i="40"/>
  <c r="G66" i="40" s="1"/>
  <c r="H68" i="40"/>
  <c r="J68" i="40"/>
  <c r="J66" i="40" s="1"/>
  <c r="K68" i="40"/>
  <c r="K66" i="40" s="1"/>
  <c r="M68" i="40"/>
  <c r="N68" i="40"/>
  <c r="N66" i="40" s="1"/>
  <c r="F69" i="40"/>
  <c r="I69" i="40"/>
  <c r="C69" i="40" s="1"/>
  <c r="L69" i="40"/>
  <c r="L68" i="40" s="1"/>
  <c r="L66" i="40" s="1"/>
  <c r="O69" i="40"/>
  <c r="F70" i="40"/>
  <c r="F68" i="40" s="1"/>
  <c r="I70" i="40"/>
  <c r="L70" i="40"/>
  <c r="O70" i="40"/>
  <c r="F71" i="40"/>
  <c r="C71" i="40" s="1"/>
  <c r="I71" i="40"/>
  <c r="L71" i="40"/>
  <c r="O71" i="40"/>
  <c r="F72" i="40"/>
  <c r="I72" i="40"/>
  <c r="L72" i="40"/>
  <c r="O72" i="40"/>
  <c r="O68" i="40" s="1"/>
  <c r="F73" i="40"/>
  <c r="I73" i="40"/>
  <c r="C73" i="40" s="1"/>
  <c r="L73" i="40"/>
  <c r="O73" i="40"/>
  <c r="D76" i="40"/>
  <c r="E76" i="40"/>
  <c r="G76" i="40"/>
  <c r="G75" i="40" s="1"/>
  <c r="H76" i="40"/>
  <c r="J76" i="40"/>
  <c r="J75" i="40" s="1"/>
  <c r="K76" i="40"/>
  <c r="K75" i="40" s="1"/>
  <c r="M76" i="40"/>
  <c r="N76" i="40"/>
  <c r="N75" i="40" s="1"/>
  <c r="N74" i="40" s="1"/>
  <c r="O76" i="40"/>
  <c r="F77" i="40"/>
  <c r="I77" i="40"/>
  <c r="C77" i="40" s="1"/>
  <c r="L77" i="40"/>
  <c r="L76" i="40" s="1"/>
  <c r="O77" i="40"/>
  <c r="F78" i="40"/>
  <c r="F76" i="40" s="1"/>
  <c r="I78" i="40"/>
  <c r="L78" i="40"/>
  <c r="O78" i="40"/>
  <c r="D79" i="40"/>
  <c r="D75" i="40" s="1"/>
  <c r="E79" i="40"/>
  <c r="E75" i="40" s="1"/>
  <c r="G79" i="40"/>
  <c r="H79" i="40"/>
  <c r="H75" i="40" s="1"/>
  <c r="J79" i="40"/>
  <c r="K79" i="40"/>
  <c r="M79" i="40"/>
  <c r="M75" i="40" s="1"/>
  <c r="N79" i="40"/>
  <c r="F80" i="40"/>
  <c r="F79" i="40" s="1"/>
  <c r="I80" i="40"/>
  <c r="L80" i="40"/>
  <c r="O80" i="40"/>
  <c r="O79" i="40" s="1"/>
  <c r="F81" i="40"/>
  <c r="I81" i="40"/>
  <c r="I79" i="40" s="1"/>
  <c r="L81" i="40"/>
  <c r="L79" i="40" s="1"/>
  <c r="O81" i="40"/>
  <c r="D83" i="40"/>
  <c r="E83" i="40"/>
  <c r="G83" i="40"/>
  <c r="G82" i="40" s="1"/>
  <c r="H83" i="40"/>
  <c r="H82" i="40" s="1"/>
  <c r="J83" i="40"/>
  <c r="K83" i="40"/>
  <c r="K82" i="40" s="1"/>
  <c r="M83" i="40"/>
  <c r="N83" i="40"/>
  <c r="F84" i="40"/>
  <c r="F83" i="40" s="1"/>
  <c r="I84" i="40"/>
  <c r="L84" i="40"/>
  <c r="O84" i="40"/>
  <c r="O83" i="40" s="1"/>
  <c r="F85" i="40"/>
  <c r="I85" i="40"/>
  <c r="I83" i="40" s="1"/>
  <c r="L85" i="40"/>
  <c r="L83" i="40" s="1"/>
  <c r="O85" i="40"/>
  <c r="F86" i="40"/>
  <c r="C86" i="40" s="1"/>
  <c r="I86" i="40"/>
  <c r="L86" i="40"/>
  <c r="O86" i="40"/>
  <c r="F87" i="40"/>
  <c r="C87" i="40" s="1"/>
  <c r="I87" i="40"/>
  <c r="L87" i="40"/>
  <c r="O87" i="40"/>
  <c r="D88" i="40"/>
  <c r="E88" i="40"/>
  <c r="G88" i="40"/>
  <c r="H88" i="40"/>
  <c r="J88" i="40"/>
  <c r="J82" i="40" s="1"/>
  <c r="K88" i="40"/>
  <c r="M88" i="40"/>
  <c r="N88" i="40"/>
  <c r="N82" i="40" s="1"/>
  <c r="F89" i="40"/>
  <c r="I89" i="40"/>
  <c r="C89" i="40" s="1"/>
  <c r="L89" i="40"/>
  <c r="L88" i="40" s="1"/>
  <c r="O89" i="40"/>
  <c r="F90" i="40"/>
  <c r="F88" i="40" s="1"/>
  <c r="I90" i="40"/>
  <c r="L90" i="40"/>
  <c r="O90" i="40"/>
  <c r="F91" i="40"/>
  <c r="C91" i="40" s="1"/>
  <c r="I91" i="40"/>
  <c r="L91" i="40"/>
  <c r="O91" i="40"/>
  <c r="F92" i="40"/>
  <c r="I92" i="40"/>
  <c r="L92" i="40"/>
  <c r="O92" i="40"/>
  <c r="O88" i="40" s="1"/>
  <c r="F93" i="40"/>
  <c r="I93" i="40"/>
  <c r="C93" i="40" s="1"/>
  <c r="L93" i="40"/>
  <c r="O93" i="40"/>
  <c r="D94" i="40"/>
  <c r="E94" i="40"/>
  <c r="E82" i="40" s="1"/>
  <c r="G94" i="40"/>
  <c r="H94" i="40"/>
  <c r="J94" i="40"/>
  <c r="K94" i="40"/>
  <c r="M94" i="40"/>
  <c r="M82" i="40" s="1"/>
  <c r="N94" i="40"/>
  <c r="F95" i="40"/>
  <c r="C95" i="40" s="1"/>
  <c r="I95" i="40"/>
  <c r="L95" i="40"/>
  <c r="O95" i="40"/>
  <c r="O94" i="40" s="1"/>
  <c r="F96" i="40"/>
  <c r="I96" i="40"/>
  <c r="L96" i="40"/>
  <c r="L94" i="40" s="1"/>
  <c r="O96" i="40"/>
  <c r="C96" i="40" s="1"/>
  <c r="F97" i="40"/>
  <c r="I97" i="40"/>
  <c r="C97" i="40" s="1"/>
  <c r="L97" i="40"/>
  <c r="O97" i="40"/>
  <c r="F98" i="40"/>
  <c r="C98" i="40" s="1"/>
  <c r="I98" i="40"/>
  <c r="I94" i="40" s="1"/>
  <c r="L98" i="40"/>
  <c r="O98" i="40"/>
  <c r="F99" i="40"/>
  <c r="C99" i="40" s="1"/>
  <c r="I99" i="40"/>
  <c r="L99" i="40"/>
  <c r="O99" i="40"/>
  <c r="F100" i="40"/>
  <c r="I100" i="40"/>
  <c r="L100" i="40"/>
  <c r="O100" i="40"/>
  <c r="C100" i="40" s="1"/>
  <c r="F101" i="40"/>
  <c r="I101" i="40"/>
  <c r="C101" i="40" s="1"/>
  <c r="L101" i="40"/>
  <c r="O101" i="40"/>
  <c r="D102" i="40"/>
  <c r="E102" i="40"/>
  <c r="G102" i="40"/>
  <c r="H102" i="40"/>
  <c r="J102" i="40"/>
  <c r="K102" i="40"/>
  <c r="M102" i="40"/>
  <c r="N102" i="40"/>
  <c r="F103" i="40"/>
  <c r="C103" i="40" s="1"/>
  <c r="I103" i="40"/>
  <c r="L103" i="40"/>
  <c r="O103" i="40"/>
  <c r="O102" i="40" s="1"/>
  <c r="F104" i="40"/>
  <c r="I104" i="40"/>
  <c r="L104" i="40"/>
  <c r="L102" i="40" s="1"/>
  <c r="O104" i="40"/>
  <c r="C104" i="40" s="1"/>
  <c r="F105" i="40"/>
  <c r="I105" i="40"/>
  <c r="C105" i="40" s="1"/>
  <c r="L105" i="40"/>
  <c r="O105" i="40"/>
  <c r="F106" i="40"/>
  <c r="C106" i="40" s="1"/>
  <c r="I106" i="40"/>
  <c r="I102" i="40" s="1"/>
  <c r="L106" i="40"/>
  <c r="O106" i="40"/>
  <c r="F107" i="40"/>
  <c r="C107" i="40" s="1"/>
  <c r="I107" i="40"/>
  <c r="L107" i="40"/>
  <c r="O107" i="40"/>
  <c r="F108" i="40"/>
  <c r="I108" i="40"/>
  <c r="L108" i="40"/>
  <c r="O108" i="40"/>
  <c r="C108" i="40" s="1"/>
  <c r="F109" i="40"/>
  <c r="I109" i="40"/>
  <c r="C109" i="40" s="1"/>
  <c r="L109" i="40"/>
  <c r="O109" i="40"/>
  <c r="F110" i="40"/>
  <c r="C110" i="40" s="1"/>
  <c r="I110" i="40"/>
  <c r="L110" i="40"/>
  <c r="O110" i="40"/>
  <c r="D111" i="40"/>
  <c r="E111" i="40"/>
  <c r="G111" i="40"/>
  <c r="H111" i="40"/>
  <c r="J111" i="40"/>
  <c r="K111" i="40"/>
  <c r="M111" i="40"/>
  <c r="N111" i="40"/>
  <c r="F112" i="40"/>
  <c r="F111" i="40" s="1"/>
  <c r="I112" i="40"/>
  <c r="L112" i="40"/>
  <c r="O112" i="40"/>
  <c r="O111" i="40" s="1"/>
  <c r="F113" i="40"/>
  <c r="I113" i="40"/>
  <c r="I111" i="40" s="1"/>
  <c r="L113" i="40"/>
  <c r="L111" i="40" s="1"/>
  <c r="O113" i="40"/>
  <c r="F114" i="40"/>
  <c r="C114" i="40" s="1"/>
  <c r="I114" i="40"/>
  <c r="L114" i="40"/>
  <c r="O114" i="40"/>
  <c r="D115" i="40"/>
  <c r="E115" i="40"/>
  <c r="G115" i="40"/>
  <c r="H115" i="40"/>
  <c r="J115" i="40"/>
  <c r="K115" i="40"/>
  <c r="M115" i="40"/>
  <c r="N115" i="40"/>
  <c r="F116" i="40"/>
  <c r="F115" i="40" s="1"/>
  <c r="I116" i="40"/>
  <c r="L116" i="40"/>
  <c r="O116" i="40"/>
  <c r="O115" i="40" s="1"/>
  <c r="F117" i="40"/>
  <c r="I117" i="40"/>
  <c r="I115" i="40" s="1"/>
  <c r="L117" i="40"/>
  <c r="L115" i="40" s="1"/>
  <c r="O117" i="40"/>
  <c r="F118" i="40"/>
  <c r="C118" i="40" s="1"/>
  <c r="I118" i="40"/>
  <c r="L118" i="40"/>
  <c r="O118" i="40"/>
  <c r="F119" i="40"/>
  <c r="C119" i="40" s="1"/>
  <c r="I119" i="40"/>
  <c r="L119" i="40"/>
  <c r="O119" i="40"/>
  <c r="F120" i="40"/>
  <c r="I120" i="40"/>
  <c r="L120" i="40"/>
  <c r="O120" i="40"/>
  <c r="C120" i="40" s="1"/>
  <c r="E121" i="40"/>
  <c r="G121" i="40"/>
  <c r="H121" i="40"/>
  <c r="J121" i="40"/>
  <c r="K121" i="40"/>
  <c r="M121" i="40"/>
  <c r="N121" i="40"/>
  <c r="F122" i="40"/>
  <c r="C122" i="40" s="1"/>
  <c r="I122" i="40"/>
  <c r="I121" i="40" s="1"/>
  <c r="L122" i="40"/>
  <c r="L121" i="40" s="1"/>
  <c r="O122" i="40"/>
  <c r="F123" i="40"/>
  <c r="C123" i="40" s="1"/>
  <c r="I123" i="40"/>
  <c r="L123" i="40"/>
  <c r="O123" i="40"/>
  <c r="O121" i="40" s="1"/>
  <c r="D124" i="40"/>
  <c r="D121" i="40" s="1"/>
  <c r="I124" i="40"/>
  <c r="L124" i="40"/>
  <c r="O124" i="40"/>
  <c r="F125" i="40"/>
  <c r="C125" i="40" s="1"/>
  <c r="I125" i="40"/>
  <c r="L125" i="40"/>
  <c r="O125" i="40"/>
  <c r="F126" i="40"/>
  <c r="C126" i="40" s="1"/>
  <c r="I126" i="40"/>
  <c r="L126" i="40"/>
  <c r="O126" i="40"/>
  <c r="D127" i="40"/>
  <c r="E127" i="40"/>
  <c r="F127" i="40"/>
  <c r="G127" i="40"/>
  <c r="H127" i="40"/>
  <c r="J127" i="40"/>
  <c r="K127" i="40"/>
  <c r="M127" i="40"/>
  <c r="N127" i="40"/>
  <c r="O127" i="40"/>
  <c r="F128" i="40"/>
  <c r="I128" i="40"/>
  <c r="C128" i="40" s="1"/>
  <c r="L128" i="40"/>
  <c r="L127" i="40" s="1"/>
  <c r="O128" i="40"/>
  <c r="D130" i="40"/>
  <c r="D129" i="40" s="1"/>
  <c r="E130" i="40"/>
  <c r="G130" i="40"/>
  <c r="G129" i="40" s="1"/>
  <c r="H130" i="40"/>
  <c r="H129" i="40" s="1"/>
  <c r="J130" i="40"/>
  <c r="K130" i="40"/>
  <c r="K129" i="40" s="1"/>
  <c r="M130" i="40"/>
  <c r="N130" i="40"/>
  <c r="F131" i="40"/>
  <c r="F130" i="40" s="1"/>
  <c r="I131" i="40"/>
  <c r="L131" i="40"/>
  <c r="O131" i="40"/>
  <c r="O130" i="40" s="1"/>
  <c r="F132" i="40"/>
  <c r="I132" i="40"/>
  <c r="I130" i="40" s="1"/>
  <c r="L132" i="40"/>
  <c r="L130" i="40" s="1"/>
  <c r="O132" i="40"/>
  <c r="F133" i="40"/>
  <c r="C133" i="40" s="1"/>
  <c r="I133" i="40"/>
  <c r="L133" i="40"/>
  <c r="O133" i="40"/>
  <c r="F134" i="40"/>
  <c r="C134" i="40" s="1"/>
  <c r="I134" i="40"/>
  <c r="L134" i="40"/>
  <c r="O134" i="40"/>
  <c r="D135" i="40"/>
  <c r="E135" i="40"/>
  <c r="G135" i="40"/>
  <c r="H135" i="40"/>
  <c r="J135" i="40"/>
  <c r="J129" i="40" s="1"/>
  <c r="K135" i="40"/>
  <c r="M135" i="40"/>
  <c r="N135" i="40"/>
  <c r="N129" i="40" s="1"/>
  <c r="O135" i="40"/>
  <c r="F136" i="40"/>
  <c r="I136" i="40"/>
  <c r="C136" i="40" s="1"/>
  <c r="L136" i="40"/>
  <c r="L135" i="40" s="1"/>
  <c r="O136" i="40"/>
  <c r="F137" i="40"/>
  <c r="F135" i="40" s="1"/>
  <c r="I137" i="40"/>
  <c r="L137" i="40"/>
  <c r="O137" i="40"/>
  <c r="F138" i="40"/>
  <c r="C138" i="40" s="1"/>
  <c r="I138" i="40"/>
  <c r="L138" i="40"/>
  <c r="O138" i="40"/>
  <c r="F139" i="40"/>
  <c r="I139" i="40"/>
  <c r="L139" i="40"/>
  <c r="O139" i="40"/>
  <c r="C139" i="40" s="1"/>
  <c r="D140" i="40"/>
  <c r="E140" i="40"/>
  <c r="G140" i="40"/>
  <c r="H140" i="40"/>
  <c r="J140" i="40"/>
  <c r="K140" i="40"/>
  <c r="M140" i="40"/>
  <c r="N140" i="40"/>
  <c r="F141" i="40"/>
  <c r="C141" i="40" s="1"/>
  <c r="I141" i="40"/>
  <c r="I140" i="40" s="1"/>
  <c r="L141" i="40"/>
  <c r="L140" i="40" s="1"/>
  <c r="O141" i="40"/>
  <c r="F142" i="40"/>
  <c r="C142" i="40" s="1"/>
  <c r="I142" i="40"/>
  <c r="L142" i="40"/>
  <c r="O142" i="40"/>
  <c r="O140" i="40" s="1"/>
  <c r="D143" i="40"/>
  <c r="E143" i="40"/>
  <c r="G143" i="40"/>
  <c r="H143" i="40"/>
  <c r="J143" i="40"/>
  <c r="K143" i="40"/>
  <c r="M143" i="40"/>
  <c r="N143" i="40"/>
  <c r="F144" i="40"/>
  <c r="I144" i="40"/>
  <c r="C144" i="40" s="1"/>
  <c r="L144" i="40"/>
  <c r="L143" i="40" s="1"/>
  <c r="O144" i="40"/>
  <c r="F145" i="40"/>
  <c r="F143" i="40" s="1"/>
  <c r="I145" i="40"/>
  <c r="L145" i="40"/>
  <c r="O145" i="40"/>
  <c r="F146" i="40"/>
  <c r="C146" i="40" s="1"/>
  <c r="I146" i="40"/>
  <c r="L146" i="40"/>
  <c r="O146" i="40"/>
  <c r="F147" i="40"/>
  <c r="I147" i="40"/>
  <c r="L147" i="40"/>
  <c r="O147" i="40"/>
  <c r="O143" i="40" s="1"/>
  <c r="F148" i="40"/>
  <c r="I148" i="40"/>
  <c r="C148" i="40" s="1"/>
  <c r="L148" i="40"/>
  <c r="O148" i="40"/>
  <c r="F149" i="40"/>
  <c r="C149" i="40" s="1"/>
  <c r="I149" i="40"/>
  <c r="L149" i="40"/>
  <c r="O149" i="40"/>
  <c r="D150" i="40"/>
  <c r="E150" i="40"/>
  <c r="E129" i="40" s="1"/>
  <c r="G150" i="40"/>
  <c r="H150" i="40"/>
  <c r="J150" i="40"/>
  <c r="K150" i="40"/>
  <c r="M150" i="40"/>
  <c r="M129" i="40" s="1"/>
  <c r="N150" i="40"/>
  <c r="F151" i="40"/>
  <c r="F150" i="40" s="1"/>
  <c r="C150" i="40" s="1"/>
  <c r="I151" i="40"/>
  <c r="L151" i="40"/>
  <c r="O151" i="40"/>
  <c r="O150" i="40" s="1"/>
  <c r="F152" i="40"/>
  <c r="I152" i="40"/>
  <c r="I150" i="40" s="1"/>
  <c r="L152" i="40"/>
  <c r="L150" i="40" s="1"/>
  <c r="O152" i="40"/>
  <c r="F153" i="40"/>
  <c r="C153" i="40" s="1"/>
  <c r="I153" i="40"/>
  <c r="L153" i="40"/>
  <c r="O153" i="40"/>
  <c r="F154" i="40"/>
  <c r="C154" i="40" s="1"/>
  <c r="I154" i="40"/>
  <c r="L154" i="40"/>
  <c r="O154" i="40"/>
  <c r="F155" i="40"/>
  <c r="I155" i="40"/>
  <c r="L155" i="40"/>
  <c r="O155" i="40"/>
  <c r="C155" i="40" s="1"/>
  <c r="F156" i="40"/>
  <c r="I156" i="40"/>
  <c r="C156" i="40" s="1"/>
  <c r="L156" i="40"/>
  <c r="O156" i="40"/>
  <c r="F157" i="40"/>
  <c r="C157" i="40" s="1"/>
  <c r="I157" i="40"/>
  <c r="L157" i="40"/>
  <c r="O157" i="40"/>
  <c r="F158" i="40"/>
  <c r="C158" i="40" s="1"/>
  <c r="I158" i="40"/>
  <c r="L158" i="40"/>
  <c r="O158" i="40"/>
  <c r="D159" i="40"/>
  <c r="E159" i="40"/>
  <c r="G159" i="40"/>
  <c r="H159" i="40"/>
  <c r="J159" i="40"/>
  <c r="K159" i="40"/>
  <c r="M159" i="40"/>
  <c r="N159" i="40"/>
  <c r="O159" i="40"/>
  <c r="F160" i="40"/>
  <c r="I160" i="40"/>
  <c r="C160" i="40" s="1"/>
  <c r="L160" i="40"/>
  <c r="L159" i="40" s="1"/>
  <c r="O160" i="40"/>
  <c r="F161" i="40"/>
  <c r="F159" i="40" s="1"/>
  <c r="I161" i="40"/>
  <c r="L161" i="40"/>
  <c r="O161" i="40"/>
  <c r="F162" i="40"/>
  <c r="C162" i="40" s="1"/>
  <c r="I162" i="40"/>
  <c r="L162" i="40"/>
  <c r="O162" i="40"/>
  <c r="F163" i="40"/>
  <c r="I163" i="40"/>
  <c r="L163" i="40"/>
  <c r="O163" i="40"/>
  <c r="C163" i="40" s="1"/>
  <c r="G164" i="40"/>
  <c r="J164" i="40"/>
  <c r="K164" i="40"/>
  <c r="N164" i="40"/>
  <c r="D165" i="40"/>
  <c r="D164" i="40" s="1"/>
  <c r="E165" i="40"/>
  <c r="E164" i="40" s="1"/>
  <c r="G165" i="40"/>
  <c r="H165" i="40"/>
  <c r="H164" i="40" s="1"/>
  <c r="J165" i="40"/>
  <c r="K165" i="40"/>
  <c r="M165" i="40"/>
  <c r="M164" i="40" s="1"/>
  <c r="N165" i="40"/>
  <c r="F166" i="40"/>
  <c r="C166" i="40" s="1"/>
  <c r="I166" i="40"/>
  <c r="L166" i="40"/>
  <c r="O166" i="40"/>
  <c r="O165" i="40" s="1"/>
  <c r="O164" i="40" s="1"/>
  <c r="F167" i="40"/>
  <c r="I167" i="40"/>
  <c r="L167" i="40"/>
  <c r="L165" i="40" s="1"/>
  <c r="L164" i="40" s="1"/>
  <c r="O167" i="40"/>
  <c r="C167" i="40" s="1"/>
  <c r="F168" i="40"/>
  <c r="I168" i="40"/>
  <c r="C168" i="40" s="1"/>
  <c r="L168" i="40"/>
  <c r="O168" i="40"/>
  <c r="F169" i="40"/>
  <c r="C169" i="40" s="1"/>
  <c r="I169" i="40"/>
  <c r="I165" i="40" s="1"/>
  <c r="I164" i="40" s="1"/>
  <c r="L169" i="40"/>
  <c r="O169" i="40"/>
  <c r="F170" i="40"/>
  <c r="C170" i="40" s="1"/>
  <c r="I170" i="40"/>
  <c r="L170" i="40"/>
  <c r="O170" i="40"/>
  <c r="F171" i="40"/>
  <c r="I171" i="40"/>
  <c r="L171" i="40"/>
  <c r="O171" i="40"/>
  <c r="C171" i="40" s="1"/>
  <c r="J173" i="40"/>
  <c r="N173" i="40"/>
  <c r="D174" i="40"/>
  <c r="D173" i="40" s="1"/>
  <c r="D172" i="40" s="1"/>
  <c r="E174" i="40"/>
  <c r="G174" i="40"/>
  <c r="G173" i="40" s="1"/>
  <c r="G172" i="40" s="1"/>
  <c r="H174" i="40"/>
  <c r="H173" i="40" s="1"/>
  <c r="H172" i="40" s="1"/>
  <c r="J174" i="40"/>
  <c r="K174" i="40"/>
  <c r="K173" i="40" s="1"/>
  <c r="K172" i="40" s="1"/>
  <c r="M174" i="40"/>
  <c r="N174" i="40"/>
  <c r="F175" i="40"/>
  <c r="F174" i="40" s="1"/>
  <c r="I175" i="40"/>
  <c r="L175" i="40"/>
  <c r="O175" i="40"/>
  <c r="O174" i="40" s="1"/>
  <c r="F176" i="40"/>
  <c r="I176" i="40"/>
  <c r="I174" i="40" s="1"/>
  <c r="L176" i="40"/>
  <c r="L174" i="40" s="1"/>
  <c r="O176" i="40"/>
  <c r="F177" i="40"/>
  <c r="C177" i="40" s="1"/>
  <c r="I177" i="40"/>
  <c r="L177" i="40"/>
  <c r="O177" i="40"/>
  <c r="D178" i="40"/>
  <c r="E178" i="40"/>
  <c r="E173" i="40" s="1"/>
  <c r="E172" i="40" s="1"/>
  <c r="G178" i="40"/>
  <c r="H178" i="40"/>
  <c r="J178" i="40"/>
  <c r="K178" i="40"/>
  <c r="M178" i="40"/>
  <c r="M173" i="40" s="1"/>
  <c r="M172" i="40" s="1"/>
  <c r="N178" i="40"/>
  <c r="F179" i="40"/>
  <c r="F178" i="40" s="1"/>
  <c r="I179" i="40"/>
  <c r="L179" i="40"/>
  <c r="O179" i="40"/>
  <c r="O178" i="40" s="1"/>
  <c r="F180" i="40"/>
  <c r="I180" i="40"/>
  <c r="I178" i="40" s="1"/>
  <c r="L180" i="40"/>
  <c r="L178" i="40" s="1"/>
  <c r="O180" i="40"/>
  <c r="F181" i="40"/>
  <c r="C181" i="40" s="1"/>
  <c r="I181" i="40"/>
  <c r="L181" i="40"/>
  <c r="O181" i="40"/>
  <c r="F182" i="40"/>
  <c r="C182" i="40" s="1"/>
  <c r="I182" i="40"/>
  <c r="L182" i="40"/>
  <c r="O182" i="40"/>
  <c r="D183" i="40"/>
  <c r="E183" i="40"/>
  <c r="G183" i="40"/>
  <c r="H183" i="40"/>
  <c r="J183" i="40"/>
  <c r="J172" i="40" s="1"/>
  <c r="K183" i="40"/>
  <c r="M183" i="40"/>
  <c r="N183" i="40"/>
  <c r="N172" i="40" s="1"/>
  <c r="O183" i="40"/>
  <c r="F184" i="40"/>
  <c r="I184" i="40"/>
  <c r="I183" i="40" s="1"/>
  <c r="L184" i="40"/>
  <c r="L183" i="40" s="1"/>
  <c r="O184" i="40"/>
  <c r="F185" i="40"/>
  <c r="F183" i="40" s="1"/>
  <c r="C183" i="40" s="1"/>
  <c r="I185" i="40"/>
  <c r="L185" i="40"/>
  <c r="O185" i="40"/>
  <c r="D187" i="40"/>
  <c r="D186" i="40" s="1"/>
  <c r="E187" i="40"/>
  <c r="G187" i="40"/>
  <c r="H187" i="40"/>
  <c r="H186" i="40" s="1"/>
  <c r="J187" i="40"/>
  <c r="J186" i="40" s="1"/>
  <c r="K187" i="40"/>
  <c r="M187" i="40"/>
  <c r="N187" i="40"/>
  <c r="N186" i="40" s="1"/>
  <c r="F188" i="40"/>
  <c r="I188" i="40"/>
  <c r="I187" i="40" s="1"/>
  <c r="L188" i="40"/>
  <c r="L187" i="40" s="1"/>
  <c r="O188" i="40"/>
  <c r="O187" i="40" s="1"/>
  <c r="O186" i="40" s="1"/>
  <c r="F189" i="40"/>
  <c r="F187" i="40" s="1"/>
  <c r="I189" i="40"/>
  <c r="L189" i="40"/>
  <c r="O189" i="40"/>
  <c r="E190" i="40"/>
  <c r="E186" i="40" s="1"/>
  <c r="M190" i="40"/>
  <c r="M186" i="40" s="1"/>
  <c r="D191" i="40"/>
  <c r="D190" i="40" s="1"/>
  <c r="E191" i="40"/>
  <c r="F191" i="40"/>
  <c r="F190" i="40" s="1"/>
  <c r="G191" i="40"/>
  <c r="G190" i="40" s="1"/>
  <c r="H191" i="40"/>
  <c r="H190" i="40" s="1"/>
  <c r="J191" i="40"/>
  <c r="J190" i="40" s="1"/>
  <c r="K191" i="40"/>
  <c r="K190" i="40" s="1"/>
  <c r="M191" i="40"/>
  <c r="N191" i="40"/>
  <c r="N190" i="40" s="1"/>
  <c r="F192" i="40"/>
  <c r="I192" i="40"/>
  <c r="I191" i="40" s="1"/>
  <c r="L192" i="40"/>
  <c r="L191" i="40" s="1"/>
  <c r="L190" i="40" s="1"/>
  <c r="O192" i="40"/>
  <c r="O191" i="40" s="1"/>
  <c r="O190" i="40" s="1"/>
  <c r="G195" i="40"/>
  <c r="K195" i="40"/>
  <c r="K194" i="40" s="1"/>
  <c r="K193" i="40" s="1"/>
  <c r="F196" i="40"/>
  <c r="I196" i="40"/>
  <c r="L196" i="40"/>
  <c r="O196" i="40"/>
  <c r="D197" i="40"/>
  <c r="D195" i="40" s="1"/>
  <c r="E197" i="40"/>
  <c r="E195" i="40" s="1"/>
  <c r="G197" i="40"/>
  <c r="H197" i="40"/>
  <c r="H195" i="40" s="1"/>
  <c r="J197" i="40"/>
  <c r="J195" i="40" s="1"/>
  <c r="K197" i="40"/>
  <c r="M197" i="40"/>
  <c r="M195" i="40" s="1"/>
  <c r="N197" i="40"/>
  <c r="N195" i="40" s="1"/>
  <c r="F198" i="40"/>
  <c r="C198" i="40" s="1"/>
  <c r="I198" i="40"/>
  <c r="I197" i="40" s="1"/>
  <c r="L198" i="40"/>
  <c r="O198" i="40"/>
  <c r="O197" i="40" s="1"/>
  <c r="F199" i="40"/>
  <c r="C199" i="40" s="1"/>
  <c r="I199" i="40"/>
  <c r="L199" i="40"/>
  <c r="L197" i="40" s="1"/>
  <c r="O199" i="40"/>
  <c r="F200" i="40"/>
  <c r="I200" i="40"/>
  <c r="L200" i="40"/>
  <c r="O200" i="40"/>
  <c r="C200" i="40" s="1"/>
  <c r="F201" i="40"/>
  <c r="C201" i="40" s="1"/>
  <c r="I201" i="40"/>
  <c r="L201" i="40"/>
  <c r="O201" i="40"/>
  <c r="F202" i="40"/>
  <c r="I202" i="40"/>
  <c r="C202" i="40" s="1"/>
  <c r="L202" i="40"/>
  <c r="O202" i="40"/>
  <c r="D204" i="40"/>
  <c r="E204" i="40"/>
  <c r="E203" i="40" s="1"/>
  <c r="G204" i="40"/>
  <c r="G203" i="40" s="1"/>
  <c r="H204" i="40"/>
  <c r="J204" i="40"/>
  <c r="J203" i="40" s="1"/>
  <c r="K204" i="40"/>
  <c r="K203" i="40" s="1"/>
  <c r="M204" i="40"/>
  <c r="M203" i="40" s="1"/>
  <c r="N204" i="40"/>
  <c r="N203" i="40" s="1"/>
  <c r="F205" i="40"/>
  <c r="F204" i="40" s="1"/>
  <c r="I205" i="40"/>
  <c r="I204" i="40" s="1"/>
  <c r="L205" i="40"/>
  <c r="L204" i="40" s="1"/>
  <c r="O205" i="40"/>
  <c r="F206" i="40"/>
  <c r="I206" i="40"/>
  <c r="C206" i="40" s="1"/>
  <c r="L206" i="40"/>
  <c r="O206" i="40"/>
  <c r="O204" i="40" s="1"/>
  <c r="F207" i="40"/>
  <c r="C207" i="40" s="1"/>
  <c r="I207" i="40"/>
  <c r="L207" i="40"/>
  <c r="O207" i="40"/>
  <c r="F208" i="40"/>
  <c r="I208" i="40"/>
  <c r="L208" i="40"/>
  <c r="O208" i="40"/>
  <c r="C208" i="40" s="1"/>
  <c r="F209" i="40"/>
  <c r="C209" i="40" s="1"/>
  <c r="I209" i="40"/>
  <c r="L209" i="40"/>
  <c r="O209" i="40"/>
  <c r="F210" i="40"/>
  <c r="I210" i="40"/>
  <c r="C210" i="40" s="1"/>
  <c r="L210" i="40"/>
  <c r="O210" i="40"/>
  <c r="F211" i="40"/>
  <c r="C211" i="40" s="1"/>
  <c r="I211" i="40"/>
  <c r="L211" i="40"/>
  <c r="O211" i="40"/>
  <c r="F212" i="40"/>
  <c r="I212" i="40"/>
  <c r="L212" i="40"/>
  <c r="O212" i="40"/>
  <c r="C212" i="40" s="1"/>
  <c r="F213" i="40"/>
  <c r="C213" i="40" s="1"/>
  <c r="I213" i="40"/>
  <c r="L213" i="40"/>
  <c r="O213" i="40"/>
  <c r="F214" i="40"/>
  <c r="I214" i="40"/>
  <c r="C214" i="40" s="1"/>
  <c r="L214" i="40"/>
  <c r="O214" i="40"/>
  <c r="D215" i="40"/>
  <c r="D203" i="40" s="1"/>
  <c r="E215" i="40"/>
  <c r="G215" i="40"/>
  <c r="H215" i="40"/>
  <c r="H203" i="40" s="1"/>
  <c r="J215" i="40"/>
  <c r="K215" i="40"/>
  <c r="M215" i="40"/>
  <c r="N215" i="40"/>
  <c r="F216" i="40"/>
  <c r="I216" i="40"/>
  <c r="I215" i="40" s="1"/>
  <c r="L216" i="40"/>
  <c r="O216" i="40"/>
  <c r="O215" i="40" s="1"/>
  <c r="F217" i="40"/>
  <c r="F215" i="40" s="1"/>
  <c r="I217" i="40"/>
  <c r="L217" i="40"/>
  <c r="L215" i="40" s="1"/>
  <c r="O217" i="40"/>
  <c r="F218" i="40"/>
  <c r="I218" i="40"/>
  <c r="C218" i="40" s="1"/>
  <c r="L218" i="40"/>
  <c r="O218" i="40"/>
  <c r="F219" i="40"/>
  <c r="C219" i="40" s="1"/>
  <c r="I219" i="40"/>
  <c r="L219" i="40"/>
  <c r="O219" i="40"/>
  <c r="F220" i="40"/>
  <c r="I220" i="40"/>
  <c r="L220" i="40"/>
  <c r="O220" i="40"/>
  <c r="C220" i="40" s="1"/>
  <c r="F221" i="40"/>
  <c r="C221" i="40" s="1"/>
  <c r="I221" i="40"/>
  <c r="L221" i="40"/>
  <c r="O221" i="40"/>
  <c r="F222" i="40"/>
  <c r="I222" i="40"/>
  <c r="C222" i="40" s="1"/>
  <c r="L222" i="40"/>
  <c r="O222" i="40"/>
  <c r="F223" i="40"/>
  <c r="C223" i="40" s="1"/>
  <c r="I223" i="40"/>
  <c r="L223" i="40"/>
  <c r="O223" i="40"/>
  <c r="F224" i="40"/>
  <c r="I224" i="40"/>
  <c r="L224" i="40"/>
  <c r="O224" i="40"/>
  <c r="C224" i="40" s="1"/>
  <c r="F225" i="40"/>
  <c r="C225" i="40" s="1"/>
  <c r="I225" i="40"/>
  <c r="L225" i="40"/>
  <c r="O225" i="40"/>
  <c r="D226" i="40"/>
  <c r="E226" i="40"/>
  <c r="G226" i="40"/>
  <c r="H226" i="40"/>
  <c r="I226" i="40"/>
  <c r="J226" i="40"/>
  <c r="K226" i="40"/>
  <c r="M226" i="40"/>
  <c r="N226" i="40"/>
  <c r="O226" i="40"/>
  <c r="F227" i="40"/>
  <c r="C227" i="40" s="1"/>
  <c r="I227" i="40"/>
  <c r="L227" i="40"/>
  <c r="L226" i="40" s="1"/>
  <c r="O227" i="40"/>
  <c r="F228" i="40"/>
  <c r="I228" i="40"/>
  <c r="L228" i="40"/>
  <c r="O228" i="40"/>
  <c r="C228" i="40" s="1"/>
  <c r="F231" i="40"/>
  <c r="C231" i="40" s="1"/>
  <c r="I231" i="40"/>
  <c r="L231" i="40"/>
  <c r="O231" i="40"/>
  <c r="D232" i="40"/>
  <c r="E232" i="40"/>
  <c r="E230" i="40" s="1"/>
  <c r="E229" i="40" s="1"/>
  <c r="G232" i="40"/>
  <c r="G230" i="40" s="1"/>
  <c r="G229" i="40" s="1"/>
  <c r="H232" i="40"/>
  <c r="I232" i="40"/>
  <c r="J232" i="40"/>
  <c r="J230" i="40" s="1"/>
  <c r="J229" i="40" s="1"/>
  <c r="K232" i="40"/>
  <c r="K230" i="40" s="1"/>
  <c r="K229" i="40" s="1"/>
  <c r="M232" i="40"/>
  <c r="M230" i="40" s="1"/>
  <c r="M229" i="40" s="1"/>
  <c r="N232" i="40"/>
  <c r="N230" i="40" s="1"/>
  <c r="O232" i="40"/>
  <c r="O230" i="40" s="1"/>
  <c r="F233" i="40"/>
  <c r="F232" i="40" s="1"/>
  <c r="C232" i="40" s="1"/>
  <c r="I233" i="40"/>
  <c r="L233" i="40"/>
  <c r="L232" i="40" s="1"/>
  <c r="O233" i="40"/>
  <c r="D234" i="40"/>
  <c r="D230" i="40" s="1"/>
  <c r="D229" i="40" s="1"/>
  <c r="E234" i="40"/>
  <c r="G234" i="40"/>
  <c r="H234" i="40"/>
  <c r="H230" i="40" s="1"/>
  <c r="H229" i="40" s="1"/>
  <c r="I234" i="40"/>
  <c r="J234" i="40"/>
  <c r="K234" i="40"/>
  <c r="M234" i="40"/>
  <c r="N234" i="40"/>
  <c r="F235" i="40"/>
  <c r="C235" i="40" s="1"/>
  <c r="I235" i="40"/>
  <c r="L235" i="40"/>
  <c r="L234" i="40" s="1"/>
  <c r="O235" i="40"/>
  <c r="F236" i="40"/>
  <c r="I236" i="40"/>
  <c r="L236" i="40"/>
  <c r="O236" i="40"/>
  <c r="O234" i="40" s="1"/>
  <c r="D237" i="40"/>
  <c r="E237" i="40"/>
  <c r="G237" i="40"/>
  <c r="H237" i="40"/>
  <c r="J237" i="40"/>
  <c r="K237" i="40"/>
  <c r="M237" i="40"/>
  <c r="N237" i="40"/>
  <c r="F238" i="40"/>
  <c r="I238" i="40"/>
  <c r="C238" i="40" s="1"/>
  <c r="L238" i="40"/>
  <c r="O238" i="40"/>
  <c r="O237" i="40" s="1"/>
  <c r="F239" i="40"/>
  <c r="C239" i="40" s="1"/>
  <c r="I239" i="40"/>
  <c r="L239" i="40"/>
  <c r="L237" i="40" s="1"/>
  <c r="O239" i="40"/>
  <c r="F240" i="40"/>
  <c r="I240" i="40"/>
  <c r="L240" i="40"/>
  <c r="O240" i="40"/>
  <c r="C240" i="40" s="1"/>
  <c r="F241" i="40"/>
  <c r="C241" i="40" s="1"/>
  <c r="I241" i="40"/>
  <c r="L241" i="40"/>
  <c r="O241" i="40"/>
  <c r="F242" i="40"/>
  <c r="I242" i="40"/>
  <c r="C242" i="40" s="1"/>
  <c r="L242" i="40"/>
  <c r="O242" i="40"/>
  <c r="F243" i="40"/>
  <c r="C243" i="40" s="1"/>
  <c r="I243" i="40"/>
  <c r="L243" i="40"/>
  <c r="O243" i="40"/>
  <c r="F244" i="40"/>
  <c r="I244" i="40"/>
  <c r="L244" i="40"/>
  <c r="O244" i="40"/>
  <c r="C244" i="40" s="1"/>
  <c r="D245" i="40"/>
  <c r="E245" i="40"/>
  <c r="G245" i="40"/>
  <c r="H245" i="40"/>
  <c r="J245" i="40"/>
  <c r="K245" i="40"/>
  <c r="M245" i="40"/>
  <c r="N245" i="40"/>
  <c r="F246" i="40"/>
  <c r="I246" i="40"/>
  <c r="C246" i="40" s="1"/>
  <c r="L246" i="40"/>
  <c r="O246" i="40"/>
  <c r="O245" i="40" s="1"/>
  <c r="F247" i="40"/>
  <c r="C247" i="40" s="1"/>
  <c r="I247" i="40"/>
  <c r="L247" i="40"/>
  <c r="L245" i="40" s="1"/>
  <c r="O247" i="40"/>
  <c r="F248" i="40"/>
  <c r="I248" i="40"/>
  <c r="L248" i="40"/>
  <c r="O248" i="40"/>
  <c r="C248" i="40" s="1"/>
  <c r="F249" i="40"/>
  <c r="C249" i="40" s="1"/>
  <c r="I249" i="40"/>
  <c r="L249" i="40"/>
  <c r="O249" i="40"/>
  <c r="E250" i="40"/>
  <c r="G250" i="40"/>
  <c r="K250" i="40"/>
  <c r="M250" i="40"/>
  <c r="D251" i="40"/>
  <c r="D250" i="40" s="1"/>
  <c r="E251" i="40"/>
  <c r="G251" i="40"/>
  <c r="H251" i="40"/>
  <c r="H250" i="40" s="1"/>
  <c r="J251" i="40"/>
  <c r="J250" i="40" s="1"/>
  <c r="K251" i="40"/>
  <c r="M251" i="40"/>
  <c r="N251" i="40"/>
  <c r="N250" i="40" s="1"/>
  <c r="F252" i="40"/>
  <c r="I252" i="40"/>
  <c r="I251" i="40" s="1"/>
  <c r="I250" i="40" s="1"/>
  <c r="L252" i="40"/>
  <c r="O252" i="40"/>
  <c r="O251" i="40" s="1"/>
  <c r="O250" i="40" s="1"/>
  <c r="F253" i="40"/>
  <c r="F251" i="40" s="1"/>
  <c r="I253" i="40"/>
  <c r="L253" i="40"/>
  <c r="L251" i="40" s="1"/>
  <c r="L250" i="40" s="1"/>
  <c r="O253" i="40"/>
  <c r="F254" i="40"/>
  <c r="I254" i="40"/>
  <c r="C254" i="40" s="1"/>
  <c r="L254" i="40"/>
  <c r="O254" i="40"/>
  <c r="F255" i="40"/>
  <c r="C255" i="40" s="1"/>
  <c r="I255" i="40"/>
  <c r="L255" i="40"/>
  <c r="O255" i="40"/>
  <c r="F256" i="40"/>
  <c r="I256" i="40"/>
  <c r="L256" i="40"/>
  <c r="O256" i="40"/>
  <c r="C256" i="40" s="1"/>
  <c r="F257" i="40"/>
  <c r="C257" i="40" s="1"/>
  <c r="I257" i="40"/>
  <c r="L257" i="40"/>
  <c r="O257" i="40"/>
  <c r="E258" i="40"/>
  <c r="G258" i="40"/>
  <c r="K258" i="40"/>
  <c r="M258" i="40"/>
  <c r="D259" i="40"/>
  <c r="D258" i="40" s="1"/>
  <c r="E259" i="40"/>
  <c r="G259" i="40"/>
  <c r="H259" i="40"/>
  <c r="H258" i="40" s="1"/>
  <c r="J259" i="40"/>
  <c r="J258" i="40" s="1"/>
  <c r="K259" i="40"/>
  <c r="M259" i="40"/>
  <c r="N259" i="40"/>
  <c r="N258" i="40" s="1"/>
  <c r="F260" i="40"/>
  <c r="I260" i="40"/>
  <c r="I259" i="40" s="1"/>
  <c r="L260" i="40"/>
  <c r="O260" i="40"/>
  <c r="O259" i="40" s="1"/>
  <c r="F261" i="40"/>
  <c r="F259" i="40" s="1"/>
  <c r="I261" i="40"/>
  <c r="L261" i="40"/>
  <c r="L259" i="40" s="1"/>
  <c r="O261" i="40"/>
  <c r="F262" i="40"/>
  <c r="I262" i="40"/>
  <c r="C262" i="40" s="1"/>
  <c r="L262" i="40"/>
  <c r="O262" i="40"/>
  <c r="D263" i="40"/>
  <c r="E263" i="40"/>
  <c r="G263" i="40"/>
  <c r="H263" i="40"/>
  <c r="J263" i="40"/>
  <c r="K263" i="40"/>
  <c r="M263" i="40"/>
  <c r="N263" i="40"/>
  <c r="F264" i="40"/>
  <c r="I264" i="40"/>
  <c r="I263" i="40" s="1"/>
  <c r="L264" i="40"/>
  <c r="O264" i="40"/>
  <c r="O263" i="40" s="1"/>
  <c r="F265" i="40"/>
  <c r="F263" i="40" s="1"/>
  <c r="I265" i="40"/>
  <c r="L265" i="40"/>
  <c r="L263" i="40" s="1"/>
  <c r="O265" i="40"/>
  <c r="F266" i="40"/>
  <c r="I266" i="40"/>
  <c r="C266" i="40" s="1"/>
  <c r="L266" i="40"/>
  <c r="O266" i="40"/>
  <c r="F267" i="40"/>
  <c r="C267" i="40" s="1"/>
  <c r="I267" i="40"/>
  <c r="L267" i="40"/>
  <c r="O267" i="40"/>
  <c r="G268" i="40"/>
  <c r="K268" i="40"/>
  <c r="M268" i="40"/>
  <c r="F270" i="40"/>
  <c r="I270" i="40"/>
  <c r="L270" i="40"/>
  <c r="O270" i="40"/>
  <c r="D271" i="40"/>
  <c r="D269" i="40" s="1"/>
  <c r="D268" i="40" s="1"/>
  <c r="E271" i="40"/>
  <c r="E269" i="40" s="1"/>
  <c r="E268" i="40" s="1"/>
  <c r="G271" i="40"/>
  <c r="H271" i="40"/>
  <c r="J271" i="40"/>
  <c r="K271" i="40"/>
  <c r="M271" i="40"/>
  <c r="N271" i="40"/>
  <c r="F272" i="40"/>
  <c r="I272" i="40"/>
  <c r="C272" i="40" s="1"/>
  <c r="L272" i="40"/>
  <c r="O272" i="40"/>
  <c r="O271" i="40" s="1"/>
  <c r="F273" i="40"/>
  <c r="C273" i="40" s="1"/>
  <c r="I273" i="40"/>
  <c r="L273" i="40"/>
  <c r="L271" i="40" s="1"/>
  <c r="O273" i="40"/>
  <c r="F274" i="40"/>
  <c r="I274" i="40"/>
  <c r="L274" i="40"/>
  <c r="O274" i="40"/>
  <c r="C274" i="40" s="1"/>
  <c r="D275" i="40"/>
  <c r="E275" i="40"/>
  <c r="G275" i="40"/>
  <c r="H275" i="40"/>
  <c r="J275" i="40"/>
  <c r="K275" i="40"/>
  <c r="M275" i="40"/>
  <c r="N275" i="40"/>
  <c r="F276" i="40"/>
  <c r="I276" i="40"/>
  <c r="C276" i="40" s="1"/>
  <c r="L276" i="40"/>
  <c r="O276" i="40"/>
  <c r="O275" i="40" s="1"/>
  <c r="F277" i="40"/>
  <c r="C277" i="40" s="1"/>
  <c r="I277" i="40"/>
  <c r="L277" i="40"/>
  <c r="L275" i="40" s="1"/>
  <c r="O277" i="40"/>
  <c r="F278" i="40"/>
  <c r="I278" i="40"/>
  <c r="L278" i="40"/>
  <c r="O278" i="40"/>
  <c r="C278" i="40" s="1"/>
  <c r="D279" i="40"/>
  <c r="E279" i="40"/>
  <c r="F279" i="40"/>
  <c r="G279" i="40"/>
  <c r="H279" i="40"/>
  <c r="H268" i="40" s="1"/>
  <c r="J279" i="40"/>
  <c r="J268" i="40" s="1"/>
  <c r="K279" i="40"/>
  <c r="L279" i="40"/>
  <c r="M279" i="40"/>
  <c r="N279" i="40"/>
  <c r="N268" i="40" s="1"/>
  <c r="F280" i="40"/>
  <c r="I280" i="40"/>
  <c r="C280" i="40" s="1"/>
  <c r="L280" i="40"/>
  <c r="O280" i="40"/>
  <c r="O279" i="40" s="1"/>
  <c r="D281" i="40"/>
  <c r="E281" i="40"/>
  <c r="G281" i="40"/>
  <c r="G287" i="40" s="1"/>
  <c r="G286" i="40" s="1"/>
  <c r="H281" i="40"/>
  <c r="J281" i="40"/>
  <c r="K281" i="40"/>
  <c r="K287" i="40" s="1"/>
  <c r="K286" i="40" s="1"/>
  <c r="M281" i="40"/>
  <c r="N281" i="40"/>
  <c r="F282" i="40"/>
  <c r="I282" i="40"/>
  <c r="I281" i="40" s="1"/>
  <c r="L282" i="40"/>
  <c r="O282" i="40"/>
  <c r="O281" i="40" s="1"/>
  <c r="F283" i="40"/>
  <c r="F281" i="40" s="1"/>
  <c r="I283" i="40"/>
  <c r="L283" i="40"/>
  <c r="L281" i="40" s="1"/>
  <c r="O283" i="40"/>
  <c r="D287" i="40"/>
  <c r="D286" i="40" s="1"/>
  <c r="E287" i="40"/>
  <c r="H287" i="40"/>
  <c r="H286" i="40" s="1"/>
  <c r="J287" i="40"/>
  <c r="J286" i="40" s="1"/>
  <c r="M287" i="40"/>
  <c r="N287" i="40"/>
  <c r="N286" i="40" s="1"/>
  <c r="D288" i="40"/>
  <c r="E288" i="40"/>
  <c r="E286" i="40" s="1"/>
  <c r="G288" i="40"/>
  <c r="H288" i="40"/>
  <c r="J288" i="40"/>
  <c r="K288" i="40"/>
  <c r="M288" i="40"/>
  <c r="M286" i="40" s="1"/>
  <c r="N288" i="40"/>
  <c r="F289" i="40"/>
  <c r="C289" i="40" s="1"/>
  <c r="I289" i="40"/>
  <c r="L289" i="40"/>
  <c r="L288" i="40" s="1"/>
  <c r="O289" i="40"/>
  <c r="F290" i="40"/>
  <c r="I290" i="40"/>
  <c r="I288" i="40" s="1"/>
  <c r="L290" i="40"/>
  <c r="O290" i="40"/>
  <c r="O288" i="40" s="1"/>
  <c r="F291" i="40"/>
  <c r="C291" i="40" s="1"/>
  <c r="I291" i="40"/>
  <c r="L291" i="40"/>
  <c r="O291" i="40"/>
  <c r="F292" i="40"/>
  <c r="I292" i="40"/>
  <c r="C292" i="40" s="1"/>
  <c r="L292" i="40"/>
  <c r="O292" i="40"/>
  <c r="F293" i="40"/>
  <c r="C293" i="40" s="1"/>
  <c r="I293" i="40"/>
  <c r="L293" i="40"/>
  <c r="O293" i="40"/>
  <c r="F294" i="40"/>
  <c r="I294" i="40"/>
  <c r="L294" i="40"/>
  <c r="O294" i="40"/>
  <c r="C294" i="40" s="1"/>
  <c r="F295" i="40"/>
  <c r="I295" i="40"/>
  <c r="L295" i="40"/>
  <c r="O295" i="40"/>
  <c r="F296" i="40"/>
  <c r="I296" i="40"/>
  <c r="L296" i="40"/>
  <c r="O296" i="40"/>
  <c r="N20" i="39"/>
  <c r="D21" i="39"/>
  <c r="E21" i="39"/>
  <c r="E20" i="39" s="1"/>
  <c r="G21" i="39"/>
  <c r="G20" i="39" s="1"/>
  <c r="H21" i="39"/>
  <c r="J21" i="39"/>
  <c r="K21" i="39"/>
  <c r="M21" i="39"/>
  <c r="M20" i="39" s="1"/>
  <c r="N21" i="39"/>
  <c r="O21" i="39"/>
  <c r="F22" i="39"/>
  <c r="F21" i="39" s="1"/>
  <c r="I22" i="39"/>
  <c r="L22" i="39"/>
  <c r="L21" i="39" s="1"/>
  <c r="O22" i="39"/>
  <c r="F23" i="39"/>
  <c r="I23" i="39"/>
  <c r="I21" i="39" s="1"/>
  <c r="L23" i="39"/>
  <c r="O23" i="39"/>
  <c r="D24" i="39"/>
  <c r="D20" i="39" s="1"/>
  <c r="I24" i="39"/>
  <c r="F25" i="39"/>
  <c r="C25" i="39" s="1"/>
  <c r="J27" i="39"/>
  <c r="J26" i="39" s="1"/>
  <c r="K27" i="39"/>
  <c r="K26" i="39" s="1"/>
  <c r="L28" i="39"/>
  <c r="C28" i="39" s="1"/>
  <c r="L29" i="39"/>
  <c r="C29" i="39" s="1"/>
  <c r="L30" i="39"/>
  <c r="C30" i="39" s="1"/>
  <c r="J31" i="39"/>
  <c r="K31" i="39"/>
  <c r="L32" i="39"/>
  <c r="L31" i="39" s="1"/>
  <c r="C31" i="39" s="1"/>
  <c r="J33" i="39"/>
  <c r="K33" i="39"/>
  <c r="L34" i="39"/>
  <c r="C34" i="39" s="1"/>
  <c r="L35" i="39"/>
  <c r="C35" i="39" s="1"/>
  <c r="J36" i="39"/>
  <c r="K36" i="39"/>
  <c r="L37" i="39"/>
  <c r="C37" i="39" s="1"/>
  <c r="L38" i="39"/>
  <c r="C38" i="39" s="1"/>
  <c r="L39" i="39"/>
  <c r="C39" i="39" s="1"/>
  <c r="L40" i="39"/>
  <c r="C40" i="39" s="1"/>
  <c r="F41" i="39"/>
  <c r="C41" i="39" s="1"/>
  <c r="D42" i="39"/>
  <c r="E42" i="39"/>
  <c r="G42" i="39"/>
  <c r="H42" i="39"/>
  <c r="H20" i="39" s="1"/>
  <c r="J42" i="39"/>
  <c r="K42" i="39"/>
  <c r="F43" i="39"/>
  <c r="F42" i="39" s="1"/>
  <c r="I43" i="39"/>
  <c r="I42" i="39" s="1"/>
  <c r="L43" i="39"/>
  <c r="L42" i="39" s="1"/>
  <c r="M44" i="39"/>
  <c r="N44" i="39"/>
  <c r="O45" i="39"/>
  <c r="C45" i="39" s="1"/>
  <c r="O46" i="39"/>
  <c r="C46" i="39" s="1"/>
  <c r="D54" i="39"/>
  <c r="E54" i="39"/>
  <c r="E53" i="39" s="1"/>
  <c r="E52" i="39" s="1"/>
  <c r="G54" i="39"/>
  <c r="G53" i="39" s="1"/>
  <c r="G52" i="39" s="1"/>
  <c r="H54" i="39"/>
  <c r="I54" i="39"/>
  <c r="J54" i="39"/>
  <c r="K54" i="39"/>
  <c r="K53" i="39" s="1"/>
  <c r="M54" i="39"/>
  <c r="M53" i="39" s="1"/>
  <c r="M52" i="39" s="1"/>
  <c r="N54" i="39"/>
  <c r="F55" i="39"/>
  <c r="C55" i="39" s="1"/>
  <c r="I55" i="39"/>
  <c r="L55" i="39"/>
  <c r="L54" i="39" s="1"/>
  <c r="O55" i="39"/>
  <c r="F56" i="39"/>
  <c r="I56" i="39"/>
  <c r="L56" i="39"/>
  <c r="O56" i="39"/>
  <c r="O54" i="39" s="1"/>
  <c r="D57" i="39"/>
  <c r="D53" i="39" s="1"/>
  <c r="D52" i="39" s="1"/>
  <c r="E57" i="39"/>
  <c r="G57" i="39"/>
  <c r="H57" i="39"/>
  <c r="H53" i="39" s="1"/>
  <c r="H52" i="39" s="1"/>
  <c r="J57" i="39"/>
  <c r="J53" i="39" s="1"/>
  <c r="K57" i="39"/>
  <c r="M57" i="39"/>
  <c r="N57" i="39"/>
  <c r="N53" i="39" s="1"/>
  <c r="F58" i="39"/>
  <c r="I58" i="39"/>
  <c r="C58" i="39" s="1"/>
  <c r="L58" i="39"/>
  <c r="O58" i="39"/>
  <c r="O57" i="39" s="1"/>
  <c r="F59" i="39"/>
  <c r="C59" i="39" s="1"/>
  <c r="I59" i="39"/>
  <c r="L59" i="39"/>
  <c r="L57" i="39" s="1"/>
  <c r="O59" i="39"/>
  <c r="F60" i="39"/>
  <c r="I60" i="39"/>
  <c r="L60" i="39"/>
  <c r="O60" i="39"/>
  <c r="C60" i="39" s="1"/>
  <c r="F61" i="39"/>
  <c r="C61" i="39" s="1"/>
  <c r="I61" i="39"/>
  <c r="L61" i="39"/>
  <c r="O61" i="39"/>
  <c r="F62" i="39"/>
  <c r="I62" i="39"/>
  <c r="C62" i="39" s="1"/>
  <c r="L62" i="39"/>
  <c r="O62" i="39"/>
  <c r="F63" i="39"/>
  <c r="C63" i="39" s="1"/>
  <c r="I63" i="39"/>
  <c r="L63" i="39"/>
  <c r="O63" i="39"/>
  <c r="F64" i="39"/>
  <c r="I64" i="39"/>
  <c r="L64" i="39"/>
  <c r="O64" i="39"/>
  <c r="C64" i="39" s="1"/>
  <c r="F65" i="39"/>
  <c r="C65" i="39" s="1"/>
  <c r="I65" i="39"/>
  <c r="L65" i="39"/>
  <c r="O65" i="39"/>
  <c r="D66" i="39"/>
  <c r="E66" i="39"/>
  <c r="H66" i="39"/>
  <c r="M66" i="39"/>
  <c r="F67" i="39"/>
  <c r="C67" i="39" s="1"/>
  <c r="I67" i="39"/>
  <c r="L67" i="39"/>
  <c r="O67" i="39"/>
  <c r="D68" i="39"/>
  <c r="E68" i="39"/>
  <c r="G68" i="39"/>
  <c r="G66" i="39" s="1"/>
  <c r="H68" i="39"/>
  <c r="J68" i="39"/>
  <c r="J66" i="39" s="1"/>
  <c r="K68" i="39"/>
  <c r="K66" i="39" s="1"/>
  <c r="M68" i="39"/>
  <c r="N68" i="39"/>
  <c r="N66" i="39" s="1"/>
  <c r="F69" i="39"/>
  <c r="F68" i="39" s="1"/>
  <c r="I69" i="39"/>
  <c r="L69" i="39"/>
  <c r="L68" i="39" s="1"/>
  <c r="O69" i="39"/>
  <c r="F70" i="39"/>
  <c r="I70" i="39"/>
  <c r="I68" i="39" s="1"/>
  <c r="I66" i="39" s="1"/>
  <c r="L70" i="39"/>
  <c r="O70" i="39"/>
  <c r="F71" i="39"/>
  <c r="C71" i="39" s="1"/>
  <c r="I71" i="39"/>
  <c r="L71" i="39"/>
  <c r="O71" i="39"/>
  <c r="F72" i="39"/>
  <c r="I72" i="39"/>
  <c r="L72" i="39"/>
  <c r="O72" i="39"/>
  <c r="O68" i="39" s="1"/>
  <c r="O66" i="39" s="1"/>
  <c r="F73" i="39"/>
  <c r="C73" i="39" s="1"/>
  <c r="I73" i="39"/>
  <c r="L73" i="39"/>
  <c r="O73" i="39"/>
  <c r="D76" i="39"/>
  <c r="E76" i="39"/>
  <c r="E75" i="39" s="1"/>
  <c r="G76" i="39"/>
  <c r="G75" i="39" s="1"/>
  <c r="H76" i="39"/>
  <c r="J76" i="39"/>
  <c r="K76" i="39"/>
  <c r="K75" i="39" s="1"/>
  <c r="K74" i="39" s="1"/>
  <c r="M76" i="39"/>
  <c r="M75" i="39" s="1"/>
  <c r="N76" i="39"/>
  <c r="O76" i="39"/>
  <c r="F77" i="39"/>
  <c r="F76" i="39" s="1"/>
  <c r="I77" i="39"/>
  <c r="L77" i="39"/>
  <c r="L76" i="39" s="1"/>
  <c r="O77" i="39"/>
  <c r="F78" i="39"/>
  <c r="I78" i="39"/>
  <c r="I76" i="39" s="1"/>
  <c r="L78" i="39"/>
  <c r="O78" i="39"/>
  <c r="D79" i="39"/>
  <c r="D75" i="39" s="1"/>
  <c r="E79" i="39"/>
  <c r="G79" i="39"/>
  <c r="H79" i="39"/>
  <c r="H75" i="39" s="1"/>
  <c r="J79" i="39"/>
  <c r="J75" i="39" s="1"/>
  <c r="K79" i="39"/>
  <c r="M79" i="39"/>
  <c r="N79" i="39"/>
  <c r="N75" i="39" s="1"/>
  <c r="F80" i="39"/>
  <c r="I80" i="39"/>
  <c r="I79" i="39" s="1"/>
  <c r="L80" i="39"/>
  <c r="O80" i="39"/>
  <c r="O79" i="39" s="1"/>
  <c r="F81" i="39"/>
  <c r="F79" i="39" s="1"/>
  <c r="C79" i="39" s="1"/>
  <c r="I81" i="39"/>
  <c r="L81" i="39"/>
  <c r="L79" i="39" s="1"/>
  <c r="O81" i="39"/>
  <c r="D83" i="39"/>
  <c r="D82" i="39" s="1"/>
  <c r="E83" i="39"/>
  <c r="G83" i="39"/>
  <c r="H83" i="39"/>
  <c r="H82" i="39" s="1"/>
  <c r="J83" i="39"/>
  <c r="J82" i="39" s="1"/>
  <c r="K83" i="39"/>
  <c r="M83" i="39"/>
  <c r="N83" i="39"/>
  <c r="N82" i="39" s="1"/>
  <c r="F84" i="39"/>
  <c r="I84" i="39"/>
  <c r="I83" i="39" s="1"/>
  <c r="L84" i="39"/>
  <c r="O84" i="39"/>
  <c r="O83" i="39" s="1"/>
  <c r="F85" i="39"/>
  <c r="F83" i="39" s="1"/>
  <c r="I85" i="39"/>
  <c r="L85" i="39"/>
  <c r="L83" i="39" s="1"/>
  <c r="O85" i="39"/>
  <c r="F86" i="39"/>
  <c r="I86" i="39"/>
  <c r="C86" i="39" s="1"/>
  <c r="L86" i="39"/>
  <c r="O86" i="39"/>
  <c r="F87" i="39"/>
  <c r="C87" i="39" s="1"/>
  <c r="I87" i="39"/>
  <c r="L87" i="39"/>
  <c r="O87" i="39"/>
  <c r="D88" i="39"/>
  <c r="E88" i="39"/>
  <c r="G88" i="39"/>
  <c r="G82" i="39" s="1"/>
  <c r="H88" i="39"/>
  <c r="J88" i="39"/>
  <c r="K88" i="39"/>
  <c r="K82" i="39" s="1"/>
  <c r="M88" i="39"/>
  <c r="M82" i="39" s="1"/>
  <c r="N88" i="39"/>
  <c r="F89" i="39"/>
  <c r="F88" i="39" s="1"/>
  <c r="C88" i="39" s="1"/>
  <c r="I89" i="39"/>
  <c r="L89" i="39"/>
  <c r="L88" i="39" s="1"/>
  <c r="O89" i="39"/>
  <c r="F90" i="39"/>
  <c r="I90" i="39"/>
  <c r="I88" i="39" s="1"/>
  <c r="L90" i="39"/>
  <c r="O90" i="39"/>
  <c r="F91" i="39"/>
  <c r="C91" i="39" s="1"/>
  <c r="I91" i="39"/>
  <c r="L91" i="39"/>
  <c r="O91" i="39"/>
  <c r="F92" i="39"/>
  <c r="I92" i="39"/>
  <c r="L92" i="39"/>
  <c r="O92" i="39"/>
  <c r="O88" i="39" s="1"/>
  <c r="F93" i="39"/>
  <c r="C93" i="39" s="1"/>
  <c r="I93" i="39"/>
  <c r="L93" i="39"/>
  <c r="O93" i="39"/>
  <c r="E94" i="39"/>
  <c r="G94" i="39"/>
  <c r="H94" i="39"/>
  <c r="J94" i="39"/>
  <c r="K94" i="39"/>
  <c r="M94" i="39"/>
  <c r="N94" i="39"/>
  <c r="F95" i="39"/>
  <c r="C95" i="39" s="1"/>
  <c r="I95" i="39"/>
  <c r="L95" i="39"/>
  <c r="L94" i="39" s="1"/>
  <c r="O95" i="39"/>
  <c r="F96" i="39"/>
  <c r="I96" i="39"/>
  <c r="L96" i="39"/>
  <c r="O96" i="39"/>
  <c r="O94" i="39" s="1"/>
  <c r="F97" i="39"/>
  <c r="C97" i="39" s="1"/>
  <c r="I97" i="39"/>
  <c r="L97" i="39"/>
  <c r="O97" i="39"/>
  <c r="F98" i="39"/>
  <c r="I98" i="39"/>
  <c r="C98" i="39" s="1"/>
  <c r="L98" i="39"/>
  <c r="O98" i="39"/>
  <c r="F99" i="39"/>
  <c r="C99" i="39" s="1"/>
  <c r="I99" i="39"/>
  <c r="L99" i="39"/>
  <c r="O99" i="39"/>
  <c r="F100" i="39"/>
  <c r="I100" i="39"/>
  <c r="L100" i="39"/>
  <c r="O100" i="39"/>
  <c r="C100" i="39" s="1"/>
  <c r="D101" i="39"/>
  <c r="D94" i="39" s="1"/>
  <c r="I101" i="39"/>
  <c r="L101" i="39"/>
  <c r="O101" i="39"/>
  <c r="D102" i="39"/>
  <c r="E102" i="39"/>
  <c r="G102" i="39"/>
  <c r="H102" i="39"/>
  <c r="J102" i="39"/>
  <c r="K102" i="39"/>
  <c r="M102" i="39"/>
  <c r="N102" i="39"/>
  <c r="F103" i="39"/>
  <c r="I103" i="39"/>
  <c r="I102" i="39" s="1"/>
  <c r="L103" i="39"/>
  <c r="O103" i="39"/>
  <c r="O102" i="39" s="1"/>
  <c r="F104" i="39"/>
  <c r="F102" i="39" s="1"/>
  <c r="I104" i="39"/>
  <c r="L104" i="39"/>
  <c r="L102" i="39" s="1"/>
  <c r="O104" i="39"/>
  <c r="F105" i="39"/>
  <c r="I105" i="39"/>
  <c r="C105" i="39" s="1"/>
  <c r="L105" i="39"/>
  <c r="O105" i="39"/>
  <c r="F106" i="39"/>
  <c r="C106" i="39" s="1"/>
  <c r="I106" i="39"/>
  <c r="L106" i="39"/>
  <c r="O106" i="39"/>
  <c r="F107" i="39"/>
  <c r="I107" i="39"/>
  <c r="L107" i="39"/>
  <c r="O107" i="39"/>
  <c r="C107" i="39" s="1"/>
  <c r="F108" i="39"/>
  <c r="C108" i="39" s="1"/>
  <c r="I108" i="39"/>
  <c r="L108" i="39"/>
  <c r="O108" i="39"/>
  <c r="F109" i="39"/>
  <c r="I109" i="39"/>
  <c r="C109" i="39" s="1"/>
  <c r="L109" i="39"/>
  <c r="O109" i="39"/>
  <c r="F110" i="39"/>
  <c r="C110" i="39" s="1"/>
  <c r="I110" i="39"/>
  <c r="L110" i="39"/>
  <c r="O110" i="39"/>
  <c r="D111" i="39"/>
  <c r="E111" i="39"/>
  <c r="G111" i="39"/>
  <c r="H111" i="39"/>
  <c r="J111" i="39"/>
  <c r="K111" i="39"/>
  <c r="M111" i="39"/>
  <c r="N111" i="39"/>
  <c r="O111" i="39"/>
  <c r="F112" i="39"/>
  <c r="F111" i="39" s="1"/>
  <c r="C111" i="39" s="1"/>
  <c r="I112" i="39"/>
  <c r="L112" i="39"/>
  <c r="L111" i="39" s="1"/>
  <c r="O112" i="39"/>
  <c r="F113" i="39"/>
  <c r="I113" i="39"/>
  <c r="I111" i="39" s="1"/>
  <c r="L113" i="39"/>
  <c r="O113" i="39"/>
  <c r="F114" i="39"/>
  <c r="C114" i="39" s="1"/>
  <c r="I114" i="39"/>
  <c r="L114" i="39"/>
  <c r="O114" i="39"/>
  <c r="D115" i="39"/>
  <c r="E115" i="39"/>
  <c r="G115" i="39"/>
  <c r="H115" i="39"/>
  <c r="J115" i="39"/>
  <c r="K115" i="39"/>
  <c r="M115" i="39"/>
  <c r="N115" i="39"/>
  <c r="F116" i="39"/>
  <c r="F115" i="39" s="1"/>
  <c r="C115" i="39" s="1"/>
  <c r="I116" i="39"/>
  <c r="L116" i="39"/>
  <c r="L115" i="39" s="1"/>
  <c r="O116" i="39"/>
  <c r="F117" i="39"/>
  <c r="I117" i="39"/>
  <c r="I115" i="39" s="1"/>
  <c r="L117" i="39"/>
  <c r="O117" i="39"/>
  <c r="F118" i="39"/>
  <c r="C118" i="39" s="1"/>
  <c r="I118" i="39"/>
  <c r="L118" i="39"/>
  <c r="O118" i="39"/>
  <c r="F119" i="39"/>
  <c r="I119" i="39"/>
  <c r="L119" i="39"/>
  <c r="O119" i="39"/>
  <c r="O115" i="39" s="1"/>
  <c r="F120" i="39"/>
  <c r="C120" i="39" s="1"/>
  <c r="I120" i="39"/>
  <c r="L120" i="39"/>
  <c r="O120" i="39"/>
  <c r="D121" i="39"/>
  <c r="G121" i="39"/>
  <c r="H121" i="39"/>
  <c r="J121" i="39"/>
  <c r="K121" i="39"/>
  <c r="M121" i="39"/>
  <c r="N121" i="39"/>
  <c r="F122" i="39"/>
  <c r="C122" i="39" s="1"/>
  <c r="I122" i="39"/>
  <c r="L122" i="39"/>
  <c r="L121" i="39" s="1"/>
  <c r="O122" i="39"/>
  <c r="F123" i="39"/>
  <c r="I123" i="39"/>
  <c r="L123" i="39"/>
  <c r="O123" i="39"/>
  <c r="O121" i="39" s="1"/>
  <c r="F124" i="39"/>
  <c r="C124" i="39" s="1"/>
  <c r="I124" i="39"/>
  <c r="L124" i="39"/>
  <c r="O124" i="39"/>
  <c r="F125" i="39"/>
  <c r="I125" i="39"/>
  <c r="C125" i="39" s="1"/>
  <c r="L125" i="39"/>
  <c r="O125" i="39"/>
  <c r="E126" i="39"/>
  <c r="E121" i="39" s="1"/>
  <c r="I126" i="39"/>
  <c r="L126" i="39"/>
  <c r="O126" i="39"/>
  <c r="D127" i="39"/>
  <c r="E127" i="39"/>
  <c r="F127" i="39"/>
  <c r="G127" i="39"/>
  <c r="H127" i="39"/>
  <c r="J127" i="39"/>
  <c r="K127" i="39"/>
  <c r="L127" i="39"/>
  <c r="M127" i="39"/>
  <c r="N127" i="39"/>
  <c r="F128" i="39"/>
  <c r="I128" i="39"/>
  <c r="C128" i="39" s="1"/>
  <c r="L128" i="39"/>
  <c r="O128" i="39"/>
  <c r="O127" i="39" s="1"/>
  <c r="D130" i="39"/>
  <c r="E130" i="39"/>
  <c r="E129" i="39" s="1"/>
  <c r="G130" i="39"/>
  <c r="G129" i="39" s="1"/>
  <c r="H130" i="39"/>
  <c r="J130" i="39"/>
  <c r="K130" i="39"/>
  <c r="K129" i="39" s="1"/>
  <c r="M130" i="39"/>
  <c r="M129" i="39" s="1"/>
  <c r="N130" i="39"/>
  <c r="F131" i="39"/>
  <c r="F130" i="39" s="1"/>
  <c r="I131" i="39"/>
  <c r="L131" i="39"/>
  <c r="L130" i="39" s="1"/>
  <c r="O131" i="39"/>
  <c r="F132" i="39"/>
  <c r="I132" i="39"/>
  <c r="I130" i="39" s="1"/>
  <c r="L132" i="39"/>
  <c r="O132" i="39"/>
  <c r="F133" i="39"/>
  <c r="C133" i="39" s="1"/>
  <c r="I133" i="39"/>
  <c r="L133" i="39"/>
  <c r="O133" i="39"/>
  <c r="F134" i="39"/>
  <c r="I134" i="39"/>
  <c r="L134" i="39"/>
  <c r="O134" i="39"/>
  <c r="O130" i="39" s="1"/>
  <c r="D135" i="39"/>
  <c r="E135" i="39"/>
  <c r="G135" i="39"/>
  <c r="H135" i="39"/>
  <c r="J135" i="39"/>
  <c r="J129" i="39" s="1"/>
  <c r="K135" i="39"/>
  <c r="M135" i="39"/>
  <c r="N135" i="39"/>
  <c r="N129" i="39" s="1"/>
  <c r="F136" i="39"/>
  <c r="I136" i="39"/>
  <c r="C136" i="39" s="1"/>
  <c r="L136" i="39"/>
  <c r="O136" i="39"/>
  <c r="O135" i="39" s="1"/>
  <c r="F137" i="39"/>
  <c r="C137" i="39" s="1"/>
  <c r="I137" i="39"/>
  <c r="L137" i="39"/>
  <c r="L135" i="39" s="1"/>
  <c r="O137" i="39"/>
  <c r="F138" i="39"/>
  <c r="I138" i="39"/>
  <c r="L138" i="39"/>
  <c r="O138" i="39"/>
  <c r="C138" i="39" s="1"/>
  <c r="F139" i="39"/>
  <c r="C139" i="39" s="1"/>
  <c r="I139" i="39"/>
  <c r="L139" i="39"/>
  <c r="O139" i="39"/>
  <c r="D140" i="39"/>
  <c r="E140" i="39"/>
  <c r="G140" i="39"/>
  <c r="H140" i="39"/>
  <c r="I140" i="39"/>
  <c r="J140" i="39"/>
  <c r="K140" i="39"/>
  <c r="M140" i="39"/>
  <c r="N140" i="39"/>
  <c r="F141" i="39"/>
  <c r="C141" i="39" s="1"/>
  <c r="I141" i="39"/>
  <c r="L141" i="39"/>
  <c r="L140" i="39" s="1"/>
  <c r="O141" i="39"/>
  <c r="F142" i="39"/>
  <c r="I142" i="39"/>
  <c r="L142" i="39"/>
  <c r="O142" i="39"/>
  <c r="O140" i="39" s="1"/>
  <c r="D143" i="39"/>
  <c r="D129" i="39" s="1"/>
  <c r="E143" i="39"/>
  <c r="G143" i="39"/>
  <c r="H143" i="39"/>
  <c r="H129" i="39" s="1"/>
  <c r="J143" i="39"/>
  <c r="K143" i="39"/>
  <c r="M143" i="39"/>
  <c r="N143" i="39"/>
  <c r="F144" i="39"/>
  <c r="I144" i="39"/>
  <c r="C144" i="39" s="1"/>
  <c r="L144" i="39"/>
  <c r="O144" i="39"/>
  <c r="O143" i="39" s="1"/>
  <c r="F145" i="39"/>
  <c r="C145" i="39" s="1"/>
  <c r="I145" i="39"/>
  <c r="L145" i="39"/>
  <c r="L143" i="39" s="1"/>
  <c r="O145" i="39"/>
  <c r="F146" i="39"/>
  <c r="I146" i="39"/>
  <c r="L146" i="39"/>
  <c r="O146" i="39"/>
  <c r="C146" i="39" s="1"/>
  <c r="F147" i="39"/>
  <c r="C147" i="39" s="1"/>
  <c r="I147" i="39"/>
  <c r="L147" i="39"/>
  <c r="O147" i="39"/>
  <c r="F148" i="39"/>
  <c r="I148" i="39"/>
  <c r="C148" i="39" s="1"/>
  <c r="L148" i="39"/>
  <c r="O148" i="39"/>
  <c r="F149" i="39"/>
  <c r="C149" i="39" s="1"/>
  <c r="I149" i="39"/>
  <c r="L149" i="39"/>
  <c r="O149" i="39"/>
  <c r="D150" i="39"/>
  <c r="E150" i="39"/>
  <c r="G150" i="39"/>
  <c r="H150" i="39"/>
  <c r="J150" i="39"/>
  <c r="K150" i="39"/>
  <c r="M150" i="39"/>
  <c r="N150" i="39"/>
  <c r="F151" i="39"/>
  <c r="F150" i="39" s="1"/>
  <c r="I151" i="39"/>
  <c r="L151" i="39"/>
  <c r="L150" i="39" s="1"/>
  <c r="O151" i="39"/>
  <c r="F152" i="39"/>
  <c r="I152" i="39"/>
  <c r="I150" i="39" s="1"/>
  <c r="L152" i="39"/>
  <c r="O152" i="39"/>
  <c r="F153" i="39"/>
  <c r="C153" i="39" s="1"/>
  <c r="I153" i="39"/>
  <c r="L153" i="39"/>
  <c r="O153" i="39"/>
  <c r="F154" i="39"/>
  <c r="I154" i="39"/>
  <c r="L154" i="39"/>
  <c r="O154" i="39"/>
  <c r="O150" i="39" s="1"/>
  <c r="F155" i="39"/>
  <c r="C155" i="39" s="1"/>
  <c r="I155" i="39"/>
  <c r="L155" i="39"/>
  <c r="O155" i="39"/>
  <c r="F156" i="39"/>
  <c r="I156" i="39"/>
  <c r="C156" i="39" s="1"/>
  <c r="L156" i="39"/>
  <c r="O156" i="39"/>
  <c r="F157" i="39"/>
  <c r="C157" i="39" s="1"/>
  <c r="I157" i="39"/>
  <c r="L157" i="39"/>
  <c r="O157" i="39"/>
  <c r="F158" i="39"/>
  <c r="I158" i="39"/>
  <c r="L158" i="39"/>
  <c r="O158" i="39"/>
  <c r="C158" i="39" s="1"/>
  <c r="D159" i="39"/>
  <c r="E159" i="39"/>
  <c r="G159" i="39"/>
  <c r="H159" i="39"/>
  <c r="J159" i="39"/>
  <c r="K159" i="39"/>
  <c r="M159" i="39"/>
  <c r="N159" i="39"/>
  <c r="F160" i="39"/>
  <c r="I160" i="39"/>
  <c r="C160" i="39" s="1"/>
  <c r="L160" i="39"/>
  <c r="O160" i="39"/>
  <c r="O159" i="39" s="1"/>
  <c r="F161" i="39"/>
  <c r="C161" i="39" s="1"/>
  <c r="I161" i="39"/>
  <c r="L161" i="39"/>
  <c r="L159" i="39" s="1"/>
  <c r="O161" i="39"/>
  <c r="F162" i="39"/>
  <c r="I162" i="39"/>
  <c r="L162" i="39"/>
  <c r="O162" i="39"/>
  <c r="C162" i="39" s="1"/>
  <c r="F163" i="39"/>
  <c r="C163" i="39" s="1"/>
  <c r="I163" i="39"/>
  <c r="L163" i="39"/>
  <c r="O163" i="39"/>
  <c r="E164" i="39"/>
  <c r="G164" i="39"/>
  <c r="K164" i="39"/>
  <c r="M164" i="39"/>
  <c r="D165" i="39"/>
  <c r="D164" i="39" s="1"/>
  <c r="E165" i="39"/>
  <c r="G165" i="39"/>
  <c r="H165" i="39"/>
  <c r="H164" i="39" s="1"/>
  <c r="J165" i="39"/>
  <c r="J164" i="39" s="1"/>
  <c r="K165" i="39"/>
  <c r="M165" i="39"/>
  <c r="N165" i="39"/>
  <c r="N164" i="39" s="1"/>
  <c r="F166" i="39"/>
  <c r="I166" i="39"/>
  <c r="I165" i="39" s="1"/>
  <c r="I164" i="39" s="1"/>
  <c r="L166" i="39"/>
  <c r="O166" i="39"/>
  <c r="O165" i="39" s="1"/>
  <c r="O164" i="39" s="1"/>
  <c r="F167" i="39"/>
  <c r="F165" i="39" s="1"/>
  <c r="I167" i="39"/>
  <c r="L167" i="39"/>
  <c r="L165" i="39" s="1"/>
  <c r="L164" i="39" s="1"/>
  <c r="O167" i="39"/>
  <c r="F168" i="39"/>
  <c r="I168" i="39"/>
  <c r="C168" i="39" s="1"/>
  <c r="L168" i="39"/>
  <c r="O168" i="39"/>
  <c r="F169" i="39"/>
  <c r="C169" i="39" s="1"/>
  <c r="I169" i="39"/>
  <c r="L169" i="39"/>
  <c r="O169" i="39"/>
  <c r="F170" i="39"/>
  <c r="I170" i="39"/>
  <c r="L170" i="39"/>
  <c r="O170" i="39"/>
  <c r="C170" i="39" s="1"/>
  <c r="F171" i="39"/>
  <c r="C171" i="39" s="1"/>
  <c r="I171" i="39"/>
  <c r="L171" i="39"/>
  <c r="O171" i="39"/>
  <c r="D173" i="39"/>
  <c r="D172" i="39" s="1"/>
  <c r="H173" i="39"/>
  <c r="H172" i="39" s="1"/>
  <c r="J173" i="39"/>
  <c r="J172" i="39" s="1"/>
  <c r="N173" i="39"/>
  <c r="N172" i="39" s="1"/>
  <c r="D174" i="39"/>
  <c r="E174" i="39"/>
  <c r="E173" i="39" s="1"/>
  <c r="E172" i="39" s="1"/>
  <c r="G174" i="39"/>
  <c r="G173" i="39" s="1"/>
  <c r="G172" i="39" s="1"/>
  <c r="H174" i="39"/>
  <c r="J174" i="39"/>
  <c r="K174" i="39"/>
  <c r="K173" i="39" s="1"/>
  <c r="K172" i="39" s="1"/>
  <c r="M174" i="39"/>
  <c r="M173" i="39" s="1"/>
  <c r="M172" i="39" s="1"/>
  <c r="N174" i="39"/>
  <c r="O174" i="39"/>
  <c r="F175" i="39"/>
  <c r="F174" i="39" s="1"/>
  <c r="I175" i="39"/>
  <c r="L175" i="39"/>
  <c r="L174" i="39" s="1"/>
  <c r="O175" i="39"/>
  <c r="F176" i="39"/>
  <c r="I176" i="39"/>
  <c r="I174" i="39" s="1"/>
  <c r="L176" i="39"/>
  <c r="O176" i="39"/>
  <c r="F177" i="39"/>
  <c r="C177" i="39" s="1"/>
  <c r="I177" i="39"/>
  <c r="L177" i="39"/>
  <c r="O177" i="39"/>
  <c r="D178" i="39"/>
  <c r="E178" i="39"/>
  <c r="G178" i="39"/>
  <c r="H178" i="39"/>
  <c r="J178" i="39"/>
  <c r="K178" i="39"/>
  <c r="M178" i="39"/>
  <c r="N178" i="39"/>
  <c r="F179" i="39"/>
  <c r="F178" i="39" s="1"/>
  <c r="I179" i="39"/>
  <c r="L179" i="39"/>
  <c r="L178" i="39" s="1"/>
  <c r="O179" i="39"/>
  <c r="F180" i="39"/>
  <c r="I180" i="39"/>
  <c r="I178" i="39" s="1"/>
  <c r="L180" i="39"/>
  <c r="O180" i="39"/>
  <c r="F181" i="39"/>
  <c r="C181" i="39" s="1"/>
  <c r="I181" i="39"/>
  <c r="L181" i="39"/>
  <c r="O181" i="39"/>
  <c r="F182" i="39"/>
  <c r="I182" i="39"/>
  <c r="L182" i="39"/>
  <c r="O182" i="39"/>
  <c r="O178" i="39" s="1"/>
  <c r="D183" i="39"/>
  <c r="E183" i="39"/>
  <c r="G183" i="39"/>
  <c r="H183" i="39"/>
  <c r="J183" i="39"/>
  <c r="K183" i="39"/>
  <c r="M183" i="39"/>
  <c r="N183" i="39"/>
  <c r="F184" i="39"/>
  <c r="I184" i="39"/>
  <c r="C184" i="39" s="1"/>
  <c r="L184" i="39"/>
  <c r="O184" i="39"/>
  <c r="O183" i="39" s="1"/>
  <c r="F185" i="39"/>
  <c r="C185" i="39" s="1"/>
  <c r="I185" i="39"/>
  <c r="L185" i="39"/>
  <c r="L183" i="39" s="1"/>
  <c r="O185" i="39"/>
  <c r="D187" i="39"/>
  <c r="E187" i="39"/>
  <c r="G187" i="39"/>
  <c r="H187" i="39"/>
  <c r="J187" i="39"/>
  <c r="K187" i="39"/>
  <c r="M187" i="39"/>
  <c r="N187" i="39"/>
  <c r="F188" i="39"/>
  <c r="I188" i="39"/>
  <c r="C188" i="39" s="1"/>
  <c r="L188" i="39"/>
  <c r="O188" i="39"/>
  <c r="O187" i="39" s="1"/>
  <c r="F189" i="39"/>
  <c r="C189" i="39" s="1"/>
  <c r="I189" i="39"/>
  <c r="L189" i="39"/>
  <c r="L187" i="39" s="1"/>
  <c r="L186" i="39" s="1"/>
  <c r="O189" i="39"/>
  <c r="E190" i="39"/>
  <c r="E186" i="39" s="1"/>
  <c r="G190" i="39"/>
  <c r="G186" i="39" s="1"/>
  <c r="K190" i="39"/>
  <c r="K186" i="39" s="1"/>
  <c r="M190" i="39"/>
  <c r="M186" i="39" s="1"/>
  <c r="D191" i="39"/>
  <c r="D190" i="39" s="1"/>
  <c r="E191" i="39"/>
  <c r="F191" i="39"/>
  <c r="F190" i="39" s="1"/>
  <c r="G191" i="39"/>
  <c r="H191" i="39"/>
  <c r="H190" i="39" s="1"/>
  <c r="J191" i="39"/>
  <c r="J190" i="39" s="1"/>
  <c r="K191" i="39"/>
  <c r="L191" i="39"/>
  <c r="L190" i="39" s="1"/>
  <c r="M191" i="39"/>
  <c r="N191" i="39"/>
  <c r="N190" i="39" s="1"/>
  <c r="F192" i="39"/>
  <c r="I192" i="39"/>
  <c r="C192" i="39" s="1"/>
  <c r="L192" i="39"/>
  <c r="O192" i="39"/>
  <c r="O191" i="39" s="1"/>
  <c r="O190" i="39" s="1"/>
  <c r="J195" i="39"/>
  <c r="J194" i="39" s="1"/>
  <c r="N195" i="39"/>
  <c r="F196" i="39"/>
  <c r="I196" i="39"/>
  <c r="C196" i="39" s="1"/>
  <c r="L196" i="39"/>
  <c r="O196" i="39"/>
  <c r="D197" i="39"/>
  <c r="D195" i="39" s="1"/>
  <c r="D194" i="39" s="1"/>
  <c r="E197" i="39"/>
  <c r="E195" i="39" s="1"/>
  <c r="G197" i="39"/>
  <c r="G195" i="39" s="1"/>
  <c r="H197" i="39"/>
  <c r="H195" i="39" s="1"/>
  <c r="J197" i="39"/>
  <c r="K197" i="39"/>
  <c r="K195" i="39" s="1"/>
  <c r="M197" i="39"/>
  <c r="M195" i="39" s="1"/>
  <c r="N197" i="39"/>
  <c r="F198" i="39"/>
  <c r="I198" i="39"/>
  <c r="I197" i="39" s="1"/>
  <c r="L198" i="39"/>
  <c r="O198" i="39"/>
  <c r="O197" i="39" s="1"/>
  <c r="F199" i="39"/>
  <c r="F197" i="39" s="1"/>
  <c r="I199" i="39"/>
  <c r="L199" i="39"/>
  <c r="L197" i="39" s="1"/>
  <c r="L195" i="39" s="1"/>
  <c r="O199" i="39"/>
  <c r="F200" i="39"/>
  <c r="I200" i="39"/>
  <c r="C200" i="39" s="1"/>
  <c r="L200" i="39"/>
  <c r="O200" i="39"/>
  <c r="F201" i="39"/>
  <c r="C201" i="39" s="1"/>
  <c r="I201" i="39"/>
  <c r="L201" i="39"/>
  <c r="O201" i="39"/>
  <c r="F202" i="39"/>
  <c r="I202" i="39"/>
  <c r="L202" i="39"/>
  <c r="O202" i="39"/>
  <c r="C202" i="39" s="1"/>
  <c r="D204" i="39"/>
  <c r="E204" i="39"/>
  <c r="E203" i="39" s="1"/>
  <c r="G204" i="39"/>
  <c r="G203" i="39" s="1"/>
  <c r="H204" i="39"/>
  <c r="J204" i="39"/>
  <c r="K204" i="39"/>
  <c r="K203" i="39" s="1"/>
  <c r="M204" i="39"/>
  <c r="M203" i="39" s="1"/>
  <c r="N204" i="39"/>
  <c r="F205" i="39"/>
  <c r="C205" i="39" s="1"/>
  <c r="I205" i="39"/>
  <c r="L205" i="39"/>
  <c r="L204" i="39" s="1"/>
  <c r="O205" i="39"/>
  <c r="F206" i="39"/>
  <c r="I206" i="39"/>
  <c r="L206" i="39"/>
  <c r="O206" i="39"/>
  <c r="O204" i="39" s="1"/>
  <c r="F207" i="39"/>
  <c r="C207" i="39" s="1"/>
  <c r="I207" i="39"/>
  <c r="L207" i="39"/>
  <c r="O207" i="39"/>
  <c r="F208" i="39"/>
  <c r="I208" i="39"/>
  <c r="C208" i="39" s="1"/>
  <c r="L208" i="39"/>
  <c r="O208" i="39"/>
  <c r="F209" i="39"/>
  <c r="C209" i="39" s="1"/>
  <c r="I209" i="39"/>
  <c r="L209" i="39"/>
  <c r="O209" i="39"/>
  <c r="F210" i="39"/>
  <c r="I210" i="39"/>
  <c r="L210" i="39"/>
  <c r="O210" i="39"/>
  <c r="C210" i="39" s="1"/>
  <c r="F211" i="39"/>
  <c r="C211" i="39" s="1"/>
  <c r="I211" i="39"/>
  <c r="L211" i="39"/>
  <c r="O211" i="39"/>
  <c r="F212" i="39"/>
  <c r="I212" i="39"/>
  <c r="C212" i="39" s="1"/>
  <c r="L212" i="39"/>
  <c r="O212" i="39"/>
  <c r="F213" i="39"/>
  <c r="C213" i="39" s="1"/>
  <c r="I213" i="39"/>
  <c r="L213" i="39"/>
  <c r="O213" i="39"/>
  <c r="F214" i="39"/>
  <c r="I214" i="39"/>
  <c r="L214" i="39"/>
  <c r="O214" i="39"/>
  <c r="C214" i="39" s="1"/>
  <c r="E215" i="39"/>
  <c r="G215" i="39"/>
  <c r="H215" i="39"/>
  <c r="H203" i="39" s="1"/>
  <c r="J215" i="39"/>
  <c r="J203" i="39" s="1"/>
  <c r="K215" i="39"/>
  <c r="M215" i="39"/>
  <c r="N215" i="39"/>
  <c r="N203" i="39" s="1"/>
  <c r="F216" i="39"/>
  <c r="I216" i="39"/>
  <c r="C216" i="39" s="1"/>
  <c r="L216" i="39"/>
  <c r="O216" i="39"/>
  <c r="O215" i="39" s="1"/>
  <c r="F217" i="39"/>
  <c r="C217" i="39" s="1"/>
  <c r="I217" i="39"/>
  <c r="L217" i="39"/>
  <c r="L215" i="39" s="1"/>
  <c r="O217" i="39"/>
  <c r="F218" i="39"/>
  <c r="I218" i="39"/>
  <c r="L218" i="39"/>
  <c r="O218" i="39"/>
  <c r="C218" i="39" s="1"/>
  <c r="F219" i="39"/>
  <c r="C219" i="39" s="1"/>
  <c r="I219" i="39"/>
  <c r="L219" i="39"/>
  <c r="O219" i="39"/>
  <c r="F220" i="39"/>
  <c r="I220" i="39"/>
  <c r="C220" i="39" s="1"/>
  <c r="L220" i="39"/>
  <c r="O220" i="39"/>
  <c r="F221" i="39"/>
  <c r="C221" i="39" s="1"/>
  <c r="I221" i="39"/>
  <c r="L221" i="39"/>
  <c r="O221" i="39"/>
  <c r="F222" i="39"/>
  <c r="I222" i="39"/>
  <c r="L222" i="39"/>
  <c r="O222" i="39"/>
  <c r="C222" i="39" s="1"/>
  <c r="D223" i="39"/>
  <c r="D215" i="39" s="1"/>
  <c r="D203" i="39" s="1"/>
  <c r="I223" i="39"/>
  <c r="L223" i="39"/>
  <c r="O223" i="39"/>
  <c r="F224" i="39"/>
  <c r="C224" i="39" s="1"/>
  <c r="I224" i="39"/>
  <c r="L224" i="39"/>
  <c r="O224" i="39"/>
  <c r="F225" i="39"/>
  <c r="I225" i="39"/>
  <c r="L225" i="39"/>
  <c r="O225" i="39"/>
  <c r="C225" i="39" s="1"/>
  <c r="D226" i="39"/>
  <c r="E226" i="39"/>
  <c r="F226" i="39"/>
  <c r="G226" i="39"/>
  <c r="H226" i="39"/>
  <c r="J226" i="39"/>
  <c r="K226" i="39"/>
  <c r="L226" i="39"/>
  <c r="M226" i="39"/>
  <c r="N226" i="39"/>
  <c r="F227" i="39"/>
  <c r="I227" i="39"/>
  <c r="C227" i="39" s="1"/>
  <c r="L227" i="39"/>
  <c r="O227" i="39"/>
  <c r="O226" i="39" s="1"/>
  <c r="F228" i="39"/>
  <c r="C228" i="39" s="1"/>
  <c r="I228" i="39"/>
  <c r="L228" i="39"/>
  <c r="O228" i="39"/>
  <c r="F231" i="39"/>
  <c r="I231" i="39"/>
  <c r="C231" i="39" s="1"/>
  <c r="L231" i="39"/>
  <c r="O231" i="39"/>
  <c r="D232" i="39"/>
  <c r="D230" i="39" s="1"/>
  <c r="D229" i="39" s="1"/>
  <c r="E232" i="39"/>
  <c r="E230" i="39" s="1"/>
  <c r="F232" i="39"/>
  <c r="G232" i="39"/>
  <c r="G230" i="39" s="1"/>
  <c r="H232" i="39"/>
  <c r="H230" i="39" s="1"/>
  <c r="H229" i="39" s="1"/>
  <c r="J232" i="39"/>
  <c r="K232" i="39"/>
  <c r="K230" i="39" s="1"/>
  <c r="L232" i="39"/>
  <c r="M232" i="39"/>
  <c r="M230" i="39" s="1"/>
  <c r="N232" i="39"/>
  <c r="F233" i="39"/>
  <c r="I233" i="39"/>
  <c r="I232" i="39" s="1"/>
  <c r="L233" i="39"/>
  <c r="O233" i="39"/>
  <c r="O232" i="39" s="1"/>
  <c r="D234" i="39"/>
  <c r="E234" i="39"/>
  <c r="G234" i="39"/>
  <c r="H234" i="39"/>
  <c r="J234" i="39"/>
  <c r="J230" i="39" s="1"/>
  <c r="J229" i="39" s="1"/>
  <c r="K234" i="39"/>
  <c r="M234" i="39"/>
  <c r="N234" i="39"/>
  <c r="N230" i="39" s="1"/>
  <c r="N229" i="39" s="1"/>
  <c r="F235" i="39"/>
  <c r="I235" i="39"/>
  <c r="C235" i="39" s="1"/>
  <c r="L235" i="39"/>
  <c r="O235" i="39"/>
  <c r="O234" i="39" s="1"/>
  <c r="F236" i="39"/>
  <c r="C236" i="39" s="1"/>
  <c r="I236" i="39"/>
  <c r="L236" i="39"/>
  <c r="L234" i="39" s="1"/>
  <c r="O236" i="39"/>
  <c r="D237" i="39"/>
  <c r="E237" i="39"/>
  <c r="G237" i="39"/>
  <c r="H237" i="39"/>
  <c r="J237" i="39"/>
  <c r="K237" i="39"/>
  <c r="M237" i="39"/>
  <c r="N237" i="39"/>
  <c r="F238" i="39"/>
  <c r="F237" i="39" s="1"/>
  <c r="I238" i="39"/>
  <c r="L238" i="39"/>
  <c r="L237" i="39" s="1"/>
  <c r="O238" i="39"/>
  <c r="F239" i="39"/>
  <c r="I239" i="39"/>
  <c r="I237" i="39" s="1"/>
  <c r="L239" i="39"/>
  <c r="O239" i="39"/>
  <c r="F240" i="39"/>
  <c r="C240" i="39" s="1"/>
  <c r="I240" i="39"/>
  <c r="L240" i="39"/>
  <c r="O240" i="39"/>
  <c r="F241" i="39"/>
  <c r="I241" i="39"/>
  <c r="L241" i="39"/>
  <c r="O241" i="39"/>
  <c r="O237" i="39" s="1"/>
  <c r="F242" i="39"/>
  <c r="C242" i="39" s="1"/>
  <c r="I242" i="39"/>
  <c r="L242" i="39"/>
  <c r="O242" i="39"/>
  <c r="F243" i="39"/>
  <c r="I243" i="39"/>
  <c r="C243" i="39" s="1"/>
  <c r="L243" i="39"/>
  <c r="O243" i="39"/>
  <c r="F244" i="39"/>
  <c r="C244" i="39" s="1"/>
  <c r="I244" i="39"/>
  <c r="L244" i="39"/>
  <c r="O244" i="39"/>
  <c r="D245" i="39"/>
  <c r="E245" i="39"/>
  <c r="G245" i="39"/>
  <c r="H245" i="39"/>
  <c r="J245" i="39"/>
  <c r="K245" i="39"/>
  <c r="M245" i="39"/>
  <c r="N245" i="39"/>
  <c r="F246" i="39"/>
  <c r="F245" i="39" s="1"/>
  <c r="I246" i="39"/>
  <c r="L246" i="39"/>
  <c r="L245" i="39" s="1"/>
  <c r="O246" i="39"/>
  <c r="F247" i="39"/>
  <c r="I247" i="39"/>
  <c r="I245" i="39" s="1"/>
  <c r="L247" i="39"/>
  <c r="O247" i="39"/>
  <c r="F248" i="39"/>
  <c r="C248" i="39" s="1"/>
  <c r="I248" i="39"/>
  <c r="L248" i="39"/>
  <c r="O248" i="39"/>
  <c r="F249" i="39"/>
  <c r="I249" i="39"/>
  <c r="L249" i="39"/>
  <c r="O249" i="39"/>
  <c r="O245" i="39" s="1"/>
  <c r="D250" i="39"/>
  <c r="H250" i="39"/>
  <c r="J250" i="39"/>
  <c r="N250" i="39"/>
  <c r="D251" i="39"/>
  <c r="E251" i="39"/>
  <c r="E250" i="39" s="1"/>
  <c r="G251" i="39"/>
  <c r="G250" i="39" s="1"/>
  <c r="H251" i="39"/>
  <c r="J251" i="39"/>
  <c r="K251" i="39"/>
  <c r="K250" i="39" s="1"/>
  <c r="M251" i="39"/>
  <c r="M250" i="39" s="1"/>
  <c r="N251" i="39"/>
  <c r="F252" i="39"/>
  <c r="C252" i="39" s="1"/>
  <c r="I252" i="39"/>
  <c r="L252" i="39"/>
  <c r="L251" i="39" s="1"/>
  <c r="L250" i="39" s="1"/>
  <c r="O252" i="39"/>
  <c r="F253" i="39"/>
  <c r="I253" i="39"/>
  <c r="L253" i="39"/>
  <c r="O253" i="39"/>
  <c r="O251" i="39" s="1"/>
  <c r="O250" i="39" s="1"/>
  <c r="F254" i="39"/>
  <c r="C254" i="39" s="1"/>
  <c r="I254" i="39"/>
  <c r="L254" i="39"/>
  <c r="O254" i="39"/>
  <c r="F255" i="39"/>
  <c r="I255" i="39"/>
  <c r="C255" i="39" s="1"/>
  <c r="L255" i="39"/>
  <c r="O255" i="39"/>
  <c r="F256" i="39"/>
  <c r="C256" i="39" s="1"/>
  <c r="I256" i="39"/>
  <c r="L256" i="39"/>
  <c r="O256" i="39"/>
  <c r="F257" i="39"/>
  <c r="I257" i="39"/>
  <c r="L257" i="39"/>
  <c r="O257" i="39"/>
  <c r="C257" i="39" s="1"/>
  <c r="D258" i="39"/>
  <c r="H258" i="39"/>
  <c r="J258" i="39"/>
  <c r="N258" i="39"/>
  <c r="D259" i="39"/>
  <c r="E259" i="39"/>
  <c r="E258" i="39" s="1"/>
  <c r="G259" i="39"/>
  <c r="G258" i="39" s="1"/>
  <c r="H259" i="39"/>
  <c r="I259" i="39"/>
  <c r="J259" i="39"/>
  <c r="K259" i="39"/>
  <c r="K258" i="39" s="1"/>
  <c r="M259" i="39"/>
  <c r="M258" i="39" s="1"/>
  <c r="N259" i="39"/>
  <c r="F260" i="39"/>
  <c r="C260" i="39" s="1"/>
  <c r="I260" i="39"/>
  <c r="L260" i="39"/>
  <c r="L259" i="39" s="1"/>
  <c r="O260" i="39"/>
  <c r="F261" i="39"/>
  <c r="I261" i="39"/>
  <c r="L261" i="39"/>
  <c r="O261" i="39"/>
  <c r="O259" i="39" s="1"/>
  <c r="F262" i="39"/>
  <c r="C262" i="39" s="1"/>
  <c r="I262" i="39"/>
  <c r="L262" i="39"/>
  <c r="O262" i="39"/>
  <c r="D263" i="39"/>
  <c r="E263" i="39"/>
  <c r="G263" i="39"/>
  <c r="H263" i="39"/>
  <c r="J263" i="39"/>
  <c r="K263" i="39"/>
  <c r="M263" i="39"/>
  <c r="N263" i="39"/>
  <c r="F264" i="39"/>
  <c r="C264" i="39" s="1"/>
  <c r="I264" i="39"/>
  <c r="L264" i="39"/>
  <c r="L263" i="39" s="1"/>
  <c r="O264" i="39"/>
  <c r="F265" i="39"/>
  <c r="I265" i="39"/>
  <c r="L265" i="39"/>
  <c r="O265" i="39"/>
  <c r="O263" i="39" s="1"/>
  <c r="F266" i="39"/>
  <c r="C266" i="39" s="1"/>
  <c r="I266" i="39"/>
  <c r="L266" i="39"/>
  <c r="O266" i="39"/>
  <c r="F267" i="39"/>
  <c r="I267" i="39"/>
  <c r="C267" i="39" s="1"/>
  <c r="L267" i="39"/>
  <c r="O267" i="39"/>
  <c r="H268" i="39"/>
  <c r="F270" i="39"/>
  <c r="F269" i="39" s="1"/>
  <c r="I270" i="39"/>
  <c r="L270" i="39"/>
  <c r="O270" i="39"/>
  <c r="D271" i="39"/>
  <c r="D269" i="39" s="1"/>
  <c r="D268" i="39" s="1"/>
  <c r="E271" i="39"/>
  <c r="E269" i="39" s="1"/>
  <c r="E268" i="39" s="1"/>
  <c r="G271" i="39"/>
  <c r="H271" i="39"/>
  <c r="J271" i="39"/>
  <c r="K271" i="39"/>
  <c r="M271" i="39"/>
  <c r="N271" i="39"/>
  <c r="O271" i="39"/>
  <c r="O269" i="39" s="1"/>
  <c r="O268" i="39" s="1"/>
  <c r="F272" i="39"/>
  <c r="F271" i="39" s="1"/>
  <c r="C271" i="39" s="1"/>
  <c r="I272" i="39"/>
  <c r="L272" i="39"/>
  <c r="L271" i="39" s="1"/>
  <c r="O272" i="39"/>
  <c r="F273" i="39"/>
  <c r="I273" i="39"/>
  <c r="I271" i="39" s="1"/>
  <c r="L273" i="39"/>
  <c r="O273" i="39"/>
  <c r="F274" i="39"/>
  <c r="C274" i="39" s="1"/>
  <c r="I274" i="39"/>
  <c r="L274" i="39"/>
  <c r="O274" i="39"/>
  <c r="D275" i="39"/>
  <c r="E275" i="39"/>
  <c r="G275" i="39"/>
  <c r="H275" i="39"/>
  <c r="J275" i="39"/>
  <c r="K275" i="39"/>
  <c r="M275" i="39"/>
  <c r="N275" i="39"/>
  <c r="O275" i="39"/>
  <c r="F276" i="39"/>
  <c r="F275" i="39" s="1"/>
  <c r="I276" i="39"/>
  <c r="L276" i="39"/>
  <c r="L275" i="39" s="1"/>
  <c r="O276" i="39"/>
  <c r="F277" i="39"/>
  <c r="I277" i="39"/>
  <c r="I275" i="39" s="1"/>
  <c r="L277" i="39"/>
  <c r="O277" i="39"/>
  <c r="F278" i="39"/>
  <c r="C278" i="39" s="1"/>
  <c r="I278" i="39"/>
  <c r="L278" i="39"/>
  <c r="O278" i="39"/>
  <c r="D279" i="39"/>
  <c r="E279" i="39"/>
  <c r="G279" i="39"/>
  <c r="G268" i="39" s="1"/>
  <c r="H279" i="39"/>
  <c r="I279" i="39"/>
  <c r="J279" i="39"/>
  <c r="J268" i="39" s="1"/>
  <c r="K279" i="39"/>
  <c r="K268" i="39" s="1"/>
  <c r="M279" i="39"/>
  <c r="M268" i="39" s="1"/>
  <c r="N279" i="39"/>
  <c r="N268" i="39" s="1"/>
  <c r="O279" i="39"/>
  <c r="F280" i="39"/>
  <c r="F279" i="39" s="1"/>
  <c r="C279" i="39" s="1"/>
  <c r="I280" i="39"/>
  <c r="L280" i="39"/>
  <c r="L279" i="39" s="1"/>
  <c r="O280" i="39"/>
  <c r="D281" i="39"/>
  <c r="E281" i="39"/>
  <c r="E287" i="39" s="1"/>
  <c r="E286" i="39" s="1"/>
  <c r="G281" i="39"/>
  <c r="H281" i="39"/>
  <c r="I281" i="39"/>
  <c r="J281" i="39"/>
  <c r="K281" i="39"/>
  <c r="M281" i="39"/>
  <c r="M287" i="39" s="1"/>
  <c r="M286" i="39" s="1"/>
  <c r="N281" i="39"/>
  <c r="F282" i="39"/>
  <c r="C282" i="39" s="1"/>
  <c r="I282" i="39"/>
  <c r="L282" i="39"/>
  <c r="L281" i="39" s="1"/>
  <c r="O282" i="39"/>
  <c r="F283" i="39"/>
  <c r="I283" i="39"/>
  <c r="L283" i="39"/>
  <c r="O283" i="39"/>
  <c r="O281" i="39" s="1"/>
  <c r="D286" i="39"/>
  <c r="H286" i="39"/>
  <c r="D287" i="39"/>
  <c r="G287" i="39"/>
  <c r="G286" i="39" s="1"/>
  <c r="H287" i="39"/>
  <c r="J287" i="39"/>
  <c r="K287" i="39"/>
  <c r="K286" i="39" s="1"/>
  <c r="N287" i="39"/>
  <c r="D288" i="39"/>
  <c r="E288" i="39"/>
  <c r="G288" i="39"/>
  <c r="H288" i="39"/>
  <c r="J288" i="39"/>
  <c r="J286" i="39" s="1"/>
  <c r="K288" i="39"/>
  <c r="M288" i="39"/>
  <c r="N288" i="39"/>
  <c r="N286" i="39" s="1"/>
  <c r="F289" i="39"/>
  <c r="I289" i="39"/>
  <c r="C289" i="39" s="1"/>
  <c r="L289" i="39"/>
  <c r="O289" i="39"/>
  <c r="O288" i="39" s="1"/>
  <c r="F290" i="39"/>
  <c r="C290" i="39" s="1"/>
  <c r="I290" i="39"/>
  <c r="L290" i="39"/>
  <c r="L288" i="39" s="1"/>
  <c r="O290" i="39"/>
  <c r="F291" i="39"/>
  <c r="I291" i="39"/>
  <c r="L291" i="39"/>
  <c r="O291" i="39"/>
  <c r="C291" i="39" s="1"/>
  <c r="F292" i="39"/>
  <c r="C292" i="39" s="1"/>
  <c r="I292" i="39"/>
  <c r="L292" i="39"/>
  <c r="O292" i="39"/>
  <c r="F293" i="39"/>
  <c r="I293" i="39"/>
  <c r="C293" i="39" s="1"/>
  <c r="L293" i="39"/>
  <c r="O293" i="39"/>
  <c r="F294" i="39"/>
  <c r="C294" i="39" s="1"/>
  <c r="I294" i="39"/>
  <c r="L294" i="39"/>
  <c r="O294" i="39"/>
  <c r="F295" i="39"/>
  <c r="I295" i="39"/>
  <c r="L295" i="39"/>
  <c r="O295" i="39"/>
  <c r="F296" i="39"/>
  <c r="C296" i="39" s="1"/>
  <c r="I296" i="39"/>
  <c r="L296" i="39"/>
  <c r="O296" i="39"/>
  <c r="M20" i="38"/>
  <c r="D21" i="38"/>
  <c r="D20" i="38" s="1"/>
  <c r="E21" i="38"/>
  <c r="G21" i="38"/>
  <c r="H21" i="38"/>
  <c r="H20" i="38" s="1"/>
  <c r="J21" i="38"/>
  <c r="K21" i="38"/>
  <c r="M21" i="38"/>
  <c r="N21" i="38"/>
  <c r="N20" i="38" s="1"/>
  <c r="F22" i="38"/>
  <c r="I22" i="38"/>
  <c r="I21" i="38" s="1"/>
  <c r="I20" i="38" s="1"/>
  <c r="L22" i="38"/>
  <c r="O22" i="38"/>
  <c r="O21" i="38" s="1"/>
  <c r="F23" i="38"/>
  <c r="F21" i="38" s="1"/>
  <c r="I23" i="38"/>
  <c r="L23" i="38"/>
  <c r="L21" i="38" s="1"/>
  <c r="O23" i="38"/>
  <c r="D24" i="38"/>
  <c r="F24" i="38"/>
  <c r="C24" i="38" s="1"/>
  <c r="I24" i="38"/>
  <c r="C25" i="38"/>
  <c r="F25" i="38"/>
  <c r="J27" i="38"/>
  <c r="J26" i="38" s="1"/>
  <c r="K27" i="38"/>
  <c r="K26" i="38" s="1"/>
  <c r="K20" i="38" s="1"/>
  <c r="C28" i="38"/>
  <c r="L28" i="38"/>
  <c r="C29" i="38"/>
  <c r="L29" i="38"/>
  <c r="L27" i="38" s="1"/>
  <c r="C30" i="38"/>
  <c r="L30" i="38"/>
  <c r="J31" i="38"/>
  <c r="K31" i="38"/>
  <c r="C32" i="38"/>
  <c r="L32" i="38"/>
  <c r="L31" i="38" s="1"/>
  <c r="C31" i="38" s="1"/>
  <c r="J33" i="38"/>
  <c r="K33" i="38"/>
  <c r="C34" i="38"/>
  <c r="L34" i="38"/>
  <c r="C35" i="38"/>
  <c r="L35" i="38"/>
  <c r="L33" i="38" s="1"/>
  <c r="C33" i="38" s="1"/>
  <c r="J36" i="38"/>
  <c r="K36" i="38"/>
  <c r="C37" i="38"/>
  <c r="L37" i="38"/>
  <c r="C38" i="38"/>
  <c r="L38" i="38"/>
  <c r="L36" i="38" s="1"/>
  <c r="C36" i="38" s="1"/>
  <c r="C39" i="38"/>
  <c r="L39" i="38"/>
  <c r="C40" i="38"/>
  <c r="L40" i="38"/>
  <c r="C41" i="38"/>
  <c r="F41" i="38"/>
  <c r="D42" i="38"/>
  <c r="E42" i="38"/>
  <c r="E20" i="38" s="1"/>
  <c r="G42" i="38"/>
  <c r="G20" i="38" s="1"/>
  <c r="H42" i="38"/>
  <c r="I42" i="38"/>
  <c r="J42" i="38"/>
  <c r="K42" i="38"/>
  <c r="C43" i="38"/>
  <c r="F43" i="38"/>
  <c r="F42" i="38" s="1"/>
  <c r="C42" i="38" s="1"/>
  <c r="I43" i="38"/>
  <c r="L43" i="38"/>
  <c r="L42" i="38" s="1"/>
  <c r="M44" i="38"/>
  <c r="N44" i="38"/>
  <c r="C45" i="38"/>
  <c r="O45" i="38"/>
  <c r="C46" i="38"/>
  <c r="O46" i="38"/>
  <c r="O44" i="38" s="1"/>
  <c r="C44" i="38" s="1"/>
  <c r="D54" i="38"/>
  <c r="D53" i="38" s="1"/>
  <c r="E54" i="38"/>
  <c r="G54" i="38"/>
  <c r="H54" i="38"/>
  <c r="H53" i="38" s="1"/>
  <c r="J54" i="38"/>
  <c r="J53" i="38" s="1"/>
  <c r="K54" i="38"/>
  <c r="M54" i="38"/>
  <c r="N54" i="38"/>
  <c r="N53" i="38" s="1"/>
  <c r="F55" i="38"/>
  <c r="I55" i="38"/>
  <c r="C55" i="38" s="1"/>
  <c r="L55" i="38"/>
  <c r="O55" i="38"/>
  <c r="O54" i="38" s="1"/>
  <c r="F56" i="38"/>
  <c r="C56" i="38" s="1"/>
  <c r="I56" i="38"/>
  <c r="L56" i="38"/>
  <c r="L54" i="38" s="1"/>
  <c r="O56" i="38"/>
  <c r="D57" i="38"/>
  <c r="E57" i="38"/>
  <c r="E53" i="38" s="1"/>
  <c r="E52" i="38" s="1"/>
  <c r="G57" i="38"/>
  <c r="G53" i="38" s="1"/>
  <c r="G52" i="38" s="1"/>
  <c r="H57" i="38"/>
  <c r="J57" i="38"/>
  <c r="K57" i="38"/>
  <c r="K53" i="38" s="1"/>
  <c r="K52" i="38" s="1"/>
  <c r="M57" i="38"/>
  <c r="M53" i="38" s="1"/>
  <c r="M52" i="38" s="1"/>
  <c r="N57" i="38"/>
  <c r="F58" i="38"/>
  <c r="F57" i="38" s="1"/>
  <c r="I58" i="38"/>
  <c r="L58" i="38"/>
  <c r="L57" i="38" s="1"/>
  <c r="O58" i="38"/>
  <c r="F59" i="38"/>
  <c r="I59" i="38"/>
  <c r="I57" i="38" s="1"/>
  <c r="L59" i="38"/>
  <c r="O59" i="38"/>
  <c r="F60" i="38"/>
  <c r="C60" i="38" s="1"/>
  <c r="I60" i="38"/>
  <c r="L60" i="38"/>
  <c r="O60" i="38"/>
  <c r="F61" i="38"/>
  <c r="I61" i="38"/>
  <c r="L61" i="38"/>
  <c r="O61" i="38"/>
  <c r="O57" i="38" s="1"/>
  <c r="F62" i="38"/>
  <c r="C62" i="38" s="1"/>
  <c r="I62" i="38"/>
  <c r="L62" i="38"/>
  <c r="O62" i="38"/>
  <c r="F63" i="38"/>
  <c r="I63" i="38"/>
  <c r="C63" i="38" s="1"/>
  <c r="L63" i="38"/>
  <c r="O63" i="38"/>
  <c r="F64" i="38"/>
  <c r="C64" i="38" s="1"/>
  <c r="I64" i="38"/>
  <c r="L64" i="38"/>
  <c r="O64" i="38"/>
  <c r="D65" i="38"/>
  <c r="F65" i="38"/>
  <c r="I65" i="38"/>
  <c r="L65" i="38"/>
  <c r="C65" i="38" s="1"/>
  <c r="O65" i="38"/>
  <c r="E66" i="38"/>
  <c r="M66" i="38"/>
  <c r="F67" i="38"/>
  <c r="C67" i="38" s="1"/>
  <c r="I67" i="38"/>
  <c r="L67" i="38"/>
  <c r="O67" i="38"/>
  <c r="D68" i="38"/>
  <c r="D66" i="38" s="1"/>
  <c r="E68" i="38"/>
  <c r="G68" i="38"/>
  <c r="G66" i="38" s="1"/>
  <c r="H68" i="38"/>
  <c r="H66" i="38" s="1"/>
  <c r="J68" i="38"/>
  <c r="J66" i="38" s="1"/>
  <c r="K68" i="38"/>
  <c r="K66" i="38" s="1"/>
  <c r="M68" i="38"/>
  <c r="N68" i="38"/>
  <c r="N66" i="38" s="1"/>
  <c r="F69" i="38"/>
  <c r="F68" i="38" s="1"/>
  <c r="I69" i="38"/>
  <c r="L69" i="38"/>
  <c r="L68" i="38" s="1"/>
  <c r="O69" i="38"/>
  <c r="F70" i="38"/>
  <c r="I70" i="38"/>
  <c r="I68" i="38" s="1"/>
  <c r="I66" i="38" s="1"/>
  <c r="L70" i="38"/>
  <c r="O70" i="38"/>
  <c r="F71" i="38"/>
  <c r="C71" i="38" s="1"/>
  <c r="I71" i="38"/>
  <c r="L71" i="38"/>
  <c r="O71" i="38"/>
  <c r="F72" i="38"/>
  <c r="I72" i="38"/>
  <c r="L72" i="38"/>
  <c r="O72" i="38"/>
  <c r="O68" i="38" s="1"/>
  <c r="O66" i="38" s="1"/>
  <c r="F73" i="38"/>
  <c r="C73" i="38" s="1"/>
  <c r="I73" i="38"/>
  <c r="L73" i="38"/>
  <c r="O73" i="38"/>
  <c r="D76" i="38"/>
  <c r="E76" i="38"/>
  <c r="E75" i="38" s="1"/>
  <c r="G76" i="38"/>
  <c r="G75" i="38" s="1"/>
  <c r="H76" i="38"/>
  <c r="J76" i="38"/>
  <c r="J75" i="38" s="1"/>
  <c r="K76" i="38"/>
  <c r="K75" i="38" s="1"/>
  <c r="M76" i="38"/>
  <c r="M75" i="38" s="1"/>
  <c r="N76" i="38"/>
  <c r="N75" i="38" s="1"/>
  <c r="O76" i="38"/>
  <c r="F77" i="38"/>
  <c r="F76" i="38" s="1"/>
  <c r="I77" i="38"/>
  <c r="I76" i="38" s="1"/>
  <c r="L77" i="38"/>
  <c r="L76" i="38" s="1"/>
  <c r="O77" i="38"/>
  <c r="F78" i="38"/>
  <c r="I78" i="38"/>
  <c r="C78" i="38" s="1"/>
  <c r="L78" i="38"/>
  <c r="O78" i="38"/>
  <c r="D79" i="38"/>
  <c r="D75" i="38" s="1"/>
  <c r="E79" i="38"/>
  <c r="G79" i="38"/>
  <c r="H79" i="38"/>
  <c r="H75" i="38" s="1"/>
  <c r="J79" i="38"/>
  <c r="K79" i="38"/>
  <c r="M79" i="38"/>
  <c r="N79" i="38"/>
  <c r="F80" i="38"/>
  <c r="F79" i="38" s="1"/>
  <c r="I80" i="38"/>
  <c r="I79" i="38" s="1"/>
  <c r="L80" i="38"/>
  <c r="O80" i="38"/>
  <c r="O79" i="38" s="1"/>
  <c r="F81" i="38"/>
  <c r="C81" i="38" s="1"/>
  <c r="I81" i="38"/>
  <c r="L81" i="38"/>
  <c r="L79" i="38" s="1"/>
  <c r="O81" i="38"/>
  <c r="D83" i="38"/>
  <c r="D82" i="38" s="1"/>
  <c r="E83" i="38"/>
  <c r="G83" i="38"/>
  <c r="G82" i="38" s="1"/>
  <c r="H83" i="38"/>
  <c r="H82" i="38" s="1"/>
  <c r="J83" i="38"/>
  <c r="J82" i="38" s="1"/>
  <c r="K83" i="38"/>
  <c r="K82" i="38" s="1"/>
  <c r="M83" i="38"/>
  <c r="N83" i="38"/>
  <c r="N82" i="38" s="1"/>
  <c r="F84" i="38"/>
  <c r="I84" i="38"/>
  <c r="I83" i="38" s="1"/>
  <c r="L84" i="38"/>
  <c r="O84" i="38"/>
  <c r="O83" i="38" s="1"/>
  <c r="F85" i="38"/>
  <c r="F83" i="38" s="1"/>
  <c r="I85" i="38"/>
  <c r="L85" i="38"/>
  <c r="L83" i="38" s="1"/>
  <c r="O85" i="38"/>
  <c r="F86" i="38"/>
  <c r="I86" i="38"/>
  <c r="C86" i="38" s="1"/>
  <c r="L86" i="38"/>
  <c r="O86" i="38"/>
  <c r="F87" i="38"/>
  <c r="C87" i="38" s="1"/>
  <c r="I87" i="38"/>
  <c r="L87" i="38"/>
  <c r="O87" i="38"/>
  <c r="D88" i="38"/>
  <c r="E88" i="38"/>
  <c r="E82" i="38" s="1"/>
  <c r="G88" i="38"/>
  <c r="H88" i="38"/>
  <c r="J88" i="38"/>
  <c r="K88" i="38"/>
  <c r="M88" i="38"/>
  <c r="N88" i="38"/>
  <c r="F89" i="38"/>
  <c r="F88" i="38" s="1"/>
  <c r="I89" i="38"/>
  <c r="I88" i="38" s="1"/>
  <c r="L89" i="38"/>
  <c r="L88" i="38" s="1"/>
  <c r="O89" i="38"/>
  <c r="F90" i="38"/>
  <c r="I90" i="38"/>
  <c r="C90" i="38" s="1"/>
  <c r="L90" i="38"/>
  <c r="O90" i="38"/>
  <c r="F91" i="38"/>
  <c r="C91" i="38" s="1"/>
  <c r="I91" i="38"/>
  <c r="L91" i="38"/>
  <c r="O91" i="38"/>
  <c r="F92" i="38"/>
  <c r="I92" i="38"/>
  <c r="L92" i="38"/>
  <c r="O92" i="38"/>
  <c r="O88" i="38" s="1"/>
  <c r="F93" i="38"/>
  <c r="C93" i="38" s="1"/>
  <c r="I93" i="38"/>
  <c r="L93" i="38"/>
  <c r="O93" i="38"/>
  <c r="D94" i="38"/>
  <c r="E94" i="38"/>
  <c r="G94" i="38"/>
  <c r="H94" i="38"/>
  <c r="J94" i="38"/>
  <c r="K94" i="38"/>
  <c r="M94" i="38"/>
  <c r="M82" i="38" s="1"/>
  <c r="N94" i="38"/>
  <c r="F95" i="38"/>
  <c r="C95" i="38" s="1"/>
  <c r="I95" i="38"/>
  <c r="L95" i="38"/>
  <c r="L94" i="38" s="1"/>
  <c r="O95" i="38"/>
  <c r="O94" i="38" s="1"/>
  <c r="F96" i="38"/>
  <c r="I96" i="38"/>
  <c r="L96" i="38"/>
  <c r="O96" i="38"/>
  <c r="C96" i="38" s="1"/>
  <c r="F97" i="38"/>
  <c r="C97" i="38" s="1"/>
  <c r="I97" i="38"/>
  <c r="L97" i="38"/>
  <c r="O97" i="38"/>
  <c r="F98" i="38"/>
  <c r="I98" i="38"/>
  <c r="C98" i="38" s="1"/>
  <c r="L98" i="38"/>
  <c r="O98" i="38"/>
  <c r="F99" i="38"/>
  <c r="C99" i="38" s="1"/>
  <c r="I99" i="38"/>
  <c r="L99" i="38"/>
  <c r="O99" i="38"/>
  <c r="F100" i="38"/>
  <c r="I100" i="38"/>
  <c r="L100" i="38"/>
  <c r="O100" i="38"/>
  <c r="C100" i="38" s="1"/>
  <c r="F101" i="38"/>
  <c r="C101" i="38" s="1"/>
  <c r="I101" i="38"/>
  <c r="L101" i="38"/>
  <c r="O101" i="38"/>
  <c r="D102" i="38"/>
  <c r="E102" i="38"/>
  <c r="G102" i="38"/>
  <c r="H102" i="38"/>
  <c r="J102" i="38"/>
  <c r="K102" i="38"/>
  <c r="M102" i="38"/>
  <c r="N102" i="38"/>
  <c r="F103" i="38"/>
  <c r="C103" i="38" s="1"/>
  <c r="I103" i="38"/>
  <c r="L103" i="38"/>
  <c r="L102" i="38" s="1"/>
  <c r="O103" i="38"/>
  <c r="F104" i="38"/>
  <c r="I104" i="38"/>
  <c r="L104" i="38"/>
  <c r="O104" i="38"/>
  <c r="O102" i="38" s="1"/>
  <c r="F105" i="38"/>
  <c r="C105" i="38" s="1"/>
  <c r="I105" i="38"/>
  <c r="L105" i="38"/>
  <c r="O105" i="38"/>
  <c r="F106" i="38"/>
  <c r="I106" i="38"/>
  <c r="C106" i="38" s="1"/>
  <c r="L106" i="38"/>
  <c r="O106" i="38"/>
  <c r="F107" i="38"/>
  <c r="C107" i="38" s="1"/>
  <c r="I107" i="38"/>
  <c r="L107" i="38"/>
  <c r="O107" i="38"/>
  <c r="F108" i="38"/>
  <c r="I108" i="38"/>
  <c r="L108" i="38"/>
  <c r="O108" i="38"/>
  <c r="C108" i="38" s="1"/>
  <c r="F109" i="38"/>
  <c r="C109" i="38" s="1"/>
  <c r="I109" i="38"/>
  <c r="L109" i="38"/>
  <c r="O109" i="38"/>
  <c r="F110" i="38"/>
  <c r="I110" i="38"/>
  <c r="C110" i="38" s="1"/>
  <c r="L110" i="38"/>
  <c r="O110" i="38"/>
  <c r="D111" i="38"/>
  <c r="E111" i="38"/>
  <c r="G111" i="38"/>
  <c r="H111" i="38"/>
  <c r="J111" i="38"/>
  <c r="K111" i="38"/>
  <c r="M111" i="38"/>
  <c r="N111" i="38"/>
  <c r="F112" i="38"/>
  <c r="F111" i="38" s="1"/>
  <c r="I112" i="38"/>
  <c r="I111" i="38" s="1"/>
  <c r="L112" i="38"/>
  <c r="O112" i="38"/>
  <c r="O111" i="38" s="1"/>
  <c r="F113" i="38"/>
  <c r="C113" i="38" s="1"/>
  <c r="I113" i="38"/>
  <c r="L113" i="38"/>
  <c r="L111" i="38" s="1"/>
  <c r="O113" i="38"/>
  <c r="F114" i="38"/>
  <c r="I114" i="38"/>
  <c r="C114" i="38" s="1"/>
  <c r="L114" i="38"/>
  <c r="O114" i="38"/>
  <c r="D115" i="38"/>
  <c r="E115" i="38"/>
  <c r="G115" i="38"/>
  <c r="H115" i="38"/>
  <c r="J115" i="38"/>
  <c r="K115" i="38"/>
  <c r="M115" i="38"/>
  <c r="N115" i="38"/>
  <c r="F116" i="38"/>
  <c r="F115" i="38" s="1"/>
  <c r="I116" i="38"/>
  <c r="I115" i="38" s="1"/>
  <c r="L116" i="38"/>
  <c r="O116" i="38"/>
  <c r="O115" i="38" s="1"/>
  <c r="F117" i="38"/>
  <c r="C117" i="38" s="1"/>
  <c r="I117" i="38"/>
  <c r="L117" i="38"/>
  <c r="L115" i="38" s="1"/>
  <c r="O117" i="38"/>
  <c r="F118" i="38"/>
  <c r="I118" i="38"/>
  <c r="C118" i="38" s="1"/>
  <c r="L118" i="38"/>
  <c r="O118" i="38"/>
  <c r="F119" i="38"/>
  <c r="C119" i="38" s="1"/>
  <c r="I119" i="38"/>
  <c r="L119" i="38"/>
  <c r="O119" i="38"/>
  <c r="F120" i="38"/>
  <c r="I120" i="38"/>
  <c r="L120" i="38"/>
  <c r="O120" i="38"/>
  <c r="C120" i="38" s="1"/>
  <c r="D121" i="38"/>
  <c r="E121" i="38"/>
  <c r="G121" i="38"/>
  <c r="H121" i="38"/>
  <c r="J121" i="38"/>
  <c r="K121" i="38"/>
  <c r="M121" i="38"/>
  <c r="N121" i="38"/>
  <c r="F122" i="38"/>
  <c r="I122" i="38"/>
  <c r="C122" i="38" s="1"/>
  <c r="L122" i="38"/>
  <c r="O122" i="38"/>
  <c r="O121" i="38" s="1"/>
  <c r="F123" i="38"/>
  <c r="C123" i="38" s="1"/>
  <c r="I123" i="38"/>
  <c r="L123" i="38"/>
  <c r="L121" i="38" s="1"/>
  <c r="O123" i="38"/>
  <c r="F124" i="38"/>
  <c r="I124" i="38"/>
  <c r="L124" i="38"/>
  <c r="O124" i="38"/>
  <c r="C124" i="38" s="1"/>
  <c r="F125" i="38"/>
  <c r="C125" i="38" s="1"/>
  <c r="I125" i="38"/>
  <c r="L125" i="38"/>
  <c r="O125" i="38"/>
  <c r="F126" i="38"/>
  <c r="I126" i="38"/>
  <c r="C126" i="38" s="1"/>
  <c r="L126" i="38"/>
  <c r="O126" i="38"/>
  <c r="D127" i="38"/>
  <c r="E127" i="38"/>
  <c r="F127" i="38"/>
  <c r="C127" i="38" s="1"/>
  <c r="G127" i="38"/>
  <c r="H127" i="38"/>
  <c r="J127" i="38"/>
  <c r="K127" i="38"/>
  <c r="L127" i="38"/>
  <c r="M127" i="38"/>
  <c r="N127" i="38"/>
  <c r="F128" i="38"/>
  <c r="I128" i="38"/>
  <c r="I127" i="38" s="1"/>
  <c r="L128" i="38"/>
  <c r="O128" i="38"/>
  <c r="O127" i="38" s="1"/>
  <c r="D130" i="38"/>
  <c r="D129" i="38" s="1"/>
  <c r="E130" i="38"/>
  <c r="E129" i="38" s="1"/>
  <c r="G130" i="38"/>
  <c r="G129" i="38" s="1"/>
  <c r="H130" i="38"/>
  <c r="H129" i="38" s="1"/>
  <c r="J130" i="38"/>
  <c r="K130" i="38"/>
  <c r="K129" i="38" s="1"/>
  <c r="M130" i="38"/>
  <c r="M129" i="38" s="1"/>
  <c r="N130" i="38"/>
  <c r="F131" i="38"/>
  <c r="C131" i="38" s="1"/>
  <c r="I131" i="38"/>
  <c r="L131" i="38"/>
  <c r="L130" i="38" s="1"/>
  <c r="O131" i="38"/>
  <c r="F132" i="38"/>
  <c r="I132" i="38"/>
  <c r="L132" i="38"/>
  <c r="O132" i="38"/>
  <c r="O130" i="38" s="1"/>
  <c r="F133" i="38"/>
  <c r="I133" i="38"/>
  <c r="L133" i="38"/>
  <c r="C133" i="38" s="1"/>
  <c r="O133" i="38"/>
  <c r="F134" i="38"/>
  <c r="I134" i="38"/>
  <c r="C134" i="38" s="1"/>
  <c r="L134" i="38"/>
  <c r="O134" i="38"/>
  <c r="D135" i="38"/>
  <c r="E135" i="38"/>
  <c r="G135" i="38"/>
  <c r="H135" i="38"/>
  <c r="J135" i="38"/>
  <c r="J129" i="38" s="1"/>
  <c r="K135" i="38"/>
  <c r="M135" i="38"/>
  <c r="N135" i="38"/>
  <c r="N129" i="38" s="1"/>
  <c r="F136" i="38"/>
  <c r="F135" i="38" s="1"/>
  <c r="C135" i="38" s="1"/>
  <c r="I136" i="38"/>
  <c r="I135" i="38" s="1"/>
  <c r="L136" i="38"/>
  <c r="O136" i="38"/>
  <c r="O135" i="38" s="1"/>
  <c r="F137" i="38"/>
  <c r="C137" i="38" s="1"/>
  <c r="I137" i="38"/>
  <c r="L137" i="38"/>
  <c r="L135" i="38" s="1"/>
  <c r="O137" i="38"/>
  <c r="F138" i="38"/>
  <c r="I138" i="38"/>
  <c r="C138" i="38" s="1"/>
  <c r="L138" i="38"/>
  <c r="O138" i="38"/>
  <c r="F139" i="38"/>
  <c r="C139" i="38" s="1"/>
  <c r="I139" i="38"/>
  <c r="L139" i="38"/>
  <c r="O139" i="38"/>
  <c r="D140" i="38"/>
  <c r="E140" i="38"/>
  <c r="G140" i="38"/>
  <c r="H140" i="38"/>
  <c r="J140" i="38"/>
  <c r="K140" i="38"/>
  <c r="M140" i="38"/>
  <c r="N140" i="38"/>
  <c r="F141" i="38"/>
  <c r="F140" i="38" s="1"/>
  <c r="C140" i="38" s="1"/>
  <c r="I141" i="38"/>
  <c r="L141" i="38"/>
  <c r="L140" i="38" s="1"/>
  <c r="O141" i="38"/>
  <c r="F142" i="38"/>
  <c r="I142" i="38"/>
  <c r="I140" i="38" s="1"/>
  <c r="L142" i="38"/>
  <c r="O142" i="38"/>
  <c r="O140" i="38" s="1"/>
  <c r="D143" i="38"/>
  <c r="E143" i="38"/>
  <c r="G143" i="38"/>
  <c r="H143" i="38"/>
  <c r="J143" i="38"/>
  <c r="K143" i="38"/>
  <c r="M143" i="38"/>
  <c r="N143" i="38"/>
  <c r="F144" i="38"/>
  <c r="I144" i="38"/>
  <c r="I143" i="38" s="1"/>
  <c r="L144" i="38"/>
  <c r="O144" i="38"/>
  <c r="O143" i="38" s="1"/>
  <c r="F145" i="38"/>
  <c r="F143" i="38" s="1"/>
  <c r="C143" i="38" s="1"/>
  <c r="I145" i="38"/>
  <c r="L145" i="38"/>
  <c r="L143" i="38" s="1"/>
  <c r="O145" i="38"/>
  <c r="F146" i="38"/>
  <c r="I146" i="38"/>
  <c r="C146" i="38" s="1"/>
  <c r="L146" i="38"/>
  <c r="O146" i="38"/>
  <c r="F147" i="38"/>
  <c r="C147" i="38" s="1"/>
  <c r="I147" i="38"/>
  <c r="L147" i="38"/>
  <c r="O147" i="38"/>
  <c r="F148" i="38"/>
  <c r="I148" i="38"/>
  <c r="L148" i="38"/>
  <c r="O148" i="38"/>
  <c r="C148" i="38" s="1"/>
  <c r="F149" i="38"/>
  <c r="C149" i="38" s="1"/>
  <c r="I149" i="38"/>
  <c r="L149" i="38"/>
  <c r="O149" i="38"/>
  <c r="D150" i="38"/>
  <c r="E150" i="38"/>
  <c r="G150" i="38"/>
  <c r="H150" i="38"/>
  <c r="J150" i="38"/>
  <c r="K150" i="38"/>
  <c r="M150" i="38"/>
  <c r="N150" i="38"/>
  <c r="F151" i="38"/>
  <c r="C151" i="38" s="1"/>
  <c r="I151" i="38"/>
  <c r="L151" i="38"/>
  <c r="L150" i="38" s="1"/>
  <c r="O151" i="38"/>
  <c r="F152" i="38"/>
  <c r="I152" i="38"/>
  <c r="I150" i="38" s="1"/>
  <c r="L152" i="38"/>
  <c r="O152" i="38"/>
  <c r="O150" i="38" s="1"/>
  <c r="F153" i="38"/>
  <c r="C153" i="38" s="1"/>
  <c r="I153" i="38"/>
  <c r="L153" i="38"/>
  <c r="O153" i="38"/>
  <c r="F154" i="38"/>
  <c r="I154" i="38"/>
  <c r="C154" i="38" s="1"/>
  <c r="L154" i="38"/>
  <c r="O154" i="38"/>
  <c r="F155" i="38"/>
  <c r="C155" i="38" s="1"/>
  <c r="I155" i="38"/>
  <c r="L155" i="38"/>
  <c r="O155" i="38"/>
  <c r="F156" i="38"/>
  <c r="I156" i="38"/>
  <c r="L156" i="38"/>
  <c r="O156" i="38"/>
  <c r="C156" i="38" s="1"/>
  <c r="F157" i="38"/>
  <c r="C157" i="38" s="1"/>
  <c r="I157" i="38"/>
  <c r="L157" i="38"/>
  <c r="O157" i="38"/>
  <c r="F158" i="38"/>
  <c r="I158" i="38"/>
  <c r="C158" i="38" s="1"/>
  <c r="L158" i="38"/>
  <c r="O158" i="38"/>
  <c r="D159" i="38"/>
  <c r="E159" i="38"/>
  <c r="G159" i="38"/>
  <c r="H159" i="38"/>
  <c r="J159" i="38"/>
  <c r="K159" i="38"/>
  <c r="M159" i="38"/>
  <c r="N159" i="38"/>
  <c r="F160" i="38"/>
  <c r="F159" i="38" s="1"/>
  <c r="C159" i="38" s="1"/>
  <c r="I160" i="38"/>
  <c r="I159" i="38" s="1"/>
  <c r="L160" i="38"/>
  <c r="O160" i="38"/>
  <c r="O159" i="38" s="1"/>
  <c r="F161" i="38"/>
  <c r="C161" i="38" s="1"/>
  <c r="I161" i="38"/>
  <c r="L161" i="38"/>
  <c r="L159" i="38" s="1"/>
  <c r="O161" i="38"/>
  <c r="F162" i="38"/>
  <c r="I162" i="38"/>
  <c r="C162" i="38" s="1"/>
  <c r="L162" i="38"/>
  <c r="O162" i="38"/>
  <c r="F163" i="38"/>
  <c r="C163" i="38" s="1"/>
  <c r="I163" i="38"/>
  <c r="L163" i="38"/>
  <c r="O163" i="38"/>
  <c r="D165" i="38"/>
  <c r="D164" i="38" s="1"/>
  <c r="E165" i="38"/>
  <c r="E164" i="38" s="1"/>
  <c r="G165" i="38"/>
  <c r="G164" i="38" s="1"/>
  <c r="H165" i="38"/>
  <c r="H164" i="38" s="1"/>
  <c r="J165" i="38"/>
  <c r="J164" i="38" s="1"/>
  <c r="K165" i="38"/>
  <c r="K164" i="38" s="1"/>
  <c r="M165" i="38"/>
  <c r="M164" i="38" s="1"/>
  <c r="N165" i="38"/>
  <c r="N164" i="38" s="1"/>
  <c r="F166" i="38"/>
  <c r="C166" i="38" s="1"/>
  <c r="I166" i="38"/>
  <c r="I165" i="38" s="1"/>
  <c r="I164" i="38" s="1"/>
  <c r="L166" i="38"/>
  <c r="L165" i="38" s="1"/>
  <c r="L164" i="38" s="1"/>
  <c r="O166" i="38"/>
  <c r="O165" i="38" s="1"/>
  <c r="O164" i="38" s="1"/>
  <c r="F167" i="38"/>
  <c r="C167" i="38" s="1"/>
  <c r="I167" i="38"/>
  <c r="L167" i="38"/>
  <c r="O167" i="38"/>
  <c r="F168" i="38"/>
  <c r="I168" i="38"/>
  <c r="L168" i="38"/>
  <c r="O168" i="38"/>
  <c r="C168" i="38" s="1"/>
  <c r="F169" i="38"/>
  <c r="C169" i="38" s="1"/>
  <c r="I169" i="38"/>
  <c r="L169" i="38"/>
  <c r="O169" i="38"/>
  <c r="F170" i="38"/>
  <c r="C170" i="38" s="1"/>
  <c r="I170" i="38"/>
  <c r="L170" i="38"/>
  <c r="O170" i="38"/>
  <c r="F171" i="38"/>
  <c r="C171" i="38" s="1"/>
  <c r="I171" i="38"/>
  <c r="L171" i="38"/>
  <c r="O171" i="38"/>
  <c r="D174" i="38"/>
  <c r="D173" i="38" s="1"/>
  <c r="D172" i="38" s="1"/>
  <c r="E174" i="38"/>
  <c r="E173" i="38" s="1"/>
  <c r="E172" i="38" s="1"/>
  <c r="G174" i="38"/>
  <c r="G173" i="38" s="1"/>
  <c r="G172" i="38" s="1"/>
  <c r="H174" i="38"/>
  <c r="H173" i="38" s="1"/>
  <c r="H172" i="38" s="1"/>
  <c r="J174" i="38"/>
  <c r="J173" i="38" s="1"/>
  <c r="J172" i="38" s="1"/>
  <c r="K174" i="38"/>
  <c r="K173" i="38" s="1"/>
  <c r="K172" i="38" s="1"/>
  <c r="M174" i="38"/>
  <c r="M173" i="38" s="1"/>
  <c r="M172" i="38" s="1"/>
  <c r="N174" i="38"/>
  <c r="N173" i="38" s="1"/>
  <c r="N172" i="38" s="1"/>
  <c r="F175" i="38"/>
  <c r="C175" i="38" s="1"/>
  <c r="I175" i="38"/>
  <c r="L175" i="38"/>
  <c r="L174" i="38" s="1"/>
  <c r="O175" i="38"/>
  <c r="F176" i="38"/>
  <c r="I176" i="38"/>
  <c r="I174" i="38" s="1"/>
  <c r="L176" i="38"/>
  <c r="O176" i="38"/>
  <c r="O174" i="38" s="1"/>
  <c r="F177" i="38"/>
  <c r="C177" i="38" s="1"/>
  <c r="I177" i="38"/>
  <c r="L177" i="38"/>
  <c r="O177" i="38"/>
  <c r="D178" i="38"/>
  <c r="E178" i="38"/>
  <c r="G178" i="38"/>
  <c r="H178" i="38"/>
  <c r="J178" i="38"/>
  <c r="K178" i="38"/>
  <c r="M178" i="38"/>
  <c r="N178" i="38"/>
  <c r="F179" i="38"/>
  <c r="C179" i="38" s="1"/>
  <c r="I179" i="38"/>
  <c r="L179" i="38"/>
  <c r="L178" i="38" s="1"/>
  <c r="O179" i="38"/>
  <c r="F180" i="38"/>
  <c r="I180" i="38"/>
  <c r="I178" i="38" s="1"/>
  <c r="L180" i="38"/>
  <c r="O180" i="38"/>
  <c r="O178" i="38" s="1"/>
  <c r="F181" i="38"/>
  <c r="C181" i="38" s="1"/>
  <c r="I181" i="38"/>
  <c r="L181" i="38"/>
  <c r="O181" i="38"/>
  <c r="F182" i="38"/>
  <c r="I182" i="38"/>
  <c r="C182" i="38" s="1"/>
  <c r="L182" i="38"/>
  <c r="O182" i="38"/>
  <c r="D183" i="38"/>
  <c r="E183" i="38"/>
  <c r="G183" i="38"/>
  <c r="H183" i="38"/>
  <c r="J183" i="38"/>
  <c r="K183" i="38"/>
  <c r="M183" i="38"/>
  <c r="N183" i="38"/>
  <c r="F184" i="38"/>
  <c r="I184" i="38"/>
  <c r="C184" i="38" s="1"/>
  <c r="L184" i="38"/>
  <c r="O184" i="38"/>
  <c r="O183" i="38" s="1"/>
  <c r="F185" i="38"/>
  <c r="F183" i="38" s="1"/>
  <c r="I185" i="38"/>
  <c r="L185" i="38"/>
  <c r="L183" i="38" s="1"/>
  <c r="O185" i="38"/>
  <c r="D187" i="38"/>
  <c r="E187" i="38"/>
  <c r="G187" i="38"/>
  <c r="H187" i="38"/>
  <c r="J187" i="38"/>
  <c r="J186" i="38" s="1"/>
  <c r="K187" i="38"/>
  <c r="M187" i="38"/>
  <c r="N187" i="38"/>
  <c r="F188" i="38"/>
  <c r="I188" i="38"/>
  <c r="C188" i="38" s="1"/>
  <c r="L188" i="38"/>
  <c r="O188" i="38"/>
  <c r="O187" i="38" s="1"/>
  <c r="F189" i="38"/>
  <c r="F187" i="38" s="1"/>
  <c r="I189" i="38"/>
  <c r="L189" i="38"/>
  <c r="L187" i="38" s="1"/>
  <c r="O189" i="38"/>
  <c r="E190" i="38"/>
  <c r="E186" i="38" s="1"/>
  <c r="G190" i="38"/>
  <c r="G186" i="38" s="1"/>
  <c r="K190" i="38"/>
  <c r="K186" i="38" s="1"/>
  <c r="M190" i="38"/>
  <c r="M186" i="38" s="1"/>
  <c r="D191" i="38"/>
  <c r="D190" i="38" s="1"/>
  <c r="E191" i="38"/>
  <c r="F191" i="38"/>
  <c r="G191" i="38"/>
  <c r="H191" i="38"/>
  <c r="H190" i="38" s="1"/>
  <c r="J191" i="38"/>
  <c r="J190" i="38" s="1"/>
  <c r="K191" i="38"/>
  <c r="L191" i="38"/>
  <c r="L190" i="38" s="1"/>
  <c r="M191" i="38"/>
  <c r="N191" i="38"/>
  <c r="N190" i="38" s="1"/>
  <c r="F192" i="38"/>
  <c r="I192" i="38"/>
  <c r="C192" i="38" s="1"/>
  <c r="L192" i="38"/>
  <c r="O192" i="38"/>
  <c r="O191" i="38" s="1"/>
  <c r="O190" i="38" s="1"/>
  <c r="F196" i="38"/>
  <c r="I196" i="38"/>
  <c r="L196" i="38"/>
  <c r="O196" i="38"/>
  <c r="D197" i="38"/>
  <c r="D195" i="38" s="1"/>
  <c r="E197" i="38"/>
  <c r="E195" i="38" s="1"/>
  <c r="G197" i="38"/>
  <c r="G195" i="38" s="1"/>
  <c r="H197" i="38"/>
  <c r="H195" i="38" s="1"/>
  <c r="J197" i="38"/>
  <c r="J195" i="38" s="1"/>
  <c r="K197" i="38"/>
  <c r="K195" i="38" s="1"/>
  <c r="M197" i="38"/>
  <c r="M195" i="38" s="1"/>
  <c r="N197" i="38"/>
  <c r="N195" i="38" s="1"/>
  <c r="F198" i="38"/>
  <c r="I198" i="38"/>
  <c r="C198" i="38" s="1"/>
  <c r="L198" i="38"/>
  <c r="O198" i="38"/>
  <c r="O197" i="38" s="1"/>
  <c r="F199" i="38"/>
  <c r="C199" i="38" s="1"/>
  <c r="I199" i="38"/>
  <c r="L199" i="38"/>
  <c r="L197" i="38" s="1"/>
  <c r="L195" i="38" s="1"/>
  <c r="O199" i="38"/>
  <c r="F200" i="38"/>
  <c r="I200" i="38"/>
  <c r="L200" i="38"/>
  <c r="O200" i="38"/>
  <c r="C200" i="38" s="1"/>
  <c r="F201" i="38"/>
  <c r="C201" i="38" s="1"/>
  <c r="I201" i="38"/>
  <c r="L201" i="38"/>
  <c r="O201" i="38"/>
  <c r="F202" i="38"/>
  <c r="I202" i="38"/>
  <c r="C202" i="38" s="1"/>
  <c r="L202" i="38"/>
  <c r="O202" i="38"/>
  <c r="D204" i="38"/>
  <c r="E204" i="38"/>
  <c r="E203" i="38" s="1"/>
  <c r="G204" i="38"/>
  <c r="G203" i="38" s="1"/>
  <c r="H204" i="38"/>
  <c r="J204" i="38"/>
  <c r="K204" i="38"/>
  <c r="K203" i="38" s="1"/>
  <c r="M204" i="38"/>
  <c r="M203" i="38" s="1"/>
  <c r="N204" i="38"/>
  <c r="F205" i="38"/>
  <c r="F204" i="38" s="1"/>
  <c r="I205" i="38"/>
  <c r="L205" i="38"/>
  <c r="L204" i="38" s="1"/>
  <c r="O205" i="38"/>
  <c r="F206" i="38"/>
  <c r="I206" i="38"/>
  <c r="I204" i="38" s="1"/>
  <c r="L206" i="38"/>
  <c r="O206" i="38"/>
  <c r="O204" i="38" s="1"/>
  <c r="F207" i="38"/>
  <c r="C207" i="38" s="1"/>
  <c r="I207" i="38"/>
  <c r="L207" i="38"/>
  <c r="O207" i="38"/>
  <c r="F208" i="38"/>
  <c r="I208" i="38"/>
  <c r="L208" i="38"/>
  <c r="O208" i="38"/>
  <c r="C208" i="38" s="1"/>
  <c r="F209" i="38"/>
  <c r="C209" i="38" s="1"/>
  <c r="I209" i="38"/>
  <c r="L209" i="38"/>
  <c r="O209" i="38"/>
  <c r="F210" i="38"/>
  <c r="I210" i="38"/>
  <c r="C210" i="38" s="1"/>
  <c r="L210" i="38"/>
  <c r="O210" i="38"/>
  <c r="F211" i="38"/>
  <c r="C211" i="38" s="1"/>
  <c r="I211" i="38"/>
  <c r="L211" i="38"/>
  <c r="O211" i="38"/>
  <c r="F212" i="38"/>
  <c r="I212" i="38"/>
  <c r="L212" i="38"/>
  <c r="O212" i="38"/>
  <c r="C212" i="38" s="1"/>
  <c r="F213" i="38"/>
  <c r="C213" i="38" s="1"/>
  <c r="I213" i="38"/>
  <c r="L213" i="38"/>
  <c r="O213" i="38"/>
  <c r="F214" i="38"/>
  <c r="I214" i="38"/>
  <c r="C214" i="38" s="1"/>
  <c r="L214" i="38"/>
  <c r="O214" i="38"/>
  <c r="D215" i="38"/>
  <c r="D203" i="38" s="1"/>
  <c r="E215" i="38"/>
  <c r="G215" i="38"/>
  <c r="H215" i="38"/>
  <c r="H203" i="38" s="1"/>
  <c r="J215" i="38"/>
  <c r="J203" i="38" s="1"/>
  <c r="K215" i="38"/>
  <c r="M215" i="38"/>
  <c r="N215" i="38"/>
  <c r="N203" i="38" s="1"/>
  <c r="F216" i="38"/>
  <c r="I216" i="38"/>
  <c r="I215" i="38" s="1"/>
  <c r="L216" i="38"/>
  <c r="O216" i="38"/>
  <c r="O215" i="38" s="1"/>
  <c r="F217" i="38"/>
  <c r="F215" i="38" s="1"/>
  <c r="I217" i="38"/>
  <c r="L217" i="38"/>
  <c r="L215" i="38" s="1"/>
  <c r="O217" i="38"/>
  <c r="F218" i="38"/>
  <c r="I218" i="38"/>
  <c r="C218" i="38" s="1"/>
  <c r="L218" i="38"/>
  <c r="O218" i="38"/>
  <c r="F219" i="38"/>
  <c r="C219" i="38" s="1"/>
  <c r="I219" i="38"/>
  <c r="L219" i="38"/>
  <c r="O219" i="38"/>
  <c r="F220" i="38"/>
  <c r="I220" i="38"/>
  <c r="L220" i="38"/>
  <c r="O220" i="38"/>
  <c r="C220" i="38" s="1"/>
  <c r="F221" i="38"/>
  <c r="C221" i="38" s="1"/>
  <c r="I221" i="38"/>
  <c r="L221" i="38"/>
  <c r="O221" i="38"/>
  <c r="F222" i="38"/>
  <c r="I222" i="38"/>
  <c r="C222" i="38" s="1"/>
  <c r="L222" i="38"/>
  <c r="O222" i="38"/>
  <c r="F223" i="38"/>
  <c r="C223" i="38" s="1"/>
  <c r="I223" i="38"/>
  <c r="L223" i="38"/>
  <c r="O223" i="38"/>
  <c r="F224" i="38"/>
  <c r="I224" i="38"/>
  <c r="L224" i="38"/>
  <c r="O224" i="38"/>
  <c r="C224" i="38" s="1"/>
  <c r="F225" i="38"/>
  <c r="C225" i="38" s="1"/>
  <c r="I225" i="38"/>
  <c r="L225" i="38"/>
  <c r="O225" i="38"/>
  <c r="D226" i="38"/>
  <c r="E226" i="38"/>
  <c r="G226" i="38"/>
  <c r="H226" i="38"/>
  <c r="I226" i="38"/>
  <c r="J226" i="38"/>
  <c r="K226" i="38"/>
  <c r="M226" i="38"/>
  <c r="N226" i="38"/>
  <c r="O226" i="38"/>
  <c r="F227" i="38"/>
  <c r="C227" i="38" s="1"/>
  <c r="I227" i="38"/>
  <c r="L227" i="38"/>
  <c r="L226" i="38" s="1"/>
  <c r="O227" i="38"/>
  <c r="F228" i="38"/>
  <c r="I228" i="38"/>
  <c r="L228" i="38"/>
  <c r="O228" i="38"/>
  <c r="C228" i="38" s="1"/>
  <c r="F231" i="38"/>
  <c r="I231" i="38"/>
  <c r="L231" i="38"/>
  <c r="O231" i="38"/>
  <c r="D232" i="38"/>
  <c r="E232" i="38"/>
  <c r="E230" i="38" s="1"/>
  <c r="G232" i="38"/>
  <c r="H232" i="38"/>
  <c r="I232" i="38"/>
  <c r="J232" i="38"/>
  <c r="J230" i="38" s="1"/>
  <c r="K232" i="38"/>
  <c r="L232" i="38"/>
  <c r="M232" i="38"/>
  <c r="M230" i="38" s="1"/>
  <c r="M229" i="38" s="1"/>
  <c r="N232" i="38"/>
  <c r="N230" i="38" s="1"/>
  <c r="N229" i="38" s="1"/>
  <c r="F233" i="38"/>
  <c r="C233" i="38" s="1"/>
  <c r="I233" i="38"/>
  <c r="L233" i="38"/>
  <c r="O233" i="38"/>
  <c r="O232" i="38" s="1"/>
  <c r="O230" i="38" s="1"/>
  <c r="D234" i="38"/>
  <c r="E234" i="38"/>
  <c r="G234" i="38"/>
  <c r="G230" i="38" s="1"/>
  <c r="G229" i="38" s="1"/>
  <c r="H234" i="38"/>
  <c r="J234" i="38"/>
  <c r="K234" i="38"/>
  <c r="K230" i="38" s="1"/>
  <c r="K229" i="38" s="1"/>
  <c r="M234" i="38"/>
  <c r="N234" i="38"/>
  <c r="O234" i="38"/>
  <c r="F235" i="38"/>
  <c r="I235" i="38"/>
  <c r="I234" i="38" s="1"/>
  <c r="L235" i="38"/>
  <c r="L234" i="38" s="1"/>
  <c r="O235" i="38"/>
  <c r="F236" i="38"/>
  <c r="F234" i="38" s="1"/>
  <c r="I236" i="38"/>
  <c r="L236" i="38"/>
  <c r="O236" i="38"/>
  <c r="D237" i="38"/>
  <c r="E237" i="38"/>
  <c r="G237" i="38"/>
  <c r="H237" i="38"/>
  <c r="J237" i="38"/>
  <c r="K237" i="38"/>
  <c r="M237" i="38"/>
  <c r="N237" i="38"/>
  <c r="F238" i="38"/>
  <c r="F237" i="38" s="1"/>
  <c r="I238" i="38"/>
  <c r="L238" i="38"/>
  <c r="O238" i="38"/>
  <c r="O237" i="38" s="1"/>
  <c r="F239" i="38"/>
  <c r="I239" i="38"/>
  <c r="L239" i="38"/>
  <c r="L237" i="38" s="1"/>
  <c r="O239" i="38"/>
  <c r="F240" i="38"/>
  <c r="C240" i="38" s="1"/>
  <c r="I240" i="38"/>
  <c r="I237" i="38" s="1"/>
  <c r="L240" i="38"/>
  <c r="O240" i="38"/>
  <c r="F241" i="38"/>
  <c r="C241" i="38" s="1"/>
  <c r="I241" i="38"/>
  <c r="L241" i="38"/>
  <c r="O241" i="38"/>
  <c r="F242" i="38"/>
  <c r="I242" i="38"/>
  <c r="L242" i="38"/>
  <c r="O242" i="38"/>
  <c r="C242" i="38" s="1"/>
  <c r="F243" i="38"/>
  <c r="I243" i="38"/>
  <c r="L243" i="38"/>
  <c r="C243" i="38" s="1"/>
  <c r="O243" i="38"/>
  <c r="F244" i="38"/>
  <c r="C244" i="38" s="1"/>
  <c r="I244" i="38"/>
  <c r="L244" i="38"/>
  <c r="O244" i="38"/>
  <c r="D245" i="38"/>
  <c r="E245" i="38"/>
  <c r="G245" i="38"/>
  <c r="H245" i="38"/>
  <c r="J245" i="38"/>
  <c r="K245" i="38"/>
  <c r="M245" i="38"/>
  <c r="N245" i="38"/>
  <c r="F246" i="38"/>
  <c r="F245" i="38" s="1"/>
  <c r="I246" i="38"/>
  <c r="L246" i="38"/>
  <c r="O246" i="38"/>
  <c r="O245" i="38" s="1"/>
  <c r="F247" i="38"/>
  <c r="I247" i="38"/>
  <c r="L247" i="38"/>
  <c r="L245" i="38" s="1"/>
  <c r="O247" i="38"/>
  <c r="F248" i="38"/>
  <c r="C248" i="38" s="1"/>
  <c r="I248" i="38"/>
  <c r="I245" i="38" s="1"/>
  <c r="L248" i="38"/>
  <c r="O248" i="38"/>
  <c r="F249" i="38"/>
  <c r="C249" i="38" s="1"/>
  <c r="I249" i="38"/>
  <c r="L249" i="38"/>
  <c r="O249" i="38"/>
  <c r="D250" i="38"/>
  <c r="G250" i="38"/>
  <c r="H250" i="38"/>
  <c r="K250" i="38"/>
  <c r="D251" i="38"/>
  <c r="E251" i="38"/>
  <c r="E250" i="38" s="1"/>
  <c r="G251" i="38"/>
  <c r="H251" i="38"/>
  <c r="J251" i="38"/>
  <c r="J250" i="38" s="1"/>
  <c r="K251" i="38"/>
  <c r="M251" i="38"/>
  <c r="M250" i="38" s="1"/>
  <c r="N251" i="38"/>
  <c r="N250" i="38" s="1"/>
  <c r="F252" i="38"/>
  <c r="C252" i="38" s="1"/>
  <c r="I252" i="38"/>
  <c r="I251" i="38" s="1"/>
  <c r="I250" i="38" s="1"/>
  <c r="L252" i="38"/>
  <c r="L251" i="38" s="1"/>
  <c r="L250" i="38" s="1"/>
  <c r="O252" i="38"/>
  <c r="F253" i="38"/>
  <c r="C253" i="38" s="1"/>
  <c r="I253" i="38"/>
  <c r="L253" i="38"/>
  <c r="O253" i="38"/>
  <c r="F254" i="38"/>
  <c r="I254" i="38"/>
  <c r="L254" i="38"/>
  <c r="O254" i="38"/>
  <c r="C254" i="38" s="1"/>
  <c r="F255" i="38"/>
  <c r="I255" i="38"/>
  <c r="L255" i="38"/>
  <c r="C255" i="38" s="1"/>
  <c r="O255" i="38"/>
  <c r="F256" i="38"/>
  <c r="C256" i="38" s="1"/>
  <c r="I256" i="38"/>
  <c r="L256" i="38"/>
  <c r="O256" i="38"/>
  <c r="F257" i="38"/>
  <c r="C257" i="38" s="1"/>
  <c r="I257" i="38"/>
  <c r="L257" i="38"/>
  <c r="O257" i="38"/>
  <c r="D258" i="38"/>
  <c r="G258" i="38"/>
  <c r="H258" i="38"/>
  <c r="K258" i="38"/>
  <c r="D259" i="38"/>
  <c r="E259" i="38"/>
  <c r="E258" i="38" s="1"/>
  <c r="G259" i="38"/>
  <c r="H259" i="38"/>
  <c r="J259" i="38"/>
  <c r="J258" i="38" s="1"/>
  <c r="K259" i="38"/>
  <c r="M259" i="38"/>
  <c r="M258" i="38" s="1"/>
  <c r="N259" i="38"/>
  <c r="N258" i="38" s="1"/>
  <c r="F260" i="38"/>
  <c r="C260" i="38" s="1"/>
  <c r="I260" i="38"/>
  <c r="I259" i="38" s="1"/>
  <c r="L260" i="38"/>
  <c r="L259" i="38" s="1"/>
  <c r="O260" i="38"/>
  <c r="F261" i="38"/>
  <c r="C261" i="38" s="1"/>
  <c r="I261" i="38"/>
  <c r="L261" i="38"/>
  <c r="O261" i="38"/>
  <c r="F262" i="38"/>
  <c r="I262" i="38"/>
  <c r="L262" i="38"/>
  <c r="O262" i="38"/>
  <c r="C262" i="38" s="1"/>
  <c r="D263" i="38"/>
  <c r="E263" i="38"/>
  <c r="G263" i="38"/>
  <c r="H263" i="38"/>
  <c r="J263" i="38"/>
  <c r="K263" i="38"/>
  <c r="M263" i="38"/>
  <c r="N263" i="38"/>
  <c r="F264" i="38"/>
  <c r="C264" i="38" s="1"/>
  <c r="I264" i="38"/>
  <c r="I263" i="38" s="1"/>
  <c r="L264" i="38"/>
  <c r="L263" i="38" s="1"/>
  <c r="O264" i="38"/>
  <c r="F265" i="38"/>
  <c r="C265" i="38" s="1"/>
  <c r="I265" i="38"/>
  <c r="L265" i="38"/>
  <c r="O265" i="38"/>
  <c r="F266" i="38"/>
  <c r="I266" i="38"/>
  <c r="L266" i="38"/>
  <c r="O266" i="38"/>
  <c r="C266" i="38" s="1"/>
  <c r="F267" i="38"/>
  <c r="I267" i="38"/>
  <c r="L267" i="38"/>
  <c r="C267" i="38" s="1"/>
  <c r="O267" i="38"/>
  <c r="E268" i="38"/>
  <c r="M268" i="38"/>
  <c r="D269" i="38"/>
  <c r="D268" i="38" s="1"/>
  <c r="E269" i="38"/>
  <c r="H269" i="38"/>
  <c r="H268" i="38" s="1"/>
  <c r="M269" i="38"/>
  <c r="F270" i="38"/>
  <c r="I270" i="38"/>
  <c r="L270" i="38"/>
  <c r="O270" i="38"/>
  <c r="O269" i="38" s="1"/>
  <c r="O268" i="38" s="1"/>
  <c r="D271" i="38"/>
  <c r="E271" i="38"/>
  <c r="G271" i="38"/>
  <c r="G269" i="38" s="1"/>
  <c r="G268" i="38" s="1"/>
  <c r="H271" i="38"/>
  <c r="J271" i="38"/>
  <c r="J269" i="38" s="1"/>
  <c r="J268" i="38" s="1"/>
  <c r="K271" i="38"/>
  <c r="K269" i="38" s="1"/>
  <c r="K268" i="38" s="1"/>
  <c r="M271" i="38"/>
  <c r="N271" i="38"/>
  <c r="N269" i="38" s="1"/>
  <c r="N268" i="38" s="1"/>
  <c r="O271" i="38"/>
  <c r="F272" i="38"/>
  <c r="C272" i="38" s="1"/>
  <c r="I272" i="38"/>
  <c r="I271" i="38" s="1"/>
  <c r="L272" i="38"/>
  <c r="L271" i="38" s="1"/>
  <c r="L269" i="38" s="1"/>
  <c r="L268" i="38" s="1"/>
  <c r="O272" i="38"/>
  <c r="F273" i="38"/>
  <c r="C273" i="38" s="1"/>
  <c r="I273" i="38"/>
  <c r="L273" i="38"/>
  <c r="O273" i="38"/>
  <c r="F274" i="38"/>
  <c r="I274" i="38"/>
  <c r="L274" i="38"/>
  <c r="O274" i="38"/>
  <c r="C274" i="38" s="1"/>
  <c r="D275" i="38"/>
  <c r="E275" i="38"/>
  <c r="G275" i="38"/>
  <c r="H275" i="38"/>
  <c r="J275" i="38"/>
  <c r="K275" i="38"/>
  <c r="M275" i="38"/>
  <c r="N275" i="38"/>
  <c r="O275" i="38"/>
  <c r="F276" i="38"/>
  <c r="C276" i="38" s="1"/>
  <c r="I276" i="38"/>
  <c r="I275" i="38" s="1"/>
  <c r="L276" i="38"/>
  <c r="L275" i="38" s="1"/>
  <c r="O276" i="38"/>
  <c r="F277" i="38"/>
  <c r="C277" i="38" s="1"/>
  <c r="I277" i="38"/>
  <c r="L277" i="38"/>
  <c r="O277" i="38"/>
  <c r="F278" i="38"/>
  <c r="I278" i="38"/>
  <c r="L278" i="38"/>
  <c r="O278" i="38"/>
  <c r="C278" i="38" s="1"/>
  <c r="D279" i="38"/>
  <c r="E279" i="38"/>
  <c r="F279" i="38"/>
  <c r="G279" i="38"/>
  <c r="H279" i="38"/>
  <c r="J279" i="38"/>
  <c r="K279" i="38"/>
  <c r="M279" i="38"/>
  <c r="N279" i="38"/>
  <c r="O279" i="38"/>
  <c r="F280" i="38"/>
  <c r="C280" i="38" s="1"/>
  <c r="I280" i="38"/>
  <c r="I279" i="38" s="1"/>
  <c r="L280" i="38"/>
  <c r="L279" i="38" s="1"/>
  <c r="O280" i="38"/>
  <c r="D281" i="38"/>
  <c r="E281" i="38"/>
  <c r="G281" i="38"/>
  <c r="H281" i="38"/>
  <c r="I281" i="38"/>
  <c r="J281" i="38"/>
  <c r="K281" i="38"/>
  <c r="M281" i="38"/>
  <c r="N281" i="38"/>
  <c r="F282" i="38"/>
  <c r="F281" i="38" s="1"/>
  <c r="I282" i="38"/>
  <c r="L282" i="38"/>
  <c r="O282" i="38"/>
  <c r="O281" i="38" s="1"/>
  <c r="F283" i="38"/>
  <c r="I283" i="38"/>
  <c r="L283" i="38"/>
  <c r="L281" i="38" s="1"/>
  <c r="O283" i="38"/>
  <c r="G286" i="38"/>
  <c r="K286" i="38"/>
  <c r="E287" i="38"/>
  <c r="E286" i="38" s="1"/>
  <c r="G287" i="38"/>
  <c r="I287" i="38"/>
  <c r="J287" i="38"/>
  <c r="J286" i="38" s="1"/>
  <c r="K287" i="38"/>
  <c r="M287" i="38"/>
  <c r="M286" i="38" s="1"/>
  <c r="N287" i="38"/>
  <c r="N286" i="38" s="1"/>
  <c r="D288" i="38"/>
  <c r="E288" i="38"/>
  <c r="G288" i="38"/>
  <c r="H288" i="38"/>
  <c r="J288" i="38"/>
  <c r="K288" i="38"/>
  <c r="M288" i="38"/>
  <c r="N288" i="38"/>
  <c r="F289" i="38"/>
  <c r="C289" i="38" s="1"/>
  <c r="I289" i="38"/>
  <c r="L289" i="38"/>
  <c r="O289" i="38"/>
  <c r="O288" i="38" s="1"/>
  <c r="F290" i="38"/>
  <c r="I290" i="38"/>
  <c r="L290" i="38"/>
  <c r="O290" i="38"/>
  <c r="C290" i="38" s="1"/>
  <c r="F291" i="38"/>
  <c r="I291" i="38"/>
  <c r="L291" i="38"/>
  <c r="L288" i="38" s="1"/>
  <c r="O291" i="38"/>
  <c r="F292" i="38"/>
  <c r="C292" i="38" s="1"/>
  <c r="I292" i="38"/>
  <c r="I288" i="38" s="1"/>
  <c r="L292" i="38"/>
  <c r="O292" i="38"/>
  <c r="F293" i="38"/>
  <c r="C293" i="38" s="1"/>
  <c r="I293" i="38"/>
  <c r="L293" i="38"/>
  <c r="O293" i="38"/>
  <c r="F294" i="38"/>
  <c r="I294" i="38"/>
  <c r="L294" i="38"/>
  <c r="O294" i="38"/>
  <c r="C294" i="38" s="1"/>
  <c r="F295" i="38"/>
  <c r="I295" i="38"/>
  <c r="I286" i="38" s="1"/>
  <c r="L295" i="38"/>
  <c r="O295" i="38"/>
  <c r="F296" i="38"/>
  <c r="I296" i="38"/>
  <c r="L296" i="38"/>
  <c r="O296" i="38"/>
  <c r="D20" i="37"/>
  <c r="H20" i="37"/>
  <c r="D21" i="37"/>
  <c r="E21" i="37"/>
  <c r="G21" i="37"/>
  <c r="G20" i="37" s="1"/>
  <c r="H21" i="37"/>
  <c r="J21" i="37"/>
  <c r="K21" i="37"/>
  <c r="M21" i="37"/>
  <c r="N21" i="37"/>
  <c r="N20" i="37" s="1"/>
  <c r="O21" i="37"/>
  <c r="F22" i="37"/>
  <c r="I22" i="37"/>
  <c r="I21" i="37" s="1"/>
  <c r="L22" i="37"/>
  <c r="L21" i="37" s="1"/>
  <c r="O22" i="37"/>
  <c r="F23" i="37"/>
  <c r="F21" i="37" s="1"/>
  <c r="I23" i="37"/>
  <c r="L23" i="37"/>
  <c r="O23" i="37"/>
  <c r="F24" i="37"/>
  <c r="C24" i="37" s="1"/>
  <c r="I24" i="37"/>
  <c r="F25" i="37"/>
  <c r="C25" i="37" s="1"/>
  <c r="J27" i="37"/>
  <c r="J26" i="37" s="1"/>
  <c r="K27" i="37"/>
  <c r="K26" i="37" s="1"/>
  <c r="C28" i="37"/>
  <c r="L28" i="37"/>
  <c r="L27" i="37" s="1"/>
  <c r="L29" i="37"/>
  <c r="C29" i="37" s="1"/>
  <c r="C30" i="37"/>
  <c r="L30" i="37"/>
  <c r="J31" i="37"/>
  <c r="K31" i="37"/>
  <c r="L31" i="37"/>
  <c r="C31" i="37" s="1"/>
  <c r="L32" i="37"/>
  <c r="C32" i="37" s="1"/>
  <c r="J33" i="37"/>
  <c r="K33" i="37"/>
  <c r="C34" i="37"/>
  <c r="L34" i="37"/>
  <c r="L33" i="37" s="1"/>
  <c r="C33" i="37" s="1"/>
  <c r="L35" i="37"/>
  <c r="C35" i="37" s="1"/>
  <c r="J36" i="37"/>
  <c r="K36" i="37"/>
  <c r="C37" i="37"/>
  <c r="L37" i="37"/>
  <c r="L36" i="37" s="1"/>
  <c r="C36" i="37" s="1"/>
  <c r="L38" i="37"/>
  <c r="C38" i="37" s="1"/>
  <c r="C39" i="37"/>
  <c r="L39" i="37"/>
  <c r="L40" i="37"/>
  <c r="C40" i="37" s="1"/>
  <c r="C41" i="37"/>
  <c r="F41" i="37"/>
  <c r="D42" i="37"/>
  <c r="E42" i="37"/>
  <c r="E20" i="37" s="1"/>
  <c r="G42" i="37"/>
  <c r="H42" i="37"/>
  <c r="I42" i="37"/>
  <c r="J42" i="37"/>
  <c r="K42" i="37"/>
  <c r="C43" i="37"/>
  <c r="F43" i="37"/>
  <c r="F42" i="37" s="1"/>
  <c r="C42" i="37" s="1"/>
  <c r="I43" i="37"/>
  <c r="L43" i="37"/>
  <c r="L42" i="37" s="1"/>
  <c r="M44" i="37"/>
  <c r="M20" i="37" s="1"/>
  <c r="N44" i="37"/>
  <c r="C45" i="37"/>
  <c r="O45" i="37"/>
  <c r="O44" i="37" s="1"/>
  <c r="C44" i="37" s="1"/>
  <c r="O46" i="37"/>
  <c r="C46" i="37" s="1"/>
  <c r="D54" i="37"/>
  <c r="E54" i="37"/>
  <c r="E53" i="37" s="1"/>
  <c r="E52" i="37" s="1"/>
  <c r="G54" i="37"/>
  <c r="H54" i="37"/>
  <c r="J54" i="37"/>
  <c r="J53" i="37" s="1"/>
  <c r="J52" i="37" s="1"/>
  <c r="K54" i="37"/>
  <c r="M54" i="37"/>
  <c r="M53" i="37" s="1"/>
  <c r="M52" i="37" s="1"/>
  <c r="N54" i="37"/>
  <c r="N53" i="37" s="1"/>
  <c r="N52" i="37" s="1"/>
  <c r="O54" i="37"/>
  <c r="F55" i="37"/>
  <c r="C55" i="37" s="1"/>
  <c r="I55" i="37"/>
  <c r="I54" i="37" s="1"/>
  <c r="L55" i="37"/>
  <c r="L54" i="37" s="1"/>
  <c r="O55" i="37"/>
  <c r="F56" i="37"/>
  <c r="C56" i="37" s="1"/>
  <c r="I56" i="37"/>
  <c r="L56" i="37"/>
  <c r="O56" i="37"/>
  <c r="D57" i="37"/>
  <c r="D53" i="37" s="1"/>
  <c r="E57" i="37"/>
  <c r="G57" i="37"/>
  <c r="G53" i="37" s="1"/>
  <c r="G52" i="37" s="1"/>
  <c r="H57" i="37"/>
  <c r="H53" i="37" s="1"/>
  <c r="J57" i="37"/>
  <c r="K57" i="37"/>
  <c r="K53" i="37" s="1"/>
  <c r="K52" i="37" s="1"/>
  <c r="M57" i="37"/>
  <c r="N57" i="37"/>
  <c r="F58" i="37"/>
  <c r="I58" i="37"/>
  <c r="I57" i="37" s="1"/>
  <c r="L58" i="37"/>
  <c r="L57" i="37" s="1"/>
  <c r="O58" i="37"/>
  <c r="F59" i="37"/>
  <c r="F57" i="37" s="1"/>
  <c r="C57" i="37" s="1"/>
  <c r="I59" i="37"/>
  <c r="L59" i="37"/>
  <c r="O59" i="37"/>
  <c r="F60" i="37"/>
  <c r="C60" i="37" s="1"/>
  <c r="I60" i="37"/>
  <c r="L60" i="37"/>
  <c r="O60" i="37"/>
  <c r="F61" i="37"/>
  <c r="I61" i="37"/>
  <c r="L61" i="37"/>
  <c r="O61" i="37"/>
  <c r="O57" i="37" s="1"/>
  <c r="O53" i="37" s="1"/>
  <c r="F62" i="37"/>
  <c r="I62" i="37"/>
  <c r="L62" i="37"/>
  <c r="C62" i="37" s="1"/>
  <c r="O62" i="37"/>
  <c r="F63" i="37"/>
  <c r="C63" i="37" s="1"/>
  <c r="I63" i="37"/>
  <c r="L63" i="37"/>
  <c r="O63" i="37"/>
  <c r="F64" i="37"/>
  <c r="C64" i="37" s="1"/>
  <c r="I64" i="37"/>
  <c r="L64" i="37"/>
  <c r="O64" i="37"/>
  <c r="F65" i="37"/>
  <c r="I65" i="37"/>
  <c r="L65" i="37"/>
  <c r="O65" i="37"/>
  <c r="C65" i="37" s="1"/>
  <c r="G66" i="37"/>
  <c r="J66" i="37"/>
  <c r="K66" i="37"/>
  <c r="N66" i="37"/>
  <c r="F67" i="37"/>
  <c r="C67" i="37" s="1"/>
  <c r="I67" i="37"/>
  <c r="L67" i="37"/>
  <c r="O67" i="37"/>
  <c r="D68" i="37"/>
  <c r="D66" i="37" s="1"/>
  <c r="E68" i="37"/>
  <c r="E66" i="37" s="1"/>
  <c r="G68" i="37"/>
  <c r="H68" i="37"/>
  <c r="H66" i="37" s="1"/>
  <c r="J68" i="37"/>
  <c r="K68" i="37"/>
  <c r="M68" i="37"/>
  <c r="M66" i="37" s="1"/>
  <c r="N68" i="37"/>
  <c r="F69" i="37"/>
  <c r="F68" i="37" s="1"/>
  <c r="I69" i="37"/>
  <c r="L69" i="37"/>
  <c r="O69" i="37"/>
  <c r="O68" i="37" s="1"/>
  <c r="O66" i="37" s="1"/>
  <c r="F70" i="37"/>
  <c r="I70" i="37"/>
  <c r="L70" i="37"/>
  <c r="L68" i="37" s="1"/>
  <c r="O70" i="37"/>
  <c r="F71" i="37"/>
  <c r="C71" i="37" s="1"/>
  <c r="I71" i="37"/>
  <c r="I68" i="37" s="1"/>
  <c r="L71" i="37"/>
  <c r="O71" i="37"/>
  <c r="F72" i="37"/>
  <c r="C72" i="37" s="1"/>
  <c r="I72" i="37"/>
  <c r="L72" i="37"/>
  <c r="O72" i="37"/>
  <c r="F73" i="37"/>
  <c r="I73" i="37"/>
  <c r="L73" i="37"/>
  <c r="O73" i="37"/>
  <c r="C73" i="37" s="1"/>
  <c r="D76" i="37"/>
  <c r="D75" i="37" s="1"/>
  <c r="E76" i="37"/>
  <c r="G76" i="37"/>
  <c r="G75" i="37" s="1"/>
  <c r="H76" i="37"/>
  <c r="H75" i="37" s="1"/>
  <c r="I76" i="37"/>
  <c r="J76" i="37"/>
  <c r="K76" i="37"/>
  <c r="K75" i="37" s="1"/>
  <c r="M76" i="37"/>
  <c r="N76" i="37"/>
  <c r="F77" i="37"/>
  <c r="F76" i="37" s="1"/>
  <c r="I77" i="37"/>
  <c r="L77" i="37"/>
  <c r="O77" i="37"/>
  <c r="O76" i="37" s="1"/>
  <c r="O75" i="37" s="1"/>
  <c r="F78" i="37"/>
  <c r="I78" i="37"/>
  <c r="L78" i="37"/>
  <c r="L76" i="37" s="1"/>
  <c r="O78" i="37"/>
  <c r="D79" i="37"/>
  <c r="E79" i="37"/>
  <c r="E75" i="37" s="1"/>
  <c r="G79" i="37"/>
  <c r="H79" i="37"/>
  <c r="I79" i="37"/>
  <c r="I75" i="37" s="1"/>
  <c r="J79" i="37"/>
  <c r="J75" i="37" s="1"/>
  <c r="K79" i="37"/>
  <c r="M79" i="37"/>
  <c r="M75" i="37" s="1"/>
  <c r="N79" i="37"/>
  <c r="N75" i="37" s="1"/>
  <c r="F80" i="37"/>
  <c r="C80" i="37" s="1"/>
  <c r="I80" i="37"/>
  <c r="L80" i="37"/>
  <c r="O80" i="37"/>
  <c r="O79" i="37" s="1"/>
  <c r="F81" i="37"/>
  <c r="I81" i="37"/>
  <c r="L81" i="37"/>
  <c r="L79" i="37" s="1"/>
  <c r="O81" i="37"/>
  <c r="C81" i="37" s="1"/>
  <c r="D83" i="37"/>
  <c r="D82" i="37" s="1"/>
  <c r="E83" i="37"/>
  <c r="E82" i="37" s="1"/>
  <c r="G83" i="37"/>
  <c r="H83" i="37"/>
  <c r="H82" i="37" s="1"/>
  <c r="J83" i="37"/>
  <c r="J82" i="37" s="1"/>
  <c r="K83" i="37"/>
  <c r="M83" i="37"/>
  <c r="M82" i="37" s="1"/>
  <c r="N83" i="37"/>
  <c r="F84" i="37"/>
  <c r="C84" i="37" s="1"/>
  <c r="I84" i="37"/>
  <c r="L84" i="37"/>
  <c r="O84" i="37"/>
  <c r="O83" i="37" s="1"/>
  <c r="F85" i="37"/>
  <c r="I85" i="37"/>
  <c r="L85" i="37"/>
  <c r="L83" i="37" s="1"/>
  <c r="O85" i="37"/>
  <c r="C85" i="37" s="1"/>
  <c r="F86" i="37"/>
  <c r="I86" i="37"/>
  <c r="L86" i="37"/>
  <c r="C86" i="37" s="1"/>
  <c r="O86" i="37"/>
  <c r="F87" i="37"/>
  <c r="C87" i="37" s="1"/>
  <c r="I87" i="37"/>
  <c r="I83" i="37" s="1"/>
  <c r="L87" i="37"/>
  <c r="O87" i="37"/>
  <c r="D88" i="37"/>
  <c r="E88" i="37"/>
  <c r="G88" i="37"/>
  <c r="H88" i="37"/>
  <c r="J88" i="37"/>
  <c r="K88" i="37"/>
  <c r="M88" i="37"/>
  <c r="N88" i="37"/>
  <c r="F89" i="37"/>
  <c r="F88" i="37" s="1"/>
  <c r="I89" i="37"/>
  <c r="L89" i="37"/>
  <c r="O89" i="37"/>
  <c r="O88" i="37" s="1"/>
  <c r="F90" i="37"/>
  <c r="I90" i="37"/>
  <c r="L90" i="37"/>
  <c r="L88" i="37" s="1"/>
  <c r="O90" i="37"/>
  <c r="F91" i="37"/>
  <c r="C91" i="37" s="1"/>
  <c r="I91" i="37"/>
  <c r="I88" i="37" s="1"/>
  <c r="L91" i="37"/>
  <c r="O91" i="37"/>
  <c r="F92" i="37"/>
  <c r="C92" i="37" s="1"/>
  <c r="I92" i="37"/>
  <c r="L92" i="37"/>
  <c r="O92" i="37"/>
  <c r="F93" i="37"/>
  <c r="I93" i="37"/>
  <c r="L93" i="37"/>
  <c r="O93" i="37"/>
  <c r="C93" i="37" s="1"/>
  <c r="D94" i="37"/>
  <c r="E94" i="37"/>
  <c r="G94" i="37"/>
  <c r="G82" i="37" s="1"/>
  <c r="H94" i="37"/>
  <c r="J94" i="37"/>
  <c r="K94" i="37"/>
  <c r="K82" i="37" s="1"/>
  <c r="M94" i="37"/>
  <c r="N94" i="37"/>
  <c r="N82" i="37" s="1"/>
  <c r="F95" i="37"/>
  <c r="C95" i="37" s="1"/>
  <c r="I95" i="37"/>
  <c r="I94" i="37" s="1"/>
  <c r="L95" i="37"/>
  <c r="L94" i="37" s="1"/>
  <c r="O95" i="37"/>
  <c r="F96" i="37"/>
  <c r="C96" i="37" s="1"/>
  <c r="I96" i="37"/>
  <c r="L96" i="37"/>
  <c r="O96" i="37"/>
  <c r="F97" i="37"/>
  <c r="I97" i="37"/>
  <c r="L97" i="37"/>
  <c r="O97" i="37"/>
  <c r="C97" i="37" s="1"/>
  <c r="F98" i="37"/>
  <c r="I98" i="37"/>
  <c r="L98" i="37"/>
  <c r="C98" i="37" s="1"/>
  <c r="O98" i="37"/>
  <c r="F99" i="37"/>
  <c r="C99" i="37" s="1"/>
  <c r="I99" i="37"/>
  <c r="L99" i="37"/>
  <c r="O99" i="37"/>
  <c r="F100" i="37"/>
  <c r="C100" i="37" s="1"/>
  <c r="I100" i="37"/>
  <c r="L100" i="37"/>
  <c r="O100" i="37"/>
  <c r="F101" i="37"/>
  <c r="C101" i="37" s="1"/>
  <c r="I101" i="37"/>
  <c r="L101" i="37"/>
  <c r="O101" i="37"/>
  <c r="D102" i="37"/>
  <c r="E102" i="37"/>
  <c r="G102" i="37"/>
  <c r="H102" i="37"/>
  <c r="J102" i="37"/>
  <c r="K102" i="37"/>
  <c r="M102" i="37"/>
  <c r="N102" i="37"/>
  <c r="F103" i="37"/>
  <c r="C103" i="37" s="1"/>
  <c r="I103" i="37"/>
  <c r="I102" i="37" s="1"/>
  <c r="L103" i="37"/>
  <c r="L102" i="37" s="1"/>
  <c r="O103" i="37"/>
  <c r="F104" i="37"/>
  <c r="C104" i="37" s="1"/>
  <c r="I104" i="37"/>
  <c r="L104" i="37"/>
  <c r="O104" i="37"/>
  <c r="F105" i="37"/>
  <c r="C105" i="37" s="1"/>
  <c r="I105" i="37"/>
  <c r="L105" i="37"/>
  <c r="O105" i="37"/>
  <c r="O102" i="37" s="1"/>
  <c r="F106" i="37"/>
  <c r="I106" i="37"/>
  <c r="L106" i="37"/>
  <c r="O106" i="37"/>
  <c r="C106" i="37" s="1"/>
  <c r="F107" i="37"/>
  <c r="C107" i="37" s="1"/>
  <c r="I107" i="37"/>
  <c r="L107" i="37"/>
  <c r="O107" i="37"/>
  <c r="F108" i="37"/>
  <c r="C108" i="37" s="1"/>
  <c r="I108" i="37"/>
  <c r="L108" i="37"/>
  <c r="O108" i="37"/>
  <c r="F109" i="37"/>
  <c r="C109" i="37" s="1"/>
  <c r="I109" i="37"/>
  <c r="L109" i="37"/>
  <c r="O109" i="37"/>
  <c r="F110" i="37"/>
  <c r="I110" i="37"/>
  <c r="L110" i="37"/>
  <c r="O110" i="37"/>
  <c r="C110" i="37" s="1"/>
  <c r="D111" i="37"/>
  <c r="E111" i="37"/>
  <c r="G111" i="37"/>
  <c r="H111" i="37"/>
  <c r="J111" i="37"/>
  <c r="K111" i="37"/>
  <c r="M111" i="37"/>
  <c r="N111" i="37"/>
  <c r="F112" i="37"/>
  <c r="C112" i="37" s="1"/>
  <c r="I112" i="37"/>
  <c r="I111" i="37" s="1"/>
  <c r="L112" i="37"/>
  <c r="O112" i="37"/>
  <c r="O111" i="37" s="1"/>
  <c r="F113" i="37"/>
  <c r="C113" i="37" s="1"/>
  <c r="I113" i="37"/>
  <c r="L113" i="37"/>
  <c r="L111" i="37" s="1"/>
  <c r="O113" i="37"/>
  <c r="F114" i="37"/>
  <c r="I114" i="37"/>
  <c r="L114" i="37"/>
  <c r="O114" i="37"/>
  <c r="C114" i="37" s="1"/>
  <c r="D115" i="37"/>
  <c r="E115" i="37"/>
  <c r="G115" i="37"/>
  <c r="H115" i="37"/>
  <c r="J115" i="37"/>
  <c r="K115" i="37"/>
  <c r="M115" i="37"/>
  <c r="N115" i="37"/>
  <c r="F116" i="37"/>
  <c r="C116" i="37" s="1"/>
  <c r="I116" i="37"/>
  <c r="I115" i="37" s="1"/>
  <c r="L116" i="37"/>
  <c r="O116" i="37"/>
  <c r="O115" i="37" s="1"/>
  <c r="F117" i="37"/>
  <c r="C117" i="37" s="1"/>
  <c r="I117" i="37"/>
  <c r="L117" i="37"/>
  <c r="L115" i="37" s="1"/>
  <c r="O117" i="37"/>
  <c r="F118" i="37"/>
  <c r="I118" i="37"/>
  <c r="L118" i="37"/>
  <c r="O118" i="37"/>
  <c r="C118" i="37" s="1"/>
  <c r="F119" i="37"/>
  <c r="C119" i="37" s="1"/>
  <c r="I119" i="37"/>
  <c r="L119" i="37"/>
  <c r="O119" i="37"/>
  <c r="F120" i="37"/>
  <c r="C120" i="37" s="1"/>
  <c r="I120" i="37"/>
  <c r="L120" i="37"/>
  <c r="O120" i="37"/>
  <c r="D121" i="37"/>
  <c r="E121" i="37"/>
  <c r="G121" i="37"/>
  <c r="H121" i="37"/>
  <c r="J121" i="37"/>
  <c r="K121" i="37"/>
  <c r="M121" i="37"/>
  <c r="N121" i="37"/>
  <c r="F122" i="37"/>
  <c r="I122" i="37"/>
  <c r="I121" i="37" s="1"/>
  <c r="L122" i="37"/>
  <c r="O122" i="37"/>
  <c r="O121" i="37" s="1"/>
  <c r="F123" i="37"/>
  <c r="F121" i="37" s="1"/>
  <c r="I123" i="37"/>
  <c r="L123" i="37"/>
  <c r="L121" i="37" s="1"/>
  <c r="O123" i="37"/>
  <c r="F124" i="37"/>
  <c r="C124" i="37" s="1"/>
  <c r="I124" i="37"/>
  <c r="L124" i="37"/>
  <c r="O124" i="37"/>
  <c r="F125" i="37"/>
  <c r="C125" i="37" s="1"/>
  <c r="I125" i="37"/>
  <c r="L125" i="37"/>
  <c r="O125" i="37"/>
  <c r="F126" i="37"/>
  <c r="I126" i="37"/>
  <c r="L126" i="37"/>
  <c r="O126" i="37"/>
  <c r="C126" i="37" s="1"/>
  <c r="D127" i="37"/>
  <c r="E127" i="37"/>
  <c r="F127" i="37"/>
  <c r="C127" i="37" s="1"/>
  <c r="G127" i="37"/>
  <c r="H127" i="37"/>
  <c r="J127" i="37"/>
  <c r="K127" i="37"/>
  <c r="L127" i="37"/>
  <c r="M127" i="37"/>
  <c r="N127" i="37"/>
  <c r="F128" i="37"/>
  <c r="C128" i="37" s="1"/>
  <c r="I128" i="37"/>
  <c r="I127" i="37" s="1"/>
  <c r="L128" i="37"/>
  <c r="O128" i="37"/>
  <c r="O127" i="37" s="1"/>
  <c r="D130" i="37"/>
  <c r="E130" i="37"/>
  <c r="E129" i="37" s="1"/>
  <c r="G130" i="37"/>
  <c r="G129" i="37" s="1"/>
  <c r="H130" i="37"/>
  <c r="J130" i="37"/>
  <c r="J129" i="37" s="1"/>
  <c r="K130" i="37"/>
  <c r="K129" i="37" s="1"/>
  <c r="M130" i="37"/>
  <c r="M129" i="37" s="1"/>
  <c r="N130" i="37"/>
  <c r="N129" i="37" s="1"/>
  <c r="F131" i="37"/>
  <c r="C131" i="37" s="1"/>
  <c r="I131" i="37"/>
  <c r="I130" i="37" s="1"/>
  <c r="L131" i="37"/>
  <c r="L130" i="37" s="1"/>
  <c r="O131" i="37"/>
  <c r="F132" i="37"/>
  <c r="C132" i="37" s="1"/>
  <c r="I132" i="37"/>
  <c r="L132" i="37"/>
  <c r="O132" i="37"/>
  <c r="F133" i="37"/>
  <c r="C133" i="37" s="1"/>
  <c r="I133" i="37"/>
  <c r="L133" i="37"/>
  <c r="O133" i="37"/>
  <c r="F134" i="37"/>
  <c r="I134" i="37"/>
  <c r="L134" i="37"/>
  <c r="O134" i="37"/>
  <c r="O130" i="37" s="1"/>
  <c r="D135" i="37"/>
  <c r="E135" i="37"/>
  <c r="G135" i="37"/>
  <c r="H135" i="37"/>
  <c r="J135" i="37"/>
  <c r="K135" i="37"/>
  <c r="M135" i="37"/>
  <c r="N135" i="37"/>
  <c r="F136" i="37"/>
  <c r="C136" i="37" s="1"/>
  <c r="I136" i="37"/>
  <c r="I135" i="37" s="1"/>
  <c r="L136" i="37"/>
  <c r="O136" i="37"/>
  <c r="O135" i="37" s="1"/>
  <c r="F137" i="37"/>
  <c r="C137" i="37" s="1"/>
  <c r="I137" i="37"/>
  <c r="L137" i="37"/>
  <c r="L135" i="37" s="1"/>
  <c r="O137" i="37"/>
  <c r="F138" i="37"/>
  <c r="I138" i="37"/>
  <c r="L138" i="37"/>
  <c r="O138" i="37"/>
  <c r="C138" i="37" s="1"/>
  <c r="F139" i="37"/>
  <c r="C139" i="37" s="1"/>
  <c r="I139" i="37"/>
  <c r="L139" i="37"/>
  <c r="O139" i="37"/>
  <c r="D140" i="37"/>
  <c r="D129" i="37" s="1"/>
  <c r="E140" i="37"/>
  <c r="G140" i="37"/>
  <c r="H140" i="37"/>
  <c r="H129" i="37" s="1"/>
  <c r="I140" i="37"/>
  <c r="J140" i="37"/>
  <c r="K140" i="37"/>
  <c r="M140" i="37"/>
  <c r="N140" i="37"/>
  <c r="F141" i="37"/>
  <c r="C141" i="37" s="1"/>
  <c r="I141" i="37"/>
  <c r="L141" i="37"/>
  <c r="O141" i="37"/>
  <c r="O140" i="37" s="1"/>
  <c r="F142" i="37"/>
  <c r="I142" i="37"/>
  <c r="L142" i="37"/>
  <c r="L140" i="37" s="1"/>
  <c r="O142" i="37"/>
  <c r="C142" i="37" s="1"/>
  <c r="D143" i="37"/>
  <c r="E143" i="37"/>
  <c r="G143" i="37"/>
  <c r="H143" i="37"/>
  <c r="J143" i="37"/>
  <c r="K143" i="37"/>
  <c r="M143" i="37"/>
  <c r="N143" i="37"/>
  <c r="F144" i="37"/>
  <c r="C144" i="37" s="1"/>
  <c r="I144" i="37"/>
  <c r="I143" i="37" s="1"/>
  <c r="L144" i="37"/>
  <c r="O144" i="37"/>
  <c r="O143" i="37" s="1"/>
  <c r="F145" i="37"/>
  <c r="C145" i="37" s="1"/>
  <c r="I145" i="37"/>
  <c r="L145" i="37"/>
  <c r="L143" i="37" s="1"/>
  <c r="O145" i="37"/>
  <c r="F146" i="37"/>
  <c r="I146" i="37"/>
  <c r="L146" i="37"/>
  <c r="O146" i="37"/>
  <c r="C146" i="37" s="1"/>
  <c r="F147" i="37"/>
  <c r="C147" i="37" s="1"/>
  <c r="I147" i="37"/>
  <c r="L147" i="37"/>
  <c r="O147" i="37"/>
  <c r="F148" i="37"/>
  <c r="C148" i="37" s="1"/>
  <c r="I148" i="37"/>
  <c r="L148" i="37"/>
  <c r="O148" i="37"/>
  <c r="F149" i="37"/>
  <c r="C149" i="37" s="1"/>
  <c r="I149" i="37"/>
  <c r="L149" i="37"/>
  <c r="O149" i="37"/>
  <c r="D150" i="37"/>
  <c r="E150" i="37"/>
  <c r="G150" i="37"/>
  <c r="H150" i="37"/>
  <c r="J150" i="37"/>
  <c r="K150" i="37"/>
  <c r="M150" i="37"/>
  <c r="N150" i="37"/>
  <c r="F151" i="37"/>
  <c r="C151" i="37" s="1"/>
  <c r="I151" i="37"/>
  <c r="I150" i="37" s="1"/>
  <c r="L151" i="37"/>
  <c r="L150" i="37" s="1"/>
  <c r="O151" i="37"/>
  <c r="F152" i="37"/>
  <c r="C152" i="37" s="1"/>
  <c r="I152" i="37"/>
  <c r="L152" i="37"/>
  <c r="O152" i="37"/>
  <c r="F153" i="37"/>
  <c r="C153" i="37" s="1"/>
  <c r="I153" i="37"/>
  <c r="L153" i="37"/>
  <c r="O153" i="37"/>
  <c r="F154" i="37"/>
  <c r="I154" i="37"/>
  <c r="L154" i="37"/>
  <c r="O154" i="37"/>
  <c r="O150" i="37" s="1"/>
  <c r="F155" i="37"/>
  <c r="C155" i="37" s="1"/>
  <c r="I155" i="37"/>
  <c r="L155" i="37"/>
  <c r="O155" i="37"/>
  <c r="F156" i="37"/>
  <c r="C156" i="37" s="1"/>
  <c r="I156" i="37"/>
  <c r="L156" i="37"/>
  <c r="O156" i="37"/>
  <c r="F157" i="37"/>
  <c r="C157" i="37" s="1"/>
  <c r="I157" i="37"/>
  <c r="L157" i="37"/>
  <c r="O157" i="37"/>
  <c r="F158" i="37"/>
  <c r="I158" i="37"/>
  <c r="L158" i="37"/>
  <c r="O158" i="37"/>
  <c r="C158" i="37" s="1"/>
  <c r="D159" i="37"/>
  <c r="E159" i="37"/>
  <c r="G159" i="37"/>
  <c r="H159" i="37"/>
  <c r="J159" i="37"/>
  <c r="K159" i="37"/>
  <c r="M159" i="37"/>
  <c r="N159" i="37"/>
  <c r="F160" i="37"/>
  <c r="C160" i="37" s="1"/>
  <c r="I160" i="37"/>
  <c r="I159" i="37" s="1"/>
  <c r="L160" i="37"/>
  <c r="O160" i="37"/>
  <c r="O159" i="37" s="1"/>
  <c r="F161" i="37"/>
  <c r="C161" i="37" s="1"/>
  <c r="I161" i="37"/>
  <c r="L161" i="37"/>
  <c r="L159" i="37" s="1"/>
  <c r="O161" i="37"/>
  <c r="F162" i="37"/>
  <c r="I162" i="37"/>
  <c r="L162" i="37"/>
  <c r="O162" i="37"/>
  <c r="C162" i="37" s="1"/>
  <c r="F163" i="37"/>
  <c r="C163" i="37" s="1"/>
  <c r="I163" i="37"/>
  <c r="L163" i="37"/>
  <c r="O163" i="37"/>
  <c r="E164" i="37"/>
  <c r="M164" i="37"/>
  <c r="D165" i="37"/>
  <c r="D164" i="37" s="1"/>
  <c r="E165" i="37"/>
  <c r="G165" i="37"/>
  <c r="G164" i="37" s="1"/>
  <c r="H165" i="37"/>
  <c r="H164" i="37" s="1"/>
  <c r="J165" i="37"/>
  <c r="J164" i="37" s="1"/>
  <c r="K165" i="37"/>
  <c r="K164" i="37" s="1"/>
  <c r="M165" i="37"/>
  <c r="N165" i="37"/>
  <c r="N164" i="37" s="1"/>
  <c r="F166" i="37"/>
  <c r="I166" i="37"/>
  <c r="I165" i="37" s="1"/>
  <c r="I164" i="37" s="1"/>
  <c r="L166" i="37"/>
  <c r="O166" i="37"/>
  <c r="O165" i="37" s="1"/>
  <c r="O164" i="37" s="1"/>
  <c r="F167" i="37"/>
  <c r="F165" i="37" s="1"/>
  <c r="I167" i="37"/>
  <c r="L167" i="37"/>
  <c r="L165" i="37" s="1"/>
  <c r="L164" i="37" s="1"/>
  <c r="O167" i="37"/>
  <c r="F168" i="37"/>
  <c r="C168" i="37" s="1"/>
  <c r="I168" i="37"/>
  <c r="L168" i="37"/>
  <c r="O168" i="37"/>
  <c r="F169" i="37"/>
  <c r="C169" i="37" s="1"/>
  <c r="I169" i="37"/>
  <c r="L169" i="37"/>
  <c r="O169" i="37"/>
  <c r="F170" i="37"/>
  <c r="I170" i="37"/>
  <c r="L170" i="37"/>
  <c r="O170" i="37"/>
  <c r="C170" i="37" s="1"/>
  <c r="F171" i="37"/>
  <c r="C171" i="37" s="1"/>
  <c r="I171" i="37"/>
  <c r="L171" i="37"/>
  <c r="O171" i="37"/>
  <c r="D173" i="37"/>
  <c r="D172" i="37" s="1"/>
  <c r="H173" i="37"/>
  <c r="H172" i="37" s="1"/>
  <c r="D174" i="37"/>
  <c r="E174" i="37"/>
  <c r="E173" i="37" s="1"/>
  <c r="E172" i="37" s="1"/>
  <c r="G174" i="37"/>
  <c r="G173" i="37" s="1"/>
  <c r="G172" i="37" s="1"/>
  <c r="H174" i="37"/>
  <c r="J174" i="37"/>
  <c r="J173" i="37" s="1"/>
  <c r="J172" i="37" s="1"/>
  <c r="K174" i="37"/>
  <c r="K173" i="37" s="1"/>
  <c r="K172" i="37" s="1"/>
  <c r="M174" i="37"/>
  <c r="M173" i="37" s="1"/>
  <c r="M172" i="37" s="1"/>
  <c r="N174" i="37"/>
  <c r="N173" i="37" s="1"/>
  <c r="N172" i="37" s="1"/>
  <c r="O174" i="37"/>
  <c r="F175" i="37"/>
  <c r="C175" i="37" s="1"/>
  <c r="I175" i="37"/>
  <c r="I174" i="37" s="1"/>
  <c r="L175" i="37"/>
  <c r="L174" i="37" s="1"/>
  <c r="O175" i="37"/>
  <c r="F176" i="37"/>
  <c r="C176" i="37" s="1"/>
  <c r="I176" i="37"/>
  <c r="L176" i="37"/>
  <c r="O176" i="37"/>
  <c r="F177" i="37"/>
  <c r="C177" i="37" s="1"/>
  <c r="I177" i="37"/>
  <c r="L177" i="37"/>
  <c r="O177" i="37"/>
  <c r="D178" i="37"/>
  <c r="E178" i="37"/>
  <c r="G178" i="37"/>
  <c r="H178" i="37"/>
  <c r="J178" i="37"/>
  <c r="K178" i="37"/>
  <c r="M178" i="37"/>
  <c r="N178" i="37"/>
  <c r="F179" i="37"/>
  <c r="C179" i="37" s="1"/>
  <c r="I179" i="37"/>
  <c r="I178" i="37" s="1"/>
  <c r="L179" i="37"/>
  <c r="L178" i="37" s="1"/>
  <c r="O179" i="37"/>
  <c r="F180" i="37"/>
  <c r="C180" i="37" s="1"/>
  <c r="I180" i="37"/>
  <c r="L180" i="37"/>
  <c r="O180" i="37"/>
  <c r="F181" i="37"/>
  <c r="C181" i="37" s="1"/>
  <c r="I181" i="37"/>
  <c r="L181" i="37"/>
  <c r="O181" i="37"/>
  <c r="F182" i="37"/>
  <c r="I182" i="37"/>
  <c r="L182" i="37"/>
  <c r="O182" i="37"/>
  <c r="O178" i="37" s="1"/>
  <c r="D183" i="37"/>
  <c r="E183" i="37"/>
  <c r="G183" i="37"/>
  <c r="H183" i="37"/>
  <c r="J183" i="37"/>
  <c r="K183" i="37"/>
  <c r="M183" i="37"/>
  <c r="N183" i="37"/>
  <c r="F184" i="37"/>
  <c r="C184" i="37" s="1"/>
  <c r="I184" i="37"/>
  <c r="I183" i="37" s="1"/>
  <c r="L184" i="37"/>
  <c r="O184" i="37"/>
  <c r="O183" i="37" s="1"/>
  <c r="F185" i="37"/>
  <c r="C185" i="37" s="1"/>
  <c r="I185" i="37"/>
  <c r="L185" i="37"/>
  <c r="L183" i="37" s="1"/>
  <c r="O185" i="37"/>
  <c r="D187" i="37"/>
  <c r="E187" i="37"/>
  <c r="G187" i="37"/>
  <c r="H187" i="37"/>
  <c r="J187" i="37"/>
  <c r="K187" i="37"/>
  <c r="M187" i="37"/>
  <c r="N187" i="37"/>
  <c r="F188" i="37"/>
  <c r="C188" i="37" s="1"/>
  <c r="I188" i="37"/>
  <c r="I187" i="37" s="1"/>
  <c r="L188" i="37"/>
  <c r="O188" i="37"/>
  <c r="O187" i="37" s="1"/>
  <c r="F189" i="37"/>
  <c r="C189" i="37" s="1"/>
  <c r="I189" i="37"/>
  <c r="L189" i="37"/>
  <c r="L187" i="37" s="1"/>
  <c r="L186" i="37" s="1"/>
  <c r="O189" i="37"/>
  <c r="G190" i="37"/>
  <c r="G186" i="37" s="1"/>
  <c r="K190" i="37"/>
  <c r="K186" i="37" s="1"/>
  <c r="D191" i="37"/>
  <c r="D190" i="37" s="1"/>
  <c r="E191" i="37"/>
  <c r="E190" i="37" s="1"/>
  <c r="F191" i="37"/>
  <c r="F190" i="37" s="1"/>
  <c r="G191" i="37"/>
  <c r="H191" i="37"/>
  <c r="H190" i="37" s="1"/>
  <c r="J191" i="37"/>
  <c r="J190" i="37" s="1"/>
  <c r="K191" i="37"/>
  <c r="L191" i="37"/>
  <c r="L190" i="37" s="1"/>
  <c r="M191" i="37"/>
  <c r="M190" i="37" s="1"/>
  <c r="N191" i="37"/>
  <c r="N190" i="37" s="1"/>
  <c r="F192" i="37"/>
  <c r="C192" i="37" s="1"/>
  <c r="I192" i="37"/>
  <c r="I191" i="37" s="1"/>
  <c r="I190" i="37" s="1"/>
  <c r="L192" i="37"/>
  <c r="O192" i="37"/>
  <c r="O191" i="37" s="1"/>
  <c r="O190" i="37" s="1"/>
  <c r="E195" i="37"/>
  <c r="J195" i="37"/>
  <c r="J194" i="37" s="1"/>
  <c r="M195" i="37"/>
  <c r="N195" i="37"/>
  <c r="F196" i="37"/>
  <c r="C196" i="37" s="1"/>
  <c r="I196" i="37"/>
  <c r="L196" i="37"/>
  <c r="O196" i="37"/>
  <c r="D197" i="37"/>
  <c r="D195" i="37" s="1"/>
  <c r="E197" i="37"/>
  <c r="G197" i="37"/>
  <c r="G195" i="37" s="1"/>
  <c r="H197" i="37"/>
  <c r="H195" i="37" s="1"/>
  <c r="J197" i="37"/>
  <c r="K197" i="37"/>
  <c r="K195" i="37" s="1"/>
  <c r="M197" i="37"/>
  <c r="N197" i="37"/>
  <c r="F198" i="37"/>
  <c r="I198" i="37"/>
  <c r="I197" i="37" s="1"/>
  <c r="L198" i="37"/>
  <c r="O198" i="37"/>
  <c r="O197" i="37" s="1"/>
  <c r="F199" i="37"/>
  <c r="F197" i="37" s="1"/>
  <c r="I199" i="37"/>
  <c r="L199" i="37"/>
  <c r="L197" i="37" s="1"/>
  <c r="L195" i="37" s="1"/>
  <c r="O199" i="37"/>
  <c r="F200" i="37"/>
  <c r="C200" i="37" s="1"/>
  <c r="I200" i="37"/>
  <c r="L200" i="37"/>
  <c r="O200" i="37"/>
  <c r="F201" i="37"/>
  <c r="C201" i="37" s="1"/>
  <c r="I201" i="37"/>
  <c r="L201" i="37"/>
  <c r="O201" i="37"/>
  <c r="F202" i="37"/>
  <c r="I202" i="37"/>
  <c r="L202" i="37"/>
  <c r="O202" i="37"/>
  <c r="C202" i="37" s="1"/>
  <c r="D204" i="37"/>
  <c r="D203" i="37" s="1"/>
  <c r="E204" i="37"/>
  <c r="E203" i="37" s="1"/>
  <c r="G204" i="37"/>
  <c r="G203" i="37" s="1"/>
  <c r="H204" i="37"/>
  <c r="H203" i="37" s="1"/>
  <c r="J204" i="37"/>
  <c r="K204" i="37"/>
  <c r="K203" i="37" s="1"/>
  <c r="M204" i="37"/>
  <c r="M203" i="37" s="1"/>
  <c r="N204" i="37"/>
  <c r="F205" i="37"/>
  <c r="C205" i="37" s="1"/>
  <c r="I205" i="37"/>
  <c r="L205" i="37"/>
  <c r="O205" i="37"/>
  <c r="O204" i="37" s="1"/>
  <c r="F206" i="37"/>
  <c r="I206" i="37"/>
  <c r="L206" i="37"/>
  <c r="L204" i="37" s="1"/>
  <c r="O206" i="37"/>
  <c r="C206" i="37" s="1"/>
  <c r="F207" i="37"/>
  <c r="C207" i="37" s="1"/>
  <c r="I207" i="37"/>
  <c r="L207" i="37"/>
  <c r="O207" i="37"/>
  <c r="F208" i="37"/>
  <c r="C208" i="37" s="1"/>
  <c r="I208" i="37"/>
  <c r="I204" i="37" s="1"/>
  <c r="L208" i="37"/>
  <c r="O208" i="37"/>
  <c r="F209" i="37"/>
  <c r="C209" i="37" s="1"/>
  <c r="I209" i="37"/>
  <c r="L209" i="37"/>
  <c r="O209" i="37"/>
  <c r="F210" i="37"/>
  <c r="I210" i="37"/>
  <c r="L210" i="37"/>
  <c r="O210" i="37"/>
  <c r="C210" i="37" s="1"/>
  <c r="F211" i="37"/>
  <c r="C211" i="37" s="1"/>
  <c r="I211" i="37"/>
  <c r="L211" i="37"/>
  <c r="O211" i="37"/>
  <c r="F212" i="37"/>
  <c r="C212" i="37" s="1"/>
  <c r="I212" i="37"/>
  <c r="L212" i="37"/>
  <c r="O212" i="37"/>
  <c r="F213" i="37"/>
  <c r="C213" i="37" s="1"/>
  <c r="I213" i="37"/>
  <c r="L213" i="37"/>
  <c r="O213" i="37"/>
  <c r="F214" i="37"/>
  <c r="I214" i="37"/>
  <c r="L214" i="37"/>
  <c r="O214" i="37"/>
  <c r="C214" i="37" s="1"/>
  <c r="D215" i="37"/>
  <c r="E215" i="37"/>
  <c r="G215" i="37"/>
  <c r="H215" i="37"/>
  <c r="J215" i="37"/>
  <c r="J203" i="37" s="1"/>
  <c r="K215" i="37"/>
  <c r="M215" i="37"/>
  <c r="N215" i="37"/>
  <c r="N203" i="37" s="1"/>
  <c r="F216" i="37"/>
  <c r="C216" i="37" s="1"/>
  <c r="I216" i="37"/>
  <c r="I215" i="37" s="1"/>
  <c r="L216" i="37"/>
  <c r="O216" i="37"/>
  <c r="O215" i="37" s="1"/>
  <c r="F217" i="37"/>
  <c r="C217" i="37" s="1"/>
  <c r="I217" i="37"/>
  <c r="L217" i="37"/>
  <c r="L215" i="37" s="1"/>
  <c r="O217" i="37"/>
  <c r="F218" i="37"/>
  <c r="I218" i="37"/>
  <c r="L218" i="37"/>
  <c r="O218" i="37"/>
  <c r="C218" i="37" s="1"/>
  <c r="F219" i="37"/>
  <c r="C219" i="37" s="1"/>
  <c r="I219" i="37"/>
  <c r="L219" i="37"/>
  <c r="O219" i="37"/>
  <c r="F220" i="37"/>
  <c r="I220" i="37"/>
  <c r="C220" i="37" s="1"/>
  <c r="L220" i="37"/>
  <c r="O220" i="37"/>
  <c r="F221" i="37"/>
  <c r="C221" i="37" s="1"/>
  <c r="I221" i="37"/>
  <c r="L221" i="37"/>
  <c r="O221" i="37"/>
  <c r="F222" i="37"/>
  <c r="I222" i="37"/>
  <c r="L222" i="37"/>
  <c r="O222" i="37"/>
  <c r="C222" i="37" s="1"/>
  <c r="F223" i="37"/>
  <c r="C223" i="37" s="1"/>
  <c r="I223" i="37"/>
  <c r="L223" i="37"/>
  <c r="O223" i="37"/>
  <c r="F224" i="37"/>
  <c r="I224" i="37"/>
  <c r="C224" i="37" s="1"/>
  <c r="L224" i="37"/>
  <c r="O224" i="37"/>
  <c r="F225" i="37"/>
  <c r="C225" i="37" s="1"/>
  <c r="I225" i="37"/>
  <c r="L225" i="37"/>
  <c r="O225" i="37"/>
  <c r="D226" i="37"/>
  <c r="E226" i="37"/>
  <c r="G226" i="37"/>
  <c r="H226" i="37"/>
  <c r="J226" i="37"/>
  <c r="K226" i="37"/>
  <c r="M226" i="37"/>
  <c r="N226" i="37"/>
  <c r="O226" i="37"/>
  <c r="F227" i="37"/>
  <c r="F226" i="37" s="1"/>
  <c r="I227" i="37"/>
  <c r="I226" i="37" s="1"/>
  <c r="L227" i="37"/>
  <c r="L226" i="37" s="1"/>
  <c r="O227" i="37"/>
  <c r="F228" i="37"/>
  <c r="I228" i="37"/>
  <c r="C228" i="37" s="1"/>
  <c r="L228" i="37"/>
  <c r="O228" i="37"/>
  <c r="F231" i="37"/>
  <c r="I231" i="37"/>
  <c r="I230" i="37" s="1"/>
  <c r="L231" i="37"/>
  <c r="O231" i="37"/>
  <c r="D232" i="37"/>
  <c r="D230" i="37" s="1"/>
  <c r="E232" i="37"/>
  <c r="E230" i="37" s="1"/>
  <c r="E229" i="37" s="1"/>
  <c r="G232" i="37"/>
  <c r="H232" i="37"/>
  <c r="H230" i="37" s="1"/>
  <c r="I232" i="37"/>
  <c r="J232" i="37"/>
  <c r="K232" i="37"/>
  <c r="M232" i="37"/>
  <c r="M230" i="37" s="1"/>
  <c r="M229" i="37" s="1"/>
  <c r="N232" i="37"/>
  <c r="F233" i="37"/>
  <c r="C233" i="37" s="1"/>
  <c r="I233" i="37"/>
  <c r="L233" i="37"/>
  <c r="L232" i="37" s="1"/>
  <c r="O233" i="37"/>
  <c r="O232" i="37" s="1"/>
  <c r="D234" i="37"/>
  <c r="E234" i="37"/>
  <c r="G234" i="37"/>
  <c r="G230" i="37" s="1"/>
  <c r="G229" i="37" s="1"/>
  <c r="H234" i="37"/>
  <c r="J234" i="37"/>
  <c r="J230" i="37" s="1"/>
  <c r="K234" i="37"/>
  <c r="K230" i="37" s="1"/>
  <c r="K229" i="37" s="1"/>
  <c r="M234" i="37"/>
  <c r="N234" i="37"/>
  <c r="N230" i="37" s="1"/>
  <c r="O234" i="37"/>
  <c r="F235" i="37"/>
  <c r="F234" i="37" s="1"/>
  <c r="C234" i="37" s="1"/>
  <c r="I235" i="37"/>
  <c r="I234" i="37" s="1"/>
  <c r="L235" i="37"/>
  <c r="L234" i="37" s="1"/>
  <c r="O235" i="37"/>
  <c r="F236" i="37"/>
  <c r="I236" i="37"/>
  <c r="C236" i="37" s="1"/>
  <c r="L236" i="37"/>
  <c r="O236" i="37"/>
  <c r="D237" i="37"/>
  <c r="E237" i="37"/>
  <c r="G237" i="37"/>
  <c r="H237" i="37"/>
  <c r="J237" i="37"/>
  <c r="K237" i="37"/>
  <c r="M237" i="37"/>
  <c r="N237" i="37"/>
  <c r="F238" i="37"/>
  <c r="I238" i="37"/>
  <c r="I237" i="37" s="1"/>
  <c r="L238" i="37"/>
  <c r="O238" i="37"/>
  <c r="O237" i="37" s="1"/>
  <c r="F239" i="37"/>
  <c r="F237" i="37" s="1"/>
  <c r="I239" i="37"/>
  <c r="L239" i="37"/>
  <c r="L237" i="37" s="1"/>
  <c r="O239" i="37"/>
  <c r="F240" i="37"/>
  <c r="I240" i="37"/>
  <c r="C240" i="37" s="1"/>
  <c r="L240" i="37"/>
  <c r="O240" i="37"/>
  <c r="F241" i="37"/>
  <c r="C241" i="37" s="1"/>
  <c r="I241" i="37"/>
  <c r="L241" i="37"/>
  <c r="O241" i="37"/>
  <c r="F242" i="37"/>
  <c r="I242" i="37"/>
  <c r="L242" i="37"/>
  <c r="O242" i="37"/>
  <c r="C242" i="37" s="1"/>
  <c r="F243" i="37"/>
  <c r="C243" i="37" s="1"/>
  <c r="I243" i="37"/>
  <c r="L243" i="37"/>
  <c r="O243" i="37"/>
  <c r="F244" i="37"/>
  <c r="I244" i="37"/>
  <c r="C244" i="37" s="1"/>
  <c r="L244" i="37"/>
  <c r="O244" i="37"/>
  <c r="D245" i="37"/>
  <c r="E245" i="37"/>
  <c r="G245" i="37"/>
  <c r="H245" i="37"/>
  <c r="J245" i="37"/>
  <c r="K245" i="37"/>
  <c r="M245" i="37"/>
  <c r="N245" i="37"/>
  <c r="F246" i="37"/>
  <c r="I246" i="37"/>
  <c r="I245" i="37" s="1"/>
  <c r="L246" i="37"/>
  <c r="O246" i="37"/>
  <c r="O245" i="37" s="1"/>
  <c r="F247" i="37"/>
  <c r="F245" i="37" s="1"/>
  <c r="I247" i="37"/>
  <c r="L247" i="37"/>
  <c r="L245" i="37" s="1"/>
  <c r="O247" i="37"/>
  <c r="F248" i="37"/>
  <c r="I248" i="37"/>
  <c r="C248" i="37" s="1"/>
  <c r="L248" i="37"/>
  <c r="O248" i="37"/>
  <c r="F249" i="37"/>
  <c r="C249" i="37" s="1"/>
  <c r="I249" i="37"/>
  <c r="L249" i="37"/>
  <c r="O249" i="37"/>
  <c r="E250" i="37"/>
  <c r="G250" i="37"/>
  <c r="K250" i="37"/>
  <c r="M250" i="37"/>
  <c r="D251" i="37"/>
  <c r="D250" i="37" s="1"/>
  <c r="E251" i="37"/>
  <c r="G251" i="37"/>
  <c r="H251" i="37"/>
  <c r="H250" i="37" s="1"/>
  <c r="J251" i="37"/>
  <c r="J250" i="37" s="1"/>
  <c r="K251" i="37"/>
  <c r="M251" i="37"/>
  <c r="N251" i="37"/>
  <c r="N250" i="37" s="1"/>
  <c r="F252" i="37"/>
  <c r="I252" i="37"/>
  <c r="C252" i="37" s="1"/>
  <c r="L252" i="37"/>
  <c r="O252" i="37"/>
  <c r="O251" i="37" s="1"/>
  <c r="O250" i="37" s="1"/>
  <c r="F253" i="37"/>
  <c r="C253" i="37" s="1"/>
  <c r="I253" i="37"/>
  <c r="L253" i="37"/>
  <c r="L251" i="37" s="1"/>
  <c r="L250" i="37" s="1"/>
  <c r="O253" i="37"/>
  <c r="F254" i="37"/>
  <c r="I254" i="37"/>
  <c r="L254" i="37"/>
  <c r="O254" i="37"/>
  <c r="C254" i="37" s="1"/>
  <c r="F255" i="37"/>
  <c r="C255" i="37" s="1"/>
  <c r="I255" i="37"/>
  <c r="L255" i="37"/>
  <c r="O255" i="37"/>
  <c r="F256" i="37"/>
  <c r="I256" i="37"/>
  <c r="C256" i="37" s="1"/>
  <c r="L256" i="37"/>
  <c r="O256" i="37"/>
  <c r="F257" i="37"/>
  <c r="C257" i="37" s="1"/>
  <c r="I257" i="37"/>
  <c r="L257" i="37"/>
  <c r="O257" i="37"/>
  <c r="G258" i="37"/>
  <c r="K258" i="37"/>
  <c r="M258" i="37"/>
  <c r="D259" i="37"/>
  <c r="D258" i="37" s="1"/>
  <c r="E259" i="37"/>
  <c r="G259" i="37"/>
  <c r="H259" i="37"/>
  <c r="H258" i="37" s="1"/>
  <c r="J259" i="37"/>
  <c r="J258" i="37" s="1"/>
  <c r="K259" i="37"/>
  <c r="M259" i="37"/>
  <c r="N259" i="37"/>
  <c r="N258" i="37" s="1"/>
  <c r="F260" i="37"/>
  <c r="I260" i="37"/>
  <c r="C260" i="37" s="1"/>
  <c r="L260" i="37"/>
  <c r="O260" i="37"/>
  <c r="O259" i="37" s="1"/>
  <c r="F261" i="37"/>
  <c r="C261" i="37" s="1"/>
  <c r="I261" i="37"/>
  <c r="L261" i="37"/>
  <c r="L259" i="37" s="1"/>
  <c r="O261" i="37"/>
  <c r="F262" i="37"/>
  <c r="I262" i="37"/>
  <c r="L262" i="37"/>
  <c r="O262" i="37"/>
  <c r="C262" i="37" s="1"/>
  <c r="D263" i="37"/>
  <c r="E263" i="37"/>
  <c r="E258" i="37" s="1"/>
  <c r="G263" i="37"/>
  <c r="H263" i="37"/>
  <c r="J263" i="37"/>
  <c r="K263" i="37"/>
  <c r="M263" i="37"/>
  <c r="N263" i="37"/>
  <c r="F264" i="37"/>
  <c r="I264" i="37"/>
  <c r="C264" i="37" s="1"/>
  <c r="L264" i="37"/>
  <c r="O264" i="37"/>
  <c r="O263" i="37" s="1"/>
  <c r="F265" i="37"/>
  <c r="C265" i="37" s="1"/>
  <c r="I265" i="37"/>
  <c r="L265" i="37"/>
  <c r="L263" i="37" s="1"/>
  <c r="O265" i="37"/>
  <c r="F266" i="37"/>
  <c r="I266" i="37"/>
  <c r="L266" i="37"/>
  <c r="O266" i="37"/>
  <c r="C266" i="37" s="1"/>
  <c r="F267" i="37"/>
  <c r="C267" i="37" s="1"/>
  <c r="I267" i="37"/>
  <c r="L267" i="37"/>
  <c r="O267" i="37"/>
  <c r="G268" i="37"/>
  <c r="K268" i="37"/>
  <c r="D269" i="37"/>
  <c r="D268" i="37" s="1"/>
  <c r="G269" i="37"/>
  <c r="H269" i="37"/>
  <c r="H268" i="37" s="1"/>
  <c r="K269" i="37"/>
  <c r="F270" i="37"/>
  <c r="I270" i="37"/>
  <c r="L270" i="37"/>
  <c r="O270" i="37"/>
  <c r="D271" i="37"/>
  <c r="E271" i="37"/>
  <c r="E269" i="37" s="1"/>
  <c r="E268" i="37" s="1"/>
  <c r="G271" i="37"/>
  <c r="H271" i="37"/>
  <c r="J271" i="37"/>
  <c r="J269" i="37" s="1"/>
  <c r="J268" i="37" s="1"/>
  <c r="K271" i="37"/>
  <c r="M271" i="37"/>
  <c r="M269" i="37" s="1"/>
  <c r="M268" i="37" s="1"/>
  <c r="N271" i="37"/>
  <c r="N269" i="37" s="1"/>
  <c r="N268" i="37" s="1"/>
  <c r="F272" i="37"/>
  <c r="I272" i="37"/>
  <c r="C272" i="37" s="1"/>
  <c r="L272" i="37"/>
  <c r="O272" i="37"/>
  <c r="O271" i="37" s="1"/>
  <c r="F273" i="37"/>
  <c r="C273" i="37" s="1"/>
  <c r="I273" i="37"/>
  <c r="L273" i="37"/>
  <c r="L271" i="37" s="1"/>
  <c r="O273" i="37"/>
  <c r="F274" i="37"/>
  <c r="I274" i="37"/>
  <c r="L274" i="37"/>
  <c r="O274" i="37"/>
  <c r="C274" i="37" s="1"/>
  <c r="D275" i="37"/>
  <c r="E275" i="37"/>
  <c r="G275" i="37"/>
  <c r="H275" i="37"/>
  <c r="J275" i="37"/>
  <c r="K275" i="37"/>
  <c r="M275" i="37"/>
  <c r="N275" i="37"/>
  <c r="F276" i="37"/>
  <c r="I276" i="37"/>
  <c r="C276" i="37" s="1"/>
  <c r="L276" i="37"/>
  <c r="O276" i="37"/>
  <c r="O275" i="37" s="1"/>
  <c r="F277" i="37"/>
  <c r="C277" i="37" s="1"/>
  <c r="I277" i="37"/>
  <c r="L277" i="37"/>
  <c r="L275" i="37" s="1"/>
  <c r="O277" i="37"/>
  <c r="F278" i="37"/>
  <c r="I278" i="37"/>
  <c r="L278" i="37"/>
  <c r="O278" i="37"/>
  <c r="C278" i="37" s="1"/>
  <c r="D279" i="37"/>
  <c r="E279" i="37"/>
  <c r="F279" i="37"/>
  <c r="G279" i="37"/>
  <c r="H279" i="37"/>
  <c r="J279" i="37"/>
  <c r="K279" i="37"/>
  <c r="L279" i="37"/>
  <c r="M279" i="37"/>
  <c r="N279" i="37"/>
  <c r="F280" i="37"/>
  <c r="I280" i="37"/>
  <c r="C280" i="37" s="1"/>
  <c r="L280" i="37"/>
  <c r="O280" i="37"/>
  <c r="O279" i="37" s="1"/>
  <c r="D281" i="37"/>
  <c r="D287" i="37" s="1"/>
  <c r="D286" i="37" s="1"/>
  <c r="E281" i="37"/>
  <c r="G281" i="37"/>
  <c r="G287" i="37" s="1"/>
  <c r="G286" i="37" s="1"/>
  <c r="H281" i="37"/>
  <c r="H287" i="37" s="1"/>
  <c r="H286" i="37" s="1"/>
  <c r="J281" i="37"/>
  <c r="K281" i="37"/>
  <c r="K287" i="37" s="1"/>
  <c r="K286" i="37" s="1"/>
  <c r="M281" i="37"/>
  <c r="N281" i="37"/>
  <c r="F282" i="37"/>
  <c r="I282" i="37"/>
  <c r="I281" i="37" s="1"/>
  <c r="L282" i="37"/>
  <c r="O282" i="37"/>
  <c r="O281" i="37" s="1"/>
  <c r="F283" i="37"/>
  <c r="F281" i="37" s="1"/>
  <c r="I283" i="37"/>
  <c r="L283" i="37"/>
  <c r="L281" i="37" s="1"/>
  <c r="O283" i="37"/>
  <c r="E287" i="37"/>
  <c r="J287" i="37"/>
  <c r="J286" i="37" s="1"/>
  <c r="M287" i="37"/>
  <c r="N287" i="37"/>
  <c r="N286" i="37" s="1"/>
  <c r="D288" i="37"/>
  <c r="E288" i="37"/>
  <c r="E286" i="37" s="1"/>
  <c r="G288" i="37"/>
  <c r="H288" i="37"/>
  <c r="J288" i="37"/>
  <c r="K288" i="37"/>
  <c r="M288" i="37"/>
  <c r="M286" i="37" s="1"/>
  <c r="N288" i="37"/>
  <c r="F289" i="37"/>
  <c r="C289" i="37" s="1"/>
  <c r="I289" i="37"/>
  <c r="L289" i="37"/>
  <c r="L288" i="37" s="1"/>
  <c r="O289" i="37"/>
  <c r="F290" i="37"/>
  <c r="I290" i="37"/>
  <c r="L290" i="37"/>
  <c r="O290" i="37"/>
  <c r="O288" i="37" s="1"/>
  <c r="F291" i="37"/>
  <c r="C291" i="37" s="1"/>
  <c r="I291" i="37"/>
  <c r="L291" i="37"/>
  <c r="O291" i="37"/>
  <c r="F292" i="37"/>
  <c r="I292" i="37"/>
  <c r="C292" i="37" s="1"/>
  <c r="L292" i="37"/>
  <c r="O292" i="37"/>
  <c r="F293" i="37"/>
  <c r="C293" i="37" s="1"/>
  <c r="I293" i="37"/>
  <c r="L293" i="37"/>
  <c r="O293" i="37"/>
  <c r="F294" i="37"/>
  <c r="I294" i="37"/>
  <c r="L294" i="37"/>
  <c r="O294" i="37"/>
  <c r="C294" i="37" s="1"/>
  <c r="F295" i="37"/>
  <c r="I295" i="37"/>
  <c r="L295" i="37"/>
  <c r="O295" i="37"/>
  <c r="F296" i="37"/>
  <c r="I296" i="37"/>
  <c r="L296" i="37"/>
  <c r="O296" i="37"/>
  <c r="R7" i="36"/>
  <c r="U9" i="36"/>
  <c r="O10" i="36"/>
  <c r="P10" i="36"/>
  <c r="Q10" i="36"/>
  <c r="R10" i="36"/>
  <c r="O11" i="36"/>
  <c r="P11" i="36"/>
  <c r="Q11" i="36"/>
  <c r="R11" i="36"/>
  <c r="R12" i="36"/>
  <c r="Z14" i="36"/>
  <c r="A15" i="36"/>
  <c r="R15" i="36"/>
  <c r="E17" i="36"/>
  <c r="H17" i="36"/>
  <c r="H7" i="36" s="1"/>
  <c r="H8" i="36" s="1"/>
  <c r="I17" i="36"/>
  <c r="I7" i="36" s="1"/>
  <c r="I8" i="36" s="1"/>
  <c r="J17" i="36"/>
  <c r="J12" i="36" s="1"/>
  <c r="J13" i="36" s="1"/>
  <c r="K17" i="36"/>
  <c r="K12" i="36" s="1"/>
  <c r="K13" i="36" s="1"/>
  <c r="L17" i="36"/>
  <c r="L7" i="36" s="1"/>
  <c r="L8" i="36" s="1"/>
  <c r="M17" i="36"/>
  <c r="M7" i="36" s="1"/>
  <c r="M8" i="36" s="1"/>
  <c r="N17" i="36"/>
  <c r="N12" i="36" s="1"/>
  <c r="N13" i="36" s="1"/>
  <c r="O17" i="36"/>
  <c r="O7" i="36" s="1"/>
  <c r="O8" i="36" s="1"/>
  <c r="P17" i="36"/>
  <c r="P7" i="36" s="1"/>
  <c r="P8" i="36" s="1"/>
  <c r="Q17" i="36"/>
  <c r="Q7" i="36" s="1"/>
  <c r="Q8" i="36" s="1"/>
  <c r="E19" i="36"/>
  <c r="F19" i="36"/>
  <c r="G19" i="36"/>
  <c r="H19" i="36"/>
  <c r="I19" i="36"/>
  <c r="J19" i="36"/>
  <c r="J104" i="36" s="1"/>
  <c r="K19" i="36"/>
  <c r="L19" i="36"/>
  <c r="M19" i="36"/>
  <c r="N19" i="36"/>
  <c r="N104" i="36" s="1"/>
  <c r="O19" i="36"/>
  <c r="P19" i="36"/>
  <c r="D21" i="36"/>
  <c r="D7" i="36" s="1"/>
  <c r="E21" i="36"/>
  <c r="F21" i="36"/>
  <c r="G21" i="36"/>
  <c r="H21" i="36"/>
  <c r="I21" i="36"/>
  <c r="I15" i="36" s="1"/>
  <c r="J21" i="36"/>
  <c r="K21" i="36"/>
  <c r="L21" i="36"/>
  <c r="M21" i="36"/>
  <c r="M12" i="36" s="1"/>
  <c r="M13" i="36" s="1"/>
  <c r="N21" i="36"/>
  <c r="O21" i="36"/>
  <c r="P21" i="36"/>
  <c r="Q21" i="36"/>
  <c r="Q12" i="36" s="1"/>
  <c r="Q13" i="36" s="1"/>
  <c r="E23" i="36"/>
  <c r="F23" i="36"/>
  <c r="G23" i="36" s="1"/>
  <c r="H23" i="36"/>
  <c r="H104" i="36" s="1"/>
  <c r="I23" i="36"/>
  <c r="J23" i="36"/>
  <c r="K23" i="36"/>
  <c r="L23" i="36"/>
  <c r="L104" i="36" s="1"/>
  <c r="E25" i="36"/>
  <c r="F25" i="36"/>
  <c r="G25" i="36" s="1"/>
  <c r="H25" i="36"/>
  <c r="I25" i="36"/>
  <c r="J25" i="36"/>
  <c r="K25" i="36"/>
  <c r="L25" i="36"/>
  <c r="F27" i="36"/>
  <c r="E27" i="36" s="1"/>
  <c r="G27" i="36"/>
  <c r="H27" i="36"/>
  <c r="I27" i="36"/>
  <c r="J27" i="36"/>
  <c r="E29" i="36"/>
  <c r="F29" i="36"/>
  <c r="G29" i="36" s="1"/>
  <c r="H29" i="36"/>
  <c r="I29" i="36"/>
  <c r="J29" i="36"/>
  <c r="K29" i="36"/>
  <c r="L29" i="36"/>
  <c r="M29" i="36"/>
  <c r="N29" i="36"/>
  <c r="O29" i="36"/>
  <c r="P29" i="36"/>
  <c r="Q29" i="36"/>
  <c r="E31" i="36"/>
  <c r="F31" i="36"/>
  <c r="G31" i="36"/>
  <c r="H31" i="36"/>
  <c r="I31" i="36"/>
  <c r="J31" i="36"/>
  <c r="K31" i="36"/>
  <c r="L31" i="36"/>
  <c r="M31" i="36"/>
  <c r="N31" i="36"/>
  <c r="O31" i="36"/>
  <c r="E33" i="36"/>
  <c r="F33" i="36"/>
  <c r="G33" i="36" s="1"/>
  <c r="H33" i="36"/>
  <c r="I33" i="36"/>
  <c r="J33" i="36"/>
  <c r="K33" i="36"/>
  <c r="L33" i="36"/>
  <c r="M33" i="36"/>
  <c r="N33" i="36"/>
  <c r="O33" i="36"/>
  <c r="P33" i="36"/>
  <c r="Q33" i="36"/>
  <c r="E35" i="36"/>
  <c r="F35" i="36" s="1"/>
  <c r="G35" i="36"/>
  <c r="H35" i="36"/>
  <c r="I35" i="36"/>
  <c r="J35" i="36"/>
  <c r="K35" i="36"/>
  <c r="F37" i="36"/>
  <c r="E37" i="36" s="1"/>
  <c r="G37" i="36"/>
  <c r="H37" i="36"/>
  <c r="I37" i="36"/>
  <c r="J37" i="36"/>
  <c r="K37" i="36"/>
  <c r="L37" i="36"/>
  <c r="M37" i="36"/>
  <c r="N37" i="36"/>
  <c r="O37" i="36"/>
  <c r="D39" i="36"/>
  <c r="E39" i="36" s="1"/>
  <c r="F39" i="36"/>
  <c r="G39" i="36"/>
  <c r="H39" i="36"/>
  <c r="I39" i="36"/>
  <c r="J39" i="36"/>
  <c r="G41" i="36"/>
  <c r="F41" i="36" s="1"/>
  <c r="H41" i="36"/>
  <c r="I41" i="36"/>
  <c r="J41" i="36"/>
  <c r="K41" i="36"/>
  <c r="L41" i="36"/>
  <c r="M41" i="36"/>
  <c r="N41" i="36"/>
  <c r="O41" i="36"/>
  <c r="P41" i="36"/>
  <c r="E43" i="36"/>
  <c r="F43" i="36" s="1"/>
  <c r="G43" i="36"/>
  <c r="H43" i="36"/>
  <c r="I43" i="36"/>
  <c r="J43" i="36"/>
  <c r="K43" i="36"/>
  <c r="L43" i="36"/>
  <c r="M43" i="36"/>
  <c r="N43" i="36"/>
  <c r="O43" i="36"/>
  <c r="P43" i="36"/>
  <c r="F45" i="36"/>
  <c r="G45" i="36" s="1"/>
  <c r="H45" i="36"/>
  <c r="I45" i="36"/>
  <c r="J45" i="36"/>
  <c r="K45" i="36"/>
  <c r="L45" i="36"/>
  <c r="M45" i="36"/>
  <c r="N45" i="36"/>
  <c r="O45" i="36"/>
  <c r="P45" i="36"/>
  <c r="P104" i="36" s="1"/>
  <c r="Q45" i="36"/>
  <c r="F47" i="36"/>
  <c r="G47" i="36"/>
  <c r="H47" i="36"/>
  <c r="I47" i="36"/>
  <c r="J47" i="36"/>
  <c r="K47" i="36"/>
  <c r="L47" i="36"/>
  <c r="M47" i="36"/>
  <c r="N47" i="36"/>
  <c r="O47" i="36"/>
  <c r="D65" i="36"/>
  <c r="D104" i="36" s="1"/>
  <c r="E65" i="36"/>
  <c r="E10" i="36" s="1"/>
  <c r="E11" i="36" s="1"/>
  <c r="F65" i="36"/>
  <c r="F10" i="36" s="1"/>
  <c r="F11" i="36" s="1"/>
  <c r="A81" i="36"/>
  <c r="D81" i="36"/>
  <c r="E81" i="36"/>
  <c r="F81" i="36"/>
  <c r="G81" i="36"/>
  <c r="G10" i="36" s="1"/>
  <c r="G11" i="36" s="1"/>
  <c r="H81" i="36"/>
  <c r="I81" i="36"/>
  <c r="I10" i="36" s="1"/>
  <c r="I11" i="36" s="1"/>
  <c r="D90" i="36"/>
  <c r="D10" i="36" s="1"/>
  <c r="E90" i="36"/>
  <c r="F90" i="36"/>
  <c r="G90" i="36"/>
  <c r="H90" i="36"/>
  <c r="H10" i="36" s="1"/>
  <c r="H11" i="36" s="1"/>
  <c r="I90" i="36"/>
  <c r="J90" i="36"/>
  <c r="J10" i="36" s="1"/>
  <c r="J11" i="36" s="1"/>
  <c r="K90" i="36"/>
  <c r="K10" i="36" s="1"/>
  <c r="K11" i="36" s="1"/>
  <c r="L90" i="36"/>
  <c r="L10" i="36" s="1"/>
  <c r="L11" i="36" s="1"/>
  <c r="M90" i="36"/>
  <c r="M10" i="36" s="1"/>
  <c r="M11" i="36" s="1"/>
  <c r="N90" i="36"/>
  <c r="N10" i="36" s="1"/>
  <c r="N11" i="36" s="1"/>
  <c r="I104" i="36"/>
  <c r="M104" i="36"/>
  <c r="Q104" i="36"/>
  <c r="R104" i="36"/>
  <c r="D14" i="35"/>
  <c r="E14" i="35"/>
  <c r="F14" i="35"/>
  <c r="G14" i="35"/>
  <c r="H15" i="35"/>
  <c r="I15" i="35"/>
  <c r="I14" i="35" s="1"/>
  <c r="H16" i="35"/>
  <c r="I16" i="35"/>
  <c r="H17" i="35"/>
  <c r="I17" i="35"/>
  <c r="H18" i="35"/>
  <c r="I18" i="35"/>
  <c r="H19" i="35"/>
  <c r="I19" i="35"/>
  <c r="D20" i="35"/>
  <c r="E20" i="35"/>
  <c r="F20" i="35"/>
  <c r="G20" i="35"/>
  <c r="H21" i="35"/>
  <c r="I21" i="35"/>
  <c r="I20" i="35" s="1"/>
  <c r="H22" i="35"/>
  <c r="H20" i="35" s="1"/>
  <c r="I22" i="35"/>
  <c r="H23" i="35"/>
  <c r="I23" i="35"/>
  <c r="H24" i="35"/>
  <c r="I24" i="35"/>
  <c r="H25" i="35"/>
  <c r="I25" i="35"/>
  <c r="H26" i="35"/>
  <c r="I26" i="35"/>
  <c r="H27" i="35"/>
  <c r="I27" i="35"/>
  <c r="D28" i="35"/>
  <c r="D29" i="35"/>
  <c r="E29" i="35"/>
  <c r="E28" i="35" s="1"/>
  <c r="F29" i="35"/>
  <c r="F28" i="35" s="1"/>
  <c r="G29" i="35"/>
  <c r="G28" i="35" s="1"/>
  <c r="H30" i="35"/>
  <c r="I30" i="35"/>
  <c r="I29" i="35" s="1"/>
  <c r="H31" i="35"/>
  <c r="I31" i="35"/>
  <c r="H32" i="35"/>
  <c r="I32" i="35"/>
  <c r="H33" i="35"/>
  <c r="I33" i="35"/>
  <c r="D34" i="35"/>
  <c r="E34" i="35"/>
  <c r="F34" i="35"/>
  <c r="G34" i="35"/>
  <c r="H35" i="35"/>
  <c r="I35" i="35"/>
  <c r="I34" i="35" s="1"/>
  <c r="H36" i="35"/>
  <c r="H34" i="35" s="1"/>
  <c r="I36" i="35"/>
  <c r="H37" i="35"/>
  <c r="I37" i="35"/>
  <c r="H38" i="35"/>
  <c r="I38" i="35"/>
  <c r="H39" i="35"/>
  <c r="I39" i="35"/>
  <c r="H40" i="35"/>
  <c r="I40" i="35"/>
  <c r="D41" i="35"/>
  <c r="E41" i="35"/>
  <c r="F41" i="35"/>
  <c r="G41" i="35"/>
  <c r="H42" i="35"/>
  <c r="I42" i="35"/>
  <c r="I41" i="35" s="1"/>
  <c r="H43" i="35"/>
  <c r="I43" i="35"/>
  <c r="H44" i="35"/>
  <c r="I44" i="35"/>
  <c r="H45" i="35"/>
  <c r="I45" i="35"/>
  <c r="H46" i="35"/>
  <c r="I46" i="35"/>
  <c r="D47" i="35"/>
  <c r="E47" i="35"/>
  <c r="F47" i="35"/>
  <c r="G47" i="35"/>
  <c r="H48" i="35"/>
  <c r="I48" i="35"/>
  <c r="I47" i="35" s="1"/>
  <c r="H49" i="35"/>
  <c r="I49" i="35"/>
  <c r="H50" i="35"/>
  <c r="I50" i="35"/>
  <c r="H51" i="35"/>
  <c r="I51" i="35"/>
  <c r="H52" i="35"/>
  <c r="I52" i="35"/>
  <c r="D53" i="35"/>
  <c r="E53" i="35"/>
  <c r="F53" i="35"/>
  <c r="G53" i="35"/>
  <c r="H54" i="35"/>
  <c r="I54" i="35"/>
  <c r="H55" i="35"/>
  <c r="I55" i="35"/>
  <c r="I53" i="35" s="1"/>
  <c r="H56" i="35"/>
  <c r="I56" i="35"/>
  <c r="H57" i="35"/>
  <c r="I57" i="35"/>
  <c r="H58" i="35"/>
  <c r="I58" i="35"/>
  <c r="F59" i="35"/>
  <c r="D60" i="35"/>
  <c r="E60" i="35"/>
  <c r="E59" i="35" s="1"/>
  <c r="F60" i="35"/>
  <c r="G60" i="35"/>
  <c r="G59" i="35" s="1"/>
  <c r="H60" i="35"/>
  <c r="H61" i="35"/>
  <c r="I61" i="35"/>
  <c r="H62" i="35"/>
  <c r="I62" i="35"/>
  <c r="H63" i="35"/>
  <c r="I63" i="35"/>
  <c r="D64" i="35"/>
  <c r="E64" i="35"/>
  <c r="F64" i="35"/>
  <c r="G64" i="35"/>
  <c r="H65" i="35"/>
  <c r="I65" i="35"/>
  <c r="I64" i="35" s="1"/>
  <c r="H66" i="35"/>
  <c r="H64" i="35" s="1"/>
  <c r="I66" i="35"/>
  <c r="H67" i="35"/>
  <c r="I67" i="35"/>
  <c r="D68" i="35"/>
  <c r="E68" i="35"/>
  <c r="F68" i="35"/>
  <c r="G68" i="35"/>
  <c r="H68" i="35"/>
  <c r="H69" i="35"/>
  <c r="I69" i="35"/>
  <c r="I68" i="35" s="1"/>
  <c r="H70" i="35"/>
  <c r="I70" i="35"/>
  <c r="H71" i="35"/>
  <c r="I71" i="35"/>
  <c r="D72" i="35"/>
  <c r="E72" i="35"/>
  <c r="F72" i="35"/>
  <c r="G72" i="35"/>
  <c r="H73" i="35"/>
  <c r="I73" i="35"/>
  <c r="I72" i="35" s="1"/>
  <c r="H74" i="35"/>
  <c r="H72" i="35" s="1"/>
  <c r="I74" i="35"/>
  <c r="H75" i="35"/>
  <c r="I75" i="35"/>
  <c r="D76" i="35"/>
  <c r="E76" i="35"/>
  <c r="F76" i="35"/>
  <c r="G76" i="35"/>
  <c r="H76" i="35"/>
  <c r="H77" i="35"/>
  <c r="I77" i="35"/>
  <c r="I76" i="35" s="1"/>
  <c r="D78" i="35"/>
  <c r="E78" i="35"/>
  <c r="F78" i="35"/>
  <c r="G78" i="35"/>
  <c r="H79" i="35"/>
  <c r="I79" i="35"/>
  <c r="I78" i="35" s="1"/>
  <c r="H80" i="35"/>
  <c r="H78" i="35" s="1"/>
  <c r="I80" i="35"/>
  <c r="H81" i="35"/>
  <c r="I81" i="35"/>
  <c r="C82" i="35"/>
  <c r="D83" i="35"/>
  <c r="D82" i="35" s="1"/>
  <c r="E83" i="35"/>
  <c r="H84" i="35"/>
  <c r="I84" i="35"/>
  <c r="D85" i="35"/>
  <c r="E85" i="35"/>
  <c r="F85" i="35"/>
  <c r="F82" i="35" s="1"/>
  <c r="G85" i="35"/>
  <c r="G82" i="35" s="1"/>
  <c r="H86" i="35"/>
  <c r="H85" i="35" s="1"/>
  <c r="I86" i="35"/>
  <c r="I85" i="35" s="1"/>
  <c r="H87" i="35"/>
  <c r="I87" i="35"/>
  <c r="D88" i="35"/>
  <c r="E88" i="35"/>
  <c r="F88" i="35"/>
  <c r="G88" i="35"/>
  <c r="H89" i="35"/>
  <c r="H88" i="35" s="1"/>
  <c r="I89" i="35"/>
  <c r="H90" i="35"/>
  <c r="I90" i="35"/>
  <c r="I88" i="35" s="1"/>
  <c r="H91" i="35"/>
  <c r="I91" i="35"/>
  <c r="H92" i="35"/>
  <c r="I92" i="35"/>
  <c r="D93" i="35"/>
  <c r="E93" i="35"/>
  <c r="F93" i="35"/>
  <c r="G93" i="35"/>
  <c r="H94" i="35"/>
  <c r="H93" i="35" s="1"/>
  <c r="I94" i="35"/>
  <c r="H95" i="35"/>
  <c r="I95" i="35"/>
  <c r="H96" i="35"/>
  <c r="I96" i="35"/>
  <c r="D97" i="35"/>
  <c r="E97" i="35"/>
  <c r="F97" i="35"/>
  <c r="G97" i="35"/>
  <c r="H98" i="35"/>
  <c r="H97" i="35" s="1"/>
  <c r="I98" i="35"/>
  <c r="H99" i="35"/>
  <c r="I99" i="35"/>
  <c r="H100" i="35"/>
  <c r="I100" i="35"/>
  <c r="D101" i="35"/>
  <c r="E101" i="35"/>
  <c r="F101" i="35"/>
  <c r="G101" i="35"/>
  <c r="H102" i="35"/>
  <c r="H101" i="35" s="1"/>
  <c r="I102" i="35"/>
  <c r="H103" i="35"/>
  <c r="I103" i="35"/>
  <c r="H104" i="35"/>
  <c r="I104" i="35"/>
  <c r="D105" i="35"/>
  <c r="E105" i="35"/>
  <c r="F105" i="35"/>
  <c r="G105" i="35"/>
  <c r="H106" i="35"/>
  <c r="H105" i="35" s="1"/>
  <c r="I106" i="35"/>
  <c r="I105" i="35" s="1"/>
  <c r="H107" i="35"/>
  <c r="I107" i="35"/>
  <c r="D108" i="35"/>
  <c r="E108" i="35"/>
  <c r="F108" i="35"/>
  <c r="G108" i="35"/>
  <c r="H109" i="35"/>
  <c r="H108" i="35" s="1"/>
  <c r="I109" i="35"/>
  <c r="H110" i="35"/>
  <c r="I110" i="35"/>
  <c r="I108" i="35" s="1"/>
  <c r="D111" i="35"/>
  <c r="E111" i="35"/>
  <c r="F111" i="35"/>
  <c r="G111" i="35"/>
  <c r="H112" i="35"/>
  <c r="H111" i="35" s="1"/>
  <c r="I112" i="35"/>
  <c r="H113" i="35"/>
  <c r="I113" i="35"/>
  <c r="H114" i="35"/>
  <c r="I114" i="35"/>
  <c r="G115" i="35"/>
  <c r="D116" i="35"/>
  <c r="D115" i="35" s="1"/>
  <c r="E116" i="35"/>
  <c r="F116" i="35"/>
  <c r="F115" i="35" s="1"/>
  <c r="G116" i="35"/>
  <c r="H117" i="35"/>
  <c r="H116" i="35" s="1"/>
  <c r="I117" i="35"/>
  <c r="H118" i="35"/>
  <c r="I118" i="35"/>
  <c r="I116" i="35" s="1"/>
  <c r="D119" i="35"/>
  <c r="E119" i="35"/>
  <c r="F119" i="35"/>
  <c r="G119" i="35"/>
  <c r="H120" i="35"/>
  <c r="I120" i="35"/>
  <c r="I119" i="35" s="1"/>
  <c r="H121" i="35"/>
  <c r="H119" i="35" s="1"/>
  <c r="I121" i="35"/>
  <c r="D122" i="35"/>
  <c r="E122" i="35"/>
  <c r="F122" i="35"/>
  <c r="G122" i="35"/>
  <c r="H123" i="35"/>
  <c r="H122" i="35" s="1"/>
  <c r="I123" i="35"/>
  <c r="H124" i="35"/>
  <c r="I124" i="35"/>
  <c r="I122" i="35" s="1"/>
  <c r="H125" i="35"/>
  <c r="I125" i="35"/>
  <c r="D126" i="35"/>
  <c r="E126" i="35"/>
  <c r="F126" i="35"/>
  <c r="G126" i="35"/>
  <c r="I126" i="35"/>
  <c r="H127" i="35"/>
  <c r="H126" i="35" s="1"/>
  <c r="I127" i="35"/>
  <c r="D129" i="35"/>
  <c r="D128" i="35" s="1"/>
  <c r="E129" i="35"/>
  <c r="F129" i="35"/>
  <c r="F128" i="35" s="1"/>
  <c r="G129" i="35"/>
  <c r="G128" i="35" s="1"/>
  <c r="H130" i="35"/>
  <c r="H129" i="35" s="1"/>
  <c r="I130" i="35"/>
  <c r="H131" i="35"/>
  <c r="I131" i="35"/>
  <c r="H132" i="35"/>
  <c r="I132" i="35"/>
  <c r="H133" i="35"/>
  <c r="I133" i="35"/>
  <c r="D134" i="35"/>
  <c r="E134" i="35"/>
  <c r="F134" i="35"/>
  <c r="G134" i="35"/>
  <c r="I134" i="35"/>
  <c r="H135" i="35"/>
  <c r="H134" i="35" s="1"/>
  <c r="I135" i="35"/>
  <c r="D136" i="35"/>
  <c r="E136" i="35"/>
  <c r="F136" i="35"/>
  <c r="G136" i="35"/>
  <c r="I136" i="35"/>
  <c r="H137" i="35"/>
  <c r="H136" i="35" s="1"/>
  <c r="I137" i="35"/>
  <c r="D138" i="35"/>
  <c r="E138" i="35"/>
  <c r="F138" i="35"/>
  <c r="G138" i="35"/>
  <c r="I138" i="35"/>
  <c r="H139" i="35"/>
  <c r="H138" i="35" s="1"/>
  <c r="I139" i="35"/>
  <c r="D140" i="35"/>
  <c r="E140" i="35"/>
  <c r="E128" i="35" s="1"/>
  <c r="F140" i="35"/>
  <c r="G140" i="35"/>
  <c r="I140" i="35"/>
  <c r="H141" i="35"/>
  <c r="H140" i="35" s="1"/>
  <c r="I141" i="35"/>
  <c r="D142" i="35"/>
  <c r="E142" i="35"/>
  <c r="F142" i="35"/>
  <c r="G142" i="35"/>
  <c r="H143" i="35"/>
  <c r="I143" i="35"/>
  <c r="H144" i="35"/>
  <c r="H142" i="35" s="1"/>
  <c r="I144" i="35"/>
  <c r="I142" i="35" s="1"/>
  <c r="H145" i="35"/>
  <c r="I145" i="35"/>
  <c r="D147" i="35"/>
  <c r="D146" i="35" s="1"/>
  <c r="E147" i="35"/>
  <c r="F147" i="35"/>
  <c r="F146" i="35" s="1"/>
  <c r="G147" i="35"/>
  <c r="H148" i="35"/>
  <c r="H147" i="35" s="1"/>
  <c r="I148" i="35"/>
  <c r="I147" i="35" s="1"/>
  <c r="D149" i="35"/>
  <c r="E149" i="35"/>
  <c r="F149" i="35"/>
  <c r="G149" i="35"/>
  <c r="H150" i="35"/>
  <c r="H149" i="35" s="1"/>
  <c r="I150" i="35"/>
  <c r="H151" i="35"/>
  <c r="I151" i="35"/>
  <c r="H152" i="35"/>
  <c r="I152" i="35"/>
  <c r="H153" i="35"/>
  <c r="I153" i="35"/>
  <c r="H154" i="35"/>
  <c r="I154" i="35"/>
  <c r="D155" i="35"/>
  <c r="E155" i="35"/>
  <c r="F155" i="35"/>
  <c r="G155" i="35"/>
  <c r="H156" i="35"/>
  <c r="H155" i="35" s="1"/>
  <c r="I156" i="35"/>
  <c r="I155" i="35" s="1"/>
  <c r="H157" i="35"/>
  <c r="I157" i="35"/>
  <c r="H158" i="35"/>
  <c r="I158" i="35"/>
  <c r="H159" i="35"/>
  <c r="I159" i="35"/>
  <c r="D160" i="35"/>
  <c r="E160" i="35"/>
  <c r="E146" i="35" s="1"/>
  <c r="F160" i="35"/>
  <c r="G160" i="35"/>
  <c r="H161" i="35"/>
  <c r="H160" i="35" s="1"/>
  <c r="I161" i="35"/>
  <c r="H162" i="35"/>
  <c r="I162" i="35"/>
  <c r="I160" i="35" s="1"/>
  <c r="D163" i="35"/>
  <c r="E163" i="35"/>
  <c r="F163" i="35"/>
  <c r="G163" i="35"/>
  <c r="H164" i="35"/>
  <c r="H163" i="35" s="1"/>
  <c r="I164" i="35"/>
  <c r="I163" i="35" s="1"/>
  <c r="D165" i="35"/>
  <c r="E165" i="35"/>
  <c r="F165" i="35"/>
  <c r="G165" i="35"/>
  <c r="H166" i="35"/>
  <c r="H165" i="35" s="1"/>
  <c r="I166" i="35"/>
  <c r="I165" i="35" s="1"/>
  <c r="D167" i="35"/>
  <c r="E167" i="35"/>
  <c r="F167" i="35"/>
  <c r="G167" i="35"/>
  <c r="H168" i="35"/>
  <c r="H167" i="35" s="1"/>
  <c r="I168" i="35"/>
  <c r="I167" i="35" s="1"/>
  <c r="D169" i="35"/>
  <c r="E169" i="35"/>
  <c r="F169" i="35"/>
  <c r="G169" i="35"/>
  <c r="H170" i="35"/>
  <c r="H169" i="35" s="1"/>
  <c r="I170" i="35"/>
  <c r="H171" i="35"/>
  <c r="I171" i="35"/>
  <c r="H172" i="35"/>
  <c r="I172" i="35"/>
  <c r="G173" i="35"/>
  <c r="D174" i="35"/>
  <c r="D173" i="35" s="1"/>
  <c r="E174" i="35"/>
  <c r="E173" i="35" s="1"/>
  <c r="F174" i="35"/>
  <c r="F173" i="35" s="1"/>
  <c r="G174" i="35"/>
  <c r="H175" i="35"/>
  <c r="H174" i="35" s="1"/>
  <c r="I175" i="35"/>
  <c r="H176" i="35"/>
  <c r="I176" i="35"/>
  <c r="I174" i="35" s="1"/>
  <c r="H177" i="35"/>
  <c r="I177" i="35"/>
  <c r="H178" i="35"/>
  <c r="I178" i="35"/>
  <c r="H179" i="35"/>
  <c r="I179" i="35"/>
  <c r="H180" i="35"/>
  <c r="I180" i="35"/>
  <c r="H181" i="35"/>
  <c r="I181" i="35"/>
  <c r="H182" i="35"/>
  <c r="I182" i="35"/>
  <c r="D183" i="35"/>
  <c r="E183" i="35"/>
  <c r="F183" i="35"/>
  <c r="G183" i="35"/>
  <c r="H184" i="35"/>
  <c r="H183" i="35" s="1"/>
  <c r="I184" i="35"/>
  <c r="H185" i="35"/>
  <c r="I185" i="35"/>
  <c r="H186" i="35"/>
  <c r="I186" i="35"/>
  <c r="D187" i="35"/>
  <c r="E187" i="35"/>
  <c r="F187" i="35"/>
  <c r="G187" i="35"/>
  <c r="H188" i="35"/>
  <c r="I188" i="35"/>
  <c r="H189" i="35"/>
  <c r="H187" i="35" s="1"/>
  <c r="I189" i="35"/>
  <c r="H190" i="35"/>
  <c r="I190" i="35"/>
  <c r="H191" i="35"/>
  <c r="I191" i="35"/>
  <c r="H192" i="35"/>
  <c r="I192" i="35"/>
  <c r="D193" i="35"/>
  <c r="E193" i="35"/>
  <c r="F193" i="35"/>
  <c r="G193" i="35"/>
  <c r="H194" i="35"/>
  <c r="I194" i="35"/>
  <c r="H195" i="35"/>
  <c r="H193" i="35" s="1"/>
  <c r="I195" i="35"/>
  <c r="H196" i="35"/>
  <c r="I196" i="35"/>
  <c r="H197" i="35"/>
  <c r="I197" i="35"/>
  <c r="E198" i="35"/>
  <c r="H199" i="35"/>
  <c r="H198" i="35" s="1"/>
  <c r="I199" i="35"/>
  <c r="H200" i="35"/>
  <c r="I200" i="35"/>
  <c r="H201" i="35"/>
  <c r="I201" i="35"/>
  <c r="D202" i="35"/>
  <c r="D198" i="35" s="1"/>
  <c r="E202" i="35"/>
  <c r="F202" i="35"/>
  <c r="F198" i="35" s="1"/>
  <c r="G202" i="35"/>
  <c r="G198" i="35" s="1"/>
  <c r="H203" i="35"/>
  <c r="I203" i="35"/>
  <c r="H204" i="35"/>
  <c r="H202" i="35" s="1"/>
  <c r="I204" i="35"/>
  <c r="I202" i="35" s="1"/>
  <c r="D205" i="35"/>
  <c r="E205" i="35"/>
  <c r="F205" i="35"/>
  <c r="G205" i="35"/>
  <c r="H206" i="35"/>
  <c r="H205" i="35" s="1"/>
  <c r="I206" i="35"/>
  <c r="H207" i="35"/>
  <c r="I207" i="35"/>
  <c r="H208" i="35"/>
  <c r="I208" i="35"/>
  <c r="H209" i="35"/>
  <c r="I209" i="35"/>
  <c r="E13" i="34"/>
  <c r="F13" i="34"/>
  <c r="G14" i="34"/>
  <c r="G13" i="34" s="1"/>
  <c r="G15" i="34"/>
  <c r="G16" i="34"/>
  <c r="G17" i="34"/>
  <c r="E22" i="34"/>
  <c r="F22" i="34"/>
  <c r="G23" i="34"/>
  <c r="G24" i="34"/>
  <c r="G22" i="34" s="1"/>
  <c r="E29" i="34"/>
  <c r="F29" i="34"/>
  <c r="G30" i="34"/>
  <c r="G29" i="34" s="1"/>
  <c r="G36" i="34"/>
  <c r="G37" i="34"/>
  <c r="E38" i="34"/>
  <c r="E35" i="34" s="1"/>
  <c r="G39" i="34"/>
  <c r="G40" i="34"/>
  <c r="G41" i="34"/>
  <c r="G42" i="34"/>
  <c r="G43" i="34"/>
  <c r="G44" i="34"/>
  <c r="G45" i="34"/>
  <c r="G46" i="34"/>
  <c r="G47" i="34"/>
  <c r="G48" i="34"/>
  <c r="F49" i="34"/>
  <c r="F35" i="34" s="1"/>
  <c r="E54" i="34"/>
  <c r="F54" i="34"/>
  <c r="G55" i="34"/>
  <c r="G56" i="34"/>
  <c r="G54" i="34" s="1"/>
  <c r="G57" i="34"/>
  <c r="G58" i="34"/>
  <c r="G59" i="34"/>
  <c r="G60" i="34"/>
  <c r="E65" i="34"/>
  <c r="F65" i="34"/>
  <c r="G66" i="34"/>
  <c r="G65" i="34" s="1"/>
  <c r="G67" i="34"/>
  <c r="E72" i="34"/>
  <c r="F72" i="34"/>
  <c r="G72" i="34"/>
  <c r="G73" i="34"/>
  <c r="G74" i="34"/>
  <c r="E79" i="34"/>
  <c r="F79" i="34"/>
  <c r="G80" i="34"/>
  <c r="G81" i="34"/>
  <c r="G82" i="34"/>
  <c r="G79" i="34" s="1"/>
  <c r="G83" i="34"/>
  <c r="E88" i="34"/>
  <c r="F88" i="34"/>
  <c r="G89" i="34"/>
  <c r="G90" i="34"/>
  <c r="G91" i="34"/>
  <c r="G92" i="34"/>
  <c r="G88" i="34" s="1"/>
  <c r="G93" i="34"/>
  <c r="G94" i="34"/>
  <c r="G95" i="34"/>
  <c r="G96" i="34"/>
  <c r="G97" i="34"/>
  <c r="G98" i="34"/>
  <c r="G99" i="34"/>
  <c r="E104" i="34"/>
  <c r="F104" i="34"/>
  <c r="G105" i="34"/>
  <c r="G106" i="34"/>
  <c r="G104" i="34" s="1"/>
  <c r="G107" i="34"/>
  <c r="G108" i="34"/>
  <c r="G109" i="34"/>
  <c r="G110" i="34"/>
  <c r="G111" i="34"/>
  <c r="G112" i="34"/>
  <c r="G113" i="34"/>
  <c r="G114" i="34"/>
  <c r="G115" i="34"/>
  <c r="G116" i="34"/>
  <c r="G117" i="34"/>
  <c r="G118" i="34"/>
  <c r="G119" i="34"/>
  <c r="G120" i="34"/>
  <c r="G121" i="34"/>
  <c r="G122" i="34"/>
  <c r="G123" i="34"/>
  <c r="G124" i="34"/>
  <c r="G125" i="34"/>
  <c r="G126" i="34"/>
  <c r="G127" i="34"/>
  <c r="G128" i="34"/>
  <c r="E133" i="34"/>
  <c r="F133" i="34"/>
  <c r="G134" i="34"/>
  <c r="G133" i="34" s="1"/>
  <c r="G135" i="34"/>
  <c r="G136" i="34"/>
  <c r="G137" i="34"/>
  <c r="G138" i="34"/>
  <c r="G139" i="34"/>
  <c r="G140" i="34"/>
  <c r="G141" i="34"/>
  <c r="E146" i="34"/>
  <c r="F146" i="34"/>
  <c r="G147" i="34"/>
  <c r="G148" i="34"/>
  <c r="E149" i="34"/>
  <c r="G149" i="34"/>
  <c r="G146" i="34" s="1"/>
  <c r="G150" i="34"/>
  <c r="H20" i="33"/>
  <c r="D21" i="33"/>
  <c r="E21" i="33"/>
  <c r="G21" i="33"/>
  <c r="H21" i="33"/>
  <c r="I21" i="33"/>
  <c r="J21" i="33"/>
  <c r="K21" i="33"/>
  <c r="M21" i="33"/>
  <c r="M20" i="33" s="1"/>
  <c r="N21" i="33"/>
  <c r="O21" i="33"/>
  <c r="O20" i="33" s="1"/>
  <c r="F22" i="33"/>
  <c r="I22" i="33"/>
  <c r="L22" i="33"/>
  <c r="L21" i="33" s="1"/>
  <c r="L20" i="33" s="1"/>
  <c r="O22" i="33"/>
  <c r="F23" i="33"/>
  <c r="I23" i="33"/>
  <c r="C23" i="33" s="1"/>
  <c r="L23" i="33"/>
  <c r="O23" i="33"/>
  <c r="D24" i="33"/>
  <c r="E24" i="33"/>
  <c r="I24" i="33"/>
  <c r="C25" i="33"/>
  <c r="F25" i="33"/>
  <c r="J27" i="33"/>
  <c r="J26" i="33" s="1"/>
  <c r="J20" i="33" s="1"/>
  <c r="K27" i="33"/>
  <c r="C28" i="33"/>
  <c r="L28" i="33"/>
  <c r="L27" i="33" s="1"/>
  <c r="L26" i="33" s="1"/>
  <c r="C26" i="33" s="1"/>
  <c r="C29" i="33"/>
  <c r="L29" i="33"/>
  <c r="C30" i="33"/>
  <c r="L30" i="33"/>
  <c r="C31" i="33"/>
  <c r="J31" i="33"/>
  <c r="K31" i="33"/>
  <c r="L31" i="33"/>
  <c r="C32" i="33"/>
  <c r="L32" i="33"/>
  <c r="J33" i="33"/>
  <c r="K33" i="33"/>
  <c r="C34" i="33"/>
  <c r="L34" i="33"/>
  <c r="L33" i="33" s="1"/>
  <c r="C33" i="33" s="1"/>
  <c r="C35" i="33"/>
  <c r="L35" i="33"/>
  <c r="J36" i="33"/>
  <c r="K36" i="33"/>
  <c r="C37" i="33"/>
  <c r="L37" i="33"/>
  <c r="L36" i="33" s="1"/>
  <c r="C36" i="33" s="1"/>
  <c r="C38" i="33"/>
  <c r="L38" i="33"/>
  <c r="C39" i="33"/>
  <c r="L39" i="33"/>
  <c r="C40" i="33"/>
  <c r="L40" i="33"/>
  <c r="C41" i="33"/>
  <c r="F41" i="33"/>
  <c r="D42" i="33"/>
  <c r="E42" i="33"/>
  <c r="G42" i="33"/>
  <c r="H42" i="33"/>
  <c r="J42" i="33"/>
  <c r="K42" i="33"/>
  <c r="F43" i="33"/>
  <c r="F42" i="33" s="1"/>
  <c r="I43" i="33"/>
  <c r="C43" i="33" s="1"/>
  <c r="L43" i="33"/>
  <c r="L42" i="33" s="1"/>
  <c r="M44" i="33"/>
  <c r="N44" i="33"/>
  <c r="N20" i="33" s="1"/>
  <c r="C45" i="33"/>
  <c r="O45" i="33"/>
  <c r="O44" i="33" s="1"/>
  <c r="C44" i="33" s="1"/>
  <c r="C46" i="33"/>
  <c r="O46" i="33"/>
  <c r="H52" i="33"/>
  <c r="E53" i="33"/>
  <c r="E52" i="33" s="1"/>
  <c r="G53" i="33"/>
  <c r="G52" i="33" s="1"/>
  <c r="D54" i="33"/>
  <c r="D53" i="33" s="1"/>
  <c r="E54" i="33"/>
  <c r="G54" i="33"/>
  <c r="H54" i="33"/>
  <c r="H53" i="33" s="1"/>
  <c r="J54" i="33"/>
  <c r="J53" i="33" s="1"/>
  <c r="K54" i="33"/>
  <c r="L54" i="33"/>
  <c r="M54" i="33"/>
  <c r="N54" i="33"/>
  <c r="N53" i="33" s="1"/>
  <c r="F55" i="33"/>
  <c r="I55" i="33"/>
  <c r="I54" i="33" s="1"/>
  <c r="L55" i="33"/>
  <c r="O55" i="33"/>
  <c r="O54" i="33" s="1"/>
  <c r="F56" i="33"/>
  <c r="I56" i="33"/>
  <c r="L56" i="33"/>
  <c r="O56" i="33"/>
  <c r="D57" i="33"/>
  <c r="E57" i="33"/>
  <c r="G57" i="33"/>
  <c r="H57" i="33"/>
  <c r="J57" i="33"/>
  <c r="K57" i="33"/>
  <c r="K53" i="33" s="1"/>
  <c r="M57" i="33"/>
  <c r="M53" i="33" s="1"/>
  <c r="M52" i="33" s="1"/>
  <c r="N57" i="33"/>
  <c r="O57" i="33"/>
  <c r="F58" i="33"/>
  <c r="I58" i="33"/>
  <c r="L58" i="33"/>
  <c r="O58" i="33"/>
  <c r="F59" i="33"/>
  <c r="I59" i="33"/>
  <c r="L59" i="33"/>
  <c r="O59" i="33"/>
  <c r="C59" i="33" s="1"/>
  <c r="F60" i="33"/>
  <c r="I60" i="33"/>
  <c r="L60" i="33"/>
  <c r="O60" i="33"/>
  <c r="F61" i="33"/>
  <c r="I61" i="33"/>
  <c r="C61" i="33" s="1"/>
  <c r="L61" i="33"/>
  <c r="O61" i="33"/>
  <c r="F62" i="33"/>
  <c r="I62" i="33"/>
  <c r="L62" i="33"/>
  <c r="O62" i="33"/>
  <c r="F63" i="33"/>
  <c r="I63" i="33"/>
  <c r="C63" i="33" s="1"/>
  <c r="L63" i="33"/>
  <c r="O63" i="33"/>
  <c r="F64" i="33"/>
  <c r="C64" i="33" s="1"/>
  <c r="I64" i="33"/>
  <c r="L64" i="33"/>
  <c r="O64" i="33"/>
  <c r="F65" i="33"/>
  <c r="I65" i="33"/>
  <c r="L65" i="33"/>
  <c r="O65" i="33"/>
  <c r="O53" i="33" s="1"/>
  <c r="D66" i="33"/>
  <c r="D52" i="33" s="1"/>
  <c r="N66" i="33"/>
  <c r="F67" i="33"/>
  <c r="I67" i="33"/>
  <c r="L67" i="33"/>
  <c r="O67" i="33"/>
  <c r="D68" i="33"/>
  <c r="E68" i="33"/>
  <c r="E66" i="33" s="1"/>
  <c r="F68" i="33"/>
  <c r="G68" i="33"/>
  <c r="G66" i="33" s="1"/>
  <c r="H68" i="33"/>
  <c r="H66" i="33" s="1"/>
  <c r="J68" i="33"/>
  <c r="J66" i="33" s="1"/>
  <c r="J52" i="33" s="1"/>
  <c r="K68" i="33"/>
  <c r="K66" i="33" s="1"/>
  <c r="M68" i="33"/>
  <c r="M66" i="33" s="1"/>
  <c r="N68" i="33"/>
  <c r="F69" i="33"/>
  <c r="I69" i="33"/>
  <c r="L69" i="33"/>
  <c r="O69" i="33"/>
  <c r="F70" i="33"/>
  <c r="I70" i="33"/>
  <c r="L70" i="33"/>
  <c r="O70" i="33"/>
  <c r="F71" i="33"/>
  <c r="I71" i="33"/>
  <c r="C71" i="33" s="1"/>
  <c r="L71" i="33"/>
  <c r="O71" i="33"/>
  <c r="F72" i="33"/>
  <c r="C72" i="33" s="1"/>
  <c r="I72" i="33"/>
  <c r="L72" i="33"/>
  <c r="O72" i="33"/>
  <c r="C73" i="33"/>
  <c r="F73" i="33"/>
  <c r="I73" i="33"/>
  <c r="L73" i="33"/>
  <c r="O73" i="33"/>
  <c r="E75" i="33"/>
  <c r="I75" i="33"/>
  <c r="M75" i="33"/>
  <c r="D76" i="33"/>
  <c r="D75" i="33" s="1"/>
  <c r="E76" i="33"/>
  <c r="F76" i="33"/>
  <c r="G76" i="33"/>
  <c r="H76" i="33"/>
  <c r="H75" i="33" s="1"/>
  <c r="J76" i="33"/>
  <c r="J75" i="33" s="1"/>
  <c r="K76" i="33"/>
  <c r="L76" i="33"/>
  <c r="M76" i="33"/>
  <c r="N76" i="33"/>
  <c r="N75" i="33" s="1"/>
  <c r="F77" i="33"/>
  <c r="I77" i="33"/>
  <c r="I76" i="33" s="1"/>
  <c r="L77" i="33"/>
  <c r="O77" i="33"/>
  <c r="O76" i="33" s="1"/>
  <c r="O75" i="33" s="1"/>
  <c r="F78" i="33"/>
  <c r="C78" i="33" s="1"/>
  <c r="I78" i="33"/>
  <c r="L78" i="33"/>
  <c r="O78" i="33"/>
  <c r="D79" i="33"/>
  <c r="E79" i="33"/>
  <c r="G79" i="33"/>
  <c r="G75" i="33" s="1"/>
  <c r="H79" i="33"/>
  <c r="I79" i="33"/>
  <c r="J79" i="33"/>
  <c r="K79" i="33"/>
  <c r="K75" i="33" s="1"/>
  <c r="M79" i="33"/>
  <c r="N79" i="33"/>
  <c r="F80" i="33"/>
  <c r="I80" i="33"/>
  <c r="L80" i="33"/>
  <c r="L79" i="33" s="1"/>
  <c r="O80" i="33"/>
  <c r="F81" i="33"/>
  <c r="I81" i="33"/>
  <c r="L81" i="33"/>
  <c r="O81" i="33"/>
  <c r="O79" i="33" s="1"/>
  <c r="D83" i="33"/>
  <c r="E83" i="33"/>
  <c r="G83" i="33"/>
  <c r="G82" i="33" s="1"/>
  <c r="H83" i="33"/>
  <c r="J83" i="33"/>
  <c r="K83" i="33"/>
  <c r="M83" i="33"/>
  <c r="N83" i="33"/>
  <c r="F84" i="33"/>
  <c r="I84" i="33"/>
  <c r="L84" i="33"/>
  <c r="O84" i="33"/>
  <c r="F85" i="33"/>
  <c r="I85" i="33"/>
  <c r="I83" i="33" s="1"/>
  <c r="L85" i="33"/>
  <c r="O85" i="33"/>
  <c r="O83" i="33" s="1"/>
  <c r="F86" i="33"/>
  <c r="I86" i="33"/>
  <c r="L86" i="33"/>
  <c r="O86" i="33"/>
  <c r="F87" i="33"/>
  <c r="I87" i="33"/>
  <c r="C87" i="33" s="1"/>
  <c r="L87" i="33"/>
  <c r="O87" i="33"/>
  <c r="D88" i="33"/>
  <c r="D82" i="33" s="1"/>
  <c r="E88" i="33"/>
  <c r="G88" i="33"/>
  <c r="H88" i="33"/>
  <c r="H82" i="33" s="1"/>
  <c r="J88" i="33"/>
  <c r="K88" i="33"/>
  <c r="M88" i="33"/>
  <c r="N88" i="33"/>
  <c r="N82" i="33" s="1"/>
  <c r="F89" i="33"/>
  <c r="I89" i="33"/>
  <c r="L89" i="33"/>
  <c r="O89" i="33"/>
  <c r="F90" i="33"/>
  <c r="I90" i="33"/>
  <c r="L90" i="33"/>
  <c r="O90" i="33"/>
  <c r="F91" i="33"/>
  <c r="I91" i="33"/>
  <c r="C91" i="33" s="1"/>
  <c r="L91" i="33"/>
  <c r="O91" i="33"/>
  <c r="F92" i="33"/>
  <c r="I92" i="33"/>
  <c r="L92" i="33"/>
  <c r="O92" i="33"/>
  <c r="F93" i="33"/>
  <c r="I93" i="33"/>
  <c r="C93" i="33" s="1"/>
  <c r="L93" i="33"/>
  <c r="O93" i="33"/>
  <c r="D94" i="33"/>
  <c r="E94" i="33"/>
  <c r="G94" i="33"/>
  <c r="H94" i="33"/>
  <c r="J94" i="33"/>
  <c r="K94" i="33"/>
  <c r="M94" i="33"/>
  <c r="N94" i="33"/>
  <c r="F95" i="33"/>
  <c r="I95" i="33"/>
  <c r="L95" i="33"/>
  <c r="O95" i="33"/>
  <c r="F96" i="33"/>
  <c r="I96" i="33"/>
  <c r="L96" i="33"/>
  <c r="O96" i="33"/>
  <c r="F97" i="33"/>
  <c r="I97" i="33"/>
  <c r="L97" i="33"/>
  <c r="O97" i="33"/>
  <c r="C97" i="33" s="1"/>
  <c r="F98" i="33"/>
  <c r="C98" i="33" s="1"/>
  <c r="I98" i="33"/>
  <c r="L98" i="33"/>
  <c r="O98" i="33"/>
  <c r="F99" i="33"/>
  <c r="I99" i="33"/>
  <c r="L99" i="33"/>
  <c r="O99" i="33"/>
  <c r="C99" i="33" s="1"/>
  <c r="F100" i="33"/>
  <c r="I100" i="33"/>
  <c r="L100" i="33"/>
  <c r="O100" i="33"/>
  <c r="F101" i="33"/>
  <c r="I101" i="33"/>
  <c r="C101" i="33" s="1"/>
  <c r="L101" i="33"/>
  <c r="O101" i="33"/>
  <c r="D102" i="33"/>
  <c r="E102" i="33"/>
  <c r="G102" i="33"/>
  <c r="H102" i="33"/>
  <c r="J102" i="33"/>
  <c r="K102" i="33"/>
  <c r="M102" i="33"/>
  <c r="N102" i="33"/>
  <c r="F103" i="33"/>
  <c r="I103" i="33"/>
  <c r="L103" i="33"/>
  <c r="O103" i="33"/>
  <c r="F104" i="33"/>
  <c r="I104" i="33"/>
  <c r="L104" i="33"/>
  <c r="L102" i="33" s="1"/>
  <c r="O104" i="33"/>
  <c r="F105" i="33"/>
  <c r="I105" i="33"/>
  <c r="C105" i="33" s="1"/>
  <c r="L105" i="33"/>
  <c r="O105" i="33"/>
  <c r="F106" i="33"/>
  <c r="I106" i="33"/>
  <c r="L106" i="33"/>
  <c r="O106" i="33"/>
  <c r="F107" i="33"/>
  <c r="I107" i="33"/>
  <c r="C107" i="33" s="1"/>
  <c r="L107" i="33"/>
  <c r="O107" i="33"/>
  <c r="F108" i="33"/>
  <c r="C108" i="33" s="1"/>
  <c r="I108" i="33"/>
  <c r="L108" i="33"/>
  <c r="O108" i="33"/>
  <c r="F109" i="33"/>
  <c r="I109" i="33"/>
  <c r="L109" i="33"/>
  <c r="O109" i="33"/>
  <c r="C109" i="33" s="1"/>
  <c r="F110" i="33"/>
  <c r="C110" i="33" s="1"/>
  <c r="I110" i="33"/>
  <c r="L110" i="33"/>
  <c r="O110" i="33"/>
  <c r="D111" i="33"/>
  <c r="E111" i="33"/>
  <c r="G111" i="33"/>
  <c r="H111" i="33"/>
  <c r="J111" i="33"/>
  <c r="K111" i="33"/>
  <c r="M111" i="33"/>
  <c r="N111" i="33"/>
  <c r="F112" i="33"/>
  <c r="I112" i="33"/>
  <c r="L112" i="33"/>
  <c r="L111" i="33" s="1"/>
  <c r="O112" i="33"/>
  <c r="F113" i="33"/>
  <c r="I113" i="33"/>
  <c r="L113" i="33"/>
  <c r="O113" i="33"/>
  <c r="O111" i="33" s="1"/>
  <c r="F114" i="33"/>
  <c r="C114" i="33" s="1"/>
  <c r="I114" i="33"/>
  <c r="L114" i="33"/>
  <c r="O114" i="33"/>
  <c r="D115" i="33"/>
  <c r="E115" i="33"/>
  <c r="G115" i="33"/>
  <c r="H115" i="33"/>
  <c r="I115" i="33"/>
  <c r="J115" i="33"/>
  <c r="K115" i="33"/>
  <c r="M115" i="33"/>
  <c r="N115" i="33"/>
  <c r="F116" i="33"/>
  <c r="I116" i="33"/>
  <c r="L116" i="33"/>
  <c r="L115" i="33" s="1"/>
  <c r="O116" i="33"/>
  <c r="F117" i="33"/>
  <c r="I117" i="33"/>
  <c r="C117" i="33" s="1"/>
  <c r="L117" i="33"/>
  <c r="O117" i="33"/>
  <c r="F118" i="33"/>
  <c r="C118" i="33" s="1"/>
  <c r="I118" i="33"/>
  <c r="L118" i="33"/>
  <c r="O118" i="33"/>
  <c r="F119" i="33"/>
  <c r="I119" i="33"/>
  <c r="L119" i="33"/>
  <c r="O119" i="33"/>
  <c r="C119" i="33" s="1"/>
  <c r="F120" i="33"/>
  <c r="C120" i="33" s="1"/>
  <c r="I120" i="33"/>
  <c r="L120" i="33"/>
  <c r="O120" i="33"/>
  <c r="D121" i="33"/>
  <c r="E121" i="33"/>
  <c r="G121" i="33"/>
  <c r="H121" i="33"/>
  <c r="J121" i="33"/>
  <c r="K121" i="33"/>
  <c r="M121" i="33"/>
  <c r="N121" i="33"/>
  <c r="O121" i="33"/>
  <c r="F122" i="33"/>
  <c r="I122" i="33"/>
  <c r="L122" i="33"/>
  <c r="O122" i="33"/>
  <c r="F123" i="33"/>
  <c r="I123" i="33"/>
  <c r="L123" i="33"/>
  <c r="O123" i="33"/>
  <c r="C123" i="33" s="1"/>
  <c r="F124" i="33"/>
  <c r="I124" i="33"/>
  <c r="L124" i="33"/>
  <c r="O124" i="33"/>
  <c r="F125" i="33"/>
  <c r="I125" i="33"/>
  <c r="C125" i="33" s="1"/>
  <c r="L125" i="33"/>
  <c r="O125" i="33"/>
  <c r="F126" i="33"/>
  <c r="I126" i="33"/>
  <c r="L126" i="33"/>
  <c r="O126" i="33"/>
  <c r="D127" i="33"/>
  <c r="E127" i="33"/>
  <c r="G127" i="33"/>
  <c r="H127" i="33"/>
  <c r="I127" i="33"/>
  <c r="J127" i="33"/>
  <c r="K127" i="33"/>
  <c r="M127" i="33"/>
  <c r="N127" i="33"/>
  <c r="O127" i="33"/>
  <c r="F128" i="33"/>
  <c r="I128" i="33"/>
  <c r="L128" i="33"/>
  <c r="L127" i="33" s="1"/>
  <c r="O128" i="33"/>
  <c r="D130" i="33"/>
  <c r="E130" i="33"/>
  <c r="G130" i="33"/>
  <c r="H130" i="33"/>
  <c r="J130" i="33"/>
  <c r="J129" i="33" s="1"/>
  <c r="K130" i="33"/>
  <c r="L130" i="33"/>
  <c r="M130" i="33"/>
  <c r="N130" i="33"/>
  <c r="N129" i="33" s="1"/>
  <c r="F131" i="33"/>
  <c r="I131" i="33"/>
  <c r="L131" i="33"/>
  <c r="O131" i="33"/>
  <c r="F132" i="33"/>
  <c r="I132" i="33"/>
  <c r="L132" i="33"/>
  <c r="O132" i="33"/>
  <c r="F133" i="33"/>
  <c r="I133" i="33"/>
  <c r="L133" i="33"/>
  <c r="O133" i="33"/>
  <c r="C133" i="33" s="1"/>
  <c r="F134" i="33"/>
  <c r="C134" i="33" s="1"/>
  <c r="I134" i="33"/>
  <c r="L134" i="33"/>
  <c r="O134" i="33"/>
  <c r="D135" i="33"/>
  <c r="E135" i="33"/>
  <c r="E129" i="33" s="1"/>
  <c r="G135" i="33"/>
  <c r="G129" i="33" s="1"/>
  <c r="H135" i="33"/>
  <c r="J135" i="33"/>
  <c r="K135" i="33"/>
  <c r="K129" i="33" s="1"/>
  <c r="M135" i="33"/>
  <c r="N135" i="33"/>
  <c r="F136" i="33"/>
  <c r="I136" i="33"/>
  <c r="L136" i="33"/>
  <c r="L135" i="33" s="1"/>
  <c r="O136" i="33"/>
  <c r="F137" i="33"/>
  <c r="I137" i="33"/>
  <c r="L137" i="33"/>
  <c r="O137" i="33"/>
  <c r="O135" i="33" s="1"/>
  <c r="F138" i="33"/>
  <c r="C138" i="33" s="1"/>
  <c r="I138" i="33"/>
  <c r="L138" i="33"/>
  <c r="O138" i="33"/>
  <c r="F139" i="33"/>
  <c r="I139" i="33"/>
  <c r="L139" i="33"/>
  <c r="O139" i="33"/>
  <c r="C139" i="33" s="1"/>
  <c r="D140" i="33"/>
  <c r="E140" i="33"/>
  <c r="G140" i="33"/>
  <c r="H140" i="33"/>
  <c r="J140" i="33"/>
  <c r="K140" i="33"/>
  <c r="L140" i="33"/>
  <c r="M140" i="33"/>
  <c r="N140" i="33"/>
  <c r="F141" i="33"/>
  <c r="I141" i="33"/>
  <c r="L141" i="33"/>
  <c r="O141" i="33"/>
  <c r="O140" i="33" s="1"/>
  <c r="F142" i="33"/>
  <c r="I142" i="33"/>
  <c r="L142" i="33"/>
  <c r="O142" i="33"/>
  <c r="D143" i="33"/>
  <c r="E143" i="33"/>
  <c r="G143" i="33"/>
  <c r="H143" i="33"/>
  <c r="I143" i="33"/>
  <c r="J143" i="33"/>
  <c r="K143" i="33"/>
  <c r="M143" i="33"/>
  <c r="N143" i="33"/>
  <c r="F144" i="33"/>
  <c r="I144" i="33"/>
  <c r="L144" i="33"/>
  <c r="L143" i="33" s="1"/>
  <c r="O144" i="33"/>
  <c r="F145" i="33"/>
  <c r="I145" i="33"/>
  <c r="C145" i="33" s="1"/>
  <c r="L145" i="33"/>
  <c r="O145" i="33"/>
  <c r="F146" i="33"/>
  <c r="C146" i="33" s="1"/>
  <c r="I146" i="33"/>
  <c r="L146" i="33"/>
  <c r="O146" i="33"/>
  <c r="F147" i="33"/>
  <c r="I147" i="33"/>
  <c r="L147" i="33"/>
  <c r="O147" i="33"/>
  <c r="C147" i="33" s="1"/>
  <c r="F148" i="33"/>
  <c r="C148" i="33" s="1"/>
  <c r="I148" i="33"/>
  <c r="L148" i="33"/>
  <c r="O148" i="33"/>
  <c r="F149" i="33"/>
  <c r="I149" i="33"/>
  <c r="L149" i="33"/>
  <c r="O149" i="33"/>
  <c r="C149" i="33" s="1"/>
  <c r="D150" i="33"/>
  <c r="E150" i="33"/>
  <c r="G150" i="33"/>
  <c r="H150" i="33"/>
  <c r="J150" i="33"/>
  <c r="K150" i="33"/>
  <c r="L150" i="33"/>
  <c r="M150" i="33"/>
  <c r="N150" i="33"/>
  <c r="F151" i="33"/>
  <c r="I151" i="33"/>
  <c r="L151" i="33"/>
  <c r="O151" i="33"/>
  <c r="F152" i="33"/>
  <c r="I152" i="33"/>
  <c r="L152" i="33"/>
  <c r="O152" i="33"/>
  <c r="F153" i="33"/>
  <c r="I153" i="33"/>
  <c r="L153" i="33"/>
  <c r="O153" i="33"/>
  <c r="C153" i="33" s="1"/>
  <c r="F154" i="33"/>
  <c r="C154" i="33" s="1"/>
  <c r="I154" i="33"/>
  <c r="L154" i="33"/>
  <c r="O154" i="33"/>
  <c r="F155" i="33"/>
  <c r="I155" i="33"/>
  <c r="L155" i="33"/>
  <c r="O155" i="33"/>
  <c r="C155" i="33" s="1"/>
  <c r="F156" i="33"/>
  <c r="I156" i="33"/>
  <c r="L156" i="33"/>
  <c r="O156" i="33"/>
  <c r="F157" i="33"/>
  <c r="I157" i="33"/>
  <c r="C157" i="33" s="1"/>
  <c r="L157" i="33"/>
  <c r="O157" i="33"/>
  <c r="F158" i="33"/>
  <c r="I158" i="33"/>
  <c r="L158" i="33"/>
  <c r="O158" i="33"/>
  <c r="D159" i="33"/>
  <c r="E159" i="33"/>
  <c r="G159" i="33"/>
  <c r="H159" i="33"/>
  <c r="I159" i="33"/>
  <c r="J159" i="33"/>
  <c r="K159" i="33"/>
  <c r="M159" i="33"/>
  <c r="N159" i="33"/>
  <c r="C160" i="33"/>
  <c r="F160" i="33"/>
  <c r="F159" i="33" s="1"/>
  <c r="I160" i="33"/>
  <c r="L160" i="33"/>
  <c r="O160" i="33"/>
  <c r="O159" i="33" s="1"/>
  <c r="F161" i="33"/>
  <c r="I161" i="33"/>
  <c r="L161" i="33"/>
  <c r="O161" i="33"/>
  <c r="F162" i="33"/>
  <c r="I162" i="33"/>
  <c r="L162" i="33"/>
  <c r="O162" i="33"/>
  <c r="F163" i="33"/>
  <c r="I163" i="33"/>
  <c r="L163" i="33"/>
  <c r="O163" i="33"/>
  <c r="D164" i="33"/>
  <c r="H164" i="33"/>
  <c r="K164" i="33"/>
  <c r="O164" i="33"/>
  <c r="D165" i="33"/>
  <c r="E165" i="33"/>
  <c r="E164" i="33" s="1"/>
  <c r="F165" i="33"/>
  <c r="G165" i="33"/>
  <c r="G164" i="33" s="1"/>
  <c r="H165" i="33"/>
  <c r="J165" i="33"/>
  <c r="J164" i="33" s="1"/>
  <c r="K165" i="33"/>
  <c r="M165" i="33"/>
  <c r="M164" i="33" s="1"/>
  <c r="N165" i="33"/>
  <c r="N164" i="33" s="1"/>
  <c r="O165" i="33"/>
  <c r="F166" i="33"/>
  <c r="I166" i="33"/>
  <c r="L166" i="33"/>
  <c r="O166" i="33"/>
  <c r="F167" i="33"/>
  <c r="I167" i="33"/>
  <c r="C167" i="33" s="1"/>
  <c r="L167" i="33"/>
  <c r="O167" i="33"/>
  <c r="F168" i="33"/>
  <c r="I168" i="33"/>
  <c r="L168" i="33"/>
  <c r="O168" i="33"/>
  <c r="F169" i="33"/>
  <c r="I169" i="33"/>
  <c r="C169" i="33" s="1"/>
  <c r="L169" i="33"/>
  <c r="O169" i="33"/>
  <c r="F170" i="33"/>
  <c r="I170" i="33"/>
  <c r="L170" i="33"/>
  <c r="O170" i="33"/>
  <c r="F171" i="33"/>
  <c r="C171" i="33" s="1"/>
  <c r="I171" i="33"/>
  <c r="L171" i="33"/>
  <c r="O171" i="33"/>
  <c r="K172" i="33"/>
  <c r="E173" i="33"/>
  <c r="E172" i="33" s="1"/>
  <c r="G173" i="33"/>
  <c r="J173" i="33"/>
  <c r="J172" i="33" s="1"/>
  <c r="K173" i="33"/>
  <c r="D174" i="33"/>
  <c r="D173" i="33" s="1"/>
  <c r="D172" i="33" s="1"/>
  <c r="E174" i="33"/>
  <c r="G174" i="33"/>
  <c r="H174" i="33"/>
  <c r="H173" i="33" s="1"/>
  <c r="H172" i="33" s="1"/>
  <c r="J174" i="33"/>
  <c r="K174" i="33"/>
  <c r="L174" i="33"/>
  <c r="M174" i="33"/>
  <c r="M173" i="33" s="1"/>
  <c r="M172" i="33" s="1"/>
  <c r="N174" i="33"/>
  <c r="F175" i="33"/>
  <c r="F174" i="33" s="1"/>
  <c r="I175" i="33"/>
  <c r="I174" i="33" s="1"/>
  <c r="L175" i="33"/>
  <c r="O175" i="33"/>
  <c r="F176" i="33"/>
  <c r="I176" i="33"/>
  <c r="L176" i="33"/>
  <c r="O176" i="33"/>
  <c r="C176" i="33" s="1"/>
  <c r="F177" i="33"/>
  <c r="I177" i="33"/>
  <c r="L177" i="33"/>
  <c r="O177" i="33"/>
  <c r="D178" i="33"/>
  <c r="E178" i="33"/>
  <c r="G178" i="33"/>
  <c r="H178" i="33"/>
  <c r="J178" i="33"/>
  <c r="K178" i="33"/>
  <c r="L178" i="33"/>
  <c r="M178" i="33"/>
  <c r="N178" i="33"/>
  <c r="N173" i="33" s="1"/>
  <c r="N172" i="33" s="1"/>
  <c r="F179" i="33"/>
  <c r="I179" i="33"/>
  <c r="I178" i="33" s="1"/>
  <c r="L179" i="33"/>
  <c r="O179" i="33"/>
  <c r="F180" i="33"/>
  <c r="C180" i="33" s="1"/>
  <c r="I180" i="33"/>
  <c r="L180" i="33"/>
  <c r="O180" i="33"/>
  <c r="F181" i="33"/>
  <c r="I181" i="33"/>
  <c r="L181" i="33"/>
  <c r="O181" i="33"/>
  <c r="C181" i="33" s="1"/>
  <c r="F182" i="33"/>
  <c r="I182" i="33"/>
  <c r="L182" i="33"/>
  <c r="O182" i="33"/>
  <c r="D183" i="33"/>
  <c r="E183" i="33"/>
  <c r="G183" i="33"/>
  <c r="G172" i="33" s="1"/>
  <c r="H183" i="33"/>
  <c r="J183" i="33"/>
  <c r="K183" i="33"/>
  <c r="L183" i="33"/>
  <c r="M183" i="33"/>
  <c r="N183" i="33"/>
  <c r="F184" i="33"/>
  <c r="F183" i="33" s="1"/>
  <c r="I184" i="33"/>
  <c r="L184" i="33"/>
  <c r="O184" i="33"/>
  <c r="O183" i="33" s="1"/>
  <c r="F185" i="33"/>
  <c r="I185" i="33"/>
  <c r="L185" i="33"/>
  <c r="O185" i="33"/>
  <c r="D187" i="33"/>
  <c r="E187" i="33"/>
  <c r="E186" i="33" s="1"/>
  <c r="F187" i="33"/>
  <c r="G187" i="33"/>
  <c r="H187" i="33"/>
  <c r="J187" i="33"/>
  <c r="K187" i="33"/>
  <c r="M187" i="33"/>
  <c r="N187" i="33"/>
  <c r="N186" i="33" s="1"/>
  <c r="O187" i="33"/>
  <c r="F188" i="33"/>
  <c r="I188" i="33"/>
  <c r="L188" i="33"/>
  <c r="L187" i="33" s="1"/>
  <c r="L186" i="33" s="1"/>
  <c r="O188" i="33"/>
  <c r="F189" i="33"/>
  <c r="C189" i="33" s="1"/>
  <c r="I189" i="33"/>
  <c r="I187" i="33" s="1"/>
  <c r="I186" i="33" s="1"/>
  <c r="L189" i="33"/>
  <c r="O189" i="33"/>
  <c r="D190" i="33"/>
  <c r="D186" i="33" s="1"/>
  <c r="H190" i="33"/>
  <c r="D191" i="33"/>
  <c r="E191" i="33"/>
  <c r="E190" i="33" s="1"/>
  <c r="G191" i="33"/>
  <c r="G190" i="33" s="1"/>
  <c r="H191" i="33"/>
  <c r="I191" i="33"/>
  <c r="I190" i="33" s="1"/>
  <c r="J191" i="33"/>
  <c r="J190" i="33" s="1"/>
  <c r="K191" i="33"/>
  <c r="K190" i="33" s="1"/>
  <c r="M191" i="33"/>
  <c r="M190" i="33" s="1"/>
  <c r="N191" i="33"/>
  <c r="N190" i="33" s="1"/>
  <c r="O191" i="33"/>
  <c r="O190" i="33" s="1"/>
  <c r="O186" i="33" s="1"/>
  <c r="F192" i="33"/>
  <c r="I192" i="33"/>
  <c r="L192" i="33"/>
  <c r="L191" i="33" s="1"/>
  <c r="L190" i="33" s="1"/>
  <c r="O192" i="33"/>
  <c r="G195" i="33"/>
  <c r="G194" i="33" s="1"/>
  <c r="I195" i="33"/>
  <c r="J195" i="33"/>
  <c r="K195" i="33"/>
  <c r="N195" i="33"/>
  <c r="F196" i="33"/>
  <c r="I196" i="33"/>
  <c r="L196" i="33"/>
  <c r="O196" i="33"/>
  <c r="D197" i="33"/>
  <c r="D195" i="33" s="1"/>
  <c r="E197" i="33"/>
  <c r="E195" i="33" s="1"/>
  <c r="G197" i="33"/>
  <c r="H197" i="33"/>
  <c r="H195" i="33" s="1"/>
  <c r="I197" i="33"/>
  <c r="J197" i="33"/>
  <c r="K197" i="33"/>
  <c r="M197" i="33"/>
  <c r="M195" i="33" s="1"/>
  <c r="N197" i="33"/>
  <c r="F198" i="33"/>
  <c r="F197" i="33" s="1"/>
  <c r="I198" i="33"/>
  <c r="L198" i="33"/>
  <c r="O198" i="33"/>
  <c r="O197" i="33" s="1"/>
  <c r="O195" i="33" s="1"/>
  <c r="F199" i="33"/>
  <c r="I199" i="33"/>
  <c r="L199" i="33"/>
  <c r="L197" i="33" s="1"/>
  <c r="O199" i="33"/>
  <c r="C199" i="33" s="1"/>
  <c r="F200" i="33"/>
  <c r="C200" i="33" s="1"/>
  <c r="I200" i="33"/>
  <c r="L200" i="33"/>
  <c r="O200" i="33"/>
  <c r="F201" i="33"/>
  <c r="I201" i="33"/>
  <c r="L201" i="33"/>
  <c r="O201" i="33"/>
  <c r="C201" i="33" s="1"/>
  <c r="F202" i="33"/>
  <c r="I202" i="33"/>
  <c r="L202" i="33"/>
  <c r="O202" i="33"/>
  <c r="K203" i="33"/>
  <c r="K194" i="33" s="1"/>
  <c r="D204" i="33"/>
  <c r="D203" i="33" s="1"/>
  <c r="E204" i="33"/>
  <c r="G204" i="33"/>
  <c r="H204" i="33"/>
  <c r="H203" i="33" s="1"/>
  <c r="J204" i="33"/>
  <c r="K204" i="33"/>
  <c r="M204" i="33"/>
  <c r="M203" i="33" s="1"/>
  <c r="N204" i="33"/>
  <c r="N203" i="33" s="1"/>
  <c r="F205" i="33"/>
  <c r="I205" i="33"/>
  <c r="L205" i="33"/>
  <c r="O205" i="33"/>
  <c r="F206" i="33"/>
  <c r="I206" i="33"/>
  <c r="L206" i="33"/>
  <c r="O206" i="33"/>
  <c r="C206" i="33" s="1"/>
  <c r="F207" i="33"/>
  <c r="I207" i="33"/>
  <c r="L207" i="33"/>
  <c r="L204" i="33" s="1"/>
  <c r="O207" i="33"/>
  <c r="F208" i="33"/>
  <c r="I208" i="33"/>
  <c r="L208" i="33"/>
  <c r="O208" i="33"/>
  <c r="F209" i="33"/>
  <c r="I209" i="33"/>
  <c r="L209" i="33"/>
  <c r="O209" i="33"/>
  <c r="F210" i="33"/>
  <c r="C210" i="33" s="1"/>
  <c r="I210" i="33"/>
  <c r="L210" i="33"/>
  <c r="O210" i="33"/>
  <c r="F211" i="33"/>
  <c r="I211" i="33"/>
  <c r="L211" i="33"/>
  <c r="O211" i="33"/>
  <c r="C211" i="33" s="1"/>
  <c r="F212" i="33"/>
  <c r="I212" i="33"/>
  <c r="L212" i="33"/>
  <c r="O212" i="33"/>
  <c r="F213" i="33"/>
  <c r="C213" i="33" s="1"/>
  <c r="I213" i="33"/>
  <c r="L213" i="33"/>
  <c r="O213" i="33"/>
  <c r="F214" i="33"/>
  <c r="C214" i="33" s="1"/>
  <c r="I214" i="33"/>
  <c r="L214" i="33"/>
  <c r="O214" i="33"/>
  <c r="D215" i="33"/>
  <c r="E215" i="33"/>
  <c r="G215" i="33"/>
  <c r="G203" i="33" s="1"/>
  <c r="H215" i="33"/>
  <c r="J215" i="33"/>
  <c r="K215" i="33"/>
  <c r="M215" i="33"/>
  <c r="N215" i="33"/>
  <c r="F216" i="33"/>
  <c r="I216" i="33"/>
  <c r="I215" i="33" s="1"/>
  <c r="L216" i="33"/>
  <c r="O216" i="33"/>
  <c r="F217" i="33"/>
  <c r="C217" i="33" s="1"/>
  <c r="I217" i="33"/>
  <c r="L217" i="33"/>
  <c r="O217" i="33"/>
  <c r="C218" i="33"/>
  <c r="F218" i="33"/>
  <c r="I218" i="33"/>
  <c r="L218" i="33"/>
  <c r="O218" i="33"/>
  <c r="F219" i="33"/>
  <c r="I219" i="33"/>
  <c r="C219" i="33" s="1"/>
  <c r="L219" i="33"/>
  <c r="O219" i="33"/>
  <c r="F220" i="33"/>
  <c r="I220" i="33"/>
  <c r="L220" i="33"/>
  <c r="O220" i="33"/>
  <c r="F221" i="33"/>
  <c r="C221" i="33" s="1"/>
  <c r="I221" i="33"/>
  <c r="L221" i="33"/>
  <c r="O221" i="33"/>
  <c r="F222" i="33"/>
  <c r="C222" i="33" s="1"/>
  <c r="I222" i="33"/>
  <c r="L222" i="33"/>
  <c r="O222" i="33"/>
  <c r="C223" i="33"/>
  <c r="F223" i="33"/>
  <c r="I223" i="33"/>
  <c r="L223" i="33"/>
  <c r="O223" i="33"/>
  <c r="F224" i="33"/>
  <c r="I224" i="33"/>
  <c r="L224" i="33"/>
  <c r="O224" i="33"/>
  <c r="D225" i="33"/>
  <c r="F225" i="33" s="1"/>
  <c r="E225" i="33"/>
  <c r="E203" i="33" s="1"/>
  <c r="I225" i="33"/>
  <c r="L225" i="33"/>
  <c r="O225" i="33"/>
  <c r="D226" i="33"/>
  <c r="E226" i="33"/>
  <c r="F226" i="33"/>
  <c r="C226" i="33" s="1"/>
  <c r="G226" i="33"/>
  <c r="H226" i="33"/>
  <c r="J226" i="33"/>
  <c r="J203" i="33" s="1"/>
  <c r="J194" i="33" s="1"/>
  <c r="K226" i="33"/>
  <c r="L226" i="33"/>
  <c r="M226" i="33"/>
  <c r="N226" i="33"/>
  <c r="F227" i="33"/>
  <c r="C227" i="33" s="1"/>
  <c r="I227" i="33"/>
  <c r="I226" i="33" s="1"/>
  <c r="L227" i="33"/>
  <c r="O227" i="33"/>
  <c r="O226" i="33" s="1"/>
  <c r="F228" i="33"/>
  <c r="C228" i="33" s="1"/>
  <c r="I228" i="33"/>
  <c r="L228" i="33"/>
  <c r="O228" i="33"/>
  <c r="J230" i="33"/>
  <c r="J229" i="33" s="1"/>
  <c r="F231" i="33"/>
  <c r="I231" i="33"/>
  <c r="L231" i="33"/>
  <c r="O231" i="33"/>
  <c r="D232" i="33"/>
  <c r="D230" i="33" s="1"/>
  <c r="E232" i="33"/>
  <c r="F232" i="33"/>
  <c r="G232" i="33"/>
  <c r="H232" i="33"/>
  <c r="H230" i="33" s="1"/>
  <c r="J232" i="33"/>
  <c r="K232" i="33"/>
  <c r="L232" i="33"/>
  <c r="M232" i="33"/>
  <c r="N232" i="33"/>
  <c r="F233" i="33"/>
  <c r="I233" i="33"/>
  <c r="I232" i="33" s="1"/>
  <c r="L233" i="33"/>
  <c r="O233" i="33"/>
  <c r="C233" i="33" s="1"/>
  <c r="D234" i="33"/>
  <c r="E234" i="33"/>
  <c r="E230" i="33" s="1"/>
  <c r="G234" i="33"/>
  <c r="H234" i="33"/>
  <c r="J234" i="33"/>
  <c r="K234" i="33"/>
  <c r="M234" i="33"/>
  <c r="M230" i="33" s="1"/>
  <c r="M229" i="33" s="1"/>
  <c r="N234" i="33"/>
  <c r="N230" i="33" s="1"/>
  <c r="N229" i="33" s="1"/>
  <c r="F235" i="33"/>
  <c r="I235" i="33"/>
  <c r="I234" i="33" s="1"/>
  <c r="L235" i="33"/>
  <c r="L234" i="33" s="1"/>
  <c r="O235" i="33"/>
  <c r="F236" i="33"/>
  <c r="C236" i="33" s="1"/>
  <c r="I236" i="33"/>
  <c r="L236" i="33"/>
  <c r="O236" i="33"/>
  <c r="O234" i="33" s="1"/>
  <c r="D237" i="33"/>
  <c r="E237" i="33"/>
  <c r="G237" i="33"/>
  <c r="H237" i="33"/>
  <c r="J237" i="33"/>
  <c r="K237" i="33"/>
  <c r="M237" i="33"/>
  <c r="N237" i="33"/>
  <c r="F238" i="33"/>
  <c r="I238" i="33"/>
  <c r="L238" i="33"/>
  <c r="L237" i="33" s="1"/>
  <c r="O238" i="33"/>
  <c r="F239" i="33"/>
  <c r="I239" i="33"/>
  <c r="L239" i="33"/>
  <c r="O239" i="33"/>
  <c r="F240" i="33"/>
  <c r="C240" i="33" s="1"/>
  <c r="I240" i="33"/>
  <c r="L240" i="33"/>
  <c r="O240" i="33"/>
  <c r="O237" i="33" s="1"/>
  <c r="C241" i="33"/>
  <c r="F241" i="33"/>
  <c r="I241" i="33"/>
  <c r="L241" i="33"/>
  <c r="O241" i="33"/>
  <c r="F242" i="33"/>
  <c r="I242" i="33"/>
  <c r="L242" i="33"/>
  <c r="O242" i="33"/>
  <c r="F243" i="33"/>
  <c r="C243" i="33" s="1"/>
  <c r="I243" i="33"/>
  <c r="L243" i="33"/>
  <c r="O243" i="33"/>
  <c r="F244" i="33"/>
  <c r="I244" i="33"/>
  <c r="L244" i="33"/>
  <c r="O244" i="33"/>
  <c r="C244" i="33" s="1"/>
  <c r="D245" i="33"/>
  <c r="E245" i="33"/>
  <c r="G245" i="33"/>
  <c r="H245" i="33"/>
  <c r="J245" i="33"/>
  <c r="K245" i="33"/>
  <c r="M245" i="33"/>
  <c r="N245" i="33"/>
  <c r="F246" i="33"/>
  <c r="C246" i="33" s="1"/>
  <c r="I246" i="33"/>
  <c r="L246" i="33"/>
  <c r="O246" i="33"/>
  <c r="F247" i="33"/>
  <c r="C247" i="33" s="1"/>
  <c r="I247" i="33"/>
  <c r="L247" i="33"/>
  <c r="O247" i="33"/>
  <c r="F248" i="33"/>
  <c r="I248" i="33"/>
  <c r="L248" i="33"/>
  <c r="O248" i="33"/>
  <c r="O245" i="33" s="1"/>
  <c r="F249" i="33"/>
  <c r="I249" i="33"/>
  <c r="L249" i="33"/>
  <c r="C249" i="33" s="1"/>
  <c r="O249" i="33"/>
  <c r="J250" i="33"/>
  <c r="N250" i="33"/>
  <c r="D251" i="33"/>
  <c r="D250" i="33" s="1"/>
  <c r="E251" i="33"/>
  <c r="E250" i="33" s="1"/>
  <c r="G251" i="33"/>
  <c r="G250" i="33" s="1"/>
  <c r="H251" i="33"/>
  <c r="H250" i="33" s="1"/>
  <c r="I251" i="33"/>
  <c r="I250" i="33" s="1"/>
  <c r="J251" i="33"/>
  <c r="K251" i="33"/>
  <c r="K250" i="33" s="1"/>
  <c r="L251" i="33"/>
  <c r="M251" i="33"/>
  <c r="M250" i="33" s="1"/>
  <c r="N251" i="33"/>
  <c r="F252" i="33"/>
  <c r="C252" i="33" s="1"/>
  <c r="I252" i="33"/>
  <c r="L252" i="33"/>
  <c r="O252" i="33"/>
  <c r="F253" i="33"/>
  <c r="I253" i="33"/>
  <c r="L253" i="33"/>
  <c r="O253" i="33"/>
  <c r="C253" i="33" s="1"/>
  <c r="F254" i="33"/>
  <c r="C254" i="33" s="1"/>
  <c r="I254" i="33"/>
  <c r="L254" i="33"/>
  <c r="O254" i="33"/>
  <c r="F255" i="33"/>
  <c r="C255" i="33" s="1"/>
  <c r="I255" i="33"/>
  <c r="L255" i="33"/>
  <c r="O255" i="33"/>
  <c r="F256" i="33"/>
  <c r="I256" i="33"/>
  <c r="L256" i="33"/>
  <c r="O256" i="33"/>
  <c r="C256" i="33" s="1"/>
  <c r="F257" i="33"/>
  <c r="I257" i="33"/>
  <c r="L257" i="33"/>
  <c r="C257" i="33" s="1"/>
  <c r="O257" i="33"/>
  <c r="J258" i="33"/>
  <c r="N258" i="33"/>
  <c r="D259" i="33"/>
  <c r="E259" i="33"/>
  <c r="E258" i="33" s="1"/>
  <c r="G259" i="33"/>
  <c r="G258" i="33" s="1"/>
  <c r="H259" i="33"/>
  <c r="I259" i="33"/>
  <c r="I258" i="33" s="1"/>
  <c r="J259" i="33"/>
  <c r="K259" i="33"/>
  <c r="K258" i="33" s="1"/>
  <c r="L259" i="33"/>
  <c r="M259" i="33"/>
  <c r="M258" i="33" s="1"/>
  <c r="N259" i="33"/>
  <c r="F260" i="33"/>
  <c r="F259" i="33" s="1"/>
  <c r="I260" i="33"/>
  <c r="L260" i="33"/>
  <c r="O260" i="33"/>
  <c r="F261" i="33"/>
  <c r="I261" i="33"/>
  <c r="L261" i="33"/>
  <c r="O261" i="33"/>
  <c r="C261" i="33" s="1"/>
  <c r="F262" i="33"/>
  <c r="I262" i="33"/>
  <c r="C262" i="33" s="1"/>
  <c r="L262" i="33"/>
  <c r="O262" i="33"/>
  <c r="D263" i="33"/>
  <c r="E263" i="33"/>
  <c r="G263" i="33"/>
  <c r="H263" i="33"/>
  <c r="I263" i="33"/>
  <c r="J263" i="33"/>
  <c r="K263" i="33"/>
  <c r="L263" i="33"/>
  <c r="M263" i="33"/>
  <c r="N263" i="33"/>
  <c r="F264" i="33"/>
  <c r="I264" i="33"/>
  <c r="L264" i="33"/>
  <c r="O264" i="33"/>
  <c r="C265" i="33"/>
  <c r="F265" i="33"/>
  <c r="I265" i="33"/>
  <c r="L265" i="33"/>
  <c r="O265" i="33"/>
  <c r="F266" i="33"/>
  <c r="C266" i="33" s="1"/>
  <c r="I266" i="33"/>
  <c r="L266" i="33"/>
  <c r="O266" i="33"/>
  <c r="F267" i="33"/>
  <c r="C267" i="33" s="1"/>
  <c r="I267" i="33"/>
  <c r="L267" i="33"/>
  <c r="O267" i="33"/>
  <c r="H268" i="33"/>
  <c r="K268" i="33"/>
  <c r="F270" i="33"/>
  <c r="C270" i="33" s="1"/>
  <c r="I270" i="33"/>
  <c r="L270" i="33"/>
  <c r="O270" i="33"/>
  <c r="D271" i="33"/>
  <c r="D269" i="33" s="1"/>
  <c r="D268" i="33" s="1"/>
  <c r="E271" i="33"/>
  <c r="E269" i="33" s="1"/>
  <c r="E268" i="33" s="1"/>
  <c r="G271" i="33"/>
  <c r="H271" i="33"/>
  <c r="J271" i="33"/>
  <c r="K271" i="33"/>
  <c r="M271" i="33"/>
  <c r="N271" i="33"/>
  <c r="O271" i="33"/>
  <c r="F272" i="33"/>
  <c r="I272" i="33"/>
  <c r="I271" i="33" s="1"/>
  <c r="L272" i="33"/>
  <c r="L271" i="33" s="1"/>
  <c r="O272" i="33"/>
  <c r="F273" i="33"/>
  <c r="I273" i="33"/>
  <c r="L273" i="33"/>
  <c r="O273" i="33"/>
  <c r="F274" i="33"/>
  <c r="C274" i="33" s="1"/>
  <c r="I274" i="33"/>
  <c r="L274" i="33"/>
  <c r="O274" i="33"/>
  <c r="D275" i="33"/>
  <c r="E275" i="33"/>
  <c r="G275" i="33"/>
  <c r="H275" i="33"/>
  <c r="J275" i="33"/>
  <c r="K275" i="33"/>
  <c r="M275" i="33"/>
  <c r="N275" i="33"/>
  <c r="O275" i="33"/>
  <c r="F276" i="33"/>
  <c r="I276" i="33"/>
  <c r="L276" i="33"/>
  <c r="L275" i="33" s="1"/>
  <c r="O276" i="33"/>
  <c r="F277" i="33"/>
  <c r="I277" i="33"/>
  <c r="L277" i="33"/>
  <c r="O277" i="33"/>
  <c r="F278" i="33"/>
  <c r="C278" i="33" s="1"/>
  <c r="I278" i="33"/>
  <c r="L278" i="33"/>
  <c r="O278" i="33"/>
  <c r="D279" i="33"/>
  <c r="E279" i="33"/>
  <c r="F279" i="33"/>
  <c r="G279" i="33"/>
  <c r="G268" i="33" s="1"/>
  <c r="H279" i="33"/>
  <c r="J279" i="33"/>
  <c r="J268" i="33" s="1"/>
  <c r="K279" i="33"/>
  <c r="M279" i="33"/>
  <c r="M268" i="33" s="1"/>
  <c r="N279" i="33"/>
  <c r="N268" i="33" s="1"/>
  <c r="O279" i="33"/>
  <c r="F280" i="33"/>
  <c r="I280" i="33"/>
  <c r="I279" i="33" s="1"/>
  <c r="C279" i="33" s="1"/>
  <c r="L280" i="33"/>
  <c r="L279" i="33" s="1"/>
  <c r="O280" i="33"/>
  <c r="D281" i="33"/>
  <c r="E281" i="33"/>
  <c r="E287" i="33" s="1"/>
  <c r="E286" i="33" s="1"/>
  <c r="G281" i="33"/>
  <c r="H281" i="33"/>
  <c r="I281" i="33"/>
  <c r="J281" i="33"/>
  <c r="K281" i="33"/>
  <c r="M281" i="33"/>
  <c r="M287" i="33" s="1"/>
  <c r="N281" i="33"/>
  <c r="F282" i="33"/>
  <c r="F281" i="33" s="1"/>
  <c r="I282" i="33"/>
  <c r="L282" i="33"/>
  <c r="O282" i="33"/>
  <c r="O281" i="33" s="1"/>
  <c r="F283" i="33"/>
  <c r="I283" i="33"/>
  <c r="L283" i="33"/>
  <c r="L281" i="33" s="1"/>
  <c r="O283" i="33"/>
  <c r="G286" i="33"/>
  <c r="K286" i="33"/>
  <c r="G287" i="33"/>
  <c r="J287" i="33"/>
  <c r="J286" i="33" s="1"/>
  <c r="K287" i="33"/>
  <c r="N287" i="33"/>
  <c r="D288" i="33"/>
  <c r="E288" i="33"/>
  <c r="G288" i="33"/>
  <c r="H288" i="33"/>
  <c r="J288" i="33"/>
  <c r="K288" i="33"/>
  <c r="M288" i="33"/>
  <c r="N288" i="33"/>
  <c r="F289" i="33"/>
  <c r="I289" i="33"/>
  <c r="I288" i="33" s="1"/>
  <c r="L289" i="33"/>
  <c r="L288" i="33" s="1"/>
  <c r="O289" i="33"/>
  <c r="F290" i="33"/>
  <c r="C290" i="33" s="1"/>
  <c r="I290" i="33"/>
  <c r="L290" i="33"/>
  <c r="O290" i="33"/>
  <c r="C291" i="33"/>
  <c r="F291" i="33"/>
  <c r="I291" i="33"/>
  <c r="L291" i="33"/>
  <c r="O291" i="33"/>
  <c r="F292" i="33"/>
  <c r="I292" i="33"/>
  <c r="L292" i="33"/>
  <c r="O292" i="33"/>
  <c r="F293" i="33"/>
  <c r="C293" i="33" s="1"/>
  <c r="I293" i="33"/>
  <c r="L293" i="33"/>
  <c r="O293" i="33"/>
  <c r="F294" i="33"/>
  <c r="I294" i="33"/>
  <c r="L294" i="33"/>
  <c r="O294" i="33"/>
  <c r="C294" i="33" s="1"/>
  <c r="F295" i="33"/>
  <c r="I295" i="33"/>
  <c r="L295" i="33"/>
  <c r="C295" i="33" s="1"/>
  <c r="O295" i="33"/>
  <c r="F296" i="33"/>
  <c r="I296" i="33"/>
  <c r="L296" i="33"/>
  <c r="O296" i="33"/>
  <c r="D21" i="32"/>
  <c r="D20" i="32" s="1"/>
  <c r="E21" i="32"/>
  <c r="E20" i="32" s="1"/>
  <c r="G21" i="32"/>
  <c r="H21" i="32"/>
  <c r="H20" i="32" s="1"/>
  <c r="I21" i="32"/>
  <c r="I20" i="32" s="1"/>
  <c r="J21" i="32"/>
  <c r="K21" i="32"/>
  <c r="M21" i="32"/>
  <c r="M20" i="32" s="1"/>
  <c r="N21" i="32"/>
  <c r="F22" i="32"/>
  <c r="I22" i="32"/>
  <c r="L22" i="32"/>
  <c r="L21" i="32" s="1"/>
  <c r="O22" i="32"/>
  <c r="O21" i="32" s="1"/>
  <c r="O20" i="32" s="1"/>
  <c r="F23" i="32"/>
  <c r="I23" i="32"/>
  <c r="L23" i="32"/>
  <c r="O23" i="32"/>
  <c r="C23" i="32" s="1"/>
  <c r="C24" i="32"/>
  <c r="F24" i="32"/>
  <c r="I24" i="32"/>
  <c r="C25" i="32"/>
  <c r="F25" i="32"/>
  <c r="J27" i="32"/>
  <c r="J26" i="32" s="1"/>
  <c r="J20" i="32" s="1"/>
  <c r="K27" i="32"/>
  <c r="K26" i="32" s="1"/>
  <c r="K20" i="32" s="1"/>
  <c r="L28" i="32"/>
  <c r="C28" i="32" s="1"/>
  <c r="C29" i="32"/>
  <c r="L29" i="32"/>
  <c r="L27" i="32" s="1"/>
  <c r="L30" i="32"/>
  <c r="C30" i="32" s="1"/>
  <c r="J31" i="32"/>
  <c r="K31" i="32"/>
  <c r="C32" i="32"/>
  <c r="L32" i="32"/>
  <c r="L31" i="32" s="1"/>
  <c r="C31" i="32" s="1"/>
  <c r="J33" i="32"/>
  <c r="K33" i="32"/>
  <c r="L34" i="32"/>
  <c r="C34" i="32" s="1"/>
  <c r="C35" i="32"/>
  <c r="L35" i="32"/>
  <c r="L33" i="32" s="1"/>
  <c r="C33" i="32" s="1"/>
  <c r="J36" i="32"/>
  <c r="K36" i="32"/>
  <c r="L37" i="32"/>
  <c r="C37" i="32" s="1"/>
  <c r="C38" i="32"/>
  <c r="L38" i="32"/>
  <c r="L36" i="32" s="1"/>
  <c r="C36" i="32" s="1"/>
  <c r="L39" i="32"/>
  <c r="C39" i="32" s="1"/>
  <c r="C40" i="32"/>
  <c r="L40" i="32"/>
  <c r="F41" i="32"/>
  <c r="C41" i="32" s="1"/>
  <c r="D42" i="32"/>
  <c r="E42" i="32"/>
  <c r="G42" i="32"/>
  <c r="G20" i="32" s="1"/>
  <c r="H42" i="32"/>
  <c r="J42" i="32"/>
  <c r="K42" i="32"/>
  <c r="F43" i="32"/>
  <c r="C43" i="32" s="1"/>
  <c r="I43" i="32"/>
  <c r="I42" i="32" s="1"/>
  <c r="L43" i="32"/>
  <c r="L42" i="32" s="1"/>
  <c r="M44" i="32"/>
  <c r="N44" i="32"/>
  <c r="N20" i="32" s="1"/>
  <c r="O45" i="32"/>
  <c r="C45" i="32" s="1"/>
  <c r="C46" i="32"/>
  <c r="O46" i="32"/>
  <c r="O44" i="32" s="1"/>
  <c r="C44" i="32" s="1"/>
  <c r="N52" i="32"/>
  <c r="E53" i="32"/>
  <c r="E52" i="32" s="1"/>
  <c r="D54" i="32"/>
  <c r="D53" i="32" s="1"/>
  <c r="D52" i="32" s="1"/>
  <c r="E54" i="32"/>
  <c r="G54" i="32"/>
  <c r="G53" i="32" s="1"/>
  <c r="H54" i="32"/>
  <c r="H53" i="32" s="1"/>
  <c r="J54" i="32"/>
  <c r="J53" i="32" s="1"/>
  <c r="J52" i="32" s="1"/>
  <c r="K54" i="32"/>
  <c r="K53" i="32" s="1"/>
  <c r="M54" i="32"/>
  <c r="N54" i="32"/>
  <c r="N53" i="32" s="1"/>
  <c r="F55" i="32"/>
  <c r="F54" i="32" s="1"/>
  <c r="I55" i="32"/>
  <c r="I54" i="32" s="1"/>
  <c r="L55" i="32"/>
  <c r="O55" i="32"/>
  <c r="O54" i="32" s="1"/>
  <c r="F56" i="32"/>
  <c r="I56" i="32"/>
  <c r="L56" i="32"/>
  <c r="O56" i="32"/>
  <c r="D57" i="32"/>
  <c r="E57" i="32"/>
  <c r="G57" i="32"/>
  <c r="H57" i="32"/>
  <c r="J57" i="32"/>
  <c r="K57" i="32"/>
  <c r="M57" i="32"/>
  <c r="M53" i="32" s="1"/>
  <c r="M52" i="32" s="1"/>
  <c r="N57" i="32"/>
  <c r="F58" i="32"/>
  <c r="I58" i="32"/>
  <c r="L58" i="32"/>
  <c r="L57" i="32" s="1"/>
  <c r="O58" i="32"/>
  <c r="F59" i="32"/>
  <c r="I59" i="32"/>
  <c r="L59" i="32"/>
  <c r="O59" i="32"/>
  <c r="C59" i="32" s="1"/>
  <c r="F60" i="32"/>
  <c r="I60" i="32"/>
  <c r="L60" i="32"/>
  <c r="C60" i="32" s="1"/>
  <c r="O60" i="32"/>
  <c r="F61" i="32"/>
  <c r="C61" i="32" s="1"/>
  <c r="I61" i="32"/>
  <c r="I57" i="32" s="1"/>
  <c r="L61" i="32"/>
  <c r="O61" i="32"/>
  <c r="F62" i="32"/>
  <c r="C62" i="32" s="1"/>
  <c r="I62" i="32"/>
  <c r="L62" i="32"/>
  <c r="O62" i="32"/>
  <c r="F63" i="32"/>
  <c r="I63" i="32"/>
  <c r="L63" i="32"/>
  <c r="O63" i="32"/>
  <c r="C63" i="32" s="1"/>
  <c r="F64" i="32"/>
  <c r="I64" i="32"/>
  <c r="L64" i="32"/>
  <c r="C64" i="32" s="1"/>
  <c r="O64" i="32"/>
  <c r="E65" i="32"/>
  <c r="F65" i="32"/>
  <c r="C65" i="32" s="1"/>
  <c r="I65" i="32"/>
  <c r="L65" i="32"/>
  <c r="O65" i="32"/>
  <c r="G66" i="32"/>
  <c r="K66" i="32"/>
  <c r="F67" i="32"/>
  <c r="I67" i="32"/>
  <c r="L67" i="32"/>
  <c r="L66" i="32" s="1"/>
  <c r="O67" i="32"/>
  <c r="D68" i="32"/>
  <c r="D66" i="32" s="1"/>
  <c r="E68" i="32"/>
  <c r="E66" i="32" s="1"/>
  <c r="G68" i="32"/>
  <c r="H68" i="32"/>
  <c r="H66" i="32" s="1"/>
  <c r="J68" i="32"/>
  <c r="J66" i="32" s="1"/>
  <c r="K68" i="32"/>
  <c r="M68" i="32"/>
  <c r="M66" i="32" s="1"/>
  <c r="N68" i="32"/>
  <c r="N66" i="32" s="1"/>
  <c r="F69" i="32"/>
  <c r="I69" i="32"/>
  <c r="L69" i="32"/>
  <c r="L68" i="32" s="1"/>
  <c r="O69" i="32"/>
  <c r="F70" i="32"/>
  <c r="I70" i="32"/>
  <c r="L70" i="32"/>
  <c r="O70" i="32"/>
  <c r="C70" i="32" s="1"/>
  <c r="F71" i="32"/>
  <c r="I71" i="32"/>
  <c r="L71" i="32"/>
  <c r="C71" i="32" s="1"/>
  <c r="O71" i="32"/>
  <c r="F72" i="32"/>
  <c r="C72" i="32" s="1"/>
  <c r="I72" i="32"/>
  <c r="I68" i="32" s="1"/>
  <c r="L72" i="32"/>
  <c r="O72" i="32"/>
  <c r="F73" i="32"/>
  <c r="C73" i="32" s="1"/>
  <c r="I73" i="32"/>
  <c r="L73" i="32"/>
  <c r="O73" i="32"/>
  <c r="J75" i="32"/>
  <c r="D76" i="32"/>
  <c r="D75" i="32" s="1"/>
  <c r="E76" i="32"/>
  <c r="E75" i="32" s="1"/>
  <c r="G76" i="32"/>
  <c r="G75" i="32" s="1"/>
  <c r="H76" i="32"/>
  <c r="H75" i="32" s="1"/>
  <c r="I76" i="32"/>
  <c r="J76" i="32"/>
  <c r="K76" i="32"/>
  <c r="K75" i="32" s="1"/>
  <c r="M76" i="32"/>
  <c r="M75" i="32" s="1"/>
  <c r="N76" i="32"/>
  <c r="F77" i="32"/>
  <c r="I77" i="32"/>
  <c r="L77" i="32"/>
  <c r="L76" i="32" s="1"/>
  <c r="O77" i="32"/>
  <c r="F78" i="32"/>
  <c r="I78" i="32"/>
  <c r="L78" i="32"/>
  <c r="O78" i="32"/>
  <c r="C78" i="32" s="1"/>
  <c r="D79" i="32"/>
  <c r="E79" i="32"/>
  <c r="F79" i="32"/>
  <c r="G79" i="32"/>
  <c r="H79" i="32"/>
  <c r="J79" i="32"/>
  <c r="K79" i="32"/>
  <c r="M79" i="32"/>
  <c r="N79" i="32"/>
  <c r="N75" i="32" s="1"/>
  <c r="F80" i="32"/>
  <c r="I80" i="32"/>
  <c r="I79" i="32" s="1"/>
  <c r="L80" i="32"/>
  <c r="L79" i="32" s="1"/>
  <c r="O80" i="32"/>
  <c r="F81" i="32"/>
  <c r="C81" i="32" s="1"/>
  <c r="I81" i="32"/>
  <c r="L81" i="32"/>
  <c r="O81" i="32"/>
  <c r="O79" i="32" s="1"/>
  <c r="D83" i="32"/>
  <c r="E83" i="32"/>
  <c r="F83" i="32"/>
  <c r="G83" i="32"/>
  <c r="H83" i="32"/>
  <c r="J83" i="32"/>
  <c r="K83" i="32"/>
  <c r="M83" i="32"/>
  <c r="M82" i="32" s="1"/>
  <c r="N83" i="32"/>
  <c r="F84" i="32"/>
  <c r="I84" i="32"/>
  <c r="I83" i="32" s="1"/>
  <c r="L84" i="32"/>
  <c r="L83" i="32" s="1"/>
  <c r="O84" i="32"/>
  <c r="F85" i="32"/>
  <c r="C85" i="32" s="1"/>
  <c r="I85" i="32"/>
  <c r="L85" i="32"/>
  <c r="O85" i="32"/>
  <c r="F86" i="32"/>
  <c r="I86" i="32"/>
  <c r="L86" i="32"/>
  <c r="O86" i="32"/>
  <c r="C86" i="32" s="1"/>
  <c r="F87" i="32"/>
  <c r="I87" i="32"/>
  <c r="L87" i="32"/>
  <c r="C87" i="32" s="1"/>
  <c r="O87" i="32"/>
  <c r="D88" i="32"/>
  <c r="E88" i="32"/>
  <c r="G88" i="32"/>
  <c r="H88" i="32"/>
  <c r="I88" i="32"/>
  <c r="J88" i="32"/>
  <c r="K88" i="32"/>
  <c r="M88" i="32"/>
  <c r="N88" i="32"/>
  <c r="F89" i="32"/>
  <c r="I89" i="32"/>
  <c r="L89" i="32"/>
  <c r="O89" i="32"/>
  <c r="O88" i="32" s="1"/>
  <c r="F90" i="32"/>
  <c r="I90" i="32"/>
  <c r="L90" i="32"/>
  <c r="O90" i="32"/>
  <c r="C90" i="32" s="1"/>
  <c r="F91" i="32"/>
  <c r="I91" i="32"/>
  <c r="L91" i="32"/>
  <c r="O91" i="32"/>
  <c r="F92" i="32"/>
  <c r="I92" i="32"/>
  <c r="L92" i="32"/>
  <c r="O92" i="32"/>
  <c r="F93" i="32"/>
  <c r="C93" i="32" s="1"/>
  <c r="I93" i="32"/>
  <c r="L93" i="32"/>
  <c r="O93" i="32"/>
  <c r="D94" i="32"/>
  <c r="E94" i="32"/>
  <c r="G94" i="32"/>
  <c r="G82" i="32" s="1"/>
  <c r="H94" i="32"/>
  <c r="J94" i="32"/>
  <c r="K94" i="32"/>
  <c r="K82" i="32" s="1"/>
  <c r="M94" i="32"/>
  <c r="N94" i="32"/>
  <c r="F95" i="32"/>
  <c r="I95" i="32"/>
  <c r="L95" i="32"/>
  <c r="O95" i="32"/>
  <c r="F96" i="32"/>
  <c r="C96" i="32" s="1"/>
  <c r="I96" i="32"/>
  <c r="L96" i="32"/>
  <c r="O96" i="32"/>
  <c r="F97" i="32"/>
  <c r="C97" i="32" s="1"/>
  <c r="I97" i="32"/>
  <c r="L97" i="32"/>
  <c r="O97" i="32"/>
  <c r="F98" i="32"/>
  <c r="I98" i="32"/>
  <c r="L98" i="32"/>
  <c r="O98" i="32"/>
  <c r="O94" i="32" s="1"/>
  <c r="F99" i="32"/>
  <c r="I99" i="32"/>
  <c r="L99" i="32"/>
  <c r="C99" i="32" s="1"/>
  <c r="O99" i="32"/>
  <c r="F100" i="32"/>
  <c r="C100" i="32" s="1"/>
  <c r="I100" i="32"/>
  <c r="L100" i="32"/>
  <c r="O100" i="32"/>
  <c r="F101" i="32"/>
  <c r="C101" i="32" s="1"/>
  <c r="I101" i="32"/>
  <c r="L101" i="32"/>
  <c r="O101" i="32"/>
  <c r="D102" i="32"/>
  <c r="E102" i="32"/>
  <c r="G102" i="32"/>
  <c r="H102" i="32"/>
  <c r="J102" i="32"/>
  <c r="K102" i="32"/>
  <c r="M102" i="32"/>
  <c r="N102" i="32"/>
  <c r="F103" i="32"/>
  <c r="I103" i="32"/>
  <c r="L103" i="32"/>
  <c r="O103" i="32"/>
  <c r="F104" i="32"/>
  <c r="I104" i="32"/>
  <c r="L104" i="32"/>
  <c r="O104" i="32"/>
  <c r="F105" i="32"/>
  <c r="C105" i="32" s="1"/>
  <c r="I105" i="32"/>
  <c r="L105" i="32"/>
  <c r="O105" i="32"/>
  <c r="F106" i="32"/>
  <c r="I106" i="32"/>
  <c r="L106" i="32"/>
  <c r="O106" i="32"/>
  <c r="F107" i="32"/>
  <c r="I107" i="32"/>
  <c r="L107" i="32"/>
  <c r="C107" i="32" s="1"/>
  <c r="O107" i="32"/>
  <c r="F108" i="32"/>
  <c r="C108" i="32" s="1"/>
  <c r="I108" i="32"/>
  <c r="L108" i="32"/>
  <c r="O108" i="32"/>
  <c r="F109" i="32"/>
  <c r="C109" i="32" s="1"/>
  <c r="I109" i="32"/>
  <c r="L109" i="32"/>
  <c r="O109" i="32"/>
  <c r="F110" i="32"/>
  <c r="I110" i="32"/>
  <c r="L110" i="32"/>
  <c r="O110" i="32"/>
  <c r="C110" i="32" s="1"/>
  <c r="D111" i="32"/>
  <c r="E111" i="32"/>
  <c r="F111" i="32"/>
  <c r="G111" i="32"/>
  <c r="H111" i="32"/>
  <c r="J111" i="32"/>
  <c r="K111" i="32"/>
  <c r="M111" i="32"/>
  <c r="N111" i="32"/>
  <c r="F112" i="32"/>
  <c r="I112" i="32"/>
  <c r="I111" i="32" s="1"/>
  <c r="L112" i="32"/>
  <c r="L111" i="32" s="1"/>
  <c r="O112" i="32"/>
  <c r="F113" i="32"/>
  <c r="C113" i="32" s="1"/>
  <c r="I113" i="32"/>
  <c r="L113" i="32"/>
  <c r="O113" i="32"/>
  <c r="O111" i="32" s="1"/>
  <c r="F114" i="32"/>
  <c r="I114" i="32"/>
  <c r="L114" i="32"/>
  <c r="O114" i="32"/>
  <c r="C114" i="32" s="1"/>
  <c r="D115" i="32"/>
  <c r="E115" i="32"/>
  <c r="G115" i="32"/>
  <c r="H115" i="32"/>
  <c r="J115" i="32"/>
  <c r="K115" i="32"/>
  <c r="M115" i="32"/>
  <c r="N115" i="32"/>
  <c r="F116" i="32"/>
  <c r="C116" i="32" s="1"/>
  <c r="I116" i="32"/>
  <c r="I115" i="32" s="1"/>
  <c r="L116" i="32"/>
  <c r="O116" i="32"/>
  <c r="F117" i="32"/>
  <c r="I117" i="32"/>
  <c r="L117" i="32"/>
  <c r="O117" i="32"/>
  <c r="F118" i="32"/>
  <c r="I118" i="32"/>
  <c r="L118" i="32"/>
  <c r="O118" i="32"/>
  <c r="C118" i="32" s="1"/>
  <c r="F119" i="32"/>
  <c r="I119" i="32"/>
  <c r="L119" i="32"/>
  <c r="O119" i="32"/>
  <c r="F120" i="32"/>
  <c r="C120" i="32" s="1"/>
  <c r="I120" i="32"/>
  <c r="L120" i="32"/>
  <c r="O120" i="32"/>
  <c r="D121" i="32"/>
  <c r="E121" i="32"/>
  <c r="G121" i="32"/>
  <c r="H121" i="32"/>
  <c r="J121" i="32"/>
  <c r="K121" i="32"/>
  <c r="M121" i="32"/>
  <c r="N121" i="32"/>
  <c r="F122" i="32"/>
  <c r="I122" i="32"/>
  <c r="L122" i="32"/>
  <c r="O122" i="32"/>
  <c r="F123" i="32"/>
  <c r="I123" i="32"/>
  <c r="L123" i="32"/>
  <c r="L121" i="32" s="1"/>
  <c r="O123" i="32"/>
  <c r="F124" i="32"/>
  <c r="I124" i="32"/>
  <c r="L124" i="32"/>
  <c r="O124" i="32"/>
  <c r="F125" i="32"/>
  <c r="C125" i="32" s="1"/>
  <c r="I125" i="32"/>
  <c r="L125" i="32"/>
  <c r="O125" i="32"/>
  <c r="F126" i="32"/>
  <c r="I126" i="32"/>
  <c r="L126" i="32"/>
  <c r="O126" i="32"/>
  <c r="C126" i="32" s="1"/>
  <c r="D127" i="32"/>
  <c r="E127" i="32"/>
  <c r="F127" i="32"/>
  <c r="G127" i="32"/>
  <c r="H127" i="32"/>
  <c r="J127" i="32"/>
  <c r="K127" i="32"/>
  <c r="M127" i="32"/>
  <c r="N127" i="32"/>
  <c r="O127" i="32"/>
  <c r="F128" i="32"/>
  <c r="I128" i="32"/>
  <c r="I127" i="32" s="1"/>
  <c r="L128" i="32"/>
  <c r="L127" i="32" s="1"/>
  <c r="O128" i="32"/>
  <c r="D130" i="32"/>
  <c r="G130" i="32"/>
  <c r="H130" i="32"/>
  <c r="J130" i="32"/>
  <c r="K130" i="32"/>
  <c r="K129" i="32" s="1"/>
  <c r="M130" i="32"/>
  <c r="N130" i="32"/>
  <c r="O130" i="32"/>
  <c r="F131" i="32"/>
  <c r="I131" i="32"/>
  <c r="L131" i="32"/>
  <c r="O131" i="32"/>
  <c r="F132" i="32"/>
  <c r="I132" i="32"/>
  <c r="L132" i="32"/>
  <c r="O132" i="32"/>
  <c r="F133" i="32"/>
  <c r="C133" i="32" s="1"/>
  <c r="I133" i="32"/>
  <c r="L133" i="32"/>
  <c r="O133" i="32"/>
  <c r="E134" i="32"/>
  <c r="E130" i="32" s="1"/>
  <c r="I134" i="32"/>
  <c r="L134" i="32"/>
  <c r="O134" i="32"/>
  <c r="D135" i="32"/>
  <c r="D129" i="32" s="1"/>
  <c r="E135" i="32"/>
  <c r="G135" i="32"/>
  <c r="H135" i="32"/>
  <c r="I135" i="32"/>
  <c r="J135" i="32"/>
  <c r="K135" i="32"/>
  <c r="M135" i="32"/>
  <c r="N135" i="32"/>
  <c r="F136" i="32"/>
  <c r="I136" i="32"/>
  <c r="L136" i="32"/>
  <c r="O136" i="32"/>
  <c r="O135" i="32" s="1"/>
  <c r="F137" i="32"/>
  <c r="I137" i="32"/>
  <c r="L137" i="32"/>
  <c r="O137" i="32"/>
  <c r="C137" i="32" s="1"/>
  <c r="F138" i="32"/>
  <c r="I138" i="32"/>
  <c r="L138" i="32"/>
  <c r="C138" i="32" s="1"/>
  <c r="O138" i="32"/>
  <c r="F139" i="32"/>
  <c r="C139" i="32" s="1"/>
  <c r="I139" i="32"/>
  <c r="L139" i="32"/>
  <c r="O139" i="32"/>
  <c r="D140" i="32"/>
  <c r="E140" i="32"/>
  <c r="G140" i="32"/>
  <c r="H140" i="32"/>
  <c r="I140" i="32"/>
  <c r="J140" i="32"/>
  <c r="K140" i="32"/>
  <c r="L140" i="32"/>
  <c r="M140" i="32"/>
  <c r="N140" i="32"/>
  <c r="F141" i="32"/>
  <c r="F140" i="32" s="1"/>
  <c r="I141" i="32"/>
  <c r="L141" i="32"/>
  <c r="O141" i="32"/>
  <c r="O140" i="32" s="1"/>
  <c r="F142" i="32"/>
  <c r="I142" i="32"/>
  <c r="L142" i="32"/>
  <c r="C142" i="32" s="1"/>
  <c r="O142" i="32"/>
  <c r="D143" i="32"/>
  <c r="E143" i="32"/>
  <c r="G143" i="32"/>
  <c r="H143" i="32"/>
  <c r="J143" i="32"/>
  <c r="K143" i="32"/>
  <c r="M143" i="32"/>
  <c r="N143" i="32"/>
  <c r="F144" i="32"/>
  <c r="I144" i="32"/>
  <c r="L144" i="32"/>
  <c r="O144" i="32"/>
  <c r="O143" i="32" s="1"/>
  <c r="F145" i="32"/>
  <c r="I145" i="32"/>
  <c r="L145" i="32"/>
  <c r="O145" i="32"/>
  <c r="C145" i="32" s="1"/>
  <c r="F146" i="32"/>
  <c r="I146" i="32"/>
  <c r="L146" i="32"/>
  <c r="C146" i="32" s="1"/>
  <c r="O146" i="32"/>
  <c r="F147" i="32"/>
  <c r="I147" i="32"/>
  <c r="I143" i="32" s="1"/>
  <c r="L147" i="32"/>
  <c r="O147" i="32"/>
  <c r="F148" i="32"/>
  <c r="C148" i="32" s="1"/>
  <c r="I148" i="32"/>
  <c r="L148" i="32"/>
  <c r="O148" i="32"/>
  <c r="F149" i="32"/>
  <c r="I149" i="32"/>
  <c r="L149" i="32"/>
  <c r="O149" i="32"/>
  <c r="C149" i="32" s="1"/>
  <c r="D150" i="32"/>
  <c r="E150" i="32"/>
  <c r="G150" i="32"/>
  <c r="H150" i="32"/>
  <c r="J150" i="32"/>
  <c r="K150" i="32"/>
  <c r="M150" i="32"/>
  <c r="N150" i="32"/>
  <c r="F151" i="32"/>
  <c r="C151" i="32" s="1"/>
  <c r="I151" i="32"/>
  <c r="I150" i="32" s="1"/>
  <c r="L151" i="32"/>
  <c r="O151" i="32"/>
  <c r="F152" i="32"/>
  <c r="C152" i="32" s="1"/>
  <c r="I152" i="32"/>
  <c r="L152" i="32"/>
  <c r="O152" i="32"/>
  <c r="F153" i="32"/>
  <c r="I153" i="32"/>
  <c r="L153" i="32"/>
  <c r="O153" i="32"/>
  <c r="O150" i="32" s="1"/>
  <c r="F154" i="32"/>
  <c r="I154" i="32"/>
  <c r="L154" i="32"/>
  <c r="C154" i="32" s="1"/>
  <c r="O154" i="32"/>
  <c r="F155" i="32"/>
  <c r="C155" i="32" s="1"/>
  <c r="I155" i="32"/>
  <c r="L155" i="32"/>
  <c r="O155" i="32"/>
  <c r="F156" i="32"/>
  <c r="C156" i="32" s="1"/>
  <c r="I156" i="32"/>
  <c r="L156" i="32"/>
  <c r="O156" i="32"/>
  <c r="F157" i="32"/>
  <c r="I157" i="32"/>
  <c r="L157" i="32"/>
  <c r="O157" i="32"/>
  <c r="C157" i="32" s="1"/>
  <c r="F158" i="32"/>
  <c r="I158" i="32"/>
  <c r="L158" i="32"/>
  <c r="C158" i="32" s="1"/>
  <c r="O158" i="32"/>
  <c r="D159" i="32"/>
  <c r="E159" i="32"/>
  <c r="G159" i="32"/>
  <c r="H159" i="32"/>
  <c r="I159" i="32"/>
  <c r="J159" i="32"/>
  <c r="K159" i="32"/>
  <c r="M159" i="32"/>
  <c r="N159" i="32"/>
  <c r="F160" i="32"/>
  <c r="I160" i="32"/>
  <c r="L160" i="32"/>
  <c r="O160" i="32"/>
  <c r="F161" i="32"/>
  <c r="I161" i="32"/>
  <c r="L161" i="32"/>
  <c r="L159" i="32" s="1"/>
  <c r="O161" i="32"/>
  <c r="C161" i="32" s="1"/>
  <c r="F162" i="32"/>
  <c r="I162" i="32"/>
  <c r="L162" i="32"/>
  <c r="C162" i="32" s="1"/>
  <c r="O162" i="32"/>
  <c r="F163" i="32"/>
  <c r="C163" i="32" s="1"/>
  <c r="I163" i="32"/>
  <c r="L163" i="32"/>
  <c r="O163" i="32"/>
  <c r="D164" i="32"/>
  <c r="E164" i="32"/>
  <c r="H164" i="32"/>
  <c r="M164" i="32"/>
  <c r="D165" i="32"/>
  <c r="E165" i="32"/>
  <c r="G165" i="32"/>
  <c r="G164" i="32" s="1"/>
  <c r="H165" i="32"/>
  <c r="J165" i="32"/>
  <c r="J164" i="32" s="1"/>
  <c r="K165" i="32"/>
  <c r="K164" i="32" s="1"/>
  <c r="M165" i="32"/>
  <c r="N165" i="32"/>
  <c r="N164" i="32" s="1"/>
  <c r="F166" i="32"/>
  <c r="I166" i="32"/>
  <c r="L166" i="32"/>
  <c r="O166" i="32"/>
  <c r="F167" i="32"/>
  <c r="C167" i="32" s="1"/>
  <c r="I167" i="32"/>
  <c r="L167" i="32"/>
  <c r="O167" i="32"/>
  <c r="F168" i="32"/>
  <c r="C168" i="32" s="1"/>
  <c r="I168" i="32"/>
  <c r="L168" i="32"/>
  <c r="O168" i="32"/>
  <c r="F169" i="32"/>
  <c r="I169" i="32"/>
  <c r="L169" i="32"/>
  <c r="O169" i="32"/>
  <c r="O165" i="32" s="1"/>
  <c r="O164" i="32" s="1"/>
  <c r="F170" i="32"/>
  <c r="I170" i="32"/>
  <c r="L170" i="32"/>
  <c r="C170" i="32" s="1"/>
  <c r="O170" i="32"/>
  <c r="F171" i="32"/>
  <c r="C171" i="32" s="1"/>
  <c r="I171" i="32"/>
  <c r="L171" i="32"/>
  <c r="O171" i="32"/>
  <c r="D172" i="32"/>
  <c r="H172" i="32"/>
  <c r="D173" i="32"/>
  <c r="G173" i="32"/>
  <c r="G172" i="32" s="1"/>
  <c r="H173" i="32"/>
  <c r="K173" i="32"/>
  <c r="K172" i="32" s="1"/>
  <c r="D174" i="32"/>
  <c r="E174" i="32"/>
  <c r="E173" i="32" s="1"/>
  <c r="F174" i="32"/>
  <c r="G174" i="32"/>
  <c r="H174" i="32"/>
  <c r="J174" i="32"/>
  <c r="K174" i="32"/>
  <c r="M174" i="32"/>
  <c r="M173" i="32" s="1"/>
  <c r="N174" i="32"/>
  <c r="F175" i="32"/>
  <c r="I175" i="32"/>
  <c r="I174" i="32" s="1"/>
  <c r="I173" i="32" s="1"/>
  <c r="I172" i="32" s="1"/>
  <c r="L175" i="32"/>
  <c r="L174" i="32" s="1"/>
  <c r="O175" i="32"/>
  <c r="F176" i="32"/>
  <c r="C176" i="32" s="1"/>
  <c r="I176" i="32"/>
  <c r="L176" i="32"/>
  <c r="O176" i="32"/>
  <c r="F177" i="32"/>
  <c r="I177" i="32"/>
  <c r="L177" i="32"/>
  <c r="O177" i="32"/>
  <c r="O174" i="32" s="1"/>
  <c r="D178" i="32"/>
  <c r="E178" i="32"/>
  <c r="G178" i="32"/>
  <c r="H178" i="32"/>
  <c r="J178" i="32"/>
  <c r="K178" i="32"/>
  <c r="M178" i="32"/>
  <c r="N178" i="32"/>
  <c r="F179" i="32"/>
  <c r="C179" i="32" s="1"/>
  <c r="I179" i="32"/>
  <c r="I178" i="32" s="1"/>
  <c r="L179" i="32"/>
  <c r="O179" i="32"/>
  <c r="F180" i="32"/>
  <c r="C180" i="32" s="1"/>
  <c r="I180" i="32"/>
  <c r="L180" i="32"/>
  <c r="O180" i="32"/>
  <c r="F181" i="32"/>
  <c r="I181" i="32"/>
  <c r="L181" i="32"/>
  <c r="O181" i="32"/>
  <c r="O178" i="32" s="1"/>
  <c r="O173" i="32" s="1"/>
  <c r="O172" i="32" s="1"/>
  <c r="F182" i="32"/>
  <c r="I182" i="32"/>
  <c r="L182" i="32"/>
  <c r="C182" i="32" s="1"/>
  <c r="O182" i="32"/>
  <c r="D183" i="32"/>
  <c r="E183" i="32"/>
  <c r="G183" i="32"/>
  <c r="H183" i="32"/>
  <c r="I183" i="32"/>
  <c r="J183" i="32"/>
  <c r="K183" i="32"/>
  <c r="M183" i="32"/>
  <c r="N183" i="32"/>
  <c r="F184" i="32"/>
  <c r="I184" i="32"/>
  <c r="L184" i="32"/>
  <c r="O184" i="32"/>
  <c r="O183" i="32" s="1"/>
  <c r="F185" i="32"/>
  <c r="I185" i="32"/>
  <c r="L185" i="32"/>
  <c r="L183" i="32" s="1"/>
  <c r="O185" i="32"/>
  <c r="C185" i="32" s="1"/>
  <c r="D187" i="32"/>
  <c r="E187" i="32"/>
  <c r="E186" i="32" s="1"/>
  <c r="G187" i="32"/>
  <c r="H187" i="32"/>
  <c r="J187" i="32"/>
  <c r="K187" i="32"/>
  <c r="M187" i="32"/>
  <c r="N187" i="32"/>
  <c r="N186" i="32" s="1"/>
  <c r="F188" i="32"/>
  <c r="I188" i="32"/>
  <c r="I187" i="32" s="1"/>
  <c r="I186" i="32" s="1"/>
  <c r="L188" i="32"/>
  <c r="O188" i="32"/>
  <c r="F189" i="32"/>
  <c r="I189" i="32"/>
  <c r="L189" i="32"/>
  <c r="L187" i="32" s="1"/>
  <c r="O189" i="32"/>
  <c r="C189" i="32" s="1"/>
  <c r="G190" i="32"/>
  <c r="G186" i="32" s="1"/>
  <c r="J190" i="32"/>
  <c r="J186" i="32" s="1"/>
  <c r="K190" i="32"/>
  <c r="K186" i="32" s="1"/>
  <c r="D191" i="32"/>
  <c r="D190" i="32" s="1"/>
  <c r="E191" i="32"/>
  <c r="E190" i="32" s="1"/>
  <c r="G191" i="32"/>
  <c r="H191" i="32"/>
  <c r="H190" i="32" s="1"/>
  <c r="J191" i="32"/>
  <c r="K191" i="32"/>
  <c r="L191" i="32"/>
  <c r="L190" i="32" s="1"/>
  <c r="M191" i="32"/>
  <c r="M190" i="32" s="1"/>
  <c r="N191" i="32"/>
  <c r="N190" i="32" s="1"/>
  <c r="F192" i="32"/>
  <c r="I192" i="32"/>
  <c r="I191" i="32" s="1"/>
  <c r="I190" i="32" s="1"/>
  <c r="L192" i="32"/>
  <c r="O192" i="32"/>
  <c r="O191" i="32" s="1"/>
  <c r="O190" i="32" s="1"/>
  <c r="G194" i="32"/>
  <c r="E195" i="32"/>
  <c r="F196" i="32"/>
  <c r="I196" i="32"/>
  <c r="L196" i="32"/>
  <c r="O196" i="32"/>
  <c r="O195" i="32" s="1"/>
  <c r="D197" i="32"/>
  <c r="D195" i="32" s="1"/>
  <c r="E197" i="32"/>
  <c r="G197" i="32"/>
  <c r="G195" i="32" s="1"/>
  <c r="H197" i="32"/>
  <c r="H195" i="32" s="1"/>
  <c r="J197" i="32"/>
  <c r="J195" i="32" s="1"/>
  <c r="J194" i="32" s="1"/>
  <c r="K197" i="32"/>
  <c r="K195" i="32" s="1"/>
  <c r="M197" i="32"/>
  <c r="M195" i="32" s="1"/>
  <c r="N197" i="32"/>
  <c r="N195" i="32" s="1"/>
  <c r="N194" i="32" s="1"/>
  <c r="O197" i="32"/>
  <c r="F198" i="32"/>
  <c r="I198" i="32"/>
  <c r="L198" i="32"/>
  <c r="L197" i="32" s="1"/>
  <c r="L195" i="32" s="1"/>
  <c r="O198" i="32"/>
  <c r="F199" i="32"/>
  <c r="C199" i="32" s="1"/>
  <c r="I199" i="32"/>
  <c r="L199" i="32"/>
  <c r="O199" i="32"/>
  <c r="F200" i="32"/>
  <c r="I200" i="32"/>
  <c r="L200" i="32"/>
  <c r="O200" i="32"/>
  <c r="C200" i="32" s="1"/>
  <c r="F201" i="32"/>
  <c r="I201" i="32"/>
  <c r="L201" i="32"/>
  <c r="C201" i="32" s="1"/>
  <c r="O201" i="32"/>
  <c r="F202" i="32"/>
  <c r="I202" i="32"/>
  <c r="C202" i="32" s="1"/>
  <c r="L202" i="32"/>
  <c r="O202" i="32"/>
  <c r="D203" i="32"/>
  <c r="H203" i="32"/>
  <c r="D204" i="32"/>
  <c r="E204" i="32"/>
  <c r="G204" i="32"/>
  <c r="G203" i="32" s="1"/>
  <c r="H204" i="32"/>
  <c r="J204" i="32"/>
  <c r="J203" i="32" s="1"/>
  <c r="K204" i="32"/>
  <c r="K203" i="32" s="1"/>
  <c r="M204" i="32"/>
  <c r="N204" i="32"/>
  <c r="N203" i="32" s="1"/>
  <c r="O204" i="32"/>
  <c r="F205" i="32"/>
  <c r="I205" i="32"/>
  <c r="L205" i="32"/>
  <c r="O205" i="32"/>
  <c r="F206" i="32"/>
  <c r="I206" i="32"/>
  <c r="C206" i="32" s="1"/>
  <c r="L206" i="32"/>
  <c r="O206" i="32"/>
  <c r="F207" i="32"/>
  <c r="C207" i="32" s="1"/>
  <c r="I207" i="32"/>
  <c r="L207" i="32"/>
  <c r="O207" i="32"/>
  <c r="F208" i="32"/>
  <c r="I208" i="32"/>
  <c r="L208" i="32"/>
  <c r="O208" i="32"/>
  <c r="C208" i="32" s="1"/>
  <c r="F209" i="32"/>
  <c r="I209" i="32"/>
  <c r="L209" i="32"/>
  <c r="C209" i="32" s="1"/>
  <c r="O209" i="32"/>
  <c r="F210" i="32"/>
  <c r="I210" i="32"/>
  <c r="C210" i="32" s="1"/>
  <c r="L210" i="32"/>
  <c r="O210" i="32"/>
  <c r="F211" i="32"/>
  <c r="C211" i="32" s="1"/>
  <c r="I211" i="32"/>
  <c r="L211" i="32"/>
  <c r="O211" i="32"/>
  <c r="F212" i="32"/>
  <c r="I212" i="32"/>
  <c r="L212" i="32"/>
  <c r="O212" i="32"/>
  <c r="C212" i="32" s="1"/>
  <c r="F213" i="32"/>
  <c r="I213" i="32"/>
  <c r="L213" i="32"/>
  <c r="C213" i="32" s="1"/>
  <c r="O213" i="32"/>
  <c r="F214" i="32"/>
  <c r="I214" i="32"/>
  <c r="C214" i="32" s="1"/>
  <c r="L214" i="32"/>
  <c r="O214" i="32"/>
  <c r="D215" i="32"/>
  <c r="E215" i="32"/>
  <c r="G215" i="32"/>
  <c r="H215" i="32"/>
  <c r="J215" i="32"/>
  <c r="K215" i="32"/>
  <c r="M215" i="32"/>
  <c r="N215" i="32"/>
  <c r="F216" i="32"/>
  <c r="I216" i="32"/>
  <c r="L216" i="32"/>
  <c r="O216" i="32"/>
  <c r="O215" i="32" s="1"/>
  <c r="F217" i="32"/>
  <c r="I217" i="32"/>
  <c r="L217" i="32"/>
  <c r="C217" i="32" s="1"/>
  <c r="O217" i="32"/>
  <c r="F218" i="32"/>
  <c r="C218" i="32" s="1"/>
  <c r="I218" i="32"/>
  <c r="I215" i="32" s="1"/>
  <c r="L218" i="32"/>
  <c r="O218" i="32"/>
  <c r="F219" i="32"/>
  <c r="C219" i="32" s="1"/>
  <c r="I219" i="32"/>
  <c r="L219" i="32"/>
  <c r="O219" i="32"/>
  <c r="F220" i="32"/>
  <c r="I220" i="32"/>
  <c r="L220" i="32"/>
  <c r="O220" i="32"/>
  <c r="C220" i="32" s="1"/>
  <c r="F221" i="32"/>
  <c r="I221" i="32"/>
  <c r="L221" i="32"/>
  <c r="C221" i="32" s="1"/>
  <c r="O221" i="32"/>
  <c r="F222" i="32"/>
  <c r="C222" i="32" s="1"/>
  <c r="I222" i="32"/>
  <c r="L222" i="32"/>
  <c r="O222" i="32"/>
  <c r="F223" i="32"/>
  <c r="C223" i="32" s="1"/>
  <c r="I223" i="32"/>
  <c r="L223" i="32"/>
  <c r="O223" i="32"/>
  <c r="F224" i="32"/>
  <c r="I224" i="32"/>
  <c r="L224" i="32"/>
  <c r="O224" i="32"/>
  <c r="C224" i="32" s="1"/>
  <c r="F225" i="32"/>
  <c r="I225" i="32"/>
  <c r="L225" i="32"/>
  <c r="C225" i="32" s="1"/>
  <c r="O225" i="32"/>
  <c r="D226" i="32"/>
  <c r="E226" i="32"/>
  <c r="G226" i="32"/>
  <c r="H226" i="32"/>
  <c r="I226" i="32"/>
  <c r="J226" i="32"/>
  <c r="K226" i="32"/>
  <c r="M226" i="32"/>
  <c r="N226" i="32"/>
  <c r="F227" i="32"/>
  <c r="I227" i="32"/>
  <c r="L227" i="32"/>
  <c r="L226" i="32" s="1"/>
  <c r="O227" i="32"/>
  <c r="O226" i="32" s="1"/>
  <c r="C228" i="32"/>
  <c r="F228" i="32"/>
  <c r="I228" i="32"/>
  <c r="L228" i="32"/>
  <c r="O228" i="32"/>
  <c r="E230" i="32"/>
  <c r="F231" i="32"/>
  <c r="I231" i="32"/>
  <c r="L231" i="32"/>
  <c r="O231" i="32"/>
  <c r="D232" i="32"/>
  <c r="D230" i="32" s="1"/>
  <c r="D229" i="32" s="1"/>
  <c r="E232" i="32"/>
  <c r="G232" i="32"/>
  <c r="G230" i="32" s="1"/>
  <c r="H232" i="32"/>
  <c r="H230" i="32" s="1"/>
  <c r="J232" i="32"/>
  <c r="K232" i="32"/>
  <c r="K230" i="32" s="1"/>
  <c r="K229" i="32" s="1"/>
  <c r="M232" i="32"/>
  <c r="N232" i="32"/>
  <c r="O232" i="32"/>
  <c r="F233" i="32"/>
  <c r="F232" i="32" s="1"/>
  <c r="I233" i="32"/>
  <c r="I232" i="32" s="1"/>
  <c r="L233" i="32"/>
  <c r="O233" i="32"/>
  <c r="D234" i="32"/>
  <c r="E234" i="32"/>
  <c r="G234" i="32"/>
  <c r="H234" i="32"/>
  <c r="I234" i="32"/>
  <c r="I230" i="32" s="1"/>
  <c r="I229" i="32" s="1"/>
  <c r="J234" i="32"/>
  <c r="K234" i="32"/>
  <c r="M234" i="32"/>
  <c r="M230" i="32" s="1"/>
  <c r="M229" i="32" s="1"/>
  <c r="N234" i="32"/>
  <c r="N230" i="32" s="1"/>
  <c r="N229" i="32" s="1"/>
  <c r="F235" i="32"/>
  <c r="I235" i="32"/>
  <c r="L235" i="32"/>
  <c r="L234" i="32" s="1"/>
  <c r="O235" i="32"/>
  <c r="O234" i="32" s="1"/>
  <c r="F236" i="32"/>
  <c r="I236" i="32"/>
  <c r="L236" i="32"/>
  <c r="O236" i="32"/>
  <c r="C236" i="32" s="1"/>
  <c r="D237" i="32"/>
  <c r="E237" i="32"/>
  <c r="G237" i="32"/>
  <c r="H237" i="32"/>
  <c r="J237" i="32"/>
  <c r="K237" i="32"/>
  <c r="M237" i="32"/>
  <c r="N237" i="32"/>
  <c r="F238" i="32"/>
  <c r="C238" i="32" s="1"/>
  <c r="I238" i="32"/>
  <c r="I237" i="32" s="1"/>
  <c r="L238" i="32"/>
  <c r="L237" i="32" s="1"/>
  <c r="O238" i="32"/>
  <c r="F239" i="32"/>
  <c r="C239" i="32" s="1"/>
  <c r="I239" i="32"/>
  <c r="L239" i="32"/>
  <c r="O239" i="32"/>
  <c r="F240" i="32"/>
  <c r="I240" i="32"/>
  <c r="L240" i="32"/>
  <c r="O240" i="32"/>
  <c r="O237" i="32" s="1"/>
  <c r="F241" i="32"/>
  <c r="I241" i="32"/>
  <c r="L241" i="32"/>
  <c r="C241" i="32" s="1"/>
  <c r="O241" i="32"/>
  <c r="F242" i="32"/>
  <c r="C242" i="32" s="1"/>
  <c r="I242" i="32"/>
  <c r="L242" i="32"/>
  <c r="O242" i="32"/>
  <c r="F243" i="32"/>
  <c r="C243" i="32" s="1"/>
  <c r="I243" i="32"/>
  <c r="L243" i="32"/>
  <c r="O243" i="32"/>
  <c r="F244" i="32"/>
  <c r="I244" i="32"/>
  <c r="L244" i="32"/>
  <c r="O244" i="32"/>
  <c r="C244" i="32" s="1"/>
  <c r="D245" i="32"/>
  <c r="E245" i="32"/>
  <c r="F245" i="32"/>
  <c r="G245" i="32"/>
  <c r="H245" i="32"/>
  <c r="J245" i="32"/>
  <c r="K245" i="32"/>
  <c r="M245" i="32"/>
  <c r="N245" i="32"/>
  <c r="F246" i="32"/>
  <c r="I246" i="32"/>
  <c r="I245" i="32" s="1"/>
  <c r="L246" i="32"/>
  <c r="L245" i="32" s="1"/>
  <c r="O246" i="32"/>
  <c r="F247" i="32"/>
  <c r="C247" i="32" s="1"/>
  <c r="I247" i="32"/>
  <c r="L247" i="32"/>
  <c r="O247" i="32"/>
  <c r="F248" i="32"/>
  <c r="I248" i="32"/>
  <c r="L248" i="32"/>
  <c r="O248" i="32"/>
  <c r="O245" i="32" s="1"/>
  <c r="F249" i="32"/>
  <c r="I249" i="32"/>
  <c r="L249" i="32"/>
  <c r="C249" i="32" s="1"/>
  <c r="O249" i="32"/>
  <c r="E250" i="32"/>
  <c r="J250" i="32"/>
  <c r="M250" i="32"/>
  <c r="N250" i="32"/>
  <c r="D251" i="32"/>
  <c r="D250" i="32" s="1"/>
  <c r="E251" i="32"/>
  <c r="G251" i="32"/>
  <c r="G250" i="32" s="1"/>
  <c r="H251" i="32"/>
  <c r="H250" i="32" s="1"/>
  <c r="J251" i="32"/>
  <c r="K251" i="32"/>
  <c r="K250" i="32" s="1"/>
  <c r="M251" i="32"/>
  <c r="N251" i="32"/>
  <c r="F252" i="32"/>
  <c r="I252" i="32"/>
  <c r="L252" i="32"/>
  <c r="O252" i="32"/>
  <c r="O251" i="32" s="1"/>
  <c r="O250" i="32" s="1"/>
  <c r="F253" i="32"/>
  <c r="I253" i="32"/>
  <c r="L253" i="32"/>
  <c r="C253" i="32" s="1"/>
  <c r="O253" i="32"/>
  <c r="F254" i="32"/>
  <c r="I254" i="32"/>
  <c r="I251" i="32" s="1"/>
  <c r="I250" i="32" s="1"/>
  <c r="L254" i="32"/>
  <c r="O254" i="32"/>
  <c r="F255" i="32"/>
  <c r="C255" i="32" s="1"/>
  <c r="I255" i="32"/>
  <c r="L255" i="32"/>
  <c r="O255" i="32"/>
  <c r="F256" i="32"/>
  <c r="I256" i="32"/>
  <c r="L256" i="32"/>
  <c r="O256" i="32"/>
  <c r="C256" i="32" s="1"/>
  <c r="F257" i="32"/>
  <c r="I257" i="32"/>
  <c r="L257" i="32"/>
  <c r="C257" i="32" s="1"/>
  <c r="O257" i="32"/>
  <c r="E258" i="32"/>
  <c r="J258" i="32"/>
  <c r="M258" i="32"/>
  <c r="N258" i="32"/>
  <c r="D259" i="32"/>
  <c r="D258" i="32" s="1"/>
  <c r="E259" i="32"/>
  <c r="G259" i="32"/>
  <c r="G258" i="32" s="1"/>
  <c r="H259" i="32"/>
  <c r="H258" i="32" s="1"/>
  <c r="J259" i="32"/>
  <c r="K259" i="32"/>
  <c r="K258" i="32" s="1"/>
  <c r="M259" i="32"/>
  <c r="N259" i="32"/>
  <c r="F260" i="32"/>
  <c r="F259" i="32" s="1"/>
  <c r="I260" i="32"/>
  <c r="L260" i="32"/>
  <c r="O260" i="32"/>
  <c r="O259" i="32" s="1"/>
  <c r="F261" i="32"/>
  <c r="I261" i="32"/>
  <c r="L261" i="32"/>
  <c r="C261" i="32" s="1"/>
  <c r="O261" i="32"/>
  <c r="F262" i="32"/>
  <c r="I262" i="32"/>
  <c r="I259" i="32" s="1"/>
  <c r="I258" i="32" s="1"/>
  <c r="L262" i="32"/>
  <c r="O262" i="32"/>
  <c r="D263" i="32"/>
  <c r="E263" i="32"/>
  <c r="G263" i="32"/>
  <c r="H263" i="32"/>
  <c r="J263" i="32"/>
  <c r="K263" i="32"/>
  <c r="L263" i="32"/>
  <c r="M263" i="32"/>
  <c r="N263" i="32"/>
  <c r="F264" i="32"/>
  <c r="I264" i="32"/>
  <c r="L264" i="32"/>
  <c r="O264" i="32"/>
  <c r="O263" i="32" s="1"/>
  <c r="F265" i="32"/>
  <c r="I265" i="32"/>
  <c r="L265" i="32"/>
  <c r="C265" i="32" s="1"/>
  <c r="O265" i="32"/>
  <c r="F266" i="32"/>
  <c r="C266" i="32" s="1"/>
  <c r="I266" i="32"/>
  <c r="I263" i="32" s="1"/>
  <c r="L266" i="32"/>
  <c r="O266" i="32"/>
  <c r="F267" i="32"/>
  <c r="C267" i="32" s="1"/>
  <c r="I267" i="32"/>
  <c r="L267" i="32"/>
  <c r="O267" i="32"/>
  <c r="G268" i="32"/>
  <c r="H268" i="32"/>
  <c r="K268" i="32"/>
  <c r="F270" i="32"/>
  <c r="I270" i="32"/>
  <c r="L270" i="32"/>
  <c r="O270" i="32"/>
  <c r="D271" i="32"/>
  <c r="D269" i="32" s="1"/>
  <c r="D268" i="32" s="1"/>
  <c r="E271" i="32"/>
  <c r="E269" i="32" s="1"/>
  <c r="E268" i="32" s="1"/>
  <c r="G271" i="32"/>
  <c r="H271" i="32"/>
  <c r="J271" i="32"/>
  <c r="K271" i="32"/>
  <c r="M271" i="32"/>
  <c r="N271" i="32"/>
  <c r="O271" i="32"/>
  <c r="F272" i="32"/>
  <c r="C272" i="32" s="1"/>
  <c r="I272" i="32"/>
  <c r="I271" i="32" s="1"/>
  <c r="L272" i="32"/>
  <c r="L271" i="32" s="1"/>
  <c r="O272" i="32"/>
  <c r="F273" i="32"/>
  <c r="C273" i="32" s="1"/>
  <c r="I273" i="32"/>
  <c r="L273" i="32"/>
  <c r="O273" i="32"/>
  <c r="F274" i="32"/>
  <c r="I274" i="32"/>
  <c r="L274" i="32"/>
  <c r="O274" i="32"/>
  <c r="C274" i="32" s="1"/>
  <c r="D275" i="32"/>
  <c r="E275" i="32"/>
  <c r="G275" i="32"/>
  <c r="H275" i="32"/>
  <c r="J275" i="32"/>
  <c r="K275" i="32"/>
  <c r="M275" i="32"/>
  <c r="N275" i="32"/>
  <c r="O275" i="32"/>
  <c r="F276" i="32"/>
  <c r="C276" i="32" s="1"/>
  <c r="I276" i="32"/>
  <c r="I275" i="32" s="1"/>
  <c r="L276" i="32"/>
  <c r="L275" i="32" s="1"/>
  <c r="O276" i="32"/>
  <c r="F277" i="32"/>
  <c r="C277" i="32" s="1"/>
  <c r="I277" i="32"/>
  <c r="L277" i="32"/>
  <c r="O277" i="32"/>
  <c r="F278" i="32"/>
  <c r="I278" i="32"/>
  <c r="L278" i="32"/>
  <c r="O278" i="32"/>
  <c r="C278" i="32" s="1"/>
  <c r="D279" i="32"/>
  <c r="E279" i="32"/>
  <c r="F279" i="32"/>
  <c r="C279" i="32" s="1"/>
  <c r="G279" i="32"/>
  <c r="H279" i="32"/>
  <c r="J279" i="32"/>
  <c r="J268" i="32" s="1"/>
  <c r="K279" i="32"/>
  <c r="M279" i="32"/>
  <c r="M268" i="32" s="1"/>
  <c r="N279" i="32"/>
  <c r="N268" i="32" s="1"/>
  <c r="O279" i="32"/>
  <c r="F280" i="32"/>
  <c r="C280" i="32" s="1"/>
  <c r="I280" i="32"/>
  <c r="I279" i="32" s="1"/>
  <c r="L280" i="32"/>
  <c r="L279" i="32" s="1"/>
  <c r="O280" i="32"/>
  <c r="D281" i="32"/>
  <c r="E281" i="32"/>
  <c r="E287" i="32" s="1"/>
  <c r="E286" i="32" s="1"/>
  <c r="G281" i="32"/>
  <c r="H281" i="32"/>
  <c r="I281" i="32"/>
  <c r="I287" i="32" s="1"/>
  <c r="J281" i="32"/>
  <c r="K281" i="32"/>
  <c r="M281" i="32"/>
  <c r="M287" i="32" s="1"/>
  <c r="M286" i="32" s="1"/>
  <c r="N281" i="32"/>
  <c r="F282" i="32"/>
  <c r="F281" i="32" s="1"/>
  <c r="I282" i="32"/>
  <c r="L282" i="32"/>
  <c r="O282" i="32"/>
  <c r="O281" i="32" s="1"/>
  <c r="F283" i="32"/>
  <c r="I283" i="32"/>
  <c r="L283" i="32"/>
  <c r="C283" i="32" s="1"/>
  <c r="O283" i="32"/>
  <c r="G286" i="32"/>
  <c r="K286" i="32"/>
  <c r="G287" i="32"/>
  <c r="J287" i="32"/>
  <c r="J286" i="32" s="1"/>
  <c r="K287" i="32"/>
  <c r="N287" i="32"/>
  <c r="N286" i="32" s="1"/>
  <c r="D288" i="32"/>
  <c r="E288" i="32"/>
  <c r="G288" i="32"/>
  <c r="H288" i="32"/>
  <c r="J288" i="32"/>
  <c r="K288" i="32"/>
  <c r="M288" i="32"/>
  <c r="N288" i="32"/>
  <c r="F289" i="32"/>
  <c r="I289" i="32"/>
  <c r="L289" i="32"/>
  <c r="O289" i="32"/>
  <c r="F290" i="32"/>
  <c r="I290" i="32"/>
  <c r="L290" i="32"/>
  <c r="O290" i="32"/>
  <c r="C290" i="32" s="1"/>
  <c r="F291" i="32"/>
  <c r="I291" i="32"/>
  <c r="L291" i="32"/>
  <c r="O291" i="32"/>
  <c r="F292" i="32"/>
  <c r="C292" i="32" s="1"/>
  <c r="I292" i="32"/>
  <c r="I288" i="32" s="1"/>
  <c r="L292" i="32"/>
  <c r="O292" i="32"/>
  <c r="F293" i="32"/>
  <c r="C293" i="32" s="1"/>
  <c r="I293" i="32"/>
  <c r="L293" i="32"/>
  <c r="O293" i="32"/>
  <c r="F294" i="32"/>
  <c r="I294" i="32"/>
  <c r="L294" i="32"/>
  <c r="O294" i="32"/>
  <c r="C294" i="32" s="1"/>
  <c r="F295" i="32"/>
  <c r="I295" i="32"/>
  <c r="L295" i="32"/>
  <c r="O295" i="32"/>
  <c r="F296" i="32"/>
  <c r="C296" i="32" s="1"/>
  <c r="I296" i="32"/>
  <c r="L296" i="32"/>
  <c r="O296" i="32"/>
  <c r="D21" i="31"/>
  <c r="E21" i="31"/>
  <c r="E20" i="31" s="1"/>
  <c r="G21" i="31"/>
  <c r="H21" i="31"/>
  <c r="J21" i="31"/>
  <c r="K21" i="31"/>
  <c r="M21" i="31"/>
  <c r="M20" i="31" s="1"/>
  <c r="N21" i="31"/>
  <c r="N20" i="31" s="1"/>
  <c r="O21" i="31"/>
  <c r="O20" i="31" s="1"/>
  <c r="F22" i="31"/>
  <c r="C22" i="31" s="1"/>
  <c r="I22" i="31"/>
  <c r="I21" i="31" s="1"/>
  <c r="L22" i="31"/>
  <c r="L21" i="31" s="1"/>
  <c r="O22" i="31"/>
  <c r="F23" i="31"/>
  <c r="F21" i="31" s="1"/>
  <c r="I23" i="31"/>
  <c r="L23" i="31"/>
  <c r="O23" i="31"/>
  <c r="D24" i="31"/>
  <c r="D20" i="31" s="1"/>
  <c r="E24" i="31"/>
  <c r="F25" i="31"/>
  <c r="C25" i="31" s="1"/>
  <c r="J27" i="31"/>
  <c r="J26" i="31" s="1"/>
  <c r="K27" i="31"/>
  <c r="K26" i="31" s="1"/>
  <c r="L28" i="31"/>
  <c r="C28" i="31" s="1"/>
  <c r="C29" i="31"/>
  <c r="L29" i="31"/>
  <c r="C30" i="31"/>
  <c r="L30" i="31"/>
  <c r="J31" i="31"/>
  <c r="K31" i="31"/>
  <c r="L31" i="31"/>
  <c r="C31" i="31" s="1"/>
  <c r="L32" i="31"/>
  <c r="C32" i="31" s="1"/>
  <c r="J33" i="31"/>
  <c r="K33" i="31"/>
  <c r="C34" i="31"/>
  <c r="L34" i="31"/>
  <c r="L33" i="31" s="1"/>
  <c r="C33" i="31" s="1"/>
  <c r="C35" i="31"/>
  <c r="L35" i="31"/>
  <c r="J36" i="31"/>
  <c r="K36" i="31"/>
  <c r="C37" i="31"/>
  <c r="L37" i="31"/>
  <c r="L36" i="31" s="1"/>
  <c r="C36" i="31" s="1"/>
  <c r="C38" i="31"/>
  <c r="L38" i="31"/>
  <c r="C39" i="31"/>
  <c r="L39" i="31"/>
  <c r="C40" i="31"/>
  <c r="L40" i="31"/>
  <c r="C41" i="31"/>
  <c r="F41" i="31"/>
  <c r="D42" i="31"/>
  <c r="E42" i="31"/>
  <c r="G42" i="31"/>
  <c r="H42" i="31"/>
  <c r="H20" i="31" s="1"/>
  <c r="I42" i="31"/>
  <c r="J42" i="31"/>
  <c r="K42" i="31"/>
  <c r="C43" i="31"/>
  <c r="F43" i="31"/>
  <c r="F42" i="31" s="1"/>
  <c r="C42" i="31" s="1"/>
  <c r="I43" i="31"/>
  <c r="L43" i="31"/>
  <c r="L42" i="31" s="1"/>
  <c r="M44" i="31"/>
  <c r="N44" i="31"/>
  <c r="C45" i="31"/>
  <c r="O45" i="31"/>
  <c r="O44" i="31" s="1"/>
  <c r="C44" i="31" s="1"/>
  <c r="C46" i="31"/>
  <c r="O46" i="31"/>
  <c r="D54" i="31"/>
  <c r="E54" i="31"/>
  <c r="E53" i="31" s="1"/>
  <c r="G54" i="31"/>
  <c r="H54" i="31"/>
  <c r="J54" i="31"/>
  <c r="J53" i="31" s="1"/>
  <c r="J52" i="31" s="1"/>
  <c r="K54" i="31"/>
  <c r="M54" i="31"/>
  <c r="M53" i="31" s="1"/>
  <c r="N54" i="31"/>
  <c r="N53" i="31" s="1"/>
  <c r="N52" i="31" s="1"/>
  <c r="O54" i="31"/>
  <c r="F55" i="31"/>
  <c r="C55" i="31" s="1"/>
  <c r="I55" i="31"/>
  <c r="I54" i="31" s="1"/>
  <c r="L55" i="31"/>
  <c r="L54" i="31" s="1"/>
  <c r="O55" i="31"/>
  <c r="F56" i="31"/>
  <c r="F54" i="31" s="1"/>
  <c r="I56" i="31"/>
  <c r="L56" i="31"/>
  <c r="O56" i="31"/>
  <c r="D57" i="31"/>
  <c r="D53" i="31" s="1"/>
  <c r="E57" i="31"/>
  <c r="G57" i="31"/>
  <c r="G53" i="31" s="1"/>
  <c r="G52" i="31" s="1"/>
  <c r="H57" i="31"/>
  <c r="H53" i="31" s="1"/>
  <c r="J57" i="31"/>
  <c r="K57" i="31"/>
  <c r="K53" i="31" s="1"/>
  <c r="K52" i="31" s="1"/>
  <c r="M57" i="31"/>
  <c r="N57" i="31"/>
  <c r="F58" i="31"/>
  <c r="F57" i="31" s="1"/>
  <c r="I58" i="31"/>
  <c r="I57" i="31" s="1"/>
  <c r="L58" i="31"/>
  <c r="L57" i="31" s="1"/>
  <c r="O58" i="31"/>
  <c r="F59" i="31"/>
  <c r="C59" i="31" s="1"/>
  <c r="I59" i="31"/>
  <c r="L59" i="31"/>
  <c r="O59" i="31"/>
  <c r="F60" i="31"/>
  <c r="C60" i="31" s="1"/>
  <c r="I60" i="31"/>
  <c r="L60" i="31"/>
  <c r="O60" i="31"/>
  <c r="F61" i="31"/>
  <c r="I61" i="31"/>
  <c r="L61" i="31"/>
  <c r="O61" i="31"/>
  <c r="O57" i="31" s="1"/>
  <c r="O53" i="31" s="1"/>
  <c r="F62" i="31"/>
  <c r="I62" i="31"/>
  <c r="L62" i="31"/>
  <c r="C62" i="31" s="1"/>
  <c r="O62" i="31"/>
  <c r="F63" i="31"/>
  <c r="C63" i="31" s="1"/>
  <c r="I63" i="31"/>
  <c r="L63" i="31"/>
  <c r="O63" i="31"/>
  <c r="F64" i="31"/>
  <c r="C64" i="31" s="1"/>
  <c r="I64" i="31"/>
  <c r="L64" i="31"/>
  <c r="O64" i="31"/>
  <c r="F65" i="31"/>
  <c r="I65" i="31"/>
  <c r="L65" i="31"/>
  <c r="O65" i="31"/>
  <c r="C65" i="31" s="1"/>
  <c r="G66" i="31"/>
  <c r="J66" i="31"/>
  <c r="K66" i="31"/>
  <c r="N66" i="31"/>
  <c r="F67" i="31"/>
  <c r="I67" i="31"/>
  <c r="C67" i="31" s="1"/>
  <c r="L67" i="31"/>
  <c r="O67" i="31"/>
  <c r="D68" i="31"/>
  <c r="D66" i="31" s="1"/>
  <c r="E68" i="31"/>
  <c r="E66" i="31" s="1"/>
  <c r="G68" i="31"/>
  <c r="H68" i="31"/>
  <c r="H66" i="31" s="1"/>
  <c r="J68" i="31"/>
  <c r="K68" i="31"/>
  <c r="M68" i="31"/>
  <c r="M66" i="31" s="1"/>
  <c r="N68" i="31"/>
  <c r="F69" i="31"/>
  <c r="F68" i="31" s="1"/>
  <c r="I69" i="31"/>
  <c r="L69" i="31"/>
  <c r="O69" i="31"/>
  <c r="C69" i="31" s="1"/>
  <c r="F70" i="31"/>
  <c r="I70" i="31"/>
  <c r="L70" i="31"/>
  <c r="L68" i="31" s="1"/>
  <c r="O70" i="31"/>
  <c r="F71" i="31"/>
  <c r="I71" i="31"/>
  <c r="I68" i="31" s="1"/>
  <c r="L71" i="31"/>
  <c r="O71" i="31"/>
  <c r="F72" i="31"/>
  <c r="C72" i="31" s="1"/>
  <c r="I72" i="31"/>
  <c r="L72" i="31"/>
  <c r="O72" i="31"/>
  <c r="F73" i="31"/>
  <c r="I73" i="31"/>
  <c r="L73" i="31"/>
  <c r="O73" i="31"/>
  <c r="C73" i="31" s="1"/>
  <c r="D76" i="31"/>
  <c r="D75" i="31" s="1"/>
  <c r="E76" i="31"/>
  <c r="G76" i="31"/>
  <c r="G75" i="31" s="1"/>
  <c r="H76" i="31"/>
  <c r="H75" i="31" s="1"/>
  <c r="J76" i="31"/>
  <c r="J75" i="31" s="1"/>
  <c r="K76" i="31"/>
  <c r="K75" i="31" s="1"/>
  <c r="M76" i="31"/>
  <c r="N76" i="31"/>
  <c r="N75" i="31" s="1"/>
  <c r="F77" i="31"/>
  <c r="F76" i="31" s="1"/>
  <c r="I77" i="31"/>
  <c r="I76" i="31" s="1"/>
  <c r="I75" i="31" s="1"/>
  <c r="L77" i="31"/>
  <c r="O77" i="31"/>
  <c r="C77" i="31" s="1"/>
  <c r="F78" i="31"/>
  <c r="I78" i="31"/>
  <c r="L78" i="31"/>
  <c r="L76" i="31" s="1"/>
  <c r="L75" i="31" s="1"/>
  <c r="O78" i="31"/>
  <c r="D79" i="31"/>
  <c r="E79" i="31"/>
  <c r="E75" i="31" s="1"/>
  <c r="G79" i="31"/>
  <c r="H79" i="31"/>
  <c r="I79" i="31"/>
  <c r="J79" i="31"/>
  <c r="K79" i="31"/>
  <c r="M79" i="31"/>
  <c r="M75" i="31" s="1"/>
  <c r="N79" i="31"/>
  <c r="F80" i="31"/>
  <c r="F79" i="31" s="1"/>
  <c r="C79" i="31" s="1"/>
  <c r="I80" i="31"/>
  <c r="L80" i="31"/>
  <c r="L79" i="31" s="1"/>
  <c r="O80" i="31"/>
  <c r="O79" i="31" s="1"/>
  <c r="F81" i="31"/>
  <c r="I81" i="31"/>
  <c r="L81" i="31"/>
  <c r="O81" i="31"/>
  <c r="C81" i="31" s="1"/>
  <c r="D83" i="31"/>
  <c r="D82" i="31" s="1"/>
  <c r="E83" i="31"/>
  <c r="E82" i="31" s="1"/>
  <c r="G83" i="31"/>
  <c r="G82" i="31" s="1"/>
  <c r="H83" i="31"/>
  <c r="H82" i="31" s="1"/>
  <c r="J83" i="31"/>
  <c r="J82" i="31" s="1"/>
  <c r="K83" i="31"/>
  <c r="K82" i="31" s="1"/>
  <c r="M83" i="31"/>
  <c r="M82" i="31" s="1"/>
  <c r="N83" i="31"/>
  <c r="N82" i="31" s="1"/>
  <c r="F84" i="31"/>
  <c r="F83" i="31" s="1"/>
  <c r="I84" i="31"/>
  <c r="I83" i="31" s="1"/>
  <c r="L84" i="31"/>
  <c r="L83" i="31" s="1"/>
  <c r="O84" i="31"/>
  <c r="F85" i="31"/>
  <c r="I85" i="31"/>
  <c r="L85" i="31"/>
  <c r="O85" i="31"/>
  <c r="C85" i="31" s="1"/>
  <c r="F86" i="31"/>
  <c r="C86" i="31" s="1"/>
  <c r="I86" i="31"/>
  <c r="L86" i="31"/>
  <c r="O86" i="31"/>
  <c r="F87" i="31"/>
  <c r="I87" i="31"/>
  <c r="C87" i="31" s="1"/>
  <c r="L87" i="31"/>
  <c r="O87" i="31"/>
  <c r="D88" i="31"/>
  <c r="E88" i="31"/>
  <c r="G88" i="31"/>
  <c r="H88" i="31"/>
  <c r="J88" i="31"/>
  <c r="K88" i="31"/>
  <c r="M88" i="31"/>
  <c r="N88" i="31"/>
  <c r="F89" i="31"/>
  <c r="C89" i="31" s="1"/>
  <c r="I89" i="31"/>
  <c r="I88" i="31" s="1"/>
  <c r="L89" i="31"/>
  <c r="O89" i="31"/>
  <c r="O88" i="31" s="1"/>
  <c r="F90" i="31"/>
  <c r="I90" i="31"/>
  <c r="L90" i="31"/>
  <c r="L88" i="31" s="1"/>
  <c r="O90" i="31"/>
  <c r="F91" i="31"/>
  <c r="I91" i="31"/>
  <c r="C91" i="31" s="1"/>
  <c r="L91" i="31"/>
  <c r="O91" i="31"/>
  <c r="F92" i="31"/>
  <c r="C92" i="31" s="1"/>
  <c r="I92" i="31"/>
  <c r="L92" i="31"/>
  <c r="O92" i="31"/>
  <c r="F93" i="31"/>
  <c r="I93" i="31"/>
  <c r="L93" i="31"/>
  <c r="O93" i="31"/>
  <c r="C93" i="31" s="1"/>
  <c r="D94" i="31"/>
  <c r="E94" i="31"/>
  <c r="G94" i="31"/>
  <c r="H94" i="31"/>
  <c r="J94" i="31"/>
  <c r="K94" i="31"/>
  <c r="M94" i="31"/>
  <c r="N94" i="31"/>
  <c r="F95" i="31"/>
  <c r="I95" i="31"/>
  <c r="C95" i="31" s="1"/>
  <c r="L95" i="31"/>
  <c r="L94" i="31" s="1"/>
  <c r="O95" i="31"/>
  <c r="F96" i="31"/>
  <c r="F94" i="31" s="1"/>
  <c r="I96" i="31"/>
  <c r="L96" i="31"/>
  <c r="O96" i="31"/>
  <c r="F97" i="31"/>
  <c r="I97" i="31"/>
  <c r="L97" i="31"/>
  <c r="O97" i="31"/>
  <c r="C97" i="31" s="1"/>
  <c r="F98" i="31"/>
  <c r="I98" i="31"/>
  <c r="L98" i="31"/>
  <c r="C98" i="31" s="1"/>
  <c r="O98" i="31"/>
  <c r="F99" i="31"/>
  <c r="I99" i="31"/>
  <c r="C99" i="31" s="1"/>
  <c r="L99" i="31"/>
  <c r="O99" i="31"/>
  <c r="F100" i="31"/>
  <c r="C100" i="31" s="1"/>
  <c r="I100" i="31"/>
  <c r="L100" i="31"/>
  <c r="O100" i="31"/>
  <c r="F101" i="31"/>
  <c r="I101" i="31"/>
  <c r="L101" i="31"/>
  <c r="O101" i="31"/>
  <c r="C101" i="31" s="1"/>
  <c r="D102" i="31"/>
  <c r="G102" i="31"/>
  <c r="H102" i="31"/>
  <c r="J102" i="31"/>
  <c r="K102" i="31"/>
  <c r="M102" i="31"/>
  <c r="N102" i="31"/>
  <c r="E103" i="31"/>
  <c r="E102" i="31" s="1"/>
  <c r="F103" i="31"/>
  <c r="F102" i="31" s="1"/>
  <c r="I103" i="31"/>
  <c r="I102" i="31" s="1"/>
  <c r="L103" i="31"/>
  <c r="L102" i="31" s="1"/>
  <c r="O103" i="31"/>
  <c r="F104" i="31"/>
  <c r="I104" i="31"/>
  <c r="L104" i="31"/>
  <c r="O104" i="31"/>
  <c r="C104" i="31" s="1"/>
  <c r="F105" i="31"/>
  <c r="I105" i="31"/>
  <c r="L105" i="31"/>
  <c r="C105" i="31" s="1"/>
  <c r="O105" i="31"/>
  <c r="F106" i="31"/>
  <c r="I106" i="31"/>
  <c r="C106" i="31" s="1"/>
  <c r="L106" i="31"/>
  <c r="O106" i="31"/>
  <c r="F107" i="31"/>
  <c r="C107" i="31" s="1"/>
  <c r="I107" i="31"/>
  <c r="L107" i="31"/>
  <c r="O107" i="31"/>
  <c r="F108" i="31"/>
  <c r="I108" i="31"/>
  <c r="L108" i="31"/>
  <c r="O108" i="31"/>
  <c r="C108" i="31" s="1"/>
  <c r="F109" i="31"/>
  <c r="I109" i="31"/>
  <c r="L109" i="31"/>
  <c r="C109" i="31" s="1"/>
  <c r="O109" i="31"/>
  <c r="F110" i="31"/>
  <c r="I110" i="31"/>
  <c r="C110" i="31" s="1"/>
  <c r="L110" i="31"/>
  <c r="O110" i="31"/>
  <c r="D111" i="31"/>
  <c r="E111" i="31"/>
  <c r="G111" i="31"/>
  <c r="H111" i="31"/>
  <c r="J111" i="31"/>
  <c r="K111" i="31"/>
  <c r="M111" i="31"/>
  <c r="N111" i="31"/>
  <c r="F112" i="31"/>
  <c r="F111" i="31" s="1"/>
  <c r="I112" i="31"/>
  <c r="I111" i="31" s="1"/>
  <c r="L112" i="31"/>
  <c r="O112" i="31"/>
  <c r="C112" i="31" s="1"/>
  <c r="F113" i="31"/>
  <c r="I113" i="31"/>
  <c r="L113" i="31"/>
  <c r="L111" i="31" s="1"/>
  <c r="O113" i="31"/>
  <c r="C113" i="31" s="1"/>
  <c r="F114" i="31"/>
  <c r="I114" i="31"/>
  <c r="C114" i="31" s="1"/>
  <c r="L114" i="31"/>
  <c r="O114" i="31"/>
  <c r="D115" i="31"/>
  <c r="E115" i="31"/>
  <c r="G115" i="31"/>
  <c r="H115" i="31"/>
  <c r="J115" i="31"/>
  <c r="K115" i="31"/>
  <c r="M115" i="31"/>
  <c r="N115" i="31"/>
  <c r="F116" i="31"/>
  <c r="F115" i="31" s="1"/>
  <c r="I116" i="31"/>
  <c r="L116" i="31"/>
  <c r="O116" i="31"/>
  <c r="C116" i="31" s="1"/>
  <c r="F117" i="31"/>
  <c r="I117" i="31"/>
  <c r="L117" i="31"/>
  <c r="L115" i="31" s="1"/>
  <c r="O117" i="31"/>
  <c r="F118" i="31"/>
  <c r="I118" i="31"/>
  <c r="I115" i="31" s="1"/>
  <c r="L118" i="31"/>
  <c r="O118" i="31"/>
  <c r="F119" i="31"/>
  <c r="C119" i="31" s="1"/>
  <c r="I119" i="31"/>
  <c r="L119" i="31"/>
  <c r="O119" i="31"/>
  <c r="F120" i="31"/>
  <c r="I120" i="31"/>
  <c r="L120" i="31"/>
  <c r="O120" i="31"/>
  <c r="C120" i="31" s="1"/>
  <c r="D121" i="31"/>
  <c r="E121" i="31"/>
  <c r="G121" i="31"/>
  <c r="H121" i="31"/>
  <c r="J121" i="31"/>
  <c r="K121" i="31"/>
  <c r="M121" i="31"/>
  <c r="N121" i="31"/>
  <c r="F122" i="31"/>
  <c r="I122" i="31"/>
  <c r="C122" i="31" s="1"/>
  <c r="L122" i="31"/>
  <c r="L121" i="31" s="1"/>
  <c r="O122" i="31"/>
  <c r="F123" i="31"/>
  <c r="F121" i="31" s="1"/>
  <c r="I123" i="31"/>
  <c r="L123" i="31"/>
  <c r="O123" i="31"/>
  <c r="F124" i="31"/>
  <c r="I124" i="31"/>
  <c r="L124" i="31"/>
  <c r="O124" i="31"/>
  <c r="C124" i="31" s="1"/>
  <c r="F125" i="31"/>
  <c r="I125" i="31"/>
  <c r="L125" i="31"/>
  <c r="C125" i="31" s="1"/>
  <c r="O125" i="31"/>
  <c r="F126" i="31"/>
  <c r="I126" i="31"/>
  <c r="C126" i="31" s="1"/>
  <c r="L126" i="31"/>
  <c r="O126" i="31"/>
  <c r="D127" i="31"/>
  <c r="E127" i="31"/>
  <c r="G127" i="31"/>
  <c r="H127" i="31"/>
  <c r="J127" i="31"/>
  <c r="K127" i="31"/>
  <c r="L127" i="31"/>
  <c r="M127" i="31"/>
  <c r="N127" i="31"/>
  <c r="F128" i="31"/>
  <c r="F127" i="31" s="1"/>
  <c r="I128" i="31"/>
  <c r="I127" i="31" s="1"/>
  <c r="L128" i="31"/>
  <c r="O128" i="31"/>
  <c r="C128" i="31" s="1"/>
  <c r="D130" i="31"/>
  <c r="E130" i="31"/>
  <c r="G130" i="31"/>
  <c r="H130" i="31"/>
  <c r="J130" i="31"/>
  <c r="K130" i="31"/>
  <c r="M130" i="31"/>
  <c r="N130" i="31"/>
  <c r="F131" i="31"/>
  <c r="F130" i="31" s="1"/>
  <c r="I131" i="31"/>
  <c r="L131" i="31"/>
  <c r="O131" i="31"/>
  <c r="F132" i="31"/>
  <c r="I132" i="31"/>
  <c r="L132" i="31"/>
  <c r="O132" i="31"/>
  <c r="F133" i="31"/>
  <c r="I133" i="31"/>
  <c r="L133" i="31"/>
  <c r="C133" i="31" s="1"/>
  <c r="O133" i="31"/>
  <c r="F134" i="31"/>
  <c r="I134" i="31"/>
  <c r="L134" i="31"/>
  <c r="O134" i="31"/>
  <c r="D135" i="31"/>
  <c r="E135" i="31"/>
  <c r="G135" i="31"/>
  <c r="H135" i="31"/>
  <c r="J135" i="31"/>
  <c r="K135" i="31"/>
  <c r="L135" i="31"/>
  <c r="M135" i="31"/>
  <c r="N135" i="31"/>
  <c r="F136" i="31"/>
  <c r="F135" i="31" s="1"/>
  <c r="I136" i="31"/>
  <c r="L136" i="31"/>
  <c r="O136" i="31"/>
  <c r="F137" i="31"/>
  <c r="I137" i="31"/>
  <c r="L137" i="31"/>
  <c r="O137" i="31"/>
  <c r="C137" i="31" s="1"/>
  <c r="F138" i="31"/>
  <c r="I138" i="31"/>
  <c r="C138" i="31" s="1"/>
  <c r="L138" i="31"/>
  <c r="O138" i="31"/>
  <c r="F139" i="31"/>
  <c r="I139" i="31"/>
  <c r="L139" i="31"/>
  <c r="O139" i="31"/>
  <c r="D140" i="31"/>
  <c r="E140" i="31"/>
  <c r="G140" i="31"/>
  <c r="H140" i="31"/>
  <c r="I140" i="31"/>
  <c r="J140" i="31"/>
  <c r="K140" i="31"/>
  <c r="M140" i="31"/>
  <c r="N140" i="31"/>
  <c r="F141" i="31"/>
  <c r="F140" i="31" s="1"/>
  <c r="I141" i="31"/>
  <c r="L141" i="31"/>
  <c r="O141" i="31"/>
  <c r="O140" i="31" s="1"/>
  <c r="F142" i="31"/>
  <c r="I142" i="31"/>
  <c r="L142" i="31"/>
  <c r="L140" i="31" s="1"/>
  <c r="O142" i="31"/>
  <c r="C142" i="31" s="1"/>
  <c r="D143" i="31"/>
  <c r="E143" i="31"/>
  <c r="G143" i="31"/>
  <c r="H143" i="31"/>
  <c r="J143" i="31"/>
  <c r="K143" i="31"/>
  <c r="M143" i="31"/>
  <c r="N143" i="31"/>
  <c r="F144" i="31"/>
  <c r="I144" i="31"/>
  <c r="I143" i="31" s="1"/>
  <c r="L144" i="31"/>
  <c r="O144" i="31"/>
  <c r="F145" i="31"/>
  <c r="C145" i="31" s="1"/>
  <c r="I145" i="31"/>
  <c r="L145" i="31"/>
  <c r="L143" i="31" s="1"/>
  <c r="O145" i="31"/>
  <c r="F146" i="31"/>
  <c r="I146" i="31"/>
  <c r="C146" i="31" s="1"/>
  <c r="L146" i="31"/>
  <c r="O146" i="31"/>
  <c r="F147" i="31"/>
  <c r="I147" i="31"/>
  <c r="L147" i="31"/>
  <c r="O147" i="31"/>
  <c r="F148" i="31"/>
  <c r="C148" i="31" s="1"/>
  <c r="I148" i="31"/>
  <c r="L148" i="31"/>
  <c r="O148" i="31"/>
  <c r="F149" i="31"/>
  <c r="I149" i="31"/>
  <c r="L149" i="31"/>
  <c r="O149" i="31"/>
  <c r="C149" i="31" s="1"/>
  <c r="D150" i="31"/>
  <c r="E150" i="31"/>
  <c r="G150" i="31"/>
  <c r="H150" i="31"/>
  <c r="J150" i="31"/>
  <c r="K150" i="31"/>
  <c r="M150" i="31"/>
  <c r="N150" i="31"/>
  <c r="F151" i="31"/>
  <c r="C151" i="31" s="1"/>
  <c r="I151" i="31"/>
  <c r="I150" i="31" s="1"/>
  <c r="L151" i="31"/>
  <c r="O151" i="31"/>
  <c r="F152" i="31"/>
  <c r="C152" i="31" s="1"/>
  <c r="I152" i="31"/>
  <c r="L152" i="31"/>
  <c r="O152" i="31"/>
  <c r="F153" i="31"/>
  <c r="C153" i="31" s="1"/>
  <c r="I153" i="31"/>
  <c r="L153" i="31"/>
  <c r="O153" i="31"/>
  <c r="F154" i="31"/>
  <c r="I154" i="31"/>
  <c r="L154" i="31"/>
  <c r="O154" i="31"/>
  <c r="O150" i="31" s="1"/>
  <c r="F155" i="31"/>
  <c r="C155" i="31" s="1"/>
  <c r="I155" i="31"/>
  <c r="L155" i="31"/>
  <c r="O155" i="31"/>
  <c r="F156" i="31"/>
  <c r="C156" i="31" s="1"/>
  <c r="I156" i="31"/>
  <c r="L156" i="31"/>
  <c r="O156" i="31"/>
  <c r="F157" i="31"/>
  <c r="C157" i="31" s="1"/>
  <c r="I157" i="31"/>
  <c r="L157" i="31"/>
  <c r="O157" i="31"/>
  <c r="F158" i="31"/>
  <c r="I158" i="31"/>
  <c r="L158" i="31"/>
  <c r="O158" i="31"/>
  <c r="C158" i="31" s="1"/>
  <c r="D159" i="31"/>
  <c r="E159" i="31"/>
  <c r="G159" i="31"/>
  <c r="H159" i="31"/>
  <c r="J159" i="31"/>
  <c r="K159" i="31"/>
  <c r="M159" i="31"/>
  <c r="N159" i="31"/>
  <c r="F160" i="31"/>
  <c r="C160" i="31" s="1"/>
  <c r="I160" i="31"/>
  <c r="I159" i="31" s="1"/>
  <c r="L160" i="31"/>
  <c r="O160" i="31"/>
  <c r="O159" i="31" s="1"/>
  <c r="F161" i="31"/>
  <c r="C161" i="31" s="1"/>
  <c r="I161" i="31"/>
  <c r="L161" i="31"/>
  <c r="L159" i="31" s="1"/>
  <c r="O161" i="31"/>
  <c r="F162" i="31"/>
  <c r="I162" i="31"/>
  <c r="L162" i="31"/>
  <c r="O162" i="31"/>
  <c r="C162" i="31" s="1"/>
  <c r="F163" i="31"/>
  <c r="C163" i="31" s="1"/>
  <c r="I163" i="31"/>
  <c r="L163" i="31"/>
  <c r="O163" i="31"/>
  <c r="E164" i="31"/>
  <c r="M164" i="31"/>
  <c r="D165" i="31"/>
  <c r="D164" i="31" s="1"/>
  <c r="E165" i="31"/>
  <c r="G165" i="31"/>
  <c r="G164" i="31" s="1"/>
  <c r="H165" i="31"/>
  <c r="H164" i="31" s="1"/>
  <c r="J165" i="31"/>
  <c r="J164" i="31" s="1"/>
  <c r="K165" i="31"/>
  <c r="K164" i="31" s="1"/>
  <c r="M165" i="31"/>
  <c r="N165" i="31"/>
  <c r="N164" i="31" s="1"/>
  <c r="F166" i="31"/>
  <c r="F165" i="31" s="1"/>
  <c r="I166" i="31"/>
  <c r="I165" i="31" s="1"/>
  <c r="I164" i="31" s="1"/>
  <c r="L166" i="31"/>
  <c r="O166" i="31"/>
  <c r="O165" i="31" s="1"/>
  <c r="O164" i="31" s="1"/>
  <c r="F167" i="31"/>
  <c r="C167" i="31" s="1"/>
  <c r="I167" i="31"/>
  <c r="L167" i="31"/>
  <c r="L165" i="31" s="1"/>
  <c r="L164" i="31" s="1"/>
  <c r="O167" i="31"/>
  <c r="F168" i="31"/>
  <c r="C168" i="31" s="1"/>
  <c r="I168" i="31"/>
  <c r="L168" i="31"/>
  <c r="O168" i="31"/>
  <c r="F169" i="31"/>
  <c r="C169" i="31" s="1"/>
  <c r="I169" i="31"/>
  <c r="L169" i="31"/>
  <c r="O169" i="31"/>
  <c r="F170" i="31"/>
  <c r="I170" i="31"/>
  <c r="L170" i="31"/>
  <c r="O170" i="31"/>
  <c r="C170" i="31" s="1"/>
  <c r="F171" i="31"/>
  <c r="C171" i="31" s="1"/>
  <c r="I171" i="31"/>
  <c r="L171" i="31"/>
  <c r="O171" i="31"/>
  <c r="D173" i="31"/>
  <c r="D172" i="31" s="1"/>
  <c r="H173" i="31"/>
  <c r="H172" i="31" s="1"/>
  <c r="D174" i="31"/>
  <c r="E174" i="31"/>
  <c r="E173" i="31" s="1"/>
  <c r="E172" i="31" s="1"/>
  <c r="G174" i="31"/>
  <c r="G173" i="31" s="1"/>
  <c r="G172" i="31" s="1"/>
  <c r="H174" i="31"/>
  <c r="J174" i="31"/>
  <c r="J173" i="31" s="1"/>
  <c r="J172" i="31" s="1"/>
  <c r="K174" i="31"/>
  <c r="K173" i="31" s="1"/>
  <c r="K172" i="31" s="1"/>
  <c r="M174" i="31"/>
  <c r="M173" i="31" s="1"/>
  <c r="M172" i="31" s="1"/>
  <c r="N174" i="31"/>
  <c r="N173" i="31" s="1"/>
  <c r="N172" i="31" s="1"/>
  <c r="O174" i="31"/>
  <c r="F175" i="31"/>
  <c r="I175" i="31"/>
  <c r="C175" i="31" s="1"/>
  <c r="L175" i="31"/>
  <c r="L174" i="31" s="1"/>
  <c r="O175" i="31"/>
  <c r="F176" i="31"/>
  <c r="F174" i="31" s="1"/>
  <c r="I176" i="31"/>
  <c r="L176" i="31"/>
  <c r="O176" i="31"/>
  <c r="F177" i="31"/>
  <c r="C177" i="31" s="1"/>
  <c r="I177" i="31"/>
  <c r="L177" i="31"/>
  <c r="O177" i="31"/>
  <c r="D178" i="31"/>
  <c r="E178" i="31"/>
  <c r="G178" i="31"/>
  <c r="H178" i="31"/>
  <c r="J178" i="31"/>
  <c r="K178" i="31"/>
  <c r="M178" i="31"/>
  <c r="N178" i="31"/>
  <c r="F179" i="31"/>
  <c r="I179" i="31"/>
  <c r="C179" i="31" s="1"/>
  <c r="L179" i="31"/>
  <c r="L178" i="31" s="1"/>
  <c r="O179" i="31"/>
  <c r="F180" i="31"/>
  <c r="F178" i="31" s="1"/>
  <c r="I180" i="31"/>
  <c r="L180" i="31"/>
  <c r="O180" i="31"/>
  <c r="F181" i="31"/>
  <c r="C181" i="31" s="1"/>
  <c r="I181" i="31"/>
  <c r="L181" i="31"/>
  <c r="O181" i="31"/>
  <c r="F182" i="31"/>
  <c r="I182" i="31"/>
  <c r="L182" i="31"/>
  <c r="O182" i="31"/>
  <c r="O178" i="31" s="1"/>
  <c r="D183" i="31"/>
  <c r="E183" i="31"/>
  <c r="G183" i="31"/>
  <c r="H183" i="31"/>
  <c r="J183" i="31"/>
  <c r="K183" i="31"/>
  <c r="M183" i="31"/>
  <c r="N183" i="31"/>
  <c r="F184" i="31"/>
  <c r="C184" i="31" s="1"/>
  <c r="I184" i="31"/>
  <c r="I183" i="31" s="1"/>
  <c r="L184" i="31"/>
  <c r="L183" i="31" s="1"/>
  <c r="O184" i="31"/>
  <c r="F185" i="31"/>
  <c r="C185" i="31" s="1"/>
  <c r="I185" i="31"/>
  <c r="L185" i="31"/>
  <c r="O185" i="31"/>
  <c r="O183" i="31" s="1"/>
  <c r="D187" i="31"/>
  <c r="D186" i="31" s="1"/>
  <c r="E187" i="31"/>
  <c r="E186" i="31" s="1"/>
  <c r="G187" i="31"/>
  <c r="H187" i="31"/>
  <c r="H186" i="31" s="1"/>
  <c r="J187" i="31"/>
  <c r="J186" i="31" s="1"/>
  <c r="K187" i="31"/>
  <c r="M187" i="31"/>
  <c r="N187" i="31"/>
  <c r="F188" i="31"/>
  <c r="C188" i="31" s="1"/>
  <c r="I188" i="31"/>
  <c r="I187" i="31" s="1"/>
  <c r="L188" i="31"/>
  <c r="L187" i="31" s="1"/>
  <c r="O188" i="31"/>
  <c r="F189" i="31"/>
  <c r="C189" i="31" s="1"/>
  <c r="I189" i="31"/>
  <c r="L189" i="31"/>
  <c r="O189" i="31"/>
  <c r="O187" i="31" s="1"/>
  <c r="O186" i="31" s="1"/>
  <c r="D190" i="31"/>
  <c r="G190" i="31"/>
  <c r="G186" i="31" s="1"/>
  <c r="H190" i="31"/>
  <c r="K190" i="31"/>
  <c r="K186" i="31" s="1"/>
  <c r="O190" i="31"/>
  <c r="D191" i="31"/>
  <c r="E191" i="31"/>
  <c r="E190" i="31" s="1"/>
  <c r="F191" i="31"/>
  <c r="F190" i="31" s="1"/>
  <c r="G191" i="31"/>
  <c r="H191" i="31"/>
  <c r="J191" i="31"/>
  <c r="J190" i="31" s="1"/>
  <c r="K191" i="31"/>
  <c r="M191" i="31"/>
  <c r="M190" i="31" s="1"/>
  <c r="N191" i="31"/>
  <c r="N190" i="31" s="1"/>
  <c r="O191" i="31"/>
  <c r="F192" i="31"/>
  <c r="C192" i="31" s="1"/>
  <c r="I192" i="31"/>
  <c r="I191" i="31" s="1"/>
  <c r="I190" i="31" s="1"/>
  <c r="L192" i="31"/>
  <c r="L191" i="31" s="1"/>
  <c r="L190" i="31" s="1"/>
  <c r="O192" i="31"/>
  <c r="E195" i="31"/>
  <c r="J195" i="31"/>
  <c r="M195" i="31"/>
  <c r="M194" i="31" s="1"/>
  <c r="N195" i="31"/>
  <c r="F196" i="31"/>
  <c r="C196" i="31" s="1"/>
  <c r="I196" i="31"/>
  <c r="L196" i="31"/>
  <c r="O196" i="31"/>
  <c r="D197" i="31"/>
  <c r="D195" i="31" s="1"/>
  <c r="E197" i="31"/>
  <c r="G197" i="31"/>
  <c r="G195" i="31" s="1"/>
  <c r="G194" i="31" s="1"/>
  <c r="H197" i="31"/>
  <c r="H195" i="31" s="1"/>
  <c r="J197" i="31"/>
  <c r="K197" i="31"/>
  <c r="K195" i="31" s="1"/>
  <c r="K194" i="31" s="1"/>
  <c r="M197" i="31"/>
  <c r="N197" i="31"/>
  <c r="F198" i="31"/>
  <c r="F197" i="31" s="1"/>
  <c r="I198" i="31"/>
  <c r="L198" i="31"/>
  <c r="O198" i="31"/>
  <c r="O197" i="31" s="1"/>
  <c r="O195" i="31" s="1"/>
  <c r="F199" i="31"/>
  <c r="I199" i="31"/>
  <c r="I197" i="31" s="1"/>
  <c r="L199" i="31"/>
  <c r="L197" i="31" s="1"/>
  <c r="O199" i="31"/>
  <c r="F200" i="31"/>
  <c r="C200" i="31" s="1"/>
  <c r="I200" i="31"/>
  <c r="L200" i="31"/>
  <c r="O200" i="31"/>
  <c r="F201" i="31"/>
  <c r="C201" i="31" s="1"/>
  <c r="I201" i="31"/>
  <c r="L201" i="31"/>
  <c r="O201" i="31"/>
  <c r="F202" i="31"/>
  <c r="I202" i="31"/>
  <c r="L202" i="31"/>
  <c r="O202" i="31"/>
  <c r="C202" i="31" s="1"/>
  <c r="D204" i="31"/>
  <c r="D203" i="31" s="1"/>
  <c r="E204" i="31"/>
  <c r="E203" i="31" s="1"/>
  <c r="G204" i="31"/>
  <c r="H204" i="31"/>
  <c r="H203" i="31" s="1"/>
  <c r="J204" i="31"/>
  <c r="K204" i="31"/>
  <c r="M204" i="31"/>
  <c r="M203" i="31" s="1"/>
  <c r="N204" i="31"/>
  <c r="F205" i="31"/>
  <c r="I205" i="31"/>
  <c r="L205" i="31"/>
  <c r="O205" i="31"/>
  <c r="F206" i="31"/>
  <c r="I206" i="31"/>
  <c r="L206" i="31"/>
  <c r="O206" i="31"/>
  <c r="C206" i="31" s="1"/>
  <c r="F207" i="31"/>
  <c r="I207" i="31"/>
  <c r="L207" i="31"/>
  <c r="O207" i="31"/>
  <c r="F208" i="31"/>
  <c r="I208" i="31"/>
  <c r="L208" i="31"/>
  <c r="O208" i="31"/>
  <c r="F209" i="31"/>
  <c r="C209" i="31" s="1"/>
  <c r="I209" i="31"/>
  <c r="L209" i="31"/>
  <c r="O209" i="31"/>
  <c r="F210" i="31"/>
  <c r="I210" i="31"/>
  <c r="L210" i="31"/>
  <c r="O210" i="31"/>
  <c r="C210" i="31" s="1"/>
  <c r="F211" i="31"/>
  <c r="I211" i="31"/>
  <c r="C211" i="31" s="1"/>
  <c r="L211" i="31"/>
  <c r="O211" i="31"/>
  <c r="F212" i="31"/>
  <c r="I212" i="31"/>
  <c r="I204" i="31" s="1"/>
  <c r="L212" i="31"/>
  <c r="O212" i="31"/>
  <c r="F213" i="31"/>
  <c r="C213" i="31" s="1"/>
  <c r="I213" i="31"/>
  <c r="L213" i="31"/>
  <c r="O213" i="31"/>
  <c r="F214" i="31"/>
  <c r="I214" i="31"/>
  <c r="L214" i="31"/>
  <c r="O214" i="31"/>
  <c r="C214" i="31" s="1"/>
  <c r="D215" i="31"/>
  <c r="E215" i="31"/>
  <c r="G215" i="31"/>
  <c r="G203" i="31" s="1"/>
  <c r="H215" i="31"/>
  <c r="J215" i="31"/>
  <c r="K215" i="31"/>
  <c r="K203" i="31" s="1"/>
  <c r="M215" i="31"/>
  <c r="N215" i="31"/>
  <c r="N203" i="31" s="1"/>
  <c r="F216" i="31"/>
  <c r="C216" i="31" s="1"/>
  <c r="I216" i="31"/>
  <c r="L216" i="31"/>
  <c r="O216" i="31"/>
  <c r="F217" i="31"/>
  <c r="C217" i="31" s="1"/>
  <c r="I217" i="31"/>
  <c r="L217" i="31"/>
  <c r="O217" i="31"/>
  <c r="F218" i="31"/>
  <c r="I218" i="31"/>
  <c r="L218" i="31"/>
  <c r="O218" i="31"/>
  <c r="C218" i="31" s="1"/>
  <c r="F219" i="31"/>
  <c r="I219" i="31"/>
  <c r="L219" i="31"/>
  <c r="O219" i="31"/>
  <c r="F220" i="31"/>
  <c r="I220" i="31"/>
  <c r="L220" i="31"/>
  <c r="O220" i="31"/>
  <c r="F221" i="31"/>
  <c r="C221" i="31" s="1"/>
  <c r="I221" i="31"/>
  <c r="L221" i="31"/>
  <c r="O221" i="31"/>
  <c r="F222" i="31"/>
  <c r="I222" i="31"/>
  <c r="L222" i="31"/>
  <c r="O222" i="31"/>
  <c r="C222" i="31" s="1"/>
  <c r="F223" i="31"/>
  <c r="I223" i="31"/>
  <c r="L223" i="31"/>
  <c r="O223" i="31"/>
  <c r="F224" i="31"/>
  <c r="I224" i="31"/>
  <c r="L224" i="31"/>
  <c r="O224" i="31"/>
  <c r="D225" i="31"/>
  <c r="F225" i="31" s="1"/>
  <c r="C225" i="31" s="1"/>
  <c r="I225" i="31"/>
  <c r="L225" i="31"/>
  <c r="O225" i="31"/>
  <c r="D226" i="31"/>
  <c r="E226" i="31"/>
  <c r="F226" i="31"/>
  <c r="C226" i="31" s="1"/>
  <c r="G226" i="31"/>
  <c r="H226" i="31"/>
  <c r="J226" i="31"/>
  <c r="K226" i="31"/>
  <c r="M226" i="31"/>
  <c r="N226" i="31"/>
  <c r="O226" i="31"/>
  <c r="F227" i="31"/>
  <c r="C227" i="31" s="1"/>
  <c r="I227" i="31"/>
  <c r="I226" i="31" s="1"/>
  <c r="L227" i="31"/>
  <c r="L226" i="31" s="1"/>
  <c r="O227" i="31"/>
  <c r="F228" i="31"/>
  <c r="C228" i="31" s="1"/>
  <c r="I228" i="31"/>
  <c r="L228" i="31"/>
  <c r="O228" i="31"/>
  <c r="F231" i="31"/>
  <c r="I231" i="31"/>
  <c r="L231" i="31"/>
  <c r="O231" i="31"/>
  <c r="D232" i="31"/>
  <c r="D230" i="31" s="1"/>
  <c r="E232" i="31"/>
  <c r="G232" i="31"/>
  <c r="H232" i="31"/>
  <c r="H230" i="31" s="1"/>
  <c r="I232" i="31"/>
  <c r="J232" i="31"/>
  <c r="K232" i="31"/>
  <c r="L232" i="31"/>
  <c r="M232" i="31"/>
  <c r="N232" i="31"/>
  <c r="F233" i="31"/>
  <c r="F232" i="31" s="1"/>
  <c r="I233" i="31"/>
  <c r="L233" i="31"/>
  <c r="O233" i="31"/>
  <c r="C233" i="31" s="1"/>
  <c r="D234" i="31"/>
  <c r="E234" i="31"/>
  <c r="E230" i="31" s="1"/>
  <c r="G234" i="31"/>
  <c r="H234" i="31"/>
  <c r="J234" i="31"/>
  <c r="J230" i="31" s="1"/>
  <c r="K234" i="31"/>
  <c r="M234" i="31"/>
  <c r="M230" i="31" s="1"/>
  <c r="N234" i="31"/>
  <c r="F235" i="31"/>
  <c r="I235" i="31"/>
  <c r="I234" i="31" s="1"/>
  <c r="L235" i="31"/>
  <c r="L234" i="31" s="1"/>
  <c r="O235" i="31"/>
  <c r="F236" i="31"/>
  <c r="C236" i="31" s="1"/>
  <c r="I236" i="31"/>
  <c r="L236" i="31"/>
  <c r="O236" i="31"/>
  <c r="O234" i="31" s="1"/>
  <c r="D237" i="31"/>
  <c r="E237" i="31"/>
  <c r="G237" i="31"/>
  <c r="H237" i="31"/>
  <c r="J237" i="31"/>
  <c r="K237" i="31"/>
  <c r="M237" i="31"/>
  <c r="N237" i="31"/>
  <c r="N230" i="31" s="1"/>
  <c r="F238" i="31"/>
  <c r="I238" i="31"/>
  <c r="L238" i="31"/>
  <c r="L237" i="31" s="1"/>
  <c r="O238" i="31"/>
  <c r="F239" i="31"/>
  <c r="I239" i="31"/>
  <c r="L239" i="31"/>
  <c r="O239" i="31"/>
  <c r="F240" i="31"/>
  <c r="C240" i="31" s="1"/>
  <c r="I240" i="31"/>
  <c r="L240" i="31"/>
  <c r="O240" i="31"/>
  <c r="O237" i="31" s="1"/>
  <c r="F241" i="31"/>
  <c r="I241" i="31"/>
  <c r="L241" i="31"/>
  <c r="O241" i="31"/>
  <c r="C241" i="31" s="1"/>
  <c r="F242" i="31"/>
  <c r="I242" i="31"/>
  <c r="L242" i="31"/>
  <c r="O242" i="31"/>
  <c r="F243" i="31"/>
  <c r="C243" i="31" s="1"/>
  <c r="I243" i="31"/>
  <c r="L243" i="31"/>
  <c r="O243" i="31"/>
  <c r="F244" i="31"/>
  <c r="I244" i="31"/>
  <c r="L244" i="31"/>
  <c r="O244" i="31"/>
  <c r="C244" i="31" s="1"/>
  <c r="D245" i="31"/>
  <c r="E245" i="31"/>
  <c r="G245" i="31"/>
  <c r="H245" i="31"/>
  <c r="J245" i="31"/>
  <c r="K245" i="31"/>
  <c r="M245" i="31"/>
  <c r="N245" i="31"/>
  <c r="O245" i="31"/>
  <c r="F246" i="31"/>
  <c r="I246" i="31"/>
  <c r="C246" i="31" s="1"/>
  <c r="L246" i="31"/>
  <c r="L245" i="31" s="1"/>
  <c r="O246" i="31"/>
  <c r="F247" i="31"/>
  <c r="I247" i="31"/>
  <c r="L247" i="31"/>
  <c r="O247" i="31"/>
  <c r="F248" i="31"/>
  <c r="C248" i="31" s="1"/>
  <c r="I248" i="31"/>
  <c r="L248" i="31"/>
  <c r="O248" i="31"/>
  <c r="F249" i="31"/>
  <c r="C249" i="31" s="1"/>
  <c r="I249" i="31"/>
  <c r="L249" i="31"/>
  <c r="O249" i="31"/>
  <c r="G250" i="31"/>
  <c r="K250" i="31"/>
  <c r="D251" i="31"/>
  <c r="D250" i="31" s="1"/>
  <c r="E251" i="31"/>
  <c r="E250" i="31" s="1"/>
  <c r="G251" i="31"/>
  <c r="H251" i="31"/>
  <c r="H250" i="31" s="1"/>
  <c r="J251" i="31"/>
  <c r="J250" i="31" s="1"/>
  <c r="K251" i="31"/>
  <c r="M251" i="31"/>
  <c r="M250" i="31" s="1"/>
  <c r="N251" i="31"/>
  <c r="N250" i="31" s="1"/>
  <c r="F252" i="31"/>
  <c r="C252" i="31" s="1"/>
  <c r="I252" i="31"/>
  <c r="I251" i="31" s="1"/>
  <c r="I250" i="31" s="1"/>
  <c r="L252" i="31"/>
  <c r="O252" i="31"/>
  <c r="O251" i="31" s="1"/>
  <c r="O250" i="31" s="1"/>
  <c r="C253" i="31"/>
  <c r="F253" i="31"/>
  <c r="F251" i="31" s="1"/>
  <c r="I253" i="31"/>
  <c r="L253" i="31"/>
  <c r="L251" i="31" s="1"/>
  <c r="L250" i="31" s="1"/>
  <c r="O253" i="31"/>
  <c r="F254" i="31"/>
  <c r="I254" i="31"/>
  <c r="L254" i="31"/>
  <c r="O254" i="31"/>
  <c r="C254" i="31" s="1"/>
  <c r="F255" i="31"/>
  <c r="C255" i="31" s="1"/>
  <c r="I255" i="31"/>
  <c r="L255" i="31"/>
  <c r="O255" i="31"/>
  <c r="F256" i="31"/>
  <c r="C256" i="31" s="1"/>
  <c r="I256" i="31"/>
  <c r="L256" i="31"/>
  <c r="O256" i="31"/>
  <c r="F257" i="31"/>
  <c r="C257" i="31" s="1"/>
  <c r="I257" i="31"/>
  <c r="L257" i="31"/>
  <c r="O257" i="31"/>
  <c r="G258" i="31"/>
  <c r="K258" i="31"/>
  <c r="D259" i="31"/>
  <c r="D258" i="31" s="1"/>
  <c r="E259" i="31"/>
  <c r="E258" i="31" s="1"/>
  <c r="G259" i="31"/>
  <c r="H259" i="31"/>
  <c r="H258" i="31" s="1"/>
  <c r="J259" i="31"/>
  <c r="J258" i="31" s="1"/>
  <c r="K259" i="31"/>
  <c r="M259" i="31"/>
  <c r="M258" i="31" s="1"/>
  <c r="N259" i="31"/>
  <c r="N258" i="31" s="1"/>
  <c r="F260" i="31"/>
  <c r="C260" i="31" s="1"/>
  <c r="I260" i="31"/>
  <c r="I259" i="31" s="1"/>
  <c r="L260" i="31"/>
  <c r="O260" i="31"/>
  <c r="O259" i="31" s="1"/>
  <c r="F261" i="31"/>
  <c r="F259" i="31" s="1"/>
  <c r="I261" i="31"/>
  <c r="L261" i="31"/>
  <c r="L259" i="31" s="1"/>
  <c r="O261" i="31"/>
  <c r="F262" i="31"/>
  <c r="I262" i="31"/>
  <c r="L262" i="31"/>
  <c r="O262" i="31"/>
  <c r="C262" i="31" s="1"/>
  <c r="D263" i="31"/>
  <c r="E263" i="31"/>
  <c r="G263" i="31"/>
  <c r="H263" i="31"/>
  <c r="J263" i="31"/>
  <c r="K263" i="31"/>
  <c r="M263" i="31"/>
  <c r="N263" i="31"/>
  <c r="F264" i="31"/>
  <c r="C264" i="31" s="1"/>
  <c r="I264" i="31"/>
  <c r="I263" i="31" s="1"/>
  <c r="L264" i="31"/>
  <c r="O264" i="31"/>
  <c r="O263" i="31" s="1"/>
  <c r="F265" i="31"/>
  <c r="F263" i="31" s="1"/>
  <c r="C263" i="31" s="1"/>
  <c r="I265" i="31"/>
  <c r="L265" i="31"/>
  <c r="L263" i="31" s="1"/>
  <c r="O265" i="31"/>
  <c r="F266" i="31"/>
  <c r="I266" i="31"/>
  <c r="L266" i="31"/>
  <c r="O266" i="31"/>
  <c r="C266" i="31" s="1"/>
  <c r="F267" i="31"/>
  <c r="C267" i="31" s="1"/>
  <c r="I267" i="31"/>
  <c r="L267" i="31"/>
  <c r="O267" i="31"/>
  <c r="H268" i="31"/>
  <c r="M268" i="31"/>
  <c r="D269" i="31"/>
  <c r="D268" i="31" s="1"/>
  <c r="F270" i="31"/>
  <c r="I270" i="31"/>
  <c r="L270" i="31"/>
  <c r="O270" i="31"/>
  <c r="O269" i="31" s="1"/>
  <c r="O268" i="31" s="1"/>
  <c r="D271" i="31"/>
  <c r="E271" i="31"/>
  <c r="E269" i="31" s="1"/>
  <c r="E268" i="31" s="1"/>
  <c r="G271" i="31"/>
  <c r="G269" i="31" s="1"/>
  <c r="G268" i="31" s="1"/>
  <c r="H271" i="31"/>
  <c r="J271" i="31"/>
  <c r="K271" i="31"/>
  <c r="M271" i="31"/>
  <c r="N271" i="31"/>
  <c r="O271" i="31"/>
  <c r="F272" i="31"/>
  <c r="C272" i="31" s="1"/>
  <c r="I272" i="31"/>
  <c r="I271" i="31" s="1"/>
  <c r="I269" i="31" s="1"/>
  <c r="L272" i="31"/>
  <c r="L271" i="31" s="1"/>
  <c r="O272" i="31"/>
  <c r="F273" i="31"/>
  <c r="C273" i="31" s="1"/>
  <c r="I273" i="31"/>
  <c r="L273" i="31"/>
  <c r="O273" i="31"/>
  <c r="F274" i="31"/>
  <c r="C274" i="31" s="1"/>
  <c r="I274" i="31"/>
  <c r="L274" i="31"/>
  <c r="O274" i="31"/>
  <c r="D275" i="31"/>
  <c r="E275" i="31"/>
  <c r="G275" i="31"/>
  <c r="H275" i="31"/>
  <c r="J275" i="31"/>
  <c r="K275" i="31"/>
  <c r="M275" i="31"/>
  <c r="N275" i="31"/>
  <c r="O275" i="31"/>
  <c r="F276" i="31"/>
  <c r="C276" i="31" s="1"/>
  <c r="I276" i="31"/>
  <c r="I275" i="31" s="1"/>
  <c r="L276" i="31"/>
  <c r="L275" i="31" s="1"/>
  <c r="O276" i="31"/>
  <c r="F277" i="31"/>
  <c r="F275" i="31" s="1"/>
  <c r="I277" i="31"/>
  <c r="L277" i="31"/>
  <c r="O277" i="31"/>
  <c r="F278" i="31"/>
  <c r="C278" i="31" s="1"/>
  <c r="I278" i="31"/>
  <c r="L278" i="31"/>
  <c r="O278" i="31"/>
  <c r="D279" i="31"/>
  <c r="E279" i="31"/>
  <c r="F279" i="31"/>
  <c r="G279" i="31"/>
  <c r="H279" i="31"/>
  <c r="J279" i="31"/>
  <c r="J268" i="31" s="1"/>
  <c r="K279" i="31"/>
  <c r="K268" i="31" s="1"/>
  <c r="M279" i="31"/>
  <c r="N279" i="31"/>
  <c r="N268" i="31" s="1"/>
  <c r="O279" i="31"/>
  <c r="F280" i="31"/>
  <c r="C280" i="31" s="1"/>
  <c r="I280" i="31"/>
  <c r="I279" i="31" s="1"/>
  <c r="C279" i="31" s="1"/>
  <c r="L280" i="31"/>
  <c r="L279" i="31" s="1"/>
  <c r="O280" i="31"/>
  <c r="D281" i="31"/>
  <c r="D287" i="31" s="1"/>
  <c r="D286" i="31" s="1"/>
  <c r="E281" i="31"/>
  <c r="E287" i="31" s="1"/>
  <c r="E286" i="31" s="1"/>
  <c r="G281" i="31"/>
  <c r="H281" i="31"/>
  <c r="H287" i="31" s="1"/>
  <c r="H286" i="31" s="1"/>
  <c r="I281" i="31"/>
  <c r="J281" i="31"/>
  <c r="K281" i="31"/>
  <c r="M281" i="31"/>
  <c r="N281" i="31"/>
  <c r="F282" i="31"/>
  <c r="F281" i="31" s="1"/>
  <c r="I282" i="31"/>
  <c r="L282" i="31"/>
  <c r="O282" i="31"/>
  <c r="O281" i="31" s="1"/>
  <c r="F283" i="31"/>
  <c r="I283" i="31"/>
  <c r="L283" i="31"/>
  <c r="L281" i="31" s="1"/>
  <c r="O283" i="31"/>
  <c r="C283" i="31" s="1"/>
  <c r="G287" i="31"/>
  <c r="G286" i="31" s="1"/>
  <c r="J287" i="31"/>
  <c r="J286" i="31" s="1"/>
  <c r="K287" i="31"/>
  <c r="K286" i="31" s="1"/>
  <c r="N287" i="31"/>
  <c r="N286" i="31" s="1"/>
  <c r="D288" i="31"/>
  <c r="E288" i="31"/>
  <c r="G288" i="31"/>
  <c r="H288" i="31"/>
  <c r="J288" i="31"/>
  <c r="K288" i="31"/>
  <c r="M288" i="31"/>
  <c r="N288" i="31"/>
  <c r="F289" i="31"/>
  <c r="C289" i="31" s="1"/>
  <c r="I289" i="31"/>
  <c r="I288" i="31" s="1"/>
  <c r="L289" i="31"/>
  <c r="O289" i="31"/>
  <c r="O288" i="31" s="1"/>
  <c r="F290" i="31"/>
  <c r="F288" i="31" s="1"/>
  <c r="C288" i="31" s="1"/>
  <c r="I290" i="31"/>
  <c r="L290" i="31"/>
  <c r="O290" i="31"/>
  <c r="F291" i="31"/>
  <c r="I291" i="31"/>
  <c r="L291" i="31"/>
  <c r="L288" i="31" s="1"/>
  <c r="O291" i="31"/>
  <c r="C291" i="31" s="1"/>
  <c r="F292" i="31"/>
  <c r="C292" i="31" s="1"/>
  <c r="I292" i="31"/>
  <c r="L292" i="31"/>
  <c r="O292" i="31"/>
  <c r="F293" i="31"/>
  <c r="C293" i="31" s="1"/>
  <c r="I293" i="31"/>
  <c r="L293" i="31"/>
  <c r="O293" i="31"/>
  <c r="F294" i="31"/>
  <c r="C294" i="31" s="1"/>
  <c r="I294" i="31"/>
  <c r="L294" i="31"/>
  <c r="O294" i="31"/>
  <c r="F295" i="31"/>
  <c r="I295" i="31"/>
  <c r="L295" i="31"/>
  <c r="O295" i="31"/>
  <c r="F296" i="31"/>
  <c r="C296" i="31" s="1"/>
  <c r="I296" i="31"/>
  <c r="L296" i="31"/>
  <c r="O296" i="31"/>
  <c r="L286" i="37" l="1"/>
  <c r="L258" i="37"/>
  <c r="H229" i="37"/>
  <c r="C197" i="37"/>
  <c r="F195" i="37"/>
  <c r="D194" i="37"/>
  <c r="E194" i="37"/>
  <c r="E193" i="37" s="1"/>
  <c r="C190" i="37"/>
  <c r="J186" i="37"/>
  <c r="D186" i="37"/>
  <c r="L129" i="37"/>
  <c r="C121" i="37"/>
  <c r="C88" i="37"/>
  <c r="J74" i="37"/>
  <c r="E74" i="37"/>
  <c r="K74" i="37"/>
  <c r="K284" i="37" s="1"/>
  <c r="G74" i="37"/>
  <c r="L66" i="37"/>
  <c r="G51" i="37"/>
  <c r="L53" i="37"/>
  <c r="L52" i="37" s="1"/>
  <c r="C21" i="37"/>
  <c r="F287" i="37"/>
  <c r="F286" i="37" s="1"/>
  <c r="F20" i="37"/>
  <c r="K20" i="37"/>
  <c r="C281" i="38"/>
  <c r="F287" i="38"/>
  <c r="C287" i="38" s="1"/>
  <c r="O269" i="37"/>
  <c r="O268" i="37" s="1"/>
  <c r="C245" i="37"/>
  <c r="C237" i="37"/>
  <c r="L230" i="37"/>
  <c r="L229" i="37" s="1"/>
  <c r="L284" i="37" s="1"/>
  <c r="O203" i="37"/>
  <c r="H194" i="37"/>
  <c r="O195" i="37"/>
  <c r="O194" i="37" s="1"/>
  <c r="N194" i="37"/>
  <c r="O186" i="37"/>
  <c r="N186" i="37"/>
  <c r="H186" i="37"/>
  <c r="O173" i="37"/>
  <c r="O172" i="37" s="1"/>
  <c r="I129" i="37"/>
  <c r="N74" i="37"/>
  <c r="N51" i="37" s="1"/>
  <c r="I74" i="37"/>
  <c r="C76" i="37"/>
  <c r="I66" i="37"/>
  <c r="K51" i="37"/>
  <c r="K50" i="37" s="1"/>
  <c r="I53" i="37"/>
  <c r="O20" i="37"/>
  <c r="J20" i="37"/>
  <c r="O287" i="38"/>
  <c r="O286" i="38" s="1"/>
  <c r="C279" i="38"/>
  <c r="L258" i="38"/>
  <c r="J229" i="38"/>
  <c r="J284" i="38" s="1"/>
  <c r="E229" i="38"/>
  <c r="I230" i="38"/>
  <c r="C281" i="37"/>
  <c r="L269" i="37"/>
  <c r="L268" i="37" s="1"/>
  <c r="M284" i="37"/>
  <c r="J229" i="37"/>
  <c r="J284" i="37" s="1"/>
  <c r="L203" i="37"/>
  <c r="L194" i="37"/>
  <c r="G194" i="37"/>
  <c r="G193" i="37" s="1"/>
  <c r="M194" i="37"/>
  <c r="M193" i="37" s="1"/>
  <c r="M186" i="37"/>
  <c r="L173" i="37"/>
  <c r="L172" i="37" s="1"/>
  <c r="L82" i="37"/>
  <c r="M74" i="37"/>
  <c r="M51" i="37" s="1"/>
  <c r="M50" i="37" s="1"/>
  <c r="D74" i="37"/>
  <c r="C68" i="37"/>
  <c r="F66" i="37"/>
  <c r="D52" i="37"/>
  <c r="E51" i="37"/>
  <c r="E50" i="37" s="1"/>
  <c r="L26" i="37"/>
  <c r="C26" i="37" s="1"/>
  <c r="C27" i="37"/>
  <c r="L287" i="37"/>
  <c r="L287" i="38"/>
  <c r="L286" i="38" s="1"/>
  <c r="I258" i="38"/>
  <c r="O287" i="37"/>
  <c r="O286" i="37" s="1"/>
  <c r="O258" i="37"/>
  <c r="N229" i="37"/>
  <c r="N284" i="37" s="1"/>
  <c r="O230" i="37"/>
  <c r="D229" i="37"/>
  <c r="C226" i="37"/>
  <c r="I203" i="37"/>
  <c r="K194" i="37"/>
  <c r="K193" i="37" s="1"/>
  <c r="I195" i="37"/>
  <c r="I194" i="37" s="1"/>
  <c r="J193" i="37"/>
  <c r="I186" i="37"/>
  <c r="E186" i="37"/>
  <c r="I173" i="37"/>
  <c r="I172" i="37" s="1"/>
  <c r="C165" i="37"/>
  <c r="F164" i="37"/>
  <c r="C164" i="37" s="1"/>
  <c r="O129" i="37"/>
  <c r="I82" i="37"/>
  <c r="L75" i="37"/>
  <c r="L74" i="37" s="1"/>
  <c r="H74" i="37"/>
  <c r="O52" i="37"/>
  <c r="H52" i="37"/>
  <c r="H51" i="37" s="1"/>
  <c r="J51" i="37"/>
  <c r="J50" i="37" s="1"/>
  <c r="I287" i="37"/>
  <c r="I286" i="37" s="1"/>
  <c r="I20" i="37"/>
  <c r="F286" i="38"/>
  <c r="I269" i="38"/>
  <c r="I268" i="38" s="1"/>
  <c r="C245" i="38"/>
  <c r="C237" i="38"/>
  <c r="C234" i="38"/>
  <c r="C295" i="37"/>
  <c r="F288" i="37"/>
  <c r="C283" i="37"/>
  <c r="C247" i="37"/>
  <c r="C239" i="37"/>
  <c r="C235" i="37"/>
  <c r="F232" i="37"/>
  <c r="C232" i="37" s="1"/>
  <c r="C231" i="37"/>
  <c r="C227" i="37"/>
  <c r="F204" i="37"/>
  <c r="C199" i="37"/>
  <c r="C191" i="37"/>
  <c r="C167" i="37"/>
  <c r="F140" i="37"/>
  <c r="C140" i="37" s="1"/>
  <c r="C123" i="37"/>
  <c r="C59" i="37"/>
  <c r="C23" i="37"/>
  <c r="C296" i="38"/>
  <c r="H287" i="38"/>
  <c r="H286" i="38" s="1"/>
  <c r="D287" i="38"/>
  <c r="D286" i="38" s="1"/>
  <c r="C236" i="38"/>
  <c r="C231" i="38"/>
  <c r="F230" i="38"/>
  <c r="C215" i="38"/>
  <c r="C204" i="38"/>
  <c r="J194" i="38"/>
  <c r="J193" i="38" s="1"/>
  <c r="D194" i="38"/>
  <c r="L186" i="38"/>
  <c r="L173" i="38"/>
  <c r="L172" i="38" s="1"/>
  <c r="L129" i="38"/>
  <c r="C115" i="38"/>
  <c r="C111" i="38"/>
  <c r="C88" i="38"/>
  <c r="C83" i="38"/>
  <c r="C79" i="38"/>
  <c r="D74" i="38"/>
  <c r="F75" i="38"/>
  <c r="C76" i="38"/>
  <c r="K74" i="38"/>
  <c r="E74" i="38"/>
  <c r="C57" i="38"/>
  <c r="J52" i="38"/>
  <c r="D52" i="38"/>
  <c r="C21" i="38"/>
  <c r="F20" i="38"/>
  <c r="J20" i="38"/>
  <c r="K284" i="39"/>
  <c r="C275" i="39"/>
  <c r="I269" i="39"/>
  <c r="I268" i="39" s="1"/>
  <c r="L269" i="39"/>
  <c r="L268" i="39" s="1"/>
  <c r="O258" i="39"/>
  <c r="C245" i="39"/>
  <c r="C237" i="39"/>
  <c r="K229" i="39"/>
  <c r="C232" i="39"/>
  <c r="O203" i="39"/>
  <c r="H194" i="39"/>
  <c r="H193" i="39" s="1"/>
  <c r="O195" i="39"/>
  <c r="N194" i="39"/>
  <c r="N193" i="39" s="1"/>
  <c r="O186" i="39"/>
  <c r="N186" i="39"/>
  <c r="H186" i="39"/>
  <c r="O173" i="39"/>
  <c r="O172" i="39" s="1"/>
  <c r="C165" i="39"/>
  <c r="F164" i="39"/>
  <c r="C164" i="39" s="1"/>
  <c r="C150" i="39"/>
  <c r="L82" i="39"/>
  <c r="L75" i="39"/>
  <c r="N52" i="39"/>
  <c r="O53" i="39"/>
  <c r="O52" i="39" s="1"/>
  <c r="J20" i="39"/>
  <c r="C263" i="40"/>
  <c r="C259" i="40"/>
  <c r="F258" i="40"/>
  <c r="C251" i="40"/>
  <c r="F250" i="40"/>
  <c r="C250" i="40" s="1"/>
  <c r="I203" i="40"/>
  <c r="E194" i="40"/>
  <c r="E193" i="40" s="1"/>
  <c r="I195" i="40"/>
  <c r="I194" i="40" s="1"/>
  <c r="L186" i="40"/>
  <c r="G186" i="40"/>
  <c r="O173" i="40"/>
  <c r="O172" i="40" s="1"/>
  <c r="O129" i="40"/>
  <c r="C115" i="40"/>
  <c r="C111" i="40"/>
  <c r="C83" i="40"/>
  <c r="D82" i="40"/>
  <c r="C79" i="40"/>
  <c r="D74" i="40"/>
  <c r="F75" i="40"/>
  <c r="K74" i="40"/>
  <c r="K52" i="40"/>
  <c r="C21" i="40"/>
  <c r="F287" i="40"/>
  <c r="L287" i="41"/>
  <c r="L286" i="41" s="1"/>
  <c r="L269" i="41"/>
  <c r="L268" i="41" s="1"/>
  <c r="D229" i="41"/>
  <c r="O203" i="41"/>
  <c r="O194" i="41"/>
  <c r="N194" i="41"/>
  <c r="D194" i="41"/>
  <c r="C290" i="37"/>
  <c r="I288" i="37"/>
  <c r="C282" i="37"/>
  <c r="F275" i="37"/>
  <c r="F271" i="37"/>
  <c r="C270" i="37"/>
  <c r="F263" i="37"/>
  <c r="F259" i="37"/>
  <c r="F251" i="37"/>
  <c r="C246" i="37"/>
  <c r="C238" i="37"/>
  <c r="F215" i="37"/>
  <c r="C215" i="37" s="1"/>
  <c r="C198" i="37"/>
  <c r="F187" i="37"/>
  <c r="F183" i="37"/>
  <c r="C183" i="37" s="1"/>
  <c r="C182" i="37"/>
  <c r="C166" i="37"/>
  <c r="F159" i="37"/>
  <c r="C159" i="37" s="1"/>
  <c r="C154" i="37"/>
  <c r="F143" i="37"/>
  <c r="C143" i="37" s="1"/>
  <c r="F135" i="37"/>
  <c r="C135" i="37" s="1"/>
  <c r="C134" i="37"/>
  <c r="C122" i="37"/>
  <c r="F115" i="37"/>
  <c r="C115" i="37" s="1"/>
  <c r="F111" i="37"/>
  <c r="C111" i="37" s="1"/>
  <c r="O94" i="37"/>
  <c r="O82" i="37" s="1"/>
  <c r="O74" i="37" s="1"/>
  <c r="C90" i="37"/>
  <c r="F83" i="37"/>
  <c r="F79" i="37"/>
  <c r="C79" i="37" s="1"/>
  <c r="C78" i="37"/>
  <c r="C70" i="37"/>
  <c r="C58" i="37"/>
  <c r="C22" i="37"/>
  <c r="C295" i="38"/>
  <c r="C291" i="38"/>
  <c r="F288" i="38"/>
  <c r="C288" i="38" s="1"/>
  <c r="C283" i="38"/>
  <c r="O263" i="38"/>
  <c r="O259" i="38"/>
  <c r="O258" i="38" s="1"/>
  <c r="O251" i="38"/>
  <c r="O250" i="38" s="1"/>
  <c r="O229" i="38" s="1"/>
  <c r="C247" i="38"/>
  <c r="C239" i="38"/>
  <c r="C235" i="38"/>
  <c r="F232" i="38"/>
  <c r="C232" i="38" s="1"/>
  <c r="O203" i="38"/>
  <c r="N194" i="38"/>
  <c r="N193" i="38" s="1"/>
  <c r="H194" i="38"/>
  <c r="O195" i="38"/>
  <c r="O194" i="38" s="1"/>
  <c r="I173" i="38"/>
  <c r="O82" i="38"/>
  <c r="H74" i="38"/>
  <c r="O75" i="38"/>
  <c r="J74" i="38"/>
  <c r="C68" i="38"/>
  <c r="O53" i="38"/>
  <c r="O52" i="38" s="1"/>
  <c r="N52" i="38"/>
  <c r="H52" i="38"/>
  <c r="O20" i="38"/>
  <c r="L258" i="39"/>
  <c r="E229" i="39"/>
  <c r="L203" i="39"/>
  <c r="L194" i="39"/>
  <c r="M194" i="39"/>
  <c r="G194" i="39"/>
  <c r="J193" i="39"/>
  <c r="L173" i="39"/>
  <c r="L172" i="39" s="1"/>
  <c r="C130" i="39"/>
  <c r="E82" i="39"/>
  <c r="I75" i="39"/>
  <c r="M74" i="39"/>
  <c r="G74" i="39"/>
  <c r="L66" i="39"/>
  <c r="L53" i="39"/>
  <c r="L52" i="39" s="1"/>
  <c r="M51" i="39"/>
  <c r="L287" i="39"/>
  <c r="F286" i="40"/>
  <c r="O258" i="40"/>
  <c r="L230" i="40"/>
  <c r="C215" i="40"/>
  <c r="C204" i="40"/>
  <c r="J194" i="40"/>
  <c r="J193" i="40" s="1"/>
  <c r="D194" i="40"/>
  <c r="D193" i="40" s="1"/>
  <c r="K186" i="40"/>
  <c r="K284" i="40" s="1"/>
  <c r="L173" i="40"/>
  <c r="L172" i="40" s="1"/>
  <c r="L129" i="40"/>
  <c r="O82" i="40"/>
  <c r="H74" i="40"/>
  <c r="H51" i="40" s="1"/>
  <c r="H50" i="40" s="1"/>
  <c r="O75" i="40"/>
  <c r="J74" i="40"/>
  <c r="J52" i="40"/>
  <c r="J51" i="40" s="1"/>
  <c r="J50" i="40" s="1"/>
  <c r="C54" i="40"/>
  <c r="D51" i="40"/>
  <c r="D50" i="40" s="1"/>
  <c r="C42" i="40"/>
  <c r="O20" i="40"/>
  <c r="O287" i="40"/>
  <c r="L230" i="41"/>
  <c r="H229" i="41"/>
  <c r="H193" i="41" s="1"/>
  <c r="M229" i="41"/>
  <c r="H284" i="37"/>
  <c r="D284" i="37"/>
  <c r="I279" i="37"/>
  <c r="C279" i="37" s="1"/>
  <c r="I275" i="37"/>
  <c r="I271" i="37"/>
  <c r="I269" i="37" s="1"/>
  <c r="I268" i="37" s="1"/>
  <c r="I263" i="37"/>
  <c r="I259" i="37"/>
  <c r="I258" i="37" s="1"/>
  <c r="I251" i="37"/>
  <c r="I250" i="37" s="1"/>
  <c r="I229" i="37" s="1"/>
  <c r="F178" i="37"/>
  <c r="C178" i="37" s="1"/>
  <c r="F174" i="37"/>
  <c r="F150" i="37"/>
  <c r="C150" i="37" s="1"/>
  <c r="F130" i="37"/>
  <c r="F102" i="37"/>
  <c r="C102" i="37" s="1"/>
  <c r="F94" i="37"/>
  <c r="C94" i="37" s="1"/>
  <c r="C89" i="37"/>
  <c r="C77" i="37"/>
  <c r="C69" i="37"/>
  <c r="C61" i="37"/>
  <c r="F54" i="37"/>
  <c r="C282" i="38"/>
  <c r="F275" i="38"/>
  <c r="C275" i="38" s="1"/>
  <c r="F271" i="38"/>
  <c r="C271" i="38" s="1"/>
  <c r="C270" i="38"/>
  <c r="F263" i="38"/>
  <c r="F259" i="38"/>
  <c r="F251" i="38"/>
  <c r="C246" i="38"/>
  <c r="C238" i="38"/>
  <c r="L230" i="38"/>
  <c r="L229" i="38" s="1"/>
  <c r="L203" i="38"/>
  <c r="L194" i="38"/>
  <c r="L193" i="38" s="1"/>
  <c r="M194" i="38"/>
  <c r="M193" i="38" s="1"/>
  <c r="G194" i="38"/>
  <c r="G193" i="38" s="1"/>
  <c r="C187" i="38"/>
  <c r="D186" i="38"/>
  <c r="L82" i="38"/>
  <c r="L75" i="38"/>
  <c r="L74" i="38" s="1"/>
  <c r="N74" i="38"/>
  <c r="G51" i="38"/>
  <c r="G50" i="38" s="1"/>
  <c r="L53" i="38"/>
  <c r="L52" i="38" s="1"/>
  <c r="L51" i="38" s="1"/>
  <c r="L50" i="38" s="1"/>
  <c r="L26" i="38"/>
  <c r="C26" i="38" s="1"/>
  <c r="C27" i="38"/>
  <c r="L20" i="38"/>
  <c r="O286" i="39"/>
  <c r="O287" i="39"/>
  <c r="F268" i="39"/>
  <c r="M229" i="39"/>
  <c r="K194" i="39"/>
  <c r="K193" i="39" s="1"/>
  <c r="E194" i="39"/>
  <c r="E193" i="39" s="1"/>
  <c r="I173" i="39"/>
  <c r="O129" i="39"/>
  <c r="C83" i="39"/>
  <c r="J74" i="39"/>
  <c r="J284" i="39" s="1"/>
  <c r="D74" i="39"/>
  <c r="F75" i="39"/>
  <c r="C76" i="39"/>
  <c r="E74" i="39"/>
  <c r="K52" i="39"/>
  <c r="K51" i="39" s="1"/>
  <c r="K50" i="39" s="1"/>
  <c r="K49" i="39" s="1"/>
  <c r="G51" i="39"/>
  <c r="I287" i="39"/>
  <c r="I286" i="39" s="1"/>
  <c r="I20" i="39"/>
  <c r="O286" i="40"/>
  <c r="O269" i="40"/>
  <c r="O268" i="40" s="1"/>
  <c r="L258" i="40"/>
  <c r="O229" i="40"/>
  <c r="O203" i="40"/>
  <c r="N194" i="40"/>
  <c r="H194" i="40"/>
  <c r="H193" i="40" s="1"/>
  <c r="O195" i="40"/>
  <c r="O194" i="40" s="1"/>
  <c r="C191" i="40"/>
  <c r="I190" i="40"/>
  <c r="I186" i="40" s="1"/>
  <c r="C190" i="40"/>
  <c r="C187" i="40"/>
  <c r="F186" i="40"/>
  <c r="I173" i="40"/>
  <c r="I172" i="40" s="1"/>
  <c r="C143" i="40"/>
  <c r="L82" i="40"/>
  <c r="M74" i="40"/>
  <c r="M284" i="40" s="1"/>
  <c r="L75" i="40"/>
  <c r="O66" i="40"/>
  <c r="N52" i="40"/>
  <c r="N51" i="40" s="1"/>
  <c r="O53" i="40"/>
  <c r="O52" i="40" s="1"/>
  <c r="C44" i="40"/>
  <c r="L26" i="40"/>
  <c r="C26" i="40" s="1"/>
  <c r="C27" i="40"/>
  <c r="L20" i="40"/>
  <c r="L287" i="40"/>
  <c r="L286" i="40" s="1"/>
  <c r="O258" i="41"/>
  <c r="C296" i="37"/>
  <c r="H230" i="38"/>
  <c r="H229" i="38" s="1"/>
  <c r="H284" i="38" s="1"/>
  <c r="D230" i="38"/>
  <c r="D229" i="38" s="1"/>
  <c r="D284" i="38" s="1"/>
  <c r="I203" i="38"/>
  <c r="K194" i="38"/>
  <c r="K193" i="38" s="1"/>
  <c r="E194" i="38"/>
  <c r="E193" i="38" s="1"/>
  <c r="O186" i="38"/>
  <c r="N186" i="38"/>
  <c r="H186" i="38"/>
  <c r="O173" i="38"/>
  <c r="O172" i="38" s="1"/>
  <c r="O129" i="38"/>
  <c r="I75" i="38"/>
  <c r="M74" i="38"/>
  <c r="M51" i="38" s="1"/>
  <c r="M50" i="38" s="1"/>
  <c r="G74" i="38"/>
  <c r="L66" i="38"/>
  <c r="K51" i="38"/>
  <c r="K50" i="38" s="1"/>
  <c r="E51" i="38"/>
  <c r="E50" i="38" s="1"/>
  <c r="L286" i="39"/>
  <c r="L230" i="39"/>
  <c r="L229" i="39" s="1"/>
  <c r="G229" i="39"/>
  <c r="G284" i="39" s="1"/>
  <c r="O230" i="39"/>
  <c r="O229" i="39" s="1"/>
  <c r="C197" i="39"/>
  <c r="F195" i="39"/>
  <c r="D193" i="39"/>
  <c r="J186" i="39"/>
  <c r="D186" i="39"/>
  <c r="D284" i="39" s="1"/>
  <c r="C178" i="39"/>
  <c r="F173" i="39"/>
  <c r="C174" i="39"/>
  <c r="L129" i="39"/>
  <c r="C102" i="39"/>
  <c r="O82" i="39"/>
  <c r="N74" i="39"/>
  <c r="H74" i="39"/>
  <c r="H51" i="39" s="1"/>
  <c r="H50" i="39" s="1"/>
  <c r="O75" i="39"/>
  <c r="O74" i="39" s="1"/>
  <c r="C68" i="39"/>
  <c r="J52" i="39"/>
  <c r="D51" i="39"/>
  <c r="D50" i="39" s="1"/>
  <c r="E51" i="39"/>
  <c r="E50" i="39" s="1"/>
  <c r="C42" i="39"/>
  <c r="F287" i="39"/>
  <c r="C287" i="39" s="1"/>
  <c r="C21" i="39"/>
  <c r="K20" i="39"/>
  <c r="C281" i="40"/>
  <c r="D284" i="40"/>
  <c r="L269" i="40"/>
  <c r="L268" i="40" s="1"/>
  <c r="I258" i="40"/>
  <c r="N229" i="40"/>
  <c r="N284" i="40" s="1"/>
  <c r="L203" i="40"/>
  <c r="M194" i="40"/>
  <c r="M193" i="40" s="1"/>
  <c r="L195" i="40"/>
  <c r="L194" i="40" s="1"/>
  <c r="G194" i="40"/>
  <c r="G193" i="40" s="1"/>
  <c r="C178" i="40"/>
  <c r="C174" i="40"/>
  <c r="F173" i="40"/>
  <c r="C130" i="40"/>
  <c r="E74" i="40"/>
  <c r="E51" i="40" s="1"/>
  <c r="E50" i="40" s="1"/>
  <c r="G74" i="40"/>
  <c r="G51" i="40" s="1"/>
  <c r="G50" i="40" s="1"/>
  <c r="L53" i="40"/>
  <c r="L52" i="40" s="1"/>
  <c r="I20" i="40"/>
  <c r="I287" i="40"/>
  <c r="I286" i="40" s="1"/>
  <c r="O287" i="41"/>
  <c r="F269" i="41"/>
  <c r="L258" i="41"/>
  <c r="O230" i="41"/>
  <c r="O229" i="41" s="1"/>
  <c r="F203" i="41"/>
  <c r="J194" i="41"/>
  <c r="F226" i="38"/>
  <c r="C226" i="38" s="1"/>
  <c r="C217" i="38"/>
  <c r="C205" i="38"/>
  <c r="I191" i="38"/>
  <c r="I190" i="38" s="1"/>
  <c r="F190" i="38"/>
  <c r="C190" i="38" s="1"/>
  <c r="C189" i="38"/>
  <c r="I187" i="38"/>
  <c r="I186" i="38" s="1"/>
  <c r="C185" i="38"/>
  <c r="I183" i="38"/>
  <c r="C183" i="38" s="1"/>
  <c r="F178" i="38"/>
  <c r="C178" i="38" s="1"/>
  <c r="F174" i="38"/>
  <c r="F150" i="38"/>
  <c r="C150" i="38" s="1"/>
  <c r="C145" i="38"/>
  <c r="C141" i="38"/>
  <c r="F130" i="38"/>
  <c r="F102" i="38"/>
  <c r="F94" i="38"/>
  <c r="C94" i="38" s="1"/>
  <c r="C89" i="38"/>
  <c r="C85" i="38"/>
  <c r="C77" i="38"/>
  <c r="C69" i="38"/>
  <c r="F66" i="38"/>
  <c r="C66" i="38" s="1"/>
  <c r="C58" i="38"/>
  <c r="C23" i="38"/>
  <c r="F281" i="39"/>
  <c r="C280" i="39"/>
  <c r="C276" i="39"/>
  <c r="C272" i="39"/>
  <c r="F263" i="39"/>
  <c r="C263" i="39" s="1"/>
  <c r="F259" i="39"/>
  <c r="F251" i="39"/>
  <c r="C246" i="39"/>
  <c r="C238" i="39"/>
  <c r="F204" i="39"/>
  <c r="C199" i="39"/>
  <c r="C179" i="39"/>
  <c r="C175" i="39"/>
  <c r="C167" i="39"/>
  <c r="C151" i="39"/>
  <c r="F140" i="39"/>
  <c r="C140" i="39" s="1"/>
  <c r="C131" i="39"/>
  <c r="F126" i="39"/>
  <c r="C126" i="39" s="1"/>
  <c r="C116" i="39"/>
  <c r="C112" i="39"/>
  <c r="C104" i="39"/>
  <c r="C89" i="39"/>
  <c r="C85" i="39"/>
  <c r="C81" i="39"/>
  <c r="C77" i="39"/>
  <c r="C69" i="39"/>
  <c r="F66" i="39"/>
  <c r="C66" i="39" s="1"/>
  <c r="F54" i="39"/>
  <c r="C43" i="39"/>
  <c r="F24" i="39"/>
  <c r="C24" i="39" s="1"/>
  <c r="C22" i="39"/>
  <c r="C295" i="40"/>
  <c r="F288" i="40"/>
  <c r="C288" i="40" s="1"/>
  <c r="C283" i="40"/>
  <c r="C265" i="40"/>
  <c r="C261" i="40"/>
  <c r="C253" i="40"/>
  <c r="F234" i="40"/>
  <c r="C234" i="40" s="1"/>
  <c r="C233" i="40"/>
  <c r="F226" i="40"/>
  <c r="C226" i="40" s="1"/>
  <c r="C217" i="40"/>
  <c r="C205" i="40"/>
  <c r="C189" i="40"/>
  <c r="C185" i="40"/>
  <c r="C161" i="40"/>
  <c r="I159" i="40"/>
  <c r="C159" i="40" s="1"/>
  <c r="C145" i="40"/>
  <c r="I143" i="40"/>
  <c r="C137" i="40"/>
  <c r="I135" i="40"/>
  <c r="C135" i="40" s="1"/>
  <c r="I127" i="40"/>
  <c r="C127" i="40" s="1"/>
  <c r="F124" i="40"/>
  <c r="C124" i="40" s="1"/>
  <c r="C90" i="40"/>
  <c r="I88" i="40"/>
  <c r="C88" i="40" s="1"/>
  <c r="C78" i="40"/>
  <c r="I76" i="40"/>
  <c r="I75" i="40" s="1"/>
  <c r="C70" i="40"/>
  <c r="I68" i="40"/>
  <c r="I66" i="40" s="1"/>
  <c r="I52" i="40" s="1"/>
  <c r="C46" i="40"/>
  <c r="C38" i="40"/>
  <c r="C35" i="40"/>
  <c r="C32" i="40"/>
  <c r="C29" i="40"/>
  <c r="M287" i="41"/>
  <c r="M286" i="41" s="1"/>
  <c r="I287" i="41"/>
  <c r="I286" i="41" s="1"/>
  <c r="E287" i="41"/>
  <c r="E286" i="41" s="1"/>
  <c r="I279" i="41"/>
  <c r="C279" i="41" s="1"/>
  <c r="C277" i="41"/>
  <c r="I275" i="41"/>
  <c r="C275" i="41" s="1"/>
  <c r="C273" i="41"/>
  <c r="I271" i="41"/>
  <c r="I269" i="41" s="1"/>
  <c r="I268" i="41" s="1"/>
  <c r="C247" i="41"/>
  <c r="I245" i="41"/>
  <c r="C245" i="41" s="1"/>
  <c r="C239" i="41"/>
  <c r="I237" i="41"/>
  <c r="C237" i="41" s="1"/>
  <c r="N230" i="41"/>
  <c r="N229" i="41" s="1"/>
  <c r="N284" i="41" s="1"/>
  <c r="J230" i="41"/>
  <c r="J229" i="41" s="1"/>
  <c r="J284" i="41" s="1"/>
  <c r="C221" i="41"/>
  <c r="C209" i="41"/>
  <c r="G194" i="41"/>
  <c r="G193" i="41" s="1"/>
  <c r="C187" i="41"/>
  <c r="F186" i="41"/>
  <c r="G186" i="41"/>
  <c r="C179" i="41"/>
  <c r="F178" i="41"/>
  <c r="M173" i="41"/>
  <c r="M172" i="41" s="1"/>
  <c r="H172" i="41"/>
  <c r="H284" i="41" s="1"/>
  <c r="O165" i="41"/>
  <c r="O164" i="41" s="1"/>
  <c r="C162" i="41"/>
  <c r="C159" i="41"/>
  <c r="C151" i="41"/>
  <c r="F150" i="41"/>
  <c r="C143" i="41"/>
  <c r="I129" i="41"/>
  <c r="I82" i="41"/>
  <c r="I75" i="41"/>
  <c r="I74" i="41" s="1"/>
  <c r="G74" i="41"/>
  <c r="L53" i="41"/>
  <c r="L52" i="41" s="1"/>
  <c r="O269" i="42"/>
  <c r="O268" i="42" s="1"/>
  <c r="C263" i="42"/>
  <c r="C259" i="42"/>
  <c r="F258" i="42"/>
  <c r="M229" i="42"/>
  <c r="O203" i="42"/>
  <c r="J194" i="42"/>
  <c r="J193" i="42" s="1"/>
  <c r="D194" i="42"/>
  <c r="C191" i="42"/>
  <c r="F190" i="42"/>
  <c r="C190" i="42" s="1"/>
  <c r="D186" i="42"/>
  <c r="C183" i="42"/>
  <c r="C159" i="42"/>
  <c r="L129" i="42"/>
  <c r="L82" i="42"/>
  <c r="M74" i="42"/>
  <c r="O75" i="42"/>
  <c r="N74" i="42"/>
  <c r="N284" i="42" s="1"/>
  <c r="I53" i="42"/>
  <c r="C216" i="38"/>
  <c r="F197" i="38"/>
  <c r="C196" i="38"/>
  <c r="C180" i="38"/>
  <c r="C176" i="38"/>
  <c r="F165" i="38"/>
  <c r="C160" i="38"/>
  <c r="C152" i="38"/>
  <c r="C144" i="38"/>
  <c r="C136" i="38"/>
  <c r="C132" i="38"/>
  <c r="I130" i="38"/>
  <c r="I129" i="38" s="1"/>
  <c r="C128" i="38"/>
  <c r="F121" i="38"/>
  <c r="C116" i="38"/>
  <c r="C112" i="38"/>
  <c r="C104" i="38"/>
  <c r="I102" i="38"/>
  <c r="I94" i="38"/>
  <c r="I82" i="38" s="1"/>
  <c r="C92" i="38"/>
  <c r="C84" i="38"/>
  <c r="C80" i="38"/>
  <c r="C72" i="38"/>
  <c r="C61" i="38"/>
  <c r="F54" i="38"/>
  <c r="C22" i="38"/>
  <c r="C295" i="39"/>
  <c r="F288" i="39"/>
  <c r="C283" i="39"/>
  <c r="C265" i="39"/>
  <c r="I263" i="39"/>
  <c r="I258" i="39" s="1"/>
  <c r="C261" i="39"/>
  <c r="C253" i="39"/>
  <c r="I251" i="39"/>
  <c r="I250" i="39" s="1"/>
  <c r="C249" i="39"/>
  <c r="C241" i="39"/>
  <c r="F234" i="39"/>
  <c r="C233" i="39"/>
  <c r="C206" i="39"/>
  <c r="I204" i="39"/>
  <c r="C198" i="39"/>
  <c r="F187" i="39"/>
  <c r="F183" i="39"/>
  <c r="C182" i="39"/>
  <c r="C166" i="39"/>
  <c r="F159" i="39"/>
  <c r="C154" i="39"/>
  <c r="F143" i="39"/>
  <c r="C143" i="39" s="1"/>
  <c r="C142" i="39"/>
  <c r="F135" i="39"/>
  <c r="C134" i="39"/>
  <c r="C123" i="39"/>
  <c r="I121" i="39"/>
  <c r="C119" i="39"/>
  <c r="C103" i="39"/>
  <c r="C96" i="39"/>
  <c r="I94" i="39"/>
  <c r="I82" i="39" s="1"/>
  <c r="C92" i="39"/>
  <c r="C84" i="39"/>
  <c r="C80" i="39"/>
  <c r="C72" i="39"/>
  <c r="F57" i="39"/>
  <c r="C56" i="39"/>
  <c r="O44" i="39"/>
  <c r="C44" i="39" s="1"/>
  <c r="L36" i="39"/>
  <c r="C36" i="39" s="1"/>
  <c r="L33" i="39"/>
  <c r="C33" i="39" s="1"/>
  <c r="L27" i="39"/>
  <c r="C290" i="40"/>
  <c r="C282" i="40"/>
  <c r="F275" i="40"/>
  <c r="F271" i="40"/>
  <c r="C270" i="40"/>
  <c r="C264" i="40"/>
  <c r="C260" i="40"/>
  <c r="C252" i="40"/>
  <c r="F245" i="40"/>
  <c r="F237" i="40"/>
  <c r="C236" i="40"/>
  <c r="C216" i="40"/>
  <c r="F197" i="40"/>
  <c r="C196" i="40"/>
  <c r="C192" i="40"/>
  <c r="C188" i="40"/>
  <c r="C184" i="40"/>
  <c r="C180" i="40"/>
  <c r="C176" i="40"/>
  <c r="F165" i="40"/>
  <c r="C152" i="40"/>
  <c r="C132" i="40"/>
  <c r="C117" i="40"/>
  <c r="C113" i="40"/>
  <c r="F102" i="40"/>
  <c r="C102" i="40" s="1"/>
  <c r="F94" i="40"/>
  <c r="C94" i="40" s="1"/>
  <c r="C85" i="40"/>
  <c r="C81" i="40"/>
  <c r="F66" i="40"/>
  <c r="C66" i="40" s="1"/>
  <c r="C23" i="40"/>
  <c r="C296" i="41"/>
  <c r="O288" i="41"/>
  <c r="O286" i="41" s="1"/>
  <c r="F281" i="41"/>
  <c r="F263" i="41"/>
  <c r="C263" i="41" s="1"/>
  <c r="F259" i="41"/>
  <c r="F251" i="41"/>
  <c r="C227" i="41"/>
  <c r="C225" i="41"/>
  <c r="C213" i="41"/>
  <c r="L204" i="41"/>
  <c r="L203" i="41" s="1"/>
  <c r="L194" i="41" s="1"/>
  <c r="E203" i="41"/>
  <c r="E194" i="41" s="1"/>
  <c r="C198" i="41"/>
  <c r="K194" i="41"/>
  <c r="K193" i="41" s="1"/>
  <c r="C191" i="41"/>
  <c r="O186" i="41"/>
  <c r="C188" i="41"/>
  <c r="K186" i="41"/>
  <c r="C183" i="41"/>
  <c r="L178" i="41"/>
  <c r="C177" i="41"/>
  <c r="C160" i="41"/>
  <c r="L150" i="41"/>
  <c r="O150" i="41"/>
  <c r="C135" i="41"/>
  <c r="D129" i="41"/>
  <c r="C115" i="41"/>
  <c r="C111" i="41"/>
  <c r="C83" i="41"/>
  <c r="C79" i="41"/>
  <c r="D74" i="41"/>
  <c r="K74" i="41"/>
  <c r="E74" i="41"/>
  <c r="K52" i="41"/>
  <c r="K51" i="41" s="1"/>
  <c r="K50" i="41" s="1"/>
  <c r="G52" i="41"/>
  <c r="G51" i="41" s="1"/>
  <c r="G50" i="41" s="1"/>
  <c r="L287" i="42"/>
  <c r="L286" i="42" s="1"/>
  <c r="O258" i="42"/>
  <c r="H229" i="42"/>
  <c r="H284" i="42" s="1"/>
  <c r="D229" i="42"/>
  <c r="D284" i="42" s="1"/>
  <c r="M193" i="42"/>
  <c r="L203" i="42"/>
  <c r="L194" i="42" s="1"/>
  <c r="N194" i="42"/>
  <c r="N193" i="42" s="1"/>
  <c r="O194" i="42"/>
  <c r="L186" i="42"/>
  <c r="H186" i="42"/>
  <c r="C143" i="42"/>
  <c r="C140" i="42"/>
  <c r="I129" i="42"/>
  <c r="I82" i="42"/>
  <c r="G74" i="42"/>
  <c r="L75" i="42"/>
  <c r="L74" i="42" s="1"/>
  <c r="F53" i="42"/>
  <c r="C54" i="42"/>
  <c r="D52" i="42"/>
  <c r="C42" i="42"/>
  <c r="I197" i="38"/>
  <c r="I195" i="38" s="1"/>
  <c r="I194" i="38" s="1"/>
  <c r="I121" i="38"/>
  <c r="I54" i="38"/>
  <c r="I53" i="38" s="1"/>
  <c r="I52" i="38" s="1"/>
  <c r="I288" i="39"/>
  <c r="M284" i="39"/>
  <c r="E284" i="39"/>
  <c r="C270" i="39"/>
  <c r="I234" i="39"/>
  <c r="I230" i="39" s="1"/>
  <c r="I229" i="39" s="1"/>
  <c r="I226" i="39"/>
  <c r="C226" i="39" s="1"/>
  <c r="F223" i="39"/>
  <c r="C223" i="39" s="1"/>
  <c r="I215" i="39"/>
  <c r="I195" i="39"/>
  <c r="I191" i="39"/>
  <c r="I190" i="39" s="1"/>
  <c r="C190" i="39" s="1"/>
  <c r="I187" i="39"/>
  <c r="I186" i="39" s="1"/>
  <c r="I183" i="39"/>
  <c r="I159" i="39"/>
  <c r="I143" i="39"/>
  <c r="I135" i="39"/>
  <c r="I129" i="39" s="1"/>
  <c r="I127" i="39"/>
  <c r="C127" i="39" s="1"/>
  <c r="F101" i="39"/>
  <c r="C101" i="39" s="1"/>
  <c r="I57" i="39"/>
  <c r="I53" i="39" s="1"/>
  <c r="I52" i="39" s="1"/>
  <c r="C32" i="39"/>
  <c r="I279" i="40"/>
  <c r="C279" i="40" s="1"/>
  <c r="I275" i="40"/>
  <c r="I271" i="40"/>
  <c r="I269" i="40" s="1"/>
  <c r="I268" i="40" s="1"/>
  <c r="I245" i="40"/>
  <c r="I237" i="40"/>
  <c r="I230" i="40" s="1"/>
  <c r="I229" i="40" s="1"/>
  <c r="C179" i="40"/>
  <c r="C175" i="40"/>
  <c r="C151" i="40"/>
  <c r="C147" i="40"/>
  <c r="F140" i="40"/>
  <c r="C140" i="40" s="1"/>
  <c r="C131" i="40"/>
  <c r="F121" i="40"/>
  <c r="C121" i="40" s="1"/>
  <c r="C116" i="40"/>
  <c r="C112" i="40"/>
  <c r="C92" i="40"/>
  <c r="C84" i="40"/>
  <c r="C80" i="40"/>
  <c r="C72" i="40"/>
  <c r="F57" i="40"/>
  <c r="C57" i="40" s="1"/>
  <c r="C22" i="40"/>
  <c r="C295" i="41"/>
  <c r="F288" i="41"/>
  <c r="C249" i="41"/>
  <c r="C241" i="41"/>
  <c r="F234" i="41"/>
  <c r="C234" i="41" s="1"/>
  <c r="C233" i="41"/>
  <c r="I215" i="41"/>
  <c r="I203" i="41" s="1"/>
  <c r="C202" i="41"/>
  <c r="F195" i="41"/>
  <c r="C197" i="41"/>
  <c r="C184" i="41"/>
  <c r="C175" i="41"/>
  <c r="F174" i="41"/>
  <c r="F164" i="41"/>
  <c r="O129" i="41"/>
  <c r="O82" i="41"/>
  <c r="H74" i="41"/>
  <c r="H51" i="41" s="1"/>
  <c r="H50" i="41" s="1"/>
  <c r="O75" i="41"/>
  <c r="J74" i="41"/>
  <c r="J52" i="41"/>
  <c r="J51" i="41" s="1"/>
  <c r="E51" i="41"/>
  <c r="I287" i="42"/>
  <c r="I286" i="42" s="1"/>
  <c r="M284" i="42"/>
  <c r="L258" i="42"/>
  <c r="L229" i="42" s="1"/>
  <c r="L284" i="42" s="1"/>
  <c r="C251" i="42"/>
  <c r="F250" i="42"/>
  <c r="C250" i="42" s="1"/>
  <c r="I230" i="42"/>
  <c r="C232" i="42"/>
  <c r="G229" i="42"/>
  <c r="G193" i="42" s="1"/>
  <c r="E193" i="42"/>
  <c r="I203" i="42"/>
  <c r="I194" i="42"/>
  <c r="O173" i="42"/>
  <c r="O172" i="42" s="1"/>
  <c r="C83" i="42"/>
  <c r="E74" i="42"/>
  <c r="E51" i="42" s="1"/>
  <c r="E50" i="42" s="1"/>
  <c r="H51" i="42"/>
  <c r="C206" i="38"/>
  <c r="C142" i="38"/>
  <c r="C70" i="38"/>
  <c r="C59" i="38"/>
  <c r="C277" i="39"/>
  <c r="C273" i="39"/>
  <c r="C247" i="39"/>
  <c r="C239" i="39"/>
  <c r="C180" i="39"/>
  <c r="C176" i="39"/>
  <c r="C152" i="39"/>
  <c r="C132" i="39"/>
  <c r="C117" i="39"/>
  <c r="C113" i="39"/>
  <c r="C90" i="39"/>
  <c r="C78" i="39"/>
  <c r="C70" i="39"/>
  <c r="C23" i="39"/>
  <c r="C296" i="40"/>
  <c r="C55" i="40"/>
  <c r="C270" i="41"/>
  <c r="C217" i="41"/>
  <c r="C205" i="41"/>
  <c r="I195" i="41"/>
  <c r="C192" i="41"/>
  <c r="C190" i="41"/>
  <c r="C182" i="41"/>
  <c r="L174" i="41"/>
  <c r="O174" i="41"/>
  <c r="O173" i="41" s="1"/>
  <c r="O172" i="41" s="1"/>
  <c r="I173" i="41"/>
  <c r="I172" i="41" s="1"/>
  <c r="D172" i="41"/>
  <c r="D284" i="41" s="1"/>
  <c r="C166" i="41"/>
  <c r="C154" i="41"/>
  <c r="L129" i="41"/>
  <c r="M129" i="41"/>
  <c r="M74" i="41" s="1"/>
  <c r="M51" i="41" s="1"/>
  <c r="L82" i="41"/>
  <c r="L75" i="41"/>
  <c r="N74" i="41"/>
  <c r="O66" i="41"/>
  <c r="N52" i="41"/>
  <c r="O53" i="41"/>
  <c r="I51" i="41"/>
  <c r="D51" i="41"/>
  <c r="J20" i="41"/>
  <c r="C288" i="42"/>
  <c r="E284" i="42"/>
  <c r="C271" i="42"/>
  <c r="I258" i="42"/>
  <c r="K229" i="42"/>
  <c r="K284" i="42" s="1"/>
  <c r="C215" i="42"/>
  <c r="C204" i="42"/>
  <c r="K194" i="42"/>
  <c r="K193" i="42" s="1"/>
  <c r="C187" i="42"/>
  <c r="F186" i="42"/>
  <c r="L173" i="42"/>
  <c r="L172" i="42" s="1"/>
  <c r="O129" i="42"/>
  <c r="O82" i="42"/>
  <c r="J74" i="42"/>
  <c r="J51" i="42" s="1"/>
  <c r="J50" i="42" s="1"/>
  <c r="M51" i="42"/>
  <c r="L51" i="42"/>
  <c r="C189" i="41"/>
  <c r="C185" i="41"/>
  <c r="C161" i="41"/>
  <c r="C145" i="41"/>
  <c r="C137" i="41"/>
  <c r="F130" i="41"/>
  <c r="C117" i="41"/>
  <c r="C113" i="41"/>
  <c r="F102" i="41"/>
  <c r="C102" i="41" s="1"/>
  <c r="F94" i="41"/>
  <c r="C94" i="41" s="1"/>
  <c r="C85" i="41"/>
  <c r="C81" i="41"/>
  <c r="F54" i="41"/>
  <c r="C43" i="41"/>
  <c r="N287" i="42"/>
  <c r="N286" i="42" s="1"/>
  <c r="J287" i="42"/>
  <c r="J286" i="42" s="1"/>
  <c r="F279" i="42"/>
  <c r="C279" i="42" s="1"/>
  <c r="F275" i="42"/>
  <c r="C275" i="42" s="1"/>
  <c r="C206" i="42"/>
  <c r="C142" i="42"/>
  <c r="C90" i="42"/>
  <c r="I66" i="42"/>
  <c r="C59" i="42"/>
  <c r="F57" i="42"/>
  <c r="C58" i="42"/>
  <c r="C55" i="42"/>
  <c r="L20" i="42"/>
  <c r="L288" i="43"/>
  <c r="C282" i="43"/>
  <c r="I281" i="43"/>
  <c r="I287" i="43" s="1"/>
  <c r="I286" i="43" s="1"/>
  <c r="F281" i="43"/>
  <c r="C272" i="43"/>
  <c r="C270" i="43"/>
  <c r="I269" i="43"/>
  <c r="I268" i="43" s="1"/>
  <c r="C265" i="43"/>
  <c r="D258" i="43"/>
  <c r="L245" i="43"/>
  <c r="C241" i="43"/>
  <c r="C238" i="43"/>
  <c r="I237" i="43"/>
  <c r="F237" i="43"/>
  <c r="C233" i="43"/>
  <c r="F195" i="43"/>
  <c r="J194" i="43"/>
  <c r="J193" i="43" s="1"/>
  <c r="J186" i="43"/>
  <c r="D186" i="43"/>
  <c r="F173" i="43"/>
  <c r="L129" i="43"/>
  <c r="L82" i="43"/>
  <c r="L75" i="43"/>
  <c r="L74" i="43" s="1"/>
  <c r="M51" i="43"/>
  <c r="G52" i="43"/>
  <c r="G51" i="43" s="1"/>
  <c r="L53" i="43"/>
  <c r="I20" i="43"/>
  <c r="L269" i="44"/>
  <c r="L268" i="44" s="1"/>
  <c r="I258" i="44"/>
  <c r="N229" i="44"/>
  <c r="D229" i="44"/>
  <c r="C226" i="44"/>
  <c r="L203" i="44"/>
  <c r="L194" i="44" s="1"/>
  <c r="G193" i="44"/>
  <c r="M194" i="44"/>
  <c r="M193" i="44" s="1"/>
  <c r="H194" i="44"/>
  <c r="H193" i="44" s="1"/>
  <c r="L186" i="44"/>
  <c r="C144" i="41"/>
  <c r="C136" i="41"/>
  <c r="C128" i="41"/>
  <c r="F121" i="41"/>
  <c r="C121" i="41" s="1"/>
  <c r="C116" i="41"/>
  <c r="C112" i="41"/>
  <c r="C92" i="41"/>
  <c r="C84" i="41"/>
  <c r="C80" i="41"/>
  <c r="C72" i="41"/>
  <c r="F57" i="41"/>
  <c r="C57" i="41" s="1"/>
  <c r="O44" i="41"/>
  <c r="C44" i="41" s="1"/>
  <c r="L36" i="41"/>
  <c r="C36" i="41" s="1"/>
  <c r="L33" i="41"/>
  <c r="C33" i="41" s="1"/>
  <c r="L27" i="41"/>
  <c r="F21" i="41"/>
  <c r="C289" i="42"/>
  <c r="C277" i="42"/>
  <c r="C273" i="42"/>
  <c r="C265" i="42"/>
  <c r="C261" i="42"/>
  <c r="C253" i="42"/>
  <c r="O245" i="42"/>
  <c r="O237" i="42"/>
  <c r="O230" i="42" s="1"/>
  <c r="O229" i="42" s="1"/>
  <c r="F234" i="42"/>
  <c r="C234" i="42" s="1"/>
  <c r="C233" i="42"/>
  <c r="F226" i="42"/>
  <c r="C226" i="42" s="1"/>
  <c r="C217" i="42"/>
  <c r="C205" i="42"/>
  <c r="C189" i="42"/>
  <c r="C185" i="42"/>
  <c r="F178" i="42"/>
  <c r="C178" i="42" s="1"/>
  <c r="F174" i="42"/>
  <c r="O165" i="42"/>
  <c r="O164" i="42" s="1"/>
  <c r="C161" i="42"/>
  <c r="F150" i="42"/>
  <c r="C150" i="42" s="1"/>
  <c r="C145" i="42"/>
  <c r="C141" i="42"/>
  <c r="C137" i="42"/>
  <c r="F130" i="42"/>
  <c r="O121" i="42"/>
  <c r="C117" i="42"/>
  <c r="C113" i="42"/>
  <c r="F102" i="42"/>
  <c r="C102" i="42" s="1"/>
  <c r="F94" i="42"/>
  <c r="C94" i="42" s="1"/>
  <c r="C89" i="42"/>
  <c r="C85" i="42"/>
  <c r="C81" i="42"/>
  <c r="C77" i="42"/>
  <c r="F75" i="42"/>
  <c r="O57" i="42"/>
  <c r="O53" i="42" s="1"/>
  <c r="I42" i="42"/>
  <c r="C43" i="42"/>
  <c r="K20" i="42"/>
  <c r="G20" i="42"/>
  <c r="O286" i="43"/>
  <c r="C296" i="43"/>
  <c r="C295" i="43"/>
  <c r="I288" i="43"/>
  <c r="C290" i="43"/>
  <c r="J287" i="43"/>
  <c r="J286" i="43" s="1"/>
  <c r="D268" i="43"/>
  <c r="C264" i="43"/>
  <c r="I259" i="43"/>
  <c r="I258" i="43" s="1"/>
  <c r="I251" i="43"/>
  <c r="I250" i="43" s="1"/>
  <c r="C246" i="43"/>
  <c r="I245" i="43"/>
  <c r="F245" i="43"/>
  <c r="J230" i="43"/>
  <c r="J229" i="43" s="1"/>
  <c r="N194" i="43"/>
  <c r="H194" i="43"/>
  <c r="F164" i="43"/>
  <c r="C150" i="43"/>
  <c r="I129" i="43"/>
  <c r="I75" i="43"/>
  <c r="L66" i="43"/>
  <c r="K52" i="43"/>
  <c r="K51" i="43" s="1"/>
  <c r="E51" i="43"/>
  <c r="C237" i="44"/>
  <c r="H229" i="44"/>
  <c r="I203" i="44"/>
  <c r="K193" i="44"/>
  <c r="E194" i="44"/>
  <c r="E193" i="44" s="1"/>
  <c r="I186" i="44"/>
  <c r="C186" i="44" s="1"/>
  <c r="F140" i="41"/>
  <c r="C140" i="41" s="1"/>
  <c r="F88" i="41"/>
  <c r="C88" i="41" s="1"/>
  <c r="F76" i="41"/>
  <c r="F68" i="41"/>
  <c r="C68" i="41" s="1"/>
  <c r="C32" i="41"/>
  <c r="F281" i="42"/>
  <c r="C272" i="42"/>
  <c r="C264" i="42"/>
  <c r="C260" i="42"/>
  <c r="C252" i="42"/>
  <c r="F245" i="42"/>
  <c r="C245" i="42" s="1"/>
  <c r="F237" i="42"/>
  <c r="C216" i="42"/>
  <c r="C208" i="42"/>
  <c r="F197" i="42"/>
  <c r="C197" i="42" s="1"/>
  <c r="C196" i="42"/>
  <c r="C192" i="42"/>
  <c r="C188" i="42"/>
  <c r="C184" i="42"/>
  <c r="F165" i="42"/>
  <c r="C160" i="42"/>
  <c r="C144" i="42"/>
  <c r="C136" i="42"/>
  <c r="C128" i="42"/>
  <c r="F121" i="42"/>
  <c r="C116" i="42"/>
  <c r="C112" i="42"/>
  <c r="C92" i="42"/>
  <c r="C84" i="42"/>
  <c r="C80" i="42"/>
  <c r="K74" i="42"/>
  <c r="K51" i="42" s="1"/>
  <c r="K50" i="42" s="1"/>
  <c r="C67" i="42"/>
  <c r="N51" i="42"/>
  <c r="N50" i="42" s="1"/>
  <c r="C23" i="42"/>
  <c r="F21" i="42"/>
  <c r="C22" i="42"/>
  <c r="C292" i="43"/>
  <c r="N287" i="43"/>
  <c r="N286" i="43" s="1"/>
  <c r="D284" i="43"/>
  <c r="C276" i="43"/>
  <c r="M284" i="43"/>
  <c r="O269" i="43"/>
  <c r="O268" i="43" s="1"/>
  <c r="L258" i="43"/>
  <c r="N230" i="43"/>
  <c r="N229" i="43" s="1"/>
  <c r="N284" i="43" s="1"/>
  <c r="D229" i="43"/>
  <c r="F226" i="43"/>
  <c r="C226" i="43" s="1"/>
  <c r="C227" i="43"/>
  <c r="L203" i="43"/>
  <c r="L194" i="43" s="1"/>
  <c r="M194" i="43"/>
  <c r="M193" i="43" s="1"/>
  <c r="G194" i="43"/>
  <c r="G193" i="43" s="1"/>
  <c r="D193" i="43"/>
  <c r="L173" i="43"/>
  <c r="L172" i="43" s="1"/>
  <c r="J74" i="43"/>
  <c r="J284" i="43" s="1"/>
  <c r="D74" i="43"/>
  <c r="J51" i="43"/>
  <c r="J50" i="43" s="1"/>
  <c r="D51" i="43"/>
  <c r="C27" i="43"/>
  <c r="L26" i="43"/>
  <c r="C26" i="43" s="1"/>
  <c r="L286" i="44"/>
  <c r="L287" i="44"/>
  <c r="F269" i="44"/>
  <c r="C197" i="44"/>
  <c r="F195" i="44"/>
  <c r="J194" i="44"/>
  <c r="J193" i="44" s="1"/>
  <c r="D194" i="44"/>
  <c r="D193" i="44" s="1"/>
  <c r="L173" i="44"/>
  <c r="L172" i="44" s="1"/>
  <c r="C291" i="42"/>
  <c r="I76" i="42"/>
  <c r="I75" i="42" s="1"/>
  <c r="I74" i="42" s="1"/>
  <c r="H75" i="42"/>
  <c r="H74" i="42" s="1"/>
  <c r="D75" i="42"/>
  <c r="D74" i="42" s="1"/>
  <c r="O68" i="42"/>
  <c r="O66" i="42" s="1"/>
  <c r="C69" i="42"/>
  <c r="F68" i="42"/>
  <c r="C60" i="42"/>
  <c r="C56" i="42"/>
  <c r="G52" i="42"/>
  <c r="G51" i="42" s="1"/>
  <c r="L26" i="42"/>
  <c r="C26" i="42" s="1"/>
  <c r="C27" i="42"/>
  <c r="I20" i="42"/>
  <c r="L286" i="43"/>
  <c r="C280" i="43"/>
  <c r="C279" i="43"/>
  <c r="C273" i="43"/>
  <c r="I263" i="43"/>
  <c r="O258" i="43"/>
  <c r="C260" i="43"/>
  <c r="O250" i="43"/>
  <c r="C252" i="43"/>
  <c r="O245" i="43"/>
  <c r="O230" i="43" s="1"/>
  <c r="O229" i="43" s="1"/>
  <c r="L237" i="43"/>
  <c r="L230" i="43" s="1"/>
  <c r="L229" i="43" s="1"/>
  <c r="C236" i="43"/>
  <c r="F234" i="43"/>
  <c r="C234" i="43" s="1"/>
  <c r="C235" i="43"/>
  <c r="H229" i="43"/>
  <c r="H284" i="43" s="1"/>
  <c r="C231" i="43"/>
  <c r="I203" i="43"/>
  <c r="K194" i="43"/>
  <c r="K193" i="43" s="1"/>
  <c r="E194" i="43"/>
  <c r="E193" i="43" s="1"/>
  <c r="I186" i="43"/>
  <c r="N74" i="43"/>
  <c r="N51" i="43" s="1"/>
  <c r="H74" i="43"/>
  <c r="H51" i="43" s="1"/>
  <c r="F66" i="43"/>
  <c r="C66" i="43" s="1"/>
  <c r="O53" i="43"/>
  <c r="O52" i="43" s="1"/>
  <c r="L20" i="43"/>
  <c r="I286" i="44"/>
  <c r="I287" i="44"/>
  <c r="L258" i="44"/>
  <c r="L229" i="44" s="1"/>
  <c r="N194" i="44"/>
  <c r="N193" i="44" s="1"/>
  <c r="C183" i="44"/>
  <c r="I173" i="44"/>
  <c r="I172" i="44" s="1"/>
  <c r="F288" i="43"/>
  <c r="C288" i="43" s="1"/>
  <c r="F232" i="43"/>
  <c r="C232" i="43" s="1"/>
  <c r="O215" i="43"/>
  <c r="O203" i="43" s="1"/>
  <c r="F204" i="43"/>
  <c r="C199" i="43"/>
  <c r="I197" i="43"/>
  <c r="C197" i="43" s="1"/>
  <c r="O195" i="43"/>
  <c r="O191" i="43"/>
  <c r="O190" i="43" s="1"/>
  <c r="C190" i="43" s="1"/>
  <c r="O187" i="43"/>
  <c r="O186" i="43" s="1"/>
  <c r="O183" i="43"/>
  <c r="C179" i="43"/>
  <c r="C175" i="43"/>
  <c r="C167" i="43"/>
  <c r="I165" i="43"/>
  <c r="I164" i="43" s="1"/>
  <c r="O159" i="43"/>
  <c r="C151" i="43"/>
  <c r="O143" i="43"/>
  <c r="F140" i="43"/>
  <c r="C140" i="43" s="1"/>
  <c r="O135" i="43"/>
  <c r="C131" i="43"/>
  <c r="O127" i="43"/>
  <c r="C127" i="43" s="1"/>
  <c r="C123" i="43"/>
  <c r="I121" i="43"/>
  <c r="C121" i="43" s="1"/>
  <c r="O115" i="43"/>
  <c r="O111" i="43"/>
  <c r="C103" i="43"/>
  <c r="C95" i="43"/>
  <c r="F88" i="43"/>
  <c r="C88" i="43" s="1"/>
  <c r="O83" i="43"/>
  <c r="O79" i="43"/>
  <c r="O75" i="43" s="1"/>
  <c r="F76" i="43"/>
  <c r="F68" i="43"/>
  <c r="C68" i="43" s="1"/>
  <c r="C67" i="43"/>
  <c r="F57" i="43"/>
  <c r="C57" i="43" s="1"/>
  <c r="C56" i="43"/>
  <c r="I54" i="43"/>
  <c r="I53" i="43" s="1"/>
  <c r="I52" i="43" s="1"/>
  <c r="F21" i="43"/>
  <c r="C289" i="44"/>
  <c r="O281" i="44"/>
  <c r="I279" i="44"/>
  <c r="C279" i="44" s="1"/>
  <c r="C277" i="44"/>
  <c r="I275" i="44"/>
  <c r="C275" i="44" s="1"/>
  <c r="C273" i="44"/>
  <c r="I271" i="44"/>
  <c r="I269" i="44" s="1"/>
  <c r="I268" i="44" s="1"/>
  <c r="O269" i="44"/>
  <c r="O268" i="44" s="1"/>
  <c r="O263" i="44"/>
  <c r="O259" i="44"/>
  <c r="O258" i="44" s="1"/>
  <c r="O251" i="44"/>
  <c r="O250" i="44" s="1"/>
  <c r="C247" i="44"/>
  <c r="I245" i="44"/>
  <c r="C245" i="44" s="1"/>
  <c r="C239" i="44"/>
  <c r="I237" i="44"/>
  <c r="I230" i="44" s="1"/>
  <c r="I229" i="44" s="1"/>
  <c r="C235" i="44"/>
  <c r="F232" i="44"/>
  <c r="C232" i="44" s="1"/>
  <c r="C231" i="44"/>
  <c r="C227" i="44"/>
  <c r="O215" i="44"/>
  <c r="O203" i="44" s="1"/>
  <c r="F204" i="44"/>
  <c r="C199" i="44"/>
  <c r="I197" i="44"/>
  <c r="I195" i="44" s="1"/>
  <c r="I194" i="44" s="1"/>
  <c r="I193" i="44" s="1"/>
  <c r="O195" i="44"/>
  <c r="O191" i="44"/>
  <c r="O190" i="44" s="1"/>
  <c r="C190" i="44" s="1"/>
  <c r="O187" i="44"/>
  <c r="O186" i="44" s="1"/>
  <c r="K186" i="44"/>
  <c r="K284" i="44" s="1"/>
  <c r="G186" i="44"/>
  <c r="F174" i="44"/>
  <c r="F165" i="44"/>
  <c r="C166" i="44"/>
  <c r="O159" i="44"/>
  <c r="I150" i="44"/>
  <c r="L143" i="44"/>
  <c r="C141" i="44"/>
  <c r="L135" i="44"/>
  <c r="M129" i="44"/>
  <c r="J129" i="44"/>
  <c r="F121" i="44"/>
  <c r="I115" i="44"/>
  <c r="O94" i="44"/>
  <c r="I88" i="44"/>
  <c r="I82" i="44" s="1"/>
  <c r="I74" i="44" s="1"/>
  <c r="C85" i="44"/>
  <c r="C84" i="44"/>
  <c r="F83" i="44"/>
  <c r="E82" i="44"/>
  <c r="C76" i="44"/>
  <c r="J74" i="44"/>
  <c r="J284" i="44" s="1"/>
  <c r="C68" i="44"/>
  <c r="F66" i="44"/>
  <c r="C57" i="44"/>
  <c r="D52" i="44"/>
  <c r="O20" i="44"/>
  <c r="L286" i="45"/>
  <c r="L287" i="45"/>
  <c r="C245" i="45"/>
  <c r="C237" i="45"/>
  <c r="H229" i="45"/>
  <c r="I203" i="45"/>
  <c r="K194" i="45"/>
  <c r="K193" i="45" s="1"/>
  <c r="I195" i="45"/>
  <c r="I194" i="45" s="1"/>
  <c r="J194" i="45"/>
  <c r="J193" i="45" s="1"/>
  <c r="I186" i="45"/>
  <c r="I173" i="45"/>
  <c r="I172" i="45" s="1"/>
  <c r="C165" i="45"/>
  <c r="F164" i="45"/>
  <c r="C164" i="45" s="1"/>
  <c r="O129" i="45"/>
  <c r="O82" i="45"/>
  <c r="N74" i="45"/>
  <c r="N51" i="45" s="1"/>
  <c r="N50" i="45" s="1"/>
  <c r="O75" i="45"/>
  <c r="D74" i="45"/>
  <c r="C57" i="45"/>
  <c r="D52" i="45"/>
  <c r="E52" i="45"/>
  <c r="E51" i="45" s="1"/>
  <c r="C27" i="45"/>
  <c r="O287" i="46"/>
  <c r="I269" i="46"/>
  <c r="I268" i="46" s="1"/>
  <c r="F275" i="43"/>
  <c r="C275" i="43" s="1"/>
  <c r="F271" i="43"/>
  <c r="F263" i="43"/>
  <c r="C263" i="43" s="1"/>
  <c r="F259" i="43"/>
  <c r="F251" i="43"/>
  <c r="F215" i="43"/>
  <c r="C206" i="43"/>
  <c r="F187" i="43"/>
  <c r="F183" i="43"/>
  <c r="C183" i="43" s="1"/>
  <c r="C182" i="43"/>
  <c r="O178" i="43"/>
  <c r="C178" i="43" s="1"/>
  <c r="O174" i="43"/>
  <c r="O173" i="43" s="1"/>
  <c r="O172" i="43" s="1"/>
  <c r="F159" i="43"/>
  <c r="C159" i="43" s="1"/>
  <c r="C154" i="43"/>
  <c r="O150" i="43"/>
  <c r="F143" i="43"/>
  <c r="C143" i="43" s="1"/>
  <c r="C142" i="43"/>
  <c r="F135" i="43"/>
  <c r="C135" i="43" s="1"/>
  <c r="C134" i="43"/>
  <c r="O130" i="43"/>
  <c r="O129" i="43" s="1"/>
  <c r="F115" i="43"/>
  <c r="C115" i="43" s="1"/>
  <c r="F111" i="43"/>
  <c r="C106" i="43"/>
  <c r="O102" i="43"/>
  <c r="C102" i="43" s="1"/>
  <c r="C98" i="43"/>
  <c r="O94" i="43"/>
  <c r="C94" i="43" s="1"/>
  <c r="C90" i="43"/>
  <c r="F83" i="43"/>
  <c r="F79" i="43"/>
  <c r="C79" i="43" s="1"/>
  <c r="C78" i="43"/>
  <c r="C70" i="43"/>
  <c r="C59" i="43"/>
  <c r="C23" i="43"/>
  <c r="C296" i="44"/>
  <c r="C292" i="44"/>
  <c r="O288" i="44"/>
  <c r="C288" i="44" s="1"/>
  <c r="F281" i="44"/>
  <c r="F263" i="44"/>
  <c r="F259" i="44"/>
  <c r="F251" i="44"/>
  <c r="O234" i="44"/>
  <c r="C234" i="44" s="1"/>
  <c r="F215" i="44"/>
  <c r="C215" i="44" s="1"/>
  <c r="C206" i="44"/>
  <c r="C185" i="44"/>
  <c r="O178" i="44"/>
  <c r="O173" i="44" s="1"/>
  <c r="O172" i="44" s="1"/>
  <c r="C179" i="44"/>
  <c r="G172" i="44"/>
  <c r="O165" i="44"/>
  <c r="O164" i="44" s="1"/>
  <c r="C152" i="44"/>
  <c r="C149" i="44"/>
  <c r="C146" i="44"/>
  <c r="C138" i="44"/>
  <c r="N129" i="44"/>
  <c r="D129" i="44"/>
  <c r="D74" i="44" s="1"/>
  <c r="C128" i="44"/>
  <c r="F127" i="44"/>
  <c r="C127" i="44" s="1"/>
  <c r="C113" i="44"/>
  <c r="C112" i="44"/>
  <c r="F111" i="44"/>
  <c r="C111" i="44" s="1"/>
  <c r="O102" i="44"/>
  <c r="F88" i="44"/>
  <c r="C88" i="44" s="1"/>
  <c r="N74" i="44"/>
  <c r="H74" i="44"/>
  <c r="O66" i="44"/>
  <c r="O53" i="44"/>
  <c r="O52" i="44" s="1"/>
  <c r="N51" i="44"/>
  <c r="N50" i="44" s="1"/>
  <c r="H52" i="44"/>
  <c r="H51" i="44" s="1"/>
  <c r="H50" i="44" s="1"/>
  <c r="C42" i="44"/>
  <c r="O269" i="45"/>
  <c r="O268" i="45" s="1"/>
  <c r="K284" i="45"/>
  <c r="O258" i="45"/>
  <c r="C197" i="45"/>
  <c r="F195" i="45"/>
  <c r="D194" i="45"/>
  <c r="D193" i="45" s="1"/>
  <c r="D186" i="45"/>
  <c r="L129" i="45"/>
  <c r="L82" i="45"/>
  <c r="L75" i="45"/>
  <c r="M74" i="45"/>
  <c r="H74" i="45"/>
  <c r="H52" i="45"/>
  <c r="H51" i="45" s="1"/>
  <c r="O53" i="45"/>
  <c r="O52" i="45" s="1"/>
  <c r="O20" i="45"/>
  <c r="O287" i="45"/>
  <c r="O286" i="45" s="1"/>
  <c r="C189" i="44"/>
  <c r="C184" i="44"/>
  <c r="C182" i="44"/>
  <c r="H173" i="44"/>
  <c r="H172" i="44" s="1"/>
  <c r="D173" i="44"/>
  <c r="D172" i="44" s="1"/>
  <c r="K172" i="44"/>
  <c r="C170" i="44"/>
  <c r="L165" i="44"/>
  <c r="L164" i="44" s="1"/>
  <c r="C162" i="44"/>
  <c r="C158" i="44"/>
  <c r="O150" i="44"/>
  <c r="C151" i="44"/>
  <c r="F150" i="44"/>
  <c r="C150" i="44" s="1"/>
  <c r="O143" i="44"/>
  <c r="O129" i="44" s="1"/>
  <c r="C145" i="44"/>
  <c r="C144" i="44"/>
  <c r="F143" i="44"/>
  <c r="C137" i="44"/>
  <c r="C136" i="44"/>
  <c r="F135" i="44"/>
  <c r="C135" i="44" s="1"/>
  <c r="E129" i="44"/>
  <c r="L130" i="44"/>
  <c r="L129" i="44" s="1"/>
  <c r="L121" i="44"/>
  <c r="C118" i="44"/>
  <c r="C110" i="44"/>
  <c r="L102" i="44"/>
  <c r="C98" i="44"/>
  <c r="C95" i="44"/>
  <c r="I94" i="44"/>
  <c r="F94" i="44"/>
  <c r="C94" i="44" s="1"/>
  <c r="O88" i="44"/>
  <c r="O82" i="44" s="1"/>
  <c r="C89" i="44"/>
  <c r="L83" i="44"/>
  <c r="M82" i="44"/>
  <c r="M74" i="44" s="1"/>
  <c r="K74" i="44"/>
  <c r="L75" i="44"/>
  <c r="G52" i="44"/>
  <c r="L53" i="44"/>
  <c r="L52" i="44" s="1"/>
  <c r="L26" i="44"/>
  <c r="C26" i="44" s="1"/>
  <c r="C27" i="44"/>
  <c r="C281" i="45"/>
  <c r="F287" i="45"/>
  <c r="F286" i="45" s="1"/>
  <c r="J284" i="45"/>
  <c r="L269" i="45"/>
  <c r="L268" i="45" s="1"/>
  <c r="L258" i="45"/>
  <c r="L229" i="45" s="1"/>
  <c r="N229" i="45"/>
  <c r="O230" i="45"/>
  <c r="O229" i="45" s="1"/>
  <c r="E229" i="45"/>
  <c r="E193" i="45" s="1"/>
  <c r="I230" i="45"/>
  <c r="C226" i="45"/>
  <c r="O203" i="45"/>
  <c r="H194" i="45"/>
  <c r="H193" i="45" s="1"/>
  <c r="O195" i="45"/>
  <c r="N194" i="45"/>
  <c r="N193" i="45" s="1"/>
  <c r="O186" i="45"/>
  <c r="N186" i="45"/>
  <c r="N284" i="45" s="1"/>
  <c r="H186" i="45"/>
  <c r="O173" i="45"/>
  <c r="O172" i="45" s="1"/>
  <c r="I129" i="45"/>
  <c r="I82" i="45"/>
  <c r="I74" i="45" s="1"/>
  <c r="K74" i="45"/>
  <c r="K51" i="45" s="1"/>
  <c r="K50" i="45" s="1"/>
  <c r="G74" i="45"/>
  <c r="L66" i="45"/>
  <c r="L53" i="45"/>
  <c r="L52" i="45" s="1"/>
  <c r="O269" i="46"/>
  <c r="O268" i="46" s="1"/>
  <c r="C208" i="43"/>
  <c r="C92" i="43"/>
  <c r="C72" i="43"/>
  <c r="C61" i="43"/>
  <c r="C208" i="44"/>
  <c r="C175" i="44"/>
  <c r="C160" i="44"/>
  <c r="F159" i="44"/>
  <c r="C159" i="44" s="1"/>
  <c r="C131" i="44"/>
  <c r="I130" i="44"/>
  <c r="I129" i="44" s="1"/>
  <c r="F129" i="44"/>
  <c r="I121" i="44"/>
  <c r="C123" i="44"/>
  <c r="C117" i="44"/>
  <c r="C116" i="44"/>
  <c r="F115" i="44"/>
  <c r="C115" i="44" s="1"/>
  <c r="C103" i="44"/>
  <c r="I102" i="44"/>
  <c r="F102" i="44"/>
  <c r="G82" i="44"/>
  <c r="G74" i="44" s="1"/>
  <c r="E74" i="44"/>
  <c r="E284" i="44" s="1"/>
  <c r="K52" i="44"/>
  <c r="F20" i="44"/>
  <c r="C21" i="44"/>
  <c r="E284" i="45"/>
  <c r="G284" i="45"/>
  <c r="F230" i="45"/>
  <c r="L203" i="45"/>
  <c r="L194" i="45" s="1"/>
  <c r="L193" i="45" s="1"/>
  <c r="G194" i="45"/>
  <c r="G193" i="45" s="1"/>
  <c r="M194" i="45"/>
  <c r="M193" i="45" s="1"/>
  <c r="M186" i="45"/>
  <c r="M51" i="45" s="1"/>
  <c r="M50" i="45" s="1"/>
  <c r="L173" i="45"/>
  <c r="L172" i="45" s="1"/>
  <c r="J74" i="45"/>
  <c r="J51" i="45" s="1"/>
  <c r="J50" i="45" s="1"/>
  <c r="I66" i="45"/>
  <c r="I53" i="45"/>
  <c r="I52" i="45" s="1"/>
  <c r="G51" i="45"/>
  <c r="G50" i="45" s="1"/>
  <c r="C142" i="44"/>
  <c r="C122" i="44"/>
  <c r="C90" i="44"/>
  <c r="F79" i="44"/>
  <c r="C79" i="44" s="1"/>
  <c r="C78" i="44"/>
  <c r="C70" i="44"/>
  <c r="C58" i="44"/>
  <c r="C22" i="44"/>
  <c r="C295" i="45"/>
  <c r="F288" i="45"/>
  <c r="C283" i="45"/>
  <c r="C247" i="45"/>
  <c r="C239" i="45"/>
  <c r="F232" i="45"/>
  <c r="C232" i="45" s="1"/>
  <c r="C231" i="45"/>
  <c r="F204" i="45"/>
  <c r="C199" i="45"/>
  <c r="C191" i="45"/>
  <c r="C167" i="45"/>
  <c r="F140" i="45"/>
  <c r="C140" i="45" s="1"/>
  <c r="C123" i="45"/>
  <c r="F88" i="45"/>
  <c r="C88" i="45" s="1"/>
  <c r="F76" i="45"/>
  <c r="F68" i="45"/>
  <c r="C59" i="45"/>
  <c r="C23" i="45"/>
  <c r="O288" i="46"/>
  <c r="O286" i="46" s="1"/>
  <c r="C265" i="46"/>
  <c r="C264" i="46"/>
  <c r="F263" i="46"/>
  <c r="C263" i="46" s="1"/>
  <c r="L259" i="46"/>
  <c r="L258" i="46" s="1"/>
  <c r="M258" i="46"/>
  <c r="M229" i="46" s="1"/>
  <c r="M284" i="46" s="1"/>
  <c r="L251" i="46"/>
  <c r="L250" i="46" s="1"/>
  <c r="I245" i="46"/>
  <c r="C247" i="46"/>
  <c r="F237" i="46"/>
  <c r="F230" i="46" s="1"/>
  <c r="C233" i="46"/>
  <c r="K230" i="46"/>
  <c r="K229" i="46" s="1"/>
  <c r="C232" i="46"/>
  <c r="C227" i="46"/>
  <c r="I226" i="46"/>
  <c r="C222" i="46"/>
  <c r="C219" i="46"/>
  <c r="I215" i="46"/>
  <c r="L215" i="46"/>
  <c r="L203" i="46"/>
  <c r="M194" i="46"/>
  <c r="K186" i="46"/>
  <c r="G186" i="46"/>
  <c r="O173" i="46"/>
  <c r="O172" i="46" s="1"/>
  <c r="C140" i="46"/>
  <c r="L82" i="46"/>
  <c r="M74" i="46"/>
  <c r="O75" i="46"/>
  <c r="N74" i="46"/>
  <c r="H74" i="46"/>
  <c r="H284" i="46" s="1"/>
  <c r="O66" i="46"/>
  <c r="O53" i="46"/>
  <c r="N51" i="46"/>
  <c r="H52" i="46"/>
  <c r="H51" i="46" s="1"/>
  <c r="C42" i="46"/>
  <c r="L287" i="46"/>
  <c r="L286" i="46" s="1"/>
  <c r="I287" i="47"/>
  <c r="I286" i="47" s="1"/>
  <c r="O269" i="47"/>
  <c r="O268" i="47" s="1"/>
  <c r="I258" i="47"/>
  <c r="N229" i="47"/>
  <c r="N284" i="47" s="1"/>
  <c r="D229" i="47"/>
  <c r="C232" i="47"/>
  <c r="K229" i="47"/>
  <c r="G229" i="47"/>
  <c r="E194" i="47"/>
  <c r="E193" i="47" s="1"/>
  <c r="C81" i="44"/>
  <c r="C77" i="44"/>
  <c r="C69" i="44"/>
  <c r="C61" i="44"/>
  <c r="F54" i="44"/>
  <c r="C290" i="45"/>
  <c r="I288" i="45"/>
  <c r="C282" i="45"/>
  <c r="F275" i="45"/>
  <c r="F271" i="45"/>
  <c r="C270" i="45"/>
  <c r="F263" i="45"/>
  <c r="F259" i="45"/>
  <c r="F251" i="45"/>
  <c r="C246" i="45"/>
  <c r="C238" i="45"/>
  <c r="F215" i="45"/>
  <c r="C215" i="45" s="1"/>
  <c r="C198" i="45"/>
  <c r="F187" i="45"/>
  <c r="F183" i="45"/>
  <c r="C183" i="45" s="1"/>
  <c r="C182" i="45"/>
  <c r="C166" i="45"/>
  <c r="F159" i="45"/>
  <c r="C159" i="45" s="1"/>
  <c r="C154" i="45"/>
  <c r="F143" i="45"/>
  <c r="C143" i="45" s="1"/>
  <c r="F135" i="45"/>
  <c r="C135" i="45" s="1"/>
  <c r="C134" i="45"/>
  <c r="C122" i="45"/>
  <c r="F115" i="45"/>
  <c r="C115" i="45" s="1"/>
  <c r="F111" i="45"/>
  <c r="C111" i="45" s="1"/>
  <c r="C106" i="45"/>
  <c r="C98" i="45"/>
  <c r="F83" i="45"/>
  <c r="F79" i="45"/>
  <c r="C79" i="45" s="1"/>
  <c r="C58" i="45"/>
  <c r="F42" i="45"/>
  <c r="C42" i="45" s="1"/>
  <c r="C22" i="45"/>
  <c r="I281" i="46"/>
  <c r="C270" i="46"/>
  <c r="C249" i="46"/>
  <c r="F245" i="46"/>
  <c r="C245" i="46" s="1"/>
  <c r="C235" i="46"/>
  <c r="I234" i="46"/>
  <c r="C234" i="46"/>
  <c r="C231" i="46"/>
  <c r="C226" i="46"/>
  <c r="I203" i="46"/>
  <c r="I194" i="46" s="1"/>
  <c r="L194" i="46"/>
  <c r="L173" i="46"/>
  <c r="L172" i="46" s="1"/>
  <c r="K74" i="46"/>
  <c r="G74" i="46"/>
  <c r="G52" i="46"/>
  <c r="L53" i="46"/>
  <c r="L52" i="46" s="1"/>
  <c r="L26" i="46"/>
  <c r="C26" i="46" s="1"/>
  <c r="C27" i="46"/>
  <c r="C281" i="47"/>
  <c r="F287" i="47"/>
  <c r="F286" i="47" s="1"/>
  <c r="L269" i="47"/>
  <c r="L268" i="47" s="1"/>
  <c r="C259" i="47"/>
  <c r="F258" i="47"/>
  <c r="J229" i="47"/>
  <c r="J284" i="47" s="1"/>
  <c r="I66" i="44"/>
  <c r="I54" i="44"/>
  <c r="I53" i="44" s="1"/>
  <c r="I52" i="44" s="1"/>
  <c r="H284" i="45"/>
  <c r="D284" i="45"/>
  <c r="I279" i="45"/>
  <c r="C279" i="45" s="1"/>
  <c r="I275" i="45"/>
  <c r="I271" i="45"/>
  <c r="I269" i="45" s="1"/>
  <c r="I268" i="45" s="1"/>
  <c r="I263" i="45"/>
  <c r="I258" i="45" s="1"/>
  <c r="F234" i="45"/>
  <c r="C234" i="45" s="1"/>
  <c r="F178" i="45"/>
  <c r="C178" i="45" s="1"/>
  <c r="F174" i="45"/>
  <c r="F150" i="45"/>
  <c r="C150" i="45" s="1"/>
  <c r="F130" i="45"/>
  <c r="F102" i="45"/>
  <c r="C102" i="45" s="1"/>
  <c r="F94" i="45"/>
  <c r="C94" i="45" s="1"/>
  <c r="F54" i="45"/>
  <c r="C45" i="45"/>
  <c r="C39" i="45"/>
  <c r="L31" i="45"/>
  <c r="C31" i="45" s="1"/>
  <c r="C30" i="45"/>
  <c r="F20" i="45"/>
  <c r="I288" i="46"/>
  <c r="C288" i="46" s="1"/>
  <c r="F279" i="46"/>
  <c r="C279" i="46" s="1"/>
  <c r="C280" i="46"/>
  <c r="C277" i="46"/>
  <c r="F275" i="46"/>
  <c r="C275" i="46" s="1"/>
  <c r="C276" i="46"/>
  <c r="C273" i="46"/>
  <c r="F271" i="46"/>
  <c r="C271" i="46" s="1"/>
  <c r="C272" i="46"/>
  <c r="L263" i="46"/>
  <c r="C261" i="46"/>
  <c r="C260" i="46"/>
  <c r="F259" i="46"/>
  <c r="O250" i="46"/>
  <c r="C253" i="46"/>
  <c r="C252" i="46"/>
  <c r="F251" i="46"/>
  <c r="L237" i="46"/>
  <c r="E229" i="46"/>
  <c r="E284" i="46" s="1"/>
  <c r="O215" i="46"/>
  <c r="O203" i="46" s="1"/>
  <c r="O194" i="46" s="1"/>
  <c r="O193" i="46" s="1"/>
  <c r="C217" i="46"/>
  <c r="C204" i="46"/>
  <c r="J203" i="46"/>
  <c r="J194" i="46" s="1"/>
  <c r="D193" i="46"/>
  <c r="C197" i="46"/>
  <c r="K194" i="46"/>
  <c r="K193" i="46" s="1"/>
  <c r="E194" i="46"/>
  <c r="E193" i="46" s="1"/>
  <c r="I186" i="46"/>
  <c r="O129" i="46"/>
  <c r="C88" i="46"/>
  <c r="E74" i="46"/>
  <c r="E51" i="46" s="1"/>
  <c r="E50" i="46" s="1"/>
  <c r="K52" i="46"/>
  <c r="F20" i="46"/>
  <c r="F287" i="46"/>
  <c r="F286" i="46" s="1"/>
  <c r="C21" i="46"/>
  <c r="K20" i="46"/>
  <c r="O287" i="47"/>
  <c r="O286" i="47" s="1"/>
  <c r="O258" i="47"/>
  <c r="L230" i="47"/>
  <c r="C226" i="47"/>
  <c r="L203" i="47"/>
  <c r="C59" i="44"/>
  <c r="C23" i="44"/>
  <c r="K26" i="45"/>
  <c r="K20" i="45" s="1"/>
  <c r="I21" i="45"/>
  <c r="J20" i="45"/>
  <c r="C296" i="46"/>
  <c r="C290" i="46"/>
  <c r="C282" i="46"/>
  <c r="F281" i="46"/>
  <c r="K284" i="46"/>
  <c r="L269" i="46"/>
  <c r="L268" i="46" s="1"/>
  <c r="C266" i="46"/>
  <c r="I258" i="46"/>
  <c r="C242" i="46"/>
  <c r="I237" i="46"/>
  <c r="I230" i="46" s="1"/>
  <c r="I229" i="46" s="1"/>
  <c r="C239" i="46"/>
  <c r="L230" i="46"/>
  <c r="L229" i="46" s="1"/>
  <c r="G230" i="46"/>
  <c r="G229" i="46" s="1"/>
  <c r="G284" i="46" s="1"/>
  <c r="O230" i="46"/>
  <c r="O229" i="46" s="1"/>
  <c r="N203" i="46"/>
  <c r="N194" i="46" s="1"/>
  <c r="H193" i="46"/>
  <c r="L186" i="46"/>
  <c r="M186" i="46"/>
  <c r="M51" i="46" s="1"/>
  <c r="F164" i="46"/>
  <c r="C164" i="46" s="1"/>
  <c r="C165" i="46"/>
  <c r="L129" i="46"/>
  <c r="L74" i="46" s="1"/>
  <c r="O82" i="46"/>
  <c r="C76" i="46"/>
  <c r="J74" i="46"/>
  <c r="D74" i="46"/>
  <c r="D284" i="46" s="1"/>
  <c r="C68" i="46"/>
  <c r="F66" i="46"/>
  <c r="C57" i="46"/>
  <c r="J51" i="46"/>
  <c r="D52" i="46"/>
  <c r="L287" i="47"/>
  <c r="L286" i="47" s="1"/>
  <c r="L258" i="47"/>
  <c r="C251" i="47"/>
  <c r="F250" i="47"/>
  <c r="C250" i="47" s="1"/>
  <c r="H229" i="47"/>
  <c r="L186" i="47"/>
  <c r="C246" i="46"/>
  <c r="C238" i="46"/>
  <c r="F215" i="46"/>
  <c r="C215" i="46" s="1"/>
  <c r="C206" i="46"/>
  <c r="C198" i="46"/>
  <c r="F195" i="46"/>
  <c r="F191" i="46"/>
  <c r="F187" i="46"/>
  <c r="F183" i="46"/>
  <c r="C183" i="46" s="1"/>
  <c r="C166" i="46"/>
  <c r="F159" i="46"/>
  <c r="C159" i="46" s="1"/>
  <c r="F143" i="46"/>
  <c r="C143" i="46" s="1"/>
  <c r="C142" i="46"/>
  <c r="F135" i="46"/>
  <c r="C135" i="46" s="1"/>
  <c r="F127" i="46"/>
  <c r="C127" i="46" s="1"/>
  <c r="C122" i="46"/>
  <c r="F115" i="46"/>
  <c r="F111" i="46"/>
  <c r="C111" i="46" s="1"/>
  <c r="C90" i="46"/>
  <c r="F83" i="46"/>
  <c r="F79" i="46"/>
  <c r="C79" i="46" s="1"/>
  <c r="C78" i="46"/>
  <c r="C70" i="46"/>
  <c r="C58" i="46"/>
  <c r="C22" i="46"/>
  <c r="C295" i="47"/>
  <c r="F288" i="47"/>
  <c r="C288" i="47" s="1"/>
  <c r="C283" i="47"/>
  <c r="C265" i="47"/>
  <c r="C261" i="47"/>
  <c r="C253" i="47"/>
  <c r="F234" i="47"/>
  <c r="C234" i="47" s="1"/>
  <c r="C233" i="47"/>
  <c r="C218" i="47"/>
  <c r="C206" i="47"/>
  <c r="C199" i="47"/>
  <c r="F197" i="47"/>
  <c r="C197" i="47" s="1"/>
  <c r="C198" i="47"/>
  <c r="E186" i="47"/>
  <c r="E284" i="47" s="1"/>
  <c r="C182" i="47"/>
  <c r="I178" i="47"/>
  <c r="I174" i="47"/>
  <c r="I173" i="47" s="1"/>
  <c r="I172" i="47" s="1"/>
  <c r="H173" i="47"/>
  <c r="H172" i="47" s="1"/>
  <c r="D173" i="47"/>
  <c r="D172" i="47" s="1"/>
  <c r="C167" i="47"/>
  <c r="F165" i="47"/>
  <c r="C166" i="47"/>
  <c r="C154" i="47"/>
  <c r="I150" i="47"/>
  <c r="E129" i="47"/>
  <c r="O130" i="47"/>
  <c r="O129" i="47" s="1"/>
  <c r="C126" i="47"/>
  <c r="I121" i="47"/>
  <c r="C123" i="47"/>
  <c r="C117" i="47"/>
  <c r="C116" i="47"/>
  <c r="F115" i="47"/>
  <c r="L111" i="47"/>
  <c r="C106" i="47"/>
  <c r="C103" i="47"/>
  <c r="I102" i="47"/>
  <c r="F102" i="47"/>
  <c r="C96" i="47"/>
  <c r="F94" i="47"/>
  <c r="J82" i="47"/>
  <c r="C88" i="47"/>
  <c r="E74" i="47"/>
  <c r="E51" i="47" s="1"/>
  <c r="E50" i="47" s="1"/>
  <c r="K52" i="47"/>
  <c r="F20" i="47"/>
  <c r="C21" i="47"/>
  <c r="K20" i="47"/>
  <c r="O287" i="48"/>
  <c r="O286" i="48" s="1"/>
  <c r="C263" i="48"/>
  <c r="C259" i="48"/>
  <c r="F258" i="48"/>
  <c r="C251" i="48"/>
  <c r="F250" i="48"/>
  <c r="C250" i="48" s="1"/>
  <c r="I203" i="48"/>
  <c r="K193" i="48"/>
  <c r="E194" i="48"/>
  <c r="E193" i="48" s="1"/>
  <c r="O186" i="48"/>
  <c r="N186" i="48"/>
  <c r="H186" i="48"/>
  <c r="M74" i="48"/>
  <c r="I53" i="48"/>
  <c r="I52" i="48" s="1"/>
  <c r="C205" i="46"/>
  <c r="C189" i="46"/>
  <c r="C185" i="46"/>
  <c r="F178" i="46"/>
  <c r="F174" i="46"/>
  <c r="C169" i="46"/>
  <c r="C161" i="46"/>
  <c r="F150" i="46"/>
  <c r="C150" i="46" s="1"/>
  <c r="C145" i="46"/>
  <c r="I143" i="46"/>
  <c r="C141" i="46"/>
  <c r="C137" i="46"/>
  <c r="F130" i="46"/>
  <c r="C125" i="46"/>
  <c r="C117" i="46"/>
  <c r="I115" i="46"/>
  <c r="C113" i="46"/>
  <c r="F102" i="46"/>
  <c r="F94" i="46"/>
  <c r="C89" i="46"/>
  <c r="C85" i="46"/>
  <c r="I83" i="46"/>
  <c r="C81" i="46"/>
  <c r="C77" i="46"/>
  <c r="C69" i="46"/>
  <c r="C61" i="46"/>
  <c r="F54" i="46"/>
  <c r="C290" i="47"/>
  <c r="I288" i="47"/>
  <c r="C282" i="47"/>
  <c r="F275" i="47"/>
  <c r="C275" i="47" s="1"/>
  <c r="F271" i="47"/>
  <c r="C270" i="47"/>
  <c r="C264" i="47"/>
  <c r="C260" i="47"/>
  <c r="C252" i="47"/>
  <c r="F245" i="47"/>
  <c r="F237" i="47"/>
  <c r="C236" i="47"/>
  <c r="F230" i="47"/>
  <c r="I226" i="47"/>
  <c r="F215" i="47"/>
  <c r="C215" i="47" s="1"/>
  <c r="O204" i="47"/>
  <c r="O203" i="47" s="1"/>
  <c r="O194" i="47" s="1"/>
  <c r="C205" i="47"/>
  <c r="F204" i="47"/>
  <c r="L195" i="47"/>
  <c r="M194" i="47"/>
  <c r="M193" i="47" s="1"/>
  <c r="G194" i="47"/>
  <c r="G193" i="47" s="1"/>
  <c r="N193" i="47"/>
  <c r="C192" i="47"/>
  <c r="F191" i="47"/>
  <c r="I187" i="47"/>
  <c r="I186" i="47" s="1"/>
  <c r="C185" i="47"/>
  <c r="C184" i="47"/>
  <c r="F183" i="47"/>
  <c r="C183" i="47" s="1"/>
  <c r="L173" i="47"/>
  <c r="L172" i="47" s="1"/>
  <c r="G172" i="47"/>
  <c r="I159" i="47"/>
  <c r="I143" i="47"/>
  <c r="I135" i="47"/>
  <c r="C125" i="47"/>
  <c r="F121" i="47"/>
  <c r="C121" i="47" s="1"/>
  <c r="C76" i="47"/>
  <c r="J74" i="47"/>
  <c r="C68" i="47"/>
  <c r="F66" i="47"/>
  <c r="D52" i="47"/>
  <c r="L286" i="48"/>
  <c r="L287" i="48"/>
  <c r="O258" i="48"/>
  <c r="C204" i="48"/>
  <c r="J194" i="48"/>
  <c r="J193" i="48" s="1"/>
  <c r="D194" i="48"/>
  <c r="D193" i="48" s="1"/>
  <c r="M51" i="48"/>
  <c r="I178" i="46"/>
  <c r="I174" i="46"/>
  <c r="I173" i="46" s="1"/>
  <c r="I172" i="46" s="1"/>
  <c r="I150" i="46"/>
  <c r="I130" i="46"/>
  <c r="I102" i="46"/>
  <c r="I94" i="46"/>
  <c r="I66" i="46"/>
  <c r="I54" i="46"/>
  <c r="I53" i="46" s="1"/>
  <c r="I279" i="47"/>
  <c r="C279" i="47" s="1"/>
  <c r="I275" i="47"/>
  <c r="I271" i="47"/>
  <c r="I269" i="47" s="1"/>
  <c r="I268" i="47" s="1"/>
  <c r="I245" i="47"/>
  <c r="I237" i="47"/>
  <c r="I230" i="47" s="1"/>
  <c r="I229" i="47" s="1"/>
  <c r="O230" i="47"/>
  <c r="O229" i="47" s="1"/>
  <c r="C216" i="47"/>
  <c r="C214" i="47"/>
  <c r="K194" i="47"/>
  <c r="K193" i="47" s="1"/>
  <c r="O178" i="47"/>
  <c r="C179" i="47"/>
  <c r="F178" i="47"/>
  <c r="C178" i="47" s="1"/>
  <c r="O174" i="47"/>
  <c r="O173" i="47" s="1"/>
  <c r="O172" i="47" s="1"/>
  <c r="C175" i="47"/>
  <c r="F174" i="47"/>
  <c r="E172" i="47"/>
  <c r="L165" i="47"/>
  <c r="L164" i="47" s="1"/>
  <c r="O150" i="47"/>
  <c r="C151" i="47"/>
  <c r="F150" i="47"/>
  <c r="C150" i="47" s="1"/>
  <c r="M129" i="47"/>
  <c r="I130" i="47"/>
  <c r="H129" i="47"/>
  <c r="H74" i="47" s="1"/>
  <c r="D129" i="47"/>
  <c r="D74" i="47" s="1"/>
  <c r="C128" i="47"/>
  <c r="F127" i="47"/>
  <c r="C127" i="47" s="1"/>
  <c r="L115" i="47"/>
  <c r="C113" i="47"/>
  <c r="C112" i="47"/>
  <c r="F111" i="47"/>
  <c r="O102" i="47"/>
  <c r="O82" i="47" s="1"/>
  <c r="L94" i="47"/>
  <c r="L82" i="47" s="1"/>
  <c r="M82" i="47"/>
  <c r="M74" i="47"/>
  <c r="M51" i="47" s="1"/>
  <c r="M50" i="47" s="1"/>
  <c r="O75" i="47"/>
  <c r="N74" i="47"/>
  <c r="O66" i="47"/>
  <c r="O53" i="47"/>
  <c r="O52" i="47" s="1"/>
  <c r="H52" i="47"/>
  <c r="I287" i="48"/>
  <c r="O269" i="48"/>
  <c r="O268" i="48" s="1"/>
  <c r="L258" i="48"/>
  <c r="L229" i="48" s="1"/>
  <c r="M284" i="48"/>
  <c r="H229" i="48"/>
  <c r="O230" i="48"/>
  <c r="O229" i="48" s="1"/>
  <c r="O203" i="48"/>
  <c r="N194" i="48"/>
  <c r="N193" i="48" s="1"/>
  <c r="O195" i="48"/>
  <c r="C199" i="46"/>
  <c r="C167" i="46"/>
  <c r="C123" i="46"/>
  <c r="C59" i="46"/>
  <c r="C23" i="46"/>
  <c r="I204" i="47"/>
  <c r="H203" i="47"/>
  <c r="H194" i="47" s="1"/>
  <c r="H193" i="47" s="1"/>
  <c r="D203" i="47"/>
  <c r="D194" i="47" s="1"/>
  <c r="D193" i="47" s="1"/>
  <c r="C200" i="47"/>
  <c r="C196" i="47"/>
  <c r="F195" i="47"/>
  <c r="C188" i="47"/>
  <c r="F187" i="47"/>
  <c r="K186" i="47"/>
  <c r="G186" i="47"/>
  <c r="N173" i="47"/>
  <c r="N172" i="47" s="1"/>
  <c r="N51" i="47" s="1"/>
  <c r="N50" i="47" s="1"/>
  <c r="J173" i="47"/>
  <c r="J172" i="47" s="1"/>
  <c r="J51" i="47" s="1"/>
  <c r="K172" i="47"/>
  <c r="C168" i="47"/>
  <c r="C160" i="47"/>
  <c r="F159" i="47"/>
  <c r="C159" i="47" s="1"/>
  <c r="C156" i="47"/>
  <c r="C144" i="47"/>
  <c r="F143" i="47"/>
  <c r="C143" i="47" s="1"/>
  <c r="C141" i="47"/>
  <c r="F140" i="47"/>
  <c r="C140" i="47" s="1"/>
  <c r="C136" i="47"/>
  <c r="F135" i="47"/>
  <c r="C135" i="47" s="1"/>
  <c r="C132" i="47"/>
  <c r="C118" i="47"/>
  <c r="C110" i="47"/>
  <c r="L102" i="47"/>
  <c r="C98" i="47"/>
  <c r="C95" i="47"/>
  <c r="I94" i="47"/>
  <c r="K82" i="47"/>
  <c r="K74" i="47" s="1"/>
  <c r="E82" i="47"/>
  <c r="G74" i="47"/>
  <c r="L75" i="47"/>
  <c r="G52" i="47"/>
  <c r="L53" i="47"/>
  <c r="L52" i="47" s="1"/>
  <c r="L26" i="47"/>
  <c r="C26" i="47" s="1"/>
  <c r="C27" i="47"/>
  <c r="C281" i="48"/>
  <c r="L269" i="48"/>
  <c r="L268" i="48" s="1"/>
  <c r="I258" i="48"/>
  <c r="N229" i="48"/>
  <c r="L203" i="48"/>
  <c r="L194" i="48" s="1"/>
  <c r="L193" i="48" s="1"/>
  <c r="G193" i="48"/>
  <c r="M194" i="48"/>
  <c r="M193" i="48" s="1"/>
  <c r="H194" i="48"/>
  <c r="H193" i="48" s="1"/>
  <c r="C183" i="48"/>
  <c r="E74" i="48"/>
  <c r="L75" i="48"/>
  <c r="C122" i="47"/>
  <c r="C90" i="47"/>
  <c r="F83" i="47"/>
  <c r="F79" i="47"/>
  <c r="C79" i="47" s="1"/>
  <c r="C78" i="47"/>
  <c r="C70" i="47"/>
  <c r="C58" i="47"/>
  <c r="C22" i="47"/>
  <c r="C295" i="48"/>
  <c r="F288" i="48"/>
  <c r="C283" i="48"/>
  <c r="C265" i="48"/>
  <c r="C261" i="48"/>
  <c r="C253" i="48"/>
  <c r="F234" i="48"/>
  <c r="C234" i="48" s="1"/>
  <c r="C233" i="48"/>
  <c r="F226" i="48"/>
  <c r="C226" i="48" s="1"/>
  <c r="C217" i="48"/>
  <c r="C205" i="48"/>
  <c r="F190" i="48"/>
  <c r="C190" i="48" s="1"/>
  <c r="F187" i="48"/>
  <c r="O183" i="48"/>
  <c r="O178" i="48"/>
  <c r="C179" i="48"/>
  <c r="O174" i="48"/>
  <c r="C175" i="48"/>
  <c r="C170" i="48"/>
  <c r="L165" i="48"/>
  <c r="L164" i="48" s="1"/>
  <c r="O159" i="48"/>
  <c r="C154" i="48"/>
  <c r="I150" i="48"/>
  <c r="C150" i="48" s="1"/>
  <c r="O143" i="48"/>
  <c r="O135" i="48"/>
  <c r="O130" i="48"/>
  <c r="C131" i="48"/>
  <c r="K129" i="48"/>
  <c r="G129" i="48"/>
  <c r="L121" i="48"/>
  <c r="O121" i="48"/>
  <c r="C116" i="48"/>
  <c r="C112" i="48"/>
  <c r="C96" i="48"/>
  <c r="F94" i="48"/>
  <c r="C94" i="48" s="1"/>
  <c r="I88" i="48"/>
  <c r="I83" i="48"/>
  <c r="N82" i="48"/>
  <c r="J82" i="48"/>
  <c r="J74" i="48" s="1"/>
  <c r="J51" i="48" s="1"/>
  <c r="J50" i="48" s="1"/>
  <c r="C80" i="48"/>
  <c r="I68" i="48"/>
  <c r="I66" i="48" s="1"/>
  <c r="F66" i="48"/>
  <c r="L57" i="48"/>
  <c r="L53" i="48" s="1"/>
  <c r="L52" i="48" s="1"/>
  <c r="O57" i="48"/>
  <c r="H20" i="48"/>
  <c r="L286" i="49"/>
  <c r="O286" i="49"/>
  <c r="F288" i="49"/>
  <c r="C291" i="49"/>
  <c r="C290" i="49"/>
  <c r="G286" i="49"/>
  <c r="C275" i="49"/>
  <c r="C271" i="49"/>
  <c r="F269" i="49"/>
  <c r="C263" i="49"/>
  <c r="C259" i="49"/>
  <c r="F258" i="49"/>
  <c r="D229" i="49"/>
  <c r="C89" i="47"/>
  <c r="C85" i="47"/>
  <c r="I83" i="47"/>
  <c r="C81" i="47"/>
  <c r="C77" i="47"/>
  <c r="C69" i="47"/>
  <c r="C61" i="47"/>
  <c r="F54" i="47"/>
  <c r="C290" i="48"/>
  <c r="I288" i="48"/>
  <c r="I286" i="48" s="1"/>
  <c r="C282" i="48"/>
  <c r="F275" i="48"/>
  <c r="F271" i="48"/>
  <c r="C270" i="48"/>
  <c r="C264" i="48"/>
  <c r="C260" i="48"/>
  <c r="C252" i="48"/>
  <c r="F245" i="48"/>
  <c r="F237" i="48"/>
  <c r="C236" i="48"/>
  <c r="C216" i="48"/>
  <c r="C208" i="48"/>
  <c r="F197" i="48"/>
  <c r="C196" i="48"/>
  <c r="C192" i="48"/>
  <c r="C188" i="48"/>
  <c r="I183" i="48"/>
  <c r="C185" i="48"/>
  <c r="I159" i="48"/>
  <c r="C159" i="48" s="1"/>
  <c r="C161" i="48"/>
  <c r="I143" i="48"/>
  <c r="C141" i="48"/>
  <c r="I140" i="48"/>
  <c r="I129" i="48" s="1"/>
  <c r="I135" i="48"/>
  <c r="C128" i="48"/>
  <c r="C95" i="48"/>
  <c r="C91" i="48"/>
  <c r="F88" i="48"/>
  <c r="C87" i="48"/>
  <c r="N74" i="48"/>
  <c r="C71" i="48"/>
  <c r="F68" i="48"/>
  <c r="O66" i="48"/>
  <c r="C67" i="48"/>
  <c r="N51" i="48"/>
  <c r="N50" i="48" s="1"/>
  <c r="O269" i="49"/>
  <c r="O268" i="49" s="1"/>
  <c r="O258" i="49"/>
  <c r="I66" i="47"/>
  <c r="I54" i="47"/>
  <c r="I53" i="47" s="1"/>
  <c r="I279" i="48"/>
  <c r="C279" i="48" s="1"/>
  <c r="I275" i="48"/>
  <c r="I271" i="48"/>
  <c r="I269" i="48" s="1"/>
  <c r="I268" i="48" s="1"/>
  <c r="I245" i="48"/>
  <c r="I237" i="48"/>
  <c r="I230" i="48" s="1"/>
  <c r="I229" i="48" s="1"/>
  <c r="I197" i="48"/>
  <c r="I195" i="48" s="1"/>
  <c r="I194" i="48" s="1"/>
  <c r="K186" i="48"/>
  <c r="G186" i="48"/>
  <c r="C182" i="48"/>
  <c r="I178" i="48"/>
  <c r="I174" i="48"/>
  <c r="I173" i="48" s="1"/>
  <c r="I172" i="48" s="1"/>
  <c r="D173" i="48"/>
  <c r="D172" i="48" s="1"/>
  <c r="O165" i="48"/>
  <c r="O164" i="48" s="1"/>
  <c r="C166" i="48"/>
  <c r="F165" i="48"/>
  <c r="C162" i="48"/>
  <c r="C158" i="48"/>
  <c r="O150" i="48"/>
  <c r="C151" i="48"/>
  <c r="C146" i="48"/>
  <c r="F143" i="48"/>
  <c r="C142" i="48"/>
  <c r="F140" i="48"/>
  <c r="C140" i="48" s="1"/>
  <c r="C138" i="48"/>
  <c r="C137" i="48"/>
  <c r="F135" i="48"/>
  <c r="C134" i="48"/>
  <c r="C133" i="48"/>
  <c r="D129" i="48"/>
  <c r="D74" i="48" s="1"/>
  <c r="D51" i="48" s="1"/>
  <c r="D50" i="48" s="1"/>
  <c r="I115" i="48"/>
  <c r="I111" i="48"/>
  <c r="C104" i="48"/>
  <c r="F102" i="48"/>
  <c r="C84" i="48"/>
  <c r="G82" i="48"/>
  <c r="G74" i="48" s="1"/>
  <c r="G51" i="48" s="1"/>
  <c r="G50" i="48" s="1"/>
  <c r="I79" i="48"/>
  <c r="I76" i="48"/>
  <c r="C56" i="48"/>
  <c r="C54" i="48"/>
  <c r="H52" i="48"/>
  <c r="F53" i="48"/>
  <c r="C43" i="48"/>
  <c r="C22" i="48"/>
  <c r="F21" i="48"/>
  <c r="L288" i="49"/>
  <c r="C289" i="49"/>
  <c r="C279" i="49"/>
  <c r="L269" i="49"/>
  <c r="L268" i="49" s="1"/>
  <c r="L258" i="49"/>
  <c r="C59" i="47"/>
  <c r="C23" i="47"/>
  <c r="C296" i="48"/>
  <c r="C206" i="48"/>
  <c r="C178" i="48"/>
  <c r="L173" i="48"/>
  <c r="L172" i="48" s="1"/>
  <c r="H173" i="48"/>
  <c r="H172" i="48" s="1"/>
  <c r="F173" i="48"/>
  <c r="C130" i="48"/>
  <c r="L129" i="48"/>
  <c r="H129" i="48"/>
  <c r="H74" i="48" s="1"/>
  <c r="F129" i="48"/>
  <c r="F121" i="48"/>
  <c r="C117" i="48"/>
  <c r="C113" i="48"/>
  <c r="C109" i="48"/>
  <c r="O102" i="48"/>
  <c r="O82" i="48" s="1"/>
  <c r="C103" i="48"/>
  <c r="C97" i="48"/>
  <c r="C93" i="48"/>
  <c r="L88" i="48"/>
  <c r="L82" i="48" s="1"/>
  <c r="K82" i="48"/>
  <c r="K74" i="48" s="1"/>
  <c r="K51" i="48" s="1"/>
  <c r="K50" i="48" s="1"/>
  <c r="C81" i="48"/>
  <c r="C77" i="48"/>
  <c r="F76" i="48"/>
  <c r="C73" i="48"/>
  <c r="L68" i="48"/>
  <c r="L66" i="48" s="1"/>
  <c r="C65" i="48"/>
  <c r="F57" i="48"/>
  <c r="O53" i="48"/>
  <c r="O52" i="48" s="1"/>
  <c r="C55" i="48"/>
  <c r="E51" i="48"/>
  <c r="E50" i="48" s="1"/>
  <c r="C27" i="48"/>
  <c r="L26" i="48"/>
  <c r="C26" i="48" s="1"/>
  <c r="L20" i="48"/>
  <c r="O20" i="48"/>
  <c r="I20" i="48"/>
  <c r="D20" i="48"/>
  <c r="C295" i="49"/>
  <c r="I288" i="49"/>
  <c r="I269" i="49"/>
  <c r="I268" i="49" s="1"/>
  <c r="I258" i="49"/>
  <c r="C277" i="49"/>
  <c r="C273" i="49"/>
  <c r="C265" i="49"/>
  <c r="C261" i="49"/>
  <c r="C246" i="49"/>
  <c r="F245" i="49"/>
  <c r="I237" i="49"/>
  <c r="C236" i="49"/>
  <c r="C234" i="49"/>
  <c r="M230" i="49"/>
  <c r="M229" i="49" s="1"/>
  <c r="M284" i="49" s="1"/>
  <c r="G229" i="49"/>
  <c r="O230" i="49"/>
  <c r="C231" i="49"/>
  <c r="C224" i="49"/>
  <c r="C212" i="49"/>
  <c r="L204" i="49"/>
  <c r="L203" i="49" s="1"/>
  <c r="O194" i="49"/>
  <c r="N193" i="49"/>
  <c r="I186" i="49"/>
  <c r="M186" i="49"/>
  <c r="G186" i="49"/>
  <c r="O173" i="49"/>
  <c r="O172" i="49" s="1"/>
  <c r="C150" i="49"/>
  <c r="C143" i="49"/>
  <c r="J74" i="49"/>
  <c r="E74" i="49"/>
  <c r="D52" i="49"/>
  <c r="D51" i="49" s="1"/>
  <c r="G52" i="49"/>
  <c r="M52" i="49"/>
  <c r="H52" i="49"/>
  <c r="F281" i="49"/>
  <c r="C280" i="49"/>
  <c r="C276" i="49"/>
  <c r="C272" i="49"/>
  <c r="C264" i="49"/>
  <c r="C260" i="49"/>
  <c r="C252" i="49"/>
  <c r="C235" i="49"/>
  <c r="C233" i="49"/>
  <c r="I232" i="49"/>
  <c r="K229" i="49"/>
  <c r="C232" i="49"/>
  <c r="I215" i="49"/>
  <c r="C205" i="49"/>
  <c r="I204" i="49"/>
  <c r="F204" i="49"/>
  <c r="M193" i="49"/>
  <c r="H194" i="49"/>
  <c r="H193" i="49" s="1"/>
  <c r="K193" i="49"/>
  <c r="C187" i="49"/>
  <c r="L173" i="49"/>
  <c r="L172" i="49" s="1"/>
  <c r="O82" i="49"/>
  <c r="N74" i="49"/>
  <c r="O75" i="49"/>
  <c r="D74" i="49"/>
  <c r="L52" i="49"/>
  <c r="E51" i="49"/>
  <c r="E50" i="49" s="1"/>
  <c r="F115" i="48"/>
  <c r="C115" i="48" s="1"/>
  <c r="F111" i="48"/>
  <c r="C111" i="48" s="1"/>
  <c r="F83" i="48"/>
  <c r="F79" i="48"/>
  <c r="F42" i="48"/>
  <c r="C42" i="48" s="1"/>
  <c r="L251" i="49"/>
  <c r="L250" i="49" s="1"/>
  <c r="F251" i="49"/>
  <c r="L245" i="49"/>
  <c r="L230" i="49" s="1"/>
  <c r="L229" i="49" s="1"/>
  <c r="J229" i="49"/>
  <c r="J284" i="49" s="1"/>
  <c r="I230" i="49"/>
  <c r="I229" i="49" s="1"/>
  <c r="H229" i="49"/>
  <c r="C226" i="49"/>
  <c r="C219" i="49"/>
  <c r="F215" i="49"/>
  <c r="L195" i="49"/>
  <c r="L194" i="49" s="1"/>
  <c r="G194" i="49"/>
  <c r="G193" i="49" s="1"/>
  <c r="F190" i="49"/>
  <c r="C190" i="49" s="1"/>
  <c r="C191" i="49"/>
  <c r="C183" i="49"/>
  <c r="I173" i="49"/>
  <c r="I172" i="49" s="1"/>
  <c r="O129" i="49"/>
  <c r="L82" i="49"/>
  <c r="L75" i="49"/>
  <c r="M74" i="49"/>
  <c r="H74" i="49"/>
  <c r="H284" i="49" s="1"/>
  <c r="C248" i="49"/>
  <c r="C238" i="49"/>
  <c r="F237" i="49"/>
  <c r="C237" i="49" s="1"/>
  <c r="N229" i="49"/>
  <c r="F230" i="49"/>
  <c r="C227" i="49"/>
  <c r="O204" i="49"/>
  <c r="O203" i="49" s="1"/>
  <c r="H203" i="49"/>
  <c r="D203" i="49"/>
  <c r="D194" i="49" s="1"/>
  <c r="D193" i="49" s="1"/>
  <c r="J194" i="49"/>
  <c r="J193" i="49" s="1"/>
  <c r="E194" i="49"/>
  <c r="E193" i="49" s="1"/>
  <c r="L186" i="49"/>
  <c r="N186" i="49"/>
  <c r="N284" i="49" s="1"/>
  <c r="C178" i="49"/>
  <c r="C174" i="49"/>
  <c r="F173" i="49"/>
  <c r="C159" i="49"/>
  <c r="L129" i="49"/>
  <c r="I82" i="49"/>
  <c r="K74" i="49"/>
  <c r="K284" i="49" s="1"/>
  <c r="G74" i="49"/>
  <c r="L66" i="49"/>
  <c r="C57" i="49"/>
  <c r="K52" i="49"/>
  <c r="K51" i="49" s="1"/>
  <c r="K50" i="49" s="1"/>
  <c r="I53" i="49"/>
  <c r="I52" i="49" s="1"/>
  <c r="O53" i="49"/>
  <c r="O52" i="49" s="1"/>
  <c r="C216" i="49"/>
  <c r="F197" i="49"/>
  <c r="C197" i="49" s="1"/>
  <c r="C196" i="49"/>
  <c r="C192" i="49"/>
  <c r="C188" i="49"/>
  <c r="C184" i="49"/>
  <c r="F165" i="49"/>
  <c r="C160" i="49"/>
  <c r="C144" i="49"/>
  <c r="C137" i="49"/>
  <c r="F130" i="49"/>
  <c r="F115" i="49"/>
  <c r="C115" i="49" s="1"/>
  <c r="F111" i="49"/>
  <c r="C111" i="49" s="1"/>
  <c r="F88" i="49"/>
  <c r="C88" i="49" s="1"/>
  <c r="F76" i="49"/>
  <c r="F68" i="49"/>
  <c r="C68" i="49" s="1"/>
  <c r="F67" i="49"/>
  <c r="C59" i="49"/>
  <c r="N53" i="49"/>
  <c r="N52" i="49" s="1"/>
  <c r="N51" i="49" s="1"/>
  <c r="N50" i="49" s="1"/>
  <c r="J53" i="49"/>
  <c r="J52" i="49" s="1"/>
  <c r="J51" i="49" s="1"/>
  <c r="F54" i="49"/>
  <c r="L36" i="49"/>
  <c r="C36" i="49" s="1"/>
  <c r="C37" i="49"/>
  <c r="L33" i="49"/>
  <c r="C33" i="49" s="1"/>
  <c r="C34" i="49"/>
  <c r="O20" i="49"/>
  <c r="J20" i="49"/>
  <c r="C296" i="50"/>
  <c r="C295" i="50"/>
  <c r="E286" i="50"/>
  <c r="D287" i="50"/>
  <c r="D286" i="50" s="1"/>
  <c r="C280" i="50"/>
  <c r="C279" i="50"/>
  <c r="F271" i="50"/>
  <c r="C264" i="50"/>
  <c r="C253" i="50"/>
  <c r="F251" i="50"/>
  <c r="C252" i="50"/>
  <c r="O230" i="50"/>
  <c r="E229" i="50"/>
  <c r="I230" i="50"/>
  <c r="C226" i="50"/>
  <c r="O203" i="50"/>
  <c r="H194" i="50"/>
  <c r="O195" i="50"/>
  <c r="O194" i="50" s="1"/>
  <c r="N194" i="50"/>
  <c r="L186" i="50"/>
  <c r="M186" i="50"/>
  <c r="L173" i="50"/>
  <c r="L172" i="50" s="1"/>
  <c r="C179" i="49"/>
  <c r="C175" i="49"/>
  <c r="C167" i="49"/>
  <c r="I165" i="49"/>
  <c r="I164" i="49" s="1"/>
  <c r="C151" i="49"/>
  <c r="C147" i="49"/>
  <c r="F140" i="49"/>
  <c r="C136" i="49"/>
  <c r="I130" i="49"/>
  <c r="C128" i="49"/>
  <c r="F102" i="49"/>
  <c r="C102" i="49" s="1"/>
  <c r="F94" i="49"/>
  <c r="C94" i="49" s="1"/>
  <c r="F83" i="49"/>
  <c r="F79" i="49"/>
  <c r="C79" i="49" s="1"/>
  <c r="C58" i="49"/>
  <c r="C56" i="49"/>
  <c r="C42" i="49"/>
  <c r="L27" i="49"/>
  <c r="C28" i="49"/>
  <c r="H287" i="50"/>
  <c r="H286" i="50" s="1"/>
  <c r="J268" i="50"/>
  <c r="F258" i="50"/>
  <c r="L203" i="50"/>
  <c r="G194" i="50"/>
  <c r="G193" i="50" s="1"/>
  <c r="L195" i="50"/>
  <c r="M194" i="50"/>
  <c r="M193" i="50" s="1"/>
  <c r="I173" i="50"/>
  <c r="I172" i="50" s="1"/>
  <c r="C165" i="50"/>
  <c r="F164" i="50"/>
  <c r="C164" i="50" s="1"/>
  <c r="O129" i="50"/>
  <c r="I140" i="49"/>
  <c r="F121" i="49"/>
  <c r="C121" i="49" s="1"/>
  <c r="O44" i="49"/>
  <c r="C44" i="49" s="1"/>
  <c r="C45" i="49"/>
  <c r="I21" i="49"/>
  <c r="L286" i="50"/>
  <c r="C289" i="50"/>
  <c r="F288" i="50"/>
  <c r="C288" i="50" s="1"/>
  <c r="C281" i="50"/>
  <c r="L287" i="50"/>
  <c r="C275" i="50"/>
  <c r="N268" i="50"/>
  <c r="L263" i="50"/>
  <c r="L258" i="50" s="1"/>
  <c r="L229" i="50" s="1"/>
  <c r="C260" i="50"/>
  <c r="L251" i="50"/>
  <c r="L250" i="50" s="1"/>
  <c r="C245" i="50"/>
  <c r="C237" i="50"/>
  <c r="K229" i="50"/>
  <c r="K284" i="50" s="1"/>
  <c r="H229" i="50"/>
  <c r="I203" i="50"/>
  <c r="K194" i="50"/>
  <c r="K193" i="50" s="1"/>
  <c r="I195" i="50"/>
  <c r="I194" i="50" s="1"/>
  <c r="C190" i="50"/>
  <c r="L129" i="50"/>
  <c r="C145" i="49"/>
  <c r="C23" i="49"/>
  <c r="C22" i="49"/>
  <c r="K20" i="49"/>
  <c r="I286" i="50"/>
  <c r="O288" i="50"/>
  <c r="O287" i="50"/>
  <c r="O286" i="50" s="1"/>
  <c r="C282" i="50"/>
  <c r="C276" i="50"/>
  <c r="O269" i="50"/>
  <c r="O268" i="50" s="1"/>
  <c r="C270" i="50"/>
  <c r="C267" i="50"/>
  <c r="O259" i="50"/>
  <c r="O258" i="50" s="1"/>
  <c r="N258" i="50"/>
  <c r="N229" i="50" s="1"/>
  <c r="C256" i="50"/>
  <c r="C255" i="50"/>
  <c r="I250" i="50"/>
  <c r="J229" i="50"/>
  <c r="J193" i="50" s="1"/>
  <c r="C197" i="50"/>
  <c r="F195" i="50"/>
  <c r="D194" i="50"/>
  <c r="D193" i="50" s="1"/>
  <c r="E194" i="50"/>
  <c r="E193" i="50" s="1"/>
  <c r="O186" i="50"/>
  <c r="N186" i="50"/>
  <c r="H186" i="50"/>
  <c r="H284" i="50" s="1"/>
  <c r="O173" i="50"/>
  <c r="O172" i="50" s="1"/>
  <c r="I129" i="50"/>
  <c r="K287" i="50"/>
  <c r="K286" i="50" s="1"/>
  <c r="G287" i="50"/>
  <c r="G286" i="50" s="1"/>
  <c r="C283" i="50"/>
  <c r="C247" i="50"/>
  <c r="C239" i="50"/>
  <c r="F232" i="50"/>
  <c r="F204" i="50"/>
  <c r="C191" i="50"/>
  <c r="C151" i="50"/>
  <c r="F140" i="50"/>
  <c r="C140" i="50" s="1"/>
  <c r="C131" i="50"/>
  <c r="H129" i="50"/>
  <c r="C125" i="50"/>
  <c r="C122" i="50"/>
  <c r="I121" i="50"/>
  <c r="F121" i="50"/>
  <c r="C116" i="50"/>
  <c r="I75" i="50"/>
  <c r="G74" i="50"/>
  <c r="G284" i="50" s="1"/>
  <c r="J52" i="50"/>
  <c r="C42" i="50"/>
  <c r="C246" i="50"/>
  <c r="C238" i="50"/>
  <c r="F215" i="50"/>
  <c r="C215" i="50" s="1"/>
  <c r="C198" i="50"/>
  <c r="F187" i="50"/>
  <c r="F183" i="50"/>
  <c r="C183" i="50" s="1"/>
  <c r="C182" i="50"/>
  <c r="C166" i="50"/>
  <c r="F159" i="50"/>
  <c r="C159" i="50" s="1"/>
  <c r="C154" i="50"/>
  <c r="F143" i="50"/>
  <c r="C143" i="50" s="1"/>
  <c r="F135" i="50"/>
  <c r="C135" i="50" s="1"/>
  <c r="C134" i="50"/>
  <c r="K129" i="50"/>
  <c r="G129" i="50"/>
  <c r="C83" i="50"/>
  <c r="J82" i="50"/>
  <c r="J74" i="50" s="1"/>
  <c r="F75" i="50"/>
  <c r="C76" i="50"/>
  <c r="K74" i="50"/>
  <c r="O53" i="50"/>
  <c r="I52" i="50"/>
  <c r="F21" i="49"/>
  <c r="F234" i="50"/>
  <c r="C234" i="50" s="1"/>
  <c r="F178" i="50"/>
  <c r="C178" i="50" s="1"/>
  <c r="F174" i="50"/>
  <c r="F150" i="50"/>
  <c r="C150" i="50" s="1"/>
  <c r="E129" i="50"/>
  <c r="E74" i="50" s="1"/>
  <c r="E51" i="50" s="1"/>
  <c r="E50" i="50" s="1"/>
  <c r="C127" i="50"/>
  <c r="O121" i="50"/>
  <c r="I115" i="50"/>
  <c r="O82" i="50"/>
  <c r="N82" i="50"/>
  <c r="N74" i="50" s="1"/>
  <c r="N51" i="50" s="1"/>
  <c r="H82" i="50"/>
  <c r="H74" i="50"/>
  <c r="H51" i="50" s="1"/>
  <c r="O75" i="50"/>
  <c r="O74" i="50" s="1"/>
  <c r="C68" i="50"/>
  <c r="L53" i="50"/>
  <c r="L52" i="50" s="1"/>
  <c r="F130" i="50"/>
  <c r="M129" i="50"/>
  <c r="M74" i="50" s="1"/>
  <c r="M51" i="50" s="1"/>
  <c r="M50" i="50" s="1"/>
  <c r="D129" i="50"/>
  <c r="D74" i="50" s="1"/>
  <c r="D51" i="50" s="1"/>
  <c r="D50" i="50" s="1"/>
  <c r="C128" i="50"/>
  <c r="L121" i="50"/>
  <c r="F115" i="50"/>
  <c r="C115" i="50" s="1"/>
  <c r="L82" i="50"/>
  <c r="L75" i="50"/>
  <c r="O66" i="50"/>
  <c r="K52" i="50"/>
  <c r="K51" i="50" s="1"/>
  <c r="K50" i="50" s="1"/>
  <c r="G52" i="50"/>
  <c r="C117" i="50"/>
  <c r="C113" i="50"/>
  <c r="F102" i="50"/>
  <c r="F94" i="50"/>
  <c r="C89" i="50"/>
  <c r="C85" i="50"/>
  <c r="C77" i="50"/>
  <c r="C69" i="50"/>
  <c r="F66" i="50"/>
  <c r="F54" i="50"/>
  <c r="C43" i="50"/>
  <c r="C22" i="50"/>
  <c r="F21" i="50"/>
  <c r="E20" i="50"/>
  <c r="O286" i="51"/>
  <c r="O287" i="51"/>
  <c r="O269" i="51"/>
  <c r="O268" i="51" s="1"/>
  <c r="I258" i="51"/>
  <c r="F250" i="51"/>
  <c r="C234" i="51"/>
  <c r="J229" i="51"/>
  <c r="E229" i="51"/>
  <c r="C112" i="50"/>
  <c r="I102" i="50"/>
  <c r="I82" i="50" s="1"/>
  <c r="I94" i="50"/>
  <c r="C92" i="50"/>
  <c r="C84" i="50"/>
  <c r="C80" i="50"/>
  <c r="C72" i="50"/>
  <c r="F57" i="50"/>
  <c r="C57" i="50" s="1"/>
  <c r="O44" i="50"/>
  <c r="C44" i="50" s="1"/>
  <c r="L36" i="50"/>
  <c r="C36" i="50" s="1"/>
  <c r="L33" i="50"/>
  <c r="C33" i="50" s="1"/>
  <c r="I20" i="50"/>
  <c r="D20" i="50"/>
  <c r="L286" i="51"/>
  <c r="L287" i="51"/>
  <c r="L269" i="51"/>
  <c r="L268" i="51" s="1"/>
  <c r="L258" i="51"/>
  <c r="C226" i="51"/>
  <c r="L203" i="51"/>
  <c r="N193" i="51"/>
  <c r="C32" i="50"/>
  <c r="J26" i="50"/>
  <c r="J20" i="50" s="1"/>
  <c r="M20" i="50"/>
  <c r="H20" i="50"/>
  <c r="I287" i="51"/>
  <c r="I286" i="51" s="1"/>
  <c r="I269" i="51"/>
  <c r="I268" i="51" s="1"/>
  <c r="G229" i="51"/>
  <c r="M229" i="51"/>
  <c r="I203" i="51"/>
  <c r="I194" i="51" s="1"/>
  <c r="I193" i="51" s="1"/>
  <c r="G194" i="51"/>
  <c r="L195" i="51"/>
  <c r="L194" i="51" s="1"/>
  <c r="M194" i="51"/>
  <c r="M193" i="51" s="1"/>
  <c r="L27" i="50"/>
  <c r="K20" i="50"/>
  <c r="G20" i="50"/>
  <c r="C288" i="51"/>
  <c r="C281" i="51"/>
  <c r="C263" i="51"/>
  <c r="F258" i="51"/>
  <c r="C258" i="51" s="1"/>
  <c r="C259" i="51"/>
  <c r="K229" i="51"/>
  <c r="L230" i="51"/>
  <c r="L229" i="51" s="1"/>
  <c r="F203" i="51"/>
  <c r="C197" i="51"/>
  <c r="K194" i="51"/>
  <c r="K193" i="51" s="1"/>
  <c r="E194" i="51"/>
  <c r="E193" i="51" s="1"/>
  <c r="J194" i="51"/>
  <c r="J193" i="51" s="1"/>
  <c r="C282" i="51"/>
  <c r="F279" i="51"/>
  <c r="C279" i="51" s="1"/>
  <c r="F275" i="51"/>
  <c r="C275" i="51" s="1"/>
  <c r="F271" i="51"/>
  <c r="C271" i="51" s="1"/>
  <c r="C270" i="51"/>
  <c r="C264" i="51"/>
  <c r="C260" i="51"/>
  <c r="C252" i="51"/>
  <c r="F245" i="51"/>
  <c r="C245" i="51" s="1"/>
  <c r="F237" i="51"/>
  <c r="C237" i="51" s="1"/>
  <c r="C236" i="51"/>
  <c r="I234" i="51"/>
  <c r="O232" i="51"/>
  <c r="C232" i="51" s="1"/>
  <c r="I230" i="51"/>
  <c r="I229" i="51" s="1"/>
  <c r="I226" i="51"/>
  <c r="C216" i="51"/>
  <c r="O204" i="51"/>
  <c r="C191" i="51"/>
  <c r="F190" i="51"/>
  <c r="C190" i="51" s="1"/>
  <c r="I186" i="51"/>
  <c r="K186" i="51"/>
  <c r="C289" i="51"/>
  <c r="O259" i="51"/>
  <c r="O258" i="51" s="1"/>
  <c r="C255" i="51"/>
  <c r="O251" i="51"/>
  <c r="O250" i="51" s="1"/>
  <c r="C247" i="51"/>
  <c r="C239" i="51"/>
  <c r="C219" i="51"/>
  <c r="O215" i="51"/>
  <c r="C215" i="51" s="1"/>
  <c r="C199" i="51"/>
  <c r="C187" i="51"/>
  <c r="F186" i="51"/>
  <c r="C186" i="51" s="1"/>
  <c r="C183" i="51"/>
  <c r="L129" i="51"/>
  <c r="M51" i="51"/>
  <c r="M50" i="51" s="1"/>
  <c r="L52" i="51"/>
  <c r="C206" i="51"/>
  <c r="C198" i="51"/>
  <c r="O173" i="51"/>
  <c r="O172" i="51" s="1"/>
  <c r="C159" i="51"/>
  <c r="I53" i="51"/>
  <c r="C249" i="51"/>
  <c r="C241" i="51"/>
  <c r="F195" i="51"/>
  <c r="D194" i="51"/>
  <c r="D193" i="51" s="1"/>
  <c r="L173" i="51"/>
  <c r="L172" i="51" s="1"/>
  <c r="C189" i="51"/>
  <c r="F178" i="51"/>
  <c r="C178" i="51" s="1"/>
  <c r="F174" i="51"/>
  <c r="C161" i="51"/>
  <c r="F150" i="51"/>
  <c r="C150" i="51" s="1"/>
  <c r="C148" i="51"/>
  <c r="C147" i="51"/>
  <c r="I143" i="51"/>
  <c r="F143" i="51"/>
  <c r="C143" i="51" s="1"/>
  <c r="O140" i="51"/>
  <c r="C139" i="51"/>
  <c r="F135" i="51"/>
  <c r="O130" i="51"/>
  <c r="J129" i="51"/>
  <c r="C128" i="51"/>
  <c r="C127" i="51"/>
  <c r="O121" i="51"/>
  <c r="C122" i="51"/>
  <c r="L115" i="51"/>
  <c r="C112" i="51"/>
  <c r="O102" i="51"/>
  <c r="L94" i="51"/>
  <c r="C91" i="51"/>
  <c r="O83" i="51"/>
  <c r="N82" i="51"/>
  <c r="N74" i="51" s="1"/>
  <c r="H82" i="51"/>
  <c r="H74" i="51" s="1"/>
  <c r="H284" i="51" s="1"/>
  <c r="D82" i="51"/>
  <c r="C80" i="51"/>
  <c r="L75" i="51"/>
  <c r="M74" i="51"/>
  <c r="O68" i="51"/>
  <c r="O66" i="51" s="1"/>
  <c r="F66" i="51"/>
  <c r="O57" i="51"/>
  <c r="O53" i="51" s="1"/>
  <c r="O52" i="51" s="1"/>
  <c r="C56" i="51"/>
  <c r="F53" i="51"/>
  <c r="C54" i="51"/>
  <c r="G52" i="51"/>
  <c r="C192" i="51"/>
  <c r="C188" i="51"/>
  <c r="C184" i="51"/>
  <c r="I178" i="51"/>
  <c r="I173" i="51" s="1"/>
  <c r="I172" i="51" s="1"/>
  <c r="F165" i="51"/>
  <c r="C160" i="51"/>
  <c r="N129" i="51"/>
  <c r="C116" i="51"/>
  <c r="I115" i="51"/>
  <c r="C115" i="51"/>
  <c r="I94" i="51"/>
  <c r="F88" i="51"/>
  <c r="C89" i="51"/>
  <c r="C55" i="51"/>
  <c r="K52" i="51"/>
  <c r="O143" i="51"/>
  <c r="O135" i="51"/>
  <c r="C131" i="51"/>
  <c r="M129" i="51"/>
  <c r="G129" i="51"/>
  <c r="G74" i="51" s="1"/>
  <c r="I121" i="51"/>
  <c r="C108" i="51"/>
  <c r="C103" i="51"/>
  <c r="C98" i="51"/>
  <c r="C96" i="51"/>
  <c r="O88" i="51"/>
  <c r="C84" i="51"/>
  <c r="I83" i="51"/>
  <c r="C83" i="51"/>
  <c r="F76" i="51"/>
  <c r="C77" i="51"/>
  <c r="C72" i="51"/>
  <c r="L66" i="51"/>
  <c r="C61" i="51"/>
  <c r="D51" i="51"/>
  <c r="D50" i="51" s="1"/>
  <c r="I42" i="51"/>
  <c r="C42" i="51" s="1"/>
  <c r="C43" i="51"/>
  <c r="L26" i="51"/>
  <c r="C26" i="51" s="1"/>
  <c r="C27" i="51"/>
  <c r="K20" i="51"/>
  <c r="L143" i="51"/>
  <c r="F140" i="51"/>
  <c r="C140" i="51" s="1"/>
  <c r="C141" i="51"/>
  <c r="C132" i="51"/>
  <c r="F130" i="51"/>
  <c r="K129" i="51"/>
  <c r="K74" i="51" s="1"/>
  <c r="E129" i="51"/>
  <c r="E74" i="51" s="1"/>
  <c r="C124" i="51"/>
  <c r="F121" i="51"/>
  <c r="L121" i="51"/>
  <c r="O115" i="51"/>
  <c r="C111" i="51"/>
  <c r="C104" i="51"/>
  <c r="F102" i="51"/>
  <c r="L88" i="51"/>
  <c r="L82" i="51" s="1"/>
  <c r="J82" i="51"/>
  <c r="J74" i="51" s="1"/>
  <c r="E82" i="51"/>
  <c r="C79" i="51"/>
  <c r="O76" i="51"/>
  <c r="O75" i="51" s="1"/>
  <c r="I75" i="51"/>
  <c r="D74" i="51"/>
  <c r="F68" i="51"/>
  <c r="C68" i="51" s="1"/>
  <c r="C69" i="51"/>
  <c r="C67" i="51"/>
  <c r="F57" i="51"/>
  <c r="C58" i="51"/>
  <c r="H52" i="51"/>
  <c r="O20" i="51"/>
  <c r="C23" i="51"/>
  <c r="F21" i="51"/>
  <c r="C22" i="51"/>
  <c r="F94" i="51"/>
  <c r="C94" i="51" s="1"/>
  <c r="I130" i="51"/>
  <c r="I102" i="51"/>
  <c r="I66" i="51"/>
  <c r="I198" i="35"/>
  <c r="I115" i="35"/>
  <c r="I173" i="35"/>
  <c r="I193" i="35"/>
  <c r="I183" i="35"/>
  <c r="I169" i="35"/>
  <c r="H146" i="35"/>
  <c r="I129" i="35"/>
  <c r="I128" i="35" s="1"/>
  <c r="I111" i="35"/>
  <c r="E82" i="35"/>
  <c r="I83" i="35"/>
  <c r="I82" i="35" s="1"/>
  <c r="H53" i="35"/>
  <c r="H41" i="35"/>
  <c r="I28" i="35"/>
  <c r="D13" i="35"/>
  <c r="E12" i="36"/>
  <c r="E13" i="36" s="1"/>
  <c r="E7" i="36"/>
  <c r="E8" i="36" s="1"/>
  <c r="I205" i="35"/>
  <c r="I101" i="35"/>
  <c r="I93" i="35"/>
  <c r="H173" i="35"/>
  <c r="I149" i="35"/>
  <c r="I146" i="35" s="1"/>
  <c r="G146" i="35"/>
  <c r="H128" i="35"/>
  <c r="H115" i="35"/>
  <c r="E115" i="35"/>
  <c r="E13" i="35" s="1"/>
  <c r="I97" i="35"/>
  <c r="H59" i="35"/>
  <c r="D59" i="35"/>
  <c r="H29" i="35"/>
  <c r="H28" i="35" s="1"/>
  <c r="G13" i="35"/>
  <c r="E104" i="36"/>
  <c r="D8" i="36"/>
  <c r="F13" i="35"/>
  <c r="D11" i="36"/>
  <c r="U10" i="36"/>
  <c r="I187" i="35"/>
  <c r="H47" i="35"/>
  <c r="H14" i="35"/>
  <c r="M15" i="36"/>
  <c r="I12" i="36"/>
  <c r="I13" i="36" s="1"/>
  <c r="F17" i="36"/>
  <c r="P15" i="36"/>
  <c r="L15" i="36"/>
  <c r="H15" i="36"/>
  <c r="D15" i="36"/>
  <c r="P12" i="36"/>
  <c r="P13" i="36" s="1"/>
  <c r="L12" i="36"/>
  <c r="L13" i="36" s="1"/>
  <c r="H12" i="36"/>
  <c r="H13" i="36" s="1"/>
  <c r="D12" i="36"/>
  <c r="N7" i="36"/>
  <c r="N8" i="36" s="1"/>
  <c r="J7" i="36"/>
  <c r="J8" i="36" s="1"/>
  <c r="Q15" i="36"/>
  <c r="E15" i="36"/>
  <c r="K7" i="36"/>
  <c r="K8" i="36" s="1"/>
  <c r="O104" i="36"/>
  <c r="K104" i="36"/>
  <c r="O15" i="36"/>
  <c r="K15" i="36"/>
  <c r="O12" i="36"/>
  <c r="O13" i="36" s="1"/>
  <c r="H83" i="35"/>
  <c r="H82" i="35" s="1"/>
  <c r="I60" i="35"/>
  <c r="I59" i="35" s="1"/>
  <c r="N15" i="36"/>
  <c r="J15" i="36"/>
  <c r="G49" i="34"/>
  <c r="G38" i="34"/>
  <c r="G35" i="34" s="1"/>
  <c r="K193" i="33"/>
  <c r="E229" i="33"/>
  <c r="J284" i="33"/>
  <c r="C282" i="33"/>
  <c r="D258" i="33"/>
  <c r="C248" i="33"/>
  <c r="F245" i="33"/>
  <c r="D229" i="33"/>
  <c r="I194" i="33"/>
  <c r="F263" i="33"/>
  <c r="C263" i="33" s="1"/>
  <c r="C259" i="33"/>
  <c r="L258" i="33"/>
  <c r="F258" i="33"/>
  <c r="C258" i="33" s="1"/>
  <c r="L250" i="33"/>
  <c r="J193" i="33"/>
  <c r="F215" i="33"/>
  <c r="H194" i="33"/>
  <c r="I173" i="33"/>
  <c r="L129" i="33"/>
  <c r="I88" i="33"/>
  <c r="C89" i="33"/>
  <c r="C296" i="33"/>
  <c r="C289" i="33"/>
  <c r="F288" i="33"/>
  <c r="C288" i="33" s="1"/>
  <c r="N286" i="33"/>
  <c r="M286" i="33"/>
  <c r="D287" i="33"/>
  <c r="D286" i="33" s="1"/>
  <c r="C280" i="33"/>
  <c r="C277" i="33"/>
  <c r="F275" i="33"/>
  <c r="C273" i="33"/>
  <c r="C272" i="33"/>
  <c r="F271" i="33"/>
  <c r="O269" i="33"/>
  <c r="O268" i="33" s="1"/>
  <c r="O263" i="33"/>
  <c r="C264" i="33"/>
  <c r="O259" i="33"/>
  <c r="O258" i="33" s="1"/>
  <c r="C260" i="33"/>
  <c r="O251" i="33"/>
  <c r="O250" i="33" s="1"/>
  <c r="L245" i="33"/>
  <c r="L230" i="33" s="1"/>
  <c r="L229" i="33" s="1"/>
  <c r="C239" i="33"/>
  <c r="F237" i="33"/>
  <c r="C235" i="33"/>
  <c r="F234" i="33"/>
  <c r="C234" i="33" s="1"/>
  <c r="O232" i="33"/>
  <c r="O230" i="33" s="1"/>
  <c r="O229" i="33" s="1"/>
  <c r="K230" i="33"/>
  <c r="K229" i="33" s="1"/>
  <c r="O215" i="33"/>
  <c r="C209" i="33"/>
  <c r="I204" i="33"/>
  <c r="I203" i="33" s="1"/>
  <c r="C202" i="33"/>
  <c r="L195" i="33"/>
  <c r="C187" i="33"/>
  <c r="F173" i="33"/>
  <c r="C56" i="33"/>
  <c r="F54" i="33"/>
  <c r="I287" i="33"/>
  <c r="D194" i="33"/>
  <c r="D193" i="33" s="1"/>
  <c r="I286" i="33"/>
  <c r="O287" i="33"/>
  <c r="O286" i="33" s="1"/>
  <c r="C276" i="33"/>
  <c r="I275" i="33"/>
  <c r="I269" i="33" s="1"/>
  <c r="I268" i="33" s="1"/>
  <c r="H258" i="33"/>
  <c r="H229" i="33" s="1"/>
  <c r="H284" i="33" s="1"/>
  <c r="F251" i="33"/>
  <c r="C238" i="33"/>
  <c r="I237" i="33"/>
  <c r="I230" i="33" s="1"/>
  <c r="I229" i="33" s="1"/>
  <c r="G230" i="33"/>
  <c r="G229" i="33" s="1"/>
  <c r="G284" i="33" s="1"/>
  <c r="C232" i="33"/>
  <c r="C231" i="33"/>
  <c r="C207" i="33"/>
  <c r="M194" i="33"/>
  <c r="M193" i="33" s="1"/>
  <c r="N194" i="33"/>
  <c r="N193" i="33" s="1"/>
  <c r="F178" i="33"/>
  <c r="C165" i="33"/>
  <c r="F164" i="33"/>
  <c r="L159" i="33"/>
  <c r="C159" i="33" s="1"/>
  <c r="C161" i="33"/>
  <c r="I130" i="33"/>
  <c r="I129" i="33" s="1"/>
  <c r="C131" i="33"/>
  <c r="C77" i="33"/>
  <c r="C76" i="33"/>
  <c r="C292" i="33"/>
  <c r="O288" i="33"/>
  <c r="C283" i="33"/>
  <c r="C281" i="33"/>
  <c r="H287" i="33"/>
  <c r="H286" i="33" s="1"/>
  <c r="L269" i="33"/>
  <c r="L268" i="33" s="1"/>
  <c r="I245" i="33"/>
  <c r="C242" i="33"/>
  <c r="C225" i="33"/>
  <c r="C224" i="33"/>
  <c r="C205" i="33"/>
  <c r="F204" i="33"/>
  <c r="C197" i="33"/>
  <c r="E194" i="33"/>
  <c r="E193" i="33" s="1"/>
  <c r="C192" i="33"/>
  <c r="F191" i="33"/>
  <c r="J186" i="33"/>
  <c r="C184" i="33"/>
  <c r="I140" i="33"/>
  <c r="C141" i="33"/>
  <c r="N74" i="33"/>
  <c r="I68" i="33"/>
  <c r="C68" i="33" s="1"/>
  <c r="C69" i="33"/>
  <c r="F66" i="33"/>
  <c r="I57" i="33"/>
  <c r="I42" i="33"/>
  <c r="C42" i="33" s="1"/>
  <c r="C220" i="33"/>
  <c r="C208" i="33"/>
  <c r="C198" i="33"/>
  <c r="C196" i="33"/>
  <c r="F195" i="33"/>
  <c r="M186" i="33"/>
  <c r="H186" i="33"/>
  <c r="I183" i="33"/>
  <c r="C183" i="33" s="1"/>
  <c r="C185" i="33"/>
  <c r="O174" i="33"/>
  <c r="C174" i="33" s="1"/>
  <c r="C175" i="33"/>
  <c r="C168" i="33"/>
  <c r="C163" i="33"/>
  <c r="I135" i="33"/>
  <c r="C137" i="33"/>
  <c r="C85" i="33"/>
  <c r="F83" i="33"/>
  <c r="C84" i="33"/>
  <c r="C81" i="33"/>
  <c r="F79" i="33"/>
  <c r="C79" i="33" s="1"/>
  <c r="C80" i="33"/>
  <c r="C65" i="33"/>
  <c r="K52" i="33"/>
  <c r="C27" i="33"/>
  <c r="C216" i="33"/>
  <c r="O204" i="33"/>
  <c r="C179" i="33"/>
  <c r="L173" i="33"/>
  <c r="L172" i="33" s="1"/>
  <c r="C170" i="33"/>
  <c r="L165" i="33"/>
  <c r="L164" i="33" s="1"/>
  <c r="I165" i="33"/>
  <c r="I164" i="33" s="1"/>
  <c r="C152" i="33"/>
  <c r="F150" i="33"/>
  <c r="C150" i="33" s="1"/>
  <c r="C142" i="33"/>
  <c r="F140" i="33"/>
  <c r="C140" i="33" s="1"/>
  <c r="M129" i="33"/>
  <c r="C132" i="33"/>
  <c r="F130" i="33"/>
  <c r="I121" i="33"/>
  <c r="I111" i="33"/>
  <c r="C113" i="33"/>
  <c r="C96" i="33"/>
  <c r="F94" i="33"/>
  <c r="J82" i="33"/>
  <c r="J74" i="33" s="1"/>
  <c r="J51" i="33" s="1"/>
  <c r="J50" i="33" s="1"/>
  <c r="K82" i="33"/>
  <c r="K74" i="33" s="1"/>
  <c r="G74" i="33"/>
  <c r="L287" i="33"/>
  <c r="L286" i="33" s="1"/>
  <c r="L215" i="33"/>
  <c r="L203" i="33" s="1"/>
  <c r="C212" i="33"/>
  <c r="C188" i="33"/>
  <c r="K186" i="33"/>
  <c r="K284" i="33" s="1"/>
  <c r="G186" i="33"/>
  <c r="C182" i="33"/>
  <c r="C177" i="33"/>
  <c r="C166" i="33"/>
  <c r="C158" i="33"/>
  <c r="C156" i="33"/>
  <c r="L94" i="33"/>
  <c r="L88" i="33"/>
  <c r="I53" i="33"/>
  <c r="G51" i="33"/>
  <c r="O150" i="33"/>
  <c r="C151" i="33"/>
  <c r="F135" i="33"/>
  <c r="C136" i="33"/>
  <c r="D129" i="33"/>
  <c r="D74" i="33" s="1"/>
  <c r="D51" i="33" s="1"/>
  <c r="D50" i="33" s="1"/>
  <c r="C124" i="33"/>
  <c r="F111" i="33"/>
  <c r="C111" i="33" s="1"/>
  <c r="C112" i="33"/>
  <c r="C104" i="33"/>
  <c r="C100" i="33"/>
  <c r="C92" i="33"/>
  <c r="F88" i="33"/>
  <c r="E82" i="33"/>
  <c r="E74" i="33" s="1"/>
  <c r="E51" i="33" s="1"/>
  <c r="E50" i="33" s="1"/>
  <c r="H74" i="33"/>
  <c r="H51" i="33" s="1"/>
  <c r="O68" i="33"/>
  <c r="I66" i="33"/>
  <c r="C67" i="33"/>
  <c r="C60" i="33"/>
  <c r="C55" i="33"/>
  <c r="D20" i="33"/>
  <c r="F24" i="33"/>
  <c r="C24" i="33" s="1"/>
  <c r="O178" i="33"/>
  <c r="C162" i="33"/>
  <c r="O143" i="33"/>
  <c r="F143" i="33"/>
  <c r="C144" i="33"/>
  <c r="H129" i="33"/>
  <c r="F127" i="33"/>
  <c r="C127" i="33" s="1"/>
  <c r="C128" i="33"/>
  <c r="C122" i="33"/>
  <c r="F121" i="33"/>
  <c r="O115" i="33"/>
  <c r="F115" i="33"/>
  <c r="C116" i="33"/>
  <c r="O102" i="33"/>
  <c r="C103" i="33"/>
  <c r="F102" i="33"/>
  <c r="I94" i="33"/>
  <c r="I82" i="33" s="1"/>
  <c r="I74" i="33" s="1"/>
  <c r="C95" i="33"/>
  <c r="O88" i="33"/>
  <c r="O82" i="33" s="1"/>
  <c r="L83" i="33"/>
  <c r="L75" i="33"/>
  <c r="L68" i="33"/>
  <c r="L66" i="33" s="1"/>
  <c r="C58" i="33"/>
  <c r="F57" i="33"/>
  <c r="N52" i="33"/>
  <c r="K26" i="33"/>
  <c r="K20" i="33" s="1"/>
  <c r="I150" i="33"/>
  <c r="O130" i="33"/>
  <c r="C126" i="33"/>
  <c r="L121" i="33"/>
  <c r="C106" i="33"/>
  <c r="I102" i="33"/>
  <c r="O94" i="33"/>
  <c r="C90" i="33"/>
  <c r="C86" i="33"/>
  <c r="M82" i="33"/>
  <c r="M74" i="33" s="1"/>
  <c r="M51" i="33" s="1"/>
  <c r="M50" i="33" s="1"/>
  <c r="C70" i="33"/>
  <c r="O66" i="33"/>
  <c r="O52" i="33" s="1"/>
  <c r="C62" i="33"/>
  <c r="L57" i="33"/>
  <c r="L53" i="33" s="1"/>
  <c r="L52" i="33" s="1"/>
  <c r="F21" i="33"/>
  <c r="C22" i="33"/>
  <c r="G20" i="33"/>
  <c r="E20" i="33"/>
  <c r="O194" i="32"/>
  <c r="C232" i="32"/>
  <c r="C240" i="32"/>
  <c r="E229" i="32"/>
  <c r="F226" i="32"/>
  <c r="C226" i="32" s="1"/>
  <c r="C227" i="32"/>
  <c r="C216" i="32"/>
  <c r="C196" i="32"/>
  <c r="C295" i="32"/>
  <c r="F288" i="32"/>
  <c r="C289" i="32"/>
  <c r="L281" i="32"/>
  <c r="H287" i="32"/>
  <c r="H286" i="32" s="1"/>
  <c r="I269" i="32"/>
  <c r="I268" i="32" s="1"/>
  <c r="O269" i="32"/>
  <c r="O268" i="32" s="1"/>
  <c r="C270" i="32"/>
  <c r="C262" i="32"/>
  <c r="C259" i="32"/>
  <c r="L259" i="32"/>
  <c r="L258" i="32" s="1"/>
  <c r="C254" i="32"/>
  <c r="F251" i="32"/>
  <c r="L251" i="32"/>
  <c r="L250" i="32" s="1"/>
  <c r="C248" i="32"/>
  <c r="C246" i="32"/>
  <c r="L232" i="32"/>
  <c r="C233" i="32"/>
  <c r="H229" i="32"/>
  <c r="C231" i="32"/>
  <c r="L204" i="32"/>
  <c r="L203" i="32" s="1"/>
  <c r="L194" i="32" s="1"/>
  <c r="C205" i="32"/>
  <c r="K194" i="32"/>
  <c r="K193" i="32" s="1"/>
  <c r="F197" i="32"/>
  <c r="D287" i="32"/>
  <c r="D286" i="32" s="1"/>
  <c r="C264" i="32"/>
  <c r="C245" i="32"/>
  <c r="E203" i="32"/>
  <c r="O203" i="32"/>
  <c r="C198" i="32"/>
  <c r="I197" i="32"/>
  <c r="I195" i="32" s="1"/>
  <c r="I194" i="32" s="1"/>
  <c r="I193" i="32" s="1"/>
  <c r="C174" i="32"/>
  <c r="I286" i="32"/>
  <c r="C291" i="32"/>
  <c r="L288" i="32"/>
  <c r="O288" i="32"/>
  <c r="O287" i="32"/>
  <c r="O286" i="32" s="1"/>
  <c r="C282" i="32"/>
  <c r="F271" i="32"/>
  <c r="L269" i="32"/>
  <c r="L268" i="32" s="1"/>
  <c r="O258" i="32"/>
  <c r="C260" i="32"/>
  <c r="C252" i="32"/>
  <c r="F234" i="32"/>
  <c r="C234" i="32" s="1"/>
  <c r="C235" i="32"/>
  <c r="J230" i="32"/>
  <c r="J229" i="32" s="1"/>
  <c r="J193" i="32" s="1"/>
  <c r="G229" i="32"/>
  <c r="G193" i="32" s="1"/>
  <c r="O230" i="32"/>
  <c r="O229" i="32" s="1"/>
  <c r="M203" i="32"/>
  <c r="M194" i="32" s="1"/>
  <c r="I204" i="32"/>
  <c r="I203" i="32" s="1"/>
  <c r="C169" i="32"/>
  <c r="F275" i="32"/>
  <c r="C275" i="32" s="1"/>
  <c r="F263" i="32"/>
  <c r="C263" i="32" s="1"/>
  <c r="F237" i="32"/>
  <c r="C237" i="32" s="1"/>
  <c r="L230" i="32"/>
  <c r="F215" i="32"/>
  <c r="C215" i="32" s="1"/>
  <c r="L215" i="32"/>
  <c r="F204" i="32"/>
  <c r="N193" i="32"/>
  <c r="F195" i="32"/>
  <c r="F187" i="32"/>
  <c r="C188" i="32"/>
  <c r="I121" i="32"/>
  <c r="C192" i="32"/>
  <c r="L186" i="32"/>
  <c r="O187" i="32"/>
  <c r="O186" i="32" s="1"/>
  <c r="D186" i="32"/>
  <c r="F183" i="32"/>
  <c r="C183" i="32" s="1"/>
  <c r="C184" i="32"/>
  <c r="L178" i="32"/>
  <c r="L173" i="32" s="1"/>
  <c r="L172" i="32" s="1"/>
  <c r="C177" i="32"/>
  <c r="C175" i="32"/>
  <c r="J173" i="32"/>
  <c r="J172" i="32" s="1"/>
  <c r="E172" i="32"/>
  <c r="O159" i="32"/>
  <c r="O129" i="32" s="1"/>
  <c r="L150" i="32"/>
  <c r="C147" i="32"/>
  <c r="H129" i="32"/>
  <c r="H74" i="32" s="1"/>
  <c r="C132" i="32"/>
  <c r="O102" i="32"/>
  <c r="C98" i="32"/>
  <c r="N74" i="32"/>
  <c r="N51" i="32" s="1"/>
  <c r="N50" i="32" s="1"/>
  <c r="K74" i="32"/>
  <c r="K284" i="32" s="1"/>
  <c r="I53" i="32"/>
  <c r="L26" i="32"/>
  <c r="C26" i="32" s="1"/>
  <c r="C27" i="32"/>
  <c r="C141" i="32"/>
  <c r="L135" i="32"/>
  <c r="C56" i="32"/>
  <c r="L54" i="32"/>
  <c r="L53" i="32" s="1"/>
  <c r="L52" i="32" s="1"/>
  <c r="H194" i="32"/>
  <c r="D194" i="32"/>
  <c r="D193" i="32" s="1"/>
  <c r="F191" i="32"/>
  <c r="M186" i="32"/>
  <c r="H186" i="32"/>
  <c r="F178" i="32"/>
  <c r="C178" i="32" s="1"/>
  <c r="N173" i="32"/>
  <c r="N172" i="32" s="1"/>
  <c r="N284" i="32" s="1"/>
  <c r="L165" i="32"/>
  <c r="L164" i="32" s="1"/>
  <c r="C166" i="32"/>
  <c r="F150" i="32"/>
  <c r="C150" i="32" s="1"/>
  <c r="F143" i="32"/>
  <c r="C143" i="32" s="1"/>
  <c r="C144" i="32"/>
  <c r="C117" i="32"/>
  <c r="F115" i="32"/>
  <c r="F76" i="32"/>
  <c r="C77" i="32"/>
  <c r="J51" i="32"/>
  <c r="F159" i="32"/>
  <c r="C160" i="32"/>
  <c r="E194" i="32"/>
  <c r="E193" i="32" s="1"/>
  <c r="C181" i="32"/>
  <c r="M172" i="32"/>
  <c r="I165" i="32"/>
  <c r="I164" i="32" s="1"/>
  <c r="C153" i="32"/>
  <c r="L143" i="32"/>
  <c r="C140" i="32"/>
  <c r="F135" i="32"/>
  <c r="C135" i="32" s="1"/>
  <c r="C136" i="32"/>
  <c r="L130" i="32"/>
  <c r="L129" i="32" s="1"/>
  <c r="C131" i="32"/>
  <c r="I102" i="32"/>
  <c r="I82" i="32" s="1"/>
  <c r="L88" i="32"/>
  <c r="F165" i="32"/>
  <c r="I130" i="32"/>
  <c r="I129" i="32" s="1"/>
  <c r="N129" i="32"/>
  <c r="J129" i="32"/>
  <c r="C124" i="32"/>
  <c r="F121" i="32"/>
  <c r="O115" i="32"/>
  <c r="C111" i="32"/>
  <c r="C106" i="32"/>
  <c r="C104" i="32"/>
  <c r="C91" i="32"/>
  <c r="C84" i="32"/>
  <c r="J82" i="32"/>
  <c r="E82" i="32"/>
  <c r="E74" i="32" s="1"/>
  <c r="E51" i="32" s="1"/>
  <c r="E50" i="32" s="1"/>
  <c r="C79" i="32"/>
  <c r="O76" i="32"/>
  <c r="O75" i="32" s="1"/>
  <c r="I75" i="32"/>
  <c r="D74" i="32"/>
  <c r="D51" i="32" s="1"/>
  <c r="D50" i="32" s="1"/>
  <c r="F68" i="32"/>
  <c r="F66" i="32" s="1"/>
  <c r="C66" i="32" s="1"/>
  <c r="C69" i="32"/>
  <c r="I66" i="32"/>
  <c r="F57" i="32"/>
  <c r="C57" i="32" s="1"/>
  <c r="C58" i="32"/>
  <c r="H52" i="32"/>
  <c r="F134" i="32"/>
  <c r="C134" i="32" s="1"/>
  <c r="M129" i="32"/>
  <c r="M74" i="32" s="1"/>
  <c r="M51" i="32" s="1"/>
  <c r="C128" i="32"/>
  <c r="C127" i="32"/>
  <c r="O121" i="32"/>
  <c r="C122" i="32"/>
  <c r="C119" i="32"/>
  <c r="L115" i="32"/>
  <c r="C112" i="32"/>
  <c r="L94" i="32"/>
  <c r="C95" i="32"/>
  <c r="C92" i="32"/>
  <c r="O83" i="32"/>
  <c r="O82" i="32" s="1"/>
  <c r="N82" i="32"/>
  <c r="H82" i="32"/>
  <c r="D82" i="32"/>
  <c r="C80" i="32"/>
  <c r="L75" i="32"/>
  <c r="O68" i="32"/>
  <c r="O66" i="32" s="1"/>
  <c r="C67" i="32"/>
  <c r="O57" i="32"/>
  <c r="C54" i="32"/>
  <c r="G52" i="32"/>
  <c r="E129" i="32"/>
  <c r="G129" i="32"/>
  <c r="G74" i="32" s="1"/>
  <c r="L102" i="32"/>
  <c r="L82" i="32" s="1"/>
  <c r="C103" i="32"/>
  <c r="I94" i="32"/>
  <c r="F88" i="32"/>
  <c r="C88" i="32" s="1"/>
  <c r="C89" i="32"/>
  <c r="J74" i="32"/>
  <c r="O53" i="32"/>
  <c r="C55" i="32"/>
  <c r="K52" i="32"/>
  <c r="K51" i="32" s="1"/>
  <c r="K50" i="32" s="1"/>
  <c r="F21" i="32"/>
  <c r="C22" i="32"/>
  <c r="F102" i="32"/>
  <c r="F94" i="32"/>
  <c r="F42" i="32"/>
  <c r="C42" i="32" s="1"/>
  <c r="C123" i="32"/>
  <c r="C259" i="31"/>
  <c r="F258" i="31"/>
  <c r="O258" i="31"/>
  <c r="L287" i="31"/>
  <c r="L286" i="31" s="1"/>
  <c r="L258" i="31"/>
  <c r="C251" i="31"/>
  <c r="F250" i="31"/>
  <c r="C250" i="31" s="1"/>
  <c r="J229" i="31"/>
  <c r="C232" i="31"/>
  <c r="O287" i="31"/>
  <c r="I286" i="31"/>
  <c r="C275" i="31"/>
  <c r="I268" i="31"/>
  <c r="L269" i="31"/>
  <c r="L268" i="31" s="1"/>
  <c r="I258" i="31"/>
  <c r="N229" i="31"/>
  <c r="C281" i="31"/>
  <c r="F287" i="31"/>
  <c r="C287" i="31" s="1"/>
  <c r="O286" i="31"/>
  <c r="C282" i="31"/>
  <c r="F271" i="31"/>
  <c r="C271" i="31" s="1"/>
  <c r="C270" i="31"/>
  <c r="C261" i="31"/>
  <c r="M287" i="31"/>
  <c r="M286" i="31" s="1"/>
  <c r="I287" i="31"/>
  <c r="C277" i="31"/>
  <c r="C247" i="31"/>
  <c r="C239" i="31"/>
  <c r="F237" i="31"/>
  <c r="C237" i="31" s="1"/>
  <c r="C235" i="31"/>
  <c r="F234" i="31"/>
  <c r="C234" i="31" s="1"/>
  <c r="O232" i="31"/>
  <c r="O230" i="31" s="1"/>
  <c r="O229" i="31" s="1"/>
  <c r="K230" i="31"/>
  <c r="K229" i="31" s="1"/>
  <c r="K284" i="31" s="1"/>
  <c r="G230" i="31"/>
  <c r="G229" i="31" s="1"/>
  <c r="G284" i="31" s="1"/>
  <c r="C224" i="31"/>
  <c r="C219" i="31"/>
  <c r="L215" i="31"/>
  <c r="C212" i="31"/>
  <c r="C207" i="31"/>
  <c r="C197" i="31"/>
  <c r="F195" i="31"/>
  <c r="D194" i="31"/>
  <c r="E194" i="31"/>
  <c r="C190" i="31"/>
  <c r="N186" i="31"/>
  <c r="O173" i="31"/>
  <c r="O172" i="31" s="1"/>
  <c r="C140" i="31"/>
  <c r="C295" i="31"/>
  <c r="C290" i="31"/>
  <c r="C265" i="31"/>
  <c r="C242" i="31"/>
  <c r="E229" i="31"/>
  <c r="L230" i="31"/>
  <c r="L229" i="31" s="1"/>
  <c r="C220" i="31"/>
  <c r="I215" i="31"/>
  <c r="I203" i="31" s="1"/>
  <c r="F215" i="31"/>
  <c r="C208" i="31"/>
  <c r="H194" i="31"/>
  <c r="N194" i="31"/>
  <c r="L186" i="31"/>
  <c r="M186" i="31"/>
  <c r="L173" i="31"/>
  <c r="L172" i="31" s="1"/>
  <c r="F245" i="31"/>
  <c r="M229" i="31"/>
  <c r="M284" i="31" s="1"/>
  <c r="D229" i="31"/>
  <c r="D284" i="31" s="1"/>
  <c r="J203" i="31"/>
  <c r="C205" i="31"/>
  <c r="F204" i="31"/>
  <c r="L195" i="31"/>
  <c r="M193" i="31"/>
  <c r="I186" i="31"/>
  <c r="C165" i="31"/>
  <c r="F164" i="31"/>
  <c r="C164" i="31" s="1"/>
  <c r="I245" i="31"/>
  <c r="C238" i="31"/>
  <c r="I237" i="31"/>
  <c r="I230" i="31" s="1"/>
  <c r="I229" i="31" s="1"/>
  <c r="H229" i="31"/>
  <c r="C231" i="31"/>
  <c r="C223" i="31"/>
  <c r="O215" i="31"/>
  <c r="L204" i="31"/>
  <c r="L203" i="31" s="1"/>
  <c r="O204" i="31"/>
  <c r="O203" i="31" s="1"/>
  <c r="O194" i="31" s="1"/>
  <c r="I195" i="31"/>
  <c r="J194" i="31"/>
  <c r="J193" i="31" s="1"/>
  <c r="F173" i="31"/>
  <c r="C180" i="31"/>
  <c r="I178" i="31"/>
  <c r="C178" i="31" s="1"/>
  <c r="C176" i="31"/>
  <c r="I174" i="31"/>
  <c r="L130" i="31"/>
  <c r="M129" i="31"/>
  <c r="G129" i="31"/>
  <c r="F75" i="31"/>
  <c r="F66" i="31"/>
  <c r="C57" i="31"/>
  <c r="D52" i="31"/>
  <c r="C54" i="31"/>
  <c r="F53" i="31"/>
  <c r="E52" i="31"/>
  <c r="C199" i="31"/>
  <c r="C191" i="31"/>
  <c r="O135" i="31"/>
  <c r="C136" i="31"/>
  <c r="I130" i="31"/>
  <c r="C134" i="31"/>
  <c r="K129" i="31"/>
  <c r="E129" i="31"/>
  <c r="L82" i="31"/>
  <c r="M74" i="31"/>
  <c r="H52" i="31"/>
  <c r="C198" i="31"/>
  <c r="F187" i="31"/>
  <c r="F183" i="31"/>
  <c r="C183" i="31" s="1"/>
  <c r="C182" i="31"/>
  <c r="C166" i="31"/>
  <c r="F159" i="31"/>
  <c r="C159" i="31" s="1"/>
  <c r="C154" i="31"/>
  <c r="L150" i="31"/>
  <c r="F150" i="31"/>
  <c r="O143" i="31"/>
  <c r="C144" i="31"/>
  <c r="N129" i="31"/>
  <c r="N74" i="31" s="1"/>
  <c r="N51" i="31" s="1"/>
  <c r="J129" i="31"/>
  <c r="J74" i="31" s="1"/>
  <c r="J51" i="31" s="1"/>
  <c r="J50" i="31" s="1"/>
  <c r="D129" i="31"/>
  <c r="D74" i="31" s="1"/>
  <c r="C130" i="31"/>
  <c r="C127" i="31"/>
  <c r="G74" i="31"/>
  <c r="G51" i="31" s="1"/>
  <c r="L66" i="31"/>
  <c r="L53" i="31"/>
  <c r="C21" i="31"/>
  <c r="K20" i="31"/>
  <c r="C147" i="31"/>
  <c r="F143" i="31"/>
  <c r="C143" i="31" s="1"/>
  <c r="C141" i="31"/>
  <c r="C139" i="31"/>
  <c r="I135" i="31"/>
  <c r="C135" i="31" s="1"/>
  <c r="H129" i="31"/>
  <c r="H74" i="31" s="1"/>
  <c r="C132" i="31"/>
  <c r="O130" i="31"/>
  <c r="O129" i="31" s="1"/>
  <c r="C115" i="31"/>
  <c r="E74" i="31"/>
  <c r="E284" i="31" s="1"/>
  <c r="K74" i="31"/>
  <c r="K51" i="31" s="1"/>
  <c r="I53" i="31"/>
  <c r="I52" i="31" s="1"/>
  <c r="M52" i="31"/>
  <c r="M51" i="31" s="1"/>
  <c r="M50" i="31" s="1"/>
  <c r="J20" i="31"/>
  <c r="C131" i="31"/>
  <c r="O127" i="31"/>
  <c r="C123" i="31"/>
  <c r="I121" i="31"/>
  <c r="C121" i="31" s="1"/>
  <c r="O115" i="31"/>
  <c r="O111" i="31"/>
  <c r="C111" i="31" s="1"/>
  <c r="C96" i="31"/>
  <c r="I94" i="31"/>
  <c r="C94" i="31" s="1"/>
  <c r="C84" i="31"/>
  <c r="C80" i="31"/>
  <c r="O76" i="31"/>
  <c r="O75" i="31" s="1"/>
  <c r="O68" i="31"/>
  <c r="O66" i="31" s="1"/>
  <c r="O52" i="31" s="1"/>
  <c r="I66" i="31"/>
  <c r="C56" i="31"/>
  <c r="L27" i="31"/>
  <c r="F24" i="31"/>
  <c r="F20" i="31" s="1"/>
  <c r="C23" i="31"/>
  <c r="C118" i="31"/>
  <c r="C103" i="31"/>
  <c r="F88" i="31"/>
  <c r="C88" i="31" s="1"/>
  <c r="O83" i="31"/>
  <c r="C71" i="31"/>
  <c r="O121" i="31"/>
  <c r="C117" i="31"/>
  <c r="O102" i="31"/>
  <c r="C102" i="31" s="1"/>
  <c r="O94" i="31"/>
  <c r="C90" i="31"/>
  <c r="C78" i="31"/>
  <c r="C70" i="31"/>
  <c r="C58" i="31"/>
  <c r="C61" i="31"/>
  <c r="G284" i="51" l="1"/>
  <c r="N284" i="50"/>
  <c r="H284" i="48"/>
  <c r="D284" i="48"/>
  <c r="G284" i="48"/>
  <c r="J285" i="48"/>
  <c r="J49" i="48"/>
  <c r="O193" i="47"/>
  <c r="M49" i="45"/>
  <c r="M285" i="45"/>
  <c r="N49" i="45"/>
  <c r="N285" i="45"/>
  <c r="L193" i="43"/>
  <c r="L193" i="44"/>
  <c r="L193" i="42"/>
  <c r="E49" i="40"/>
  <c r="E285" i="40"/>
  <c r="M49" i="38"/>
  <c r="M285" i="38"/>
  <c r="H49" i="40"/>
  <c r="H285" i="40"/>
  <c r="J51" i="51"/>
  <c r="J50" i="51" s="1"/>
  <c r="J284" i="51"/>
  <c r="N284" i="51"/>
  <c r="N51" i="51"/>
  <c r="N50" i="51" s="1"/>
  <c r="D49" i="50"/>
  <c r="D285" i="50"/>
  <c r="K49" i="48"/>
  <c r="K285" i="48"/>
  <c r="G49" i="48"/>
  <c r="G285" i="48"/>
  <c r="K284" i="48"/>
  <c r="D284" i="49"/>
  <c r="N49" i="47"/>
  <c r="N285" i="47"/>
  <c r="E49" i="47"/>
  <c r="E285" i="47"/>
  <c r="N193" i="46"/>
  <c r="N284" i="46"/>
  <c r="I193" i="46"/>
  <c r="O74" i="44"/>
  <c r="G284" i="44"/>
  <c r="K49" i="42"/>
  <c r="K285" i="42"/>
  <c r="E285" i="42"/>
  <c r="E49" i="42"/>
  <c r="E193" i="41"/>
  <c r="E284" i="41"/>
  <c r="M284" i="41"/>
  <c r="E284" i="51"/>
  <c r="E51" i="51"/>
  <c r="E50" i="51" s="1"/>
  <c r="K284" i="51"/>
  <c r="M49" i="50"/>
  <c r="M285" i="50"/>
  <c r="E49" i="50"/>
  <c r="E285" i="50"/>
  <c r="I193" i="48"/>
  <c r="L284" i="46"/>
  <c r="K284" i="47"/>
  <c r="J49" i="45"/>
  <c r="J285" i="45"/>
  <c r="M284" i="44"/>
  <c r="M51" i="44"/>
  <c r="M50" i="44" s="1"/>
  <c r="I284" i="44"/>
  <c r="J49" i="42"/>
  <c r="J285" i="42"/>
  <c r="C286" i="37"/>
  <c r="J284" i="50"/>
  <c r="D49" i="48"/>
  <c r="D285" i="48"/>
  <c r="M49" i="47"/>
  <c r="M285" i="47"/>
  <c r="E49" i="46"/>
  <c r="E285" i="46"/>
  <c r="J193" i="46"/>
  <c r="J284" i="46"/>
  <c r="C286" i="47"/>
  <c r="C230" i="46"/>
  <c r="K49" i="45"/>
  <c r="K285" i="45"/>
  <c r="D284" i="44"/>
  <c r="H49" i="41"/>
  <c r="H285" i="41"/>
  <c r="G49" i="40"/>
  <c r="G285" i="40"/>
  <c r="H49" i="39"/>
  <c r="H285" i="39"/>
  <c r="M49" i="37"/>
  <c r="M285" i="37"/>
  <c r="D49" i="51"/>
  <c r="D285" i="51"/>
  <c r="K51" i="51"/>
  <c r="K50" i="51" s="1"/>
  <c r="C102" i="51"/>
  <c r="I82" i="51"/>
  <c r="C53" i="51"/>
  <c r="F52" i="51"/>
  <c r="O82" i="51"/>
  <c r="C135" i="51"/>
  <c r="O203" i="51"/>
  <c r="O194" i="51" s="1"/>
  <c r="O193" i="51" s="1"/>
  <c r="L193" i="51"/>
  <c r="O230" i="51"/>
  <c r="O229" i="51" s="1"/>
  <c r="C250" i="51"/>
  <c r="C54" i="50"/>
  <c r="F53" i="50"/>
  <c r="O52" i="50"/>
  <c r="O51" i="50" s="1"/>
  <c r="I129" i="51"/>
  <c r="C57" i="51"/>
  <c r="C121" i="51"/>
  <c r="F129" i="51"/>
  <c r="C130" i="51"/>
  <c r="C76" i="51"/>
  <c r="F75" i="51"/>
  <c r="L20" i="51"/>
  <c r="C88" i="51"/>
  <c r="I20" i="51"/>
  <c r="C174" i="51"/>
  <c r="F173" i="51"/>
  <c r="C204" i="51"/>
  <c r="F269" i="51"/>
  <c r="G193" i="51"/>
  <c r="O20" i="50"/>
  <c r="F20" i="50"/>
  <c r="C21" i="50"/>
  <c r="F287" i="50"/>
  <c r="C66" i="50"/>
  <c r="C130" i="50"/>
  <c r="F129" i="50"/>
  <c r="C129" i="50" s="1"/>
  <c r="F173" i="50"/>
  <c r="C174" i="50"/>
  <c r="F20" i="49"/>
  <c r="C21" i="49"/>
  <c r="F287" i="49"/>
  <c r="C75" i="50"/>
  <c r="C121" i="50"/>
  <c r="C263" i="50"/>
  <c r="L194" i="50"/>
  <c r="L193" i="50" s="1"/>
  <c r="C258" i="50"/>
  <c r="C140" i="49"/>
  <c r="H193" i="50"/>
  <c r="H50" i="50" s="1"/>
  <c r="F250" i="50"/>
  <c r="C250" i="50" s="1"/>
  <c r="C251" i="50"/>
  <c r="F269" i="50"/>
  <c r="C271" i="50"/>
  <c r="F53" i="49"/>
  <c r="C54" i="49"/>
  <c r="C67" i="49"/>
  <c r="F66" i="49"/>
  <c r="C66" i="49" s="1"/>
  <c r="L74" i="49"/>
  <c r="L284" i="49" s="1"/>
  <c r="L193" i="49"/>
  <c r="F250" i="49"/>
  <c r="C250" i="49" s="1"/>
  <c r="C251" i="49"/>
  <c r="I203" i="49"/>
  <c r="I194" i="49" s="1"/>
  <c r="H51" i="49"/>
  <c r="H50" i="49" s="1"/>
  <c r="F195" i="49"/>
  <c r="O229" i="49"/>
  <c r="C57" i="48"/>
  <c r="C135" i="48"/>
  <c r="I52" i="47"/>
  <c r="C275" i="48"/>
  <c r="F53" i="47"/>
  <c r="C54" i="47"/>
  <c r="O129" i="48"/>
  <c r="O74" i="48" s="1"/>
  <c r="O51" i="48" s="1"/>
  <c r="O50" i="48" s="1"/>
  <c r="C83" i="47"/>
  <c r="F82" i="47"/>
  <c r="L74" i="48"/>
  <c r="L51" i="48" s="1"/>
  <c r="L50" i="48" s="1"/>
  <c r="G51" i="47"/>
  <c r="G50" i="47" s="1"/>
  <c r="I203" i="47"/>
  <c r="I194" i="47" s="1"/>
  <c r="I193" i="47" s="1"/>
  <c r="O194" i="48"/>
  <c r="O193" i="48" s="1"/>
  <c r="H51" i="47"/>
  <c r="H50" i="47" s="1"/>
  <c r="C111" i="47"/>
  <c r="I129" i="47"/>
  <c r="I52" i="46"/>
  <c r="I129" i="46"/>
  <c r="M50" i="48"/>
  <c r="F203" i="48"/>
  <c r="C203" i="48" s="1"/>
  <c r="L194" i="47"/>
  <c r="C237" i="47"/>
  <c r="I82" i="46"/>
  <c r="C102" i="46"/>
  <c r="E284" i="48"/>
  <c r="K51" i="47"/>
  <c r="K50" i="47" s="1"/>
  <c r="C115" i="47"/>
  <c r="C115" i="46"/>
  <c r="C66" i="46"/>
  <c r="F75" i="46"/>
  <c r="C281" i="46"/>
  <c r="L229" i="47"/>
  <c r="K51" i="46"/>
  <c r="K50" i="46" s="1"/>
  <c r="F129" i="45"/>
  <c r="C129" i="45" s="1"/>
  <c r="C130" i="45"/>
  <c r="C258" i="47"/>
  <c r="L51" i="46"/>
  <c r="G193" i="46"/>
  <c r="C263" i="45"/>
  <c r="N50" i="46"/>
  <c r="M193" i="46"/>
  <c r="M50" i="46" s="1"/>
  <c r="C76" i="45"/>
  <c r="F75" i="45"/>
  <c r="G49" i="45"/>
  <c r="G285" i="45"/>
  <c r="E51" i="44"/>
  <c r="E50" i="44" s="1"/>
  <c r="F258" i="44"/>
  <c r="C258" i="44" s="1"/>
  <c r="C259" i="44"/>
  <c r="D51" i="44"/>
  <c r="D50" i="44" s="1"/>
  <c r="O194" i="44"/>
  <c r="H284" i="44"/>
  <c r="C191" i="43"/>
  <c r="I195" i="43"/>
  <c r="I194" i="43" s="1"/>
  <c r="C68" i="42"/>
  <c r="F66" i="42"/>
  <c r="C66" i="42" s="1"/>
  <c r="C54" i="43"/>
  <c r="C121" i="42"/>
  <c r="E50" i="43"/>
  <c r="I82" i="43"/>
  <c r="C165" i="43"/>
  <c r="C76" i="42"/>
  <c r="F230" i="42"/>
  <c r="F20" i="41"/>
  <c r="C21" i="41"/>
  <c r="F287" i="41"/>
  <c r="C178" i="44"/>
  <c r="F230" i="44"/>
  <c r="G50" i="43"/>
  <c r="C195" i="43"/>
  <c r="I230" i="43"/>
  <c r="I229" i="43" s="1"/>
  <c r="E284" i="43"/>
  <c r="C54" i="41"/>
  <c r="F53" i="41"/>
  <c r="C130" i="41"/>
  <c r="F129" i="41"/>
  <c r="C129" i="41" s="1"/>
  <c r="M50" i="42"/>
  <c r="F203" i="42"/>
  <c r="C203" i="42" s="1"/>
  <c r="O52" i="41"/>
  <c r="O51" i="41" s="1"/>
  <c r="L74" i="41"/>
  <c r="F230" i="41"/>
  <c r="H193" i="42"/>
  <c r="I229" i="42"/>
  <c r="I284" i="42" s="1"/>
  <c r="O74" i="41"/>
  <c r="O284" i="41" s="1"/>
  <c r="C165" i="41"/>
  <c r="F82" i="41"/>
  <c r="C82" i="41" s="1"/>
  <c r="F258" i="41"/>
  <c r="C258" i="41" s="1"/>
  <c r="C259" i="41"/>
  <c r="C275" i="40"/>
  <c r="C57" i="39"/>
  <c r="C135" i="39"/>
  <c r="C159" i="39"/>
  <c r="F186" i="39"/>
  <c r="C186" i="39" s="1"/>
  <c r="C187" i="39"/>
  <c r="F215" i="39"/>
  <c r="C215" i="39" s="1"/>
  <c r="I52" i="42"/>
  <c r="I51" i="42" s="1"/>
  <c r="D193" i="42"/>
  <c r="G284" i="42"/>
  <c r="O20" i="41"/>
  <c r="C186" i="41"/>
  <c r="I74" i="40"/>
  <c r="I51" i="40" s="1"/>
  <c r="I50" i="40" s="1"/>
  <c r="F94" i="39"/>
  <c r="F121" i="39"/>
  <c r="C121" i="39" s="1"/>
  <c r="C191" i="39"/>
  <c r="C102" i="38"/>
  <c r="C215" i="41"/>
  <c r="C269" i="41"/>
  <c r="F268" i="41"/>
  <c r="C268" i="41" s="1"/>
  <c r="I82" i="40"/>
  <c r="J284" i="40"/>
  <c r="K285" i="39"/>
  <c r="J51" i="39"/>
  <c r="J50" i="39" s="1"/>
  <c r="I129" i="40"/>
  <c r="C186" i="40"/>
  <c r="C75" i="39"/>
  <c r="C269" i="39"/>
  <c r="F258" i="38"/>
  <c r="C258" i="38" s="1"/>
  <c r="C259" i="38"/>
  <c r="L229" i="41"/>
  <c r="L193" i="41" s="1"/>
  <c r="F203" i="40"/>
  <c r="C203" i="40" s="1"/>
  <c r="F129" i="39"/>
  <c r="C129" i="39" s="1"/>
  <c r="G193" i="39"/>
  <c r="G50" i="39" s="1"/>
  <c r="H51" i="38"/>
  <c r="I172" i="38"/>
  <c r="F250" i="37"/>
  <c r="C250" i="37" s="1"/>
  <c r="C251" i="37"/>
  <c r="F269" i="37"/>
  <c r="C271" i="37"/>
  <c r="N51" i="39"/>
  <c r="N50" i="39" s="1"/>
  <c r="O194" i="39"/>
  <c r="O193" i="39" s="1"/>
  <c r="N284" i="39"/>
  <c r="J51" i="38"/>
  <c r="J50" i="38" s="1"/>
  <c r="F82" i="38"/>
  <c r="C82" i="38" s="1"/>
  <c r="C191" i="38"/>
  <c r="F203" i="38"/>
  <c r="C203" i="38" s="1"/>
  <c r="O51" i="37"/>
  <c r="D51" i="37"/>
  <c r="D50" i="37" s="1"/>
  <c r="F75" i="37"/>
  <c r="H193" i="37"/>
  <c r="D193" i="37"/>
  <c r="G284" i="37"/>
  <c r="L74" i="51"/>
  <c r="L284" i="51" s="1"/>
  <c r="I74" i="51"/>
  <c r="I284" i="51" s="1"/>
  <c r="F82" i="51"/>
  <c r="C82" i="51" s="1"/>
  <c r="G51" i="51"/>
  <c r="G50" i="51" s="1"/>
  <c r="I52" i="51"/>
  <c r="I51" i="51" s="1"/>
  <c r="I50" i="51" s="1"/>
  <c r="C203" i="51"/>
  <c r="D284" i="51"/>
  <c r="L26" i="50"/>
  <c r="C27" i="50"/>
  <c r="C94" i="50"/>
  <c r="G51" i="50"/>
  <c r="G50" i="50" s="1"/>
  <c r="L74" i="50"/>
  <c r="I74" i="50"/>
  <c r="C204" i="50"/>
  <c r="F203" i="50"/>
  <c r="C203" i="50" s="1"/>
  <c r="L26" i="49"/>
  <c r="C27" i="49"/>
  <c r="O229" i="50"/>
  <c r="O284" i="50" s="1"/>
  <c r="J50" i="49"/>
  <c r="E284" i="50"/>
  <c r="C215" i="49"/>
  <c r="C79" i="48"/>
  <c r="M51" i="49"/>
  <c r="M50" i="49" s="1"/>
  <c r="E49" i="48"/>
  <c r="E285" i="48"/>
  <c r="F75" i="48"/>
  <c r="C76" i="48"/>
  <c r="C121" i="48"/>
  <c r="C174" i="48"/>
  <c r="C53" i="48"/>
  <c r="F52" i="48"/>
  <c r="I75" i="48"/>
  <c r="C102" i="48"/>
  <c r="C143" i="48"/>
  <c r="E284" i="49"/>
  <c r="C68" i="48"/>
  <c r="C88" i="48"/>
  <c r="F195" i="48"/>
  <c r="C197" i="48"/>
  <c r="C237" i="48"/>
  <c r="I82" i="47"/>
  <c r="I74" i="47" s="1"/>
  <c r="C258" i="49"/>
  <c r="F268" i="49"/>
  <c r="C268" i="49" s="1"/>
  <c r="C269" i="49"/>
  <c r="C288" i="49"/>
  <c r="I82" i="48"/>
  <c r="O173" i="48"/>
  <c r="O172" i="48" s="1"/>
  <c r="C187" i="48"/>
  <c r="F186" i="48"/>
  <c r="C186" i="48" s="1"/>
  <c r="C288" i="48"/>
  <c r="J284" i="48"/>
  <c r="C187" i="47"/>
  <c r="C66" i="47"/>
  <c r="F75" i="47"/>
  <c r="C204" i="47"/>
  <c r="F203" i="47"/>
  <c r="C203" i="47" s="1"/>
  <c r="C245" i="47"/>
  <c r="F129" i="46"/>
  <c r="C129" i="46" s="1"/>
  <c r="C130" i="46"/>
  <c r="F173" i="46"/>
  <c r="C174" i="46"/>
  <c r="N284" i="48"/>
  <c r="C94" i="47"/>
  <c r="C83" i="46"/>
  <c r="F82" i="46"/>
  <c r="C82" i="46" s="1"/>
  <c r="C187" i="46"/>
  <c r="C130" i="47"/>
  <c r="M284" i="47"/>
  <c r="D51" i="46"/>
  <c r="D50" i="46" s="1"/>
  <c r="I20" i="45"/>
  <c r="I287" i="45"/>
  <c r="I286" i="45" s="1"/>
  <c r="C286" i="45" s="1"/>
  <c r="C21" i="45"/>
  <c r="C251" i="46"/>
  <c r="F250" i="46"/>
  <c r="C250" i="46" s="1"/>
  <c r="C259" i="46"/>
  <c r="F258" i="46"/>
  <c r="C258" i="46" s="1"/>
  <c r="F53" i="45"/>
  <c r="C54" i="45"/>
  <c r="J193" i="47"/>
  <c r="J50" i="47" s="1"/>
  <c r="G51" i="46"/>
  <c r="G50" i="46" s="1"/>
  <c r="F269" i="46"/>
  <c r="F186" i="45"/>
  <c r="C186" i="45" s="1"/>
  <c r="C187" i="45"/>
  <c r="L20" i="46"/>
  <c r="O52" i="46"/>
  <c r="O74" i="46"/>
  <c r="O284" i="46" s="1"/>
  <c r="C237" i="46"/>
  <c r="C288" i="45"/>
  <c r="K51" i="44"/>
  <c r="K50" i="44" s="1"/>
  <c r="C102" i="44"/>
  <c r="C130" i="44"/>
  <c r="O194" i="45"/>
  <c r="O193" i="45" s="1"/>
  <c r="I229" i="45"/>
  <c r="I284" i="45" s="1"/>
  <c r="G51" i="44"/>
  <c r="G50" i="44" s="1"/>
  <c r="O51" i="45"/>
  <c r="L74" i="45"/>
  <c r="L284" i="45" s="1"/>
  <c r="H49" i="44"/>
  <c r="H285" i="44"/>
  <c r="C263" i="44"/>
  <c r="C111" i="43"/>
  <c r="C215" i="43"/>
  <c r="C271" i="43"/>
  <c r="F269" i="43"/>
  <c r="D51" i="45"/>
  <c r="D50" i="45" s="1"/>
  <c r="O74" i="45"/>
  <c r="J51" i="44"/>
  <c r="J50" i="44" s="1"/>
  <c r="C121" i="44"/>
  <c r="C76" i="43"/>
  <c r="F75" i="43"/>
  <c r="C204" i="43"/>
  <c r="F203" i="43"/>
  <c r="C203" i="43" s="1"/>
  <c r="O230" i="44"/>
  <c r="O229" i="44" s="1"/>
  <c r="F230" i="43"/>
  <c r="G50" i="42"/>
  <c r="C195" i="44"/>
  <c r="C271" i="44"/>
  <c r="D50" i="43"/>
  <c r="C21" i="42"/>
  <c r="F20" i="42"/>
  <c r="C20" i="42" s="1"/>
  <c r="F287" i="42"/>
  <c r="F164" i="42"/>
  <c r="C164" i="42" s="1"/>
  <c r="C165" i="42"/>
  <c r="C237" i="42"/>
  <c r="K50" i="43"/>
  <c r="H193" i="43"/>
  <c r="H50" i="43" s="1"/>
  <c r="F173" i="42"/>
  <c r="C174" i="42"/>
  <c r="L26" i="41"/>
  <c r="C27" i="41"/>
  <c r="M50" i="43"/>
  <c r="C57" i="42"/>
  <c r="F66" i="41"/>
  <c r="C66" i="41" s="1"/>
  <c r="C186" i="42"/>
  <c r="F269" i="42"/>
  <c r="N51" i="41"/>
  <c r="L173" i="41"/>
  <c r="L172" i="41" s="1"/>
  <c r="I194" i="41"/>
  <c r="I193" i="41" s="1"/>
  <c r="F82" i="42"/>
  <c r="C82" i="42" s="1"/>
  <c r="E50" i="41"/>
  <c r="C164" i="41"/>
  <c r="C288" i="41"/>
  <c r="C237" i="40"/>
  <c r="C121" i="38"/>
  <c r="F164" i="38"/>
  <c r="C164" i="38" s="1"/>
  <c r="C165" i="38"/>
  <c r="F195" i="38"/>
  <c r="C197" i="38"/>
  <c r="F195" i="42"/>
  <c r="C258" i="42"/>
  <c r="C178" i="41"/>
  <c r="F230" i="40"/>
  <c r="C54" i="39"/>
  <c r="F53" i="39"/>
  <c r="C251" i="39"/>
  <c r="F250" i="39"/>
  <c r="C250" i="39" s="1"/>
  <c r="C130" i="38"/>
  <c r="F129" i="38"/>
  <c r="C129" i="38" s="1"/>
  <c r="C174" i="38"/>
  <c r="F173" i="38"/>
  <c r="J193" i="41"/>
  <c r="I230" i="41"/>
  <c r="I229" i="41" s="1"/>
  <c r="I284" i="41" s="1"/>
  <c r="K284" i="41"/>
  <c r="M51" i="40"/>
  <c r="M50" i="40" s="1"/>
  <c r="F129" i="40"/>
  <c r="C129" i="40" s="1"/>
  <c r="C173" i="39"/>
  <c r="F172" i="39"/>
  <c r="L74" i="40"/>
  <c r="L51" i="40" s="1"/>
  <c r="L50" i="40" s="1"/>
  <c r="O193" i="40"/>
  <c r="C268" i="39"/>
  <c r="C263" i="38"/>
  <c r="F129" i="37"/>
  <c r="C129" i="37" s="1"/>
  <c r="C130" i="37"/>
  <c r="M193" i="41"/>
  <c r="M50" i="41" s="1"/>
  <c r="F53" i="40"/>
  <c r="O74" i="40"/>
  <c r="O284" i="40" s="1"/>
  <c r="M193" i="39"/>
  <c r="N51" i="38"/>
  <c r="N50" i="38" s="1"/>
  <c r="O74" i="38"/>
  <c r="O284" i="38" s="1"/>
  <c r="O193" i="38"/>
  <c r="F82" i="37"/>
  <c r="C82" i="37" s="1"/>
  <c r="C83" i="37"/>
  <c r="F258" i="37"/>
  <c r="C258" i="37" s="1"/>
  <c r="C259" i="37"/>
  <c r="C275" i="37"/>
  <c r="D193" i="41"/>
  <c r="C75" i="40"/>
  <c r="C258" i="40"/>
  <c r="E284" i="40"/>
  <c r="L74" i="39"/>
  <c r="L284" i="39" s="1"/>
  <c r="C20" i="38"/>
  <c r="C75" i="38"/>
  <c r="D193" i="38"/>
  <c r="G284" i="38"/>
  <c r="O229" i="37"/>
  <c r="O284" i="37" s="1"/>
  <c r="E284" i="37"/>
  <c r="M284" i="38"/>
  <c r="C66" i="37"/>
  <c r="I52" i="37"/>
  <c r="I51" i="37" s="1"/>
  <c r="C195" i="37"/>
  <c r="H51" i="51"/>
  <c r="H50" i="51" s="1"/>
  <c r="C66" i="51"/>
  <c r="O129" i="51"/>
  <c r="O74" i="51" s="1"/>
  <c r="O51" i="51" s="1"/>
  <c r="O50" i="51" s="1"/>
  <c r="C195" i="51"/>
  <c r="F194" i="51"/>
  <c r="M49" i="51"/>
  <c r="M285" i="51"/>
  <c r="M284" i="51"/>
  <c r="C251" i="51"/>
  <c r="C102" i="50"/>
  <c r="K49" i="50"/>
  <c r="K285" i="50"/>
  <c r="I51" i="50"/>
  <c r="J51" i="50"/>
  <c r="J50" i="50" s="1"/>
  <c r="C232" i="50"/>
  <c r="F230" i="50"/>
  <c r="I20" i="49"/>
  <c r="I287" i="49"/>
  <c r="I286" i="49" s="1"/>
  <c r="F82" i="49"/>
  <c r="C82" i="49" s="1"/>
  <c r="C83" i="49"/>
  <c r="I129" i="49"/>
  <c r="I74" i="49" s="1"/>
  <c r="I51" i="49" s="1"/>
  <c r="N193" i="50"/>
  <c r="N50" i="50" s="1"/>
  <c r="N49" i="49"/>
  <c r="N285" i="49"/>
  <c r="C76" i="49"/>
  <c r="F75" i="49"/>
  <c r="C130" i="49"/>
  <c r="F129" i="49"/>
  <c r="C165" i="49"/>
  <c r="F164" i="49"/>
  <c r="C164" i="49" s="1"/>
  <c r="F82" i="48"/>
  <c r="C82" i="48" s="1"/>
  <c r="C83" i="48"/>
  <c r="E49" i="49"/>
  <c r="E285" i="49"/>
  <c r="O74" i="49"/>
  <c r="O284" i="49" s="1"/>
  <c r="C281" i="49"/>
  <c r="G51" i="49"/>
  <c r="G50" i="49" s="1"/>
  <c r="C245" i="49"/>
  <c r="C129" i="48"/>
  <c r="C173" i="48"/>
  <c r="F172" i="48"/>
  <c r="C172" i="48" s="1"/>
  <c r="G284" i="49"/>
  <c r="C21" i="48"/>
  <c r="F20" i="48"/>
  <c r="C20" i="48" s="1"/>
  <c r="F287" i="48"/>
  <c r="H51" i="48"/>
  <c r="H50" i="48" s="1"/>
  <c r="N285" i="48"/>
  <c r="N49" i="48"/>
  <c r="C245" i="48"/>
  <c r="F230" i="48"/>
  <c r="L74" i="47"/>
  <c r="O74" i="47"/>
  <c r="O51" i="47" s="1"/>
  <c r="O50" i="47" s="1"/>
  <c r="D284" i="47"/>
  <c r="C230" i="47"/>
  <c r="F229" i="47"/>
  <c r="C229" i="47" s="1"/>
  <c r="F269" i="47"/>
  <c r="C271" i="47"/>
  <c r="C178" i="46"/>
  <c r="C191" i="46"/>
  <c r="F190" i="46"/>
  <c r="C190" i="46" s="1"/>
  <c r="F129" i="47"/>
  <c r="C129" i="47" s="1"/>
  <c r="J50" i="46"/>
  <c r="C20" i="46"/>
  <c r="F173" i="45"/>
  <c r="C174" i="45"/>
  <c r="G284" i="47"/>
  <c r="I287" i="46"/>
  <c r="I286" i="46" s="1"/>
  <c r="C286" i="46" s="1"/>
  <c r="F250" i="45"/>
  <c r="C250" i="45" s="1"/>
  <c r="C251" i="45"/>
  <c r="F269" i="45"/>
  <c r="C271" i="45"/>
  <c r="I51" i="45"/>
  <c r="I50" i="45" s="1"/>
  <c r="C129" i="44"/>
  <c r="L51" i="45"/>
  <c r="L50" i="45" s="1"/>
  <c r="M284" i="45"/>
  <c r="H50" i="45"/>
  <c r="N49" i="44"/>
  <c r="N285" i="44"/>
  <c r="F287" i="44"/>
  <c r="C281" i="44"/>
  <c r="F250" i="43"/>
  <c r="C250" i="43" s="1"/>
  <c r="C251" i="43"/>
  <c r="L26" i="45"/>
  <c r="I193" i="45"/>
  <c r="C83" i="44"/>
  <c r="F82" i="44"/>
  <c r="C165" i="44"/>
  <c r="F164" i="44"/>
  <c r="C164" i="44" s="1"/>
  <c r="O287" i="44"/>
  <c r="O286" i="44" s="1"/>
  <c r="O284" i="44"/>
  <c r="O194" i="43"/>
  <c r="O193" i="43" s="1"/>
  <c r="C191" i="44"/>
  <c r="C269" i="44"/>
  <c r="F268" i="44"/>
  <c r="C268" i="44" s="1"/>
  <c r="J49" i="43"/>
  <c r="J285" i="43"/>
  <c r="C130" i="43"/>
  <c r="F75" i="41"/>
  <c r="C76" i="41"/>
  <c r="N193" i="43"/>
  <c r="N50" i="43" s="1"/>
  <c r="O52" i="42"/>
  <c r="F129" i="42"/>
  <c r="C129" i="42" s="1"/>
  <c r="C130" i="42"/>
  <c r="C174" i="43"/>
  <c r="C281" i="43"/>
  <c r="G284" i="43"/>
  <c r="D50" i="41"/>
  <c r="I193" i="42"/>
  <c r="J50" i="41"/>
  <c r="C174" i="41"/>
  <c r="F173" i="41"/>
  <c r="F194" i="41"/>
  <c r="C195" i="41"/>
  <c r="F52" i="42"/>
  <c r="C53" i="42"/>
  <c r="G49" i="41"/>
  <c r="G285" i="41"/>
  <c r="C281" i="41"/>
  <c r="F195" i="40"/>
  <c r="C197" i="40"/>
  <c r="C245" i="40"/>
  <c r="I203" i="39"/>
  <c r="I194" i="39" s="1"/>
  <c r="F230" i="39"/>
  <c r="C234" i="39"/>
  <c r="F53" i="38"/>
  <c r="C54" i="38"/>
  <c r="C150" i="41"/>
  <c r="C204" i="39"/>
  <c r="F203" i="39"/>
  <c r="C203" i="39" s="1"/>
  <c r="C259" i="39"/>
  <c r="F258" i="39"/>
  <c r="C258" i="39" s="1"/>
  <c r="C204" i="41"/>
  <c r="E49" i="39"/>
  <c r="E285" i="39"/>
  <c r="F194" i="39"/>
  <c r="C195" i="39"/>
  <c r="E49" i="38"/>
  <c r="E285" i="38"/>
  <c r="C271" i="41"/>
  <c r="O51" i="40"/>
  <c r="O50" i="40" s="1"/>
  <c r="I172" i="39"/>
  <c r="H284" i="39"/>
  <c r="L49" i="38"/>
  <c r="L285" i="38"/>
  <c r="F186" i="38"/>
  <c r="C186" i="38" s="1"/>
  <c r="F53" i="37"/>
  <c r="C54" i="37"/>
  <c r="J49" i="40"/>
  <c r="J285" i="40"/>
  <c r="L229" i="40"/>
  <c r="L284" i="40" s="1"/>
  <c r="M50" i="39"/>
  <c r="L193" i="39"/>
  <c r="F286" i="39"/>
  <c r="C286" i="39" s="1"/>
  <c r="O51" i="38"/>
  <c r="O50" i="38" s="1"/>
  <c r="H193" i="38"/>
  <c r="C263" i="37"/>
  <c r="N193" i="41"/>
  <c r="C287" i="40"/>
  <c r="K51" i="40"/>
  <c r="K50" i="40" s="1"/>
  <c r="C76" i="40"/>
  <c r="F82" i="40"/>
  <c r="C82" i="40" s="1"/>
  <c r="H284" i="40"/>
  <c r="O20" i="39"/>
  <c r="O51" i="39"/>
  <c r="O50" i="39" s="1"/>
  <c r="C230" i="38"/>
  <c r="K284" i="38"/>
  <c r="J49" i="37"/>
  <c r="J285" i="37"/>
  <c r="L284" i="38"/>
  <c r="I229" i="38"/>
  <c r="I284" i="38" s="1"/>
  <c r="K49" i="37"/>
  <c r="K285" i="37"/>
  <c r="N193" i="37"/>
  <c r="N50" i="37" s="1"/>
  <c r="L51" i="37"/>
  <c r="C21" i="51"/>
  <c r="F20" i="51"/>
  <c r="C20" i="51" s="1"/>
  <c r="F287" i="51"/>
  <c r="F164" i="51"/>
  <c r="C164" i="51" s="1"/>
  <c r="C165" i="51"/>
  <c r="F230" i="51"/>
  <c r="L51" i="50"/>
  <c r="L50" i="50" s="1"/>
  <c r="F82" i="50"/>
  <c r="C82" i="50" s="1"/>
  <c r="F186" i="50"/>
  <c r="C186" i="50" s="1"/>
  <c r="C187" i="50"/>
  <c r="F194" i="50"/>
  <c r="C195" i="50"/>
  <c r="C259" i="50"/>
  <c r="O193" i="50"/>
  <c r="I229" i="50"/>
  <c r="I284" i="50" s="1"/>
  <c r="D284" i="50"/>
  <c r="K49" i="49"/>
  <c r="K285" i="49"/>
  <c r="C173" i="49"/>
  <c r="F172" i="49"/>
  <c r="C172" i="49" s="1"/>
  <c r="C230" i="49"/>
  <c r="F229" i="49"/>
  <c r="C229" i="49" s="1"/>
  <c r="L51" i="49"/>
  <c r="L50" i="49" s="1"/>
  <c r="F186" i="49"/>
  <c r="C186" i="49" s="1"/>
  <c r="F203" i="49"/>
  <c r="C203" i="49" s="1"/>
  <c r="C204" i="49"/>
  <c r="M284" i="50"/>
  <c r="D50" i="49"/>
  <c r="O193" i="49"/>
  <c r="C165" i="48"/>
  <c r="F164" i="48"/>
  <c r="C164" i="48" s="1"/>
  <c r="F269" i="48"/>
  <c r="C271" i="48"/>
  <c r="C66" i="48"/>
  <c r="L51" i="47"/>
  <c r="F194" i="47"/>
  <c r="C195" i="47"/>
  <c r="L20" i="47"/>
  <c r="C20" i="47" s="1"/>
  <c r="F173" i="47"/>
  <c r="C174" i="47"/>
  <c r="H284" i="47"/>
  <c r="D51" i="47"/>
  <c r="D50" i="47" s="1"/>
  <c r="F190" i="47"/>
  <c r="C190" i="47" s="1"/>
  <c r="C191" i="47"/>
  <c r="F53" i="46"/>
  <c r="C54" i="46"/>
  <c r="C94" i="46"/>
  <c r="C258" i="48"/>
  <c r="C102" i="47"/>
  <c r="C165" i="47"/>
  <c r="F164" i="47"/>
  <c r="C164" i="47" s="1"/>
  <c r="C195" i="46"/>
  <c r="F194" i="46"/>
  <c r="F203" i="46"/>
  <c r="C203" i="46" s="1"/>
  <c r="I51" i="44"/>
  <c r="I50" i="44" s="1"/>
  <c r="C287" i="47"/>
  <c r="L193" i="46"/>
  <c r="F82" i="45"/>
  <c r="C82" i="45" s="1"/>
  <c r="C83" i="45"/>
  <c r="F258" i="45"/>
  <c r="C258" i="45" s="1"/>
  <c r="C259" i="45"/>
  <c r="C275" i="45"/>
  <c r="F53" i="44"/>
  <c r="C54" i="44"/>
  <c r="H50" i="46"/>
  <c r="C68" i="45"/>
  <c r="F66" i="45"/>
  <c r="C66" i="45" s="1"/>
  <c r="C204" i="45"/>
  <c r="F203" i="45"/>
  <c r="C203" i="45" s="1"/>
  <c r="F229" i="45"/>
  <c r="C229" i="45" s="1"/>
  <c r="C230" i="45"/>
  <c r="C287" i="45"/>
  <c r="L82" i="44"/>
  <c r="L74" i="44" s="1"/>
  <c r="C143" i="44"/>
  <c r="F194" i="45"/>
  <c r="C195" i="45"/>
  <c r="L20" i="44"/>
  <c r="C20" i="44" s="1"/>
  <c r="O51" i="44"/>
  <c r="F250" i="44"/>
  <c r="C250" i="44" s="1"/>
  <c r="C251" i="44"/>
  <c r="F82" i="43"/>
  <c r="C83" i="43"/>
  <c r="F186" i="43"/>
  <c r="C186" i="43" s="1"/>
  <c r="C187" i="43"/>
  <c r="F258" i="43"/>
  <c r="C258" i="43" s="1"/>
  <c r="C259" i="43"/>
  <c r="E50" i="45"/>
  <c r="C66" i="44"/>
  <c r="F75" i="44"/>
  <c r="F173" i="44"/>
  <c r="C174" i="44"/>
  <c r="C204" i="44"/>
  <c r="F203" i="44"/>
  <c r="C203" i="44" s="1"/>
  <c r="C21" i="43"/>
  <c r="F20" i="43"/>
  <c r="C20" i="43" s="1"/>
  <c r="F287" i="43"/>
  <c r="O82" i="43"/>
  <c r="O74" i="43" s="1"/>
  <c r="O51" i="43" s="1"/>
  <c r="O50" i="43" s="1"/>
  <c r="F53" i="43"/>
  <c r="F129" i="43"/>
  <c r="C129" i="43" s="1"/>
  <c r="N49" i="42"/>
  <c r="N285" i="42"/>
  <c r="C281" i="42"/>
  <c r="C187" i="44"/>
  <c r="N284" i="44"/>
  <c r="I74" i="43"/>
  <c r="I51" i="43" s="1"/>
  <c r="C164" i="43"/>
  <c r="C245" i="43"/>
  <c r="F74" i="42"/>
  <c r="C75" i="42"/>
  <c r="L52" i="43"/>
  <c r="L51" i="43" s="1"/>
  <c r="L50" i="43" s="1"/>
  <c r="C173" i="43"/>
  <c r="F172" i="43"/>
  <c r="C172" i="43" s="1"/>
  <c r="C237" i="43"/>
  <c r="I284" i="43"/>
  <c r="L50" i="42"/>
  <c r="I50" i="41"/>
  <c r="H50" i="42"/>
  <c r="D51" i="42"/>
  <c r="D50" i="42" s="1"/>
  <c r="O193" i="42"/>
  <c r="K49" i="41"/>
  <c r="K285" i="41"/>
  <c r="F250" i="41"/>
  <c r="C250" i="41" s="1"/>
  <c r="C251" i="41"/>
  <c r="F164" i="40"/>
  <c r="C164" i="40" s="1"/>
  <c r="C165" i="40"/>
  <c r="F269" i="40"/>
  <c r="C271" i="40"/>
  <c r="L26" i="39"/>
  <c r="C27" i="39"/>
  <c r="C183" i="39"/>
  <c r="C288" i="39"/>
  <c r="K284" i="43"/>
  <c r="O74" i="42"/>
  <c r="O284" i="42" s="1"/>
  <c r="J284" i="42"/>
  <c r="L51" i="41"/>
  <c r="C281" i="39"/>
  <c r="C203" i="41"/>
  <c r="F172" i="40"/>
  <c r="C172" i="40" s="1"/>
  <c r="C173" i="40"/>
  <c r="L193" i="40"/>
  <c r="F20" i="39"/>
  <c r="D49" i="39"/>
  <c r="D285" i="39"/>
  <c r="K49" i="38"/>
  <c r="K285" i="38"/>
  <c r="I74" i="38"/>
  <c r="I51" i="38" s="1"/>
  <c r="G284" i="41"/>
  <c r="N50" i="40"/>
  <c r="N193" i="40"/>
  <c r="G49" i="38"/>
  <c r="G285" i="38"/>
  <c r="F250" i="38"/>
  <c r="C250" i="38" s="1"/>
  <c r="C251" i="38"/>
  <c r="F173" i="37"/>
  <c r="C174" i="37"/>
  <c r="D24" i="40"/>
  <c r="D49" i="40"/>
  <c r="D285" i="40"/>
  <c r="C68" i="40"/>
  <c r="G284" i="40"/>
  <c r="C286" i="40"/>
  <c r="L51" i="39"/>
  <c r="L50" i="39" s="1"/>
  <c r="L49" i="39" s="1"/>
  <c r="I74" i="39"/>
  <c r="I51" i="39" s="1"/>
  <c r="F186" i="37"/>
  <c r="C186" i="37" s="1"/>
  <c r="C187" i="37"/>
  <c r="O193" i="41"/>
  <c r="I193" i="40"/>
  <c r="D51" i="38"/>
  <c r="D50" i="38" s="1"/>
  <c r="C204" i="37"/>
  <c r="F203" i="37"/>
  <c r="C203" i="37" s="1"/>
  <c r="C288" i="37"/>
  <c r="C286" i="38"/>
  <c r="H50" i="37"/>
  <c r="I193" i="37"/>
  <c r="F230" i="37"/>
  <c r="N284" i="38"/>
  <c r="L20" i="37"/>
  <c r="C20" i="37" s="1"/>
  <c r="E49" i="37"/>
  <c r="E285" i="37"/>
  <c r="L193" i="37"/>
  <c r="E284" i="38"/>
  <c r="F269" i="38"/>
  <c r="O193" i="37"/>
  <c r="C287" i="37"/>
  <c r="G50" i="37"/>
  <c r="I13" i="35"/>
  <c r="H13" i="35"/>
  <c r="D13" i="36"/>
  <c r="F12" i="36"/>
  <c r="F13" i="36" s="1"/>
  <c r="F15" i="36"/>
  <c r="F104" i="36"/>
  <c r="G17" i="36"/>
  <c r="F7" i="36"/>
  <c r="M49" i="33"/>
  <c r="M285" i="33"/>
  <c r="E49" i="33"/>
  <c r="E285" i="33"/>
  <c r="D49" i="33"/>
  <c r="D285" i="33"/>
  <c r="O74" i="33"/>
  <c r="O51" i="33" s="1"/>
  <c r="O50" i="33" s="1"/>
  <c r="J49" i="33"/>
  <c r="J285" i="33"/>
  <c r="K51" i="33"/>
  <c r="K50" i="33" s="1"/>
  <c r="C66" i="33"/>
  <c r="F172" i="33"/>
  <c r="F20" i="33"/>
  <c r="C20" i="33" s="1"/>
  <c r="C21" i="33"/>
  <c r="F287" i="33"/>
  <c r="N51" i="33"/>
  <c r="N50" i="33" s="1"/>
  <c r="C121" i="33"/>
  <c r="C135" i="33"/>
  <c r="I20" i="33"/>
  <c r="C178" i="33"/>
  <c r="D284" i="33"/>
  <c r="I172" i="33"/>
  <c r="I284" i="33" s="1"/>
  <c r="C88" i="33"/>
  <c r="L194" i="33"/>
  <c r="L193" i="33" s="1"/>
  <c r="F230" i="33"/>
  <c r="O129" i="33"/>
  <c r="C57" i="33"/>
  <c r="I52" i="33"/>
  <c r="I51" i="33" s="1"/>
  <c r="C94" i="33"/>
  <c r="C83" i="33"/>
  <c r="F82" i="33"/>
  <c r="O173" i="33"/>
  <c r="O172" i="33" s="1"/>
  <c r="O284" i="33" s="1"/>
  <c r="F190" i="33"/>
  <c r="C191" i="33"/>
  <c r="C204" i="33"/>
  <c r="F203" i="33"/>
  <c r="C203" i="33" s="1"/>
  <c r="C251" i="33"/>
  <c r="F250" i="33"/>
  <c r="C250" i="33" s="1"/>
  <c r="C54" i="33"/>
  <c r="F53" i="33"/>
  <c r="C237" i="33"/>
  <c r="C275" i="33"/>
  <c r="G193" i="33"/>
  <c r="G50" i="33" s="1"/>
  <c r="N284" i="33"/>
  <c r="E284" i="33"/>
  <c r="C215" i="33"/>
  <c r="I193" i="33"/>
  <c r="L82" i="33"/>
  <c r="L74" i="33" s="1"/>
  <c r="L51" i="33" s="1"/>
  <c r="L50" i="33" s="1"/>
  <c r="C102" i="33"/>
  <c r="C115" i="33"/>
  <c r="C143" i="33"/>
  <c r="C130" i="33"/>
  <c r="F129" i="33"/>
  <c r="C129" i="33" s="1"/>
  <c r="O203" i="33"/>
  <c r="O194" i="33" s="1"/>
  <c r="O193" i="33" s="1"/>
  <c r="C195" i="33"/>
  <c r="F75" i="33"/>
  <c r="C164" i="33"/>
  <c r="C271" i="33"/>
  <c r="F269" i="33"/>
  <c r="H193" i="33"/>
  <c r="H50" i="33" s="1"/>
  <c r="C245" i="33"/>
  <c r="M284" i="33"/>
  <c r="M50" i="32"/>
  <c r="D49" i="32"/>
  <c r="D285" i="32"/>
  <c r="E284" i="32"/>
  <c r="H284" i="32"/>
  <c r="E49" i="32"/>
  <c r="E285" i="32"/>
  <c r="N49" i="32"/>
  <c r="N285" i="32"/>
  <c r="M193" i="32"/>
  <c r="M284" i="32"/>
  <c r="L193" i="32"/>
  <c r="C21" i="32"/>
  <c r="F20" i="32"/>
  <c r="F287" i="32"/>
  <c r="O52" i="32"/>
  <c r="O51" i="32" s="1"/>
  <c r="O50" i="32" s="1"/>
  <c r="F53" i="32"/>
  <c r="L20" i="32"/>
  <c r="I74" i="32"/>
  <c r="F164" i="32"/>
  <c r="C164" i="32" s="1"/>
  <c r="C165" i="32"/>
  <c r="C159" i="32"/>
  <c r="H193" i="32"/>
  <c r="I52" i="32"/>
  <c r="I51" i="32" s="1"/>
  <c r="I50" i="32" s="1"/>
  <c r="F82" i="32"/>
  <c r="C82" i="32" s="1"/>
  <c r="L229" i="32"/>
  <c r="F173" i="32"/>
  <c r="C197" i="32"/>
  <c r="F250" i="32"/>
  <c r="C250" i="32" s="1"/>
  <c r="C251" i="32"/>
  <c r="F258" i="32"/>
  <c r="C258" i="32" s="1"/>
  <c r="I284" i="32"/>
  <c r="L287" i="32"/>
  <c r="L286" i="32" s="1"/>
  <c r="C288" i="32"/>
  <c r="C271" i="32"/>
  <c r="F269" i="32"/>
  <c r="O193" i="32"/>
  <c r="C94" i="32"/>
  <c r="H51" i="32"/>
  <c r="H50" i="32" s="1"/>
  <c r="O74" i="32"/>
  <c r="O284" i="32" s="1"/>
  <c r="C76" i="32"/>
  <c r="F75" i="32"/>
  <c r="C83" i="32"/>
  <c r="F130" i="32"/>
  <c r="C187" i="32"/>
  <c r="F186" i="32"/>
  <c r="C186" i="32" s="1"/>
  <c r="F203" i="32"/>
  <c r="C203" i="32" s="1"/>
  <c r="C204" i="32"/>
  <c r="G284" i="32"/>
  <c r="F230" i="32"/>
  <c r="J284" i="32"/>
  <c r="C281" i="32"/>
  <c r="C121" i="32"/>
  <c r="C102" i="32"/>
  <c r="K49" i="32"/>
  <c r="K285" i="32"/>
  <c r="G51" i="32"/>
  <c r="G50" i="32" s="1"/>
  <c r="L74" i="32"/>
  <c r="L51" i="32" s="1"/>
  <c r="L50" i="32" s="1"/>
  <c r="C68" i="32"/>
  <c r="J50" i="32"/>
  <c r="C115" i="32"/>
  <c r="C191" i="32"/>
  <c r="F190" i="32"/>
  <c r="C190" i="32" s="1"/>
  <c r="C195" i="32"/>
  <c r="F194" i="32"/>
  <c r="D284" i="32"/>
  <c r="N284" i="31"/>
  <c r="J284" i="31"/>
  <c r="J49" i="31"/>
  <c r="J285" i="31"/>
  <c r="O193" i="31"/>
  <c r="H284" i="31"/>
  <c r="L52" i="31"/>
  <c r="F129" i="31"/>
  <c r="D51" i="31"/>
  <c r="I173" i="31"/>
  <c r="I172" i="31" s="1"/>
  <c r="C173" i="31"/>
  <c r="F172" i="31"/>
  <c r="C172" i="31" s="1"/>
  <c r="I194" i="31"/>
  <c r="I193" i="31" s="1"/>
  <c r="G193" i="31"/>
  <c r="G50" i="31" s="1"/>
  <c r="F230" i="31"/>
  <c r="C245" i="31"/>
  <c r="N193" i="31"/>
  <c r="N50" i="31" s="1"/>
  <c r="C215" i="31"/>
  <c r="O82" i="31"/>
  <c r="O74" i="31" s="1"/>
  <c r="C83" i="31"/>
  <c r="I82" i="31"/>
  <c r="F186" i="31"/>
  <c r="C186" i="31" s="1"/>
  <c r="C187" i="31"/>
  <c r="E51" i="31"/>
  <c r="E50" i="31" s="1"/>
  <c r="C174" i="31"/>
  <c r="K193" i="31"/>
  <c r="K50" i="31" s="1"/>
  <c r="F203" i="31"/>
  <c r="C203" i="31" s="1"/>
  <c r="C204" i="31"/>
  <c r="H193" i="31"/>
  <c r="E193" i="31"/>
  <c r="F269" i="31"/>
  <c r="F286" i="31"/>
  <c r="C286" i="31" s="1"/>
  <c r="F82" i="31"/>
  <c r="C150" i="31"/>
  <c r="H51" i="31"/>
  <c r="H50" i="31" s="1"/>
  <c r="C53" i="31"/>
  <c r="F52" i="31"/>
  <c r="C68" i="31"/>
  <c r="C76" i="31"/>
  <c r="L129" i="31"/>
  <c r="L74" i="31" s="1"/>
  <c r="D193" i="31"/>
  <c r="C258" i="31"/>
  <c r="C27" i="31"/>
  <c r="L26" i="31"/>
  <c r="M49" i="31"/>
  <c r="M285" i="31"/>
  <c r="I129" i="31"/>
  <c r="C66" i="31"/>
  <c r="F74" i="31"/>
  <c r="C75" i="31"/>
  <c r="L194" i="31"/>
  <c r="L193" i="31" s="1"/>
  <c r="C195" i="31"/>
  <c r="O49" i="43" l="1"/>
  <c r="O285" i="43"/>
  <c r="L284" i="44"/>
  <c r="L51" i="44"/>
  <c r="L50" i="44" s="1"/>
  <c r="I193" i="39"/>
  <c r="I284" i="39"/>
  <c r="N49" i="50"/>
  <c r="N285" i="50"/>
  <c r="M49" i="41"/>
  <c r="M285" i="41"/>
  <c r="H49" i="43"/>
  <c r="H285" i="43"/>
  <c r="G285" i="39"/>
  <c r="G49" i="39"/>
  <c r="M49" i="46"/>
  <c r="M285" i="46"/>
  <c r="I50" i="39"/>
  <c r="N49" i="37"/>
  <c r="N285" i="37"/>
  <c r="I49" i="40"/>
  <c r="I285" i="40"/>
  <c r="H49" i="50"/>
  <c r="H285" i="50"/>
  <c r="I50" i="38"/>
  <c r="N49" i="43"/>
  <c r="N285" i="43"/>
  <c r="O49" i="47"/>
  <c r="O285" i="47"/>
  <c r="L49" i="40"/>
  <c r="L285" i="40"/>
  <c r="J49" i="47"/>
  <c r="J285" i="47"/>
  <c r="O49" i="48"/>
  <c r="O285" i="48"/>
  <c r="O49" i="51"/>
  <c r="O285" i="51"/>
  <c r="L49" i="48"/>
  <c r="L285" i="48"/>
  <c r="O284" i="51"/>
  <c r="D49" i="38"/>
  <c r="D285" i="38"/>
  <c r="F24" i="40"/>
  <c r="D20" i="40"/>
  <c r="N49" i="40"/>
  <c r="N285" i="40"/>
  <c r="L49" i="43"/>
  <c r="L285" i="43"/>
  <c r="L49" i="49"/>
  <c r="L285" i="49"/>
  <c r="F229" i="37"/>
  <c r="C229" i="37" s="1"/>
  <c r="C230" i="37"/>
  <c r="L285" i="39"/>
  <c r="C26" i="39"/>
  <c r="L20" i="39"/>
  <c r="H49" i="42"/>
  <c r="H285" i="42"/>
  <c r="C53" i="43"/>
  <c r="F52" i="43"/>
  <c r="C173" i="44"/>
  <c r="F172" i="44"/>
  <c r="C172" i="44" s="1"/>
  <c r="F52" i="46"/>
  <c r="C53" i="46"/>
  <c r="C230" i="51"/>
  <c r="F229" i="51"/>
  <c r="C229" i="51" s="1"/>
  <c r="F229" i="38"/>
  <c r="C229" i="38" s="1"/>
  <c r="O49" i="38"/>
  <c r="O285" i="38"/>
  <c r="C53" i="37"/>
  <c r="F52" i="37"/>
  <c r="F229" i="39"/>
  <c r="C230" i="39"/>
  <c r="C195" i="40"/>
  <c r="F194" i="40"/>
  <c r="C194" i="41"/>
  <c r="O51" i="42"/>
  <c r="O50" i="42" s="1"/>
  <c r="C82" i="44"/>
  <c r="C287" i="44"/>
  <c r="F286" i="44"/>
  <c r="C286" i="44" s="1"/>
  <c r="C173" i="45"/>
  <c r="F172" i="45"/>
  <c r="C172" i="45" s="1"/>
  <c r="C230" i="48"/>
  <c r="F229" i="48"/>
  <c r="C229" i="48" s="1"/>
  <c r="H49" i="48"/>
  <c r="H285" i="48"/>
  <c r="C129" i="49"/>
  <c r="I193" i="50"/>
  <c r="I50" i="50" s="1"/>
  <c r="C194" i="51"/>
  <c r="H49" i="51"/>
  <c r="H285" i="51"/>
  <c r="F74" i="40"/>
  <c r="C74" i="40" s="1"/>
  <c r="M49" i="40"/>
  <c r="M285" i="40"/>
  <c r="F172" i="38"/>
  <c r="C172" i="38" s="1"/>
  <c r="C173" i="38"/>
  <c r="C230" i="40"/>
  <c r="F229" i="40"/>
  <c r="C229" i="40" s="1"/>
  <c r="C26" i="41"/>
  <c r="L20" i="41"/>
  <c r="C20" i="41" s="1"/>
  <c r="K49" i="43"/>
  <c r="K285" i="43"/>
  <c r="C287" i="42"/>
  <c r="F286" i="42"/>
  <c r="C286" i="42" s="1"/>
  <c r="C230" i="43"/>
  <c r="F229" i="43"/>
  <c r="C229" i="43" s="1"/>
  <c r="F74" i="43"/>
  <c r="C74" i="43" s="1"/>
  <c r="C75" i="43"/>
  <c r="K49" i="44"/>
  <c r="K285" i="44"/>
  <c r="O51" i="46"/>
  <c r="O50" i="46" s="1"/>
  <c r="F268" i="46"/>
  <c r="C269" i="46"/>
  <c r="C53" i="45"/>
  <c r="F52" i="45"/>
  <c r="F186" i="46"/>
  <c r="C186" i="46" s="1"/>
  <c r="F186" i="47"/>
  <c r="C186" i="47" s="1"/>
  <c r="I74" i="48"/>
  <c r="L51" i="51"/>
  <c r="L50" i="51" s="1"/>
  <c r="O50" i="37"/>
  <c r="N49" i="39"/>
  <c r="N285" i="39"/>
  <c r="I50" i="42"/>
  <c r="G49" i="43"/>
  <c r="G285" i="43"/>
  <c r="O284" i="43"/>
  <c r="I193" i="43"/>
  <c r="I50" i="43" s="1"/>
  <c r="O193" i="44"/>
  <c r="O50" i="44" s="1"/>
  <c r="F74" i="45"/>
  <c r="C74" i="45" s="1"/>
  <c r="C75" i="45"/>
  <c r="L284" i="47"/>
  <c r="L193" i="47"/>
  <c r="C82" i="47"/>
  <c r="F52" i="47"/>
  <c r="C53" i="47"/>
  <c r="H49" i="49"/>
  <c r="H285" i="49"/>
  <c r="F74" i="50"/>
  <c r="C74" i="50" s="1"/>
  <c r="C20" i="49"/>
  <c r="L284" i="43"/>
  <c r="I193" i="38"/>
  <c r="N49" i="51"/>
  <c r="N285" i="51"/>
  <c r="J49" i="51"/>
  <c r="J285" i="51"/>
  <c r="I284" i="37"/>
  <c r="O284" i="47"/>
  <c r="L284" i="48"/>
  <c r="C269" i="38"/>
  <c r="F268" i="38"/>
  <c r="C173" i="37"/>
  <c r="F172" i="37"/>
  <c r="C172" i="37" s="1"/>
  <c r="L50" i="41"/>
  <c r="I49" i="41"/>
  <c r="I285" i="41"/>
  <c r="C74" i="42"/>
  <c r="C75" i="44"/>
  <c r="F74" i="44"/>
  <c r="C74" i="44" s="1"/>
  <c r="C82" i="43"/>
  <c r="F52" i="44"/>
  <c r="C53" i="44"/>
  <c r="I49" i="44"/>
  <c r="I285" i="44"/>
  <c r="C194" i="47"/>
  <c r="F268" i="48"/>
  <c r="C269" i="48"/>
  <c r="F172" i="41"/>
  <c r="C172" i="41" s="1"/>
  <c r="C173" i="41"/>
  <c r="D49" i="41"/>
  <c r="D285" i="41"/>
  <c r="L49" i="45"/>
  <c r="L285" i="45"/>
  <c r="C269" i="45"/>
  <c r="F268" i="45"/>
  <c r="F268" i="47"/>
  <c r="C269" i="47"/>
  <c r="C287" i="48"/>
  <c r="F286" i="48"/>
  <c r="C286" i="48" s="1"/>
  <c r="G49" i="49"/>
  <c r="G285" i="49"/>
  <c r="F229" i="50"/>
  <c r="C229" i="50" s="1"/>
  <c r="C230" i="50"/>
  <c r="C53" i="40"/>
  <c r="F52" i="40"/>
  <c r="C172" i="39"/>
  <c r="C195" i="38"/>
  <c r="F194" i="38"/>
  <c r="E49" i="41"/>
  <c r="E285" i="41"/>
  <c r="N50" i="41"/>
  <c r="D49" i="45"/>
  <c r="D285" i="45"/>
  <c r="G49" i="46"/>
  <c r="G285" i="46"/>
  <c r="C287" i="46"/>
  <c r="D285" i="46"/>
  <c r="D49" i="46"/>
  <c r="C75" i="47"/>
  <c r="F74" i="47"/>
  <c r="C74" i="47" s="1"/>
  <c r="C52" i="48"/>
  <c r="M49" i="49"/>
  <c r="M285" i="49"/>
  <c r="O51" i="49"/>
  <c r="O50" i="49" s="1"/>
  <c r="C26" i="49"/>
  <c r="L20" i="49"/>
  <c r="C26" i="50"/>
  <c r="L20" i="50"/>
  <c r="C20" i="50" s="1"/>
  <c r="I49" i="51"/>
  <c r="I285" i="51"/>
  <c r="J49" i="38"/>
  <c r="J285" i="38"/>
  <c r="O50" i="41"/>
  <c r="F229" i="44"/>
  <c r="C229" i="44" s="1"/>
  <c r="C230" i="44"/>
  <c r="D49" i="44"/>
  <c r="D285" i="44"/>
  <c r="E49" i="44"/>
  <c r="E285" i="44"/>
  <c r="I193" i="49"/>
  <c r="I50" i="49" s="1"/>
  <c r="I284" i="49"/>
  <c r="F52" i="49"/>
  <c r="C53" i="49"/>
  <c r="F172" i="51"/>
  <c r="C172" i="51" s="1"/>
  <c r="C173" i="51"/>
  <c r="C129" i="51"/>
  <c r="O50" i="50"/>
  <c r="F229" i="46"/>
  <c r="C229" i="46" s="1"/>
  <c r="G49" i="37"/>
  <c r="G285" i="37"/>
  <c r="H49" i="37"/>
  <c r="H285" i="37"/>
  <c r="C20" i="39"/>
  <c r="F268" i="40"/>
  <c r="C269" i="40"/>
  <c r="D49" i="42"/>
  <c r="D285" i="42"/>
  <c r="L49" i="42"/>
  <c r="L285" i="42"/>
  <c r="C287" i="43"/>
  <c r="F286" i="43"/>
  <c r="C286" i="43" s="1"/>
  <c r="C173" i="47"/>
  <c r="F172" i="47"/>
  <c r="C172" i="47" s="1"/>
  <c r="L50" i="47"/>
  <c r="D49" i="49"/>
  <c r="D285" i="49"/>
  <c r="L50" i="37"/>
  <c r="O285" i="39"/>
  <c r="O49" i="39"/>
  <c r="O49" i="40"/>
  <c r="O285" i="40"/>
  <c r="F52" i="38"/>
  <c r="C53" i="38"/>
  <c r="C52" i="42"/>
  <c r="J49" i="46"/>
  <c r="J285" i="46"/>
  <c r="F74" i="49"/>
  <c r="C74" i="49" s="1"/>
  <c r="C75" i="49"/>
  <c r="F194" i="37"/>
  <c r="F74" i="38"/>
  <c r="C74" i="38" s="1"/>
  <c r="N49" i="38"/>
  <c r="N285" i="38"/>
  <c r="F52" i="39"/>
  <c r="C53" i="39"/>
  <c r="F268" i="42"/>
  <c r="C269" i="42"/>
  <c r="M49" i="43"/>
  <c r="M285" i="43"/>
  <c r="F172" i="42"/>
  <c r="C172" i="42" s="1"/>
  <c r="C173" i="42"/>
  <c r="F194" i="44"/>
  <c r="C269" i="43"/>
  <c r="F268" i="43"/>
  <c r="O50" i="45"/>
  <c r="C195" i="48"/>
  <c r="F194" i="48"/>
  <c r="F74" i="48"/>
  <c r="C74" i="48" s="1"/>
  <c r="C75" i="48"/>
  <c r="J49" i="49"/>
  <c r="J285" i="49"/>
  <c r="G49" i="50"/>
  <c r="G285" i="50"/>
  <c r="G49" i="51"/>
  <c r="G285" i="51"/>
  <c r="F74" i="37"/>
  <c r="C74" i="37" s="1"/>
  <c r="C75" i="37"/>
  <c r="C269" i="37"/>
  <c r="F268" i="37"/>
  <c r="H50" i="38"/>
  <c r="L284" i="41"/>
  <c r="C94" i="39"/>
  <c r="F82" i="39"/>
  <c r="F52" i="41"/>
  <c r="C53" i="41"/>
  <c r="F229" i="42"/>
  <c r="C229" i="42" s="1"/>
  <c r="C230" i="42"/>
  <c r="E49" i="43"/>
  <c r="E285" i="43"/>
  <c r="L50" i="46"/>
  <c r="I74" i="46"/>
  <c r="I284" i="46" s="1"/>
  <c r="M49" i="48"/>
  <c r="M285" i="48"/>
  <c r="G49" i="47"/>
  <c r="G285" i="47"/>
  <c r="C287" i="49"/>
  <c r="F286" i="49"/>
  <c r="C286" i="49" s="1"/>
  <c r="C173" i="50"/>
  <c r="F172" i="50"/>
  <c r="C172" i="50" s="1"/>
  <c r="C287" i="50"/>
  <c r="F286" i="50"/>
  <c r="C286" i="50" s="1"/>
  <c r="C75" i="51"/>
  <c r="F74" i="51"/>
  <c r="C74" i="51" s="1"/>
  <c r="F52" i="50"/>
  <c r="C53" i="50"/>
  <c r="C52" i="51"/>
  <c r="K49" i="51"/>
  <c r="K285" i="51"/>
  <c r="M49" i="44"/>
  <c r="M285" i="44"/>
  <c r="I284" i="47"/>
  <c r="E49" i="51"/>
  <c r="E285" i="51"/>
  <c r="I284" i="40"/>
  <c r="L284" i="50"/>
  <c r="O284" i="48"/>
  <c r="E49" i="45"/>
  <c r="E285" i="45"/>
  <c r="F193" i="45"/>
  <c r="C193" i="45" s="1"/>
  <c r="C194" i="45"/>
  <c r="H285" i="46"/>
  <c r="H49" i="46"/>
  <c r="C194" i="46"/>
  <c r="D49" i="47"/>
  <c r="D285" i="47"/>
  <c r="C194" i="50"/>
  <c r="L49" i="50"/>
  <c r="L285" i="50"/>
  <c r="C287" i="51"/>
  <c r="F286" i="51"/>
  <c r="C286" i="51" s="1"/>
  <c r="K49" i="40"/>
  <c r="K285" i="40"/>
  <c r="M49" i="39"/>
  <c r="M285" i="39"/>
  <c r="F193" i="39"/>
  <c r="C193" i="39" s="1"/>
  <c r="C194" i="39"/>
  <c r="J49" i="41"/>
  <c r="J285" i="41"/>
  <c r="C75" i="41"/>
  <c r="F74" i="41"/>
  <c r="C74" i="41" s="1"/>
  <c r="C26" i="45"/>
  <c r="L20" i="45"/>
  <c r="C20" i="45" s="1"/>
  <c r="F284" i="44"/>
  <c r="C284" i="44" s="1"/>
  <c r="H49" i="45"/>
  <c r="H285" i="45"/>
  <c r="I49" i="45"/>
  <c r="I285" i="45"/>
  <c r="J49" i="50"/>
  <c r="J285" i="50"/>
  <c r="I50" i="37"/>
  <c r="C195" i="42"/>
  <c r="F194" i="42"/>
  <c r="D49" i="43"/>
  <c r="D285" i="43"/>
  <c r="G49" i="42"/>
  <c r="G285" i="42"/>
  <c r="J49" i="44"/>
  <c r="J285" i="44"/>
  <c r="G49" i="44"/>
  <c r="G285" i="44"/>
  <c r="F172" i="46"/>
  <c r="C172" i="46" s="1"/>
  <c r="C173" i="46"/>
  <c r="D49" i="37"/>
  <c r="D285" i="37"/>
  <c r="J49" i="39"/>
  <c r="J285" i="39"/>
  <c r="C230" i="41"/>
  <c r="F229" i="41"/>
  <c r="F193" i="41" s="1"/>
  <c r="C193" i="41" s="1"/>
  <c r="M49" i="42"/>
  <c r="M285" i="42"/>
  <c r="F194" i="43"/>
  <c r="C287" i="41"/>
  <c r="F286" i="41"/>
  <c r="C286" i="41" s="1"/>
  <c r="N49" i="46"/>
  <c r="N285" i="46"/>
  <c r="K49" i="46"/>
  <c r="K285" i="46"/>
  <c r="C75" i="46"/>
  <c r="F74" i="46"/>
  <c r="C74" i="46" s="1"/>
  <c r="K49" i="47"/>
  <c r="K285" i="47"/>
  <c r="H49" i="47"/>
  <c r="H285" i="47"/>
  <c r="I51" i="47"/>
  <c r="I50" i="47" s="1"/>
  <c r="F194" i="49"/>
  <c r="C195" i="49"/>
  <c r="C269" i="50"/>
  <c r="F268" i="50"/>
  <c r="F193" i="50" s="1"/>
  <c r="C193" i="50" s="1"/>
  <c r="C269" i="51"/>
  <c r="F268" i="51"/>
  <c r="O284" i="45"/>
  <c r="O284" i="39"/>
  <c r="G12" i="36"/>
  <c r="G13" i="36" s="1"/>
  <c r="G15" i="36"/>
  <c r="G104" i="36"/>
  <c r="G7" i="36"/>
  <c r="G8" i="36" s="1"/>
  <c r="F8" i="36"/>
  <c r="H49" i="33"/>
  <c r="H285" i="33"/>
  <c r="L49" i="33"/>
  <c r="L285" i="33"/>
  <c r="G285" i="33"/>
  <c r="G49" i="33"/>
  <c r="O285" i="33"/>
  <c r="O49" i="33"/>
  <c r="F194" i="33"/>
  <c r="C82" i="33"/>
  <c r="N49" i="33"/>
  <c r="N285" i="33"/>
  <c r="C173" i="33"/>
  <c r="L284" i="33"/>
  <c r="C287" i="33"/>
  <c r="F286" i="33"/>
  <c r="C286" i="33" s="1"/>
  <c r="C172" i="33"/>
  <c r="C75" i="33"/>
  <c r="F74" i="33"/>
  <c r="C74" i="33" s="1"/>
  <c r="C190" i="33"/>
  <c r="F186" i="33"/>
  <c r="C186" i="33" s="1"/>
  <c r="F268" i="33"/>
  <c r="C269" i="33"/>
  <c r="F52" i="33"/>
  <c r="C53" i="33"/>
  <c r="I50" i="33"/>
  <c r="C230" i="33"/>
  <c r="F229" i="33"/>
  <c r="C229" i="33" s="1"/>
  <c r="K49" i="33"/>
  <c r="K285" i="33"/>
  <c r="L49" i="32"/>
  <c r="L285" i="32"/>
  <c r="C194" i="32"/>
  <c r="G49" i="32"/>
  <c r="G285" i="32"/>
  <c r="C75" i="32"/>
  <c r="F172" i="32"/>
  <c r="C172" i="32" s="1"/>
  <c r="C173" i="32"/>
  <c r="C287" i="32"/>
  <c r="F286" i="32"/>
  <c r="C286" i="32" s="1"/>
  <c r="J49" i="32"/>
  <c r="J285" i="32"/>
  <c r="F129" i="32"/>
  <c r="C129" i="32" s="1"/>
  <c r="C130" i="32"/>
  <c r="L284" i="32"/>
  <c r="C20" i="32"/>
  <c r="C269" i="32"/>
  <c r="F268" i="32"/>
  <c r="C53" i="32"/>
  <c r="F52" i="32"/>
  <c r="C230" i="32"/>
  <c r="F229" i="32"/>
  <c r="C229" i="32" s="1"/>
  <c r="H49" i="32"/>
  <c r="H285" i="32"/>
  <c r="I49" i="32"/>
  <c r="I285" i="32"/>
  <c r="O49" i="32"/>
  <c r="O285" i="32"/>
  <c r="M49" i="32"/>
  <c r="M285" i="32"/>
  <c r="O51" i="31"/>
  <c r="O50" i="31" s="1"/>
  <c r="O284" i="31"/>
  <c r="K49" i="31"/>
  <c r="K285" i="31"/>
  <c r="G24" i="31"/>
  <c r="G49" i="31"/>
  <c r="N49" i="31"/>
  <c r="N285" i="31"/>
  <c r="F194" i="31"/>
  <c r="F51" i="31"/>
  <c r="C52" i="31"/>
  <c r="C82" i="31"/>
  <c r="C26" i="31"/>
  <c r="L20" i="31"/>
  <c r="I74" i="31"/>
  <c r="I51" i="31" s="1"/>
  <c r="I50" i="31" s="1"/>
  <c r="D50" i="31"/>
  <c r="I284" i="31"/>
  <c r="L284" i="31"/>
  <c r="H49" i="31"/>
  <c r="H285" i="31"/>
  <c r="E49" i="31"/>
  <c r="E285" i="31"/>
  <c r="C129" i="31"/>
  <c r="C74" i="31"/>
  <c r="C269" i="31"/>
  <c r="F268" i="31"/>
  <c r="F229" i="31"/>
  <c r="C229" i="31" s="1"/>
  <c r="C230" i="31"/>
  <c r="L51" i="31"/>
  <c r="L50" i="31" s="1"/>
  <c r="O49" i="44" l="1"/>
  <c r="O285" i="44"/>
  <c r="I49" i="50"/>
  <c r="I285" i="50"/>
  <c r="I49" i="49"/>
  <c r="I285" i="49"/>
  <c r="I49" i="43"/>
  <c r="I285" i="43"/>
  <c r="F193" i="44"/>
  <c r="C193" i="44" s="1"/>
  <c r="C194" i="44"/>
  <c r="C52" i="39"/>
  <c r="C268" i="51"/>
  <c r="F284" i="51"/>
  <c r="C284" i="51" s="1"/>
  <c r="I49" i="37"/>
  <c r="I285" i="37"/>
  <c r="O49" i="45"/>
  <c r="O285" i="45"/>
  <c r="F51" i="42"/>
  <c r="L49" i="37"/>
  <c r="L285" i="37"/>
  <c r="O49" i="50"/>
  <c r="O285" i="50"/>
  <c r="O49" i="49"/>
  <c r="O285" i="49"/>
  <c r="F51" i="48"/>
  <c r="C52" i="40"/>
  <c r="F51" i="40"/>
  <c r="L49" i="41"/>
  <c r="L285" i="41"/>
  <c r="C52" i="47"/>
  <c r="F51" i="47"/>
  <c r="I285" i="42"/>
  <c r="I49" i="42"/>
  <c r="L49" i="51"/>
  <c r="L285" i="51"/>
  <c r="C52" i="45"/>
  <c r="F51" i="45"/>
  <c r="O49" i="46"/>
  <c r="O285" i="46"/>
  <c r="O49" i="42"/>
  <c r="O285" i="42"/>
  <c r="L49" i="44"/>
  <c r="L285" i="44"/>
  <c r="F193" i="43"/>
  <c r="C193" i="43" s="1"/>
  <c r="C194" i="43"/>
  <c r="L285" i="46"/>
  <c r="L49" i="46"/>
  <c r="C194" i="49"/>
  <c r="F193" i="49"/>
  <c r="C193" i="49" s="1"/>
  <c r="F284" i="49"/>
  <c r="C284" i="49" s="1"/>
  <c r="F193" i="46"/>
  <c r="C193" i="46" s="1"/>
  <c r="F51" i="50"/>
  <c r="C52" i="50"/>
  <c r="F51" i="41"/>
  <c r="C52" i="41"/>
  <c r="H49" i="38"/>
  <c r="H285" i="38"/>
  <c r="C268" i="43"/>
  <c r="F284" i="43"/>
  <c r="C284" i="43" s="1"/>
  <c r="C268" i="42"/>
  <c r="F284" i="42"/>
  <c r="C284" i="42" s="1"/>
  <c r="C268" i="40"/>
  <c r="F284" i="40"/>
  <c r="C284" i="40" s="1"/>
  <c r="C52" i="49"/>
  <c r="F51" i="49"/>
  <c r="C194" i="38"/>
  <c r="F193" i="38"/>
  <c r="C193" i="38" s="1"/>
  <c r="C268" i="47"/>
  <c r="F284" i="47"/>
  <c r="C284" i="47" s="1"/>
  <c r="F193" i="47"/>
  <c r="C193" i="47" s="1"/>
  <c r="C52" i="44"/>
  <c r="F51" i="44"/>
  <c r="I51" i="48"/>
  <c r="I50" i="48" s="1"/>
  <c r="I284" i="48"/>
  <c r="C268" i="50"/>
  <c r="F284" i="50"/>
  <c r="C284" i="50" s="1"/>
  <c r="I49" i="47"/>
  <c r="I285" i="47"/>
  <c r="C229" i="41"/>
  <c r="F284" i="41"/>
  <c r="C284" i="41" s="1"/>
  <c r="F193" i="42"/>
  <c r="C193" i="42" s="1"/>
  <c r="C194" i="42"/>
  <c r="F51" i="51"/>
  <c r="C82" i="39"/>
  <c r="F74" i="39"/>
  <c r="C74" i="39" s="1"/>
  <c r="C268" i="37"/>
  <c r="F284" i="37"/>
  <c r="C284" i="37" s="1"/>
  <c r="C194" i="48"/>
  <c r="F193" i="48"/>
  <c r="C193" i="48" s="1"/>
  <c r="N49" i="41"/>
  <c r="N285" i="41"/>
  <c r="C268" i="45"/>
  <c r="F284" i="45"/>
  <c r="C284" i="45" s="1"/>
  <c r="I51" i="46"/>
  <c r="I50" i="46" s="1"/>
  <c r="F193" i="51"/>
  <c r="C193" i="51" s="1"/>
  <c r="C229" i="39"/>
  <c r="F284" i="39"/>
  <c r="C284" i="39" s="1"/>
  <c r="F193" i="37"/>
  <c r="C193" i="37" s="1"/>
  <c r="C194" i="37"/>
  <c r="C52" i="38"/>
  <c r="F51" i="38"/>
  <c r="L49" i="47"/>
  <c r="L285" i="47"/>
  <c r="O49" i="41"/>
  <c r="O285" i="41"/>
  <c r="C268" i="48"/>
  <c r="F284" i="48"/>
  <c r="C284" i="48" s="1"/>
  <c r="C268" i="38"/>
  <c r="F284" i="38"/>
  <c r="C284" i="38" s="1"/>
  <c r="O49" i="37"/>
  <c r="O285" i="37"/>
  <c r="C268" i="46"/>
  <c r="F284" i="46"/>
  <c r="C284" i="46" s="1"/>
  <c r="C194" i="40"/>
  <c r="F193" i="40"/>
  <c r="C193" i="40" s="1"/>
  <c r="C52" i="37"/>
  <c r="F51" i="37"/>
  <c r="C52" i="46"/>
  <c r="F51" i="46"/>
  <c r="F51" i="43"/>
  <c r="C52" i="43"/>
  <c r="C24" i="40"/>
  <c r="F20" i="40"/>
  <c r="C20" i="40" s="1"/>
  <c r="I49" i="38"/>
  <c r="I285" i="38"/>
  <c r="I49" i="39"/>
  <c r="I285" i="39"/>
  <c r="U7" i="36"/>
  <c r="U12" i="36"/>
  <c r="F51" i="33"/>
  <c r="C52" i="33"/>
  <c r="I49" i="33"/>
  <c r="I285" i="33"/>
  <c r="F284" i="33"/>
  <c r="C284" i="33" s="1"/>
  <c r="C268" i="33"/>
  <c r="F193" i="33"/>
  <c r="C193" i="33" s="1"/>
  <c r="C194" i="33"/>
  <c r="C268" i="32"/>
  <c r="F74" i="32"/>
  <c r="C74" i="32" s="1"/>
  <c r="F193" i="32"/>
  <c r="C193" i="32" s="1"/>
  <c r="C52" i="32"/>
  <c r="L49" i="31"/>
  <c r="L285" i="31"/>
  <c r="I49" i="31"/>
  <c r="C194" i="31"/>
  <c r="F193" i="31"/>
  <c r="C193" i="31" s="1"/>
  <c r="D49" i="31"/>
  <c r="D285" i="31"/>
  <c r="I24" i="31"/>
  <c r="I285" i="31" s="1"/>
  <c r="G20" i="31"/>
  <c r="C268" i="31"/>
  <c r="F284" i="31"/>
  <c r="C284" i="31" s="1"/>
  <c r="C51" i="31"/>
  <c r="G285" i="31"/>
  <c r="O49" i="31"/>
  <c r="O285" i="31"/>
  <c r="F50" i="37" l="1"/>
  <c r="C51" i="37"/>
  <c r="I49" i="48"/>
  <c r="I285" i="48"/>
  <c r="F50" i="45"/>
  <c r="C51" i="45"/>
  <c r="C51" i="46"/>
  <c r="F50" i="46"/>
  <c r="F50" i="51"/>
  <c r="C51" i="51"/>
  <c r="C51" i="47"/>
  <c r="F50" i="47"/>
  <c r="F50" i="40"/>
  <c r="C51" i="40"/>
  <c r="F50" i="43"/>
  <c r="C51" i="43"/>
  <c r="I49" i="46"/>
  <c r="I285" i="46"/>
  <c r="C51" i="41"/>
  <c r="F50" i="41"/>
  <c r="F50" i="42"/>
  <c r="C51" i="42"/>
  <c r="F51" i="39"/>
  <c r="F50" i="48"/>
  <c r="C51" i="48"/>
  <c r="C51" i="38"/>
  <c r="F50" i="38"/>
  <c r="F50" i="49"/>
  <c r="C51" i="49"/>
  <c r="C51" i="44"/>
  <c r="F50" i="44"/>
  <c r="C51" i="50"/>
  <c r="F50" i="50"/>
  <c r="C51" i="33"/>
  <c r="F50" i="33"/>
  <c r="F51" i="32"/>
  <c r="F284" i="32"/>
  <c r="C284" i="32" s="1"/>
  <c r="F50" i="31"/>
  <c r="I20" i="31"/>
  <c r="C20" i="31" s="1"/>
  <c r="C24" i="31"/>
  <c r="F49" i="45" l="1"/>
  <c r="C49" i="45" s="1"/>
  <c r="F285" i="45"/>
  <c r="C285" i="45" s="1"/>
  <c r="C50" i="45"/>
  <c r="F49" i="37"/>
  <c r="C49" i="37" s="1"/>
  <c r="F285" i="37"/>
  <c r="C285" i="37" s="1"/>
  <c r="C50" i="37"/>
  <c r="F49" i="49"/>
  <c r="C49" i="49" s="1"/>
  <c r="C50" i="49"/>
  <c r="F285" i="49"/>
  <c r="C285" i="49" s="1"/>
  <c r="C50" i="48"/>
  <c r="F285" i="48"/>
  <c r="C285" i="48" s="1"/>
  <c r="F49" i="48"/>
  <c r="C49" i="48" s="1"/>
  <c r="C50" i="41"/>
  <c r="F49" i="41"/>
  <c r="C49" i="41" s="1"/>
  <c r="F285" i="41"/>
  <c r="C285" i="41" s="1"/>
  <c r="F49" i="47"/>
  <c r="C49" i="47" s="1"/>
  <c r="C50" i="47"/>
  <c r="F285" i="47"/>
  <c r="C285" i="47" s="1"/>
  <c r="F49" i="46"/>
  <c r="C49" i="46" s="1"/>
  <c r="C50" i="46"/>
  <c r="F285" i="46"/>
  <c r="C285" i="46" s="1"/>
  <c r="C50" i="50"/>
  <c r="F49" i="50"/>
  <c r="C49" i="50" s="1"/>
  <c r="F285" i="50"/>
  <c r="C285" i="50" s="1"/>
  <c r="F49" i="42"/>
  <c r="C49" i="42" s="1"/>
  <c r="C50" i="42"/>
  <c r="F285" i="42"/>
  <c r="C285" i="42" s="1"/>
  <c r="F49" i="51"/>
  <c r="C49" i="51" s="1"/>
  <c r="C50" i="51"/>
  <c r="F285" i="51"/>
  <c r="C285" i="51" s="1"/>
  <c r="F49" i="44"/>
  <c r="C49" i="44" s="1"/>
  <c r="C50" i="44"/>
  <c r="F285" i="44"/>
  <c r="C285" i="44" s="1"/>
  <c r="F49" i="38"/>
  <c r="C49" i="38" s="1"/>
  <c r="C50" i="38"/>
  <c r="F285" i="38"/>
  <c r="C285" i="38" s="1"/>
  <c r="C51" i="39"/>
  <c r="F50" i="39"/>
  <c r="C50" i="43"/>
  <c r="F49" i="43"/>
  <c r="C49" i="43" s="1"/>
  <c r="F285" i="43"/>
  <c r="C285" i="43" s="1"/>
  <c r="F49" i="40"/>
  <c r="C49" i="40" s="1"/>
  <c r="F285" i="40"/>
  <c r="C285" i="40" s="1"/>
  <c r="C50" i="40"/>
  <c r="C50" i="33"/>
  <c r="F49" i="33"/>
  <c r="C49" i="33" s="1"/>
  <c r="F285" i="33"/>
  <c r="C285" i="33" s="1"/>
  <c r="F50" i="32"/>
  <c r="C51" i="32"/>
  <c r="C50" i="31"/>
  <c r="F49" i="31"/>
  <c r="C49" i="31" s="1"/>
  <c r="F285" i="31"/>
  <c r="C285" i="31" s="1"/>
  <c r="C50" i="39" l="1"/>
  <c r="F49" i="39"/>
  <c r="C49" i="39" s="1"/>
  <c r="F285" i="39"/>
  <c r="C285" i="39" s="1"/>
  <c r="F49" i="32"/>
  <c r="C49" i="32" s="1"/>
  <c r="C50" i="32"/>
  <c r="F285" i="32"/>
  <c r="C285" i="32" s="1"/>
  <c r="O296" i="30" l="1"/>
  <c r="L296" i="30"/>
  <c r="I296" i="30"/>
  <c r="F296" i="30"/>
  <c r="C296" i="30" s="1"/>
  <c r="O295" i="30"/>
  <c r="L295" i="30"/>
  <c r="I295" i="30"/>
  <c r="F295" i="30"/>
  <c r="O294" i="30"/>
  <c r="L294" i="30"/>
  <c r="I294" i="30"/>
  <c r="C294" i="30" s="1"/>
  <c r="F294" i="30"/>
  <c r="O293" i="30"/>
  <c r="L293" i="30"/>
  <c r="I293" i="30"/>
  <c r="F293" i="30"/>
  <c r="O292" i="30"/>
  <c r="O288" i="30" s="1"/>
  <c r="L292" i="30"/>
  <c r="I292" i="30"/>
  <c r="F292" i="30"/>
  <c r="C292" i="30" s="1"/>
  <c r="O291" i="30"/>
  <c r="L291" i="30"/>
  <c r="I291" i="30"/>
  <c r="F291" i="30"/>
  <c r="O290" i="30"/>
  <c r="L290" i="30"/>
  <c r="I290" i="30"/>
  <c r="F290" i="30"/>
  <c r="O289" i="30"/>
  <c r="L289" i="30"/>
  <c r="L288" i="30" s="1"/>
  <c r="I289" i="30"/>
  <c r="F289" i="30"/>
  <c r="F288" i="30" s="1"/>
  <c r="N288" i="30"/>
  <c r="M288" i="30"/>
  <c r="K288" i="30"/>
  <c r="J288" i="30"/>
  <c r="H288" i="30"/>
  <c r="G288" i="30"/>
  <c r="E288" i="30"/>
  <c r="D288" i="30"/>
  <c r="O283" i="30"/>
  <c r="L283" i="30"/>
  <c r="I283" i="30"/>
  <c r="F283" i="30"/>
  <c r="O282" i="30"/>
  <c r="O281" i="30" s="1"/>
  <c r="L282" i="30"/>
  <c r="I282" i="30"/>
  <c r="F282" i="30"/>
  <c r="N281" i="30"/>
  <c r="M281" i="30"/>
  <c r="L281" i="30"/>
  <c r="K281" i="30"/>
  <c r="J281" i="30"/>
  <c r="H281" i="30"/>
  <c r="G281" i="30"/>
  <c r="F281" i="30"/>
  <c r="E281" i="30"/>
  <c r="D281" i="30"/>
  <c r="O280" i="30"/>
  <c r="O279" i="30" s="1"/>
  <c r="L280" i="30"/>
  <c r="I280" i="30"/>
  <c r="I279" i="30" s="1"/>
  <c r="F280" i="30"/>
  <c r="N279" i="30"/>
  <c r="M279" i="30"/>
  <c r="M268" i="30" s="1"/>
  <c r="L279" i="30"/>
  <c r="K279" i="30"/>
  <c r="J279" i="30"/>
  <c r="H279" i="30"/>
  <c r="H268" i="30" s="1"/>
  <c r="G279" i="30"/>
  <c r="F279" i="30"/>
  <c r="E279" i="30"/>
  <c r="D279" i="30"/>
  <c r="O278" i="30"/>
  <c r="L278" i="30"/>
  <c r="I278" i="30"/>
  <c r="F278" i="30"/>
  <c r="O277" i="30"/>
  <c r="L277" i="30"/>
  <c r="I277" i="30"/>
  <c r="F277" i="30"/>
  <c r="O276" i="30"/>
  <c r="O275" i="30" s="1"/>
  <c r="L276" i="30"/>
  <c r="I276" i="30"/>
  <c r="I275" i="30" s="1"/>
  <c r="F276" i="30"/>
  <c r="C276" i="30" s="1"/>
  <c r="N275" i="30"/>
  <c r="M275" i="30"/>
  <c r="K275" i="30"/>
  <c r="J275" i="30"/>
  <c r="H275" i="30"/>
  <c r="G275" i="30"/>
  <c r="F275" i="30"/>
  <c r="E275" i="30"/>
  <c r="D275" i="30"/>
  <c r="O274" i="30"/>
  <c r="L274" i="30"/>
  <c r="I274" i="30"/>
  <c r="F274" i="30"/>
  <c r="O273" i="30"/>
  <c r="L273" i="30"/>
  <c r="I273" i="30"/>
  <c r="F273" i="30"/>
  <c r="O272" i="30"/>
  <c r="O271" i="30" s="1"/>
  <c r="L272" i="30"/>
  <c r="L271" i="30" s="1"/>
  <c r="I272" i="30"/>
  <c r="F272" i="30"/>
  <c r="N271" i="30"/>
  <c r="M271" i="30"/>
  <c r="K271" i="30"/>
  <c r="J271" i="30"/>
  <c r="I271" i="30"/>
  <c r="H271" i="30"/>
  <c r="G271" i="30"/>
  <c r="F271" i="30"/>
  <c r="E271" i="30"/>
  <c r="D271" i="30"/>
  <c r="D269" i="30" s="1"/>
  <c r="O270" i="30"/>
  <c r="L270" i="30"/>
  <c r="I270" i="30"/>
  <c r="F270" i="30"/>
  <c r="G269" i="30"/>
  <c r="F269" i="30"/>
  <c r="F268" i="30" s="1"/>
  <c r="E269" i="30"/>
  <c r="E268" i="30" s="1"/>
  <c r="N268" i="30"/>
  <c r="K268" i="30"/>
  <c r="J268" i="30"/>
  <c r="G268" i="30"/>
  <c r="O267" i="30"/>
  <c r="O263" i="30" s="1"/>
  <c r="L267" i="30"/>
  <c r="I267" i="30"/>
  <c r="F267" i="30"/>
  <c r="C267" i="30"/>
  <c r="O266" i="30"/>
  <c r="L266" i="30"/>
  <c r="I266" i="30"/>
  <c r="F266" i="30"/>
  <c r="O265" i="30"/>
  <c r="L265" i="30"/>
  <c r="I265" i="30"/>
  <c r="F265" i="30"/>
  <c r="O264" i="30"/>
  <c r="L264" i="30"/>
  <c r="I264" i="30"/>
  <c r="F264" i="30"/>
  <c r="N263" i="30"/>
  <c r="M263" i="30"/>
  <c r="K263" i="30"/>
  <c r="J263" i="30"/>
  <c r="H263" i="30"/>
  <c r="G263" i="30"/>
  <c r="E263" i="30"/>
  <c r="D263" i="30"/>
  <c r="D258" i="30" s="1"/>
  <c r="O262" i="30"/>
  <c r="L262" i="30"/>
  <c r="I262" i="30"/>
  <c r="F262" i="30"/>
  <c r="O261" i="30"/>
  <c r="L261" i="30"/>
  <c r="I261" i="30"/>
  <c r="F261" i="30"/>
  <c r="O260" i="30"/>
  <c r="L260" i="30"/>
  <c r="L259" i="30" s="1"/>
  <c r="I260" i="30"/>
  <c r="F260" i="30"/>
  <c r="O259" i="30"/>
  <c r="N259" i="30"/>
  <c r="M259" i="30"/>
  <c r="K259" i="30"/>
  <c r="J259" i="30"/>
  <c r="H259" i="30"/>
  <c r="G259" i="30"/>
  <c r="G258" i="30" s="1"/>
  <c r="E259" i="30"/>
  <c r="E258" i="30" s="1"/>
  <c r="D259" i="30"/>
  <c r="N258" i="30"/>
  <c r="M258" i="30"/>
  <c r="J258" i="30"/>
  <c r="H258" i="30"/>
  <c r="O257" i="30"/>
  <c r="L257" i="30"/>
  <c r="I257" i="30"/>
  <c r="F257" i="30"/>
  <c r="O256" i="30"/>
  <c r="L256" i="30"/>
  <c r="I256" i="30"/>
  <c r="F256" i="30"/>
  <c r="O255" i="30"/>
  <c r="O251" i="30" s="1"/>
  <c r="O250" i="30" s="1"/>
  <c r="L255" i="30"/>
  <c r="I255" i="30"/>
  <c r="F255" i="30"/>
  <c r="C255" i="30"/>
  <c r="O254" i="30"/>
  <c r="L254" i="30"/>
  <c r="I254" i="30"/>
  <c r="F254" i="30"/>
  <c r="O253" i="30"/>
  <c r="L253" i="30"/>
  <c r="I253" i="30"/>
  <c r="F253" i="30"/>
  <c r="O252" i="30"/>
  <c r="L252" i="30"/>
  <c r="L251" i="30" s="1"/>
  <c r="L250" i="30" s="1"/>
  <c r="I252" i="30"/>
  <c r="F252" i="30"/>
  <c r="C252" i="30" s="1"/>
  <c r="N251" i="30"/>
  <c r="M251" i="30"/>
  <c r="K251" i="30"/>
  <c r="K250" i="30" s="1"/>
  <c r="J251" i="30"/>
  <c r="J250" i="30" s="1"/>
  <c r="H251" i="30"/>
  <c r="G251" i="30"/>
  <c r="G250" i="30" s="1"/>
  <c r="E251" i="30"/>
  <c r="D251" i="30"/>
  <c r="D250" i="30" s="1"/>
  <c r="N250" i="30"/>
  <c r="M250" i="30"/>
  <c r="H250" i="30"/>
  <c r="E250" i="30"/>
  <c r="O249" i="30"/>
  <c r="L249" i="30"/>
  <c r="I249" i="30"/>
  <c r="F249" i="30"/>
  <c r="O248" i="30"/>
  <c r="L248" i="30"/>
  <c r="L245" i="30" s="1"/>
  <c r="I248" i="30"/>
  <c r="F248" i="30"/>
  <c r="O247" i="30"/>
  <c r="L247" i="30"/>
  <c r="C247" i="30" s="1"/>
  <c r="I247" i="30"/>
  <c r="F247" i="30"/>
  <c r="O246" i="30"/>
  <c r="L246" i="30"/>
  <c r="I246" i="30"/>
  <c r="F246" i="30"/>
  <c r="N245" i="30"/>
  <c r="M245" i="30"/>
  <c r="K245" i="30"/>
  <c r="J245" i="30"/>
  <c r="H245" i="30"/>
  <c r="G245" i="30"/>
  <c r="E245" i="30"/>
  <c r="D245" i="30"/>
  <c r="O244" i="30"/>
  <c r="L244" i="30"/>
  <c r="I244" i="30"/>
  <c r="F244" i="30"/>
  <c r="O243" i="30"/>
  <c r="L243" i="30"/>
  <c r="I243" i="30"/>
  <c r="F243" i="30"/>
  <c r="C243" i="30"/>
  <c r="O242" i="30"/>
  <c r="L242" i="30"/>
  <c r="I242" i="30"/>
  <c r="F242" i="30"/>
  <c r="C242" i="30" s="1"/>
  <c r="O241" i="30"/>
  <c r="L241" i="30"/>
  <c r="I241" i="30"/>
  <c r="F241" i="30"/>
  <c r="O240" i="30"/>
  <c r="L240" i="30"/>
  <c r="I240" i="30"/>
  <c r="F240" i="30"/>
  <c r="O239" i="30"/>
  <c r="L239" i="30"/>
  <c r="I239" i="30"/>
  <c r="F239" i="30"/>
  <c r="C239" i="30" s="1"/>
  <c r="O238" i="30"/>
  <c r="L238" i="30"/>
  <c r="I238" i="30"/>
  <c r="I237" i="30" s="1"/>
  <c r="F238" i="30"/>
  <c r="N237" i="30"/>
  <c r="M237" i="30"/>
  <c r="K237" i="30"/>
  <c r="K230" i="30" s="1"/>
  <c r="J237" i="30"/>
  <c r="H237" i="30"/>
  <c r="G237" i="30"/>
  <c r="G230" i="30" s="1"/>
  <c r="E237" i="30"/>
  <c r="D237" i="30"/>
  <c r="O236" i="30"/>
  <c r="L236" i="30"/>
  <c r="I236" i="30"/>
  <c r="F236" i="30"/>
  <c r="O235" i="30"/>
  <c r="O234" i="30" s="1"/>
  <c r="L235" i="30"/>
  <c r="I235" i="30"/>
  <c r="F235" i="30"/>
  <c r="C235" i="30" s="1"/>
  <c r="N234" i="30"/>
  <c r="M234" i="30"/>
  <c r="K234" i="30"/>
  <c r="J234" i="30"/>
  <c r="I234" i="30"/>
  <c r="H234" i="30"/>
  <c r="G234" i="30"/>
  <c r="F234" i="30"/>
  <c r="E234" i="30"/>
  <c r="D234" i="30"/>
  <c r="O233" i="30"/>
  <c r="L233" i="30"/>
  <c r="I233" i="30"/>
  <c r="I232" i="30" s="1"/>
  <c r="F233" i="30"/>
  <c r="F232" i="30" s="1"/>
  <c r="O232" i="30"/>
  <c r="N232" i="30"/>
  <c r="M232" i="30"/>
  <c r="L232" i="30"/>
  <c r="K232" i="30"/>
  <c r="J232" i="30"/>
  <c r="J230" i="30" s="1"/>
  <c r="H232" i="30"/>
  <c r="G232" i="30"/>
  <c r="E232" i="30"/>
  <c r="D232" i="30"/>
  <c r="O231" i="30"/>
  <c r="L231" i="30"/>
  <c r="I231" i="30"/>
  <c r="F231" i="30"/>
  <c r="C231" i="30" s="1"/>
  <c r="O228" i="30"/>
  <c r="L228" i="30"/>
  <c r="I228" i="30"/>
  <c r="F228" i="30"/>
  <c r="O227" i="30"/>
  <c r="O226" i="30" s="1"/>
  <c r="L227" i="30"/>
  <c r="I227" i="30"/>
  <c r="F227" i="30"/>
  <c r="F226" i="30" s="1"/>
  <c r="C227" i="30"/>
  <c r="N226" i="30"/>
  <c r="M226" i="30"/>
  <c r="L226" i="30"/>
  <c r="K226" i="30"/>
  <c r="J226" i="30"/>
  <c r="I226" i="30"/>
  <c r="H226" i="30"/>
  <c r="G226" i="30"/>
  <c r="G203" i="30" s="1"/>
  <c r="E226" i="30"/>
  <c r="D226" i="30"/>
  <c r="O225" i="30"/>
  <c r="L225" i="30"/>
  <c r="I225" i="30"/>
  <c r="F225" i="30"/>
  <c r="O224" i="30"/>
  <c r="L224" i="30"/>
  <c r="I224" i="30"/>
  <c r="F224" i="30"/>
  <c r="O223" i="30"/>
  <c r="L223" i="30"/>
  <c r="I223" i="30"/>
  <c r="F223" i="30"/>
  <c r="C223" i="30"/>
  <c r="O222" i="30"/>
  <c r="L222" i="30"/>
  <c r="I222" i="30"/>
  <c r="F222" i="30"/>
  <c r="C222" i="30" s="1"/>
  <c r="O221" i="30"/>
  <c r="L221" i="30"/>
  <c r="I221" i="30"/>
  <c r="F221" i="30"/>
  <c r="O220" i="30"/>
  <c r="L220" i="30"/>
  <c r="I220" i="30"/>
  <c r="F220" i="30"/>
  <c r="O219" i="30"/>
  <c r="L219" i="30"/>
  <c r="I219" i="30"/>
  <c r="F219" i="30"/>
  <c r="C219" i="30" s="1"/>
  <c r="O218" i="30"/>
  <c r="L218" i="30"/>
  <c r="I218" i="30"/>
  <c r="F218" i="30"/>
  <c r="O217" i="30"/>
  <c r="L217" i="30"/>
  <c r="I217" i="30"/>
  <c r="F217" i="30"/>
  <c r="O216" i="30"/>
  <c r="L216" i="30"/>
  <c r="I216" i="30"/>
  <c r="F216" i="30"/>
  <c r="N215" i="30"/>
  <c r="M215" i="30"/>
  <c r="K215" i="30"/>
  <c r="K203" i="30" s="1"/>
  <c r="J215" i="30"/>
  <c r="H215" i="30"/>
  <c r="G215" i="30"/>
  <c r="E215" i="30"/>
  <c r="E203" i="30" s="1"/>
  <c r="D215" i="30"/>
  <c r="O214" i="30"/>
  <c r="L214" i="30"/>
  <c r="I214" i="30"/>
  <c r="F214" i="30"/>
  <c r="O213" i="30"/>
  <c r="L213" i="30"/>
  <c r="I213" i="30"/>
  <c r="F213" i="30"/>
  <c r="O212" i="30"/>
  <c r="L212" i="30"/>
  <c r="I212" i="30"/>
  <c r="F212" i="30"/>
  <c r="O211" i="30"/>
  <c r="L211" i="30"/>
  <c r="I211" i="30"/>
  <c r="F211" i="30"/>
  <c r="C211" i="30" s="1"/>
  <c r="O210" i="30"/>
  <c r="L210" i="30"/>
  <c r="I210" i="30"/>
  <c r="F210" i="30"/>
  <c r="O209" i="30"/>
  <c r="L209" i="30"/>
  <c r="I209" i="30"/>
  <c r="F209" i="30"/>
  <c r="O208" i="30"/>
  <c r="L208" i="30"/>
  <c r="I208" i="30"/>
  <c r="F208" i="30"/>
  <c r="O207" i="30"/>
  <c r="L207" i="30"/>
  <c r="C207" i="30" s="1"/>
  <c r="I207" i="30"/>
  <c r="F207" i="30"/>
  <c r="O206" i="30"/>
  <c r="L206" i="30"/>
  <c r="I206" i="30"/>
  <c r="F206" i="30"/>
  <c r="O205" i="30"/>
  <c r="L205" i="30"/>
  <c r="I205" i="30"/>
  <c r="F205" i="30"/>
  <c r="N204" i="30"/>
  <c r="N203" i="30" s="1"/>
  <c r="M204" i="30"/>
  <c r="K204" i="30"/>
  <c r="J204" i="30"/>
  <c r="J203" i="30" s="1"/>
  <c r="H204" i="30"/>
  <c r="G204" i="30"/>
  <c r="E204" i="30"/>
  <c r="D204" i="30"/>
  <c r="M203" i="30"/>
  <c r="O202" i="30"/>
  <c r="L202" i="30"/>
  <c r="I202" i="30"/>
  <c r="F202" i="30"/>
  <c r="O201" i="30"/>
  <c r="L201" i="30"/>
  <c r="I201" i="30"/>
  <c r="F201" i="30"/>
  <c r="O200" i="30"/>
  <c r="L200" i="30"/>
  <c r="I200" i="30"/>
  <c r="F200" i="30"/>
  <c r="O199" i="30"/>
  <c r="L199" i="30"/>
  <c r="L197" i="30" s="1"/>
  <c r="I199" i="30"/>
  <c r="F199" i="30"/>
  <c r="O198" i="30"/>
  <c r="L198" i="30"/>
  <c r="I198" i="30"/>
  <c r="F198" i="30"/>
  <c r="N197" i="30"/>
  <c r="N195" i="30" s="1"/>
  <c r="M197" i="30"/>
  <c r="M195" i="30" s="1"/>
  <c r="K197" i="30"/>
  <c r="J197" i="30"/>
  <c r="I197" i="30"/>
  <c r="H197" i="30"/>
  <c r="G197" i="30"/>
  <c r="E197" i="30"/>
  <c r="E195" i="30" s="1"/>
  <c r="D197" i="30"/>
  <c r="O196" i="30"/>
  <c r="L196" i="30"/>
  <c r="I196" i="30"/>
  <c r="F196" i="30"/>
  <c r="K195" i="30"/>
  <c r="J195" i="30"/>
  <c r="H195" i="30"/>
  <c r="G195" i="30"/>
  <c r="D195" i="30"/>
  <c r="O192" i="30"/>
  <c r="L192" i="30"/>
  <c r="L191" i="30" s="1"/>
  <c r="L190" i="30" s="1"/>
  <c r="I192" i="30"/>
  <c r="F192" i="30"/>
  <c r="C192" i="30" s="1"/>
  <c r="O191" i="30"/>
  <c r="O190" i="30" s="1"/>
  <c r="N191" i="30"/>
  <c r="N190" i="30" s="1"/>
  <c r="N186" i="30" s="1"/>
  <c r="M191" i="30"/>
  <c r="K191" i="30"/>
  <c r="K190" i="30" s="1"/>
  <c r="J191" i="30"/>
  <c r="I191" i="30"/>
  <c r="H191" i="30"/>
  <c r="G191" i="30"/>
  <c r="G190" i="30" s="1"/>
  <c r="E191" i="30"/>
  <c r="E190" i="30" s="1"/>
  <c r="E186" i="30" s="1"/>
  <c r="D191" i="30"/>
  <c r="M190" i="30"/>
  <c r="J190" i="30"/>
  <c r="I190" i="30"/>
  <c r="H190" i="30"/>
  <c r="D190" i="30"/>
  <c r="O189" i="30"/>
  <c r="L189" i="30"/>
  <c r="I189" i="30"/>
  <c r="F189" i="30"/>
  <c r="O188" i="30"/>
  <c r="L188" i="30"/>
  <c r="I188" i="30"/>
  <c r="F188" i="30"/>
  <c r="O187" i="30"/>
  <c r="O186" i="30" s="1"/>
  <c r="N187" i="30"/>
  <c r="M187" i="30"/>
  <c r="K187" i="30"/>
  <c r="J187" i="30"/>
  <c r="H187" i="30"/>
  <c r="G187" i="30"/>
  <c r="F187" i="30"/>
  <c r="E187" i="30"/>
  <c r="D187" i="30"/>
  <c r="M186" i="30"/>
  <c r="J186" i="30"/>
  <c r="D186" i="30"/>
  <c r="O185" i="30"/>
  <c r="L185" i="30"/>
  <c r="I185" i="30"/>
  <c r="F185" i="30"/>
  <c r="C185" i="30" s="1"/>
  <c r="O184" i="30"/>
  <c r="O183" i="30" s="1"/>
  <c r="L184" i="30"/>
  <c r="I184" i="30"/>
  <c r="F184" i="30"/>
  <c r="N183" i="30"/>
  <c r="M183" i="30"/>
  <c r="L183" i="30"/>
  <c r="K183" i="30"/>
  <c r="J183" i="30"/>
  <c r="H183" i="30"/>
  <c r="G183" i="30"/>
  <c r="F183" i="30"/>
  <c r="E183" i="30"/>
  <c r="D183" i="30"/>
  <c r="O182" i="30"/>
  <c r="L182" i="30"/>
  <c r="C182" i="30" s="1"/>
  <c r="I182" i="30"/>
  <c r="F182" i="30"/>
  <c r="O181" i="30"/>
  <c r="L181" i="30"/>
  <c r="I181" i="30"/>
  <c r="F181" i="30"/>
  <c r="O180" i="30"/>
  <c r="L180" i="30"/>
  <c r="I180" i="30"/>
  <c r="F180" i="30"/>
  <c r="O179" i="30"/>
  <c r="L179" i="30"/>
  <c r="I179" i="30"/>
  <c r="F179" i="30"/>
  <c r="F178" i="30" s="1"/>
  <c r="O178" i="30"/>
  <c r="N178" i="30"/>
  <c r="M178" i="30"/>
  <c r="K178" i="30"/>
  <c r="J178" i="30"/>
  <c r="H178" i="30"/>
  <c r="G178" i="30"/>
  <c r="E178" i="30"/>
  <c r="D178" i="30"/>
  <c r="D173" i="30" s="1"/>
  <c r="D172" i="30" s="1"/>
  <c r="O177" i="30"/>
  <c r="L177" i="30"/>
  <c r="I177" i="30"/>
  <c r="F177" i="30"/>
  <c r="C177" i="30" s="1"/>
  <c r="O176" i="30"/>
  <c r="L176" i="30"/>
  <c r="I176" i="30"/>
  <c r="F176" i="30"/>
  <c r="O175" i="30"/>
  <c r="L175" i="30"/>
  <c r="L174" i="30" s="1"/>
  <c r="I175" i="30"/>
  <c r="F175" i="30"/>
  <c r="F174" i="30" s="1"/>
  <c r="F173" i="30" s="1"/>
  <c r="O174" i="30"/>
  <c r="N174" i="30"/>
  <c r="M174" i="30"/>
  <c r="M173" i="30" s="1"/>
  <c r="M172" i="30" s="1"/>
  <c r="K174" i="30"/>
  <c r="K173" i="30" s="1"/>
  <c r="K172" i="30" s="1"/>
  <c r="J174" i="30"/>
  <c r="H174" i="30"/>
  <c r="G174" i="30"/>
  <c r="G173" i="30" s="1"/>
  <c r="G172" i="30" s="1"/>
  <c r="E174" i="30"/>
  <c r="E173" i="30" s="1"/>
  <c r="E172" i="30" s="1"/>
  <c r="D174" i="30"/>
  <c r="N173" i="30"/>
  <c r="N172" i="30" s="1"/>
  <c r="J173" i="30"/>
  <c r="H173" i="30"/>
  <c r="H172" i="30" s="1"/>
  <c r="O171" i="30"/>
  <c r="L171" i="30"/>
  <c r="I171" i="30"/>
  <c r="F171" i="30"/>
  <c r="O170" i="30"/>
  <c r="L170" i="30"/>
  <c r="C170" i="30" s="1"/>
  <c r="I170" i="30"/>
  <c r="F170" i="30"/>
  <c r="O169" i="30"/>
  <c r="L169" i="30"/>
  <c r="I169" i="30"/>
  <c r="F169" i="30"/>
  <c r="O168" i="30"/>
  <c r="L168" i="30"/>
  <c r="I168" i="30"/>
  <c r="F168" i="30"/>
  <c r="O167" i="30"/>
  <c r="L167" i="30"/>
  <c r="I167" i="30"/>
  <c r="F167" i="30"/>
  <c r="O166" i="30"/>
  <c r="O165" i="30" s="1"/>
  <c r="L166" i="30"/>
  <c r="I166" i="30"/>
  <c r="I165" i="30" s="1"/>
  <c r="F166" i="30"/>
  <c r="C166" i="30"/>
  <c r="N165" i="30"/>
  <c r="N164" i="30" s="1"/>
  <c r="M165" i="30"/>
  <c r="L165" i="30"/>
  <c r="K165" i="30"/>
  <c r="K164" i="30" s="1"/>
  <c r="J165" i="30"/>
  <c r="J164" i="30" s="1"/>
  <c r="H165" i="30"/>
  <c r="H164" i="30" s="1"/>
  <c r="G165" i="30"/>
  <c r="E165" i="30"/>
  <c r="E164" i="30" s="1"/>
  <c r="D165" i="30"/>
  <c r="D164" i="30" s="1"/>
  <c r="M164" i="30"/>
  <c r="I164" i="30"/>
  <c r="G164" i="30"/>
  <c r="O163" i="30"/>
  <c r="L163" i="30"/>
  <c r="I163" i="30"/>
  <c r="F163" i="30"/>
  <c r="O162" i="30"/>
  <c r="L162" i="30"/>
  <c r="I162" i="30"/>
  <c r="F162" i="30"/>
  <c r="C162" i="30" s="1"/>
  <c r="O161" i="30"/>
  <c r="L161" i="30"/>
  <c r="I161" i="30"/>
  <c r="F161" i="30"/>
  <c r="O160" i="30"/>
  <c r="O159" i="30" s="1"/>
  <c r="L160" i="30"/>
  <c r="I160" i="30"/>
  <c r="F160" i="30"/>
  <c r="N159" i="30"/>
  <c r="M159" i="30"/>
  <c r="L159" i="30"/>
  <c r="K159" i="30"/>
  <c r="J159" i="30"/>
  <c r="H159" i="30"/>
  <c r="G159" i="30"/>
  <c r="F159" i="30"/>
  <c r="E159" i="30"/>
  <c r="D159" i="30"/>
  <c r="O158" i="30"/>
  <c r="L158" i="30"/>
  <c r="I158" i="30"/>
  <c r="C158" i="30" s="1"/>
  <c r="F158" i="30"/>
  <c r="O157" i="30"/>
  <c r="L157" i="30"/>
  <c r="I157" i="30"/>
  <c r="F157" i="30"/>
  <c r="O156" i="30"/>
  <c r="L156" i="30"/>
  <c r="I156" i="30"/>
  <c r="F156" i="30"/>
  <c r="O155" i="30"/>
  <c r="L155" i="30"/>
  <c r="I155" i="30"/>
  <c r="F155" i="30"/>
  <c r="O154" i="30"/>
  <c r="L154" i="30"/>
  <c r="C154" i="30" s="1"/>
  <c r="I154" i="30"/>
  <c r="F154" i="30"/>
  <c r="O153" i="30"/>
  <c r="L153" i="30"/>
  <c r="I153" i="30"/>
  <c r="F153" i="30"/>
  <c r="O152" i="30"/>
  <c r="L152" i="30"/>
  <c r="I152" i="30"/>
  <c r="F152" i="30"/>
  <c r="O151" i="30"/>
  <c r="L151" i="30"/>
  <c r="I151" i="30"/>
  <c r="F151" i="30"/>
  <c r="F150" i="30" s="1"/>
  <c r="N150" i="30"/>
  <c r="M150" i="30"/>
  <c r="K150" i="30"/>
  <c r="J150" i="30"/>
  <c r="H150" i="30"/>
  <c r="G150" i="30"/>
  <c r="E150" i="30"/>
  <c r="D150" i="30"/>
  <c r="O149" i="30"/>
  <c r="L149" i="30"/>
  <c r="I149" i="30"/>
  <c r="F149" i="30"/>
  <c r="O148" i="30"/>
  <c r="L148" i="30"/>
  <c r="I148" i="30"/>
  <c r="F148" i="30"/>
  <c r="O147" i="30"/>
  <c r="L147" i="30"/>
  <c r="I147" i="30"/>
  <c r="F147" i="30"/>
  <c r="O146" i="30"/>
  <c r="L146" i="30"/>
  <c r="I146" i="30"/>
  <c r="F146" i="30"/>
  <c r="C146" i="30"/>
  <c r="O145" i="30"/>
  <c r="L145" i="30"/>
  <c r="I145" i="30"/>
  <c r="F145" i="30"/>
  <c r="C145" i="30" s="1"/>
  <c r="O144" i="30"/>
  <c r="L144" i="30"/>
  <c r="I144" i="30"/>
  <c r="F144" i="30"/>
  <c r="F143" i="30" s="1"/>
  <c r="N143" i="30"/>
  <c r="M143" i="30"/>
  <c r="K143" i="30"/>
  <c r="J143" i="30"/>
  <c r="H143" i="30"/>
  <c r="G143" i="30"/>
  <c r="E143" i="30"/>
  <c r="D143" i="30"/>
  <c r="O142" i="30"/>
  <c r="L142" i="30"/>
  <c r="I142" i="30"/>
  <c r="F142" i="30"/>
  <c r="C142" i="30" s="1"/>
  <c r="O141" i="30"/>
  <c r="L141" i="30"/>
  <c r="L140" i="30" s="1"/>
  <c r="I141" i="30"/>
  <c r="I140" i="30" s="1"/>
  <c r="F141" i="30"/>
  <c r="N140" i="30"/>
  <c r="M140" i="30"/>
  <c r="K140" i="30"/>
  <c r="J140" i="30"/>
  <c r="H140" i="30"/>
  <c r="G140" i="30"/>
  <c r="E140" i="30"/>
  <c r="D140" i="30"/>
  <c r="O139" i="30"/>
  <c r="L139" i="30"/>
  <c r="I139" i="30"/>
  <c r="F139" i="30"/>
  <c r="O138" i="30"/>
  <c r="L138" i="30"/>
  <c r="I138" i="30"/>
  <c r="F138" i="30"/>
  <c r="C138" i="30"/>
  <c r="O137" i="30"/>
  <c r="L137" i="30"/>
  <c r="I137" i="30"/>
  <c r="F137" i="30"/>
  <c r="C137" i="30" s="1"/>
  <c r="O136" i="30"/>
  <c r="L136" i="30"/>
  <c r="I136" i="30"/>
  <c r="F136" i="30"/>
  <c r="N135" i="30"/>
  <c r="M135" i="30"/>
  <c r="L135" i="30"/>
  <c r="K135" i="30"/>
  <c r="J135" i="30"/>
  <c r="H135" i="30"/>
  <c r="G135" i="30"/>
  <c r="F135" i="30"/>
  <c r="E135" i="30"/>
  <c r="D135" i="30"/>
  <c r="O134" i="30"/>
  <c r="L134" i="30"/>
  <c r="I134" i="30"/>
  <c r="C134" i="30" s="1"/>
  <c r="F134" i="30"/>
  <c r="O133" i="30"/>
  <c r="L133" i="30"/>
  <c r="I133" i="30"/>
  <c r="F133" i="30"/>
  <c r="O132" i="30"/>
  <c r="L132" i="30"/>
  <c r="I132" i="30"/>
  <c r="F132" i="30"/>
  <c r="O131" i="30"/>
  <c r="L131" i="30"/>
  <c r="I131" i="30"/>
  <c r="F131" i="30"/>
  <c r="F130" i="30" s="1"/>
  <c r="N130" i="30"/>
  <c r="M130" i="30"/>
  <c r="K130" i="30"/>
  <c r="J130" i="30"/>
  <c r="H130" i="30"/>
  <c r="G130" i="30"/>
  <c r="G129" i="30" s="1"/>
  <c r="E130" i="30"/>
  <c r="D130" i="30"/>
  <c r="H129" i="30"/>
  <c r="D129" i="30"/>
  <c r="O128" i="30"/>
  <c r="O127" i="30" s="1"/>
  <c r="L128" i="30"/>
  <c r="I128" i="30"/>
  <c r="F128" i="30"/>
  <c r="N127" i="30"/>
  <c r="M127" i="30"/>
  <c r="L127" i="30"/>
  <c r="K127" i="30"/>
  <c r="J127" i="30"/>
  <c r="H127" i="30"/>
  <c r="G127" i="30"/>
  <c r="F127" i="30"/>
  <c r="E127" i="30"/>
  <c r="D127" i="30"/>
  <c r="O126" i="30"/>
  <c r="L126" i="30"/>
  <c r="I126" i="30"/>
  <c r="F126" i="30"/>
  <c r="C126" i="30"/>
  <c r="O125" i="30"/>
  <c r="L125" i="30"/>
  <c r="I125" i="30"/>
  <c r="F125" i="30"/>
  <c r="O124" i="30"/>
  <c r="L124" i="30"/>
  <c r="I124" i="30"/>
  <c r="F124" i="30"/>
  <c r="O123" i="30"/>
  <c r="L123" i="30"/>
  <c r="I123" i="30"/>
  <c r="F123" i="30"/>
  <c r="O122" i="30"/>
  <c r="L122" i="30"/>
  <c r="I122" i="30"/>
  <c r="I121" i="30" s="1"/>
  <c r="F122" i="30"/>
  <c r="C122" i="30" s="1"/>
  <c r="N121" i="30"/>
  <c r="M121" i="30"/>
  <c r="K121" i="30"/>
  <c r="J121" i="30"/>
  <c r="H121" i="30"/>
  <c r="G121" i="30"/>
  <c r="E121" i="30"/>
  <c r="D121" i="30"/>
  <c r="O120" i="30"/>
  <c r="L120" i="30"/>
  <c r="I120" i="30"/>
  <c r="C120" i="30" s="1"/>
  <c r="F120" i="30"/>
  <c r="O119" i="30"/>
  <c r="L119" i="30"/>
  <c r="I119" i="30"/>
  <c r="F119" i="30"/>
  <c r="O118" i="30"/>
  <c r="L118" i="30"/>
  <c r="I118" i="30"/>
  <c r="F118" i="30"/>
  <c r="C118" i="30" s="1"/>
  <c r="O117" i="30"/>
  <c r="L117" i="30"/>
  <c r="I117" i="30"/>
  <c r="F117" i="30"/>
  <c r="O116" i="30"/>
  <c r="L116" i="30"/>
  <c r="I116" i="30"/>
  <c r="F116" i="30"/>
  <c r="N115" i="30"/>
  <c r="M115" i="30"/>
  <c r="K115" i="30"/>
  <c r="J115" i="30"/>
  <c r="H115" i="30"/>
  <c r="G115" i="30"/>
  <c r="F115" i="30"/>
  <c r="E115" i="30"/>
  <c r="D115" i="30"/>
  <c r="O114" i="30"/>
  <c r="L114" i="30"/>
  <c r="I114" i="30"/>
  <c r="F114" i="30"/>
  <c r="C114" i="30"/>
  <c r="O113" i="30"/>
  <c r="L113" i="30"/>
  <c r="I113" i="30"/>
  <c r="F113" i="30"/>
  <c r="C113" i="30" s="1"/>
  <c r="O112" i="30"/>
  <c r="L112" i="30"/>
  <c r="L111" i="30" s="1"/>
  <c r="I112" i="30"/>
  <c r="F112" i="30"/>
  <c r="N111" i="30"/>
  <c r="M111" i="30"/>
  <c r="K111" i="30"/>
  <c r="J111" i="30"/>
  <c r="H111" i="30"/>
  <c r="G111" i="30"/>
  <c r="F111" i="30"/>
  <c r="E111" i="30"/>
  <c r="D111" i="30"/>
  <c r="O110" i="30"/>
  <c r="L110" i="30"/>
  <c r="I110" i="30"/>
  <c r="F110" i="30"/>
  <c r="C110" i="30" s="1"/>
  <c r="O109" i="30"/>
  <c r="L109" i="30"/>
  <c r="I109" i="30"/>
  <c r="F109" i="30"/>
  <c r="O108" i="30"/>
  <c r="L108" i="30"/>
  <c r="I108" i="30"/>
  <c r="F108" i="30"/>
  <c r="O107" i="30"/>
  <c r="L107" i="30"/>
  <c r="I107" i="30"/>
  <c r="F107" i="30"/>
  <c r="O106" i="30"/>
  <c r="O102" i="30" s="1"/>
  <c r="L106" i="30"/>
  <c r="I106" i="30"/>
  <c r="F106" i="30"/>
  <c r="C106" i="30"/>
  <c r="O105" i="30"/>
  <c r="L105" i="30"/>
  <c r="I105" i="30"/>
  <c r="F105" i="30"/>
  <c r="O104" i="30"/>
  <c r="L104" i="30"/>
  <c r="I104" i="30"/>
  <c r="F104" i="30"/>
  <c r="O103" i="30"/>
  <c r="L103" i="30"/>
  <c r="I103" i="30"/>
  <c r="F103" i="30"/>
  <c r="N102" i="30"/>
  <c r="M102" i="30"/>
  <c r="K102" i="30"/>
  <c r="J102" i="30"/>
  <c r="H102" i="30"/>
  <c r="G102" i="30"/>
  <c r="E102" i="30"/>
  <c r="D102" i="30"/>
  <c r="O101" i="30"/>
  <c r="L101" i="30"/>
  <c r="I101" i="30"/>
  <c r="F101" i="30"/>
  <c r="O100" i="30"/>
  <c r="L100" i="30"/>
  <c r="I100" i="30"/>
  <c r="F100" i="30"/>
  <c r="O99" i="30"/>
  <c r="L99" i="30"/>
  <c r="I99" i="30"/>
  <c r="F99" i="30"/>
  <c r="O98" i="30"/>
  <c r="L98" i="30"/>
  <c r="I98" i="30"/>
  <c r="C98" i="30" s="1"/>
  <c r="F98" i="30"/>
  <c r="O97" i="30"/>
  <c r="L97" i="30"/>
  <c r="I97" i="30"/>
  <c r="F97" i="30"/>
  <c r="O96" i="30"/>
  <c r="L96" i="30"/>
  <c r="I96" i="30"/>
  <c r="F96" i="30"/>
  <c r="O95" i="30"/>
  <c r="L95" i="30"/>
  <c r="I95" i="30"/>
  <c r="F95" i="30"/>
  <c r="N94" i="30"/>
  <c r="M94" i="30"/>
  <c r="M82" i="30" s="1"/>
  <c r="K94" i="30"/>
  <c r="J94" i="30"/>
  <c r="H94" i="30"/>
  <c r="G94" i="30"/>
  <c r="E94" i="30"/>
  <c r="D94" i="30"/>
  <c r="O93" i="30"/>
  <c r="L93" i="30"/>
  <c r="I93" i="30"/>
  <c r="F93" i="30"/>
  <c r="O92" i="30"/>
  <c r="L92" i="30"/>
  <c r="I92" i="30"/>
  <c r="F92" i="30"/>
  <c r="O91" i="30"/>
  <c r="L91" i="30"/>
  <c r="L88" i="30" s="1"/>
  <c r="I91" i="30"/>
  <c r="F91" i="30"/>
  <c r="O90" i="30"/>
  <c r="L90" i="30"/>
  <c r="C90" i="30" s="1"/>
  <c r="I90" i="30"/>
  <c r="F90" i="30"/>
  <c r="O89" i="30"/>
  <c r="L89" i="30"/>
  <c r="I89" i="30"/>
  <c r="F89" i="30"/>
  <c r="N88" i="30"/>
  <c r="M88" i="30"/>
  <c r="K88" i="30"/>
  <c r="J88" i="30"/>
  <c r="I88" i="30"/>
  <c r="H88" i="30"/>
  <c r="G88" i="30"/>
  <c r="E88" i="30"/>
  <c r="D88" i="30"/>
  <c r="O87" i="30"/>
  <c r="L87" i="30"/>
  <c r="I87" i="30"/>
  <c r="F87" i="30"/>
  <c r="O86" i="30"/>
  <c r="L86" i="30"/>
  <c r="I86" i="30"/>
  <c r="F86" i="30"/>
  <c r="C86" i="30" s="1"/>
  <c r="O85" i="30"/>
  <c r="L85" i="30"/>
  <c r="I85" i="30"/>
  <c r="F85" i="30"/>
  <c r="O84" i="30"/>
  <c r="L84" i="30"/>
  <c r="I84" i="30"/>
  <c r="F84" i="30"/>
  <c r="N83" i="30"/>
  <c r="M83" i="30"/>
  <c r="K83" i="30"/>
  <c r="J83" i="30"/>
  <c r="H83" i="30"/>
  <c r="G83" i="30"/>
  <c r="G82" i="30" s="1"/>
  <c r="F83" i="30"/>
  <c r="E83" i="30"/>
  <c r="D83" i="30"/>
  <c r="K82" i="30"/>
  <c r="H82" i="30"/>
  <c r="O81" i="30"/>
  <c r="L81" i="30"/>
  <c r="I81" i="30"/>
  <c r="F81" i="30"/>
  <c r="O80" i="30"/>
  <c r="L80" i="30"/>
  <c r="L79" i="30" s="1"/>
  <c r="I80" i="30"/>
  <c r="I79" i="30" s="1"/>
  <c r="F80" i="30"/>
  <c r="O79" i="30"/>
  <c r="N79" i="30"/>
  <c r="M79" i="30"/>
  <c r="K79" i="30"/>
  <c r="J79" i="30"/>
  <c r="H79" i="30"/>
  <c r="G79" i="30"/>
  <c r="F79" i="30"/>
  <c r="E79" i="30"/>
  <c r="D79" i="30"/>
  <c r="O78" i="30"/>
  <c r="L78" i="30"/>
  <c r="I78" i="30"/>
  <c r="F78" i="30"/>
  <c r="C78" i="30" s="1"/>
  <c r="O77" i="30"/>
  <c r="O76" i="30" s="1"/>
  <c r="L77" i="30"/>
  <c r="I77" i="30"/>
  <c r="I76" i="30" s="1"/>
  <c r="F77" i="30"/>
  <c r="C77" i="30" s="1"/>
  <c r="N76" i="30"/>
  <c r="M76" i="30"/>
  <c r="M75" i="30" s="1"/>
  <c r="L76" i="30"/>
  <c r="K76" i="30"/>
  <c r="K75" i="30" s="1"/>
  <c r="J76" i="30"/>
  <c r="J75" i="30" s="1"/>
  <c r="H76" i="30"/>
  <c r="G76" i="30"/>
  <c r="F76" i="30"/>
  <c r="E76" i="30"/>
  <c r="E75" i="30" s="1"/>
  <c r="D76" i="30"/>
  <c r="O73" i="30"/>
  <c r="L73" i="30"/>
  <c r="I73" i="30"/>
  <c r="F73" i="30"/>
  <c r="O72" i="30"/>
  <c r="L72" i="30"/>
  <c r="I72" i="30"/>
  <c r="F72" i="30"/>
  <c r="O71" i="30"/>
  <c r="L71" i="30"/>
  <c r="I71" i="30"/>
  <c r="F71" i="30"/>
  <c r="C71" i="30"/>
  <c r="O70" i="30"/>
  <c r="L70" i="30"/>
  <c r="I70" i="30"/>
  <c r="F70" i="30"/>
  <c r="O69" i="30"/>
  <c r="L69" i="30"/>
  <c r="I69" i="30"/>
  <c r="F69" i="30"/>
  <c r="C69" i="30" s="1"/>
  <c r="N68" i="30"/>
  <c r="N66" i="30" s="1"/>
  <c r="M68" i="30"/>
  <c r="M66" i="30" s="1"/>
  <c r="K68" i="30"/>
  <c r="J68" i="30"/>
  <c r="J66" i="30" s="1"/>
  <c r="H68" i="30"/>
  <c r="G68" i="30"/>
  <c r="E68" i="30"/>
  <c r="E66" i="30" s="1"/>
  <c r="D68" i="30"/>
  <c r="D66" i="30" s="1"/>
  <c r="O67" i="30"/>
  <c r="L67" i="30"/>
  <c r="I67" i="30"/>
  <c r="F67" i="30"/>
  <c r="C67" i="30" s="1"/>
  <c r="K66" i="30"/>
  <c r="H66" i="30"/>
  <c r="G66" i="30"/>
  <c r="O65" i="30"/>
  <c r="L65" i="30"/>
  <c r="I65" i="30"/>
  <c r="F65" i="30"/>
  <c r="O64" i="30"/>
  <c r="L64" i="30"/>
  <c r="I64" i="30"/>
  <c r="F64" i="30"/>
  <c r="O63" i="30"/>
  <c r="L63" i="30"/>
  <c r="I63" i="30"/>
  <c r="C63" i="30" s="1"/>
  <c r="F63" i="30"/>
  <c r="O62" i="30"/>
  <c r="L62" i="30"/>
  <c r="I62" i="30"/>
  <c r="F62" i="30"/>
  <c r="O61" i="30"/>
  <c r="L61" i="30"/>
  <c r="I61" i="30"/>
  <c r="F61" i="30"/>
  <c r="O60" i="30"/>
  <c r="L60" i="30"/>
  <c r="L57" i="30" s="1"/>
  <c r="I60" i="30"/>
  <c r="F60" i="30"/>
  <c r="O59" i="30"/>
  <c r="L59" i="30"/>
  <c r="I59" i="30"/>
  <c r="F59" i="30"/>
  <c r="C59" i="30" s="1"/>
  <c r="O58" i="30"/>
  <c r="L58" i="30"/>
  <c r="I58" i="30"/>
  <c r="F58" i="30"/>
  <c r="N57" i="30"/>
  <c r="N53" i="30" s="1"/>
  <c r="N52" i="30" s="1"/>
  <c r="M57" i="30"/>
  <c r="M53" i="30" s="1"/>
  <c r="K57" i="30"/>
  <c r="J57" i="30"/>
  <c r="I57" i="30"/>
  <c r="H57" i="30"/>
  <c r="H53" i="30" s="1"/>
  <c r="G57" i="30"/>
  <c r="E57" i="30"/>
  <c r="E53" i="30" s="1"/>
  <c r="D57" i="30"/>
  <c r="O56" i="30"/>
  <c r="L56" i="30"/>
  <c r="I56" i="30"/>
  <c r="F56" i="30"/>
  <c r="O55" i="30"/>
  <c r="O54" i="30" s="1"/>
  <c r="L55" i="30"/>
  <c r="L54" i="30" s="1"/>
  <c r="I55" i="30"/>
  <c r="I54" i="30" s="1"/>
  <c r="F55" i="30"/>
  <c r="C55" i="30" s="1"/>
  <c r="G54" i="30"/>
  <c r="G53" i="30" s="1"/>
  <c r="D54" i="30"/>
  <c r="D53" i="30" s="1"/>
  <c r="K53" i="30"/>
  <c r="K52" i="30" s="1"/>
  <c r="J53" i="30"/>
  <c r="H52" i="30"/>
  <c r="O46" i="30"/>
  <c r="C46" i="30" s="1"/>
  <c r="O45" i="30"/>
  <c r="C45" i="30" s="1"/>
  <c r="O44" i="30"/>
  <c r="C44" i="30" s="1"/>
  <c r="N44" i="30"/>
  <c r="M44" i="30"/>
  <c r="L43" i="30"/>
  <c r="C43" i="30" s="1"/>
  <c r="I43" i="30"/>
  <c r="F43" i="30"/>
  <c r="K42" i="30"/>
  <c r="J42" i="30"/>
  <c r="I42" i="30"/>
  <c r="H42" i="30"/>
  <c r="G42" i="30"/>
  <c r="F42" i="30"/>
  <c r="E42" i="30"/>
  <c r="D42" i="30"/>
  <c r="F41" i="30"/>
  <c r="C41" i="30"/>
  <c r="L40" i="30"/>
  <c r="C40" i="30" s="1"/>
  <c r="L39" i="30"/>
  <c r="C39" i="30" s="1"/>
  <c r="L38" i="30"/>
  <c r="C38" i="30" s="1"/>
  <c r="L37" i="30"/>
  <c r="L36" i="30" s="1"/>
  <c r="C36" i="30" s="1"/>
  <c r="C37" i="30"/>
  <c r="K36" i="30"/>
  <c r="J36" i="30"/>
  <c r="L35" i="30"/>
  <c r="C35" i="30" s="1"/>
  <c r="L34" i="30"/>
  <c r="C34" i="30"/>
  <c r="L33" i="30"/>
  <c r="C33" i="30" s="1"/>
  <c r="K33" i="30"/>
  <c r="J33" i="30"/>
  <c r="L32" i="30"/>
  <c r="C32" i="30" s="1"/>
  <c r="K31" i="30"/>
  <c r="J31" i="30"/>
  <c r="L30" i="30"/>
  <c r="C30" i="30"/>
  <c r="L29" i="30"/>
  <c r="C29" i="30" s="1"/>
  <c r="L28" i="30"/>
  <c r="C28" i="30"/>
  <c r="L27" i="30"/>
  <c r="C27" i="30" s="1"/>
  <c r="K27" i="30"/>
  <c r="J27" i="30"/>
  <c r="F25" i="30"/>
  <c r="C25" i="30" s="1"/>
  <c r="H24" i="30"/>
  <c r="I24" i="30" s="1"/>
  <c r="F24" i="30"/>
  <c r="C24" i="30" s="1"/>
  <c r="O23" i="30"/>
  <c r="L23" i="30"/>
  <c r="I23" i="30"/>
  <c r="F23" i="30"/>
  <c r="O22" i="30"/>
  <c r="O21" i="30" s="1"/>
  <c r="L22" i="30"/>
  <c r="L21" i="30" s="1"/>
  <c r="I22" i="30"/>
  <c r="F22" i="30"/>
  <c r="N21" i="30"/>
  <c r="N287" i="30" s="1"/>
  <c r="N286" i="30" s="1"/>
  <c r="M21" i="30"/>
  <c r="M287" i="30" s="1"/>
  <c r="M286" i="30" s="1"/>
  <c r="K21" i="30"/>
  <c r="K287" i="30" s="1"/>
  <c r="K286" i="30" s="1"/>
  <c r="J21" i="30"/>
  <c r="J287" i="30" s="1"/>
  <c r="J286" i="30" s="1"/>
  <c r="H21" i="30"/>
  <c r="G21" i="30"/>
  <c r="G287" i="30" s="1"/>
  <c r="F21" i="30"/>
  <c r="F287" i="30" s="1"/>
  <c r="E21" i="30"/>
  <c r="E287" i="30" s="1"/>
  <c r="E286" i="30" s="1"/>
  <c r="D21" i="30"/>
  <c r="M20" i="30"/>
  <c r="K20" i="30"/>
  <c r="G20" i="30"/>
  <c r="O296" i="29"/>
  <c r="L296" i="29"/>
  <c r="I296" i="29"/>
  <c r="F296" i="29"/>
  <c r="O295" i="29"/>
  <c r="L295" i="29"/>
  <c r="I295" i="29"/>
  <c r="F295" i="29"/>
  <c r="C295" i="29"/>
  <c r="O294" i="29"/>
  <c r="L294" i="29"/>
  <c r="I294" i="29"/>
  <c r="F294" i="29"/>
  <c r="C294" i="29" s="1"/>
  <c r="O293" i="29"/>
  <c r="L293" i="29"/>
  <c r="I293" i="29"/>
  <c r="F293" i="29"/>
  <c r="C293" i="29" s="1"/>
  <c r="O292" i="29"/>
  <c r="L292" i="29"/>
  <c r="I292" i="29"/>
  <c r="F292" i="29"/>
  <c r="C292" i="29" s="1"/>
  <c r="O291" i="29"/>
  <c r="O288" i="29" s="1"/>
  <c r="L291" i="29"/>
  <c r="I291" i="29"/>
  <c r="F291" i="29"/>
  <c r="C291" i="29" s="1"/>
  <c r="O290" i="29"/>
  <c r="L290" i="29"/>
  <c r="I290" i="29"/>
  <c r="F290" i="29"/>
  <c r="O289" i="29"/>
  <c r="L289" i="29"/>
  <c r="I289" i="29"/>
  <c r="I288" i="29" s="1"/>
  <c r="F289" i="29"/>
  <c r="N288" i="29"/>
  <c r="M288" i="29"/>
  <c r="K288" i="29"/>
  <c r="J288" i="29"/>
  <c r="H288" i="29"/>
  <c r="G288" i="29"/>
  <c r="F288" i="29"/>
  <c r="E288" i="29"/>
  <c r="D288" i="29"/>
  <c r="O283" i="29"/>
  <c r="L283" i="29"/>
  <c r="I283" i="29"/>
  <c r="C283" i="29" s="1"/>
  <c r="F283" i="29"/>
  <c r="O282" i="29"/>
  <c r="L282" i="29"/>
  <c r="I282" i="29"/>
  <c r="F282" i="29"/>
  <c r="N281" i="29"/>
  <c r="M281" i="29"/>
  <c r="K281" i="29"/>
  <c r="J281" i="29"/>
  <c r="I281" i="29"/>
  <c r="H281" i="29"/>
  <c r="G281" i="29"/>
  <c r="E281" i="29"/>
  <c r="D281" i="29"/>
  <c r="O280" i="29"/>
  <c r="L280" i="29"/>
  <c r="L279" i="29" s="1"/>
  <c r="I280" i="29"/>
  <c r="F280" i="29"/>
  <c r="C280" i="29" s="1"/>
  <c r="O279" i="29"/>
  <c r="N279" i="29"/>
  <c r="M279" i="29"/>
  <c r="K279" i="29"/>
  <c r="K268" i="29" s="1"/>
  <c r="J279" i="29"/>
  <c r="I279" i="29"/>
  <c r="H279" i="29"/>
  <c r="G279" i="29"/>
  <c r="E279" i="29"/>
  <c r="D279" i="29"/>
  <c r="O278" i="29"/>
  <c r="L278" i="29"/>
  <c r="I278" i="29"/>
  <c r="F278" i="29"/>
  <c r="O277" i="29"/>
  <c r="L277" i="29"/>
  <c r="I277" i="29"/>
  <c r="F277" i="29"/>
  <c r="O276" i="29"/>
  <c r="L276" i="29"/>
  <c r="L275" i="29" s="1"/>
  <c r="I276" i="29"/>
  <c r="F276" i="29"/>
  <c r="O275" i="29"/>
  <c r="N275" i="29"/>
  <c r="M275" i="29"/>
  <c r="K275" i="29"/>
  <c r="J275" i="29"/>
  <c r="H275" i="29"/>
  <c r="G275" i="29"/>
  <c r="F275" i="29"/>
  <c r="E275" i="29"/>
  <c r="E269" i="29" s="1"/>
  <c r="E268" i="29" s="1"/>
  <c r="D275" i="29"/>
  <c r="O274" i="29"/>
  <c r="L274" i="29"/>
  <c r="I274" i="29"/>
  <c r="F274" i="29"/>
  <c r="O273" i="29"/>
  <c r="L273" i="29"/>
  <c r="I273" i="29"/>
  <c r="F273" i="29"/>
  <c r="O272" i="29"/>
  <c r="L272" i="29"/>
  <c r="I272" i="29"/>
  <c r="F272" i="29"/>
  <c r="O271" i="29"/>
  <c r="N271" i="29"/>
  <c r="M271" i="29"/>
  <c r="K271" i="29"/>
  <c r="J271" i="29"/>
  <c r="H271" i="29"/>
  <c r="G271" i="29"/>
  <c r="F271" i="29"/>
  <c r="E271" i="29"/>
  <c r="D271" i="29"/>
  <c r="D269" i="29" s="1"/>
  <c r="D268" i="29" s="1"/>
  <c r="O270" i="29"/>
  <c r="L270" i="29"/>
  <c r="I270" i="29"/>
  <c r="F270" i="29"/>
  <c r="N268" i="29"/>
  <c r="M268" i="29"/>
  <c r="J268" i="29"/>
  <c r="H268" i="29"/>
  <c r="O267" i="29"/>
  <c r="L267" i="29"/>
  <c r="I267" i="29"/>
  <c r="F267" i="29"/>
  <c r="O266" i="29"/>
  <c r="O263" i="29" s="1"/>
  <c r="L266" i="29"/>
  <c r="I266" i="29"/>
  <c r="F266" i="29"/>
  <c r="C266" i="29"/>
  <c r="O265" i="29"/>
  <c r="L265" i="29"/>
  <c r="I265" i="29"/>
  <c r="F265" i="29"/>
  <c r="C265" i="29" s="1"/>
  <c r="O264" i="29"/>
  <c r="L264" i="29"/>
  <c r="I264" i="29"/>
  <c r="F264" i="29"/>
  <c r="F263" i="29" s="1"/>
  <c r="N263" i="29"/>
  <c r="M263" i="29"/>
  <c r="K263" i="29"/>
  <c r="J263" i="29"/>
  <c r="H263" i="29"/>
  <c r="G263" i="29"/>
  <c r="E263" i="29"/>
  <c r="D263" i="29"/>
  <c r="O262" i="29"/>
  <c r="L262" i="29"/>
  <c r="I262" i="29"/>
  <c r="F262" i="29"/>
  <c r="C262" i="29" s="1"/>
  <c r="O261" i="29"/>
  <c r="L261" i="29"/>
  <c r="I261" i="29"/>
  <c r="F261" i="29"/>
  <c r="O260" i="29"/>
  <c r="L260" i="29"/>
  <c r="L259" i="29" s="1"/>
  <c r="I260" i="29"/>
  <c r="F260" i="29"/>
  <c r="C260" i="29" s="1"/>
  <c r="O259" i="29"/>
  <c r="O258" i="29" s="1"/>
  <c r="N259" i="29"/>
  <c r="N258" i="29" s="1"/>
  <c r="M259" i="29"/>
  <c r="K259" i="29"/>
  <c r="K258" i="29" s="1"/>
  <c r="J259" i="29"/>
  <c r="H259" i="29"/>
  <c r="H258" i="29" s="1"/>
  <c r="G259" i="29"/>
  <c r="F259" i="29"/>
  <c r="E259" i="29"/>
  <c r="E258" i="29" s="1"/>
  <c r="D259" i="29"/>
  <c r="D258" i="29" s="1"/>
  <c r="M258" i="29"/>
  <c r="G258" i="29"/>
  <c r="O257" i="29"/>
  <c r="L257" i="29"/>
  <c r="I257" i="29"/>
  <c r="F257" i="29"/>
  <c r="O256" i="29"/>
  <c r="L256" i="29"/>
  <c r="I256" i="29"/>
  <c r="F256" i="29"/>
  <c r="C256" i="29"/>
  <c r="O255" i="29"/>
  <c r="L255" i="29"/>
  <c r="I255" i="29"/>
  <c r="F255" i="29"/>
  <c r="O254" i="29"/>
  <c r="L254" i="29"/>
  <c r="I254" i="29"/>
  <c r="F254" i="29"/>
  <c r="O253" i="29"/>
  <c r="L253" i="29"/>
  <c r="I253" i="29"/>
  <c r="F253" i="29"/>
  <c r="C253" i="29" s="1"/>
  <c r="O252" i="29"/>
  <c r="O251" i="29" s="1"/>
  <c r="L252" i="29"/>
  <c r="I252" i="29"/>
  <c r="I251" i="29" s="1"/>
  <c r="F252" i="29"/>
  <c r="C252" i="29" s="1"/>
  <c r="N251" i="29"/>
  <c r="N250" i="29" s="1"/>
  <c r="M251" i="29"/>
  <c r="L251" i="29"/>
  <c r="L250" i="29" s="1"/>
  <c r="K251" i="29"/>
  <c r="J251" i="29"/>
  <c r="J250" i="29" s="1"/>
  <c r="H251" i="29"/>
  <c r="H250" i="29" s="1"/>
  <c r="G251" i="29"/>
  <c r="G250" i="29" s="1"/>
  <c r="E251" i="29"/>
  <c r="D251" i="29"/>
  <c r="D250" i="29" s="1"/>
  <c r="M250" i="29"/>
  <c r="K250" i="29"/>
  <c r="I250" i="29"/>
  <c r="E250" i="29"/>
  <c r="O249" i="29"/>
  <c r="L249" i="29"/>
  <c r="I249" i="29"/>
  <c r="F249" i="29"/>
  <c r="O248" i="29"/>
  <c r="L248" i="29"/>
  <c r="I248" i="29"/>
  <c r="F248" i="29"/>
  <c r="C248" i="29"/>
  <c r="O247" i="29"/>
  <c r="L247" i="29"/>
  <c r="I247" i="29"/>
  <c r="F247" i="29"/>
  <c r="C247" i="29" s="1"/>
  <c r="O246" i="29"/>
  <c r="L246" i="29"/>
  <c r="I246" i="29"/>
  <c r="F246" i="29"/>
  <c r="C246" i="29" s="1"/>
  <c r="N245" i="29"/>
  <c r="M245" i="29"/>
  <c r="K245" i="29"/>
  <c r="J245" i="29"/>
  <c r="H245" i="29"/>
  <c r="G245" i="29"/>
  <c r="E245" i="29"/>
  <c r="D245" i="29"/>
  <c r="O244" i="29"/>
  <c r="L244" i="29"/>
  <c r="I244" i="29"/>
  <c r="F244" i="29"/>
  <c r="C244" i="29" s="1"/>
  <c r="O243" i="29"/>
  <c r="L243" i="29"/>
  <c r="I243" i="29"/>
  <c r="F243" i="29"/>
  <c r="O242" i="29"/>
  <c r="L242" i="29"/>
  <c r="I242" i="29"/>
  <c r="F242" i="29"/>
  <c r="O241" i="29"/>
  <c r="L241" i="29"/>
  <c r="I241" i="29"/>
  <c r="F241" i="29"/>
  <c r="O240" i="29"/>
  <c r="L240" i="29"/>
  <c r="I240" i="29"/>
  <c r="C240" i="29" s="1"/>
  <c r="F240" i="29"/>
  <c r="O239" i="29"/>
  <c r="L239" i="29"/>
  <c r="I239" i="29"/>
  <c r="F239" i="29"/>
  <c r="O238" i="29"/>
  <c r="O237" i="29" s="1"/>
  <c r="L238" i="29"/>
  <c r="I238" i="29"/>
  <c r="F238" i="29"/>
  <c r="F237" i="29" s="1"/>
  <c r="N237" i="29"/>
  <c r="M237" i="29"/>
  <c r="M230" i="29" s="1"/>
  <c r="M229" i="29" s="1"/>
  <c r="K237" i="29"/>
  <c r="J237" i="29"/>
  <c r="H237" i="29"/>
  <c r="G237" i="29"/>
  <c r="E237" i="29"/>
  <c r="D237" i="29"/>
  <c r="O236" i="29"/>
  <c r="L236" i="29"/>
  <c r="I236" i="29"/>
  <c r="F236" i="29"/>
  <c r="C236" i="29"/>
  <c r="O235" i="29"/>
  <c r="L235" i="29"/>
  <c r="L234" i="29" s="1"/>
  <c r="I235" i="29"/>
  <c r="F235" i="29"/>
  <c r="N234" i="29"/>
  <c r="M234" i="29"/>
  <c r="K234" i="29"/>
  <c r="J234" i="29"/>
  <c r="I234" i="29"/>
  <c r="H234" i="29"/>
  <c r="G234" i="29"/>
  <c r="E234" i="29"/>
  <c r="D234" i="29"/>
  <c r="O233" i="29"/>
  <c r="L233" i="29"/>
  <c r="L232" i="29" s="1"/>
  <c r="I233" i="29"/>
  <c r="F233" i="29"/>
  <c r="O232" i="29"/>
  <c r="N232" i="29"/>
  <c r="M232" i="29"/>
  <c r="K232" i="29"/>
  <c r="J232" i="29"/>
  <c r="I232" i="29"/>
  <c r="H232" i="29"/>
  <c r="G232" i="29"/>
  <c r="F232" i="29"/>
  <c r="E232" i="29"/>
  <c r="D232" i="29"/>
  <c r="O231" i="29"/>
  <c r="L231" i="29"/>
  <c r="I231" i="29"/>
  <c r="F231" i="29"/>
  <c r="H230" i="29"/>
  <c r="D230" i="29"/>
  <c r="O228" i="29"/>
  <c r="L228" i="29"/>
  <c r="I228" i="29"/>
  <c r="F228" i="29"/>
  <c r="C228" i="29" s="1"/>
  <c r="O227" i="29"/>
  <c r="L227" i="29"/>
  <c r="I227" i="29"/>
  <c r="F227" i="29"/>
  <c r="O226" i="29"/>
  <c r="N226" i="29"/>
  <c r="M226" i="29"/>
  <c r="L226" i="29"/>
  <c r="K226" i="29"/>
  <c r="J226" i="29"/>
  <c r="I226" i="29"/>
  <c r="H226" i="29"/>
  <c r="G226" i="29"/>
  <c r="E226" i="29"/>
  <c r="D226" i="29"/>
  <c r="O225" i="29"/>
  <c r="L225" i="29"/>
  <c r="I225" i="29"/>
  <c r="F225" i="29"/>
  <c r="O224" i="29"/>
  <c r="L224" i="29"/>
  <c r="I224" i="29"/>
  <c r="F224" i="29"/>
  <c r="C224" i="29" s="1"/>
  <c r="O223" i="29"/>
  <c r="L223" i="29"/>
  <c r="I223" i="29"/>
  <c r="F223" i="29"/>
  <c r="O222" i="29"/>
  <c r="L222" i="29"/>
  <c r="I222" i="29"/>
  <c r="F222" i="29"/>
  <c r="O221" i="29"/>
  <c r="L221" i="29"/>
  <c r="I221" i="29"/>
  <c r="F221" i="29"/>
  <c r="O220" i="29"/>
  <c r="L220" i="29"/>
  <c r="I220" i="29"/>
  <c r="F220" i="29"/>
  <c r="C220" i="29" s="1"/>
  <c r="O219" i="29"/>
  <c r="L219" i="29"/>
  <c r="I219" i="29"/>
  <c r="F219" i="29"/>
  <c r="O218" i="29"/>
  <c r="L218" i="29"/>
  <c r="I218" i="29"/>
  <c r="F218" i="29"/>
  <c r="O217" i="29"/>
  <c r="L217" i="29"/>
  <c r="I217" i="29"/>
  <c r="F217" i="29"/>
  <c r="O216" i="29"/>
  <c r="O215" i="29" s="1"/>
  <c r="L216" i="29"/>
  <c r="I216" i="29"/>
  <c r="C216" i="29" s="1"/>
  <c r="F216" i="29"/>
  <c r="N215" i="29"/>
  <c r="N203" i="29" s="1"/>
  <c r="M215" i="29"/>
  <c r="K215" i="29"/>
  <c r="J215" i="29"/>
  <c r="H215" i="29"/>
  <c r="H203" i="29" s="1"/>
  <c r="G215" i="29"/>
  <c r="E215" i="29"/>
  <c r="D215" i="29"/>
  <c r="O214" i="29"/>
  <c r="L214" i="29"/>
  <c r="I214" i="29"/>
  <c r="F214" i="29"/>
  <c r="O213" i="29"/>
  <c r="L213" i="29"/>
  <c r="I213" i="29"/>
  <c r="F213" i="29"/>
  <c r="O212" i="29"/>
  <c r="O204" i="29" s="1"/>
  <c r="O203" i="29" s="1"/>
  <c r="L212" i="29"/>
  <c r="I212" i="29"/>
  <c r="F212" i="29"/>
  <c r="C212" i="29"/>
  <c r="O211" i="29"/>
  <c r="L211" i="29"/>
  <c r="I211" i="29"/>
  <c r="F211" i="29"/>
  <c r="C211" i="29" s="1"/>
  <c r="O210" i="29"/>
  <c r="L210" i="29"/>
  <c r="I210" i="29"/>
  <c r="F210" i="29"/>
  <c r="C210" i="29" s="1"/>
  <c r="O209" i="29"/>
  <c r="L209" i="29"/>
  <c r="I209" i="29"/>
  <c r="F209" i="29"/>
  <c r="C209" i="29" s="1"/>
  <c r="O208" i="29"/>
  <c r="L208" i="29"/>
  <c r="I208" i="29"/>
  <c r="F208" i="29"/>
  <c r="C208" i="29" s="1"/>
  <c r="O207" i="29"/>
  <c r="L207" i="29"/>
  <c r="I207" i="29"/>
  <c r="F207" i="29"/>
  <c r="O206" i="29"/>
  <c r="L206" i="29"/>
  <c r="I206" i="29"/>
  <c r="F206" i="29"/>
  <c r="O205" i="29"/>
  <c r="L205" i="29"/>
  <c r="I205" i="29"/>
  <c r="F205" i="29"/>
  <c r="N204" i="29"/>
  <c r="M204" i="29"/>
  <c r="K204" i="29"/>
  <c r="K203" i="29" s="1"/>
  <c r="K194" i="29" s="1"/>
  <c r="J204" i="29"/>
  <c r="H204" i="29"/>
  <c r="G204" i="29"/>
  <c r="G203" i="29" s="1"/>
  <c r="E204" i="29"/>
  <c r="D204" i="29"/>
  <c r="J203" i="29"/>
  <c r="D203" i="29"/>
  <c r="O202" i="29"/>
  <c r="L202" i="29"/>
  <c r="I202" i="29"/>
  <c r="F202" i="29"/>
  <c r="O201" i="29"/>
  <c r="L201" i="29"/>
  <c r="I201" i="29"/>
  <c r="F201" i="29"/>
  <c r="C201" i="29" s="1"/>
  <c r="O200" i="29"/>
  <c r="L200" i="29"/>
  <c r="I200" i="29"/>
  <c r="F200" i="29"/>
  <c r="C200" i="29" s="1"/>
  <c r="O199" i="29"/>
  <c r="L199" i="29"/>
  <c r="I199" i="29"/>
  <c r="F199" i="29"/>
  <c r="O198" i="29"/>
  <c r="O197" i="29" s="1"/>
  <c r="L198" i="29"/>
  <c r="I198" i="29"/>
  <c r="F198" i="29"/>
  <c r="N197" i="29"/>
  <c r="N195" i="29" s="1"/>
  <c r="M197" i="29"/>
  <c r="M195" i="29" s="1"/>
  <c r="L197" i="29"/>
  <c r="K197" i="29"/>
  <c r="J197" i="29"/>
  <c r="J195" i="29" s="1"/>
  <c r="J194" i="29" s="1"/>
  <c r="H197" i="29"/>
  <c r="G197" i="29"/>
  <c r="G195" i="29" s="1"/>
  <c r="F197" i="29"/>
  <c r="E197" i="29"/>
  <c r="E195" i="29" s="1"/>
  <c r="D197" i="29"/>
  <c r="O196" i="29"/>
  <c r="O195" i="29" s="1"/>
  <c r="L196" i="29"/>
  <c r="I196" i="29"/>
  <c r="F196" i="29"/>
  <c r="C196" i="29"/>
  <c r="K195" i="29"/>
  <c r="H195" i="29"/>
  <c r="D195" i="29"/>
  <c r="O192" i="29"/>
  <c r="O191" i="29" s="1"/>
  <c r="O190" i="29" s="1"/>
  <c r="L192" i="29"/>
  <c r="I192" i="29"/>
  <c r="I191" i="29" s="1"/>
  <c r="F192" i="29"/>
  <c r="C192" i="29" s="1"/>
  <c r="N191" i="29"/>
  <c r="N190" i="29" s="1"/>
  <c r="M191" i="29"/>
  <c r="L191" i="29"/>
  <c r="L190" i="29" s="1"/>
  <c r="K191" i="29"/>
  <c r="J191" i="29"/>
  <c r="J190" i="29" s="1"/>
  <c r="H191" i="29"/>
  <c r="H190" i="29" s="1"/>
  <c r="G191" i="29"/>
  <c r="G190" i="29" s="1"/>
  <c r="G186" i="29" s="1"/>
  <c r="E191" i="29"/>
  <c r="D191" i="29"/>
  <c r="D190" i="29" s="1"/>
  <c r="M190" i="29"/>
  <c r="M186" i="29" s="1"/>
  <c r="K190" i="29"/>
  <c r="E190" i="29"/>
  <c r="O189" i="29"/>
  <c r="L189" i="29"/>
  <c r="I189" i="29"/>
  <c r="F189" i="29"/>
  <c r="O188" i="29"/>
  <c r="O187" i="29" s="1"/>
  <c r="O186" i="29" s="1"/>
  <c r="L188" i="29"/>
  <c r="I188" i="29"/>
  <c r="I187" i="29" s="1"/>
  <c r="F188" i="29"/>
  <c r="N187" i="29"/>
  <c r="N186" i="29" s="1"/>
  <c r="M187" i="29"/>
  <c r="K187" i="29"/>
  <c r="J187" i="29"/>
  <c r="J186" i="29" s="1"/>
  <c r="H187" i="29"/>
  <c r="H186" i="29" s="1"/>
  <c r="G187" i="29"/>
  <c r="F187" i="29"/>
  <c r="E187" i="29"/>
  <c r="E186" i="29" s="1"/>
  <c r="D187" i="29"/>
  <c r="D186" i="29" s="1"/>
  <c r="K186" i="29"/>
  <c r="O185" i="29"/>
  <c r="L185" i="29"/>
  <c r="I185" i="29"/>
  <c r="F185" i="29"/>
  <c r="O184" i="29"/>
  <c r="O183" i="29" s="1"/>
  <c r="L184" i="29"/>
  <c r="I184" i="29"/>
  <c r="I183" i="29" s="1"/>
  <c r="F184" i="29"/>
  <c r="C184" i="29" s="1"/>
  <c r="N183" i="29"/>
  <c r="M183" i="29"/>
  <c r="K183" i="29"/>
  <c r="J183" i="29"/>
  <c r="H183" i="29"/>
  <c r="G183" i="29"/>
  <c r="F183" i="29"/>
  <c r="E183" i="29"/>
  <c r="D183" i="29"/>
  <c r="O182" i="29"/>
  <c r="L182" i="29"/>
  <c r="I182" i="29"/>
  <c r="F182" i="29"/>
  <c r="O181" i="29"/>
  <c r="L181" i="29"/>
  <c r="I181" i="29"/>
  <c r="F181" i="29"/>
  <c r="O180" i="29"/>
  <c r="L180" i="29"/>
  <c r="I180" i="29"/>
  <c r="F180" i="29"/>
  <c r="C180" i="29"/>
  <c r="O179" i="29"/>
  <c r="L179" i="29"/>
  <c r="I179" i="29"/>
  <c r="I178" i="29" s="1"/>
  <c r="F179" i="29"/>
  <c r="N178" i="29"/>
  <c r="M178" i="29"/>
  <c r="K178" i="29"/>
  <c r="J178" i="29"/>
  <c r="J173" i="29" s="1"/>
  <c r="J172" i="29" s="1"/>
  <c r="H178" i="29"/>
  <c r="G178" i="29"/>
  <c r="E178" i="29"/>
  <c r="D178" i="29"/>
  <c r="O177" i="29"/>
  <c r="L177" i="29"/>
  <c r="I177" i="29"/>
  <c r="F177" i="29"/>
  <c r="O176" i="29"/>
  <c r="L176" i="29"/>
  <c r="I176" i="29"/>
  <c r="C176" i="29" s="1"/>
  <c r="F176" i="29"/>
  <c r="O175" i="29"/>
  <c r="L175" i="29"/>
  <c r="I175" i="29"/>
  <c r="F175" i="29"/>
  <c r="N174" i="29"/>
  <c r="M174" i="29"/>
  <c r="K174" i="29"/>
  <c r="J174" i="29"/>
  <c r="H174" i="29"/>
  <c r="H173" i="29" s="1"/>
  <c r="G174" i="29"/>
  <c r="E174" i="29"/>
  <c r="D174" i="29"/>
  <c r="D173" i="29" s="1"/>
  <c r="N173" i="29"/>
  <c r="N172" i="29" s="1"/>
  <c r="K173" i="29"/>
  <c r="G173" i="29"/>
  <c r="G172" i="29" s="1"/>
  <c r="K172" i="29"/>
  <c r="O171" i="29"/>
  <c r="L171" i="29"/>
  <c r="I171" i="29"/>
  <c r="F171" i="29"/>
  <c r="O170" i="29"/>
  <c r="L170" i="29"/>
  <c r="I170" i="29"/>
  <c r="F170" i="29"/>
  <c r="O169" i="29"/>
  <c r="L169" i="29"/>
  <c r="I169" i="29"/>
  <c r="F169" i="29"/>
  <c r="O168" i="29"/>
  <c r="O165" i="29" s="1"/>
  <c r="O164" i="29" s="1"/>
  <c r="L168" i="29"/>
  <c r="I168" i="29"/>
  <c r="F168" i="29"/>
  <c r="C168" i="29"/>
  <c r="O167" i="29"/>
  <c r="L167" i="29"/>
  <c r="I167" i="29"/>
  <c r="F167" i="29"/>
  <c r="C167" i="29" s="1"/>
  <c r="O166" i="29"/>
  <c r="L166" i="29"/>
  <c r="I166" i="29"/>
  <c r="F166" i="29"/>
  <c r="N165" i="29"/>
  <c r="N164" i="29" s="1"/>
  <c r="M165" i="29"/>
  <c r="K165" i="29"/>
  <c r="J165" i="29"/>
  <c r="J164" i="29" s="1"/>
  <c r="H165" i="29"/>
  <c r="G165" i="29"/>
  <c r="E165" i="29"/>
  <c r="E164" i="29" s="1"/>
  <c r="D165" i="29"/>
  <c r="D164" i="29" s="1"/>
  <c r="M164" i="29"/>
  <c r="K164" i="29"/>
  <c r="H164" i="29"/>
  <c r="G164" i="29"/>
  <c r="O163" i="29"/>
  <c r="L163" i="29"/>
  <c r="I163" i="29"/>
  <c r="F163" i="29"/>
  <c r="O162" i="29"/>
  <c r="L162" i="29"/>
  <c r="I162" i="29"/>
  <c r="F162" i="29"/>
  <c r="O161" i="29"/>
  <c r="L161" i="29"/>
  <c r="I161" i="29"/>
  <c r="F161" i="29"/>
  <c r="O160" i="29"/>
  <c r="O159" i="29" s="1"/>
  <c r="L160" i="29"/>
  <c r="I160" i="29"/>
  <c r="F160" i="29"/>
  <c r="C160" i="29"/>
  <c r="N159" i="29"/>
  <c r="M159" i="29"/>
  <c r="K159" i="29"/>
  <c r="J159" i="29"/>
  <c r="I159" i="29"/>
  <c r="H159" i="29"/>
  <c r="G159" i="29"/>
  <c r="F159" i="29"/>
  <c r="E159" i="29"/>
  <c r="D159" i="29"/>
  <c r="O158" i="29"/>
  <c r="L158" i="29"/>
  <c r="I158" i="29"/>
  <c r="F158" i="29"/>
  <c r="O157" i="29"/>
  <c r="L157" i="29"/>
  <c r="I157" i="29"/>
  <c r="F157" i="29"/>
  <c r="O156" i="29"/>
  <c r="L156" i="29"/>
  <c r="C156" i="29" s="1"/>
  <c r="I156" i="29"/>
  <c r="F156" i="29"/>
  <c r="O155" i="29"/>
  <c r="L155" i="29"/>
  <c r="I155" i="29"/>
  <c r="F155" i="29"/>
  <c r="O154" i="29"/>
  <c r="L154" i="29"/>
  <c r="I154" i="29"/>
  <c r="F154" i="29"/>
  <c r="O153" i="29"/>
  <c r="L153" i="29"/>
  <c r="I153" i="29"/>
  <c r="F153" i="29"/>
  <c r="O152" i="29"/>
  <c r="L152" i="29"/>
  <c r="I152" i="29"/>
  <c r="F152" i="29"/>
  <c r="C152" i="29"/>
  <c r="O151" i="29"/>
  <c r="L151" i="29"/>
  <c r="I151" i="29"/>
  <c r="F151" i="29"/>
  <c r="N150" i="29"/>
  <c r="M150" i="29"/>
  <c r="K150" i="29"/>
  <c r="J150" i="29"/>
  <c r="I150" i="29"/>
  <c r="H150" i="29"/>
  <c r="G150" i="29"/>
  <c r="E150" i="29"/>
  <c r="D150" i="29"/>
  <c r="O149" i="29"/>
  <c r="L149" i="29"/>
  <c r="I149" i="29"/>
  <c r="F149" i="29"/>
  <c r="O148" i="29"/>
  <c r="L148" i="29"/>
  <c r="I148" i="29"/>
  <c r="C148" i="29" s="1"/>
  <c r="F148" i="29"/>
  <c r="O147" i="29"/>
  <c r="L147" i="29"/>
  <c r="I147" i="29"/>
  <c r="F147" i="29"/>
  <c r="O146" i="29"/>
  <c r="L146" i="29"/>
  <c r="I146" i="29"/>
  <c r="F146" i="29"/>
  <c r="O145" i="29"/>
  <c r="L145" i="29"/>
  <c r="L143" i="29" s="1"/>
  <c r="I145" i="29"/>
  <c r="F145" i="29"/>
  <c r="O144" i="29"/>
  <c r="O143" i="29" s="1"/>
  <c r="L144" i="29"/>
  <c r="C144" i="29" s="1"/>
  <c r="I144" i="29"/>
  <c r="F144" i="29"/>
  <c r="N143" i="29"/>
  <c r="N129" i="29" s="1"/>
  <c r="M143" i="29"/>
  <c r="K143" i="29"/>
  <c r="J143" i="29"/>
  <c r="H143" i="29"/>
  <c r="G143" i="29"/>
  <c r="E143" i="29"/>
  <c r="D143" i="29"/>
  <c r="O142" i="29"/>
  <c r="L142" i="29"/>
  <c r="I142" i="29"/>
  <c r="F142" i="29"/>
  <c r="O141" i="29"/>
  <c r="O140" i="29" s="1"/>
  <c r="L141" i="29"/>
  <c r="I141" i="29"/>
  <c r="F141" i="29"/>
  <c r="N140" i="29"/>
  <c r="M140" i="29"/>
  <c r="K140" i="29"/>
  <c r="J140" i="29"/>
  <c r="J129" i="29" s="1"/>
  <c r="H140" i="29"/>
  <c r="G140" i="29"/>
  <c r="F140" i="29"/>
  <c r="E140" i="29"/>
  <c r="D140" i="29"/>
  <c r="O139" i="29"/>
  <c r="L139" i="29"/>
  <c r="I139" i="29"/>
  <c r="F139" i="29"/>
  <c r="O138" i="29"/>
  <c r="L138" i="29"/>
  <c r="I138" i="29"/>
  <c r="I135" i="29" s="1"/>
  <c r="F138" i="29"/>
  <c r="O137" i="29"/>
  <c r="L137" i="29"/>
  <c r="I137" i="29"/>
  <c r="F137" i="29"/>
  <c r="O136" i="29"/>
  <c r="O135" i="29" s="1"/>
  <c r="L136" i="29"/>
  <c r="L135" i="29" s="1"/>
  <c r="I136" i="29"/>
  <c r="C136" i="29" s="1"/>
  <c r="F136" i="29"/>
  <c r="N135" i="29"/>
  <c r="M135" i="29"/>
  <c r="K135" i="29"/>
  <c r="J135" i="29"/>
  <c r="H135" i="29"/>
  <c r="G135" i="29"/>
  <c r="F135" i="29"/>
  <c r="E135" i="29"/>
  <c r="D135" i="29"/>
  <c r="O134" i="29"/>
  <c r="L134" i="29"/>
  <c r="I134" i="29"/>
  <c r="F134" i="29"/>
  <c r="O133" i="29"/>
  <c r="L133" i="29"/>
  <c r="I133" i="29"/>
  <c r="F133" i="29"/>
  <c r="O132" i="29"/>
  <c r="L132" i="29"/>
  <c r="I132" i="29"/>
  <c r="F132" i="29"/>
  <c r="C132" i="29" s="1"/>
  <c r="O131" i="29"/>
  <c r="L131" i="29"/>
  <c r="I131" i="29"/>
  <c r="F131" i="29"/>
  <c r="N130" i="29"/>
  <c r="M130" i="29"/>
  <c r="K130" i="29"/>
  <c r="J130" i="29"/>
  <c r="H130" i="29"/>
  <c r="G130" i="29"/>
  <c r="E130" i="29"/>
  <c r="E129" i="29" s="1"/>
  <c r="D130" i="29"/>
  <c r="O128" i="29"/>
  <c r="O127" i="29" s="1"/>
  <c r="L128" i="29"/>
  <c r="I128" i="29"/>
  <c r="F128" i="29"/>
  <c r="C128" i="29"/>
  <c r="N127" i="29"/>
  <c r="M127" i="29"/>
  <c r="L127" i="29"/>
  <c r="K127" i="29"/>
  <c r="J127" i="29"/>
  <c r="I127" i="29"/>
  <c r="H127" i="29"/>
  <c r="G127" i="29"/>
  <c r="F127" i="29"/>
  <c r="E127" i="29"/>
  <c r="D127" i="29"/>
  <c r="O126" i="29"/>
  <c r="L126" i="29"/>
  <c r="I126" i="29"/>
  <c r="F126" i="29"/>
  <c r="O125" i="29"/>
  <c r="L125" i="29"/>
  <c r="I125" i="29"/>
  <c r="F125" i="29"/>
  <c r="O124" i="29"/>
  <c r="O121" i="29" s="1"/>
  <c r="L124" i="29"/>
  <c r="I124" i="29"/>
  <c r="F124" i="29"/>
  <c r="C124" i="29"/>
  <c r="O123" i="29"/>
  <c r="L123" i="29"/>
  <c r="I123" i="29"/>
  <c r="F123" i="29"/>
  <c r="C123" i="29" s="1"/>
  <c r="O122" i="29"/>
  <c r="L122" i="29"/>
  <c r="I122" i="29"/>
  <c r="F122" i="29"/>
  <c r="F121" i="29" s="1"/>
  <c r="N121" i="29"/>
  <c r="M121" i="29"/>
  <c r="K121" i="29"/>
  <c r="J121" i="29"/>
  <c r="H121" i="29"/>
  <c r="G121" i="29"/>
  <c r="E121" i="29"/>
  <c r="D121" i="29"/>
  <c r="O120" i="29"/>
  <c r="L120" i="29"/>
  <c r="I120" i="29"/>
  <c r="F120" i="29"/>
  <c r="C120" i="29" s="1"/>
  <c r="O119" i="29"/>
  <c r="L119" i="29"/>
  <c r="I119" i="29"/>
  <c r="F119" i="29"/>
  <c r="O118" i="29"/>
  <c r="L118" i="29"/>
  <c r="I118" i="29"/>
  <c r="F118" i="29"/>
  <c r="O117" i="29"/>
  <c r="L117" i="29"/>
  <c r="L115" i="29" s="1"/>
  <c r="I117" i="29"/>
  <c r="F117" i="29"/>
  <c r="O116" i="29"/>
  <c r="O115" i="29" s="1"/>
  <c r="L116" i="29"/>
  <c r="C116" i="29" s="1"/>
  <c r="I116" i="29"/>
  <c r="F116" i="29"/>
  <c r="N115" i="29"/>
  <c r="M115" i="29"/>
  <c r="K115" i="29"/>
  <c r="J115" i="29"/>
  <c r="H115" i="29"/>
  <c r="G115" i="29"/>
  <c r="E115" i="29"/>
  <c r="D115" i="29"/>
  <c r="O114" i="29"/>
  <c r="L114" i="29"/>
  <c r="I114" i="29"/>
  <c r="F114" i="29"/>
  <c r="O113" i="29"/>
  <c r="L113" i="29"/>
  <c r="I113" i="29"/>
  <c r="F113" i="29"/>
  <c r="O112" i="29"/>
  <c r="O111" i="29" s="1"/>
  <c r="L112" i="29"/>
  <c r="I112" i="29"/>
  <c r="F112" i="29"/>
  <c r="C112" i="29"/>
  <c r="N111" i="29"/>
  <c r="M111" i="29"/>
  <c r="L111" i="29"/>
  <c r="K111" i="29"/>
  <c r="J111" i="29"/>
  <c r="H111" i="29"/>
  <c r="G111" i="29"/>
  <c r="F111" i="29"/>
  <c r="E111" i="29"/>
  <c r="D111" i="29"/>
  <c r="O110" i="29"/>
  <c r="L110" i="29"/>
  <c r="I110" i="29"/>
  <c r="F110" i="29"/>
  <c r="O109" i="29"/>
  <c r="L109" i="29"/>
  <c r="I109" i="29"/>
  <c r="F109" i="29"/>
  <c r="O108" i="29"/>
  <c r="L108" i="29"/>
  <c r="C108" i="29" s="1"/>
  <c r="I108" i="29"/>
  <c r="F108" i="29"/>
  <c r="O107" i="29"/>
  <c r="L107" i="29"/>
  <c r="I107" i="29"/>
  <c r="F107" i="29"/>
  <c r="O106" i="29"/>
  <c r="L106" i="29"/>
  <c r="I106" i="29"/>
  <c r="F106" i="29"/>
  <c r="O105" i="29"/>
  <c r="L105" i="29"/>
  <c r="I105" i="29"/>
  <c r="F105" i="29"/>
  <c r="O104" i="29"/>
  <c r="O102" i="29" s="1"/>
  <c r="L104" i="29"/>
  <c r="I104" i="29"/>
  <c r="F104" i="29"/>
  <c r="C104" i="29"/>
  <c r="O103" i="29"/>
  <c r="L103" i="29"/>
  <c r="I103" i="29"/>
  <c r="F103" i="29"/>
  <c r="N102" i="29"/>
  <c r="M102" i="29"/>
  <c r="K102" i="29"/>
  <c r="J102" i="29"/>
  <c r="H102" i="29"/>
  <c r="G102" i="29"/>
  <c r="E102" i="29"/>
  <c r="D102" i="29"/>
  <c r="O101" i="29"/>
  <c r="L101" i="29"/>
  <c r="I101" i="29"/>
  <c r="F101" i="29"/>
  <c r="O100" i="29"/>
  <c r="L100" i="29"/>
  <c r="I100" i="29"/>
  <c r="F100" i="29"/>
  <c r="C100" i="29" s="1"/>
  <c r="O99" i="29"/>
  <c r="L99" i="29"/>
  <c r="I99" i="29"/>
  <c r="F99" i="29"/>
  <c r="O98" i="29"/>
  <c r="L98" i="29"/>
  <c r="I98" i="29"/>
  <c r="F98" i="29"/>
  <c r="O97" i="29"/>
  <c r="L97" i="29"/>
  <c r="I97" i="29"/>
  <c r="F97" i="29"/>
  <c r="O96" i="29"/>
  <c r="L96" i="29"/>
  <c r="I96" i="29"/>
  <c r="F96" i="29"/>
  <c r="C96" i="29" s="1"/>
  <c r="O95" i="29"/>
  <c r="L95" i="29"/>
  <c r="I95" i="29"/>
  <c r="I94" i="29" s="1"/>
  <c r="F95" i="29"/>
  <c r="N94" i="29"/>
  <c r="M94" i="29"/>
  <c r="K94" i="29"/>
  <c r="J94" i="29"/>
  <c r="H94" i="29"/>
  <c r="G94" i="29"/>
  <c r="E94" i="29"/>
  <c r="D94" i="29"/>
  <c r="O93" i="29"/>
  <c r="L93" i="29"/>
  <c r="I93" i="29"/>
  <c r="F93" i="29"/>
  <c r="O92" i="29"/>
  <c r="O88" i="29" s="1"/>
  <c r="L92" i="29"/>
  <c r="I92" i="29"/>
  <c r="F92" i="29"/>
  <c r="C92" i="29"/>
  <c r="O91" i="29"/>
  <c r="L91" i="29"/>
  <c r="I91" i="29"/>
  <c r="F91" i="29"/>
  <c r="O90" i="29"/>
  <c r="L90" i="29"/>
  <c r="I90" i="29"/>
  <c r="F90" i="29"/>
  <c r="O89" i="29"/>
  <c r="L89" i="29"/>
  <c r="I89" i="29"/>
  <c r="F89" i="29"/>
  <c r="N88" i="29"/>
  <c r="M88" i="29"/>
  <c r="K88" i="29"/>
  <c r="K82" i="29" s="1"/>
  <c r="J88" i="29"/>
  <c r="H88" i="29"/>
  <c r="G88" i="29"/>
  <c r="E88" i="29"/>
  <c r="E82" i="29" s="1"/>
  <c r="D88" i="29"/>
  <c r="O87" i="29"/>
  <c r="L87" i="29"/>
  <c r="I87" i="29"/>
  <c r="F87" i="29"/>
  <c r="O86" i="29"/>
  <c r="L86" i="29"/>
  <c r="I86" i="29"/>
  <c r="F86" i="29"/>
  <c r="O85" i="29"/>
  <c r="L85" i="29"/>
  <c r="I85" i="29"/>
  <c r="F85" i="29"/>
  <c r="O84" i="29"/>
  <c r="O83" i="29" s="1"/>
  <c r="L84" i="29"/>
  <c r="L83" i="29" s="1"/>
  <c r="I84" i="29"/>
  <c r="F84" i="29"/>
  <c r="C84" i="29" s="1"/>
  <c r="N83" i="29"/>
  <c r="M83" i="29"/>
  <c r="K83" i="29"/>
  <c r="J83" i="29"/>
  <c r="H83" i="29"/>
  <c r="H82" i="29" s="1"/>
  <c r="G83" i="29"/>
  <c r="E83" i="29"/>
  <c r="D83" i="29"/>
  <c r="M82" i="29"/>
  <c r="O81" i="29"/>
  <c r="L81" i="29"/>
  <c r="I81" i="29"/>
  <c r="F81" i="29"/>
  <c r="O80" i="29"/>
  <c r="O79" i="29" s="1"/>
  <c r="L80" i="29"/>
  <c r="I80" i="29"/>
  <c r="I79" i="29" s="1"/>
  <c r="F80" i="29"/>
  <c r="C80" i="29" s="1"/>
  <c r="N79" i="29"/>
  <c r="M79" i="29"/>
  <c r="K79" i="29"/>
  <c r="J79" i="29"/>
  <c r="H79" i="29"/>
  <c r="H75" i="29" s="1"/>
  <c r="G79" i="29"/>
  <c r="E79" i="29"/>
  <c r="D79" i="29"/>
  <c r="D75" i="29" s="1"/>
  <c r="O78" i="29"/>
  <c r="L78" i="29"/>
  <c r="I78" i="29"/>
  <c r="F78" i="29"/>
  <c r="C78" i="29" s="1"/>
  <c r="O77" i="29"/>
  <c r="L77" i="29"/>
  <c r="I77" i="29"/>
  <c r="F77" i="29"/>
  <c r="O76" i="29"/>
  <c r="O75" i="29" s="1"/>
  <c r="N76" i="29"/>
  <c r="M76" i="29"/>
  <c r="K76" i="29"/>
  <c r="K75" i="29" s="1"/>
  <c r="J76" i="29"/>
  <c r="H76" i="29"/>
  <c r="G76" i="29"/>
  <c r="G75" i="29" s="1"/>
  <c r="F76" i="29"/>
  <c r="E76" i="29"/>
  <c r="D76" i="29"/>
  <c r="N75" i="29"/>
  <c r="M75" i="29"/>
  <c r="J75" i="29"/>
  <c r="E75" i="29"/>
  <c r="E74" i="29" s="1"/>
  <c r="O73" i="29"/>
  <c r="L73" i="29"/>
  <c r="I73" i="29"/>
  <c r="F73" i="29"/>
  <c r="O72" i="29"/>
  <c r="L72" i="29"/>
  <c r="I72" i="29"/>
  <c r="F72" i="29"/>
  <c r="C72" i="29" s="1"/>
  <c r="O71" i="29"/>
  <c r="L71" i="29"/>
  <c r="I71" i="29"/>
  <c r="F71" i="29"/>
  <c r="O70" i="29"/>
  <c r="L70" i="29"/>
  <c r="I70" i="29"/>
  <c r="F70" i="29"/>
  <c r="O69" i="29"/>
  <c r="L69" i="29"/>
  <c r="I69" i="29"/>
  <c r="F69" i="29"/>
  <c r="O68" i="29"/>
  <c r="N68" i="29"/>
  <c r="M68" i="29"/>
  <c r="K68" i="29"/>
  <c r="K66" i="29" s="1"/>
  <c r="J68" i="29"/>
  <c r="H68" i="29"/>
  <c r="H66" i="29" s="1"/>
  <c r="G68" i="29"/>
  <c r="G66" i="29" s="1"/>
  <c r="E68" i="29"/>
  <c r="D68" i="29"/>
  <c r="O67" i="29"/>
  <c r="L67" i="29"/>
  <c r="I67" i="29"/>
  <c r="F67" i="29"/>
  <c r="N66" i="29"/>
  <c r="M66" i="29"/>
  <c r="J66" i="29"/>
  <c r="E66" i="29"/>
  <c r="D66" i="29"/>
  <c r="O65" i="29"/>
  <c r="L65" i="29"/>
  <c r="I65" i="29"/>
  <c r="F65" i="29"/>
  <c r="O64" i="29"/>
  <c r="L64" i="29"/>
  <c r="I64" i="29"/>
  <c r="F64" i="29"/>
  <c r="C64" i="29" s="1"/>
  <c r="O63" i="29"/>
  <c r="L63" i="29"/>
  <c r="I63" i="29"/>
  <c r="F63" i="29"/>
  <c r="O62" i="29"/>
  <c r="L62" i="29"/>
  <c r="I62" i="29"/>
  <c r="F62" i="29"/>
  <c r="O61" i="29"/>
  <c r="L61" i="29"/>
  <c r="I61" i="29"/>
  <c r="F61" i="29"/>
  <c r="O60" i="29"/>
  <c r="L60" i="29"/>
  <c r="I60" i="29"/>
  <c r="C60" i="29" s="1"/>
  <c r="F60" i="29"/>
  <c r="O59" i="29"/>
  <c r="L59" i="29"/>
  <c r="I59" i="29"/>
  <c r="F59" i="29"/>
  <c r="O58" i="29"/>
  <c r="L58" i="29"/>
  <c r="I58" i="29"/>
  <c r="F58" i="29"/>
  <c r="N57" i="29"/>
  <c r="N53" i="29" s="1"/>
  <c r="N52" i="29" s="1"/>
  <c r="M57" i="29"/>
  <c r="K57" i="29"/>
  <c r="J57" i="29"/>
  <c r="J53" i="29" s="1"/>
  <c r="J52" i="29" s="1"/>
  <c r="H57" i="29"/>
  <c r="H53" i="29" s="1"/>
  <c r="H52" i="29" s="1"/>
  <c r="G57" i="29"/>
  <c r="E57" i="29"/>
  <c r="D57" i="29"/>
  <c r="O56" i="29"/>
  <c r="O54" i="29" s="1"/>
  <c r="L56" i="29"/>
  <c r="I56" i="29"/>
  <c r="F56" i="29"/>
  <c r="C56" i="29"/>
  <c r="O55" i="29"/>
  <c r="L55" i="29"/>
  <c r="I55" i="29"/>
  <c r="I54" i="29" s="1"/>
  <c r="F55" i="29"/>
  <c r="L54" i="29"/>
  <c r="G54" i="29"/>
  <c r="D54" i="29"/>
  <c r="D53" i="29" s="1"/>
  <c r="D52" i="29" s="1"/>
  <c r="M53" i="29"/>
  <c r="K53" i="29"/>
  <c r="G53" i="29"/>
  <c r="E53" i="29"/>
  <c r="E52" i="29" s="1"/>
  <c r="O46" i="29"/>
  <c r="C46" i="29" s="1"/>
  <c r="O45" i="29"/>
  <c r="C45" i="29" s="1"/>
  <c r="N44" i="29"/>
  <c r="M44" i="29"/>
  <c r="L43" i="29"/>
  <c r="L42" i="29" s="1"/>
  <c r="I43" i="29"/>
  <c r="I42" i="29" s="1"/>
  <c r="F43" i="29"/>
  <c r="K42" i="29"/>
  <c r="K20" i="29" s="1"/>
  <c r="J42" i="29"/>
  <c r="H42" i="29"/>
  <c r="G42" i="29"/>
  <c r="F42" i="29"/>
  <c r="C42" i="29" s="1"/>
  <c r="E42" i="29"/>
  <c r="D42" i="29"/>
  <c r="F41" i="29"/>
  <c r="C41" i="29" s="1"/>
  <c r="L40" i="29"/>
  <c r="C40" i="29" s="1"/>
  <c r="L39" i="29"/>
  <c r="C39" i="29" s="1"/>
  <c r="L38" i="29"/>
  <c r="C38" i="29" s="1"/>
  <c r="L37" i="29"/>
  <c r="C37" i="29" s="1"/>
  <c r="K36" i="29"/>
  <c r="J36" i="29"/>
  <c r="L35" i="29"/>
  <c r="C35" i="29" s="1"/>
  <c r="L34" i="29"/>
  <c r="C34" i="29" s="1"/>
  <c r="K33" i="29"/>
  <c r="J33" i="29"/>
  <c r="L32" i="29"/>
  <c r="C32" i="29" s="1"/>
  <c r="K31" i="29"/>
  <c r="J31" i="29"/>
  <c r="J26" i="29" s="1"/>
  <c r="L30" i="29"/>
  <c r="C30" i="29" s="1"/>
  <c r="L29" i="29"/>
  <c r="C29" i="29" s="1"/>
  <c r="L28" i="29"/>
  <c r="C28" i="29" s="1"/>
  <c r="K27" i="29"/>
  <c r="K26" i="29" s="1"/>
  <c r="J27" i="29"/>
  <c r="F25" i="29"/>
  <c r="C25" i="29" s="1"/>
  <c r="H24" i="29"/>
  <c r="F24" i="29"/>
  <c r="O23" i="29"/>
  <c r="L23" i="29"/>
  <c r="I23" i="29"/>
  <c r="F23" i="29"/>
  <c r="O22" i="29"/>
  <c r="O21" i="29" s="1"/>
  <c r="L22" i="29"/>
  <c r="I22" i="29"/>
  <c r="I21" i="29" s="1"/>
  <c r="F22" i="29"/>
  <c r="N21" i="29"/>
  <c r="M21" i="29"/>
  <c r="M287" i="29" s="1"/>
  <c r="M286" i="29" s="1"/>
  <c r="L21" i="29"/>
  <c r="K21" i="29"/>
  <c r="K287" i="29" s="1"/>
  <c r="J21" i="29"/>
  <c r="J287" i="29" s="1"/>
  <c r="J286" i="29" s="1"/>
  <c r="H21" i="29"/>
  <c r="H287" i="29" s="1"/>
  <c r="H286" i="29" s="1"/>
  <c r="G21" i="29"/>
  <c r="G287" i="29" s="1"/>
  <c r="G286" i="29" s="1"/>
  <c r="F21" i="29"/>
  <c r="E21" i="29"/>
  <c r="E287" i="29" s="1"/>
  <c r="E286" i="29" s="1"/>
  <c r="D21" i="29"/>
  <c r="D287" i="29" s="1"/>
  <c r="D286" i="29" s="1"/>
  <c r="E20" i="29"/>
  <c r="L42" i="30" l="1"/>
  <c r="N194" i="30"/>
  <c r="N193" i="30" s="1"/>
  <c r="F20" i="30"/>
  <c r="C22" i="30"/>
  <c r="E20" i="30"/>
  <c r="C42" i="30"/>
  <c r="F54" i="30"/>
  <c r="L75" i="30"/>
  <c r="E82" i="30"/>
  <c r="O88" i="30"/>
  <c r="C109" i="30"/>
  <c r="L115" i="30"/>
  <c r="C124" i="30"/>
  <c r="C133" i="30"/>
  <c r="O130" i="30"/>
  <c r="C149" i="30"/>
  <c r="C153" i="30"/>
  <c r="O150" i="30"/>
  <c r="C161" i="30"/>
  <c r="L164" i="30"/>
  <c r="C167" i="30"/>
  <c r="C181" i="30"/>
  <c r="G186" i="30"/>
  <c r="I187" i="30"/>
  <c r="I186" i="30" s="1"/>
  <c r="L195" i="30"/>
  <c r="C199" i="30"/>
  <c r="O197" i="30"/>
  <c r="O195" i="30" s="1"/>
  <c r="O194" i="30" s="1"/>
  <c r="J194" i="30"/>
  <c r="C205" i="30"/>
  <c r="O204" i="30"/>
  <c r="O203" i="30" s="1"/>
  <c r="C212" i="30"/>
  <c r="C221" i="30"/>
  <c r="C225" i="30"/>
  <c r="D203" i="30"/>
  <c r="D194" i="30" s="1"/>
  <c r="H203" i="30"/>
  <c r="H194" i="30" s="1"/>
  <c r="H193" i="30" s="1"/>
  <c r="C226" i="30"/>
  <c r="J229" i="30"/>
  <c r="N230" i="30"/>
  <c r="N229" i="30" s="1"/>
  <c r="C241" i="30"/>
  <c r="O245" i="30"/>
  <c r="C272" i="30"/>
  <c r="O269" i="30"/>
  <c r="O268" i="30" s="1"/>
  <c r="C278" i="30"/>
  <c r="C283" i="30"/>
  <c r="D52" i="30"/>
  <c r="L234" i="30"/>
  <c r="C234" i="30" s="1"/>
  <c r="N20" i="30"/>
  <c r="G286" i="30"/>
  <c r="J26" i="30"/>
  <c r="G52" i="30"/>
  <c r="L53" i="30"/>
  <c r="L52" i="30" s="1"/>
  <c r="C60" i="30"/>
  <c r="C61" i="30"/>
  <c r="C62" i="30"/>
  <c r="D75" i="30"/>
  <c r="D74" i="30" s="1"/>
  <c r="H75" i="30"/>
  <c r="H74" i="30" s="1"/>
  <c r="D82" i="30"/>
  <c r="L83" i="30"/>
  <c r="C91" i="30"/>
  <c r="C92" i="30"/>
  <c r="C93" i="30"/>
  <c r="O94" i="30"/>
  <c r="C117" i="30"/>
  <c r="L121" i="30"/>
  <c r="O140" i="30"/>
  <c r="C148" i="30"/>
  <c r="C157" i="30"/>
  <c r="C168" i="30"/>
  <c r="G194" i="30"/>
  <c r="G193" i="30" s="1"/>
  <c r="C202" i="30"/>
  <c r="C210" i="30"/>
  <c r="C220" i="30"/>
  <c r="C248" i="30"/>
  <c r="C257" i="30"/>
  <c r="C273" i="30"/>
  <c r="L275" i="30"/>
  <c r="L269" i="30" s="1"/>
  <c r="L268" i="30" s="1"/>
  <c r="C279" i="30"/>
  <c r="C280" i="30"/>
  <c r="C291" i="30"/>
  <c r="E194" i="30"/>
  <c r="J20" i="30"/>
  <c r="K26" i="30"/>
  <c r="L68" i="30"/>
  <c r="L66" i="30" s="1"/>
  <c r="N75" i="30"/>
  <c r="G75" i="30"/>
  <c r="G74" i="30" s="1"/>
  <c r="C85" i="30"/>
  <c r="O83" i="30"/>
  <c r="C99" i="30"/>
  <c r="C101" i="30"/>
  <c r="O111" i="30"/>
  <c r="C119" i="30"/>
  <c r="M129" i="30"/>
  <c r="M74" i="30" s="1"/>
  <c r="L130" i="30"/>
  <c r="J129" i="30"/>
  <c r="N129" i="30"/>
  <c r="O135" i="30"/>
  <c r="O143" i="30"/>
  <c r="L143" i="30"/>
  <c r="C156" i="30"/>
  <c r="L178" i="30"/>
  <c r="L173" i="30" s="1"/>
  <c r="L172" i="30" s="1"/>
  <c r="H186" i="30"/>
  <c r="H51" i="30" s="1"/>
  <c r="H50" i="30" s="1"/>
  <c r="F191" i="30"/>
  <c r="I195" i="30"/>
  <c r="M194" i="30"/>
  <c r="C201" i="30"/>
  <c r="C209" i="30"/>
  <c r="C213" i="30"/>
  <c r="C214" i="30"/>
  <c r="C217" i="30"/>
  <c r="O215" i="30"/>
  <c r="C228" i="30"/>
  <c r="C233" i="30"/>
  <c r="D230" i="30"/>
  <c r="D229" i="30" s="1"/>
  <c r="H230" i="30"/>
  <c r="H229" i="30" s="1"/>
  <c r="O237" i="30"/>
  <c r="C274" i="30"/>
  <c r="C293" i="30"/>
  <c r="L258" i="29"/>
  <c r="K74" i="29"/>
  <c r="K51" i="29" s="1"/>
  <c r="K50" i="29" s="1"/>
  <c r="K193" i="29"/>
  <c r="N287" i="29"/>
  <c r="N286" i="29" s="1"/>
  <c r="C43" i="29"/>
  <c r="C59" i="29"/>
  <c r="O57" i="29"/>
  <c r="O66" i="29"/>
  <c r="I76" i="29"/>
  <c r="I75" i="29" s="1"/>
  <c r="C81" i="29"/>
  <c r="C85" i="29"/>
  <c r="G82" i="29"/>
  <c r="G74" i="29" s="1"/>
  <c r="G51" i="29" s="1"/>
  <c r="L94" i="29"/>
  <c r="C107" i="29"/>
  <c r="C125" i="29"/>
  <c r="C126" i="29"/>
  <c r="C127" i="29"/>
  <c r="M129" i="29"/>
  <c r="M74" i="29" s="1"/>
  <c r="I130" i="29"/>
  <c r="C137" i="29"/>
  <c r="K129" i="29"/>
  <c r="C153" i="29"/>
  <c r="C155" i="29"/>
  <c r="C163" i="29"/>
  <c r="C171" i="29"/>
  <c r="I174" i="29"/>
  <c r="C182" i="29"/>
  <c r="D172" i="29"/>
  <c r="H172" i="29"/>
  <c r="L183" i="29"/>
  <c r="C202" i="29"/>
  <c r="G194" i="29"/>
  <c r="M203" i="29"/>
  <c r="M194" i="29" s="1"/>
  <c r="M193" i="29" s="1"/>
  <c r="L215" i="29"/>
  <c r="J230" i="29"/>
  <c r="J229" i="29" s="1"/>
  <c r="J284" i="29" s="1"/>
  <c r="L237" i="29"/>
  <c r="I245" i="29"/>
  <c r="C254" i="29"/>
  <c r="C267" i="29"/>
  <c r="C276" i="29"/>
  <c r="C278" i="29"/>
  <c r="O281" i="29"/>
  <c r="C188" i="29"/>
  <c r="F20" i="29"/>
  <c r="K286" i="29"/>
  <c r="C22" i="29"/>
  <c r="C63" i="29"/>
  <c r="K52" i="29"/>
  <c r="F68" i="29"/>
  <c r="C71" i="29"/>
  <c r="F79" i="29"/>
  <c r="F75" i="29" s="1"/>
  <c r="C106" i="29"/>
  <c r="C109" i="29"/>
  <c r="C110" i="29"/>
  <c r="I111" i="29"/>
  <c r="C111" i="29" s="1"/>
  <c r="L130" i="29"/>
  <c r="G129" i="29"/>
  <c r="I140" i="29"/>
  <c r="C154" i="29"/>
  <c r="E173" i="29"/>
  <c r="E172" i="29" s="1"/>
  <c r="E51" i="29" s="1"/>
  <c r="O174" i="29"/>
  <c r="N194" i="29"/>
  <c r="L195" i="29"/>
  <c r="C217" i="29"/>
  <c r="G230" i="29"/>
  <c r="G229" i="29" s="1"/>
  <c r="K230" i="29"/>
  <c r="K229" i="29" s="1"/>
  <c r="C239" i="29"/>
  <c r="D229" i="29"/>
  <c r="C261" i="29"/>
  <c r="C273" i="29"/>
  <c r="C274" i="29"/>
  <c r="I275" i="29"/>
  <c r="L288" i="29"/>
  <c r="C288" i="29" s="1"/>
  <c r="J82" i="29"/>
  <c r="J74" i="29" s="1"/>
  <c r="J51" i="29" s="1"/>
  <c r="I204" i="29"/>
  <c r="I203" i="29" s="1"/>
  <c r="C232" i="29"/>
  <c r="M20" i="29"/>
  <c r="L287" i="29"/>
  <c r="L286" i="29" s="1"/>
  <c r="C23" i="29"/>
  <c r="C62" i="29"/>
  <c r="M52" i="29"/>
  <c r="G52" i="29"/>
  <c r="C73" i="29"/>
  <c r="C97" i="29"/>
  <c r="C98" i="29"/>
  <c r="C99" i="29"/>
  <c r="C113" i="29"/>
  <c r="N82" i="29"/>
  <c r="N74" i="29" s="1"/>
  <c r="N51" i="29" s="1"/>
  <c r="L121" i="29"/>
  <c r="O130" i="29"/>
  <c r="C138" i="29"/>
  <c r="C139" i="29"/>
  <c r="L150" i="29"/>
  <c r="L159" i="29"/>
  <c r="C159" i="29" s="1"/>
  <c r="O178" i="29"/>
  <c r="L178" i="29"/>
  <c r="L187" i="29"/>
  <c r="L186" i="29" s="1"/>
  <c r="F191" i="29"/>
  <c r="F190" i="29" s="1"/>
  <c r="F186" i="29" s="1"/>
  <c r="C199" i="29"/>
  <c r="C205" i="29"/>
  <c r="I215" i="29"/>
  <c r="C221" i="29"/>
  <c r="C222" i="29"/>
  <c r="C223" i="29"/>
  <c r="E230" i="29"/>
  <c r="E229" i="29" s="1"/>
  <c r="O234" i="29"/>
  <c r="I237" i="29"/>
  <c r="I230" i="29" s="1"/>
  <c r="C242" i="29"/>
  <c r="C243" i="29"/>
  <c r="L245" i="29"/>
  <c r="J258" i="29"/>
  <c r="I259" i="29"/>
  <c r="C259" i="29" s="1"/>
  <c r="L263" i="29"/>
  <c r="I271" i="29"/>
  <c r="F279" i="29"/>
  <c r="C279" i="29"/>
  <c r="L281" i="29"/>
  <c r="C290" i="29"/>
  <c r="C296" i="29"/>
  <c r="I287" i="29"/>
  <c r="I286" i="29" s="1"/>
  <c r="C21" i="29"/>
  <c r="O287" i="29"/>
  <c r="O286" i="29" s="1"/>
  <c r="O20" i="29"/>
  <c r="L27" i="29"/>
  <c r="L36" i="29"/>
  <c r="C36" i="29" s="1"/>
  <c r="C131" i="29"/>
  <c r="F130" i="29"/>
  <c r="G193" i="29"/>
  <c r="C227" i="29"/>
  <c r="F226" i="29"/>
  <c r="C226" i="29" s="1"/>
  <c r="O75" i="30"/>
  <c r="C79" i="30"/>
  <c r="J20" i="29"/>
  <c r="N20" i="29"/>
  <c r="F57" i="29"/>
  <c r="I57" i="29"/>
  <c r="I53" i="29" s="1"/>
  <c r="C58" i="29"/>
  <c r="C67" i="29"/>
  <c r="F66" i="29"/>
  <c r="C69" i="29"/>
  <c r="L68" i="29"/>
  <c r="L66" i="29" s="1"/>
  <c r="D82" i="29"/>
  <c r="C91" i="29"/>
  <c r="F88" i="29"/>
  <c r="C101" i="29"/>
  <c r="I102" i="29"/>
  <c r="L102" i="29"/>
  <c r="C105" i="29"/>
  <c r="C117" i="29"/>
  <c r="C119" i="29"/>
  <c r="F115" i="29"/>
  <c r="C133" i="29"/>
  <c r="C134" i="29"/>
  <c r="D129" i="29"/>
  <c r="H129" i="29"/>
  <c r="C135" i="29"/>
  <c r="C141" i="29"/>
  <c r="L140" i="29"/>
  <c r="C140" i="29" s="1"/>
  <c r="C145" i="29"/>
  <c r="C147" i="29"/>
  <c r="F143" i="29"/>
  <c r="C157" i="29"/>
  <c r="C158" i="29"/>
  <c r="C161" i="29"/>
  <c r="C162" i="29"/>
  <c r="L165" i="29"/>
  <c r="L164" i="29" s="1"/>
  <c r="C169" i="29"/>
  <c r="M173" i="29"/>
  <c r="M172" i="29" s="1"/>
  <c r="C179" i="29"/>
  <c r="F178" i="29"/>
  <c r="C178" i="29" s="1"/>
  <c r="C185" i="29"/>
  <c r="C189" i="29"/>
  <c r="H194" i="29"/>
  <c r="L204" i="29"/>
  <c r="L203" i="29" s="1"/>
  <c r="L194" i="29" s="1"/>
  <c r="C213" i="29"/>
  <c r="C214" i="29"/>
  <c r="C225" i="29"/>
  <c r="C231" i="29"/>
  <c r="C233" i="29"/>
  <c r="C238" i="29"/>
  <c r="F245" i="29"/>
  <c r="C249" i="29"/>
  <c r="H229" i="29"/>
  <c r="C257" i="29"/>
  <c r="C77" i="29"/>
  <c r="L76" i="29"/>
  <c r="I121" i="29"/>
  <c r="C121" i="29" s="1"/>
  <c r="C122" i="29"/>
  <c r="O194" i="29"/>
  <c r="I197" i="29"/>
  <c r="C197" i="29" s="1"/>
  <c r="C198" i="29"/>
  <c r="C255" i="29"/>
  <c r="F251" i="29"/>
  <c r="L287" i="30"/>
  <c r="L286" i="30" s="1"/>
  <c r="L20" i="30"/>
  <c r="C169" i="30"/>
  <c r="F165" i="30"/>
  <c r="C176" i="30"/>
  <c r="I174" i="30"/>
  <c r="C206" i="30"/>
  <c r="F204" i="30"/>
  <c r="C254" i="30"/>
  <c r="F251" i="30"/>
  <c r="L31" i="29"/>
  <c r="C31" i="29" s="1"/>
  <c r="C55" i="29"/>
  <c r="F54" i="29"/>
  <c r="O53" i="29"/>
  <c r="O52" i="29" s="1"/>
  <c r="C65" i="29"/>
  <c r="H74" i="29"/>
  <c r="H51" i="29" s="1"/>
  <c r="L79" i="29"/>
  <c r="C90" i="29"/>
  <c r="I88" i="29"/>
  <c r="C93" i="29"/>
  <c r="C103" i="29"/>
  <c r="F102" i="29"/>
  <c r="C102" i="29" s="1"/>
  <c r="C118" i="29"/>
  <c r="I115" i="29"/>
  <c r="C146" i="29"/>
  <c r="I143" i="29"/>
  <c r="I129" i="29" s="1"/>
  <c r="C149" i="29"/>
  <c r="I173" i="29"/>
  <c r="I172" i="29" s="1"/>
  <c r="L174" i="29"/>
  <c r="C177" i="29"/>
  <c r="C181" i="29"/>
  <c r="C183" i="29"/>
  <c r="C187" i="29"/>
  <c r="C191" i="29"/>
  <c r="I195" i="29"/>
  <c r="I194" i="29" s="1"/>
  <c r="C237" i="29"/>
  <c r="C241" i="29"/>
  <c r="C263" i="29"/>
  <c r="I263" i="29"/>
  <c r="I258" i="29" s="1"/>
  <c r="I229" i="29" s="1"/>
  <c r="C264" i="29"/>
  <c r="C70" i="30"/>
  <c r="F68" i="30"/>
  <c r="L33" i="29"/>
  <c r="C33" i="29" s="1"/>
  <c r="O44" i="29"/>
  <c r="C70" i="29"/>
  <c r="I68" i="29"/>
  <c r="I66" i="29" s="1"/>
  <c r="C86" i="29"/>
  <c r="I83" i="29"/>
  <c r="D20" i="29"/>
  <c r="H20" i="29"/>
  <c r="L20" i="29"/>
  <c r="L57" i="29"/>
  <c r="L53" i="29" s="1"/>
  <c r="C61" i="29"/>
  <c r="C87" i="29"/>
  <c r="F83" i="29"/>
  <c r="C89" i="29"/>
  <c r="L88" i="29"/>
  <c r="L82" i="29" s="1"/>
  <c r="C95" i="29"/>
  <c r="F94" i="29"/>
  <c r="O94" i="29"/>
  <c r="O82" i="29" s="1"/>
  <c r="C114" i="29"/>
  <c r="C142" i="29"/>
  <c r="C151" i="29"/>
  <c r="F150" i="29"/>
  <c r="O150" i="29"/>
  <c r="F165" i="29"/>
  <c r="I165" i="29"/>
  <c r="I164" i="29" s="1"/>
  <c r="C166" i="29"/>
  <c r="C170" i="29"/>
  <c r="C175" i="29"/>
  <c r="F174" i="29"/>
  <c r="O173" i="29"/>
  <c r="O172" i="29" s="1"/>
  <c r="I190" i="29"/>
  <c r="C190" i="29" s="1"/>
  <c r="D194" i="29"/>
  <c r="D193" i="29" s="1"/>
  <c r="F195" i="29"/>
  <c r="E203" i="29"/>
  <c r="E194" i="29" s="1"/>
  <c r="E193" i="29" s="1"/>
  <c r="C206" i="29"/>
  <c r="C207" i="29"/>
  <c r="F204" i="29"/>
  <c r="C218" i="29"/>
  <c r="C219" i="29"/>
  <c r="F215" i="29"/>
  <c r="C215" i="29" s="1"/>
  <c r="N230" i="29"/>
  <c r="N229" i="29" s="1"/>
  <c r="N284" i="29" s="1"/>
  <c r="L230" i="29"/>
  <c r="L229" i="29" s="1"/>
  <c r="C235" i="29"/>
  <c r="F234" i="29"/>
  <c r="O245" i="29"/>
  <c r="O250" i="29"/>
  <c r="C282" i="29"/>
  <c r="F281" i="29"/>
  <c r="F258" i="29"/>
  <c r="C270" i="29"/>
  <c r="F269" i="29"/>
  <c r="G269" i="29"/>
  <c r="G268" i="29" s="1"/>
  <c r="K284" i="29"/>
  <c r="D287" i="30"/>
  <c r="D286" i="30" s="1"/>
  <c r="D20" i="30"/>
  <c r="H287" i="30"/>
  <c r="H286" i="30" s="1"/>
  <c r="H20" i="30"/>
  <c r="C23" i="30"/>
  <c r="M52" i="30"/>
  <c r="C64" i="30"/>
  <c r="C65" i="30"/>
  <c r="I68" i="30"/>
  <c r="I66" i="30" s="1"/>
  <c r="C72" i="30"/>
  <c r="C73" i="30"/>
  <c r="C80" i="30"/>
  <c r="C81" i="30"/>
  <c r="J82" i="30"/>
  <c r="J74" i="30" s="1"/>
  <c r="J284" i="30" s="1"/>
  <c r="I115" i="30"/>
  <c r="C116" i="30"/>
  <c r="C272" i="29"/>
  <c r="L271" i="29"/>
  <c r="J52" i="30"/>
  <c r="C56" i="30"/>
  <c r="O57" i="30"/>
  <c r="O53" i="30" s="1"/>
  <c r="F75" i="30"/>
  <c r="C76" i="30"/>
  <c r="C95" i="30"/>
  <c r="L94" i="30"/>
  <c r="O269" i="29"/>
  <c r="O268" i="29" s="1"/>
  <c r="C277" i="29"/>
  <c r="C289" i="29"/>
  <c r="O287" i="30"/>
  <c r="O20" i="30"/>
  <c r="C54" i="30"/>
  <c r="I53" i="30"/>
  <c r="E52" i="30"/>
  <c r="C58" i="30"/>
  <c r="F57" i="30"/>
  <c r="O68" i="30"/>
  <c r="O66" i="30" s="1"/>
  <c r="I75" i="30"/>
  <c r="N82" i="30"/>
  <c r="N74" i="30" s="1"/>
  <c r="I269" i="30"/>
  <c r="C270" i="30"/>
  <c r="I21" i="30"/>
  <c r="L31" i="30"/>
  <c r="C105" i="30"/>
  <c r="F102" i="30"/>
  <c r="O121" i="30"/>
  <c r="C135" i="30"/>
  <c r="C152" i="30"/>
  <c r="I150" i="30"/>
  <c r="C155" i="30"/>
  <c r="I159" i="30"/>
  <c r="C159" i="30" s="1"/>
  <c r="C160" i="30"/>
  <c r="C163" i="30"/>
  <c r="C171" i="30"/>
  <c r="I183" i="30"/>
  <c r="C183" i="30" s="1"/>
  <c r="C184" i="30"/>
  <c r="C266" i="30"/>
  <c r="F263" i="30"/>
  <c r="I83" i="30"/>
  <c r="C84" i="30"/>
  <c r="C87" i="30"/>
  <c r="C96" i="30"/>
  <c r="C97" i="30"/>
  <c r="F94" i="30"/>
  <c r="C104" i="30"/>
  <c r="I102" i="30"/>
  <c r="C107" i="30"/>
  <c r="C108" i="30"/>
  <c r="I111" i="30"/>
  <c r="C111" i="30" s="1"/>
  <c r="C112" i="30"/>
  <c r="O115" i="30"/>
  <c r="C123" i="30"/>
  <c r="C125" i="30"/>
  <c r="F121" i="30"/>
  <c r="I127" i="30"/>
  <c r="C127" i="30" s="1"/>
  <c r="C128" i="30"/>
  <c r="E129" i="30"/>
  <c r="E74" i="30" s="1"/>
  <c r="K129" i="30"/>
  <c r="K74" i="30" s="1"/>
  <c r="K51" i="30" s="1"/>
  <c r="I135" i="30"/>
  <c r="C136" i="30"/>
  <c r="C139" i="30"/>
  <c r="C143" i="30"/>
  <c r="I143" i="30"/>
  <c r="C144" i="30"/>
  <c r="C147" i="30"/>
  <c r="L150" i="30"/>
  <c r="L129" i="30" s="1"/>
  <c r="J172" i="30"/>
  <c r="O173" i="30"/>
  <c r="O172" i="30" s="1"/>
  <c r="C180" i="30"/>
  <c r="I178" i="30"/>
  <c r="C178" i="30" s="1"/>
  <c r="C218" i="30"/>
  <c r="F215" i="30"/>
  <c r="C89" i="30"/>
  <c r="F88" i="30"/>
  <c r="I94" i="30"/>
  <c r="C100" i="30"/>
  <c r="C103" i="30"/>
  <c r="L102" i="30"/>
  <c r="C132" i="30"/>
  <c r="I130" i="30"/>
  <c r="C141" i="30"/>
  <c r="F140" i="30"/>
  <c r="O164" i="30"/>
  <c r="F172" i="30"/>
  <c r="C198" i="30"/>
  <c r="F197" i="30"/>
  <c r="C249" i="30"/>
  <c r="I245" i="30"/>
  <c r="I230" i="30" s="1"/>
  <c r="I229" i="30" s="1"/>
  <c r="I281" i="30"/>
  <c r="C282" i="30"/>
  <c r="C131" i="30"/>
  <c r="C151" i="30"/>
  <c r="C175" i="30"/>
  <c r="C179" i="30"/>
  <c r="C188" i="30"/>
  <c r="L187" i="30"/>
  <c r="C200" i="30"/>
  <c r="I204" i="30"/>
  <c r="I215" i="30"/>
  <c r="C232" i="30"/>
  <c r="M230" i="30"/>
  <c r="M229" i="30" s="1"/>
  <c r="C244" i="30"/>
  <c r="G229" i="30"/>
  <c r="C253" i="30"/>
  <c r="I251" i="30"/>
  <c r="I250" i="30" s="1"/>
  <c r="C256" i="30"/>
  <c r="O258" i="30"/>
  <c r="C265" i="30"/>
  <c r="I263" i="30"/>
  <c r="C271" i="30"/>
  <c r="C275" i="30"/>
  <c r="C196" i="30"/>
  <c r="C216" i="30"/>
  <c r="L215" i="30"/>
  <c r="O230" i="30"/>
  <c r="C236" i="30"/>
  <c r="L237" i="30"/>
  <c r="L230" i="30" s="1"/>
  <c r="C240" i="30"/>
  <c r="C246" i="30"/>
  <c r="F245" i="30"/>
  <c r="K258" i="30"/>
  <c r="K229" i="30" s="1"/>
  <c r="C260" i="30"/>
  <c r="C262" i="30"/>
  <c r="F259" i="30"/>
  <c r="C264" i="30"/>
  <c r="L263" i="30"/>
  <c r="L258" i="30" s="1"/>
  <c r="C277" i="30"/>
  <c r="K186" i="30"/>
  <c r="C189" i="30"/>
  <c r="K194" i="30"/>
  <c r="L204" i="30"/>
  <c r="C208" i="30"/>
  <c r="C224" i="30"/>
  <c r="E230" i="30"/>
  <c r="E229" i="30" s="1"/>
  <c r="E193" i="30" s="1"/>
  <c r="C238" i="30"/>
  <c r="F237" i="30"/>
  <c r="C261" i="30"/>
  <c r="I259" i="30"/>
  <c r="I258" i="30" s="1"/>
  <c r="D268" i="30"/>
  <c r="D193" i="30" s="1"/>
  <c r="C290" i="30"/>
  <c r="I288" i="30"/>
  <c r="C288" i="30" s="1"/>
  <c r="C295" i="30"/>
  <c r="F286" i="30"/>
  <c r="O286" i="30"/>
  <c r="C289" i="30"/>
  <c r="O82" i="30" l="1"/>
  <c r="I173" i="30"/>
  <c r="I172" i="30" s="1"/>
  <c r="G51" i="30"/>
  <c r="G50" i="30" s="1"/>
  <c r="M51" i="30"/>
  <c r="O129" i="30"/>
  <c r="E284" i="30"/>
  <c r="C245" i="30"/>
  <c r="C150" i="30"/>
  <c r="L82" i="30"/>
  <c r="L74" i="30" s="1"/>
  <c r="D51" i="30"/>
  <c r="D50" i="30"/>
  <c r="D49" i="30" s="1"/>
  <c r="D284" i="30"/>
  <c r="G284" i="30"/>
  <c r="C237" i="30"/>
  <c r="O229" i="30"/>
  <c r="O193" i="30" s="1"/>
  <c r="H284" i="30"/>
  <c r="M193" i="30"/>
  <c r="C140" i="30"/>
  <c r="C115" i="30"/>
  <c r="F190" i="30"/>
  <c r="C191" i="30"/>
  <c r="J193" i="30"/>
  <c r="D74" i="29"/>
  <c r="G284" i="29"/>
  <c r="O230" i="29"/>
  <c r="O229" i="29" s="1"/>
  <c r="I186" i="29"/>
  <c r="C186" i="29" s="1"/>
  <c r="O129" i="29"/>
  <c r="O74" i="29" s="1"/>
  <c r="L129" i="29"/>
  <c r="L173" i="29"/>
  <c r="L172" i="29" s="1"/>
  <c r="C79" i="29"/>
  <c r="J193" i="29"/>
  <c r="J50" i="29" s="1"/>
  <c r="C234" i="29"/>
  <c r="M284" i="29"/>
  <c r="C88" i="29"/>
  <c r="E50" i="29"/>
  <c r="E49" i="29" s="1"/>
  <c r="E284" i="29"/>
  <c r="H284" i="29"/>
  <c r="I269" i="29"/>
  <c r="I268" i="29" s="1"/>
  <c r="C275" i="29"/>
  <c r="E285" i="29"/>
  <c r="D51" i="29"/>
  <c r="D50" i="29" s="1"/>
  <c r="D284" i="29"/>
  <c r="D285" i="30"/>
  <c r="J285" i="29"/>
  <c r="J49" i="29"/>
  <c r="N284" i="30"/>
  <c r="N51" i="30"/>
  <c r="N50" i="30" s="1"/>
  <c r="C88" i="30"/>
  <c r="F82" i="30"/>
  <c r="L26" i="30"/>
  <c r="C26" i="30" s="1"/>
  <c r="C31" i="30"/>
  <c r="F53" i="30"/>
  <c r="C57" i="30"/>
  <c r="L269" i="29"/>
  <c r="L268" i="29" s="1"/>
  <c r="L193" i="29" s="1"/>
  <c r="C271" i="29"/>
  <c r="C281" i="29"/>
  <c r="K285" i="29"/>
  <c r="K49" i="29"/>
  <c r="L229" i="30"/>
  <c r="O74" i="30"/>
  <c r="O284" i="30" s="1"/>
  <c r="K193" i="30"/>
  <c r="K50" i="30" s="1"/>
  <c r="M284" i="30"/>
  <c r="F230" i="30"/>
  <c r="L186" i="30"/>
  <c r="C187" i="30"/>
  <c r="C172" i="30"/>
  <c r="C94" i="30"/>
  <c r="C263" i="30"/>
  <c r="I287" i="30"/>
  <c r="C21" i="30"/>
  <c r="I20" i="30"/>
  <c r="C20" i="30" s="1"/>
  <c r="O52" i="30"/>
  <c r="M50" i="30"/>
  <c r="C258" i="29"/>
  <c r="C195" i="29"/>
  <c r="C150" i="29"/>
  <c r="I82" i="29"/>
  <c r="I74" i="29" s="1"/>
  <c r="C44" i="29"/>
  <c r="F287" i="29"/>
  <c r="C76" i="29"/>
  <c r="L75" i="29"/>
  <c r="F230" i="29"/>
  <c r="C115" i="29"/>
  <c r="C130" i="29"/>
  <c r="F129" i="29"/>
  <c r="L26" i="29"/>
  <c r="C26" i="29" s="1"/>
  <c r="C27" i="29"/>
  <c r="M51" i="29"/>
  <c r="M50" i="29" s="1"/>
  <c r="H285" i="30"/>
  <c r="H49" i="30"/>
  <c r="F203" i="29"/>
  <c r="C203" i="29" s="1"/>
  <c r="C204" i="29"/>
  <c r="O193" i="29"/>
  <c r="G50" i="29"/>
  <c r="F258" i="30"/>
  <c r="C258" i="30" s="1"/>
  <c r="C259" i="30"/>
  <c r="F195" i="30"/>
  <c r="C197" i="30"/>
  <c r="C173" i="30"/>
  <c r="I129" i="30"/>
  <c r="C130" i="30"/>
  <c r="F129" i="30"/>
  <c r="C83" i="30"/>
  <c r="I82" i="30"/>
  <c r="C174" i="30"/>
  <c r="C102" i="30"/>
  <c r="I74" i="30"/>
  <c r="E51" i="30"/>
  <c r="E50" i="30" s="1"/>
  <c r="C75" i="30"/>
  <c r="C174" i="29"/>
  <c r="F173" i="29"/>
  <c r="L52" i="29"/>
  <c r="F53" i="29"/>
  <c r="C54" i="29"/>
  <c r="F250" i="30"/>
  <c r="C250" i="30" s="1"/>
  <c r="C251" i="30"/>
  <c r="F203" i="30"/>
  <c r="C204" i="30"/>
  <c r="C165" i="30"/>
  <c r="F164" i="30"/>
  <c r="C164" i="30" s="1"/>
  <c r="C245" i="29"/>
  <c r="C66" i="29"/>
  <c r="C57" i="29"/>
  <c r="N193" i="29"/>
  <c r="N50" i="29" s="1"/>
  <c r="C281" i="30"/>
  <c r="L203" i="30"/>
  <c r="L194" i="30" s="1"/>
  <c r="L193" i="30" s="1"/>
  <c r="I203" i="30"/>
  <c r="I194" i="30" s="1"/>
  <c r="C215" i="30"/>
  <c r="C121" i="30"/>
  <c r="K284" i="30"/>
  <c r="I268" i="30"/>
  <c r="C268" i="30" s="1"/>
  <c r="C269" i="30"/>
  <c r="I52" i="30"/>
  <c r="J51" i="30"/>
  <c r="J50" i="30" s="1"/>
  <c r="F268" i="29"/>
  <c r="C268" i="29" s="1"/>
  <c r="F164" i="29"/>
  <c r="C164" i="29" s="1"/>
  <c r="C165" i="29"/>
  <c r="C94" i="29"/>
  <c r="C83" i="29"/>
  <c r="F82" i="29"/>
  <c r="F66" i="30"/>
  <c r="C66" i="30" s="1"/>
  <c r="C68" i="30"/>
  <c r="I193" i="29"/>
  <c r="C251" i="29"/>
  <c r="F250" i="29"/>
  <c r="C250" i="29" s="1"/>
  <c r="H193" i="29"/>
  <c r="H50" i="29" s="1"/>
  <c r="C143" i="29"/>
  <c r="I52" i="29"/>
  <c r="I51" i="29" s="1"/>
  <c r="C68" i="29"/>
  <c r="G285" i="30" l="1"/>
  <c r="G49" i="30"/>
  <c r="C82" i="30"/>
  <c r="F186" i="30"/>
  <c r="C186" i="30" s="1"/>
  <c r="C190" i="30"/>
  <c r="O284" i="29"/>
  <c r="O51" i="29"/>
  <c r="O50" i="29" s="1"/>
  <c r="I50" i="29"/>
  <c r="C129" i="29"/>
  <c r="I284" i="29"/>
  <c r="C269" i="29"/>
  <c r="K285" i="30"/>
  <c r="K49" i="30"/>
  <c r="C82" i="29"/>
  <c r="F74" i="29"/>
  <c r="I51" i="30"/>
  <c r="M285" i="29"/>
  <c r="M49" i="29"/>
  <c r="C203" i="30"/>
  <c r="C53" i="29"/>
  <c r="F52" i="29"/>
  <c r="C129" i="30"/>
  <c r="G285" i="29"/>
  <c r="G24" i="29"/>
  <c r="G49" i="29"/>
  <c r="F286" i="29"/>
  <c r="C286" i="29" s="1"/>
  <c r="C287" i="29"/>
  <c r="C230" i="30"/>
  <c r="F229" i="30"/>
  <c r="L284" i="30"/>
  <c r="F52" i="30"/>
  <c r="C53" i="30"/>
  <c r="N285" i="30"/>
  <c r="N49" i="30"/>
  <c r="D285" i="29"/>
  <c r="D49" i="29"/>
  <c r="I193" i="30"/>
  <c r="N285" i="29"/>
  <c r="N49" i="29"/>
  <c r="F74" i="30"/>
  <c r="C74" i="30" s="1"/>
  <c r="F194" i="30"/>
  <c r="C195" i="30"/>
  <c r="C230" i="29"/>
  <c r="F229" i="29"/>
  <c r="M285" i="30"/>
  <c r="M49" i="30"/>
  <c r="I286" i="30"/>
  <c r="C286" i="30" s="1"/>
  <c r="C287" i="30"/>
  <c r="L51" i="30"/>
  <c r="L50" i="30" s="1"/>
  <c r="H285" i="29"/>
  <c r="H49" i="29"/>
  <c r="I49" i="29"/>
  <c r="J285" i="30"/>
  <c r="J49" i="30"/>
  <c r="F172" i="29"/>
  <c r="C172" i="29" s="1"/>
  <c r="C173" i="29"/>
  <c r="E285" i="30"/>
  <c r="E49" i="30"/>
  <c r="I284" i="30"/>
  <c r="L74" i="29"/>
  <c r="L51" i="29" s="1"/>
  <c r="L50" i="29" s="1"/>
  <c r="C75" i="29"/>
  <c r="F194" i="29"/>
  <c r="O51" i="30"/>
  <c r="O50" i="30" s="1"/>
  <c r="L284" i="29"/>
  <c r="L285" i="29" l="1"/>
  <c r="L49" i="29"/>
  <c r="L285" i="30"/>
  <c r="L49" i="30"/>
  <c r="C52" i="30"/>
  <c r="F51" i="30"/>
  <c r="C74" i="29"/>
  <c r="O49" i="30"/>
  <c r="O285" i="30"/>
  <c r="O49" i="29"/>
  <c r="O285" i="29"/>
  <c r="C194" i="30"/>
  <c r="F193" i="30"/>
  <c r="C193" i="30" s="1"/>
  <c r="C194" i="29"/>
  <c r="F193" i="29"/>
  <c r="C193" i="29" s="1"/>
  <c r="C229" i="29"/>
  <c r="F284" i="29"/>
  <c r="C284" i="29" s="1"/>
  <c r="C229" i="30"/>
  <c r="F284" i="30"/>
  <c r="C284" i="30" s="1"/>
  <c r="C52" i="29"/>
  <c r="F51" i="29"/>
  <c r="I24" i="29"/>
  <c r="G20" i="29"/>
  <c r="I50" i="30"/>
  <c r="C51" i="29" l="1"/>
  <c r="F50" i="29"/>
  <c r="I285" i="30"/>
  <c r="I49" i="30"/>
  <c r="I20" i="29"/>
  <c r="C20" i="29" s="1"/>
  <c r="C24" i="29"/>
  <c r="I285" i="29"/>
  <c r="C51" i="30"/>
  <c r="F50" i="30"/>
  <c r="F285" i="29" l="1"/>
  <c r="C285" i="29" s="1"/>
  <c r="C50" i="29"/>
  <c r="F49" i="29"/>
  <c r="C49" i="29" s="1"/>
  <c r="F285" i="30"/>
  <c r="C285" i="30" s="1"/>
  <c r="F49" i="30"/>
  <c r="C49" i="30" s="1"/>
  <c r="C50" i="30"/>
  <c r="E24" i="19" l="1"/>
  <c r="E225" i="24" l="1"/>
  <c r="E24" i="24"/>
  <c r="E24" i="23"/>
  <c r="E225" i="23"/>
  <c r="E225" i="22"/>
  <c r="E24" i="22"/>
  <c r="O296" i="26"/>
  <c r="L296" i="26"/>
  <c r="I296" i="26"/>
  <c r="F296" i="26"/>
  <c r="O295" i="26"/>
  <c r="L295" i="26"/>
  <c r="I295" i="26"/>
  <c r="F295" i="26"/>
  <c r="O294" i="26"/>
  <c r="L294" i="26"/>
  <c r="I294" i="26"/>
  <c r="F294" i="26"/>
  <c r="C294" i="26" s="1"/>
  <c r="O293" i="26"/>
  <c r="L293" i="26"/>
  <c r="I293" i="26"/>
  <c r="F293" i="26"/>
  <c r="C293" i="26" s="1"/>
  <c r="O292" i="26"/>
  <c r="L292" i="26"/>
  <c r="I292" i="26"/>
  <c r="F292" i="26"/>
  <c r="O291" i="26"/>
  <c r="L291" i="26"/>
  <c r="I291" i="26"/>
  <c r="F291" i="26"/>
  <c r="O290" i="26"/>
  <c r="L290" i="26"/>
  <c r="I290" i="26"/>
  <c r="F290" i="26"/>
  <c r="O289" i="26"/>
  <c r="L289" i="26"/>
  <c r="I289" i="26"/>
  <c r="I288" i="26" s="1"/>
  <c r="F289" i="26"/>
  <c r="N288" i="26"/>
  <c r="M288" i="26"/>
  <c r="K288" i="26"/>
  <c r="J288" i="26"/>
  <c r="H288" i="26"/>
  <c r="G288" i="26"/>
  <c r="E288" i="26"/>
  <c r="D288" i="26"/>
  <c r="O283" i="26"/>
  <c r="L283" i="26"/>
  <c r="I283" i="26"/>
  <c r="F283" i="26"/>
  <c r="O282" i="26"/>
  <c r="L282" i="26"/>
  <c r="L281" i="26" s="1"/>
  <c r="I282" i="26"/>
  <c r="F282" i="26"/>
  <c r="F281" i="26" s="1"/>
  <c r="O281" i="26"/>
  <c r="N281" i="26"/>
  <c r="M281" i="26"/>
  <c r="K281" i="26"/>
  <c r="J281" i="26"/>
  <c r="H281" i="26"/>
  <c r="G281" i="26"/>
  <c r="E281" i="26"/>
  <c r="D281" i="26"/>
  <c r="O280" i="26"/>
  <c r="L280" i="26"/>
  <c r="L279" i="26" s="1"/>
  <c r="I280" i="26"/>
  <c r="I279" i="26" s="1"/>
  <c r="F280" i="26"/>
  <c r="O279" i="26"/>
  <c r="N279" i="26"/>
  <c r="M279" i="26"/>
  <c r="M268" i="26" s="1"/>
  <c r="K279" i="26"/>
  <c r="K268" i="26" s="1"/>
  <c r="J279" i="26"/>
  <c r="H279" i="26"/>
  <c r="G279" i="26"/>
  <c r="G268" i="26" s="1"/>
  <c r="E279" i="26"/>
  <c r="D279" i="26"/>
  <c r="O278" i="26"/>
  <c r="L278" i="26"/>
  <c r="I278" i="26"/>
  <c r="F278" i="26"/>
  <c r="O277" i="26"/>
  <c r="L277" i="26"/>
  <c r="I277" i="26"/>
  <c r="F277" i="26"/>
  <c r="C277" i="26"/>
  <c r="O276" i="26"/>
  <c r="L276" i="26"/>
  <c r="L275" i="26" s="1"/>
  <c r="I276" i="26"/>
  <c r="F276" i="26"/>
  <c r="N275" i="26"/>
  <c r="M275" i="26"/>
  <c r="K275" i="26"/>
  <c r="J275" i="26"/>
  <c r="H275" i="26"/>
  <c r="G275" i="26"/>
  <c r="E275" i="26"/>
  <c r="D275" i="26"/>
  <c r="O274" i="26"/>
  <c r="L274" i="26"/>
  <c r="I274" i="26"/>
  <c r="F274" i="26"/>
  <c r="O273" i="26"/>
  <c r="L273" i="26"/>
  <c r="I273" i="26"/>
  <c r="F273" i="26"/>
  <c r="O272" i="26"/>
  <c r="L272" i="26"/>
  <c r="L271" i="26" s="1"/>
  <c r="I272" i="26"/>
  <c r="F272" i="26"/>
  <c r="N271" i="26"/>
  <c r="M271" i="26"/>
  <c r="K271" i="26"/>
  <c r="J271" i="26"/>
  <c r="H271" i="26"/>
  <c r="G271" i="26"/>
  <c r="E271" i="26"/>
  <c r="D271" i="26"/>
  <c r="O270" i="26"/>
  <c r="L270" i="26"/>
  <c r="I270" i="26"/>
  <c r="F270" i="26"/>
  <c r="D269" i="26"/>
  <c r="N268" i="26"/>
  <c r="J268" i="26"/>
  <c r="H268" i="26"/>
  <c r="D268" i="26"/>
  <c r="O267" i="26"/>
  <c r="L267" i="26"/>
  <c r="I267" i="26"/>
  <c r="C267" i="26" s="1"/>
  <c r="F267" i="26"/>
  <c r="O266" i="26"/>
  <c r="L266" i="26"/>
  <c r="I266" i="26"/>
  <c r="F266" i="26"/>
  <c r="O265" i="26"/>
  <c r="L265" i="26"/>
  <c r="I265" i="26"/>
  <c r="F265" i="26"/>
  <c r="O264" i="26"/>
  <c r="L264" i="26"/>
  <c r="L263" i="26" s="1"/>
  <c r="I264" i="26"/>
  <c r="F264" i="26"/>
  <c r="F263" i="26" s="1"/>
  <c r="N263" i="26"/>
  <c r="M263" i="26"/>
  <c r="K263" i="26"/>
  <c r="J263" i="26"/>
  <c r="H263" i="26"/>
  <c r="G263" i="26"/>
  <c r="E263" i="26"/>
  <c r="D263" i="26"/>
  <c r="O262" i="26"/>
  <c r="L262" i="26"/>
  <c r="I262" i="26"/>
  <c r="F262" i="26"/>
  <c r="O261" i="26"/>
  <c r="L261" i="26"/>
  <c r="I261" i="26"/>
  <c r="F261" i="26"/>
  <c r="O260" i="26"/>
  <c r="L260" i="26"/>
  <c r="L259" i="26" s="1"/>
  <c r="L258" i="26" s="1"/>
  <c r="I260" i="26"/>
  <c r="F260" i="26"/>
  <c r="F259" i="26" s="1"/>
  <c r="O259" i="26"/>
  <c r="N259" i="26"/>
  <c r="M259" i="26"/>
  <c r="K259" i="26"/>
  <c r="J259" i="26"/>
  <c r="H259" i="26"/>
  <c r="H258" i="26" s="1"/>
  <c r="G259" i="26"/>
  <c r="E259" i="26"/>
  <c r="E258" i="26" s="1"/>
  <c r="D259" i="26"/>
  <c r="N258" i="26"/>
  <c r="O257" i="26"/>
  <c r="L257" i="26"/>
  <c r="I257" i="26"/>
  <c r="F257" i="26"/>
  <c r="O256" i="26"/>
  <c r="L256" i="26"/>
  <c r="I256" i="26"/>
  <c r="F256" i="26"/>
  <c r="O255" i="26"/>
  <c r="L255" i="26"/>
  <c r="C255" i="26" s="1"/>
  <c r="I255" i="26"/>
  <c r="F255" i="26"/>
  <c r="O254" i="26"/>
  <c r="L254" i="26"/>
  <c r="I254" i="26"/>
  <c r="F254" i="26"/>
  <c r="C254" i="26" s="1"/>
  <c r="O253" i="26"/>
  <c r="L253" i="26"/>
  <c r="I253" i="26"/>
  <c r="F253" i="26"/>
  <c r="O252" i="26"/>
  <c r="L252" i="26"/>
  <c r="L251" i="26" s="1"/>
  <c r="I252" i="26"/>
  <c r="F252" i="26"/>
  <c r="F251" i="26" s="1"/>
  <c r="F250" i="26" s="1"/>
  <c r="N251" i="26"/>
  <c r="M251" i="26"/>
  <c r="M250" i="26" s="1"/>
  <c r="K251" i="26"/>
  <c r="K250" i="26" s="1"/>
  <c r="J251" i="26"/>
  <c r="J250" i="26" s="1"/>
  <c r="H251" i="26"/>
  <c r="G251" i="26"/>
  <c r="G250" i="26" s="1"/>
  <c r="E251" i="26"/>
  <c r="E250" i="26" s="1"/>
  <c r="D251" i="26"/>
  <c r="N250" i="26"/>
  <c r="H250" i="26"/>
  <c r="D250" i="26"/>
  <c r="O249" i="26"/>
  <c r="L249" i="26"/>
  <c r="I249" i="26"/>
  <c r="F249" i="26"/>
  <c r="O248" i="26"/>
  <c r="L248" i="26"/>
  <c r="I248" i="26"/>
  <c r="F248" i="26"/>
  <c r="O247" i="26"/>
  <c r="L247" i="26"/>
  <c r="I247" i="26"/>
  <c r="F247" i="26"/>
  <c r="O246" i="26"/>
  <c r="L246" i="26"/>
  <c r="I246" i="26"/>
  <c r="F246" i="26"/>
  <c r="N245" i="26"/>
  <c r="M245" i="26"/>
  <c r="K245" i="26"/>
  <c r="J245" i="26"/>
  <c r="H245" i="26"/>
  <c r="G245" i="26"/>
  <c r="E245" i="26"/>
  <c r="D245" i="26"/>
  <c r="O244" i="26"/>
  <c r="L244" i="26"/>
  <c r="I244" i="26"/>
  <c r="F244" i="26"/>
  <c r="O243" i="26"/>
  <c r="L243" i="26"/>
  <c r="I243" i="26"/>
  <c r="F243" i="26"/>
  <c r="C243" i="26" s="1"/>
  <c r="O242" i="26"/>
  <c r="L242" i="26"/>
  <c r="I242" i="26"/>
  <c r="F242" i="26"/>
  <c r="O241" i="26"/>
  <c r="L241" i="26"/>
  <c r="I241" i="26"/>
  <c r="F241" i="26"/>
  <c r="O240" i="26"/>
  <c r="L240" i="26"/>
  <c r="I240" i="26"/>
  <c r="F240" i="26"/>
  <c r="O239" i="26"/>
  <c r="L239" i="26"/>
  <c r="I239" i="26"/>
  <c r="F239" i="26"/>
  <c r="C239" i="26" s="1"/>
  <c r="O238" i="26"/>
  <c r="L238" i="26"/>
  <c r="L237" i="26" s="1"/>
  <c r="I238" i="26"/>
  <c r="F238" i="26"/>
  <c r="N237" i="26"/>
  <c r="M237" i="26"/>
  <c r="K237" i="26"/>
  <c r="J237" i="26"/>
  <c r="H237" i="26"/>
  <c r="G237" i="26"/>
  <c r="E237" i="26"/>
  <c r="D237" i="26"/>
  <c r="O236" i="26"/>
  <c r="L236" i="26"/>
  <c r="I236" i="26"/>
  <c r="F236" i="26"/>
  <c r="O235" i="26"/>
  <c r="O234" i="26" s="1"/>
  <c r="L235" i="26"/>
  <c r="I235" i="26"/>
  <c r="C235" i="26" s="1"/>
  <c r="F235" i="26"/>
  <c r="N234" i="26"/>
  <c r="M234" i="26"/>
  <c r="K234" i="26"/>
  <c r="J234" i="26"/>
  <c r="H234" i="26"/>
  <c r="G234" i="26"/>
  <c r="F234" i="26"/>
  <c r="E234" i="26"/>
  <c r="D234" i="26"/>
  <c r="O233" i="26"/>
  <c r="L233" i="26"/>
  <c r="I233" i="26"/>
  <c r="F233" i="26"/>
  <c r="F232" i="26" s="1"/>
  <c r="O232" i="26"/>
  <c r="N232" i="26"/>
  <c r="N230" i="26" s="1"/>
  <c r="M232" i="26"/>
  <c r="L232" i="26"/>
  <c r="K232" i="26"/>
  <c r="J232" i="26"/>
  <c r="J230" i="26" s="1"/>
  <c r="H232" i="26"/>
  <c r="G232" i="26"/>
  <c r="G230" i="26" s="1"/>
  <c r="E232" i="26"/>
  <c r="D232" i="26"/>
  <c r="O231" i="26"/>
  <c r="L231" i="26"/>
  <c r="I231" i="26"/>
  <c r="F231" i="26"/>
  <c r="C231" i="26" s="1"/>
  <c r="O228" i="26"/>
  <c r="L228" i="26"/>
  <c r="I228" i="26"/>
  <c r="F228" i="26"/>
  <c r="O227" i="26"/>
  <c r="O226" i="26" s="1"/>
  <c r="L227" i="26"/>
  <c r="I227" i="26"/>
  <c r="F227" i="26"/>
  <c r="C227" i="26"/>
  <c r="N226" i="26"/>
  <c r="M226" i="26"/>
  <c r="L226" i="26"/>
  <c r="K226" i="26"/>
  <c r="J226" i="26"/>
  <c r="I226" i="26"/>
  <c r="H226" i="26"/>
  <c r="G226" i="26"/>
  <c r="F226" i="26"/>
  <c r="E226" i="26"/>
  <c r="D226" i="26"/>
  <c r="O225" i="26"/>
  <c r="L225" i="26"/>
  <c r="I225" i="26"/>
  <c r="E225" i="26"/>
  <c r="F225" i="26" s="1"/>
  <c r="O224" i="26"/>
  <c r="L224" i="26"/>
  <c r="I224" i="26"/>
  <c r="F224" i="26"/>
  <c r="O223" i="26"/>
  <c r="L223" i="26"/>
  <c r="I223" i="26"/>
  <c r="F223" i="26"/>
  <c r="O222" i="26"/>
  <c r="L222" i="26"/>
  <c r="I222" i="26"/>
  <c r="F222" i="26"/>
  <c r="O221" i="26"/>
  <c r="L221" i="26"/>
  <c r="I221" i="26"/>
  <c r="F221" i="26"/>
  <c r="O220" i="26"/>
  <c r="L220" i="26"/>
  <c r="I220" i="26"/>
  <c r="C220" i="26" s="1"/>
  <c r="F220" i="26"/>
  <c r="O219" i="26"/>
  <c r="L219" i="26"/>
  <c r="I219" i="26"/>
  <c r="F219" i="26"/>
  <c r="O218" i="26"/>
  <c r="L218" i="26"/>
  <c r="I218" i="26"/>
  <c r="F218" i="26"/>
  <c r="O217" i="26"/>
  <c r="L217" i="26"/>
  <c r="I217" i="26"/>
  <c r="F217" i="26"/>
  <c r="O216" i="26"/>
  <c r="O215" i="26" s="1"/>
  <c r="L216" i="26"/>
  <c r="I216" i="26"/>
  <c r="F216" i="26"/>
  <c r="N215" i="26"/>
  <c r="M215" i="26"/>
  <c r="K215" i="26"/>
  <c r="J215" i="26"/>
  <c r="H215" i="26"/>
  <c r="G215" i="26"/>
  <c r="E215" i="26"/>
  <c r="D215" i="26"/>
  <c r="O214" i="26"/>
  <c r="L214" i="26"/>
  <c r="I214" i="26"/>
  <c r="F214" i="26"/>
  <c r="O213" i="26"/>
  <c r="L213" i="26"/>
  <c r="I213" i="26"/>
  <c r="F213" i="26"/>
  <c r="O212" i="26"/>
  <c r="O204" i="26" s="1"/>
  <c r="O203" i="26" s="1"/>
  <c r="L212" i="26"/>
  <c r="I212" i="26"/>
  <c r="F212" i="26"/>
  <c r="C212" i="26"/>
  <c r="O211" i="26"/>
  <c r="L211" i="26"/>
  <c r="I211" i="26"/>
  <c r="F211" i="26"/>
  <c r="C211" i="26" s="1"/>
  <c r="O210" i="26"/>
  <c r="L210" i="26"/>
  <c r="I210" i="26"/>
  <c r="F210" i="26"/>
  <c r="O209" i="26"/>
  <c r="L209" i="26"/>
  <c r="I209" i="26"/>
  <c r="F209" i="26"/>
  <c r="C209" i="26" s="1"/>
  <c r="O208" i="26"/>
  <c r="L208" i="26"/>
  <c r="I208" i="26"/>
  <c r="F208" i="26"/>
  <c r="C208" i="26" s="1"/>
  <c r="O207" i="26"/>
  <c r="L207" i="26"/>
  <c r="I207" i="26"/>
  <c r="F207" i="26"/>
  <c r="O206" i="26"/>
  <c r="L206" i="26"/>
  <c r="I206" i="26"/>
  <c r="F206" i="26"/>
  <c r="O205" i="26"/>
  <c r="L205" i="26"/>
  <c r="L204" i="26" s="1"/>
  <c r="I205" i="26"/>
  <c r="F205" i="26"/>
  <c r="N204" i="26"/>
  <c r="M204" i="26"/>
  <c r="M203" i="26" s="1"/>
  <c r="M194" i="26" s="1"/>
  <c r="K204" i="26"/>
  <c r="K203" i="26" s="1"/>
  <c r="J204" i="26"/>
  <c r="J203" i="26" s="1"/>
  <c r="H204" i="26"/>
  <c r="G204" i="26"/>
  <c r="E204" i="26"/>
  <c r="E203" i="26" s="1"/>
  <c r="D204" i="26"/>
  <c r="O202" i="26"/>
  <c r="L202" i="26"/>
  <c r="I202" i="26"/>
  <c r="F202" i="26"/>
  <c r="O201" i="26"/>
  <c r="L201" i="26"/>
  <c r="C201" i="26" s="1"/>
  <c r="I201" i="26"/>
  <c r="F201" i="26"/>
  <c r="O200" i="26"/>
  <c r="L200" i="26"/>
  <c r="C200" i="26" s="1"/>
  <c r="I200" i="26"/>
  <c r="F200" i="26"/>
  <c r="O199" i="26"/>
  <c r="L199" i="26"/>
  <c r="I199" i="26"/>
  <c r="F199" i="26"/>
  <c r="O198" i="26"/>
  <c r="O197" i="26" s="1"/>
  <c r="L198" i="26"/>
  <c r="L197" i="26" s="1"/>
  <c r="I198" i="26"/>
  <c r="F198" i="26"/>
  <c r="N197" i="26"/>
  <c r="N195" i="26" s="1"/>
  <c r="M197" i="26"/>
  <c r="K197" i="26"/>
  <c r="J197" i="26"/>
  <c r="J195" i="26" s="1"/>
  <c r="H197" i="26"/>
  <c r="H195" i="26" s="1"/>
  <c r="G197" i="26"/>
  <c r="G195" i="26" s="1"/>
  <c r="E197" i="26"/>
  <c r="E195" i="26" s="1"/>
  <c r="E194" i="26" s="1"/>
  <c r="D197" i="26"/>
  <c r="O196" i="26"/>
  <c r="L196" i="26"/>
  <c r="I196" i="26"/>
  <c r="F196" i="26"/>
  <c r="M195" i="26"/>
  <c r="K195" i="26"/>
  <c r="D195" i="26"/>
  <c r="O192" i="26"/>
  <c r="O191" i="26" s="1"/>
  <c r="O190" i="26" s="1"/>
  <c r="L192" i="26"/>
  <c r="L191" i="26" s="1"/>
  <c r="L190" i="26" s="1"/>
  <c r="I192" i="26"/>
  <c r="F192" i="26"/>
  <c r="C192" i="26" s="1"/>
  <c r="N191" i="26"/>
  <c r="M191" i="26"/>
  <c r="M190" i="26" s="1"/>
  <c r="K191" i="26"/>
  <c r="K190" i="26" s="1"/>
  <c r="J191" i="26"/>
  <c r="I191" i="26"/>
  <c r="H191" i="26"/>
  <c r="H190" i="26" s="1"/>
  <c r="G191" i="26"/>
  <c r="G190" i="26" s="1"/>
  <c r="E191" i="26"/>
  <c r="D191" i="26"/>
  <c r="D190" i="26" s="1"/>
  <c r="N190" i="26"/>
  <c r="J190" i="26"/>
  <c r="I190" i="26"/>
  <c r="E190" i="26"/>
  <c r="O189" i="26"/>
  <c r="L189" i="26"/>
  <c r="I189" i="26"/>
  <c r="F189" i="26"/>
  <c r="O188" i="26"/>
  <c r="O187" i="26" s="1"/>
  <c r="O186" i="26" s="1"/>
  <c r="L188" i="26"/>
  <c r="I188" i="26"/>
  <c r="F188" i="26"/>
  <c r="C188" i="26" s="1"/>
  <c r="N187" i="26"/>
  <c r="M187" i="26"/>
  <c r="M186" i="26" s="1"/>
  <c r="L187" i="26"/>
  <c r="K187" i="26"/>
  <c r="K186" i="26" s="1"/>
  <c r="J187" i="26"/>
  <c r="I187" i="26"/>
  <c r="H187" i="26"/>
  <c r="H186" i="26" s="1"/>
  <c r="G187" i="26"/>
  <c r="G186" i="26" s="1"/>
  <c r="F187" i="26"/>
  <c r="E187" i="26"/>
  <c r="D187" i="26"/>
  <c r="N186" i="26"/>
  <c r="J186" i="26"/>
  <c r="D186" i="26"/>
  <c r="O185" i="26"/>
  <c r="L185" i="26"/>
  <c r="I185" i="26"/>
  <c r="F185" i="26"/>
  <c r="O184" i="26"/>
  <c r="L184" i="26"/>
  <c r="L183" i="26" s="1"/>
  <c r="I184" i="26"/>
  <c r="I183" i="26" s="1"/>
  <c r="F184" i="26"/>
  <c r="O183" i="26"/>
  <c r="N183" i="26"/>
  <c r="M183" i="26"/>
  <c r="K183" i="26"/>
  <c r="J183" i="26"/>
  <c r="H183" i="26"/>
  <c r="G183" i="26"/>
  <c r="F183" i="26"/>
  <c r="E183" i="26"/>
  <c r="D183" i="26"/>
  <c r="O182" i="26"/>
  <c r="L182" i="26"/>
  <c r="I182" i="26"/>
  <c r="F182" i="26"/>
  <c r="O181" i="26"/>
  <c r="L181" i="26"/>
  <c r="I181" i="26"/>
  <c r="F181" i="26"/>
  <c r="O180" i="26"/>
  <c r="L180" i="26"/>
  <c r="I180" i="26"/>
  <c r="F180" i="26"/>
  <c r="O179" i="26"/>
  <c r="O178" i="26" s="1"/>
  <c r="L179" i="26"/>
  <c r="I179" i="26"/>
  <c r="F179" i="26"/>
  <c r="F178" i="26" s="1"/>
  <c r="C179" i="26"/>
  <c r="N178" i="26"/>
  <c r="M178" i="26"/>
  <c r="L178" i="26"/>
  <c r="K178" i="26"/>
  <c r="J178" i="26"/>
  <c r="H178" i="26"/>
  <c r="G178" i="26"/>
  <c r="E178" i="26"/>
  <c r="D178" i="26"/>
  <c r="O177" i="26"/>
  <c r="L177" i="26"/>
  <c r="I177" i="26"/>
  <c r="F177" i="26"/>
  <c r="O176" i="26"/>
  <c r="L176" i="26"/>
  <c r="I176" i="26"/>
  <c r="C176" i="26" s="1"/>
  <c r="F176" i="26"/>
  <c r="O175" i="26"/>
  <c r="O174" i="26" s="1"/>
  <c r="L175" i="26"/>
  <c r="I175" i="26"/>
  <c r="C175" i="26" s="1"/>
  <c r="F175" i="26"/>
  <c r="F174" i="26" s="1"/>
  <c r="N174" i="26"/>
  <c r="M174" i="26"/>
  <c r="K174" i="26"/>
  <c r="J174" i="26"/>
  <c r="H174" i="26"/>
  <c r="G174" i="26"/>
  <c r="G173" i="26" s="1"/>
  <c r="E174" i="26"/>
  <c r="D174" i="26"/>
  <c r="D173" i="26" s="1"/>
  <c r="D172" i="26" s="1"/>
  <c r="N173" i="26"/>
  <c r="M173" i="26"/>
  <c r="M172" i="26" s="1"/>
  <c r="J173" i="26"/>
  <c r="J172" i="26" s="1"/>
  <c r="N172" i="26"/>
  <c r="O171" i="26"/>
  <c r="L171" i="26"/>
  <c r="I171" i="26"/>
  <c r="F171" i="26"/>
  <c r="O170" i="26"/>
  <c r="L170" i="26"/>
  <c r="I170" i="26"/>
  <c r="F170" i="26"/>
  <c r="O169" i="26"/>
  <c r="L169" i="26"/>
  <c r="I169" i="26"/>
  <c r="F169" i="26"/>
  <c r="O168" i="26"/>
  <c r="L168" i="26"/>
  <c r="I168" i="26"/>
  <c r="F168" i="26"/>
  <c r="O167" i="26"/>
  <c r="L167" i="26"/>
  <c r="I167" i="26"/>
  <c r="F167" i="26"/>
  <c r="O166" i="26"/>
  <c r="O165" i="26" s="1"/>
  <c r="O164" i="26" s="1"/>
  <c r="L166" i="26"/>
  <c r="I166" i="26"/>
  <c r="F166" i="26"/>
  <c r="N165" i="26"/>
  <c r="M165" i="26"/>
  <c r="M164" i="26" s="1"/>
  <c r="K165" i="26"/>
  <c r="J165" i="26"/>
  <c r="H165" i="26"/>
  <c r="H164" i="26" s="1"/>
  <c r="G165" i="26"/>
  <c r="E165" i="26"/>
  <c r="E164" i="26" s="1"/>
  <c r="D165" i="26"/>
  <c r="D164" i="26" s="1"/>
  <c r="N164" i="26"/>
  <c r="K164" i="26"/>
  <c r="J164" i="26"/>
  <c r="G164" i="26"/>
  <c r="O163" i="26"/>
  <c r="L163" i="26"/>
  <c r="I163" i="26"/>
  <c r="F163" i="26"/>
  <c r="C163" i="26"/>
  <c r="O162" i="26"/>
  <c r="L162" i="26"/>
  <c r="I162" i="26"/>
  <c r="F162" i="26"/>
  <c r="C162" i="26" s="1"/>
  <c r="O161" i="26"/>
  <c r="L161" i="26"/>
  <c r="I161" i="26"/>
  <c r="F161" i="26"/>
  <c r="C161" i="26" s="1"/>
  <c r="O160" i="26"/>
  <c r="L160" i="26"/>
  <c r="L159" i="26" s="1"/>
  <c r="I160" i="26"/>
  <c r="I159" i="26" s="1"/>
  <c r="F160" i="26"/>
  <c r="O159" i="26"/>
  <c r="N159" i="26"/>
  <c r="M159" i="26"/>
  <c r="K159" i="26"/>
  <c r="J159" i="26"/>
  <c r="H159" i="26"/>
  <c r="G159" i="26"/>
  <c r="F159" i="26"/>
  <c r="E159" i="26"/>
  <c r="D159" i="26"/>
  <c r="O158" i="26"/>
  <c r="L158" i="26"/>
  <c r="I158" i="26"/>
  <c r="F158" i="26"/>
  <c r="O157" i="26"/>
  <c r="L157" i="26"/>
  <c r="I157" i="26"/>
  <c r="F157" i="26"/>
  <c r="O156" i="26"/>
  <c r="L156" i="26"/>
  <c r="I156" i="26"/>
  <c r="F156" i="26"/>
  <c r="O155" i="26"/>
  <c r="L155" i="26"/>
  <c r="I155" i="26"/>
  <c r="F155" i="26"/>
  <c r="C155" i="26" s="1"/>
  <c r="O154" i="26"/>
  <c r="L154" i="26"/>
  <c r="I154" i="26"/>
  <c r="F154" i="26"/>
  <c r="O153" i="26"/>
  <c r="L153" i="26"/>
  <c r="I153" i="26"/>
  <c r="F153" i="26"/>
  <c r="O152" i="26"/>
  <c r="L152" i="26"/>
  <c r="I152" i="26"/>
  <c r="F152" i="26"/>
  <c r="O151" i="26"/>
  <c r="L151" i="26"/>
  <c r="I151" i="26"/>
  <c r="F151" i="26"/>
  <c r="F150" i="26" s="1"/>
  <c r="N150" i="26"/>
  <c r="M150" i="26"/>
  <c r="K150" i="26"/>
  <c r="J150" i="26"/>
  <c r="H150" i="26"/>
  <c r="G150" i="26"/>
  <c r="E150" i="26"/>
  <c r="D150" i="26"/>
  <c r="O149" i="26"/>
  <c r="L149" i="26"/>
  <c r="I149" i="26"/>
  <c r="F149" i="26"/>
  <c r="C149" i="26" s="1"/>
  <c r="O148" i="26"/>
  <c r="L148" i="26"/>
  <c r="I148" i="26"/>
  <c r="F148" i="26"/>
  <c r="O147" i="26"/>
  <c r="L147" i="26"/>
  <c r="I147" i="26"/>
  <c r="F147" i="26"/>
  <c r="C147" i="26" s="1"/>
  <c r="O146" i="26"/>
  <c r="L146" i="26"/>
  <c r="I146" i="26"/>
  <c r="F146" i="26"/>
  <c r="O145" i="26"/>
  <c r="L145" i="26"/>
  <c r="I145" i="26"/>
  <c r="F145" i="26"/>
  <c r="O144" i="26"/>
  <c r="L144" i="26"/>
  <c r="I144" i="26"/>
  <c r="I143" i="26" s="1"/>
  <c r="F144" i="26"/>
  <c r="O143" i="26"/>
  <c r="N143" i="26"/>
  <c r="M143" i="26"/>
  <c r="K143" i="26"/>
  <c r="J143" i="26"/>
  <c r="H143" i="26"/>
  <c r="G143" i="26"/>
  <c r="E143" i="26"/>
  <c r="D143" i="26"/>
  <c r="O142" i="26"/>
  <c r="L142" i="26"/>
  <c r="I142" i="26"/>
  <c r="F142" i="26"/>
  <c r="O141" i="26"/>
  <c r="L141" i="26"/>
  <c r="L140" i="26" s="1"/>
  <c r="I141" i="26"/>
  <c r="I140" i="26" s="1"/>
  <c r="F141" i="26"/>
  <c r="N140" i="26"/>
  <c r="M140" i="26"/>
  <c r="K140" i="26"/>
  <c r="J140" i="26"/>
  <c r="H140" i="26"/>
  <c r="G140" i="26"/>
  <c r="F140" i="26"/>
  <c r="E140" i="26"/>
  <c r="D140" i="26"/>
  <c r="O139" i="26"/>
  <c r="L139" i="26"/>
  <c r="I139" i="26"/>
  <c r="F139" i="26"/>
  <c r="O138" i="26"/>
  <c r="L138" i="26"/>
  <c r="I138" i="26"/>
  <c r="F138" i="26"/>
  <c r="O137" i="26"/>
  <c r="L137" i="26"/>
  <c r="I137" i="26"/>
  <c r="F137" i="26"/>
  <c r="O136" i="26"/>
  <c r="L136" i="26"/>
  <c r="L135" i="26" s="1"/>
  <c r="I136" i="26"/>
  <c r="I135" i="26" s="1"/>
  <c r="F136" i="26"/>
  <c r="O135" i="26"/>
  <c r="N135" i="26"/>
  <c r="M135" i="26"/>
  <c r="K135" i="26"/>
  <c r="J135" i="26"/>
  <c r="H135" i="26"/>
  <c r="G135" i="26"/>
  <c r="E135" i="26"/>
  <c r="D135" i="26"/>
  <c r="O134" i="26"/>
  <c r="L134" i="26"/>
  <c r="I134" i="26"/>
  <c r="F134" i="26"/>
  <c r="O133" i="26"/>
  <c r="L133" i="26"/>
  <c r="I133" i="26"/>
  <c r="F133" i="26"/>
  <c r="O132" i="26"/>
  <c r="L132" i="26"/>
  <c r="I132" i="26"/>
  <c r="F132" i="26"/>
  <c r="O131" i="26"/>
  <c r="O130" i="26" s="1"/>
  <c r="L131" i="26"/>
  <c r="L130" i="26" s="1"/>
  <c r="I131" i="26"/>
  <c r="F131" i="26"/>
  <c r="N130" i="26"/>
  <c r="M130" i="26"/>
  <c r="K130" i="26"/>
  <c r="J130" i="26"/>
  <c r="H130" i="26"/>
  <c r="G130" i="26"/>
  <c r="E130" i="26"/>
  <c r="D130" i="26"/>
  <c r="E129" i="26"/>
  <c r="O128" i="26"/>
  <c r="L128" i="26"/>
  <c r="L127" i="26" s="1"/>
  <c r="I128" i="26"/>
  <c r="I127" i="26" s="1"/>
  <c r="F128" i="26"/>
  <c r="O127" i="26"/>
  <c r="N127" i="26"/>
  <c r="M127" i="26"/>
  <c r="K127" i="26"/>
  <c r="J127" i="26"/>
  <c r="H127" i="26"/>
  <c r="G127" i="26"/>
  <c r="F127" i="26"/>
  <c r="C127" i="26" s="1"/>
  <c r="E127" i="26"/>
  <c r="D127" i="26"/>
  <c r="O126" i="26"/>
  <c r="L126" i="26"/>
  <c r="I126" i="26"/>
  <c r="F126" i="26"/>
  <c r="O125" i="26"/>
  <c r="L125" i="26"/>
  <c r="I125" i="26"/>
  <c r="F125" i="26"/>
  <c r="O124" i="26"/>
  <c r="L124" i="26"/>
  <c r="I124" i="26"/>
  <c r="F124" i="26"/>
  <c r="O123" i="26"/>
  <c r="L123" i="26"/>
  <c r="I123" i="26"/>
  <c r="F123" i="26"/>
  <c r="O122" i="26"/>
  <c r="L122" i="26"/>
  <c r="I122" i="26"/>
  <c r="I121" i="26" s="1"/>
  <c r="F122" i="26"/>
  <c r="N121" i="26"/>
  <c r="M121" i="26"/>
  <c r="K121" i="26"/>
  <c r="J121" i="26"/>
  <c r="H121" i="26"/>
  <c r="G121" i="26"/>
  <c r="E121" i="26"/>
  <c r="D121" i="26"/>
  <c r="O120" i="26"/>
  <c r="L120" i="26"/>
  <c r="I120" i="26"/>
  <c r="F120" i="26"/>
  <c r="O119" i="26"/>
  <c r="L119" i="26"/>
  <c r="C119" i="26" s="1"/>
  <c r="I119" i="26"/>
  <c r="F119" i="26"/>
  <c r="O118" i="26"/>
  <c r="L118" i="26"/>
  <c r="I118" i="26"/>
  <c r="F118" i="26"/>
  <c r="O117" i="26"/>
  <c r="L117" i="26"/>
  <c r="I117" i="26"/>
  <c r="F117" i="26"/>
  <c r="O116" i="26"/>
  <c r="L116" i="26"/>
  <c r="I116" i="26"/>
  <c r="I115" i="26" s="1"/>
  <c r="F116" i="26"/>
  <c r="O115" i="26"/>
  <c r="N115" i="26"/>
  <c r="M115" i="26"/>
  <c r="K115" i="26"/>
  <c r="J115" i="26"/>
  <c r="H115" i="26"/>
  <c r="G115" i="26"/>
  <c r="E115" i="26"/>
  <c r="D115" i="26"/>
  <c r="O114" i="26"/>
  <c r="L114" i="26"/>
  <c r="I114" i="26"/>
  <c r="F114" i="26"/>
  <c r="O113" i="26"/>
  <c r="L113" i="26"/>
  <c r="I113" i="26"/>
  <c r="F113" i="26"/>
  <c r="O112" i="26"/>
  <c r="L112" i="26"/>
  <c r="L111" i="26" s="1"/>
  <c r="I112" i="26"/>
  <c r="F112" i="26"/>
  <c r="O111" i="26"/>
  <c r="N111" i="26"/>
  <c r="M111" i="26"/>
  <c r="K111" i="26"/>
  <c r="J111" i="26"/>
  <c r="H111" i="26"/>
  <c r="G111" i="26"/>
  <c r="E111" i="26"/>
  <c r="D111" i="26"/>
  <c r="O110" i="26"/>
  <c r="L110" i="26"/>
  <c r="I110" i="26"/>
  <c r="F110" i="26"/>
  <c r="O109" i="26"/>
  <c r="L109" i="26"/>
  <c r="I109" i="26"/>
  <c r="F109" i="26"/>
  <c r="O108" i="26"/>
  <c r="L108" i="26"/>
  <c r="I108" i="26"/>
  <c r="F108" i="26"/>
  <c r="O107" i="26"/>
  <c r="L107" i="26"/>
  <c r="I107" i="26"/>
  <c r="F107" i="26"/>
  <c r="C107" i="26" s="1"/>
  <c r="O106" i="26"/>
  <c r="L106" i="26"/>
  <c r="I106" i="26"/>
  <c r="F106" i="26"/>
  <c r="O105" i="26"/>
  <c r="L105" i="26"/>
  <c r="I105" i="26"/>
  <c r="F105" i="26"/>
  <c r="O104" i="26"/>
  <c r="L104" i="26"/>
  <c r="I104" i="26"/>
  <c r="F104" i="26"/>
  <c r="O103" i="26"/>
  <c r="L103" i="26"/>
  <c r="L102" i="26" s="1"/>
  <c r="I103" i="26"/>
  <c r="F103" i="26"/>
  <c r="N102" i="26"/>
  <c r="M102" i="26"/>
  <c r="K102" i="26"/>
  <c r="J102" i="26"/>
  <c r="H102" i="26"/>
  <c r="G102" i="26"/>
  <c r="E102" i="26"/>
  <c r="D102" i="26"/>
  <c r="O101" i="26"/>
  <c r="L101" i="26"/>
  <c r="I101" i="26"/>
  <c r="F101" i="26"/>
  <c r="C101" i="26" s="1"/>
  <c r="O100" i="26"/>
  <c r="L100" i="26"/>
  <c r="I100" i="26"/>
  <c r="F100" i="26"/>
  <c r="O99" i="26"/>
  <c r="L99" i="26"/>
  <c r="I99" i="26"/>
  <c r="F99" i="26"/>
  <c r="C99" i="26" s="1"/>
  <c r="O98" i="26"/>
  <c r="L98" i="26"/>
  <c r="I98" i="26"/>
  <c r="F98" i="26"/>
  <c r="O97" i="26"/>
  <c r="L97" i="26"/>
  <c r="I97" i="26"/>
  <c r="F97" i="26"/>
  <c r="O96" i="26"/>
  <c r="L96" i="26"/>
  <c r="I96" i="26"/>
  <c r="F96" i="26"/>
  <c r="O95" i="26"/>
  <c r="O94" i="26" s="1"/>
  <c r="L95" i="26"/>
  <c r="I95" i="26"/>
  <c r="F95" i="26"/>
  <c r="N94" i="26"/>
  <c r="M94" i="26"/>
  <c r="K94" i="26"/>
  <c r="J94" i="26"/>
  <c r="H94" i="26"/>
  <c r="G94" i="26"/>
  <c r="E94" i="26"/>
  <c r="D94" i="26"/>
  <c r="O93" i="26"/>
  <c r="L93" i="26"/>
  <c r="I93" i="26"/>
  <c r="F93" i="26"/>
  <c r="O92" i="26"/>
  <c r="L92" i="26"/>
  <c r="I92" i="26"/>
  <c r="F92" i="26"/>
  <c r="O91" i="26"/>
  <c r="L91" i="26"/>
  <c r="I91" i="26"/>
  <c r="F91" i="26"/>
  <c r="O90" i="26"/>
  <c r="L90" i="26"/>
  <c r="I90" i="26"/>
  <c r="F90" i="26"/>
  <c r="O89" i="26"/>
  <c r="L89" i="26"/>
  <c r="I89" i="26"/>
  <c r="F89" i="26"/>
  <c r="N88" i="26"/>
  <c r="M88" i="26"/>
  <c r="K88" i="26"/>
  <c r="J88" i="26"/>
  <c r="H88" i="26"/>
  <c r="G88" i="26"/>
  <c r="E88" i="26"/>
  <c r="D88" i="26"/>
  <c r="O87" i="26"/>
  <c r="O83" i="26" s="1"/>
  <c r="L87" i="26"/>
  <c r="I87" i="26"/>
  <c r="F87" i="26"/>
  <c r="C87" i="26" s="1"/>
  <c r="O86" i="26"/>
  <c r="L86" i="26"/>
  <c r="I86" i="26"/>
  <c r="F86" i="26"/>
  <c r="O85" i="26"/>
  <c r="L85" i="26"/>
  <c r="I85" i="26"/>
  <c r="F85" i="26"/>
  <c r="O84" i="26"/>
  <c r="L84" i="26"/>
  <c r="L83" i="26" s="1"/>
  <c r="I84" i="26"/>
  <c r="I83" i="26" s="1"/>
  <c r="F84" i="26"/>
  <c r="C84" i="26" s="1"/>
  <c r="N83" i="26"/>
  <c r="M83" i="26"/>
  <c r="K83" i="26"/>
  <c r="J83" i="26"/>
  <c r="H83" i="26"/>
  <c r="G83" i="26"/>
  <c r="E83" i="26"/>
  <c r="D83" i="26"/>
  <c r="O81" i="26"/>
  <c r="L81" i="26"/>
  <c r="I81" i="26"/>
  <c r="F81" i="26"/>
  <c r="O80" i="26"/>
  <c r="L80" i="26"/>
  <c r="L79" i="26" s="1"/>
  <c r="I80" i="26"/>
  <c r="I79" i="26" s="1"/>
  <c r="F80" i="26"/>
  <c r="O79" i="26"/>
  <c r="N79" i="26"/>
  <c r="M79" i="26"/>
  <c r="K79" i="26"/>
  <c r="J79" i="26"/>
  <c r="H79" i="26"/>
  <c r="G79" i="26"/>
  <c r="E79" i="26"/>
  <c r="D79" i="26"/>
  <c r="O78" i="26"/>
  <c r="L78" i="26"/>
  <c r="I78" i="26"/>
  <c r="F78" i="26"/>
  <c r="O77" i="26"/>
  <c r="O76" i="26" s="1"/>
  <c r="L77" i="26"/>
  <c r="L76" i="26" s="1"/>
  <c r="L75" i="26" s="1"/>
  <c r="I77" i="26"/>
  <c r="I76" i="26" s="1"/>
  <c r="F77" i="26"/>
  <c r="N76" i="26"/>
  <c r="M76" i="26"/>
  <c r="K76" i="26"/>
  <c r="K75" i="26" s="1"/>
  <c r="J76" i="26"/>
  <c r="H76" i="26"/>
  <c r="H75" i="26" s="1"/>
  <c r="G76" i="26"/>
  <c r="E76" i="26"/>
  <c r="D76" i="26"/>
  <c r="M75" i="26"/>
  <c r="E75" i="26"/>
  <c r="O73" i="26"/>
  <c r="L73" i="26"/>
  <c r="L68" i="26" s="1"/>
  <c r="I73" i="26"/>
  <c r="F73" i="26"/>
  <c r="O72" i="26"/>
  <c r="L72" i="26"/>
  <c r="I72" i="26"/>
  <c r="F72" i="26"/>
  <c r="C72" i="26" s="1"/>
  <c r="O71" i="26"/>
  <c r="L71" i="26"/>
  <c r="I71" i="26"/>
  <c r="F71" i="26"/>
  <c r="O70" i="26"/>
  <c r="L70" i="26"/>
  <c r="I70" i="26"/>
  <c r="F70" i="26"/>
  <c r="C70" i="26" s="1"/>
  <c r="O69" i="26"/>
  <c r="L69" i="26"/>
  <c r="I69" i="26"/>
  <c r="I68" i="26" s="1"/>
  <c r="F69" i="26"/>
  <c r="C69" i="26" s="1"/>
  <c r="N68" i="26"/>
  <c r="N66" i="26" s="1"/>
  <c r="M68" i="26"/>
  <c r="K68" i="26"/>
  <c r="K66" i="26" s="1"/>
  <c r="J68" i="26"/>
  <c r="H68" i="26"/>
  <c r="H66" i="26" s="1"/>
  <c r="G68" i="26"/>
  <c r="G66" i="26" s="1"/>
  <c r="E68" i="26"/>
  <c r="E66" i="26" s="1"/>
  <c r="D68" i="26"/>
  <c r="D66" i="26" s="1"/>
  <c r="O67" i="26"/>
  <c r="L67" i="26"/>
  <c r="I67" i="26"/>
  <c r="F67" i="26"/>
  <c r="M66" i="26"/>
  <c r="J66" i="26"/>
  <c r="O65" i="26"/>
  <c r="L65" i="26"/>
  <c r="I65" i="26"/>
  <c r="F65" i="26"/>
  <c r="O64" i="26"/>
  <c r="L64" i="26"/>
  <c r="I64" i="26"/>
  <c r="F64" i="26"/>
  <c r="O63" i="26"/>
  <c r="L63" i="26"/>
  <c r="I63" i="26"/>
  <c r="F63" i="26"/>
  <c r="O62" i="26"/>
  <c r="L62" i="26"/>
  <c r="I62" i="26"/>
  <c r="F62" i="26"/>
  <c r="O61" i="26"/>
  <c r="L61" i="26"/>
  <c r="I61" i="26"/>
  <c r="F61" i="26"/>
  <c r="C61" i="26" s="1"/>
  <c r="O60" i="26"/>
  <c r="L60" i="26"/>
  <c r="I60" i="26"/>
  <c r="F60" i="26"/>
  <c r="O59" i="26"/>
  <c r="L59" i="26"/>
  <c r="I59" i="26"/>
  <c r="F59" i="26"/>
  <c r="O58" i="26"/>
  <c r="L58" i="26"/>
  <c r="L57" i="26" s="1"/>
  <c r="I58" i="26"/>
  <c r="F58" i="26"/>
  <c r="N57" i="26"/>
  <c r="M57" i="26"/>
  <c r="K57" i="26"/>
  <c r="K53" i="26" s="1"/>
  <c r="K52" i="26" s="1"/>
  <c r="J57" i="26"/>
  <c r="H57" i="26"/>
  <c r="G57" i="26"/>
  <c r="E57" i="26"/>
  <c r="E53" i="26" s="1"/>
  <c r="D57" i="26"/>
  <c r="O56" i="26"/>
  <c r="L56" i="26"/>
  <c r="I56" i="26"/>
  <c r="F56" i="26"/>
  <c r="O55" i="26"/>
  <c r="O54" i="26" s="1"/>
  <c r="L55" i="26"/>
  <c r="I55" i="26"/>
  <c r="I54" i="26" s="1"/>
  <c r="F55" i="26"/>
  <c r="N54" i="26"/>
  <c r="N53" i="26" s="1"/>
  <c r="M54" i="26"/>
  <c r="L54" i="26"/>
  <c r="L53" i="26" s="1"/>
  <c r="K54" i="26"/>
  <c r="J54" i="26"/>
  <c r="J53" i="26" s="1"/>
  <c r="J52" i="26" s="1"/>
  <c r="H54" i="26"/>
  <c r="H53" i="26" s="1"/>
  <c r="H52" i="26" s="1"/>
  <c r="G54" i="26"/>
  <c r="G53" i="26" s="1"/>
  <c r="F54" i="26"/>
  <c r="E54" i="26"/>
  <c r="D54" i="26"/>
  <c r="D53" i="26" s="1"/>
  <c r="D52" i="26" s="1"/>
  <c r="M53" i="26"/>
  <c r="M52" i="26" s="1"/>
  <c r="O46" i="26"/>
  <c r="C46" i="26" s="1"/>
  <c r="O45" i="26"/>
  <c r="C45" i="26"/>
  <c r="O44" i="26"/>
  <c r="C44" i="26" s="1"/>
  <c r="N44" i="26"/>
  <c r="M44" i="26"/>
  <c r="L43" i="26"/>
  <c r="I43" i="26"/>
  <c r="I42" i="26" s="1"/>
  <c r="F43" i="26"/>
  <c r="K42" i="26"/>
  <c r="J42" i="26"/>
  <c r="H42" i="26"/>
  <c r="G42" i="26"/>
  <c r="F42" i="26"/>
  <c r="E42" i="26"/>
  <c r="D42" i="26"/>
  <c r="F41" i="26"/>
  <c r="C41" i="26"/>
  <c r="L40" i="26"/>
  <c r="C40" i="26"/>
  <c r="L39" i="26"/>
  <c r="C39" i="26"/>
  <c r="L38" i="26"/>
  <c r="C38" i="26"/>
  <c r="L37" i="26"/>
  <c r="L36" i="26" s="1"/>
  <c r="C36" i="26" s="1"/>
  <c r="C37" i="26"/>
  <c r="K36" i="26"/>
  <c r="J36" i="26"/>
  <c r="L35" i="26"/>
  <c r="C35" i="26" s="1"/>
  <c r="L34" i="26"/>
  <c r="C34" i="26"/>
  <c r="L33" i="26"/>
  <c r="C33" i="26" s="1"/>
  <c r="K33" i="26"/>
  <c r="J33" i="26"/>
  <c r="L32" i="26"/>
  <c r="L31" i="26" s="1"/>
  <c r="C32" i="26"/>
  <c r="K31" i="26"/>
  <c r="J31" i="26"/>
  <c r="L30" i="26"/>
  <c r="C30" i="26"/>
  <c r="L29" i="26"/>
  <c r="C29" i="26" s="1"/>
  <c r="L28" i="26"/>
  <c r="C28" i="26"/>
  <c r="K27" i="26"/>
  <c r="J27" i="26"/>
  <c r="F25" i="26"/>
  <c r="C25" i="26" s="1"/>
  <c r="I24" i="26"/>
  <c r="F24" i="26"/>
  <c r="C24" i="26" s="1"/>
  <c r="E24" i="26"/>
  <c r="O23" i="26"/>
  <c r="L23" i="26"/>
  <c r="I23" i="26"/>
  <c r="F23" i="26"/>
  <c r="O22" i="26"/>
  <c r="O21" i="26" s="1"/>
  <c r="L22" i="26"/>
  <c r="L21" i="26" s="1"/>
  <c r="L287" i="26" s="1"/>
  <c r="I22" i="26"/>
  <c r="I21" i="26" s="1"/>
  <c r="F22" i="26"/>
  <c r="N21" i="26"/>
  <c r="N287" i="26" s="1"/>
  <c r="N286" i="26" s="1"/>
  <c r="M21" i="26"/>
  <c r="M20" i="26" s="1"/>
  <c r="K21" i="26"/>
  <c r="J21" i="26"/>
  <c r="J287" i="26" s="1"/>
  <c r="J286" i="26" s="1"/>
  <c r="H21" i="26"/>
  <c r="H287" i="26" s="1"/>
  <c r="H286" i="26" s="1"/>
  <c r="G21" i="26"/>
  <c r="G287" i="26" s="1"/>
  <c r="G286" i="26" s="1"/>
  <c r="F21" i="26"/>
  <c r="E21" i="26"/>
  <c r="E287" i="26" s="1"/>
  <c r="E286" i="26" s="1"/>
  <c r="D21" i="26"/>
  <c r="D287" i="26" s="1"/>
  <c r="D286" i="26" s="1"/>
  <c r="G20" i="26"/>
  <c r="E20" i="26"/>
  <c r="E52" i="26" l="1"/>
  <c r="C85" i="26"/>
  <c r="C86" i="26"/>
  <c r="M129" i="26"/>
  <c r="L186" i="26"/>
  <c r="K230" i="26"/>
  <c r="O251" i="26"/>
  <c r="O250" i="26" s="1"/>
  <c r="O271" i="26"/>
  <c r="C43" i="26"/>
  <c r="C73" i="26"/>
  <c r="D82" i="26"/>
  <c r="C151" i="26"/>
  <c r="C171" i="26"/>
  <c r="F191" i="26"/>
  <c r="F190" i="26" s="1"/>
  <c r="C190" i="26" s="1"/>
  <c r="C216" i="26"/>
  <c r="C247" i="26"/>
  <c r="C249" i="26"/>
  <c r="O275" i="26"/>
  <c r="C291" i="26"/>
  <c r="L27" i="26"/>
  <c r="C27" i="26" s="1"/>
  <c r="L42" i="26"/>
  <c r="C65" i="26"/>
  <c r="C77" i="26"/>
  <c r="C78" i="26"/>
  <c r="C95" i="26"/>
  <c r="C112" i="26"/>
  <c r="C167" i="26"/>
  <c r="H203" i="26"/>
  <c r="N203" i="26"/>
  <c r="D230" i="26"/>
  <c r="D229" i="26" s="1"/>
  <c r="H230" i="26"/>
  <c r="O263" i="26"/>
  <c r="O258" i="26" s="1"/>
  <c r="C273" i="26"/>
  <c r="L288" i="26"/>
  <c r="L286" i="26" s="1"/>
  <c r="C22" i="26"/>
  <c r="F57" i="26"/>
  <c r="C60" i="26"/>
  <c r="O57" i="26"/>
  <c r="G75" i="26"/>
  <c r="L88" i="26"/>
  <c r="G82" i="26"/>
  <c r="C123" i="26"/>
  <c r="C124" i="26"/>
  <c r="C139" i="26"/>
  <c r="E173" i="26"/>
  <c r="E172" i="26" s="1"/>
  <c r="I186" i="26"/>
  <c r="C196" i="26"/>
  <c r="C224" i="26"/>
  <c r="C225" i="26"/>
  <c r="C240" i="26"/>
  <c r="C242" i="26"/>
  <c r="O245" i="26"/>
  <c r="D258" i="26"/>
  <c r="J258" i="26"/>
  <c r="I275" i="26"/>
  <c r="F186" i="26"/>
  <c r="C186" i="26" s="1"/>
  <c r="L66" i="26"/>
  <c r="L52" i="26" s="1"/>
  <c r="I94" i="26"/>
  <c r="C42" i="26"/>
  <c r="C59" i="26"/>
  <c r="C71" i="26"/>
  <c r="D75" i="26"/>
  <c r="I75" i="26"/>
  <c r="F83" i="26"/>
  <c r="C83" i="26" s="1"/>
  <c r="C89" i="26"/>
  <c r="C91" i="26"/>
  <c r="L94" i="26"/>
  <c r="C103" i="26"/>
  <c r="H229" i="26"/>
  <c r="M287" i="26"/>
  <c r="M286" i="26" s="1"/>
  <c r="F287" i="26"/>
  <c r="K287" i="26"/>
  <c r="K286" i="26" s="1"/>
  <c r="J26" i="26"/>
  <c r="J20" i="26" s="1"/>
  <c r="N52" i="26"/>
  <c r="O53" i="26"/>
  <c r="C63" i="26"/>
  <c r="J75" i="26"/>
  <c r="N75" i="26"/>
  <c r="C81" i="26"/>
  <c r="E82" i="26"/>
  <c r="C92" i="26"/>
  <c r="C104" i="26"/>
  <c r="C105" i="26"/>
  <c r="C106" i="26"/>
  <c r="O121" i="26"/>
  <c r="L121" i="26"/>
  <c r="C131" i="26"/>
  <c r="N129" i="26"/>
  <c r="O140" i="26"/>
  <c r="C153" i="26"/>
  <c r="C154" i="26"/>
  <c r="I165" i="26"/>
  <c r="I164" i="26" s="1"/>
  <c r="L165" i="26"/>
  <c r="L164" i="26" s="1"/>
  <c r="L174" i="26"/>
  <c r="L173" i="26" s="1"/>
  <c r="L172" i="26" s="1"/>
  <c r="C182" i="26"/>
  <c r="C183" i="26"/>
  <c r="C187" i="26"/>
  <c r="E186" i="26"/>
  <c r="G203" i="26"/>
  <c r="G194" i="26" s="1"/>
  <c r="C210" i="26"/>
  <c r="C213" i="26"/>
  <c r="D203" i="26"/>
  <c r="C221" i="26"/>
  <c r="I234" i="26"/>
  <c r="L234" i="26"/>
  <c r="M230" i="26"/>
  <c r="C244" i="26"/>
  <c r="I245" i="26"/>
  <c r="C270" i="26"/>
  <c r="I271" i="26"/>
  <c r="I269" i="26" s="1"/>
  <c r="I268" i="26" s="1"/>
  <c r="C278" i="26"/>
  <c r="C62" i="26"/>
  <c r="C64" i="26"/>
  <c r="E74" i="26"/>
  <c r="K82" i="26"/>
  <c r="C90" i="26"/>
  <c r="H82" i="26"/>
  <c r="K194" i="26"/>
  <c r="C23" i="26"/>
  <c r="K26" i="26"/>
  <c r="K20" i="26" s="1"/>
  <c r="C56" i="26"/>
  <c r="O68" i="26"/>
  <c r="O66" i="26" s="1"/>
  <c r="F76" i="26"/>
  <c r="O75" i="26"/>
  <c r="N82" i="26"/>
  <c r="M82" i="26"/>
  <c r="M74" i="26" s="1"/>
  <c r="M51" i="26" s="1"/>
  <c r="C98" i="26"/>
  <c r="C110" i="26"/>
  <c r="C128" i="26"/>
  <c r="G129" i="26"/>
  <c r="G74" i="26" s="1"/>
  <c r="C132" i="26"/>
  <c r="C133" i="26"/>
  <c r="C134" i="26"/>
  <c r="C142" i="26"/>
  <c r="C158" i="26"/>
  <c r="C159" i="26"/>
  <c r="O173" i="26"/>
  <c r="O172" i="26" s="1"/>
  <c r="C180" i="26"/>
  <c r="C214" i="26"/>
  <c r="J229" i="26"/>
  <c r="N229" i="26"/>
  <c r="C257" i="26"/>
  <c r="C262" i="26"/>
  <c r="C266" i="26"/>
  <c r="E269" i="26"/>
  <c r="E268" i="26" s="1"/>
  <c r="C289" i="26"/>
  <c r="C125" i="26"/>
  <c r="C126" i="26"/>
  <c r="I130" i="26"/>
  <c r="C137" i="26"/>
  <c r="L150" i="26"/>
  <c r="C156" i="26"/>
  <c r="C169" i="26"/>
  <c r="C170" i="26"/>
  <c r="K173" i="26"/>
  <c r="K172" i="26" s="1"/>
  <c r="C185" i="26"/>
  <c r="C189" i="26"/>
  <c r="H194" i="26"/>
  <c r="J194" i="26"/>
  <c r="J193" i="26" s="1"/>
  <c r="N194" i="26"/>
  <c r="C202" i="26"/>
  <c r="C223" i="26"/>
  <c r="C228" i="26"/>
  <c r="O237" i="26"/>
  <c r="M258" i="26"/>
  <c r="C290" i="26"/>
  <c r="L26" i="26"/>
  <c r="C26" i="26" s="1"/>
  <c r="C31" i="26"/>
  <c r="O287" i="26"/>
  <c r="O20" i="26"/>
  <c r="G52" i="26"/>
  <c r="F53" i="26"/>
  <c r="I66" i="26"/>
  <c r="I20" i="26"/>
  <c r="C199" i="26"/>
  <c r="F197" i="26"/>
  <c r="C217" i="26"/>
  <c r="L215" i="26"/>
  <c r="C265" i="26"/>
  <c r="I263" i="26"/>
  <c r="C263" i="26" s="1"/>
  <c r="C296" i="26"/>
  <c r="F20" i="26"/>
  <c r="N20" i="26"/>
  <c r="C54" i="26"/>
  <c r="C58" i="26"/>
  <c r="F79" i="26"/>
  <c r="C79" i="26" s="1"/>
  <c r="O88" i="26"/>
  <c r="C96" i="26"/>
  <c r="C97" i="26"/>
  <c r="I102" i="26"/>
  <c r="C108" i="26"/>
  <c r="C109" i="26"/>
  <c r="C116" i="26"/>
  <c r="C117" i="26"/>
  <c r="C118" i="26"/>
  <c r="F115" i="26"/>
  <c r="H129" i="26"/>
  <c r="J129" i="26"/>
  <c r="C140" i="26"/>
  <c r="C141" i="26"/>
  <c r="L143" i="26"/>
  <c r="C148" i="26"/>
  <c r="O150" i="26"/>
  <c r="C166" i="26"/>
  <c r="F165" i="26"/>
  <c r="G172" i="26"/>
  <c r="F173" i="26"/>
  <c r="C177" i="26"/>
  <c r="O195" i="26"/>
  <c r="O194" i="26" s="1"/>
  <c r="L203" i="26"/>
  <c r="I111" i="26"/>
  <c r="C55" i="26"/>
  <c r="I57" i="26"/>
  <c r="I53" i="26" s="1"/>
  <c r="I52" i="26" s="1"/>
  <c r="C67" i="26"/>
  <c r="F68" i="26"/>
  <c r="C80" i="26"/>
  <c r="C100" i="26"/>
  <c r="C120" i="26"/>
  <c r="D129" i="26"/>
  <c r="D74" i="26" s="1"/>
  <c r="D51" i="26" s="1"/>
  <c r="C136" i="26"/>
  <c r="C138" i="26"/>
  <c r="F135" i="26"/>
  <c r="C135" i="26" s="1"/>
  <c r="H173" i="26"/>
  <c r="H172" i="26" s="1"/>
  <c r="C241" i="26"/>
  <c r="I237" i="26"/>
  <c r="D20" i="26"/>
  <c r="H20" i="26"/>
  <c r="C21" i="26"/>
  <c r="J82" i="26"/>
  <c r="F88" i="26"/>
  <c r="I88" i="26"/>
  <c r="C93" i="26"/>
  <c r="O102" i="26"/>
  <c r="C113" i="26"/>
  <c r="C114" i="26"/>
  <c r="F111" i="26"/>
  <c r="C111" i="26" s="1"/>
  <c r="L115" i="26"/>
  <c r="L82" i="26" s="1"/>
  <c r="C122" i="26"/>
  <c r="F121" i="26"/>
  <c r="K129" i="26"/>
  <c r="K74" i="26" s="1"/>
  <c r="K51" i="26" s="1"/>
  <c r="C145" i="26"/>
  <c r="C146" i="26"/>
  <c r="F143" i="26"/>
  <c r="C143" i="26" s="1"/>
  <c r="C152" i="26"/>
  <c r="C157" i="26"/>
  <c r="C168" i="26"/>
  <c r="C181" i="26"/>
  <c r="L250" i="26"/>
  <c r="C144" i="26"/>
  <c r="I150" i="26"/>
  <c r="C150" i="26" s="1"/>
  <c r="C160" i="26"/>
  <c r="I174" i="26"/>
  <c r="I178" i="26"/>
  <c r="C178" i="26" s="1"/>
  <c r="C184" i="26"/>
  <c r="C191" i="26"/>
  <c r="D194" i="26"/>
  <c r="I197" i="26"/>
  <c r="I195" i="26" s="1"/>
  <c r="C198" i="26"/>
  <c r="C226" i="26"/>
  <c r="O230" i="26"/>
  <c r="C236" i="26"/>
  <c r="C246" i="26"/>
  <c r="F245" i="26"/>
  <c r="K258" i="26"/>
  <c r="K229" i="26" s="1"/>
  <c r="K193" i="26" s="1"/>
  <c r="F258" i="26"/>
  <c r="C272" i="26"/>
  <c r="F271" i="26"/>
  <c r="C271" i="26" s="1"/>
  <c r="C283" i="26"/>
  <c r="I281" i="26"/>
  <c r="I287" i="26" s="1"/>
  <c r="C295" i="26"/>
  <c r="F94" i="26"/>
  <c r="C94" i="26" s="1"/>
  <c r="F102" i="26"/>
  <c r="F130" i="26"/>
  <c r="L195" i="26"/>
  <c r="C205" i="26"/>
  <c r="C207" i="26"/>
  <c r="F204" i="26"/>
  <c r="C219" i="26"/>
  <c r="F215" i="26"/>
  <c r="I232" i="26"/>
  <c r="C233" i="26"/>
  <c r="E230" i="26"/>
  <c r="E229" i="26" s="1"/>
  <c r="E284" i="26" s="1"/>
  <c r="C238" i="26"/>
  <c r="F237" i="26"/>
  <c r="C248" i="26"/>
  <c r="C253" i="26"/>
  <c r="I251" i="26"/>
  <c r="C256" i="26"/>
  <c r="G258" i="26"/>
  <c r="G229" i="26" s="1"/>
  <c r="C261" i="26"/>
  <c r="I259" i="26"/>
  <c r="L269" i="26"/>
  <c r="L268" i="26" s="1"/>
  <c r="C274" i="26"/>
  <c r="C280" i="26"/>
  <c r="F279" i="26"/>
  <c r="C279" i="26" s="1"/>
  <c r="O288" i="26"/>
  <c r="C206" i="26"/>
  <c r="I204" i="26"/>
  <c r="C218" i="26"/>
  <c r="I215" i="26"/>
  <c r="C222" i="26"/>
  <c r="C234" i="26"/>
  <c r="L245" i="26"/>
  <c r="C276" i="26"/>
  <c r="F275" i="26"/>
  <c r="C275" i="26" s="1"/>
  <c r="C292" i="26"/>
  <c r="F288" i="26"/>
  <c r="C252" i="26"/>
  <c r="C260" i="26"/>
  <c r="C264" i="26"/>
  <c r="C282" i="26"/>
  <c r="I203" i="26" l="1"/>
  <c r="L194" i="26"/>
  <c r="C281" i="26"/>
  <c r="O82" i="26"/>
  <c r="O269" i="26"/>
  <c r="O268" i="26" s="1"/>
  <c r="F75" i="26"/>
  <c r="O229" i="26"/>
  <c r="O193" i="26" s="1"/>
  <c r="C76" i="26"/>
  <c r="O52" i="26"/>
  <c r="E51" i="26"/>
  <c r="I82" i="26"/>
  <c r="I74" i="26" s="1"/>
  <c r="I51" i="26" s="1"/>
  <c r="H74" i="26"/>
  <c r="H51" i="26" s="1"/>
  <c r="O129" i="26"/>
  <c r="I286" i="26"/>
  <c r="C287" i="26"/>
  <c r="E193" i="26"/>
  <c r="E50" i="26" s="1"/>
  <c r="K50" i="26"/>
  <c r="K285" i="26" s="1"/>
  <c r="O74" i="26"/>
  <c r="O284" i="26" s="1"/>
  <c r="C121" i="26"/>
  <c r="O286" i="26"/>
  <c r="C237" i="26"/>
  <c r="I230" i="26"/>
  <c r="L129" i="26"/>
  <c r="D193" i="26"/>
  <c r="D50" i="26" s="1"/>
  <c r="I173" i="26"/>
  <c r="I172" i="26" s="1"/>
  <c r="H284" i="26"/>
  <c r="G51" i="26"/>
  <c r="N193" i="26"/>
  <c r="F269" i="26"/>
  <c r="F268" i="26" s="1"/>
  <c r="L230" i="26"/>
  <c r="L229" i="26" s="1"/>
  <c r="I129" i="26"/>
  <c r="J74" i="26"/>
  <c r="J284" i="26" s="1"/>
  <c r="H193" i="26"/>
  <c r="H50" i="26" s="1"/>
  <c r="H285" i="26" s="1"/>
  <c r="M229" i="26"/>
  <c r="N74" i="26"/>
  <c r="N284" i="26" s="1"/>
  <c r="N51" i="26"/>
  <c r="N50" i="26" s="1"/>
  <c r="J51" i="26"/>
  <c r="J50" i="26" s="1"/>
  <c r="K49" i="26"/>
  <c r="L74" i="26"/>
  <c r="L51" i="26" s="1"/>
  <c r="G193" i="26"/>
  <c r="G50" i="26" s="1"/>
  <c r="G284" i="26"/>
  <c r="E285" i="26"/>
  <c r="E49" i="26"/>
  <c r="F203" i="26"/>
  <c r="C203" i="26" s="1"/>
  <c r="C204" i="26"/>
  <c r="I258" i="26"/>
  <c r="C258" i="26" s="1"/>
  <c r="C259" i="26"/>
  <c r="C245" i="26"/>
  <c r="F82" i="26"/>
  <c r="C68" i="26"/>
  <c r="F66" i="26"/>
  <c r="C66" i="26" s="1"/>
  <c r="C174" i="26"/>
  <c r="C288" i="26"/>
  <c r="C215" i="26"/>
  <c r="C130" i="26"/>
  <c r="F129" i="26"/>
  <c r="C129" i="26" s="1"/>
  <c r="L20" i="26"/>
  <c r="C20" i="26" s="1"/>
  <c r="K284" i="26"/>
  <c r="F286" i="26"/>
  <c r="C286" i="26" s="1"/>
  <c r="C232" i="26"/>
  <c r="F195" i="26"/>
  <c r="C197" i="26"/>
  <c r="C57" i="26"/>
  <c r="D284" i="26"/>
  <c r="I250" i="26"/>
  <c r="C250" i="26" s="1"/>
  <c r="C251" i="26"/>
  <c r="C102" i="26"/>
  <c r="I194" i="26"/>
  <c r="C88" i="26"/>
  <c r="C165" i="26"/>
  <c r="F164" i="26"/>
  <c r="C164" i="26" s="1"/>
  <c r="F230" i="26"/>
  <c r="C53" i="26"/>
  <c r="F172" i="26"/>
  <c r="C115" i="26"/>
  <c r="C75" i="26"/>
  <c r="C172" i="26" l="1"/>
  <c r="C173" i="26"/>
  <c r="C269" i="26"/>
  <c r="L284" i="26"/>
  <c r="I229" i="26"/>
  <c r="I284" i="26" s="1"/>
  <c r="O51" i="26"/>
  <c r="O50" i="26" s="1"/>
  <c r="C82" i="26"/>
  <c r="D285" i="26"/>
  <c r="D49" i="26"/>
  <c r="I193" i="26"/>
  <c r="I50" i="26" s="1"/>
  <c r="N49" i="26"/>
  <c r="N285" i="26"/>
  <c r="L193" i="26"/>
  <c r="L50" i="26" s="1"/>
  <c r="H49" i="26"/>
  <c r="M284" i="26"/>
  <c r="M193" i="26"/>
  <c r="M50" i="26" s="1"/>
  <c r="F52" i="26"/>
  <c r="C52" i="26" s="1"/>
  <c r="I285" i="26"/>
  <c r="I49" i="26"/>
  <c r="G285" i="26"/>
  <c r="G49" i="26"/>
  <c r="C230" i="26"/>
  <c r="F229" i="26"/>
  <c r="C229" i="26" s="1"/>
  <c r="O285" i="26"/>
  <c r="O49" i="26"/>
  <c r="J285" i="26"/>
  <c r="J49" i="26"/>
  <c r="C268" i="26"/>
  <c r="C195" i="26"/>
  <c r="F194" i="26"/>
  <c r="F74" i="26"/>
  <c r="C74" i="26" s="1"/>
  <c r="F51" i="26" l="1"/>
  <c r="M49" i="26"/>
  <c r="M285" i="26"/>
  <c r="C194" i="26"/>
  <c r="F193" i="26"/>
  <c r="C193" i="26" s="1"/>
  <c r="F284" i="26"/>
  <c r="C284" i="26" s="1"/>
  <c r="L285" i="26"/>
  <c r="L49" i="26"/>
  <c r="C51" i="26"/>
  <c r="F50" i="26"/>
  <c r="F285" i="26" l="1"/>
  <c r="C285" i="26" s="1"/>
  <c r="F49" i="26"/>
  <c r="C49" i="26" s="1"/>
  <c r="C50" i="26"/>
  <c r="O296" i="24" l="1"/>
  <c r="L296" i="24"/>
  <c r="I296" i="24"/>
  <c r="F296" i="24"/>
  <c r="O295" i="24"/>
  <c r="L295" i="24"/>
  <c r="I295" i="24"/>
  <c r="F295" i="24"/>
  <c r="O294" i="24"/>
  <c r="L294" i="24"/>
  <c r="I294" i="24"/>
  <c r="F294" i="24"/>
  <c r="C294" i="24" s="1"/>
  <c r="O293" i="24"/>
  <c r="L293" i="24"/>
  <c r="I293" i="24"/>
  <c r="F293" i="24"/>
  <c r="C293" i="24" s="1"/>
  <c r="O292" i="24"/>
  <c r="L292" i="24"/>
  <c r="I292" i="24"/>
  <c r="F292" i="24"/>
  <c r="O291" i="24"/>
  <c r="L291" i="24"/>
  <c r="I291" i="24"/>
  <c r="F291" i="24"/>
  <c r="O290" i="24"/>
  <c r="L290" i="24"/>
  <c r="I290" i="24"/>
  <c r="F290" i="24"/>
  <c r="O289" i="24"/>
  <c r="L289" i="24"/>
  <c r="I289" i="24"/>
  <c r="I288" i="24" s="1"/>
  <c r="F289" i="24"/>
  <c r="C289" i="24" s="1"/>
  <c r="N288" i="24"/>
  <c r="M288" i="24"/>
  <c r="K288" i="24"/>
  <c r="J288" i="24"/>
  <c r="H288" i="24"/>
  <c r="G288" i="24"/>
  <c r="E288" i="24"/>
  <c r="D288" i="24"/>
  <c r="O283" i="24"/>
  <c r="L283" i="24"/>
  <c r="I283" i="24"/>
  <c r="F283" i="24"/>
  <c r="O282" i="24"/>
  <c r="O281" i="24" s="1"/>
  <c r="L282" i="24"/>
  <c r="L281" i="24" s="1"/>
  <c r="I282" i="24"/>
  <c r="F282" i="24"/>
  <c r="F281" i="24" s="1"/>
  <c r="N281" i="24"/>
  <c r="M281" i="24"/>
  <c r="K281" i="24"/>
  <c r="J281" i="24"/>
  <c r="H281" i="24"/>
  <c r="G281" i="24"/>
  <c r="E281" i="24"/>
  <c r="D281" i="24"/>
  <c r="O280" i="24"/>
  <c r="L280" i="24"/>
  <c r="L279" i="24" s="1"/>
  <c r="I280" i="24"/>
  <c r="F280" i="24"/>
  <c r="O279" i="24"/>
  <c r="N279" i="24"/>
  <c r="N268" i="24" s="1"/>
  <c r="M279" i="24"/>
  <c r="M268" i="24" s="1"/>
  <c r="K279" i="24"/>
  <c r="K268" i="24" s="1"/>
  <c r="J279" i="24"/>
  <c r="I279" i="24"/>
  <c r="H279" i="24"/>
  <c r="G279" i="24"/>
  <c r="G268" i="24" s="1"/>
  <c r="E279" i="24"/>
  <c r="D279" i="24"/>
  <c r="O278" i="24"/>
  <c r="L278" i="24"/>
  <c r="I278" i="24"/>
  <c r="F278" i="24"/>
  <c r="O277" i="24"/>
  <c r="L277" i="24"/>
  <c r="I277" i="24"/>
  <c r="F277" i="24"/>
  <c r="O276" i="24"/>
  <c r="L276" i="24"/>
  <c r="I276" i="24"/>
  <c r="F276" i="24"/>
  <c r="N275" i="24"/>
  <c r="M275" i="24"/>
  <c r="K275" i="24"/>
  <c r="J275" i="24"/>
  <c r="I275" i="24"/>
  <c r="H275" i="24"/>
  <c r="G275" i="24"/>
  <c r="E275" i="24"/>
  <c r="D275" i="24"/>
  <c r="O274" i="24"/>
  <c r="L274" i="24"/>
  <c r="I274" i="24"/>
  <c r="F274" i="24"/>
  <c r="O273" i="24"/>
  <c r="L273" i="24"/>
  <c r="I273" i="24"/>
  <c r="F273" i="24"/>
  <c r="O272" i="24"/>
  <c r="L272" i="24"/>
  <c r="L271" i="24" s="1"/>
  <c r="I272" i="24"/>
  <c r="I271" i="24" s="1"/>
  <c r="F272" i="24"/>
  <c r="N271" i="24"/>
  <c r="M271" i="24"/>
  <c r="K271" i="24"/>
  <c r="J271" i="24"/>
  <c r="H271" i="24"/>
  <c r="G271" i="24"/>
  <c r="E271" i="24"/>
  <c r="D271" i="24"/>
  <c r="O270" i="24"/>
  <c r="L270" i="24"/>
  <c r="I270" i="24"/>
  <c r="F270" i="24"/>
  <c r="E269" i="24"/>
  <c r="E268" i="24" s="1"/>
  <c r="J268" i="24"/>
  <c r="H268" i="24"/>
  <c r="O267" i="24"/>
  <c r="L267" i="24"/>
  <c r="I267" i="24"/>
  <c r="F267" i="24"/>
  <c r="O266" i="24"/>
  <c r="L266" i="24"/>
  <c r="I266" i="24"/>
  <c r="F266" i="24"/>
  <c r="O265" i="24"/>
  <c r="L265" i="24"/>
  <c r="I265" i="24"/>
  <c r="F265" i="24"/>
  <c r="O264" i="24"/>
  <c r="L264" i="24"/>
  <c r="L263" i="24" s="1"/>
  <c r="I264" i="24"/>
  <c r="F264" i="24"/>
  <c r="F263" i="24" s="1"/>
  <c r="O263" i="24"/>
  <c r="N263" i="24"/>
  <c r="M263" i="24"/>
  <c r="K263" i="24"/>
  <c r="J263" i="24"/>
  <c r="H263" i="24"/>
  <c r="G263" i="24"/>
  <c r="E263" i="24"/>
  <c r="D263" i="24"/>
  <c r="D258" i="24" s="1"/>
  <c r="O262" i="24"/>
  <c r="L262" i="24"/>
  <c r="I262" i="24"/>
  <c r="F262" i="24"/>
  <c r="O261" i="24"/>
  <c r="L261" i="24"/>
  <c r="I261" i="24"/>
  <c r="F261" i="24"/>
  <c r="O260" i="24"/>
  <c r="L260" i="24"/>
  <c r="L259" i="24" s="1"/>
  <c r="I260" i="24"/>
  <c r="F260" i="24"/>
  <c r="F259" i="24" s="1"/>
  <c r="O259" i="24"/>
  <c r="N259" i="24"/>
  <c r="M259" i="24"/>
  <c r="K259" i="24"/>
  <c r="J259" i="24"/>
  <c r="H259" i="24"/>
  <c r="G259" i="24"/>
  <c r="E259" i="24"/>
  <c r="E258" i="24" s="1"/>
  <c r="D259" i="24"/>
  <c r="O257" i="24"/>
  <c r="L257" i="24"/>
  <c r="I257" i="24"/>
  <c r="F257" i="24"/>
  <c r="O256" i="24"/>
  <c r="L256" i="24"/>
  <c r="I256" i="24"/>
  <c r="F256" i="24"/>
  <c r="O255" i="24"/>
  <c r="L255" i="24"/>
  <c r="I255" i="24"/>
  <c r="F255" i="24"/>
  <c r="O254" i="24"/>
  <c r="L254" i="24"/>
  <c r="I254" i="24"/>
  <c r="F254" i="24"/>
  <c r="O253" i="24"/>
  <c r="L253" i="24"/>
  <c r="I253" i="24"/>
  <c r="F253" i="24"/>
  <c r="O252" i="24"/>
  <c r="L252" i="24"/>
  <c r="L251" i="24" s="1"/>
  <c r="L250" i="24" s="1"/>
  <c r="I252" i="24"/>
  <c r="F252" i="24"/>
  <c r="O251" i="24"/>
  <c r="O250" i="24" s="1"/>
  <c r="N251" i="24"/>
  <c r="M251" i="24"/>
  <c r="M250" i="24" s="1"/>
  <c r="K251" i="24"/>
  <c r="K250" i="24" s="1"/>
  <c r="J251" i="24"/>
  <c r="H251" i="24"/>
  <c r="H250" i="24" s="1"/>
  <c r="G251" i="24"/>
  <c r="G250" i="24" s="1"/>
  <c r="E251" i="24"/>
  <c r="E250" i="24" s="1"/>
  <c r="D251" i="24"/>
  <c r="N250" i="24"/>
  <c r="J250" i="24"/>
  <c r="D250" i="24"/>
  <c r="O249" i="24"/>
  <c r="L249" i="24"/>
  <c r="I249" i="24"/>
  <c r="F249" i="24"/>
  <c r="O248" i="24"/>
  <c r="L248" i="24"/>
  <c r="I248" i="24"/>
  <c r="F248" i="24"/>
  <c r="O247" i="24"/>
  <c r="L247" i="24"/>
  <c r="I247" i="24"/>
  <c r="F247" i="24"/>
  <c r="O246" i="24"/>
  <c r="L246" i="24"/>
  <c r="I246" i="24"/>
  <c r="F246" i="24"/>
  <c r="N245" i="24"/>
  <c r="M245" i="24"/>
  <c r="K245" i="24"/>
  <c r="J245" i="24"/>
  <c r="I245" i="24"/>
  <c r="H245" i="24"/>
  <c r="G245" i="24"/>
  <c r="E245" i="24"/>
  <c r="D245" i="24"/>
  <c r="O244" i="24"/>
  <c r="L244" i="24"/>
  <c r="I244" i="24"/>
  <c r="F244" i="24"/>
  <c r="C244" i="24" s="1"/>
  <c r="O243" i="24"/>
  <c r="L243" i="24"/>
  <c r="I243" i="24"/>
  <c r="F243" i="24"/>
  <c r="C243" i="24" s="1"/>
  <c r="O242" i="24"/>
  <c r="L242" i="24"/>
  <c r="I242" i="24"/>
  <c r="F242" i="24"/>
  <c r="O241" i="24"/>
  <c r="L241" i="24"/>
  <c r="I241" i="24"/>
  <c r="F241" i="24"/>
  <c r="O240" i="24"/>
  <c r="L240" i="24"/>
  <c r="I240" i="24"/>
  <c r="F240" i="24"/>
  <c r="O239" i="24"/>
  <c r="L239" i="24"/>
  <c r="I239" i="24"/>
  <c r="F239" i="24"/>
  <c r="O238" i="24"/>
  <c r="L238" i="24"/>
  <c r="L237" i="24" s="1"/>
  <c r="I238" i="24"/>
  <c r="F238" i="24"/>
  <c r="N237" i="24"/>
  <c r="M237" i="24"/>
  <c r="K237" i="24"/>
  <c r="J237" i="24"/>
  <c r="H237" i="24"/>
  <c r="G237" i="24"/>
  <c r="E237" i="24"/>
  <c r="D237" i="24"/>
  <c r="O236" i="24"/>
  <c r="L236" i="24"/>
  <c r="L234" i="24" s="1"/>
  <c r="I236" i="24"/>
  <c r="F236" i="24"/>
  <c r="O235" i="24"/>
  <c r="O234" i="24" s="1"/>
  <c r="L235" i="24"/>
  <c r="I235" i="24"/>
  <c r="I234" i="24" s="1"/>
  <c r="F235" i="24"/>
  <c r="C235" i="24" s="1"/>
  <c r="N234" i="24"/>
  <c r="M234" i="24"/>
  <c r="K234" i="24"/>
  <c r="J234" i="24"/>
  <c r="H234" i="24"/>
  <c r="G234" i="24"/>
  <c r="E234" i="24"/>
  <c r="D234" i="24"/>
  <c r="O233" i="24"/>
  <c r="O232" i="24" s="1"/>
  <c r="L233" i="24"/>
  <c r="L232" i="24" s="1"/>
  <c r="I233" i="24"/>
  <c r="F233" i="24"/>
  <c r="N232" i="24"/>
  <c r="M232" i="24"/>
  <c r="K232" i="24"/>
  <c r="K230" i="24" s="1"/>
  <c r="J232" i="24"/>
  <c r="H232" i="24"/>
  <c r="G232" i="24"/>
  <c r="F232" i="24"/>
  <c r="E232" i="24"/>
  <c r="D232" i="24"/>
  <c r="O231" i="24"/>
  <c r="L231" i="24"/>
  <c r="I231" i="24"/>
  <c r="F231" i="24"/>
  <c r="O228" i="24"/>
  <c r="L228" i="24"/>
  <c r="I228" i="24"/>
  <c r="F228" i="24"/>
  <c r="O227" i="24"/>
  <c r="O226" i="24" s="1"/>
  <c r="L227" i="24"/>
  <c r="L226" i="24" s="1"/>
  <c r="I227" i="24"/>
  <c r="I226" i="24" s="1"/>
  <c r="F227" i="24"/>
  <c r="C227" i="24"/>
  <c r="N226" i="24"/>
  <c r="M226" i="24"/>
  <c r="K226" i="24"/>
  <c r="J226" i="24"/>
  <c r="H226" i="24"/>
  <c r="G226" i="24"/>
  <c r="F226" i="24"/>
  <c r="E226" i="24"/>
  <c r="D226" i="24"/>
  <c r="O225" i="24"/>
  <c r="L225" i="24"/>
  <c r="I225" i="24"/>
  <c r="F225" i="24"/>
  <c r="O224" i="24"/>
  <c r="L224" i="24"/>
  <c r="I224" i="24"/>
  <c r="F224" i="24"/>
  <c r="O223" i="24"/>
  <c r="L223" i="24"/>
  <c r="I223" i="24"/>
  <c r="F223" i="24"/>
  <c r="O222" i="24"/>
  <c r="L222" i="24"/>
  <c r="I222" i="24"/>
  <c r="F222" i="24"/>
  <c r="O221" i="24"/>
  <c r="L221" i="24"/>
  <c r="I221" i="24"/>
  <c r="F221" i="24"/>
  <c r="O220" i="24"/>
  <c r="L220" i="24"/>
  <c r="I220" i="24"/>
  <c r="C220" i="24" s="1"/>
  <c r="F220" i="24"/>
  <c r="O219" i="24"/>
  <c r="L219" i="24"/>
  <c r="I219" i="24"/>
  <c r="F219" i="24"/>
  <c r="O218" i="24"/>
  <c r="L218" i="24"/>
  <c r="I218" i="24"/>
  <c r="F218" i="24"/>
  <c r="O217" i="24"/>
  <c r="L217" i="24"/>
  <c r="I217" i="24"/>
  <c r="F217" i="24"/>
  <c r="O216" i="24"/>
  <c r="L216" i="24"/>
  <c r="I216" i="24"/>
  <c r="F216" i="24"/>
  <c r="N215" i="24"/>
  <c r="M215" i="24"/>
  <c r="K215" i="24"/>
  <c r="J215" i="24"/>
  <c r="H215" i="24"/>
  <c r="G215" i="24"/>
  <c r="E215" i="24"/>
  <c r="D215" i="24"/>
  <c r="O214" i="24"/>
  <c r="L214" i="24"/>
  <c r="I214" i="24"/>
  <c r="F214" i="24"/>
  <c r="O213" i="24"/>
  <c r="L213" i="24"/>
  <c r="I213" i="24"/>
  <c r="F213" i="24"/>
  <c r="O212" i="24"/>
  <c r="L212" i="24"/>
  <c r="I212" i="24"/>
  <c r="F212" i="24"/>
  <c r="O211" i="24"/>
  <c r="L211" i="24"/>
  <c r="I211" i="24"/>
  <c r="F211" i="24"/>
  <c r="O210" i="24"/>
  <c r="L210" i="24"/>
  <c r="I210" i="24"/>
  <c r="F210" i="24"/>
  <c r="O209" i="24"/>
  <c r="L209" i="24"/>
  <c r="I209" i="24"/>
  <c r="F209" i="24"/>
  <c r="O208" i="24"/>
  <c r="L208" i="24"/>
  <c r="I208" i="24"/>
  <c r="F208" i="24"/>
  <c r="O207" i="24"/>
  <c r="L207" i="24"/>
  <c r="I207" i="24"/>
  <c r="F207" i="24"/>
  <c r="O206" i="24"/>
  <c r="L206" i="24"/>
  <c r="I206" i="24"/>
  <c r="F206" i="24"/>
  <c r="O205" i="24"/>
  <c r="L205" i="24"/>
  <c r="I205" i="24"/>
  <c r="F205" i="24"/>
  <c r="F204" i="24" s="1"/>
  <c r="N204" i="24"/>
  <c r="M204" i="24"/>
  <c r="M203" i="24" s="1"/>
  <c r="K204" i="24"/>
  <c r="J204" i="24"/>
  <c r="H204" i="24"/>
  <c r="G204" i="24"/>
  <c r="G203" i="24" s="1"/>
  <c r="E204" i="24"/>
  <c r="D204" i="24"/>
  <c r="N203" i="24"/>
  <c r="J203" i="24"/>
  <c r="O202" i="24"/>
  <c r="L202" i="24"/>
  <c r="I202" i="24"/>
  <c r="F202" i="24"/>
  <c r="O201" i="24"/>
  <c r="L201" i="24"/>
  <c r="I201" i="24"/>
  <c r="F201" i="24"/>
  <c r="O200" i="24"/>
  <c r="L200" i="24"/>
  <c r="I200" i="24"/>
  <c r="F200" i="24"/>
  <c r="O199" i="24"/>
  <c r="L199" i="24"/>
  <c r="I199" i="24"/>
  <c r="F199" i="24"/>
  <c r="O198" i="24"/>
  <c r="O197" i="24" s="1"/>
  <c r="L198" i="24"/>
  <c r="L197" i="24" s="1"/>
  <c r="I198" i="24"/>
  <c r="F198" i="24"/>
  <c r="F197" i="24" s="1"/>
  <c r="N197" i="24"/>
  <c r="N195" i="24" s="1"/>
  <c r="M197" i="24"/>
  <c r="M195" i="24" s="1"/>
  <c r="K197" i="24"/>
  <c r="K195" i="24" s="1"/>
  <c r="J197" i="24"/>
  <c r="J195" i="24" s="1"/>
  <c r="J194" i="24" s="1"/>
  <c r="H197" i="24"/>
  <c r="G197" i="24"/>
  <c r="G195" i="24" s="1"/>
  <c r="G194" i="24" s="1"/>
  <c r="E197" i="24"/>
  <c r="E195" i="24" s="1"/>
  <c r="D197" i="24"/>
  <c r="D195" i="24" s="1"/>
  <c r="O196" i="24"/>
  <c r="L196" i="24"/>
  <c r="I196" i="24"/>
  <c r="F196" i="24"/>
  <c r="H195" i="24"/>
  <c r="O192" i="24"/>
  <c r="O191" i="24" s="1"/>
  <c r="O190" i="24" s="1"/>
  <c r="L192" i="24"/>
  <c r="I192" i="24"/>
  <c r="I191" i="24" s="1"/>
  <c r="I190" i="24" s="1"/>
  <c r="F192" i="24"/>
  <c r="N191" i="24"/>
  <c r="N190" i="24" s="1"/>
  <c r="M191" i="24"/>
  <c r="L191" i="24"/>
  <c r="L190" i="24" s="1"/>
  <c r="K191" i="24"/>
  <c r="J191" i="24"/>
  <c r="J190" i="24" s="1"/>
  <c r="H191" i="24"/>
  <c r="H190" i="24" s="1"/>
  <c r="G191" i="24"/>
  <c r="F191" i="24"/>
  <c r="E191" i="24"/>
  <c r="E190" i="24" s="1"/>
  <c r="D191" i="24"/>
  <c r="D190" i="24" s="1"/>
  <c r="M190" i="24"/>
  <c r="K190" i="24"/>
  <c r="G190" i="24"/>
  <c r="O189" i="24"/>
  <c r="L189" i="24"/>
  <c r="I189" i="24"/>
  <c r="F189" i="24"/>
  <c r="O188" i="24"/>
  <c r="L188" i="24"/>
  <c r="L187" i="24" s="1"/>
  <c r="I188" i="24"/>
  <c r="F188" i="24"/>
  <c r="F187" i="24" s="1"/>
  <c r="O187" i="24"/>
  <c r="N187" i="24"/>
  <c r="M187" i="24"/>
  <c r="K187" i="24"/>
  <c r="J187" i="24"/>
  <c r="H187" i="24"/>
  <c r="G187" i="24"/>
  <c r="E187" i="24"/>
  <c r="D187" i="24"/>
  <c r="O185" i="24"/>
  <c r="L185" i="24"/>
  <c r="I185" i="24"/>
  <c r="F185" i="24"/>
  <c r="O184" i="24"/>
  <c r="L184" i="24"/>
  <c r="L183" i="24" s="1"/>
  <c r="I184" i="24"/>
  <c r="F184" i="24"/>
  <c r="F183" i="24" s="1"/>
  <c r="O183" i="24"/>
  <c r="N183" i="24"/>
  <c r="M183" i="24"/>
  <c r="K183" i="24"/>
  <c r="J183" i="24"/>
  <c r="H183" i="24"/>
  <c r="G183" i="24"/>
  <c r="E183" i="24"/>
  <c r="D183" i="24"/>
  <c r="O182" i="24"/>
  <c r="L182" i="24"/>
  <c r="I182" i="24"/>
  <c r="F182" i="24"/>
  <c r="O181" i="24"/>
  <c r="L181" i="24"/>
  <c r="I181" i="24"/>
  <c r="F181" i="24"/>
  <c r="O180" i="24"/>
  <c r="L180" i="24"/>
  <c r="I180" i="24"/>
  <c r="F180" i="24"/>
  <c r="O179" i="24"/>
  <c r="O178" i="24" s="1"/>
  <c r="L179" i="24"/>
  <c r="I179" i="24"/>
  <c r="I178" i="24" s="1"/>
  <c r="F179" i="24"/>
  <c r="C179" i="24" s="1"/>
  <c r="N178" i="24"/>
  <c r="M178" i="24"/>
  <c r="K178" i="24"/>
  <c r="J178" i="24"/>
  <c r="H178" i="24"/>
  <c r="G178" i="24"/>
  <c r="G173" i="24" s="1"/>
  <c r="G172" i="24" s="1"/>
  <c r="E178" i="24"/>
  <c r="D178" i="24"/>
  <c r="O177" i="24"/>
  <c r="L177" i="24"/>
  <c r="I177" i="24"/>
  <c r="F177" i="24"/>
  <c r="O176" i="24"/>
  <c r="L176" i="24"/>
  <c r="I176" i="24"/>
  <c r="F176" i="24"/>
  <c r="O175" i="24"/>
  <c r="O174" i="24" s="1"/>
  <c r="O173" i="24" s="1"/>
  <c r="L175" i="24"/>
  <c r="L174" i="24" s="1"/>
  <c r="I175" i="24"/>
  <c r="I174" i="24" s="1"/>
  <c r="I173" i="24" s="1"/>
  <c r="F175" i="24"/>
  <c r="N174" i="24"/>
  <c r="N173" i="24" s="1"/>
  <c r="N172" i="24" s="1"/>
  <c r="M174" i="24"/>
  <c r="M173" i="24" s="1"/>
  <c r="M172" i="24" s="1"/>
  <c r="K174" i="24"/>
  <c r="J174" i="24"/>
  <c r="H174" i="24"/>
  <c r="G174" i="24"/>
  <c r="F174" i="24"/>
  <c r="E174" i="24"/>
  <c r="E173" i="24" s="1"/>
  <c r="E172" i="24" s="1"/>
  <c r="D174" i="24"/>
  <c r="O171" i="24"/>
  <c r="L171" i="24"/>
  <c r="I171" i="24"/>
  <c r="F171" i="24"/>
  <c r="O170" i="24"/>
  <c r="L170" i="24"/>
  <c r="I170" i="24"/>
  <c r="F170" i="24"/>
  <c r="O169" i="24"/>
  <c r="L169" i="24"/>
  <c r="I169" i="24"/>
  <c r="F169" i="24"/>
  <c r="O168" i="24"/>
  <c r="L168" i="24"/>
  <c r="I168" i="24"/>
  <c r="F168" i="24"/>
  <c r="O167" i="24"/>
  <c r="L167" i="24"/>
  <c r="I167" i="24"/>
  <c r="F167" i="24"/>
  <c r="C167" i="24"/>
  <c r="O166" i="24"/>
  <c r="L166" i="24"/>
  <c r="I166" i="24"/>
  <c r="F166" i="24"/>
  <c r="N165" i="24"/>
  <c r="M165" i="24"/>
  <c r="M164" i="24" s="1"/>
  <c r="K165" i="24"/>
  <c r="K164" i="24" s="1"/>
  <c r="J165" i="24"/>
  <c r="J164" i="24" s="1"/>
  <c r="H165" i="24"/>
  <c r="G165" i="24"/>
  <c r="G164" i="24" s="1"/>
  <c r="E165" i="24"/>
  <c r="E164" i="24" s="1"/>
  <c r="D165" i="24"/>
  <c r="D164" i="24" s="1"/>
  <c r="N164" i="24"/>
  <c r="H164" i="24"/>
  <c r="O163" i="24"/>
  <c r="L163" i="24"/>
  <c r="I163" i="24"/>
  <c r="F163" i="24"/>
  <c r="O162" i="24"/>
  <c r="L162" i="24"/>
  <c r="I162" i="24"/>
  <c r="F162" i="24"/>
  <c r="O161" i="24"/>
  <c r="L161" i="24"/>
  <c r="I161" i="24"/>
  <c r="F161" i="24"/>
  <c r="O160" i="24"/>
  <c r="O159" i="24" s="1"/>
  <c r="L160" i="24"/>
  <c r="L159" i="24" s="1"/>
  <c r="I160" i="24"/>
  <c r="F160" i="24"/>
  <c r="F159" i="24" s="1"/>
  <c r="N159" i="24"/>
  <c r="M159" i="24"/>
  <c r="K159" i="24"/>
  <c r="J159" i="24"/>
  <c r="H159" i="24"/>
  <c r="G159" i="24"/>
  <c r="E159" i="24"/>
  <c r="D159" i="24"/>
  <c r="O158" i="24"/>
  <c r="L158" i="24"/>
  <c r="I158" i="24"/>
  <c r="F158" i="24"/>
  <c r="O157" i="24"/>
  <c r="L157" i="24"/>
  <c r="I157" i="24"/>
  <c r="F157" i="24"/>
  <c r="O156" i="24"/>
  <c r="L156" i="24"/>
  <c r="I156" i="24"/>
  <c r="F156" i="24"/>
  <c r="O155" i="24"/>
  <c r="L155" i="24"/>
  <c r="I155" i="24"/>
  <c r="F155" i="24"/>
  <c r="C155" i="24" s="1"/>
  <c r="O154" i="24"/>
  <c r="L154" i="24"/>
  <c r="I154" i="24"/>
  <c r="F154" i="24"/>
  <c r="O153" i="24"/>
  <c r="L153" i="24"/>
  <c r="I153" i="24"/>
  <c r="F153" i="24"/>
  <c r="O152" i="24"/>
  <c r="L152" i="24"/>
  <c r="I152" i="24"/>
  <c r="F152" i="24"/>
  <c r="O151" i="24"/>
  <c r="L151" i="24"/>
  <c r="I151" i="24"/>
  <c r="I150" i="24" s="1"/>
  <c r="F151" i="24"/>
  <c r="N150" i="24"/>
  <c r="M150" i="24"/>
  <c r="K150" i="24"/>
  <c r="J150" i="24"/>
  <c r="H150" i="24"/>
  <c r="G150" i="24"/>
  <c r="E150" i="24"/>
  <c r="D150" i="24"/>
  <c r="O149" i="24"/>
  <c r="L149" i="24"/>
  <c r="I149" i="24"/>
  <c r="C149" i="24" s="1"/>
  <c r="F149" i="24"/>
  <c r="O148" i="24"/>
  <c r="L148" i="24"/>
  <c r="I148" i="24"/>
  <c r="F148" i="24"/>
  <c r="O147" i="24"/>
  <c r="L147" i="24"/>
  <c r="I147" i="24"/>
  <c r="C147" i="24" s="1"/>
  <c r="F147" i="24"/>
  <c r="O146" i="24"/>
  <c r="L146" i="24"/>
  <c r="I146" i="24"/>
  <c r="F146" i="24"/>
  <c r="O145" i="24"/>
  <c r="L145" i="24"/>
  <c r="I145" i="24"/>
  <c r="F145" i="24"/>
  <c r="O144" i="24"/>
  <c r="L144" i="24"/>
  <c r="L143" i="24" s="1"/>
  <c r="I144" i="24"/>
  <c r="F144" i="24"/>
  <c r="F143" i="24" s="1"/>
  <c r="N143" i="24"/>
  <c r="M143" i="24"/>
  <c r="K143" i="24"/>
  <c r="J143" i="24"/>
  <c r="H143" i="24"/>
  <c r="G143" i="24"/>
  <c r="E143" i="24"/>
  <c r="D143" i="24"/>
  <c r="O142" i="24"/>
  <c r="L142" i="24"/>
  <c r="I142" i="24"/>
  <c r="F142" i="24"/>
  <c r="O141" i="24"/>
  <c r="O140" i="24" s="1"/>
  <c r="L141" i="24"/>
  <c r="L140" i="24" s="1"/>
  <c r="I141" i="24"/>
  <c r="F141" i="24"/>
  <c r="N140" i="24"/>
  <c r="M140" i="24"/>
  <c r="K140" i="24"/>
  <c r="J140" i="24"/>
  <c r="H140" i="24"/>
  <c r="G140" i="24"/>
  <c r="F140" i="24"/>
  <c r="E140" i="24"/>
  <c r="D140" i="24"/>
  <c r="O139" i="24"/>
  <c r="L139" i="24"/>
  <c r="I139" i="24"/>
  <c r="F139" i="24"/>
  <c r="O138" i="24"/>
  <c r="L138" i="24"/>
  <c r="I138" i="24"/>
  <c r="F138" i="24"/>
  <c r="O137" i="24"/>
  <c r="L137" i="24"/>
  <c r="I137" i="24"/>
  <c r="F137" i="24"/>
  <c r="O136" i="24"/>
  <c r="L136" i="24"/>
  <c r="L135" i="24" s="1"/>
  <c r="I136" i="24"/>
  <c r="I135" i="24" s="1"/>
  <c r="F136" i="24"/>
  <c r="N135" i="24"/>
  <c r="M135" i="24"/>
  <c r="K135" i="24"/>
  <c r="J135" i="24"/>
  <c r="H135" i="24"/>
  <c r="G135" i="24"/>
  <c r="G129" i="24" s="1"/>
  <c r="E135" i="24"/>
  <c r="D135" i="24"/>
  <c r="O134" i="24"/>
  <c r="L134" i="24"/>
  <c r="I134" i="24"/>
  <c r="F134" i="24"/>
  <c r="O133" i="24"/>
  <c r="L133" i="24"/>
  <c r="C133" i="24" s="1"/>
  <c r="I133" i="24"/>
  <c r="F133" i="24"/>
  <c r="O132" i="24"/>
  <c r="L132" i="24"/>
  <c r="I132" i="24"/>
  <c r="F132" i="24"/>
  <c r="O131" i="24"/>
  <c r="L131" i="24"/>
  <c r="I131" i="24"/>
  <c r="F131" i="24"/>
  <c r="C131" i="24" s="1"/>
  <c r="N130" i="24"/>
  <c r="M130" i="24"/>
  <c r="K130" i="24"/>
  <c r="J130" i="24"/>
  <c r="H130" i="24"/>
  <c r="G130" i="24"/>
  <c r="E130" i="24"/>
  <c r="D130" i="24"/>
  <c r="E129" i="24"/>
  <c r="O128" i="24"/>
  <c r="L128" i="24"/>
  <c r="L127" i="24" s="1"/>
  <c r="I128" i="24"/>
  <c r="F128" i="24"/>
  <c r="O127" i="24"/>
  <c r="N127" i="24"/>
  <c r="M127" i="24"/>
  <c r="K127" i="24"/>
  <c r="J127" i="24"/>
  <c r="I127" i="24"/>
  <c r="H127" i="24"/>
  <c r="G127" i="24"/>
  <c r="E127" i="24"/>
  <c r="D127" i="24"/>
  <c r="O126" i="24"/>
  <c r="L126" i="24"/>
  <c r="I126" i="24"/>
  <c r="F126" i="24"/>
  <c r="O125" i="24"/>
  <c r="L125" i="24"/>
  <c r="I125" i="24"/>
  <c r="F125" i="24"/>
  <c r="O124" i="24"/>
  <c r="L124" i="24"/>
  <c r="I124" i="24"/>
  <c r="F124" i="24"/>
  <c r="O123" i="24"/>
  <c r="L123" i="24"/>
  <c r="I123" i="24"/>
  <c r="F123" i="24"/>
  <c r="O122" i="24"/>
  <c r="L122" i="24"/>
  <c r="I122" i="24"/>
  <c r="F122" i="24"/>
  <c r="O121" i="24"/>
  <c r="N121" i="24"/>
  <c r="M121" i="24"/>
  <c r="K121" i="24"/>
  <c r="J121" i="24"/>
  <c r="H121" i="24"/>
  <c r="G121" i="24"/>
  <c r="E121" i="24"/>
  <c r="D121" i="24"/>
  <c r="O120" i="24"/>
  <c r="L120" i="24"/>
  <c r="I120" i="24"/>
  <c r="F120" i="24"/>
  <c r="O119" i="24"/>
  <c r="L119" i="24"/>
  <c r="I119" i="24"/>
  <c r="F119" i="24"/>
  <c r="O118" i="24"/>
  <c r="L118" i="24"/>
  <c r="I118" i="24"/>
  <c r="F118" i="24"/>
  <c r="O117" i="24"/>
  <c r="O115" i="24" s="1"/>
  <c r="L117" i="24"/>
  <c r="I117" i="24"/>
  <c r="I115" i="24" s="1"/>
  <c r="F117" i="24"/>
  <c r="C117" i="24"/>
  <c r="O116" i="24"/>
  <c r="L116" i="24"/>
  <c r="I116" i="24"/>
  <c r="F116" i="24"/>
  <c r="N115" i="24"/>
  <c r="M115" i="24"/>
  <c r="K115" i="24"/>
  <c r="J115" i="24"/>
  <c r="H115" i="24"/>
  <c r="G115" i="24"/>
  <c r="E115" i="24"/>
  <c r="D115" i="24"/>
  <c r="O114" i="24"/>
  <c r="L114" i="24"/>
  <c r="I114" i="24"/>
  <c r="F114" i="24"/>
  <c r="O113" i="24"/>
  <c r="L113" i="24"/>
  <c r="I113" i="24"/>
  <c r="C113" i="24" s="1"/>
  <c r="F113" i="24"/>
  <c r="O112" i="24"/>
  <c r="L112" i="24"/>
  <c r="L111" i="24" s="1"/>
  <c r="I112" i="24"/>
  <c r="F112" i="24"/>
  <c r="N111" i="24"/>
  <c r="M111" i="24"/>
  <c r="K111" i="24"/>
  <c r="J111" i="24"/>
  <c r="H111" i="24"/>
  <c r="G111" i="24"/>
  <c r="E111" i="24"/>
  <c r="D111" i="24"/>
  <c r="O110" i="24"/>
  <c r="L110" i="24"/>
  <c r="I110" i="24"/>
  <c r="F110" i="24"/>
  <c r="O109" i="24"/>
  <c r="L109" i="24"/>
  <c r="I109" i="24"/>
  <c r="C109" i="24" s="1"/>
  <c r="F109" i="24"/>
  <c r="O108" i="24"/>
  <c r="L108" i="24"/>
  <c r="I108" i="24"/>
  <c r="F108" i="24"/>
  <c r="O107" i="24"/>
  <c r="L107" i="24"/>
  <c r="I107" i="24"/>
  <c r="F107" i="24"/>
  <c r="O106" i="24"/>
  <c r="L106" i="24"/>
  <c r="I106" i="24"/>
  <c r="F106" i="24"/>
  <c r="O105" i="24"/>
  <c r="L105" i="24"/>
  <c r="I105" i="24"/>
  <c r="F105" i="24"/>
  <c r="O104" i="24"/>
  <c r="L104" i="24"/>
  <c r="I104" i="24"/>
  <c r="F104" i="24"/>
  <c r="O103" i="24"/>
  <c r="L103" i="24"/>
  <c r="I103" i="24"/>
  <c r="F103" i="24"/>
  <c r="N102" i="24"/>
  <c r="M102" i="24"/>
  <c r="K102" i="24"/>
  <c r="J102" i="24"/>
  <c r="H102" i="24"/>
  <c r="G102" i="24"/>
  <c r="E102" i="24"/>
  <c r="D102" i="24"/>
  <c r="O101" i="24"/>
  <c r="L101" i="24"/>
  <c r="I101" i="24"/>
  <c r="F101" i="24"/>
  <c r="O100" i="24"/>
  <c r="L100" i="24"/>
  <c r="I100" i="24"/>
  <c r="F100" i="24"/>
  <c r="O99" i="24"/>
  <c r="L99" i="24"/>
  <c r="I99" i="24"/>
  <c r="F99" i="24"/>
  <c r="O98" i="24"/>
  <c r="L98" i="24"/>
  <c r="I98" i="24"/>
  <c r="F98" i="24"/>
  <c r="O97" i="24"/>
  <c r="L97" i="24"/>
  <c r="I97" i="24"/>
  <c r="F97" i="24"/>
  <c r="O96" i="24"/>
  <c r="L96" i="24"/>
  <c r="I96" i="24"/>
  <c r="F96" i="24"/>
  <c r="O95" i="24"/>
  <c r="L95" i="24"/>
  <c r="C95" i="24" s="1"/>
  <c r="I95" i="24"/>
  <c r="F95" i="24"/>
  <c r="N94" i="24"/>
  <c r="M94" i="24"/>
  <c r="K94" i="24"/>
  <c r="J94" i="24"/>
  <c r="H94" i="24"/>
  <c r="G94" i="24"/>
  <c r="G82" i="24" s="1"/>
  <c r="E94" i="24"/>
  <c r="D94" i="24"/>
  <c r="O93" i="24"/>
  <c r="L93" i="24"/>
  <c r="I93" i="24"/>
  <c r="F93" i="24"/>
  <c r="O92" i="24"/>
  <c r="L92" i="24"/>
  <c r="I92" i="24"/>
  <c r="F92" i="24"/>
  <c r="O91" i="24"/>
  <c r="L91" i="24"/>
  <c r="I91" i="24"/>
  <c r="F91" i="24"/>
  <c r="O90" i="24"/>
  <c r="L90" i="24"/>
  <c r="I90" i="24"/>
  <c r="F90" i="24"/>
  <c r="O89" i="24"/>
  <c r="L89" i="24"/>
  <c r="I89" i="24"/>
  <c r="F89" i="24"/>
  <c r="N88" i="24"/>
  <c r="M88" i="24"/>
  <c r="K88" i="24"/>
  <c r="J88" i="24"/>
  <c r="I88" i="24"/>
  <c r="H88" i="24"/>
  <c r="G88" i="24"/>
  <c r="E88" i="24"/>
  <c r="D88" i="24"/>
  <c r="O87" i="24"/>
  <c r="L87" i="24"/>
  <c r="I87" i="24"/>
  <c r="F87" i="24"/>
  <c r="O86" i="24"/>
  <c r="L86" i="24"/>
  <c r="I86" i="24"/>
  <c r="F86" i="24"/>
  <c r="O85" i="24"/>
  <c r="L85" i="24"/>
  <c r="I85" i="24"/>
  <c r="F85" i="24"/>
  <c r="O84" i="24"/>
  <c r="O83" i="24" s="1"/>
  <c r="L84" i="24"/>
  <c r="I84" i="24"/>
  <c r="I83" i="24" s="1"/>
  <c r="F84" i="24"/>
  <c r="N83" i="24"/>
  <c r="M83" i="24"/>
  <c r="K83" i="24"/>
  <c r="J83" i="24"/>
  <c r="H83" i="24"/>
  <c r="G83" i="24"/>
  <c r="F83" i="24"/>
  <c r="E83" i="24"/>
  <c r="D83" i="24"/>
  <c r="O81" i="24"/>
  <c r="L81" i="24"/>
  <c r="I81" i="24"/>
  <c r="F81" i="24"/>
  <c r="O80" i="24"/>
  <c r="O79" i="24" s="1"/>
  <c r="L80" i="24"/>
  <c r="L79" i="24" s="1"/>
  <c r="I80" i="24"/>
  <c r="I79" i="24" s="1"/>
  <c r="F80" i="24"/>
  <c r="N79" i="24"/>
  <c r="M79" i="24"/>
  <c r="K79" i="24"/>
  <c r="J79" i="24"/>
  <c r="H79" i="24"/>
  <c r="G79" i="24"/>
  <c r="F79" i="24"/>
  <c r="E79" i="24"/>
  <c r="D79" i="24"/>
  <c r="O78" i="24"/>
  <c r="L78" i="24"/>
  <c r="C78" i="24" s="1"/>
  <c r="I78" i="24"/>
  <c r="F78" i="24"/>
  <c r="O77" i="24"/>
  <c r="L77" i="24"/>
  <c r="I77" i="24"/>
  <c r="F77" i="24"/>
  <c r="N76" i="24"/>
  <c r="M76" i="24"/>
  <c r="M75" i="24" s="1"/>
  <c r="K76" i="24"/>
  <c r="J76" i="24"/>
  <c r="I76" i="24"/>
  <c r="H76" i="24"/>
  <c r="H75" i="24" s="1"/>
  <c r="G76" i="24"/>
  <c r="E76" i="24"/>
  <c r="E75" i="24" s="1"/>
  <c r="D76" i="24"/>
  <c r="J75" i="24"/>
  <c r="D75" i="24"/>
  <c r="O73" i="24"/>
  <c r="L73" i="24"/>
  <c r="I73" i="24"/>
  <c r="F73" i="24"/>
  <c r="O72" i="24"/>
  <c r="L72" i="24"/>
  <c r="I72" i="24"/>
  <c r="F72" i="24"/>
  <c r="O71" i="24"/>
  <c r="L71" i="24"/>
  <c r="I71" i="24"/>
  <c r="F71" i="24"/>
  <c r="O70" i="24"/>
  <c r="L70" i="24"/>
  <c r="I70" i="24"/>
  <c r="F70" i="24"/>
  <c r="O69" i="24"/>
  <c r="L69" i="24"/>
  <c r="L68" i="24" s="1"/>
  <c r="I69" i="24"/>
  <c r="I68" i="24" s="1"/>
  <c r="F69" i="24"/>
  <c r="N68" i="24"/>
  <c r="M68" i="24"/>
  <c r="M66" i="24" s="1"/>
  <c r="K68" i="24"/>
  <c r="J68" i="24"/>
  <c r="J66" i="24" s="1"/>
  <c r="H68" i="24"/>
  <c r="H66" i="24" s="1"/>
  <c r="G68" i="24"/>
  <c r="G66" i="24" s="1"/>
  <c r="E68" i="24"/>
  <c r="E66" i="24" s="1"/>
  <c r="D68" i="24"/>
  <c r="D66" i="24" s="1"/>
  <c r="O67" i="24"/>
  <c r="L67" i="24"/>
  <c r="L66" i="24" s="1"/>
  <c r="I67" i="24"/>
  <c r="F67" i="24"/>
  <c r="N66" i="24"/>
  <c r="K66" i="24"/>
  <c r="O65" i="24"/>
  <c r="L65" i="24"/>
  <c r="I65" i="24"/>
  <c r="F65" i="24"/>
  <c r="O64" i="24"/>
  <c r="L64" i="24"/>
  <c r="I64" i="24"/>
  <c r="F64" i="24"/>
  <c r="O63" i="24"/>
  <c r="L63" i="24"/>
  <c r="I63" i="24"/>
  <c r="F63" i="24"/>
  <c r="O62" i="24"/>
  <c r="L62" i="24"/>
  <c r="I62" i="24"/>
  <c r="F62" i="24"/>
  <c r="O61" i="24"/>
  <c r="L61" i="24"/>
  <c r="I61" i="24"/>
  <c r="F61" i="24"/>
  <c r="O60" i="24"/>
  <c r="L60" i="24"/>
  <c r="I60" i="24"/>
  <c r="F60" i="24"/>
  <c r="O59" i="24"/>
  <c r="L59" i="24"/>
  <c r="I59" i="24"/>
  <c r="F59" i="24"/>
  <c r="O58" i="24"/>
  <c r="O57" i="24" s="1"/>
  <c r="L58" i="24"/>
  <c r="I58" i="24"/>
  <c r="I57" i="24" s="1"/>
  <c r="F58" i="24"/>
  <c r="N57" i="24"/>
  <c r="M57" i="24"/>
  <c r="K57" i="24"/>
  <c r="J57" i="24"/>
  <c r="H57" i="24"/>
  <c r="G57" i="24"/>
  <c r="E57" i="24"/>
  <c r="D57" i="24"/>
  <c r="D53" i="24" s="1"/>
  <c r="D52" i="24" s="1"/>
  <c r="O56" i="24"/>
  <c r="L56" i="24"/>
  <c r="I56" i="24"/>
  <c r="F56" i="24"/>
  <c r="O55" i="24"/>
  <c r="L55" i="24"/>
  <c r="L54" i="24" s="1"/>
  <c r="I55" i="24"/>
  <c r="F55" i="24"/>
  <c r="F54" i="24" s="1"/>
  <c r="O54" i="24"/>
  <c r="N54" i="24"/>
  <c r="M54" i="24"/>
  <c r="K54" i="24"/>
  <c r="J54" i="24"/>
  <c r="J53" i="24" s="1"/>
  <c r="J52" i="24" s="1"/>
  <c r="H54" i="24"/>
  <c r="H53" i="24" s="1"/>
  <c r="H52" i="24" s="1"/>
  <c r="G54" i="24"/>
  <c r="E54" i="24"/>
  <c r="D54" i="24"/>
  <c r="N53" i="24"/>
  <c r="N52" i="24" s="1"/>
  <c r="O46" i="24"/>
  <c r="C46" i="24" s="1"/>
  <c r="O45" i="24"/>
  <c r="C45" i="24" s="1"/>
  <c r="N44" i="24"/>
  <c r="M44" i="24"/>
  <c r="L43" i="24"/>
  <c r="L42" i="24" s="1"/>
  <c r="I43" i="24"/>
  <c r="I42" i="24" s="1"/>
  <c r="F43" i="24"/>
  <c r="K42" i="24"/>
  <c r="J42" i="24"/>
  <c r="H42" i="24"/>
  <c r="H20" i="24" s="1"/>
  <c r="G42" i="24"/>
  <c r="F42" i="24"/>
  <c r="E42" i="24"/>
  <c r="D42" i="24"/>
  <c r="F41" i="24"/>
  <c r="C41" i="24" s="1"/>
  <c r="L40" i="24"/>
  <c r="C40" i="24" s="1"/>
  <c r="L39" i="24"/>
  <c r="C39" i="24" s="1"/>
  <c r="L38" i="24"/>
  <c r="C38" i="24" s="1"/>
  <c r="L37" i="24"/>
  <c r="C37" i="24" s="1"/>
  <c r="K36" i="24"/>
  <c r="J36" i="24"/>
  <c r="L35" i="24"/>
  <c r="C35" i="24" s="1"/>
  <c r="L34" i="24"/>
  <c r="C34" i="24" s="1"/>
  <c r="K33" i="24"/>
  <c r="J33" i="24"/>
  <c r="L32" i="24"/>
  <c r="C32" i="24" s="1"/>
  <c r="K31" i="24"/>
  <c r="J31" i="24"/>
  <c r="J26" i="24" s="1"/>
  <c r="L30" i="24"/>
  <c r="C30" i="24" s="1"/>
  <c r="L29" i="24"/>
  <c r="C29" i="24" s="1"/>
  <c r="L28" i="24"/>
  <c r="C28" i="24" s="1"/>
  <c r="K27" i="24"/>
  <c r="J27" i="24"/>
  <c r="F25" i="24"/>
  <c r="C25" i="24" s="1"/>
  <c r="I24" i="24"/>
  <c r="F24" i="24"/>
  <c r="O23" i="24"/>
  <c r="L23" i="24"/>
  <c r="I23" i="24"/>
  <c r="F23" i="24"/>
  <c r="O22" i="24"/>
  <c r="L22" i="24"/>
  <c r="I22" i="24"/>
  <c r="I21" i="24" s="1"/>
  <c r="F22" i="24"/>
  <c r="N21" i="24"/>
  <c r="N287" i="24" s="1"/>
  <c r="N286" i="24" s="1"/>
  <c r="M21" i="24"/>
  <c r="M20" i="24" s="1"/>
  <c r="K21" i="24"/>
  <c r="K287" i="24" s="1"/>
  <c r="K286" i="24" s="1"/>
  <c r="J21" i="24"/>
  <c r="H21" i="24"/>
  <c r="H287" i="24" s="1"/>
  <c r="H286" i="24" s="1"/>
  <c r="G21" i="24"/>
  <c r="G287" i="24" s="1"/>
  <c r="E21" i="24"/>
  <c r="E287" i="24" s="1"/>
  <c r="E286" i="24" s="1"/>
  <c r="D21" i="24"/>
  <c r="D287" i="24" s="1"/>
  <c r="D286" i="24" s="1"/>
  <c r="D20" i="24"/>
  <c r="O165" i="24" l="1"/>
  <c r="O164" i="24" s="1"/>
  <c r="O271" i="24"/>
  <c r="C23" i="24"/>
  <c r="K26" i="24"/>
  <c r="L57" i="24"/>
  <c r="L53" i="24" s="1"/>
  <c r="L52" i="24" s="1"/>
  <c r="I75" i="24"/>
  <c r="N75" i="24"/>
  <c r="N74" i="24" s="1"/>
  <c r="N51" i="24" s="1"/>
  <c r="C86" i="24"/>
  <c r="C87" i="24"/>
  <c r="J129" i="24"/>
  <c r="M129" i="24"/>
  <c r="I165" i="24"/>
  <c r="I164" i="24" s="1"/>
  <c r="C177" i="24"/>
  <c r="K173" i="24"/>
  <c r="O186" i="24"/>
  <c r="L195" i="24"/>
  <c r="C200" i="24"/>
  <c r="C202" i="24"/>
  <c r="F234" i="24"/>
  <c r="C239" i="24"/>
  <c r="M258" i="24"/>
  <c r="C267" i="24"/>
  <c r="C273" i="24"/>
  <c r="D269" i="24"/>
  <c r="D268" i="24" s="1"/>
  <c r="C291" i="24"/>
  <c r="C58" i="24"/>
  <c r="C71" i="24"/>
  <c r="C107" i="24"/>
  <c r="C137" i="24"/>
  <c r="C163" i="24"/>
  <c r="C231" i="24"/>
  <c r="M230" i="24"/>
  <c r="C255" i="24"/>
  <c r="I269" i="24"/>
  <c r="I268" i="24" s="1"/>
  <c r="C70" i="24"/>
  <c r="C73" i="24"/>
  <c r="K82" i="24"/>
  <c r="C90" i="24"/>
  <c r="C108" i="24"/>
  <c r="E186" i="24"/>
  <c r="L186" i="24"/>
  <c r="C208" i="24"/>
  <c r="C216" i="24"/>
  <c r="G230" i="24"/>
  <c r="C24" i="24"/>
  <c r="J20" i="24"/>
  <c r="G53" i="24"/>
  <c r="G52" i="24" s="1"/>
  <c r="G51" i="24" s="1"/>
  <c r="M53" i="24"/>
  <c r="M52" i="24" s="1"/>
  <c r="C56" i="24"/>
  <c r="C62" i="24"/>
  <c r="I66" i="24"/>
  <c r="G75" i="24"/>
  <c r="C81" i="24"/>
  <c r="C97" i="24"/>
  <c r="C99" i="24"/>
  <c r="C101" i="24"/>
  <c r="C103" i="24"/>
  <c r="C105" i="24"/>
  <c r="C151" i="24"/>
  <c r="C171" i="24"/>
  <c r="J173" i="24"/>
  <c r="J172" i="24" s="1"/>
  <c r="G186" i="24"/>
  <c r="M186" i="24"/>
  <c r="H186" i="24"/>
  <c r="C196" i="24"/>
  <c r="C212" i="24"/>
  <c r="C214" i="24"/>
  <c r="C224" i="24"/>
  <c r="J230" i="24"/>
  <c r="D230" i="24"/>
  <c r="D229" i="24" s="1"/>
  <c r="H230" i="24"/>
  <c r="H229" i="24" s="1"/>
  <c r="O237" i="24"/>
  <c r="C247" i="24"/>
  <c r="J258" i="24"/>
  <c r="O258" i="24"/>
  <c r="H258" i="24"/>
  <c r="N258" i="24"/>
  <c r="C277" i="24"/>
  <c r="D186" i="24"/>
  <c r="J287" i="24"/>
  <c r="J286" i="24" s="1"/>
  <c r="C22" i="24"/>
  <c r="O21" i="24"/>
  <c r="L31" i="24"/>
  <c r="C31" i="24" s="1"/>
  <c r="C59" i="24"/>
  <c r="C61" i="24"/>
  <c r="C72" i="24"/>
  <c r="C77" i="24"/>
  <c r="O76" i="24"/>
  <c r="O75" i="24" s="1"/>
  <c r="E82" i="24"/>
  <c r="E74" i="24" s="1"/>
  <c r="C89" i="24"/>
  <c r="O88" i="24"/>
  <c r="L102" i="24"/>
  <c r="I111" i="24"/>
  <c r="L130" i="24"/>
  <c r="C132" i="24"/>
  <c r="C139" i="24"/>
  <c r="C153" i="24"/>
  <c r="C158" i="24"/>
  <c r="C168" i="24"/>
  <c r="C170" i="24"/>
  <c r="C181" i="24"/>
  <c r="K186" i="24"/>
  <c r="N194" i="24"/>
  <c r="C207" i="24"/>
  <c r="O204" i="24"/>
  <c r="C218" i="24"/>
  <c r="C221" i="24"/>
  <c r="C223" i="24"/>
  <c r="C228" i="24"/>
  <c r="O245" i="24"/>
  <c r="C257" i="24"/>
  <c r="C262" i="24"/>
  <c r="O275" i="24"/>
  <c r="O269" i="24" s="1"/>
  <c r="O268" i="24" s="1"/>
  <c r="K129" i="24"/>
  <c r="G286" i="24"/>
  <c r="O53" i="24"/>
  <c r="C60" i="24"/>
  <c r="C63" i="24"/>
  <c r="C65" i="24"/>
  <c r="G74" i="24"/>
  <c r="K75" i="24"/>
  <c r="K74" i="24" s="1"/>
  <c r="D82" i="24"/>
  <c r="H82" i="24"/>
  <c r="N82" i="24"/>
  <c r="L83" i="24"/>
  <c r="C83" i="24" s="1"/>
  <c r="C91" i="24"/>
  <c r="C96" i="24"/>
  <c r="O94" i="24"/>
  <c r="O111" i="24"/>
  <c r="C119" i="24"/>
  <c r="C126" i="24"/>
  <c r="C142" i="24"/>
  <c r="C146" i="24"/>
  <c r="O143" i="24"/>
  <c r="L150" i="24"/>
  <c r="C157" i="24"/>
  <c r="C162" i="24"/>
  <c r="C169" i="24"/>
  <c r="C175" i="24"/>
  <c r="O172" i="24"/>
  <c r="L178" i="24"/>
  <c r="L173" i="24" s="1"/>
  <c r="L172" i="24" s="1"/>
  <c r="N186" i="24"/>
  <c r="J186" i="24"/>
  <c r="C199" i="24"/>
  <c r="E203" i="24"/>
  <c r="E194" i="24" s="1"/>
  <c r="E193" i="24" s="1"/>
  <c r="K203" i="24"/>
  <c r="K194" i="24" s="1"/>
  <c r="C209" i="24"/>
  <c r="C211" i="24"/>
  <c r="L215" i="24"/>
  <c r="L203" i="24" s="1"/>
  <c r="L194" i="24" s="1"/>
  <c r="C222" i="24"/>
  <c r="C225" i="24"/>
  <c r="H203" i="24"/>
  <c r="C266" i="24"/>
  <c r="C270" i="24"/>
  <c r="C278" i="24"/>
  <c r="O288" i="24"/>
  <c r="L288" i="24"/>
  <c r="C42" i="24"/>
  <c r="C79" i="24"/>
  <c r="N20" i="24"/>
  <c r="L21" i="24"/>
  <c r="L287" i="24" s="1"/>
  <c r="C43" i="24"/>
  <c r="E53" i="24"/>
  <c r="E52" i="24" s="1"/>
  <c r="K53" i="24"/>
  <c r="K52" i="24" s="1"/>
  <c r="C64" i="24"/>
  <c r="C69" i="24"/>
  <c r="O68" i="24"/>
  <c r="O66" i="24" s="1"/>
  <c r="L76" i="24"/>
  <c r="L75" i="24" s="1"/>
  <c r="J82" i="24"/>
  <c r="J74" i="24" s="1"/>
  <c r="C85" i="24"/>
  <c r="M82" i="24"/>
  <c r="L88" i="24"/>
  <c r="C93" i="24"/>
  <c r="F102" i="24"/>
  <c r="C106" i="24"/>
  <c r="C123" i="24"/>
  <c r="I121" i="24"/>
  <c r="N129" i="24"/>
  <c r="O135" i="24"/>
  <c r="C148" i="24"/>
  <c r="O150" i="24"/>
  <c r="C176" i="24"/>
  <c r="C192" i="24"/>
  <c r="C201" i="24"/>
  <c r="M194" i="24"/>
  <c r="L204" i="24"/>
  <c r="C210" i="24"/>
  <c r="C213" i="24"/>
  <c r="J229" i="24"/>
  <c r="J193" i="24" s="1"/>
  <c r="N230" i="24"/>
  <c r="N229" i="24" s="1"/>
  <c r="E230" i="24"/>
  <c r="E229" i="24" s="1"/>
  <c r="C240" i="24"/>
  <c r="C242" i="24"/>
  <c r="C249" i="24"/>
  <c r="F251" i="24"/>
  <c r="F250" i="24" s="1"/>
  <c r="C254" i="24"/>
  <c r="L258" i="24"/>
  <c r="L275" i="24"/>
  <c r="C290" i="24"/>
  <c r="O287" i="24"/>
  <c r="O286" i="24" s="1"/>
  <c r="L129" i="24"/>
  <c r="F135" i="24"/>
  <c r="C136" i="24"/>
  <c r="C265" i="24"/>
  <c r="I263" i="24"/>
  <c r="C263" i="24" s="1"/>
  <c r="C296" i="24"/>
  <c r="G20" i="24"/>
  <c r="K20" i="24"/>
  <c r="F21" i="24"/>
  <c r="C55" i="24"/>
  <c r="C67" i="24"/>
  <c r="F68" i="24"/>
  <c r="C68" i="24" s="1"/>
  <c r="F76" i="24"/>
  <c r="F88" i="24"/>
  <c r="I94" i="24"/>
  <c r="C98" i="24"/>
  <c r="O102" i="24"/>
  <c r="C110" i="24"/>
  <c r="C114" i="24"/>
  <c r="C118" i="24"/>
  <c r="C122" i="24"/>
  <c r="F121" i="24"/>
  <c r="D129" i="24"/>
  <c r="H129" i="24"/>
  <c r="H74" i="24" s="1"/>
  <c r="I130" i="24"/>
  <c r="C134" i="24"/>
  <c r="C138" i="24"/>
  <c r="I140" i="24"/>
  <c r="C140" i="24" s="1"/>
  <c r="C141" i="24"/>
  <c r="C152" i="24"/>
  <c r="C154" i="24"/>
  <c r="F150" i="24"/>
  <c r="C150" i="24" s="1"/>
  <c r="C161" i="24"/>
  <c r="I159" i="24"/>
  <c r="C159" i="24" s="1"/>
  <c r="L165" i="24"/>
  <c r="L164" i="24" s="1"/>
  <c r="D173" i="24"/>
  <c r="D172" i="24" s="1"/>
  <c r="H173" i="24"/>
  <c r="H172" i="24" s="1"/>
  <c r="C185" i="24"/>
  <c r="I183" i="24"/>
  <c r="C183" i="24" s="1"/>
  <c r="C241" i="24"/>
  <c r="I237" i="24"/>
  <c r="M287" i="24"/>
  <c r="M286" i="24" s="1"/>
  <c r="L33" i="24"/>
  <c r="C33" i="24" s="1"/>
  <c r="L36" i="24"/>
  <c r="C36" i="24" s="1"/>
  <c r="C80" i="24"/>
  <c r="C84" i="24"/>
  <c r="C92" i="24"/>
  <c r="F94" i="24"/>
  <c r="C100" i="24"/>
  <c r="C104" i="24"/>
  <c r="L115" i="24"/>
  <c r="C120" i="24"/>
  <c r="C124" i="24"/>
  <c r="C125" i="24"/>
  <c r="F127" i="24"/>
  <c r="C127" i="24" s="1"/>
  <c r="C128" i="24"/>
  <c r="C156" i="24"/>
  <c r="C180" i="24"/>
  <c r="C182" i="24"/>
  <c r="F178" i="24"/>
  <c r="C189" i="24"/>
  <c r="I187" i="24"/>
  <c r="C191" i="24"/>
  <c r="F190" i="24"/>
  <c r="C190" i="24" s="1"/>
  <c r="H194" i="24"/>
  <c r="C281" i="24"/>
  <c r="F111" i="24"/>
  <c r="C112" i="24"/>
  <c r="F115" i="24"/>
  <c r="C115" i="24" s="1"/>
  <c r="C116" i="24"/>
  <c r="L27" i="24"/>
  <c r="O44" i="24"/>
  <c r="C44" i="24" s="1"/>
  <c r="I54" i="24"/>
  <c r="I53" i="24" s="1"/>
  <c r="I52" i="24" s="1"/>
  <c r="F57" i="24"/>
  <c r="C57" i="24" s="1"/>
  <c r="E20" i="24"/>
  <c r="I20" i="24"/>
  <c r="L94" i="24"/>
  <c r="L82" i="24" s="1"/>
  <c r="L74" i="24" s="1"/>
  <c r="I102" i="24"/>
  <c r="L121" i="24"/>
  <c r="F130" i="24"/>
  <c r="O130" i="24"/>
  <c r="O129" i="24" s="1"/>
  <c r="C145" i="24"/>
  <c r="I143" i="24"/>
  <c r="C143" i="24" s="1"/>
  <c r="C166" i="24"/>
  <c r="F165" i="24"/>
  <c r="K172" i="24"/>
  <c r="C174" i="24"/>
  <c r="D203" i="24"/>
  <c r="D194" i="24" s="1"/>
  <c r="C234" i="24"/>
  <c r="C144" i="24"/>
  <c r="C160" i="24"/>
  <c r="C184" i="24"/>
  <c r="C188" i="24"/>
  <c r="O215" i="24"/>
  <c r="C236" i="24"/>
  <c r="C246" i="24"/>
  <c r="F245" i="24"/>
  <c r="K258" i="24"/>
  <c r="K229" i="24" s="1"/>
  <c r="F258" i="24"/>
  <c r="C272" i="24"/>
  <c r="F271" i="24"/>
  <c r="C271" i="24" s="1"/>
  <c r="C283" i="24"/>
  <c r="I281" i="24"/>
  <c r="I287" i="24" s="1"/>
  <c r="I286" i="24" s="1"/>
  <c r="C295" i="24"/>
  <c r="F195" i="24"/>
  <c r="C217" i="24"/>
  <c r="C219" i="24"/>
  <c r="F215" i="24"/>
  <c r="F203" i="24" s="1"/>
  <c r="C226" i="24"/>
  <c r="C238" i="24"/>
  <c r="F237" i="24"/>
  <c r="C237" i="24" s="1"/>
  <c r="C248" i="24"/>
  <c r="C253" i="24"/>
  <c r="I251" i="24"/>
  <c r="C256" i="24"/>
  <c r="G258" i="24"/>
  <c r="G229" i="24" s="1"/>
  <c r="C261" i="24"/>
  <c r="I259" i="24"/>
  <c r="L269" i="24"/>
  <c r="L268" i="24" s="1"/>
  <c r="C274" i="24"/>
  <c r="C280" i="24"/>
  <c r="F279" i="24"/>
  <c r="C279" i="24" s="1"/>
  <c r="O195" i="24"/>
  <c r="I197" i="24"/>
  <c r="C197" i="24" s="1"/>
  <c r="C198" i="24"/>
  <c r="C206" i="24"/>
  <c r="I204" i="24"/>
  <c r="I215" i="24"/>
  <c r="O230" i="24"/>
  <c r="I232" i="24"/>
  <c r="I230" i="24" s="1"/>
  <c r="C233" i="24"/>
  <c r="L245" i="24"/>
  <c r="L230" i="24" s="1"/>
  <c r="L229" i="24" s="1"/>
  <c r="C276" i="24"/>
  <c r="F275" i="24"/>
  <c r="C292" i="24"/>
  <c r="F288" i="24"/>
  <c r="C205" i="24"/>
  <c r="C252" i="24"/>
  <c r="C260" i="24"/>
  <c r="C264" i="24"/>
  <c r="C282" i="24"/>
  <c r="H193" i="24" l="1"/>
  <c r="E284" i="24"/>
  <c r="M74" i="24"/>
  <c r="E51" i="24"/>
  <c r="E50" i="24" s="1"/>
  <c r="C275" i="24"/>
  <c r="C178" i="24"/>
  <c r="H51" i="24"/>
  <c r="H50" i="24" s="1"/>
  <c r="H49" i="24" s="1"/>
  <c r="N284" i="24"/>
  <c r="O82" i="24"/>
  <c r="F269" i="24"/>
  <c r="O229" i="24"/>
  <c r="O203" i="24"/>
  <c r="C102" i="24"/>
  <c r="L286" i="24"/>
  <c r="D74" i="24"/>
  <c r="D51" i="24" s="1"/>
  <c r="M229" i="24"/>
  <c r="M193" i="24" s="1"/>
  <c r="M51" i="24"/>
  <c r="J51" i="24"/>
  <c r="J50" i="24" s="1"/>
  <c r="J284" i="24"/>
  <c r="C288" i="24"/>
  <c r="C232" i="24"/>
  <c r="N193" i="24"/>
  <c r="N50" i="24" s="1"/>
  <c r="N49" i="24" s="1"/>
  <c r="I82" i="24"/>
  <c r="C135" i="24"/>
  <c r="F173" i="24"/>
  <c r="C111" i="24"/>
  <c r="C121" i="24"/>
  <c r="C88" i="24"/>
  <c r="O52" i="24"/>
  <c r="K51" i="24"/>
  <c r="D193" i="24"/>
  <c r="D50" i="24" s="1"/>
  <c r="D284" i="24"/>
  <c r="L193" i="24"/>
  <c r="G284" i="24"/>
  <c r="G193" i="24"/>
  <c r="G50" i="24" s="1"/>
  <c r="H285" i="24"/>
  <c r="L284" i="24"/>
  <c r="K284" i="24"/>
  <c r="K193" i="24"/>
  <c r="C269" i="24"/>
  <c r="F268" i="24"/>
  <c r="F194" i="24"/>
  <c r="C173" i="24"/>
  <c r="F172" i="24"/>
  <c r="I203" i="24"/>
  <c r="C203" i="24" s="1"/>
  <c r="C204" i="24"/>
  <c r="O194" i="24"/>
  <c r="F230" i="24"/>
  <c r="C130" i="24"/>
  <c r="F129" i="24"/>
  <c r="I172" i="24"/>
  <c r="I129" i="24"/>
  <c r="L51" i="24"/>
  <c r="I195" i="24"/>
  <c r="C165" i="24"/>
  <c r="F164" i="24"/>
  <c r="C164" i="24" s="1"/>
  <c r="I186" i="24"/>
  <c r="C187" i="24"/>
  <c r="C54" i="24"/>
  <c r="I258" i="24"/>
  <c r="C258" i="24" s="1"/>
  <c r="C259" i="24"/>
  <c r="I250" i="24"/>
  <c r="C250" i="24" s="1"/>
  <c r="C251" i="24"/>
  <c r="C27" i="24"/>
  <c r="L26" i="24"/>
  <c r="F186" i="24"/>
  <c r="C76" i="24"/>
  <c r="F75" i="24"/>
  <c r="F287" i="24"/>
  <c r="C21" i="24"/>
  <c r="F20" i="24"/>
  <c r="H284" i="24"/>
  <c r="F66" i="24"/>
  <c r="C66" i="24" s="1"/>
  <c r="F82" i="24"/>
  <c r="C215" i="24"/>
  <c r="C245" i="24"/>
  <c r="C94" i="24"/>
  <c r="F53" i="24"/>
  <c r="O74" i="24"/>
  <c r="O51" i="24" s="1"/>
  <c r="O20" i="24"/>
  <c r="E49" i="24" l="1"/>
  <c r="E285" i="24"/>
  <c r="M50" i="24"/>
  <c r="M284" i="24"/>
  <c r="I74" i="24"/>
  <c r="I51" i="24" s="1"/>
  <c r="K50" i="24"/>
  <c r="N285" i="24"/>
  <c r="J49" i="24"/>
  <c r="J285" i="24"/>
  <c r="C82" i="24"/>
  <c r="C186" i="24"/>
  <c r="I194" i="24"/>
  <c r="I193" i="24" s="1"/>
  <c r="I50" i="24" s="1"/>
  <c r="M285" i="24"/>
  <c r="M49" i="24"/>
  <c r="K285" i="24"/>
  <c r="K49" i="24"/>
  <c r="C129" i="24"/>
  <c r="O193" i="24"/>
  <c r="O284" i="24"/>
  <c r="D285" i="24"/>
  <c r="D49" i="24"/>
  <c r="O50" i="24"/>
  <c r="C287" i="24"/>
  <c r="F286" i="24"/>
  <c r="C286" i="24" s="1"/>
  <c r="C26" i="24"/>
  <c r="L20" i="24"/>
  <c r="C20" i="24" s="1"/>
  <c r="L50" i="24"/>
  <c r="C53" i="24"/>
  <c r="F52" i="24"/>
  <c r="F74" i="24"/>
  <c r="C74" i="24" s="1"/>
  <c r="C75" i="24"/>
  <c r="C195" i="24"/>
  <c r="G285" i="24"/>
  <c r="G49" i="24"/>
  <c r="C230" i="24"/>
  <c r="F229" i="24"/>
  <c r="F193" i="24" s="1"/>
  <c r="C193" i="24" s="1"/>
  <c r="C172" i="24"/>
  <c r="C268" i="24"/>
  <c r="I229" i="24"/>
  <c r="I284" i="24" l="1"/>
  <c r="F284" i="24"/>
  <c r="C194" i="24"/>
  <c r="I285" i="24"/>
  <c r="I49" i="24"/>
  <c r="C229" i="24"/>
  <c r="C52" i="24"/>
  <c r="F51" i="24"/>
  <c r="L285" i="24"/>
  <c r="L49" i="24"/>
  <c r="O285" i="24"/>
  <c r="O49" i="24"/>
  <c r="C284" i="24" l="1"/>
  <c r="F50" i="24"/>
  <c r="C51" i="24"/>
  <c r="F285" i="24" l="1"/>
  <c r="C285" i="24" s="1"/>
  <c r="F49" i="24"/>
  <c r="C49" i="24" s="1"/>
  <c r="C50" i="24"/>
  <c r="O296" i="23" l="1"/>
  <c r="L296" i="23"/>
  <c r="I296" i="23"/>
  <c r="F296" i="23"/>
  <c r="O295" i="23"/>
  <c r="L295" i="23"/>
  <c r="I295" i="23"/>
  <c r="F295" i="23"/>
  <c r="O294" i="23"/>
  <c r="L294" i="23"/>
  <c r="I294" i="23"/>
  <c r="F294" i="23"/>
  <c r="O293" i="23"/>
  <c r="L293" i="23"/>
  <c r="I293" i="23"/>
  <c r="F293" i="23"/>
  <c r="O292" i="23"/>
  <c r="L292" i="23"/>
  <c r="I292" i="23"/>
  <c r="F292" i="23"/>
  <c r="O291" i="23"/>
  <c r="L291" i="23"/>
  <c r="I291" i="23"/>
  <c r="F291" i="23"/>
  <c r="O290" i="23"/>
  <c r="L290" i="23"/>
  <c r="I290" i="23"/>
  <c r="F290" i="23"/>
  <c r="O289" i="23"/>
  <c r="L289" i="23"/>
  <c r="I289" i="23"/>
  <c r="I288" i="23" s="1"/>
  <c r="F289" i="23"/>
  <c r="C289" i="23" s="1"/>
  <c r="N288" i="23"/>
  <c r="M288" i="23"/>
  <c r="K288" i="23"/>
  <c r="J288" i="23"/>
  <c r="H288" i="23"/>
  <c r="G288" i="23"/>
  <c r="E288" i="23"/>
  <c r="D288" i="23"/>
  <c r="O283" i="23"/>
  <c r="L283" i="23"/>
  <c r="I283" i="23"/>
  <c r="F283" i="23"/>
  <c r="O282" i="23"/>
  <c r="L282" i="23"/>
  <c r="L281" i="23" s="1"/>
  <c r="I282" i="23"/>
  <c r="F282" i="23"/>
  <c r="F281" i="23" s="1"/>
  <c r="O281" i="23"/>
  <c r="N281" i="23"/>
  <c r="M281" i="23"/>
  <c r="K281" i="23"/>
  <c r="J281" i="23"/>
  <c r="H281" i="23"/>
  <c r="G281" i="23"/>
  <c r="E281" i="23"/>
  <c r="D281" i="23"/>
  <c r="O280" i="23"/>
  <c r="L280" i="23"/>
  <c r="L279" i="23" s="1"/>
  <c r="I280" i="23"/>
  <c r="I279" i="23" s="1"/>
  <c r="F280" i="23"/>
  <c r="O279" i="23"/>
  <c r="N279" i="23"/>
  <c r="M279" i="23"/>
  <c r="M268" i="23" s="1"/>
  <c r="K279" i="23"/>
  <c r="K268" i="23" s="1"/>
  <c r="J279" i="23"/>
  <c r="J268" i="23" s="1"/>
  <c r="H279" i="23"/>
  <c r="G279" i="23"/>
  <c r="G268" i="23" s="1"/>
  <c r="E279" i="23"/>
  <c r="D279" i="23"/>
  <c r="O278" i="23"/>
  <c r="L278" i="23"/>
  <c r="I278" i="23"/>
  <c r="F278" i="23"/>
  <c r="O277" i="23"/>
  <c r="L277" i="23"/>
  <c r="I277" i="23"/>
  <c r="F277" i="23"/>
  <c r="O276" i="23"/>
  <c r="L276" i="23"/>
  <c r="L275" i="23" s="1"/>
  <c r="I276" i="23"/>
  <c r="I275" i="23" s="1"/>
  <c r="F276" i="23"/>
  <c r="N275" i="23"/>
  <c r="M275" i="23"/>
  <c r="K275" i="23"/>
  <c r="J275" i="23"/>
  <c r="H275" i="23"/>
  <c r="G275" i="23"/>
  <c r="E275" i="23"/>
  <c r="D275" i="23"/>
  <c r="O274" i="23"/>
  <c r="L274" i="23"/>
  <c r="I274" i="23"/>
  <c r="F274" i="23"/>
  <c r="O273" i="23"/>
  <c r="O271" i="23" s="1"/>
  <c r="L273" i="23"/>
  <c r="I273" i="23"/>
  <c r="F273" i="23"/>
  <c r="C273" i="23"/>
  <c r="O272" i="23"/>
  <c r="L272" i="23"/>
  <c r="I272" i="23"/>
  <c r="F272" i="23"/>
  <c r="N271" i="23"/>
  <c r="M271" i="23"/>
  <c r="K271" i="23"/>
  <c r="J271" i="23"/>
  <c r="I271" i="23"/>
  <c r="H271" i="23"/>
  <c r="G271" i="23"/>
  <c r="E271" i="23"/>
  <c r="E269" i="23" s="1"/>
  <c r="E268" i="23" s="1"/>
  <c r="D271" i="23"/>
  <c r="O270" i="23"/>
  <c r="L270" i="23"/>
  <c r="I270" i="23"/>
  <c r="F270" i="23"/>
  <c r="D269" i="23"/>
  <c r="D268" i="23" s="1"/>
  <c r="N268" i="23"/>
  <c r="H268" i="23"/>
  <c r="O267" i="23"/>
  <c r="L267" i="23"/>
  <c r="I267" i="23"/>
  <c r="F267" i="23"/>
  <c r="C267" i="23" s="1"/>
  <c r="O266" i="23"/>
  <c r="L266" i="23"/>
  <c r="I266" i="23"/>
  <c r="F266" i="23"/>
  <c r="O265" i="23"/>
  <c r="L265" i="23"/>
  <c r="I265" i="23"/>
  <c r="F265" i="23"/>
  <c r="O264" i="23"/>
  <c r="L264" i="23"/>
  <c r="L263" i="23" s="1"/>
  <c r="I264" i="23"/>
  <c r="F264" i="23"/>
  <c r="N263" i="23"/>
  <c r="M263" i="23"/>
  <c r="K263" i="23"/>
  <c r="J263" i="23"/>
  <c r="J258" i="23" s="1"/>
  <c r="H263" i="23"/>
  <c r="G263" i="23"/>
  <c r="E263" i="23"/>
  <c r="D263" i="23"/>
  <c r="O262" i="23"/>
  <c r="L262" i="23"/>
  <c r="I262" i="23"/>
  <c r="F262" i="23"/>
  <c r="O261" i="23"/>
  <c r="L261" i="23"/>
  <c r="I261" i="23"/>
  <c r="F261" i="23"/>
  <c r="O260" i="23"/>
  <c r="L260" i="23"/>
  <c r="L259" i="23" s="1"/>
  <c r="L258" i="23" s="1"/>
  <c r="I260" i="23"/>
  <c r="F260" i="23"/>
  <c r="F259" i="23" s="1"/>
  <c r="O259" i="23"/>
  <c r="N259" i="23"/>
  <c r="M259" i="23"/>
  <c r="K259" i="23"/>
  <c r="J259" i="23"/>
  <c r="H259" i="23"/>
  <c r="H258" i="23" s="1"/>
  <c r="G259" i="23"/>
  <c r="E259" i="23"/>
  <c r="D259" i="23"/>
  <c r="N258" i="23"/>
  <c r="D258" i="23"/>
  <c r="O257" i="23"/>
  <c r="L257" i="23"/>
  <c r="I257" i="23"/>
  <c r="F257" i="23"/>
  <c r="O256" i="23"/>
  <c r="L256" i="23"/>
  <c r="I256" i="23"/>
  <c r="F256" i="23"/>
  <c r="O255" i="23"/>
  <c r="L255" i="23"/>
  <c r="I255" i="23"/>
  <c r="F255" i="23"/>
  <c r="C255" i="23" s="1"/>
  <c r="O254" i="23"/>
  <c r="L254" i="23"/>
  <c r="I254" i="23"/>
  <c r="F254" i="23"/>
  <c r="O253" i="23"/>
  <c r="L253" i="23"/>
  <c r="I253" i="23"/>
  <c r="F253" i="23"/>
  <c r="O252" i="23"/>
  <c r="L252" i="23"/>
  <c r="I252" i="23"/>
  <c r="F252" i="23"/>
  <c r="F251" i="23" s="1"/>
  <c r="F250" i="23" s="1"/>
  <c r="N251" i="23"/>
  <c r="M251" i="23"/>
  <c r="M250" i="23" s="1"/>
  <c r="K251" i="23"/>
  <c r="K250" i="23" s="1"/>
  <c r="J251" i="23"/>
  <c r="J250" i="23" s="1"/>
  <c r="H251" i="23"/>
  <c r="G251" i="23"/>
  <c r="G250" i="23" s="1"/>
  <c r="E251" i="23"/>
  <c r="E250" i="23" s="1"/>
  <c r="D251" i="23"/>
  <c r="N250" i="23"/>
  <c r="H250" i="23"/>
  <c r="D250" i="23"/>
  <c r="O249" i="23"/>
  <c r="L249" i="23"/>
  <c r="I249" i="23"/>
  <c r="F249" i="23"/>
  <c r="O248" i="23"/>
  <c r="L248" i="23"/>
  <c r="I248" i="23"/>
  <c r="F248" i="23"/>
  <c r="O247" i="23"/>
  <c r="L247" i="23"/>
  <c r="I247" i="23"/>
  <c r="F247" i="23"/>
  <c r="O246" i="23"/>
  <c r="L246" i="23"/>
  <c r="I246" i="23"/>
  <c r="I245" i="23" s="1"/>
  <c r="F246" i="23"/>
  <c r="N245" i="23"/>
  <c r="M245" i="23"/>
  <c r="K245" i="23"/>
  <c r="J245" i="23"/>
  <c r="H245" i="23"/>
  <c r="G245" i="23"/>
  <c r="E245" i="23"/>
  <c r="D245" i="23"/>
  <c r="O244" i="23"/>
  <c r="L244" i="23"/>
  <c r="I244" i="23"/>
  <c r="F244" i="23"/>
  <c r="O243" i="23"/>
  <c r="L243" i="23"/>
  <c r="I243" i="23"/>
  <c r="F243" i="23"/>
  <c r="C243" i="23" s="1"/>
  <c r="O242" i="23"/>
  <c r="L242" i="23"/>
  <c r="I242" i="23"/>
  <c r="F242" i="23"/>
  <c r="C242" i="23" s="1"/>
  <c r="O241" i="23"/>
  <c r="L241" i="23"/>
  <c r="I241" i="23"/>
  <c r="F241" i="23"/>
  <c r="O240" i="23"/>
  <c r="L240" i="23"/>
  <c r="I240" i="23"/>
  <c r="F240" i="23"/>
  <c r="C240" i="23" s="1"/>
  <c r="O239" i="23"/>
  <c r="L239" i="23"/>
  <c r="I239" i="23"/>
  <c r="F239" i="23"/>
  <c r="C239" i="23" s="1"/>
  <c r="O238" i="23"/>
  <c r="L238" i="23"/>
  <c r="L237" i="23" s="1"/>
  <c r="I238" i="23"/>
  <c r="F238" i="23"/>
  <c r="N237" i="23"/>
  <c r="M237" i="23"/>
  <c r="K237" i="23"/>
  <c r="J237" i="23"/>
  <c r="H237" i="23"/>
  <c r="G237" i="23"/>
  <c r="E237" i="23"/>
  <c r="D237" i="23"/>
  <c r="O236" i="23"/>
  <c r="L236" i="23"/>
  <c r="I236" i="23"/>
  <c r="F236" i="23"/>
  <c r="O235" i="23"/>
  <c r="O234" i="23" s="1"/>
  <c r="L235" i="23"/>
  <c r="I235" i="23"/>
  <c r="I234" i="23" s="1"/>
  <c r="F235" i="23"/>
  <c r="C235" i="23" s="1"/>
  <c r="N234" i="23"/>
  <c r="M234" i="23"/>
  <c r="K234" i="23"/>
  <c r="J234" i="23"/>
  <c r="H234" i="23"/>
  <c r="G234" i="23"/>
  <c r="F234" i="23"/>
  <c r="E234" i="23"/>
  <c r="D234" i="23"/>
  <c r="O233" i="23"/>
  <c r="O232" i="23" s="1"/>
  <c r="L233" i="23"/>
  <c r="L232" i="23" s="1"/>
  <c r="I233" i="23"/>
  <c r="F233" i="23"/>
  <c r="N232" i="23"/>
  <c r="N230" i="23" s="1"/>
  <c r="N229" i="23" s="1"/>
  <c r="M232" i="23"/>
  <c r="K232" i="23"/>
  <c r="J232" i="23"/>
  <c r="J230" i="23" s="1"/>
  <c r="H232" i="23"/>
  <c r="G232" i="23"/>
  <c r="F232" i="23"/>
  <c r="E232" i="23"/>
  <c r="D232" i="23"/>
  <c r="D230" i="23" s="1"/>
  <c r="D229" i="23" s="1"/>
  <c r="O231" i="23"/>
  <c r="L231" i="23"/>
  <c r="I231" i="23"/>
  <c r="F231" i="23"/>
  <c r="C231" i="23" s="1"/>
  <c r="H230" i="23"/>
  <c r="O228" i="23"/>
  <c r="L228" i="23"/>
  <c r="I228" i="23"/>
  <c r="F228" i="23"/>
  <c r="O227" i="23"/>
  <c r="O226" i="23" s="1"/>
  <c r="L227" i="23"/>
  <c r="L226" i="23" s="1"/>
  <c r="I227" i="23"/>
  <c r="I226" i="23" s="1"/>
  <c r="F227" i="23"/>
  <c r="N226" i="23"/>
  <c r="M226" i="23"/>
  <c r="K226" i="23"/>
  <c r="J226" i="23"/>
  <c r="H226" i="23"/>
  <c r="G226" i="23"/>
  <c r="F226" i="23"/>
  <c r="E226" i="23"/>
  <c r="D226" i="23"/>
  <c r="O225" i="23"/>
  <c r="L225" i="23"/>
  <c r="I225" i="23"/>
  <c r="F225" i="23"/>
  <c r="O224" i="23"/>
  <c r="L224" i="23"/>
  <c r="I224" i="23"/>
  <c r="F224" i="23"/>
  <c r="O223" i="23"/>
  <c r="L223" i="23"/>
  <c r="I223" i="23"/>
  <c r="F223" i="23"/>
  <c r="O222" i="23"/>
  <c r="L222" i="23"/>
  <c r="I222" i="23"/>
  <c r="F222" i="23"/>
  <c r="O221" i="23"/>
  <c r="L221" i="23"/>
  <c r="I221" i="23"/>
  <c r="F221" i="23"/>
  <c r="O220" i="23"/>
  <c r="L220" i="23"/>
  <c r="I220" i="23"/>
  <c r="F220" i="23"/>
  <c r="O219" i="23"/>
  <c r="L219" i="23"/>
  <c r="I219" i="23"/>
  <c r="F219" i="23"/>
  <c r="O218" i="23"/>
  <c r="L218" i="23"/>
  <c r="I218" i="23"/>
  <c r="F218" i="23"/>
  <c r="O217" i="23"/>
  <c r="L217" i="23"/>
  <c r="I217" i="23"/>
  <c r="F217" i="23"/>
  <c r="O216" i="23"/>
  <c r="L216" i="23"/>
  <c r="C216" i="23" s="1"/>
  <c r="I216" i="23"/>
  <c r="F216" i="23"/>
  <c r="N215" i="23"/>
  <c r="M215" i="23"/>
  <c r="K215" i="23"/>
  <c r="J215" i="23"/>
  <c r="H215" i="23"/>
  <c r="G215" i="23"/>
  <c r="E215" i="23"/>
  <c r="D215" i="23"/>
  <c r="O214" i="23"/>
  <c r="L214" i="23"/>
  <c r="I214" i="23"/>
  <c r="F214" i="23"/>
  <c r="O213" i="23"/>
  <c r="L213" i="23"/>
  <c r="I213" i="23"/>
  <c r="F213" i="23"/>
  <c r="O212" i="23"/>
  <c r="L212" i="23"/>
  <c r="I212" i="23"/>
  <c r="F212" i="23"/>
  <c r="C212" i="23" s="1"/>
  <c r="O211" i="23"/>
  <c r="L211" i="23"/>
  <c r="I211" i="23"/>
  <c r="F211" i="23"/>
  <c r="O210" i="23"/>
  <c r="L210" i="23"/>
  <c r="I210" i="23"/>
  <c r="F210" i="23"/>
  <c r="O209" i="23"/>
  <c r="L209" i="23"/>
  <c r="I209" i="23"/>
  <c r="F209" i="23"/>
  <c r="O208" i="23"/>
  <c r="L208" i="23"/>
  <c r="I208" i="23"/>
  <c r="F208" i="23"/>
  <c r="O207" i="23"/>
  <c r="L207" i="23"/>
  <c r="I207" i="23"/>
  <c r="F207" i="23"/>
  <c r="O206" i="23"/>
  <c r="L206" i="23"/>
  <c r="I206" i="23"/>
  <c r="F206" i="23"/>
  <c r="O205" i="23"/>
  <c r="L205" i="23"/>
  <c r="I205" i="23"/>
  <c r="F205" i="23"/>
  <c r="N204" i="23"/>
  <c r="M204" i="23"/>
  <c r="K204" i="23"/>
  <c r="K203" i="23" s="1"/>
  <c r="J204" i="23"/>
  <c r="H204" i="23"/>
  <c r="G204" i="23"/>
  <c r="G203" i="23" s="1"/>
  <c r="E204" i="23"/>
  <c r="E203" i="23" s="1"/>
  <c r="D204" i="23"/>
  <c r="M203" i="23"/>
  <c r="O202" i="23"/>
  <c r="L202" i="23"/>
  <c r="I202" i="23"/>
  <c r="F202" i="23"/>
  <c r="O201" i="23"/>
  <c r="L201" i="23"/>
  <c r="C201" i="23" s="1"/>
  <c r="I201" i="23"/>
  <c r="F201" i="23"/>
  <c r="O200" i="23"/>
  <c r="L200" i="23"/>
  <c r="I200" i="23"/>
  <c r="F200" i="23"/>
  <c r="O199" i="23"/>
  <c r="L199" i="23"/>
  <c r="I199" i="23"/>
  <c r="F199" i="23"/>
  <c r="O198" i="23"/>
  <c r="L198" i="23"/>
  <c r="L197" i="23" s="1"/>
  <c r="I198" i="23"/>
  <c r="F198" i="23"/>
  <c r="O197" i="23"/>
  <c r="N197" i="23"/>
  <c r="N195" i="23" s="1"/>
  <c r="M197" i="23"/>
  <c r="K197" i="23"/>
  <c r="K195" i="23" s="1"/>
  <c r="J197" i="23"/>
  <c r="J195" i="23" s="1"/>
  <c r="H197" i="23"/>
  <c r="H195" i="23" s="1"/>
  <c r="G197" i="23"/>
  <c r="G195" i="23" s="1"/>
  <c r="E197" i="23"/>
  <c r="E195" i="23" s="1"/>
  <c r="D197" i="23"/>
  <c r="D195" i="23" s="1"/>
  <c r="O196" i="23"/>
  <c r="L196" i="23"/>
  <c r="I196" i="23"/>
  <c r="F196" i="23"/>
  <c r="M195" i="23"/>
  <c r="O192" i="23"/>
  <c r="O191" i="23" s="1"/>
  <c r="O190" i="23" s="1"/>
  <c r="L192" i="23"/>
  <c r="L191" i="23" s="1"/>
  <c r="L190" i="23" s="1"/>
  <c r="I192" i="23"/>
  <c r="F192" i="23"/>
  <c r="F191" i="23" s="1"/>
  <c r="N191" i="23"/>
  <c r="N190" i="23" s="1"/>
  <c r="M191" i="23"/>
  <c r="K191" i="23"/>
  <c r="J191" i="23"/>
  <c r="J190" i="23" s="1"/>
  <c r="I191" i="23"/>
  <c r="I190" i="23" s="1"/>
  <c r="H191" i="23"/>
  <c r="H190" i="23" s="1"/>
  <c r="G191" i="23"/>
  <c r="E191" i="23"/>
  <c r="E190" i="23" s="1"/>
  <c r="D191" i="23"/>
  <c r="D190" i="23" s="1"/>
  <c r="M190" i="23"/>
  <c r="K190" i="23"/>
  <c r="G190" i="23"/>
  <c r="O189" i="23"/>
  <c r="L189" i="23"/>
  <c r="I189" i="23"/>
  <c r="F189" i="23"/>
  <c r="O188" i="23"/>
  <c r="O187" i="23" s="1"/>
  <c r="O186" i="23" s="1"/>
  <c r="L188" i="23"/>
  <c r="L187" i="23" s="1"/>
  <c r="L186" i="23" s="1"/>
  <c r="I188" i="23"/>
  <c r="F188" i="23"/>
  <c r="N187" i="23"/>
  <c r="N186" i="23" s="1"/>
  <c r="M187" i="23"/>
  <c r="K187" i="23"/>
  <c r="J187" i="23"/>
  <c r="J186" i="23" s="1"/>
  <c r="H187" i="23"/>
  <c r="H186" i="23" s="1"/>
  <c r="G187" i="23"/>
  <c r="F187" i="23"/>
  <c r="E187" i="23"/>
  <c r="D187" i="23"/>
  <c r="O185" i="23"/>
  <c r="L185" i="23"/>
  <c r="I185" i="23"/>
  <c r="F185" i="23"/>
  <c r="O184" i="23"/>
  <c r="O183" i="23" s="1"/>
  <c r="L184" i="23"/>
  <c r="L183" i="23" s="1"/>
  <c r="I184" i="23"/>
  <c r="F184" i="23"/>
  <c r="F183" i="23" s="1"/>
  <c r="N183" i="23"/>
  <c r="M183" i="23"/>
  <c r="K183" i="23"/>
  <c r="J183" i="23"/>
  <c r="H183" i="23"/>
  <c r="G183" i="23"/>
  <c r="E183" i="23"/>
  <c r="D183" i="23"/>
  <c r="O182" i="23"/>
  <c r="L182" i="23"/>
  <c r="I182" i="23"/>
  <c r="F182" i="23"/>
  <c r="O181" i="23"/>
  <c r="L181" i="23"/>
  <c r="I181" i="23"/>
  <c r="F181" i="23"/>
  <c r="O180" i="23"/>
  <c r="L180" i="23"/>
  <c r="I180" i="23"/>
  <c r="F180" i="23"/>
  <c r="O179" i="23"/>
  <c r="L179" i="23"/>
  <c r="I179" i="23"/>
  <c r="F179" i="23"/>
  <c r="N178" i="23"/>
  <c r="M178" i="23"/>
  <c r="K178" i="23"/>
  <c r="J178" i="23"/>
  <c r="H178" i="23"/>
  <c r="G178" i="23"/>
  <c r="E178" i="23"/>
  <c r="D178" i="23"/>
  <c r="O177" i="23"/>
  <c r="L177" i="23"/>
  <c r="I177" i="23"/>
  <c r="F177" i="23"/>
  <c r="O176" i="23"/>
  <c r="L176" i="23"/>
  <c r="I176" i="23"/>
  <c r="F176" i="23"/>
  <c r="O175" i="23"/>
  <c r="L175" i="23"/>
  <c r="L174" i="23" s="1"/>
  <c r="I175" i="23"/>
  <c r="F175" i="23"/>
  <c r="F174" i="23" s="1"/>
  <c r="O174" i="23"/>
  <c r="N174" i="23"/>
  <c r="M174" i="23"/>
  <c r="K174" i="23"/>
  <c r="J174" i="23"/>
  <c r="H174" i="23"/>
  <c r="H173" i="23" s="1"/>
  <c r="H172" i="23" s="1"/>
  <c r="G174" i="23"/>
  <c r="E174" i="23"/>
  <c r="D174" i="23"/>
  <c r="N173" i="23"/>
  <c r="J173" i="23"/>
  <c r="D173" i="23"/>
  <c r="D172" i="23" s="1"/>
  <c r="O171" i="23"/>
  <c r="L171" i="23"/>
  <c r="I171" i="23"/>
  <c r="F171" i="23"/>
  <c r="O170" i="23"/>
  <c r="L170" i="23"/>
  <c r="I170" i="23"/>
  <c r="F170" i="23"/>
  <c r="O169" i="23"/>
  <c r="L169" i="23"/>
  <c r="I169" i="23"/>
  <c r="F169" i="23"/>
  <c r="O168" i="23"/>
  <c r="L168" i="23"/>
  <c r="I168" i="23"/>
  <c r="F168" i="23"/>
  <c r="O167" i="23"/>
  <c r="L167" i="23"/>
  <c r="I167" i="23"/>
  <c r="F167" i="23"/>
  <c r="O166" i="23"/>
  <c r="O165" i="23" s="1"/>
  <c r="O164" i="23" s="1"/>
  <c r="L166" i="23"/>
  <c r="I166" i="23"/>
  <c r="I165" i="23" s="1"/>
  <c r="I164" i="23" s="1"/>
  <c r="F166" i="23"/>
  <c r="N165" i="23"/>
  <c r="N164" i="23" s="1"/>
  <c r="M165" i="23"/>
  <c r="M164" i="23" s="1"/>
  <c r="K165" i="23"/>
  <c r="J165" i="23"/>
  <c r="J164" i="23" s="1"/>
  <c r="H165" i="23"/>
  <c r="H164" i="23" s="1"/>
  <c r="G165" i="23"/>
  <c r="G164" i="23" s="1"/>
  <c r="E165" i="23"/>
  <c r="D165" i="23"/>
  <c r="D164" i="23" s="1"/>
  <c r="K164" i="23"/>
  <c r="E164" i="23"/>
  <c r="O163" i="23"/>
  <c r="L163" i="23"/>
  <c r="I163" i="23"/>
  <c r="F163" i="23"/>
  <c r="O162" i="23"/>
  <c r="L162" i="23"/>
  <c r="I162" i="23"/>
  <c r="F162" i="23"/>
  <c r="O161" i="23"/>
  <c r="L161" i="23"/>
  <c r="I161" i="23"/>
  <c r="F161" i="23"/>
  <c r="O160" i="23"/>
  <c r="O159" i="23" s="1"/>
  <c r="L160" i="23"/>
  <c r="I160" i="23"/>
  <c r="F160" i="23"/>
  <c r="N159" i="23"/>
  <c r="M159" i="23"/>
  <c r="L159" i="23"/>
  <c r="K159" i="23"/>
  <c r="J159" i="23"/>
  <c r="H159" i="23"/>
  <c r="G159" i="23"/>
  <c r="F159" i="23"/>
  <c r="E159" i="23"/>
  <c r="D159" i="23"/>
  <c r="O158" i="23"/>
  <c r="L158" i="23"/>
  <c r="I158" i="23"/>
  <c r="F158" i="23"/>
  <c r="O157" i="23"/>
  <c r="L157" i="23"/>
  <c r="I157" i="23"/>
  <c r="F157" i="23"/>
  <c r="O156" i="23"/>
  <c r="L156" i="23"/>
  <c r="I156" i="23"/>
  <c r="F156" i="23"/>
  <c r="O155" i="23"/>
  <c r="L155" i="23"/>
  <c r="I155" i="23"/>
  <c r="F155" i="23"/>
  <c r="O154" i="23"/>
  <c r="O150" i="23" s="1"/>
  <c r="L154" i="23"/>
  <c r="I154" i="23"/>
  <c r="F154" i="23"/>
  <c r="C154" i="23"/>
  <c r="O153" i="23"/>
  <c r="L153" i="23"/>
  <c r="I153" i="23"/>
  <c r="F153" i="23"/>
  <c r="C153" i="23" s="1"/>
  <c r="O152" i="23"/>
  <c r="L152" i="23"/>
  <c r="I152" i="23"/>
  <c r="F152" i="23"/>
  <c r="C152" i="23" s="1"/>
  <c r="O151" i="23"/>
  <c r="L151" i="23"/>
  <c r="I151" i="23"/>
  <c r="F151" i="23"/>
  <c r="N150" i="23"/>
  <c r="M150" i="23"/>
  <c r="K150" i="23"/>
  <c r="J150" i="23"/>
  <c r="H150" i="23"/>
  <c r="G150" i="23"/>
  <c r="E150" i="23"/>
  <c r="D150" i="23"/>
  <c r="O149" i="23"/>
  <c r="L149" i="23"/>
  <c r="I149" i="23"/>
  <c r="F149" i="23"/>
  <c r="O148" i="23"/>
  <c r="L148" i="23"/>
  <c r="I148" i="23"/>
  <c r="F148" i="23"/>
  <c r="O147" i="23"/>
  <c r="L147" i="23"/>
  <c r="I147" i="23"/>
  <c r="F147" i="23"/>
  <c r="O146" i="23"/>
  <c r="L146" i="23"/>
  <c r="I146" i="23"/>
  <c r="F146" i="23"/>
  <c r="O145" i="23"/>
  <c r="L145" i="23"/>
  <c r="I145" i="23"/>
  <c r="F145" i="23"/>
  <c r="O144" i="23"/>
  <c r="L144" i="23"/>
  <c r="I144" i="23"/>
  <c r="F144" i="23"/>
  <c r="N143" i="23"/>
  <c r="M143" i="23"/>
  <c r="K143" i="23"/>
  <c r="J143" i="23"/>
  <c r="H143" i="23"/>
  <c r="G143" i="23"/>
  <c r="E143" i="23"/>
  <c r="D143" i="23"/>
  <c r="O142" i="23"/>
  <c r="L142" i="23"/>
  <c r="I142" i="23"/>
  <c r="F142" i="23"/>
  <c r="O141" i="23"/>
  <c r="L141" i="23"/>
  <c r="L140" i="23" s="1"/>
  <c r="I141" i="23"/>
  <c r="I140" i="23" s="1"/>
  <c r="F141" i="23"/>
  <c r="N140" i="23"/>
  <c r="M140" i="23"/>
  <c r="K140" i="23"/>
  <c r="J140" i="23"/>
  <c r="H140" i="23"/>
  <c r="G140" i="23"/>
  <c r="E140" i="23"/>
  <c r="D140" i="23"/>
  <c r="O139" i="23"/>
  <c r="L139" i="23"/>
  <c r="I139" i="23"/>
  <c r="F139" i="23"/>
  <c r="O138" i="23"/>
  <c r="L138" i="23"/>
  <c r="I138" i="23"/>
  <c r="F138" i="23"/>
  <c r="O137" i="23"/>
  <c r="L137" i="23"/>
  <c r="I137" i="23"/>
  <c r="F137" i="23"/>
  <c r="O136" i="23"/>
  <c r="L136" i="23"/>
  <c r="I136" i="23"/>
  <c r="F136" i="23"/>
  <c r="N135" i="23"/>
  <c r="M135" i="23"/>
  <c r="K135" i="23"/>
  <c r="J135" i="23"/>
  <c r="H135" i="23"/>
  <c r="G135" i="23"/>
  <c r="E135" i="23"/>
  <c r="D135" i="23"/>
  <c r="O134" i="23"/>
  <c r="L134" i="23"/>
  <c r="I134" i="23"/>
  <c r="F134" i="23"/>
  <c r="O133" i="23"/>
  <c r="L133" i="23"/>
  <c r="I133" i="23"/>
  <c r="F133" i="23"/>
  <c r="O132" i="23"/>
  <c r="L132" i="23"/>
  <c r="I132" i="23"/>
  <c r="F132" i="23"/>
  <c r="O131" i="23"/>
  <c r="L131" i="23"/>
  <c r="I131" i="23"/>
  <c r="F131" i="23"/>
  <c r="O130" i="23"/>
  <c r="N130" i="23"/>
  <c r="M130" i="23"/>
  <c r="K130" i="23"/>
  <c r="J130" i="23"/>
  <c r="H130" i="23"/>
  <c r="G130" i="23"/>
  <c r="E130" i="23"/>
  <c r="D130" i="23"/>
  <c r="O128" i="23"/>
  <c r="O127" i="23" s="1"/>
  <c r="L128" i="23"/>
  <c r="L127" i="23" s="1"/>
  <c r="I128" i="23"/>
  <c r="I127" i="23" s="1"/>
  <c r="F128" i="23"/>
  <c r="N127" i="23"/>
  <c r="M127" i="23"/>
  <c r="K127" i="23"/>
  <c r="J127" i="23"/>
  <c r="H127" i="23"/>
  <c r="G127" i="23"/>
  <c r="F127" i="23"/>
  <c r="E127" i="23"/>
  <c r="D127" i="23"/>
  <c r="O126" i="23"/>
  <c r="L126" i="23"/>
  <c r="I126" i="23"/>
  <c r="F126" i="23"/>
  <c r="O125" i="23"/>
  <c r="L125" i="23"/>
  <c r="I125" i="23"/>
  <c r="F125" i="23"/>
  <c r="O124" i="23"/>
  <c r="L124" i="23"/>
  <c r="I124" i="23"/>
  <c r="F124" i="23"/>
  <c r="O123" i="23"/>
  <c r="L123" i="23"/>
  <c r="I123" i="23"/>
  <c r="F123" i="23"/>
  <c r="O122" i="23"/>
  <c r="L122" i="23"/>
  <c r="L121" i="23" s="1"/>
  <c r="I122" i="23"/>
  <c r="F122" i="23"/>
  <c r="O121" i="23"/>
  <c r="N121" i="23"/>
  <c r="M121" i="23"/>
  <c r="K121" i="23"/>
  <c r="J121" i="23"/>
  <c r="H121" i="23"/>
  <c r="G121" i="23"/>
  <c r="E121" i="23"/>
  <c r="D121" i="23"/>
  <c r="O120" i="23"/>
  <c r="L120" i="23"/>
  <c r="I120" i="23"/>
  <c r="F120" i="23"/>
  <c r="O119" i="23"/>
  <c r="L119" i="23"/>
  <c r="I119" i="23"/>
  <c r="F119" i="23"/>
  <c r="O118" i="23"/>
  <c r="L118" i="23"/>
  <c r="I118" i="23"/>
  <c r="F118" i="23"/>
  <c r="O117" i="23"/>
  <c r="L117" i="23"/>
  <c r="I117" i="23"/>
  <c r="F117" i="23"/>
  <c r="O116" i="23"/>
  <c r="L116" i="23"/>
  <c r="L115" i="23" s="1"/>
  <c r="I116" i="23"/>
  <c r="F116" i="23"/>
  <c r="N115" i="23"/>
  <c r="M115" i="23"/>
  <c r="K115" i="23"/>
  <c r="J115" i="23"/>
  <c r="H115" i="23"/>
  <c r="G115" i="23"/>
  <c r="E115" i="23"/>
  <c r="D115" i="23"/>
  <c r="O114" i="23"/>
  <c r="L114" i="23"/>
  <c r="I114" i="23"/>
  <c r="F114" i="23"/>
  <c r="O113" i="23"/>
  <c r="L113" i="23"/>
  <c r="I113" i="23"/>
  <c r="F113" i="23"/>
  <c r="C113" i="23"/>
  <c r="O112" i="23"/>
  <c r="L112" i="23"/>
  <c r="I112" i="23"/>
  <c r="F112" i="23"/>
  <c r="C112" i="23" s="1"/>
  <c r="N111" i="23"/>
  <c r="M111" i="23"/>
  <c r="L111" i="23"/>
  <c r="K111" i="23"/>
  <c r="J111" i="23"/>
  <c r="H111" i="23"/>
  <c r="G111" i="23"/>
  <c r="E111" i="23"/>
  <c r="D111" i="23"/>
  <c r="O110" i="23"/>
  <c r="L110" i="23"/>
  <c r="I110" i="23"/>
  <c r="F110" i="23"/>
  <c r="O109" i="23"/>
  <c r="L109" i="23"/>
  <c r="I109" i="23"/>
  <c r="C109" i="23" s="1"/>
  <c r="F109" i="23"/>
  <c r="O108" i="23"/>
  <c r="L108" i="23"/>
  <c r="I108" i="23"/>
  <c r="F108" i="23"/>
  <c r="O107" i="23"/>
  <c r="L107" i="23"/>
  <c r="I107" i="23"/>
  <c r="F107" i="23"/>
  <c r="O106" i="23"/>
  <c r="L106" i="23"/>
  <c r="I106" i="23"/>
  <c r="C106" i="23" s="1"/>
  <c r="F106" i="23"/>
  <c r="O105" i="23"/>
  <c r="L105" i="23"/>
  <c r="I105" i="23"/>
  <c r="F105" i="23"/>
  <c r="O104" i="23"/>
  <c r="L104" i="23"/>
  <c r="I104" i="23"/>
  <c r="F104" i="23"/>
  <c r="O103" i="23"/>
  <c r="L103" i="23"/>
  <c r="I103" i="23"/>
  <c r="F103" i="23"/>
  <c r="F102" i="23" s="1"/>
  <c r="N102" i="23"/>
  <c r="M102" i="23"/>
  <c r="K102" i="23"/>
  <c r="J102" i="23"/>
  <c r="H102" i="23"/>
  <c r="G102" i="23"/>
  <c r="E102" i="23"/>
  <c r="D102" i="23"/>
  <c r="O101" i="23"/>
  <c r="L101" i="23"/>
  <c r="I101" i="23"/>
  <c r="F101" i="23"/>
  <c r="O100" i="23"/>
  <c r="L100" i="23"/>
  <c r="I100" i="23"/>
  <c r="F100" i="23"/>
  <c r="O99" i="23"/>
  <c r="L99" i="23"/>
  <c r="I99" i="23"/>
  <c r="F99" i="23"/>
  <c r="O98" i="23"/>
  <c r="L98" i="23"/>
  <c r="I98" i="23"/>
  <c r="F98" i="23"/>
  <c r="O97" i="23"/>
  <c r="L97" i="23"/>
  <c r="I97" i="23"/>
  <c r="F97" i="23"/>
  <c r="O96" i="23"/>
  <c r="L96" i="23"/>
  <c r="I96" i="23"/>
  <c r="F96" i="23"/>
  <c r="O95" i="23"/>
  <c r="L95" i="23"/>
  <c r="L94" i="23" s="1"/>
  <c r="I95" i="23"/>
  <c r="F95" i="23"/>
  <c r="N94" i="23"/>
  <c r="M94" i="23"/>
  <c r="K94" i="23"/>
  <c r="J94" i="23"/>
  <c r="H94" i="23"/>
  <c r="G94" i="23"/>
  <c r="E94" i="23"/>
  <c r="D94" i="23"/>
  <c r="O93" i="23"/>
  <c r="L93" i="23"/>
  <c r="I93" i="23"/>
  <c r="F93" i="23"/>
  <c r="O92" i="23"/>
  <c r="L92" i="23"/>
  <c r="I92" i="23"/>
  <c r="F92" i="23"/>
  <c r="O91" i="23"/>
  <c r="L91" i="23"/>
  <c r="I91" i="23"/>
  <c r="F91" i="23"/>
  <c r="O90" i="23"/>
  <c r="L90" i="23"/>
  <c r="I90" i="23"/>
  <c r="F90" i="23"/>
  <c r="O89" i="23"/>
  <c r="L89" i="23"/>
  <c r="L88" i="23" s="1"/>
  <c r="I89" i="23"/>
  <c r="F89" i="23"/>
  <c r="N88" i="23"/>
  <c r="M88" i="23"/>
  <c r="K88" i="23"/>
  <c r="J88" i="23"/>
  <c r="H88" i="23"/>
  <c r="G88" i="23"/>
  <c r="E88" i="23"/>
  <c r="D88" i="23"/>
  <c r="O87" i="23"/>
  <c r="L87" i="23"/>
  <c r="I87" i="23"/>
  <c r="F87" i="23"/>
  <c r="O86" i="23"/>
  <c r="L86" i="23"/>
  <c r="I86" i="23"/>
  <c r="F86" i="23"/>
  <c r="O85" i="23"/>
  <c r="L85" i="23"/>
  <c r="I85" i="23"/>
  <c r="F85" i="23"/>
  <c r="O84" i="23"/>
  <c r="O83" i="23" s="1"/>
  <c r="L84" i="23"/>
  <c r="L83" i="23" s="1"/>
  <c r="I84" i="23"/>
  <c r="F84" i="23"/>
  <c r="N83" i="23"/>
  <c r="M83" i="23"/>
  <c r="M82" i="23" s="1"/>
  <c r="K83" i="23"/>
  <c r="J83" i="23"/>
  <c r="H83" i="23"/>
  <c r="G83" i="23"/>
  <c r="E83" i="23"/>
  <c r="D83" i="23"/>
  <c r="O81" i="23"/>
  <c r="L81" i="23"/>
  <c r="I81" i="23"/>
  <c r="F81" i="23"/>
  <c r="O80" i="23"/>
  <c r="O79" i="23" s="1"/>
  <c r="L80" i="23"/>
  <c r="L79" i="23" s="1"/>
  <c r="I80" i="23"/>
  <c r="F80" i="23"/>
  <c r="F79" i="23" s="1"/>
  <c r="N79" i="23"/>
  <c r="N75" i="23" s="1"/>
  <c r="M79" i="23"/>
  <c r="K79" i="23"/>
  <c r="J79" i="23"/>
  <c r="J75" i="23" s="1"/>
  <c r="H79" i="23"/>
  <c r="H75" i="23" s="1"/>
  <c r="G79" i="23"/>
  <c r="E79" i="23"/>
  <c r="D79" i="23"/>
  <c r="D75" i="23" s="1"/>
  <c r="O78" i="23"/>
  <c r="L78" i="23"/>
  <c r="I78" i="23"/>
  <c r="F78" i="23"/>
  <c r="O77" i="23"/>
  <c r="L77" i="23"/>
  <c r="L76" i="23" s="1"/>
  <c r="I77" i="23"/>
  <c r="F77" i="23"/>
  <c r="F76" i="23" s="1"/>
  <c r="O76" i="23"/>
  <c r="N76" i="23"/>
  <c r="M76" i="23"/>
  <c r="M75" i="23" s="1"/>
  <c r="K76" i="23"/>
  <c r="K75" i="23" s="1"/>
  <c r="J76" i="23"/>
  <c r="H76" i="23"/>
  <c r="G76" i="23"/>
  <c r="G75" i="23" s="1"/>
  <c r="E76" i="23"/>
  <c r="D76" i="23"/>
  <c r="O73" i="23"/>
  <c r="L73" i="23"/>
  <c r="I73" i="23"/>
  <c r="F73" i="23"/>
  <c r="O72" i="23"/>
  <c r="L72" i="23"/>
  <c r="I72" i="23"/>
  <c r="F72" i="23"/>
  <c r="O71" i="23"/>
  <c r="L71" i="23"/>
  <c r="I71" i="23"/>
  <c r="F71" i="23"/>
  <c r="O70" i="23"/>
  <c r="L70" i="23"/>
  <c r="I70" i="23"/>
  <c r="F70" i="23"/>
  <c r="O69" i="23"/>
  <c r="L69" i="23"/>
  <c r="L68" i="23" s="1"/>
  <c r="I69" i="23"/>
  <c r="F69" i="23"/>
  <c r="F68" i="23" s="1"/>
  <c r="O68" i="23"/>
  <c r="N68" i="23"/>
  <c r="N66" i="23" s="1"/>
  <c r="M68" i="23"/>
  <c r="K68" i="23"/>
  <c r="K66" i="23" s="1"/>
  <c r="J68" i="23"/>
  <c r="J66" i="23" s="1"/>
  <c r="H68" i="23"/>
  <c r="H66" i="23" s="1"/>
  <c r="G68" i="23"/>
  <c r="G66" i="23" s="1"/>
  <c r="E68" i="23"/>
  <c r="E66" i="23" s="1"/>
  <c r="D68" i="23"/>
  <c r="O67" i="23"/>
  <c r="L67" i="23"/>
  <c r="I67" i="23"/>
  <c r="F67" i="23"/>
  <c r="M66" i="23"/>
  <c r="D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L59" i="23"/>
  <c r="I59" i="23"/>
  <c r="F59" i="23"/>
  <c r="O58" i="23"/>
  <c r="L58" i="23"/>
  <c r="I58" i="23"/>
  <c r="F58" i="23"/>
  <c r="F57" i="23" s="1"/>
  <c r="N57" i="23"/>
  <c r="M57" i="23"/>
  <c r="K57" i="23"/>
  <c r="J57" i="23"/>
  <c r="H57" i="23"/>
  <c r="G57" i="23"/>
  <c r="E57" i="23"/>
  <c r="D57" i="23"/>
  <c r="O56" i="23"/>
  <c r="L56" i="23"/>
  <c r="I56" i="23"/>
  <c r="F56" i="23"/>
  <c r="C56" i="23" s="1"/>
  <c r="O55" i="23"/>
  <c r="L55" i="23"/>
  <c r="I55" i="23"/>
  <c r="F55" i="23"/>
  <c r="N54" i="23"/>
  <c r="M54" i="23"/>
  <c r="K54" i="23"/>
  <c r="J54" i="23"/>
  <c r="J53" i="23" s="1"/>
  <c r="H54" i="23"/>
  <c r="H53" i="23" s="1"/>
  <c r="H52" i="23" s="1"/>
  <c r="G54" i="23"/>
  <c r="E54" i="23"/>
  <c r="E53" i="23" s="1"/>
  <c r="D54" i="23"/>
  <c r="N53" i="23"/>
  <c r="N52" i="23" s="1"/>
  <c r="D53" i="23"/>
  <c r="O46" i="23"/>
  <c r="C46" i="23" s="1"/>
  <c r="O45" i="23"/>
  <c r="C45" i="23" s="1"/>
  <c r="N44" i="23"/>
  <c r="M44" i="23"/>
  <c r="L43" i="23"/>
  <c r="L42" i="23" s="1"/>
  <c r="I43" i="23"/>
  <c r="I42" i="23" s="1"/>
  <c r="F43" i="23"/>
  <c r="F42" i="23" s="1"/>
  <c r="K42" i="23"/>
  <c r="J42" i="23"/>
  <c r="H42" i="23"/>
  <c r="G42" i="23"/>
  <c r="E42" i="23"/>
  <c r="D42" i="23"/>
  <c r="F41" i="23"/>
  <c r="C41" i="23" s="1"/>
  <c r="L40" i="23"/>
  <c r="C40" i="23" s="1"/>
  <c r="L39" i="23"/>
  <c r="C39" i="23" s="1"/>
  <c r="L38" i="23"/>
  <c r="C38" i="23" s="1"/>
  <c r="L37" i="23"/>
  <c r="C37" i="23" s="1"/>
  <c r="K36" i="23"/>
  <c r="J36" i="23"/>
  <c r="L35" i="23"/>
  <c r="C35" i="23" s="1"/>
  <c r="L34" i="23"/>
  <c r="C34" i="23" s="1"/>
  <c r="K33" i="23"/>
  <c r="J33" i="23"/>
  <c r="L32" i="23"/>
  <c r="K31" i="23"/>
  <c r="J31" i="23"/>
  <c r="L30" i="23"/>
  <c r="C30" i="23" s="1"/>
  <c r="L29" i="23"/>
  <c r="C29" i="23" s="1"/>
  <c r="L28" i="23"/>
  <c r="C28" i="23" s="1"/>
  <c r="K27" i="23"/>
  <c r="K26" i="23" s="1"/>
  <c r="J27" i="23"/>
  <c r="F25" i="23"/>
  <c r="C25" i="23" s="1"/>
  <c r="I24" i="23"/>
  <c r="F24" i="23"/>
  <c r="O23" i="23"/>
  <c r="L23" i="23"/>
  <c r="I23" i="23"/>
  <c r="F23" i="23"/>
  <c r="O22" i="23"/>
  <c r="O21" i="23" s="1"/>
  <c r="L22" i="23"/>
  <c r="L21" i="23" s="1"/>
  <c r="L287" i="23" s="1"/>
  <c r="I22" i="23"/>
  <c r="F22" i="23"/>
  <c r="F21" i="23" s="1"/>
  <c r="N21" i="23"/>
  <c r="N287" i="23" s="1"/>
  <c r="N286" i="23" s="1"/>
  <c r="M21" i="23"/>
  <c r="M287" i="23" s="1"/>
  <c r="M286" i="23" s="1"/>
  <c r="K21" i="23"/>
  <c r="J21" i="23"/>
  <c r="J287" i="23" s="1"/>
  <c r="J286" i="23" s="1"/>
  <c r="H21" i="23"/>
  <c r="H287" i="23" s="1"/>
  <c r="H286" i="23" s="1"/>
  <c r="G21" i="23"/>
  <c r="E21" i="23"/>
  <c r="E287" i="23" s="1"/>
  <c r="E286" i="23" s="1"/>
  <c r="D21" i="23"/>
  <c r="D287" i="23" s="1"/>
  <c r="D286" i="23" s="1"/>
  <c r="N20" i="23"/>
  <c r="H20" i="23"/>
  <c r="E52" i="23" l="1"/>
  <c r="C64" i="23"/>
  <c r="C65" i="23"/>
  <c r="C72" i="23"/>
  <c r="C92" i="23"/>
  <c r="C93" i="23"/>
  <c r="C105" i="23"/>
  <c r="M186" i="23"/>
  <c r="K230" i="23"/>
  <c r="E230" i="23"/>
  <c r="O269" i="23"/>
  <c r="O268" i="23" s="1"/>
  <c r="O275" i="23"/>
  <c r="C293" i="23"/>
  <c r="C294" i="23"/>
  <c r="D20" i="23"/>
  <c r="O44" i="23"/>
  <c r="C44" i="23" s="1"/>
  <c r="L54" i="23"/>
  <c r="I54" i="23"/>
  <c r="C60" i="23"/>
  <c r="C62" i="23"/>
  <c r="O75" i="23"/>
  <c r="C86" i="23"/>
  <c r="K82" i="23"/>
  <c r="C90" i="23"/>
  <c r="C96" i="23"/>
  <c r="C98" i="23"/>
  <c r="D129" i="23"/>
  <c r="H129" i="23"/>
  <c r="N129" i="23"/>
  <c r="C162" i="23"/>
  <c r="C200" i="23"/>
  <c r="M194" i="23"/>
  <c r="N203" i="23"/>
  <c r="N194" i="23" s="1"/>
  <c r="N193" i="23" s="1"/>
  <c r="G230" i="23"/>
  <c r="C249" i="23"/>
  <c r="C291" i="23"/>
  <c r="D203" i="23"/>
  <c r="O237" i="23"/>
  <c r="O230" i="23" s="1"/>
  <c r="O229" i="23" s="1"/>
  <c r="G82" i="23"/>
  <c r="L178" i="23"/>
  <c r="L173" i="23" s="1"/>
  <c r="L172" i="23" s="1"/>
  <c r="J26" i="23"/>
  <c r="J20" i="23" s="1"/>
  <c r="C55" i="23"/>
  <c r="O54" i="23"/>
  <c r="C78" i="23"/>
  <c r="H82" i="23"/>
  <c r="H74" i="23" s="1"/>
  <c r="H51" i="23" s="1"/>
  <c r="N82" i="23"/>
  <c r="O88" i="23"/>
  <c r="C120" i="23"/>
  <c r="K186" i="23"/>
  <c r="L195" i="23"/>
  <c r="C210" i="23"/>
  <c r="C224" i="23"/>
  <c r="C254" i="23"/>
  <c r="O251" i="23"/>
  <c r="O250" i="23" s="1"/>
  <c r="O263" i="23"/>
  <c r="E194" i="23"/>
  <c r="J74" i="23"/>
  <c r="C117" i="23"/>
  <c r="F115" i="23"/>
  <c r="L33" i="23"/>
  <c r="C33" i="23" s="1"/>
  <c r="G53" i="23"/>
  <c r="G52" i="23" s="1"/>
  <c r="K53" i="23"/>
  <c r="K52" i="23" s="1"/>
  <c r="O57" i="23"/>
  <c r="L57" i="23"/>
  <c r="L53" i="23" s="1"/>
  <c r="I79" i="23"/>
  <c r="C79" i="23" s="1"/>
  <c r="C80" i="23"/>
  <c r="D82" i="23"/>
  <c r="J82" i="23"/>
  <c r="F88" i="23"/>
  <c r="C91" i="23"/>
  <c r="C126" i="23"/>
  <c r="L143" i="23"/>
  <c r="C170" i="23"/>
  <c r="C182" i="23"/>
  <c r="C208" i="23"/>
  <c r="J203" i="23"/>
  <c r="J229" i="23"/>
  <c r="J284" i="23" s="1"/>
  <c r="C277" i="23"/>
  <c r="O53" i="23"/>
  <c r="L36" i="23"/>
  <c r="C36" i="23" s="1"/>
  <c r="M53" i="23"/>
  <c r="M52" i="23" s="1"/>
  <c r="C59" i="23"/>
  <c r="I83" i="23"/>
  <c r="C84" i="23"/>
  <c r="E82" i="23"/>
  <c r="I94" i="23"/>
  <c r="C220" i="23"/>
  <c r="C24" i="23"/>
  <c r="D52" i="23"/>
  <c r="I57" i="23"/>
  <c r="C57" i="23" s="1"/>
  <c r="C61" i="23"/>
  <c r="C63" i="23"/>
  <c r="C67" i="23"/>
  <c r="O66" i="23"/>
  <c r="E75" i="23"/>
  <c r="C100" i="23"/>
  <c r="C101" i="23"/>
  <c r="I102" i="23"/>
  <c r="O102" i="23"/>
  <c r="C110" i="23"/>
  <c r="C148" i="23"/>
  <c r="L165" i="23"/>
  <c r="L164" i="23" s="1"/>
  <c r="E186" i="23"/>
  <c r="C196" i="23"/>
  <c r="J194" i="23"/>
  <c r="H229" i="23"/>
  <c r="C247" i="23"/>
  <c r="C71" i="23"/>
  <c r="L75" i="23"/>
  <c r="C95" i="23"/>
  <c r="O94" i="23"/>
  <c r="C104" i="23"/>
  <c r="C108" i="23"/>
  <c r="C114" i="23"/>
  <c r="C118" i="23"/>
  <c r="I115" i="23"/>
  <c r="C115" i="23" s="1"/>
  <c r="C128" i="23"/>
  <c r="E129" i="23"/>
  <c r="J129" i="23"/>
  <c r="F135" i="23"/>
  <c r="C139" i="23"/>
  <c r="O140" i="23"/>
  <c r="C166" i="23"/>
  <c r="C185" i="23"/>
  <c r="C189" i="23"/>
  <c r="G186" i="23"/>
  <c r="G194" i="23"/>
  <c r="C209" i="23"/>
  <c r="C214" i="23"/>
  <c r="C227" i="23"/>
  <c r="L234" i="23"/>
  <c r="C234" i="23" s="1"/>
  <c r="M230" i="23"/>
  <c r="C244" i="23"/>
  <c r="O258" i="23"/>
  <c r="L66" i="23"/>
  <c r="C70" i="23"/>
  <c r="C73" i="23"/>
  <c r="C81" i="23"/>
  <c r="C85" i="23"/>
  <c r="C87" i="23"/>
  <c r="C97" i="23"/>
  <c r="C99" i="23"/>
  <c r="L102" i="23"/>
  <c r="L82" i="23" s="1"/>
  <c r="C116" i="23"/>
  <c r="F121" i="23"/>
  <c r="C125" i="23"/>
  <c r="C132" i="23"/>
  <c r="I130" i="23"/>
  <c r="C136" i="23"/>
  <c r="C138" i="23"/>
  <c r="F143" i="23"/>
  <c r="C147" i="23"/>
  <c r="I150" i="23"/>
  <c r="C156" i="23"/>
  <c r="C158" i="23"/>
  <c r="E173" i="23"/>
  <c r="E172" i="23" s="1"/>
  <c r="K173" i="23"/>
  <c r="K172" i="23" s="1"/>
  <c r="C177" i="23"/>
  <c r="F178" i="23"/>
  <c r="F173" i="23" s="1"/>
  <c r="F172" i="23" s="1"/>
  <c r="C181" i="23"/>
  <c r="O178" i="23"/>
  <c r="C192" i="23"/>
  <c r="O195" i="23"/>
  <c r="F204" i="23"/>
  <c r="C207" i="23"/>
  <c r="O204" i="23"/>
  <c r="C213" i="23"/>
  <c r="C221" i="23"/>
  <c r="C223" i="23"/>
  <c r="C228" i="23"/>
  <c r="O245" i="23"/>
  <c r="L251" i="23"/>
  <c r="L250" i="23" s="1"/>
  <c r="C257" i="23"/>
  <c r="E258" i="23"/>
  <c r="C262" i="23"/>
  <c r="L271" i="23"/>
  <c r="L269" i="23" s="1"/>
  <c r="L268" i="23" s="1"/>
  <c r="O288" i="23"/>
  <c r="L288" i="23"/>
  <c r="L286" i="23" s="1"/>
  <c r="C119" i="23"/>
  <c r="C122" i="23"/>
  <c r="C124" i="23"/>
  <c r="L135" i="23"/>
  <c r="C142" i="23"/>
  <c r="C144" i="23"/>
  <c r="C146" i="23"/>
  <c r="C149" i="23"/>
  <c r="C161" i="23"/>
  <c r="C168" i="23"/>
  <c r="M173" i="23"/>
  <c r="M172" i="23" s="1"/>
  <c r="C202" i="23"/>
  <c r="C211" i="23"/>
  <c r="L215" i="23"/>
  <c r="C222" i="23"/>
  <c r="C225" i="23"/>
  <c r="H203" i="23"/>
  <c r="H194" i="23" s="1"/>
  <c r="H193" i="23" s="1"/>
  <c r="M258" i="23"/>
  <c r="F263" i="23"/>
  <c r="F258" i="23" s="1"/>
  <c r="C266" i="23"/>
  <c r="C270" i="23"/>
  <c r="I269" i="23"/>
  <c r="I268" i="23" s="1"/>
  <c r="C278" i="23"/>
  <c r="C290" i="23"/>
  <c r="C32" i="23"/>
  <c r="L31" i="23"/>
  <c r="C31" i="23" s="1"/>
  <c r="C42" i="23"/>
  <c r="J52" i="23"/>
  <c r="N74" i="23"/>
  <c r="G287" i="23"/>
  <c r="G286" i="23" s="1"/>
  <c r="G20" i="23"/>
  <c r="C23" i="23"/>
  <c r="I21" i="23"/>
  <c r="O287" i="23"/>
  <c r="O20" i="23"/>
  <c r="L27" i="23"/>
  <c r="C43" i="23"/>
  <c r="D74" i="23"/>
  <c r="K287" i="23"/>
  <c r="K286" i="23" s="1"/>
  <c r="K20" i="23"/>
  <c r="F287" i="23"/>
  <c r="F20" i="23"/>
  <c r="F75" i="23"/>
  <c r="C88" i="23"/>
  <c r="I187" i="23"/>
  <c r="I186" i="23" s="1"/>
  <c r="C188" i="23"/>
  <c r="C191" i="23"/>
  <c r="F190" i="23"/>
  <c r="C190" i="23" s="1"/>
  <c r="C265" i="23"/>
  <c r="I263" i="23"/>
  <c r="C296" i="23"/>
  <c r="E20" i="23"/>
  <c r="M20" i="23"/>
  <c r="C22" i="23"/>
  <c r="F54" i="23"/>
  <c r="F66" i="23"/>
  <c r="C69" i="23"/>
  <c r="C77" i="23"/>
  <c r="C89" i="23"/>
  <c r="F94" i="23"/>
  <c r="C107" i="23"/>
  <c r="I111" i="23"/>
  <c r="O115" i="23"/>
  <c r="G129" i="23"/>
  <c r="G74" i="23" s="1"/>
  <c r="K129" i="23"/>
  <c r="K74" i="23" s="1"/>
  <c r="F130" i="23"/>
  <c r="C131" i="23"/>
  <c r="O135" i="23"/>
  <c r="O143" i="23"/>
  <c r="L150" i="23"/>
  <c r="C155" i="23"/>
  <c r="C159" i="23"/>
  <c r="C167" i="23"/>
  <c r="C169" i="23"/>
  <c r="F165" i="23"/>
  <c r="N172" i="23"/>
  <c r="G173" i="23"/>
  <c r="G172" i="23" s="1"/>
  <c r="C176" i="23"/>
  <c r="I174" i="23"/>
  <c r="C174" i="23" s="1"/>
  <c r="D186" i="23"/>
  <c r="C241" i="23"/>
  <c r="I237" i="23"/>
  <c r="C58" i="23"/>
  <c r="I68" i="23"/>
  <c r="I66" i="23" s="1"/>
  <c r="I76" i="23"/>
  <c r="F83" i="23"/>
  <c r="I88" i="23"/>
  <c r="C103" i="23"/>
  <c r="F111" i="23"/>
  <c r="C111" i="23" s="1"/>
  <c r="C123" i="23"/>
  <c r="M129" i="23"/>
  <c r="M74" i="23" s="1"/>
  <c r="M51" i="23" s="1"/>
  <c r="C133" i="23"/>
  <c r="C134" i="23"/>
  <c r="C137" i="23"/>
  <c r="C141" i="23"/>
  <c r="F140" i="23"/>
  <c r="C140" i="23" s="1"/>
  <c r="C145" i="23"/>
  <c r="C157" i="23"/>
  <c r="I159" i="23"/>
  <c r="C160" i="23"/>
  <c r="C163" i="23"/>
  <c r="C171" i="23"/>
  <c r="I183" i="23"/>
  <c r="C183" i="23" s="1"/>
  <c r="C184" i="23"/>
  <c r="O111" i="23"/>
  <c r="I121" i="23"/>
  <c r="C121" i="23" s="1"/>
  <c r="C127" i="23"/>
  <c r="L130" i="23"/>
  <c r="I135" i="23"/>
  <c r="I143" i="23"/>
  <c r="C143" i="23" s="1"/>
  <c r="F150" i="23"/>
  <c r="C151" i="23"/>
  <c r="J172" i="23"/>
  <c r="O173" i="23"/>
  <c r="O172" i="23" s="1"/>
  <c r="C180" i="23"/>
  <c r="I178" i="23"/>
  <c r="C187" i="23"/>
  <c r="C199" i="23"/>
  <c r="F197" i="23"/>
  <c r="C205" i="23"/>
  <c r="L204" i="23"/>
  <c r="C175" i="23"/>
  <c r="C179" i="23"/>
  <c r="I197" i="23"/>
  <c r="I195" i="23" s="1"/>
  <c r="C198" i="23"/>
  <c r="O215" i="23"/>
  <c r="C236" i="23"/>
  <c r="C246" i="23"/>
  <c r="F245" i="23"/>
  <c r="K229" i="23"/>
  <c r="K258" i="23"/>
  <c r="C272" i="23"/>
  <c r="F271" i="23"/>
  <c r="C271" i="23" s="1"/>
  <c r="C283" i="23"/>
  <c r="I281" i="23"/>
  <c r="C281" i="23" s="1"/>
  <c r="C295" i="23"/>
  <c r="C217" i="23"/>
  <c r="C219" i="23"/>
  <c r="F215" i="23"/>
  <c r="C226" i="23"/>
  <c r="C238" i="23"/>
  <c r="F237" i="23"/>
  <c r="C248" i="23"/>
  <c r="C253" i="23"/>
  <c r="I251" i="23"/>
  <c r="C256" i="23"/>
  <c r="G258" i="23"/>
  <c r="C261" i="23"/>
  <c r="I259" i="23"/>
  <c r="C274" i="23"/>
  <c r="C280" i="23"/>
  <c r="F279" i="23"/>
  <c r="C279" i="23" s="1"/>
  <c r="D194" i="23"/>
  <c r="K194" i="23"/>
  <c r="C206" i="23"/>
  <c r="I204" i="23"/>
  <c r="C218" i="23"/>
  <c r="I215" i="23"/>
  <c r="I232" i="23"/>
  <c r="C232" i="23" s="1"/>
  <c r="C233" i="23"/>
  <c r="L245" i="23"/>
  <c r="C276" i="23"/>
  <c r="F275" i="23"/>
  <c r="C275" i="23" s="1"/>
  <c r="C292" i="23"/>
  <c r="F288" i="23"/>
  <c r="C288" i="23" s="1"/>
  <c r="O286" i="23"/>
  <c r="C252" i="23"/>
  <c r="C260" i="23"/>
  <c r="C264" i="23"/>
  <c r="C282" i="23"/>
  <c r="H50" i="23" l="1"/>
  <c r="H285" i="23" s="1"/>
  <c r="O82" i="23"/>
  <c r="L52" i="23"/>
  <c r="M229" i="23"/>
  <c r="M193" i="23" s="1"/>
  <c r="L230" i="23"/>
  <c r="L229" i="23" s="1"/>
  <c r="L193" i="23" s="1"/>
  <c r="L50" i="23" s="1"/>
  <c r="L203" i="23"/>
  <c r="L194" i="23" s="1"/>
  <c r="C263" i="23"/>
  <c r="E229" i="23"/>
  <c r="O203" i="23"/>
  <c r="O194" i="23" s="1"/>
  <c r="O193" i="23" s="1"/>
  <c r="G229" i="23"/>
  <c r="I230" i="23"/>
  <c r="I75" i="23"/>
  <c r="J193" i="23"/>
  <c r="C102" i="23"/>
  <c r="E74" i="23"/>
  <c r="E51" i="23" s="1"/>
  <c r="E193" i="23"/>
  <c r="M50" i="23"/>
  <c r="C215" i="23"/>
  <c r="C237" i="23"/>
  <c r="C178" i="23"/>
  <c r="L129" i="23"/>
  <c r="L74" i="23" s="1"/>
  <c r="L51" i="23" s="1"/>
  <c r="K51" i="23"/>
  <c r="D51" i="23"/>
  <c r="O52" i="23"/>
  <c r="I53" i="23"/>
  <c r="I52" i="23" s="1"/>
  <c r="F269" i="23"/>
  <c r="F268" i="23" s="1"/>
  <c r="C150" i="23"/>
  <c r="N51" i="23"/>
  <c r="N50" i="23" s="1"/>
  <c r="C135" i="23"/>
  <c r="C94" i="23"/>
  <c r="F286" i="23"/>
  <c r="J51" i="23"/>
  <c r="K284" i="23"/>
  <c r="H49" i="23"/>
  <c r="M285" i="23"/>
  <c r="M49" i="23"/>
  <c r="G193" i="23"/>
  <c r="G284" i="23"/>
  <c r="N285" i="23"/>
  <c r="N49" i="23"/>
  <c r="C286" i="23"/>
  <c r="C66" i="23"/>
  <c r="I82" i="23"/>
  <c r="I129" i="23"/>
  <c r="C27" i="23"/>
  <c r="L26" i="23"/>
  <c r="C68" i="23"/>
  <c r="K193" i="23"/>
  <c r="M284" i="23"/>
  <c r="C245" i="23"/>
  <c r="N284" i="23"/>
  <c r="F195" i="23"/>
  <c r="C197" i="23"/>
  <c r="F186" i="23"/>
  <c r="C186" i="23" s="1"/>
  <c r="I173" i="23"/>
  <c r="C165" i="23"/>
  <c r="F164" i="23"/>
  <c r="C164" i="23" s="1"/>
  <c r="C54" i="23"/>
  <c r="F53" i="23"/>
  <c r="C75" i="23"/>
  <c r="C269" i="23"/>
  <c r="D284" i="23"/>
  <c r="D193" i="23"/>
  <c r="F230" i="23"/>
  <c r="C83" i="23"/>
  <c r="F82" i="23"/>
  <c r="C130" i="23"/>
  <c r="F129" i="23"/>
  <c r="H284" i="23"/>
  <c r="O129" i="23"/>
  <c r="O74" i="23" s="1"/>
  <c r="O51" i="23" s="1"/>
  <c r="O50" i="23" s="1"/>
  <c r="C76" i="23"/>
  <c r="G51" i="23"/>
  <c r="G50" i="23" s="1"/>
  <c r="I203" i="23"/>
  <c r="C204" i="23"/>
  <c r="I258" i="23"/>
  <c r="C258" i="23" s="1"/>
  <c r="C259" i="23"/>
  <c r="I250" i="23"/>
  <c r="C250" i="23" s="1"/>
  <c r="C251" i="23"/>
  <c r="F203" i="23"/>
  <c r="I194" i="23"/>
  <c r="I287" i="23"/>
  <c r="I286" i="23" s="1"/>
  <c r="I20" i="23"/>
  <c r="C21" i="23"/>
  <c r="D50" i="23" l="1"/>
  <c r="D285" i="23" s="1"/>
  <c r="I74" i="23"/>
  <c r="K50" i="23"/>
  <c r="E284" i="23"/>
  <c r="J50" i="23"/>
  <c r="F74" i="23"/>
  <c r="C74" i="23" s="1"/>
  <c r="E50" i="23"/>
  <c r="E49" i="23" s="1"/>
  <c r="C82" i="23"/>
  <c r="L284" i="23"/>
  <c r="C195" i="23"/>
  <c r="F194" i="23"/>
  <c r="K285" i="23"/>
  <c r="K49" i="23"/>
  <c r="O284" i="23"/>
  <c r="G285" i="23"/>
  <c r="G49" i="23"/>
  <c r="C268" i="23"/>
  <c r="F52" i="23"/>
  <c r="C53" i="23"/>
  <c r="I172" i="23"/>
  <c r="C172" i="23" s="1"/>
  <c r="C173" i="23"/>
  <c r="I229" i="23"/>
  <c r="L285" i="23"/>
  <c r="L49" i="23"/>
  <c r="C287" i="23"/>
  <c r="C203" i="23"/>
  <c r="C129" i="23"/>
  <c r="C230" i="23"/>
  <c r="F229" i="23"/>
  <c r="C229" i="23" s="1"/>
  <c r="C26" i="23"/>
  <c r="L20" i="23"/>
  <c r="C20" i="23" s="1"/>
  <c r="O285" i="23"/>
  <c r="O49" i="23"/>
  <c r="I193" i="23"/>
  <c r="J49" i="23" l="1"/>
  <c r="J285" i="23"/>
  <c r="D49" i="23"/>
  <c r="E285" i="23"/>
  <c r="I284" i="23"/>
  <c r="F51" i="23"/>
  <c r="C52" i="23"/>
  <c r="C194" i="23"/>
  <c r="F193" i="23"/>
  <c r="C193" i="23" s="1"/>
  <c r="F284" i="23"/>
  <c r="I51" i="23"/>
  <c r="I50" i="23" s="1"/>
  <c r="C284" i="23" l="1"/>
  <c r="C51" i="23"/>
  <c r="F50" i="23"/>
  <c r="I285" i="23"/>
  <c r="I49" i="23"/>
  <c r="F285" i="23" l="1"/>
  <c r="C285" i="23" s="1"/>
  <c r="C50" i="23"/>
  <c r="F49" i="23"/>
  <c r="C49" i="23" s="1"/>
  <c r="O296" i="22" l="1"/>
  <c r="L296" i="22"/>
  <c r="I296" i="22"/>
  <c r="F296" i="22"/>
  <c r="O295" i="22"/>
  <c r="L295" i="22"/>
  <c r="I295" i="22"/>
  <c r="F295" i="22"/>
  <c r="O294" i="22"/>
  <c r="L294" i="22"/>
  <c r="I294" i="22"/>
  <c r="F294" i="22"/>
  <c r="O293" i="22"/>
  <c r="L293" i="22"/>
  <c r="I293" i="22"/>
  <c r="F293" i="22"/>
  <c r="O292" i="22"/>
  <c r="L292" i="22"/>
  <c r="I292" i="22"/>
  <c r="F292" i="22"/>
  <c r="O291" i="22"/>
  <c r="L291" i="22"/>
  <c r="I291" i="22"/>
  <c r="F291" i="22"/>
  <c r="O290" i="22"/>
  <c r="L290" i="22"/>
  <c r="I290" i="22"/>
  <c r="F290" i="22"/>
  <c r="O289" i="22"/>
  <c r="L289" i="22"/>
  <c r="L288" i="22" s="1"/>
  <c r="I289" i="22"/>
  <c r="I288" i="22" s="1"/>
  <c r="F289" i="22"/>
  <c r="N288" i="22"/>
  <c r="M288" i="22"/>
  <c r="K288" i="22"/>
  <c r="J288" i="22"/>
  <c r="H288" i="22"/>
  <c r="G288" i="22"/>
  <c r="E288" i="22"/>
  <c r="D288" i="22"/>
  <c r="O283" i="22"/>
  <c r="L283" i="22"/>
  <c r="I283" i="22"/>
  <c r="F283" i="22"/>
  <c r="O282" i="22"/>
  <c r="O281" i="22" s="1"/>
  <c r="L282" i="22"/>
  <c r="L281" i="22" s="1"/>
  <c r="I282" i="22"/>
  <c r="F282" i="22"/>
  <c r="F281" i="22" s="1"/>
  <c r="N281" i="22"/>
  <c r="M281" i="22"/>
  <c r="K281" i="22"/>
  <c r="J281" i="22"/>
  <c r="H281" i="22"/>
  <c r="G281" i="22"/>
  <c r="E281" i="22"/>
  <c r="D281" i="22"/>
  <c r="O280" i="22"/>
  <c r="L280" i="22"/>
  <c r="L279" i="22" s="1"/>
  <c r="I280" i="22"/>
  <c r="F280" i="22"/>
  <c r="O279" i="22"/>
  <c r="N279" i="22"/>
  <c r="M279" i="22"/>
  <c r="M268" i="22" s="1"/>
  <c r="K279" i="22"/>
  <c r="K268" i="22" s="1"/>
  <c r="J279" i="22"/>
  <c r="I279" i="22"/>
  <c r="H279" i="22"/>
  <c r="G279" i="22"/>
  <c r="G268" i="22" s="1"/>
  <c r="E279" i="22"/>
  <c r="D279" i="22"/>
  <c r="O278" i="22"/>
  <c r="L278" i="22"/>
  <c r="I278" i="22"/>
  <c r="F278" i="22"/>
  <c r="O277" i="22"/>
  <c r="L277" i="22"/>
  <c r="C277" i="22" s="1"/>
  <c r="I277" i="22"/>
  <c r="F277" i="22"/>
  <c r="O276" i="22"/>
  <c r="L276" i="22"/>
  <c r="I276" i="22"/>
  <c r="F276" i="22"/>
  <c r="N275" i="22"/>
  <c r="M275" i="22"/>
  <c r="K275" i="22"/>
  <c r="J275" i="22"/>
  <c r="I275" i="22"/>
  <c r="H275" i="22"/>
  <c r="G275" i="22"/>
  <c r="E275" i="22"/>
  <c r="D275" i="22"/>
  <c r="O274" i="22"/>
  <c r="L274" i="22"/>
  <c r="I274" i="22"/>
  <c r="F274" i="22"/>
  <c r="O273" i="22"/>
  <c r="L273" i="22"/>
  <c r="I273" i="22"/>
  <c r="F273" i="22"/>
  <c r="C273" i="22" s="1"/>
  <c r="O272" i="22"/>
  <c r="L272" i="22"/>
  <c r="L271" i="22" s="1"/>
  <c r="I272" i="22"/>
  <c r="I271" i="22" s="1"/>
  <c r="F272" i="22"/>
  <c r="N271" i="22"/>
  <c r="M271" i="22"/>
  <c r="K271" i="22"/>
  <c r="J271" i="22"/>
  <c r="H271" i="22"/>
  <c r="G271" i="22"/>
  <c r="E271" i="22"/>
  <c r="E269" i="22" s="1"/>
  <c r="E268" i="22" s="1"/>
  <c r="D271" i="22"/>
  <c r="O270" i="22"/>
  <c r="L270" i="22"/>
  <c r="I270" i="22"/>
  <c r="F270" i="22"/>
  <c r="D269" i="22"/>
  <c r="D268" i="22" s="1"/>
  <c r="N268" i="22"/>
  <c r="J268" i="22"/>
  <c r="H268" i="22"/>
  <c r="O267" i="22"/>
  <c r="L267" i="22"/>
  <c r="I267" i="22"/>
  <c r="F267" i="22"/>
  <c r="O266" i="22"/>
  <c r="L266" i="22"/>
  <c r="I266" i="22"/>
  <c r="F266" i="22"/>
  <c r="O265" i="22"/>
  <c r="L265" i="22"/>
  <c r="I265" i="22"/>
  <c r="F265" i="22"/>
  <c r="O264" i="22"/>
  <c r="L264" i="22"/>
  <c r="L263" i="22" s="1"/>
  <c r="I264" i="22"/>
  <c r="F264" i="22"/>
  <c r="N263" i="22"/>
  <c r="M263" i="22"/>
  <c r="K263" i="22"/>
  <c r="J263" i="22"/>
  <c r="H263" i="22"/>
  <c r="G263" i="22"/>
  <c r="E263" i="22"/>
  <c r="D263" i="22"/>
  <c r="O262" i="22"/>
  <c r="L262" i="22"/>
  <c r="I262" i="22"/>
  <c r="F262" i="22"/>
  <c r="O261" i="22"/>
  <c r="L261" i="22"/>
  <c r="I261" i="22"/>
  <c r="F261" i="22"/>
  <c r="O260" i="22"/>
  <c r="L260" i="22"/>
  <c r="L259" i="22" s="1"/>
  <c r="L258" i="22" s="1"/>
  <c r="I260" i="22"/>
  <c r="F260" i="22"/>
  <c r="F259" i="22" s="1"/>
  <c r="O259" i="22"/>
  <c r="N259" i="22"/>
  <c r="M259" i="22"/>
  <c r="M258" i="22" s="1"/>
  <c r="K259" i="22"/>
  <c r="J259" i="22"/>
  <c r="H259" i="22"/>
  <c r="H258" i="22" s="1"/>
  <c r="G259" i="22"/>
  <c r="E259" i="22"/>
  <c r="D259" i="22"/>
  <c r="N258" i="22"/>
  <c r="J258" i="22"/>
  <c r="D258" i="22"/>
  <c r="O257" i="22"/>
  <c r="L257" i="22"/>
  <c r="I257" i="22"/>
  <c r="F257" i="22"/>
  <c r="O256" i="22"/>
  <c r="L256" i="22"/>
  <c r="I256" i="22"/>
  <c r="F256" i="22"/>
  <c r="O255" i="22"/>
  <c r="L255" i="22"/>
  <c r="C255" i="22" s="1"/>
  <c r="I255" i="22"/>
  <c r="F255" i="22"/>
  <c r="O254" i="22"/>
  <c r="L254" i="22"/>
  <c r="I254" i="22"/>
  <c r="F254" i="22"/>
  <c r="O253" i="22"/>
  <c r="L253" i="22"/>
  <c r="I253" i="22"/>
  <c r="F253" i="22"/>
  <c r="O252" i="22"/>
  <c r="L252" i="22"/>
  <c r="I252" i="22"/>
  <c r="F252" i="22"/>
  <c r="F251" i="22" s="1"/>
  <c r="F250" i="22" s="1"/>
  <c r="O251" i="22"/>
  <c r="O250" i="22" s="1"/>
  <c r="N251" i="22"/>
  <c r="M251" i="22"/>
  <c r="M250" i="22" s="1"/>
  <c r="K251" i="22"/>
  <c r="K250" i="22" s="1"/>
  <c r="J251" i="22"/>
  <c r="J250" i="22" s="1"/>
  <c r="H251" i="22"/>
  <c r="G251" i="22"/>
  <c r="G250" i="22" s="1"/>
  <c r="E251" i="22"/>
  <c r="E250" i="22" s="1"/>
  <c r="D251" i="22"/>
  <c r="D250" i="22" s="1"/>
  <c r="N250" i="22"/>
  <c r="H250" i="22"/>
  <c r="O249" i="22"/>
  <c r="L249" i="22"/>
  <c r="I249" i="22"/>
  <c r="F249" i="22"/>
  <c r="O248" i="22"/>
  <c r="L248" i="22"/>
  <c r="I248" i="22"/>
  <c r="F248" i="22"/>
  <c r="O247" i="22"/>
  <c r="L247" i="22"/>
  <c r="I247" i="22"/>
  <c r="F247" i="22"/>
  <c r="O246" i="22"/>
  <c r="L246" i="22"/>
  <c r="I246" i="22"/>
  <c r="I245" i="22" s="1"/>
  <c r="F246" i="22"/>
  <c r="N245" i="22"/>
  <c r="M245" i="22"/>
  <c r="K245" i="22"/>
  <c r="J245" i="22"/>
  <c r="H245" i="22"/>
  <c r="G245" i="22"/>
  <c r="E245" i="22"/>
  <c r="D245" i="22"/>
  <c r="O244" i="22"/>
  <c r="L244" i="22"/>
  <c r="I244" i="22"/>
  <c r="F244" i="22"/>
  <c r="O243" i="22"/>
  <c r="L243" i="22"/>
  <c r="C243" i="22" s="1"/>
  <c r="I243" i="22"/>
  <c r="F243" i="22"/>
  <c r="O242" i="22"/>
  <c r="L242" i="22"/>
  <c r="I242" i="22"/>
  <c r="F242" i="22"/>
  <c r="O241" i="22"/>
  <c r="L241" i="22"/>
  <c r="I241" i="22"/>
  <c r="F241" i="22"/>
  <c r="O240" i="22"/>
  <c r="L240" i="22"/>
  <c r="I240" i="22"/>
  <c r="F240" i="22"/>
  <c r="O239" i="22"/>
  <c r="L239" i="22"/>
  <c r="C239" i="22" s="1"/>
  <c r="I239" i="22"/>
  <c r="F239" i="22"/>
  <c r="O238" i="22"/>
  <c r="L238" i="22"/>
  <c r="I238" i="22"/>
  <c r="F238" i="22"/>
  <c r="N237" i="22"/>
  <c r="M237" i="22"/>
  <c r="K237" i="22"/>
  <c r="J237" i="22"/>
  <c r="H237" i="22"/>
  <c r="G237" i="22"/>
  <c r="E237" i="22"/>
  <c r="D237" i="22"/>
  <c r="O236" i="22"/>
  <c r="L236" i="22"/>
  <c r="I236" i="22"/>
  <c r="F236" i="22"/>
  <c r="O235" i="22"/>
  <c r="O234" i="22" s="1"/>
  <c r="L235" i="22"/>
  <c r="I235" i="22"/>
  <c r="I234" i="22" s="1"/>
  <c r="F235" i="22"/>
  <c r="C235" i="22" s="1"/>
  <c r="N234" i="22"/>
  <c r="M234" i="22"/>
  <c r="K234" i="22"/>
  <c r="J234" i="22"/>
  <c r="H234" i="22"/>
  <c r="G234" i="22"/>
  <c r="E234" i="22"/>
  <c r="D234" i="22"/>
  <c r="O233" i="22"/>
  <c r="O232" i="22" s="1"/>
  <c r="L233" i="22"/>
  <c r="L232" i="22" s="1"/>
  <c r="I233" i="22"/>
  <c r="F233" i="22"/>
  <c r="N232" i="22"/>
  <c r="N230" i="22" s="1"/>
  <c r="N229" i="22" s="1"/>
  <c r="M232" i="22"/>
  <c r="K232" i="22"/>
  <c r="J232" i="22"/>
  <c r="H232" i="22"/>
  <c r="H230" i="22" s="1"/>
  <c r="G232" i="22"/>
  <c r="F232" i="22"/>
  <c r="E232" i="22"/>
  <c r="D232" i="22"/>
  <c r="D230" i="22" s="1"/>
  <c r="O231" i="22"/>
  <c r="L231" i="22"/>
  <c r="I231" i="22"/>
  <c r="F231" i="22"/>
  <c r="C231" i="22" s="1"/>
  <c r="O228" i="22"/>
  <c r="L228" i="22"/>
  <c r="I228" i="22"/>
  <c r="F228" i="22"/>
  <c r="O227" i="22"/>
  <c r="O226" i="22" s="1"/>
  <c r="L227" i="22"/>
  <c r="I227" i="22"/>
  <c r="I226" i="22" s="1"/>
  <c r="F227" i="22"/>
  <c r="N226" i="22"/>
  <c r="M226" i="22"/>
  <c r="L226" i="22"/>
  <c r="K226" i="22"/>
  <c r="J226" i="22"/>
  <c r="H226" i="22"/>
  <c r="G226" i="22"/>
  <c r="E226" i="22"/>
  <c r="D226" i="22"/>
  <c r="O225" i="22"/>
  <c r="L225" i="22"/>
  <c r="I225" i="22"/>
  <c r="D225" i="22"/>
  <c r="F225" i="22" s="1"/>
  <c r="O224" i="22"/>
  <c r="L224" i="22"/>
  <c r="I224" i="22"/>
  <c r="C224" i="22" s="1"/>
  <c r="F224" i="22"/>
  <c r="O223" i="22"/>
  <c r="L223" i="22"/>
  <c r="I223" i="22"/>
  <c r="F223" i="22"/>
  <c r="O222" i="22"/>
  <c r="L222" i="22"/>
  <c r="I222" i="22"/>
  <c r="F222" i="22"/>
  <c r="O221" i="22"/>
  <c r="L221" i="22"/>
  <c r="I221" i="22"/>
  <c r="F221" i="22"/>
  <c r="O220" i="22"/>
  <c r="L220" i="22"/>
  <c r="I220" i="22"/>
  <c r="F220" i="22"/>
  <c r="O219" i="22"/>
  <c r="L219" i="22"/>
  <c r="I219" i="22"/>
  <c r="F219" i="22"/>
  <c r="O218" i="22"/>
  <c r="L218" i="22"/>
  <c r="I218" i="22"/>
  <c r="F218" i="22"/>
  <c r="O217" i="22"/>
  <c r="L217" i="22"/>
  <c r="I217" i="22"/>
  <c r="F217" i="22"/>
  <c r="O216" i="22"/>
  <c r="L216" i="22"/>
  <c r="L215" i="22" s="1"/>
  <c r="I216" i="22"/>
  <c r="F216" i="22"/>
  <c r="N215" i="22"/>
  <c r="M215" i="22"/>
  <c r="K215" i="22"/>
  <c r="J215" i="22"/>
  <c r="H215" i="22"/>
  <c r="H203" i="22" s="1"/>
  <c r="G215" i="22"/>
  <c r="E215" i="22"/>
  <c r="D215" i="22"/>
  <c r="O214" i="22"/>
  <c r="L214" i="22"/>
  <c r="I214" i="22"/>
  <c r="F214" i="22"/>
  <c r="O213" i="22"/>
  <c r="L213" i="22"/>
  <c r="I213" i="22"/>
  <c r="F213" i="22"/>
  <c r="O212" i="22"/>
  <c r="L212" i="22"/>
  <c r="I212" i="22"/>
  <c r="F212" i="22"/>
  <c r="C212" i="22"/>
  <c r="O211" i="22"/>
  <c r="L211" i="22"/>
  <c r="I211" i="22"/>
  <c r="F211" i="22"/>
  <c r="C211" i="22" s="1"/>
  <c r="O210" i="22"/>
  <c r="L210" i="22"/>
  <c r="I210" i="22"/>
  <c r="F210" i="22"/>
  <c r="O209" i="22"/>
  <c r="L209" i="22"/>
  <c r="I209" i="22"/>
  <c r="F209" i="22"/>
  <c r="C209" i="22" s="1"/>
  <c r="O208" i="22"/>
  <c r="L208" i="22"/>
  <c r="I208" i="22"/>
  <c r="F208" i="22"/>
  <c r="C208" i="22" s="1"/>
  <c r="O207" i="22"/>
  <c r="L207" i="22"/>
  <c r="I207" i="22"/>
  <c r="F207" i="22"/>
  <c r="O206" i="22"/>
  <c r="L206" i="22"/>
  <c r="I206" i="22"/>
  <c r="F206" i="22"/>
  <c r="O205" i="22"/>
  <c r="L205" i="22"/>
  <c r="I205" i="22"/>
  <c r="F205" i="22"/>
  <c r="N204" i="22"/>
  <c r="M204" i="22"/>
  <c r="K204" i="22"/>
  <c r="K203" i="22" s="1"/>
  <c r="J204" i="22"/>
  <c r="J203" i="22" s="1"/>
  <c r="H204" i="22"/>
  <c r="G204" i="22"/>
  <c r="E204" i="22"/>
  <c r="E203" i="22" s="1"/>
  <c r="D204" i="22"/>
  <c r="D203" i="22" s="1"/>
  <c r="N203" i="22"/>
  <c r="O202" i="22"/>
  <c r="L202" i="22"/>
  <c r="I202" i="22"/>
  <c r="F202" i="22"/>
  <c r="O201" i="22"/>
  <c r="L201" i="22"/>
  <c r="I201" i="22"/>
  <c r="F201" i="22"/>
  <c r="O200" i="22"/>
  <c r="L200" i="22"/>
  <c r="I200" i="22"/>
  <c r="F200" i="22"/>
  <c r="O199" i="22"/>
  <c r="L199" i="22"/>
  <c r="I199" i="22"/>
  <c r="F199" i="22"/>
  <c r="O198" i="22"/>
  <c r="O197" i="22" s="1"/>
  <c r="L198" i="22"/>
  <c r="I198" i="22"/>
  <c r="F198" i="22"/>
  <c r="N197" i="22"/>
  <c r="N195" i="22" s="1"/>
  <c r="N194" i="22" s="1"/>
  <c r="M197" i="22"/>
  <c r="L197" i="22"/>
  <c r="K197" i="22"/>
  <c r="J197" i="22"/>
  <c r="J195" i="22" s="1"/>
  <c r="H197" i="22"/>
  <c r="G197" i="22"/>
  <c r="G195" i="22" s="1"/>
  <c r="F197" i="22"/>
  <c r="E197" i="22"/>
  <c r="E195" i="22" s="1"/>
  <c r="D197" i="22"/>
  <c r="O196" i="22"/>
  <c r="L196" i="22"/>
  <c r="I196" i="22"/>
  <c r="C196" i="22" s="1"/>
  <c r="F196" i="22"/>
  <c r="M195" i="22"/>
  <c r="K195" i="22"/>
  <c r="H195" i="22"/>
  <c r="D195" i="22"/>
  <c r="O192" i="22"/>
  <c r="O191" i="22" s="1"/>
  <c r="O190" i="22" s="1"/>
  <c r="L192" i="22"/>
  <c r="I192" i="22"/>
  <c r="I191" i="22" s="1"/>
  <c r="F192" i="22"/>
  <c r="N191" i="22"/>
  <c r="N190" i="22" s="1"/>
  <c r="N186" i="22" s="1"/>
  <c r="M191" i="22"/>
  <c r="L191" i="22"/>
  <c r="L190" i="22" s="1"/>
  <c r="K191" i="22"/>
  <c r="J191" i="22"/>
  <c r="J190" i="22" s="1"/>
  <c r="J186" i="22" s="1"/>
  <c r="H191" i="22"/>
  <c r="H190" i="22" s="1"/>
  <c r="G191" i="22"/>
  <c r="E191" i="22"/>
  <c r="E190" i="22" s="1"/>
  <c r="D191" i="22"/>
  <c r="D190" i="22" s="1"/>
  <c r="M190" i="22"/>
  <c r="K190" i="22"/>
  <c r="I190" i="22"/>
  <c r="G190" i="22"/>
  <c r="O189" i="22"/>
  <c r="L189" i="22"/>
  <c r="I189" i="22"/>
  <c r="C189" i="22" s="1"/>
  <c r="F189" i="22"/>
  <c r="O188" i="22"/>
  <c r="L188" i="22"/>
  <c r="L187" i="22" s="1"/>
  <c r="L186" i="22" s="1"/>
  <c r="I188" i="22"/>
  <c r="I187" i="22" s="1"/>
  <c r="F188" i="22"/>
  <c r="N187" i="22"/>
  <c r="M187" i="22"/>
  <c r="M186" i="22" s="1"/>
  <c r="K187" i="22"/>
  <c r="J187" i="22"/>
  <c r="H187" i="22"/>
  <c r="G187" i="22"/>
  <c r="E187" i="22"/>
  <c r="D187" i="22"/>
  <c r="K186" i="22"/>
  <c r="O185" i="22"/>
  <c r="L185" i="22"/>
  <c r="I185" i="22"/>
  <c r="F185" i="22"/>
  <c r="C185" i="22" s="1"/>
  <c r="O184" i="22"/>
  <c r="L184" i="22"/>
  <c r="L183" i="22" s="1"/>
  <c r="I184" i="22"/>
  <c r="F184" i="22"/>
  <c r="N183" i="22"/>
  <c r="M183" i="22"/>
  <c r="K183" i="22"/>
  <c r="J183" i="22"/>
  <c r="I183" i="22"/>
  <c r="H183" i="22"/>
  <c r="G183" i="22"/>
  <c r="E183" i="22"/>
  <c r="D183" i="22"/>
  <c r="O182" i="22"/>
  <c r="L182" i="22"/>
  <c r="I182" i="22"/>
  <c r="F182" i="22"/>
  <c r="O181" i="22"/>
  <c r="L181" i="22"/>
  <c r="I181" i="22"/>
  <c r="F181" i="22"/>
  <c r="C181" i="22" s="1"/>
  <c r="O180" i="22"/>
  <c r="L180" i="22"/>
  <c r="I180" i="22"/>
  <c r="F180" i="22"/>
  <c r="O179" i="22"/>
  <c r="L179" i="22"/>
  <c r="I179" i="22"/>
  <c r="I178" i="22" s="1"/>
  <c r="F179" i="22"/>
  <c r="F178" i="22" s="1"/>
  <c r="N178" i="22"/>
  <c r="M178" i="22"/>
  <c r="K178" i="22"/>
  <c r="J178" i="22"/>
  <c r="H178" i="22"/>
  <c r="G178" i="22"/>
  <c r="E178" i="22"/>
  <c r="D178" i="22"/>
  <c r="O177" i="22"/>
  <c r="L177" i="22"/>
  <c r="I177" i="22"/>
  <c r="F177" i="22"/>
  <c r="O176" i="22"/>
  <c r="L176" i="22"/>
  <c r="I176" i="22"/>
  <c r="F176" i="22"/>
  <c r="O175" i="22"/>
  <c r="L175" i="22"/>
  <c r="L174" i="22" s="1"/>
  <c r="I175" i="22"/>
  <c r="I174" i="22" s="1"/>
  <c r="F175" i="22"/>
  <c r="N174" i="22"/>
  <c r="M174" i="22"/>
  <c r="M173" i="22" s="1"/>
  <c r="K174" i="22"/>
  <c r="K173" i="22" s="1"/>
  <c r="K172" i="22" s="1"/>
  <c r="J174" i="22"/>
  <c r="H174" i="22"/>
  <c r="G174" i="22"/>
  <c r="G173" i="22" s="1"/>
  <c r="G172" i="22" s="1"/>
  <c r="E174" i="22"/>
  <c r="E173" i="22" s="1"/>
  <c r="E172" i="22" s="1"/>
  <c r="D174" i="22"/>
  <c r="O171" i="22"/>
  <c r="L171" i="22"/>
  <c r="I171" i="22"/>
  <c r="F171" i="22"/>
  <c r="O170" i="22"/>
  <c r="L170" i="22"/>
  <c r="I170" i="22"/>
  <c r="F170" i="22"/>
  <c r="O169" i="22"/>
  <c r="L169" i="22"/>
  <c r="C169" i="22" s="1"/>
  <c r="I169" i="22"/>
  <c r="F169" i="22"/>
  <c r="O168" i="22"/>
  <c r="L168" i="22"/>
  <c r="I168" i="22"/>
  <c r="F168" i="22"/>
  <c r="O167" i="22"/>
  <c r="L167" i="22"/>
  <c r="I167" i="22"/>
  <c r="F167" i="22"/>
  <c r="O166" i="22"/>
  <c r="L166" i="22"/>
  <c r="I166" i="22"/>
  <c r="I165" i="22" s="1"/>
  <c r="I164" i="22" s="1"/>
  <c r="F166" i="22"/>
  <c r="N165" i="22"/>
  <c r="N164" i="22" s="1"/>
  <c r="M165" i="22"/>
  <c r="K165" i="22"/>
  <c r="K164" i="22" s="1"/>
  <c r="J165" i="22"/>
  <c r="J164" i="22" s="1"/>
  <c r="H165" i="22"/>
  <c r="H164" i="22" s="1"/>
  <c r="G165" i="22"/>
  <c r="G164" i="22" s="1"/>
  <c r="E165" i="22"/>
  <c r="D165" i="22"/>
  <c r="D164" i="22" s="1"/>
  <c r="M164" i="22"/>
  <c r="E164" i="22"/>
  <c r="O163" i="22"/>
  <c r="L163" i="22"/>
  <c r="I163" i="22"/>
  <c r="F163" i="22"/>
  <c r="O162" i="22"/>
  <c r="L162" i="22"/>
  <c r="I162" i="22"/>
  <c r="F162" i="22"/>
  <c r="O161" i="22"/>
  <c r="L161" i="22"/>
  <c r="I161" i="22"/>
  <c r="F161" i="22"/>
  <c r="O160" i="22"/>
  <c r="O159" i="22" s="1"/>
  <c r="L160" i="22"/>
  <c r="L159" i="22" s="1"/>
  <c r="I160" i="22"/>
  <c r="F160" i="22"/>
  <c r="N159" i="22"/>
  <c r="M159" i="22"/>
  <c r="K159" i="22"/>
  <c r="J159" i="22"/>
  <c r="I159" i="22"/>
  <c r="H159" i="22"/>
  <c r="G159" i="22"/>
  <c r="E159" i="22"/>
  <c r="D159" i="22"/>
  <c r="O158" i="22"/>
  <c r="L158" i="22"/>
  <c r="I158" i="22"/>
  <c r="F158" i="22"/>
  <c r="O157" i="22"/>
  <c r="L157" i="22"/>
  <c r="I157" i="22"/>
  <c r="F157" i="22"/>
  <c r="O156" i="22"/>
  <c r="L156" i="22"/>
  <c r="I156" i="22"/>
  <c r="F156" i="22"/>
  <c r="O155" i="22"/>
  <c r="L155" i="22"/>
  <c r="I155" i="22"/>
  <c r="F155" i="22"/>
  <c r="O154" i="22"/>
  <c r="L154" i="22"/>
  <c r="I154" i="22"/>
  <c r="F154" i="22"/>
  <c r="O153" i="22"/>
  <c r="L153" i="22"/>
  <c r="I153" i="22"/>
  <c r="F153" i="22"/>
  <c r="O152" i="22"/>
  <c r="L152" i="22"/>
  <c r="I152" i="22"/>
  <c r="F152" i="22"/>
  <c r="O151" i="22"/>
  <c r="L151" i="22"/>
  <c r="I151" i="22"/>
  <c r="F151" i="22"/>
  <c r="N150" i="22"/>
  <c r="M150" i="22"/>
  <c r="K150" i="22"/>
  <c r="J150" i="22"/>
  <c r="H150" i="22"/>
  <c r="G150" i="22"/>
  <c r="E150" i="22"/>
  <c r="D150" i="22"/>
  <c r="O149" i="22"/>
  <c r="L149" i="22"/>
  <c r="I149" i="22"/>
  <c r="F149" i="22"/>
  <c r="C149" i="22"/>
  <c r="O148" i="22"/>
  <c r="L148" i="22"/>
  <c r="I148" i="22"/>
  <c r="F148" i="22"/>
  <c r="C148" i="22" s="1"/>
  <c r="O147" i="22"/>
  <c r="L147" i="22"/>
  <c r="I147" i="22"/>
  <c r="F147" i="22"/>
  <c r="O146" i="22"/>
  <c r="L146" i="22"/>
  <c r="I146" i="22"/>
  <c r="F146" i="22"/>
  <c r="O145" i="22"/>
  <c r="L145" i="22"/>
  <c r="I145" i="22"/>
  <c r="F145" i="22"/>
  <c r="C145" i="22" s="1"/>
  <c r="O144" i="22"/>
  <c r="L144" i="22"/>
  <c r="I144" i="22"/>
  <c r="F144" i="22"/>
  <c r="N143" i="22"/>
  <c r="M143" i="22"/>
  <c r="K143" i="22"/>
  <c r="J143" i="22"/>
  <c r="H143" i="22"/>
  <c r="G143" i="22"/>
  <c r="E143" i="22"/>
  <c r="D143" i="22"/>
  <c r="O142" i="22"/>
  <c r="L142" i="22"/>
  <c r="I142" i="22"/>
  <c r="F142" i="22"/>
  <c r="O141" i="22"/>
  <c r="O140" i="22" s="1"/>
  <c r="L141" i="22"/>
  <c r="I141" i="22"/>
  <c r="F141" i="22"/>
  <c r="F140" i="22" s="1"/>
  <c r="N140" i="22"/>
  <c r="M140" i="22"/>
  <c r="K140" i="22"/>
  <c r="J140" i="22"/>
  <c r="H140" i="22"/>
  <c r="G140" i="22"/>
  <c r="E140" i="22"/>
  <c r="D140" i="22"/>
  <c r="O139" i="22"/>
  <c r="L139" i="22"/>
  <c r="I139" i="22"/>
  <c r="F139" i="22"/>
  <c r="O138" i="22"/>
  <c r="L138" i="22"/>
  <c r="I138" i="22"/>
  <c r="F138" i="22"/>
  <c r="O137" i="22"/>
  <c r="L137" i="22"/>
  <c r="I137" i="22"/>
  <c r="F137" i="22"/>
  <c r="O136" i="22"/>
  <c r="L136" i="22"/>
  <c r="I136" i="22"/>
  <c r="F136" i="22"/>
  <c r="N135" i="22"/>
  <c r="M135" i="22"/>
  <c r="K135" i="22"/>
  <c r="J135" i="22"/>
  <c r="I135" i="22"/>
  <c r="H135" i="22"/>
  <c r="G135" i="22"/>
  <c r="E135" i="22"/>
  <c r="D135" i="22"/>
  <c r="O134" i="22"/>
  <c r="L134" i="22"/>
  <c r="I134" i="22"/>
  <c r="F134" i="22"/>
  <c r="O133" i="22"/>
  <c r="L133" i="22"/>
  <c r="I133" i="22"/>
  <c r="F133" i="22"/>
  <c r="O132" i="22"/>
  <c r="L132" i="22"/>
  <c r="I132" i="22"/>
  <c r="F132" i="22"/>
  <c r="O131" i="22"/>
  <c r="L131" i="22"/>
  <c r="I131" i="22"/>
  <c r="I130" i="22" s="1"/>
  <c r="F131" i="22"/>
  <c r="N130" i="22"/>
  <c r="M130" i="22"/>
  <c r="K130" i="22"/>
  <c r="K129" i="22" s="1"/>
  <c r="J130" i="22"/>
  <c r="H130" i="22"/>
  <c r="G130" i="22"/>
  <c r="E130" i="22"/>
  <c r="E129" i="22" s="1"/>
  <c r="D130" i="22"/>
  <c r="O128" i="22"/>
  <c r="O127" i="22" s="1"/>
  <c r="L128" i="22"/>
  <c r="L127" i="22" s="1"/>
  <c r="I128" i="22"/>
  <c r="I127" i="22" s="1"/>
  <c r="F128" i="22"/>
  <c r="N127" i="22"/>
  <c r="M127" i="22"/>
  <c r="K127" i="22"/>
  <c r="J127" i="22"/>
  <c r="H127" i="22"/>
  <c r="G127" i="22"/>
  <c r="E127" i="22"/>
  <c r="D127" i="22"/>
  <c r="O126" i="22"/>
  <c r="L126" i="22"/>
  <c r="I126" i="22"/>
  <c r="F126" i="22"/>
  <c r="O125" i="22"/>
  <c r="L125" i="22"/>
  <c r="I125" i="22"/>
  <c r="F125" i="22"/>
  <c r="O124" i="22"/>
  <c r="L124" i="22"/>
  <c r="I124" i="22"/>
  <c r="F124" i="22"/>
  <c r="O123" i="22"/>
  <c r="L123" i="22"/>
  <c r="I123" i="22"/>
  <c r="F123" i="22"/>
  <c r="O122" i="22"/>
  <c r="L122" i="22"/>
  <c r="I122" i="22"/>
  <c r="F122" i="22"/>
  <c r="N121" i="22"/>
  <c r="M121" i="22"/>
  <c r="K121" i="22"/>
  <c r="J121" i="22"/>
  <c r="H121" i="22"/>
  <c r="G121" i="22"/>
  <c r="E121" i="22"/>
  <c r="D121" i="22"/>
  <c r="O120" i="22"/>
  <c r="L120" i="22"/>
  <c r="I120" i="22"/>
  <c r="F120" i="22"/>
  <c r="O119" i="22"/>
  <c r="L119" i="22"/>
  <c r="I119" i="22"/>
  <c r="F119" i="22"/>
  <c r="O118" i="22"/>
  <c r="L118" i="22"/>
  <c r="I118" i="22"/>
  <c r="F118" i="22"/>
  <c r="O117" i="22"/>
  <c r="L117" i="22"/>
  <c r="I117" i="22"/>
  <c r="F117" i="22"/>
  <c r="O116" i="22"/>
  <c r="O115" i="22" s="1"/>
  <c r="L116" i="22"/>
  <c r="I116" i="22"/>
  <c r="I115" i="22" s="1"/>
  <c r="F116" i="22"/>
  <c r="N115" i="22"/>
  <c r="M115" i="22"/>
  <c r="K115" i="22"/>
  <c r="J115" i="22"/>
  <c r="H115" i="22"/>
  <c r="G115" i="22"/>
  <c r="E115" i="22"/>
  <c r="D115" i="22"/>
  <c r="O114" i="22"/>
  <c r="L114" i="22"/>
  <c r="I114" i="22"/>
  <c r="F114" i="22"/>
  <c r="O113" i="22"/>
  <c r="L113" i="22"/>
  <c r="I113" i="22"/>
  <c r="F113" i="22"/>
  <c r="O112" i="22"/>
  <c r="L112" i="22"/>
  <c r="I112" i="22"/>
  <c r="I111" i="22" s="1"/>
  <c r="F112" i="22"/>
  <c r="N111" i="22"/>
  <c r="M111" i="22"/>
  <c r="K111" i="22"/>
  <c r="J111" i="22"/>
  <c r="H111" i="22"/>
  <c r="G111" i="22"/>
  <c r="E111" i="22"/>
  <c r="D111" i="22"/>
  <c r="O110" i="22"/>
  <c r="L110" i="22"/>
  <c r="I110" i="22"/>
  <c r="F110" i="22"/>
  <c r="O109" i="22"/>
  <c r="L109" i="22"/>
  <c r="I109" i="22"/>
  <c r="F109" i="22"/>
  <c r="O108" i="22"/>
  <c r="L108" i="22"/>
  <c r="I108" i="22"/>
  <c r="F108" i="22"/>
  <c r="O107" i="22"/>
  <c r="L107" i="22"/>
  <c r="I107" i="22"/>
  <c r="F107" i="22"/>
  <c r="O106" i="22"/>
  <c r="L106" i="22"/>
  <c r="I106" i="22"/>
  <c r="F106" i="22"/>
  <c r="O105" i="22"/>
  <c r="C105" i="22" s="1"/>
  <c r="L105" i="22"/>
  <c r="I105" i="22"/>
  <c r="F105" i="22"/>
  <c r="O104" i="22"/>
  <c r="L104" i="22"/>
  <c r="I104" i="22"/>
  <c r="F104" i="22"/>
  <c r="O103" i="22"/>
  <c r="L103" i="22"/>
  <c r="I103" i="22"/>
  <c r="F103" i="22"/>
  <c r="N102" i="22"/>
  <c r="M102" i="22"/>
  <c r="K102" i="22"/>
  <c r="J102" i="22"/>
  <c r="H102" i="22"/>
  <c r="G102" i="22"/>
  <c r="E102" i="22"/>
  <c r="D102" i="22"/>
  <c r="O101" i="22"/>
  <c r="L101" i="22"/>
  <c r="I101" i="22"/>
  <c r="F101" i="22"/>
  <c r="O100" i="22"/>
  <c r="L100" i="22"/>
  <c r="I100" i="22"/>
  <c r="F100" i="22"/>
  <c r="O99" i="22"/>
  <c r="L99" i="22"/>
  <c r="I99" i="22"/>
  <c r="F99" i="22"/>
  <c r="O98" i="22"/>
  <c r="L98" i="22"/>
  <c r="I98" i="22"/>
  <c r="F98" i="22"/>
  <c r="O97" i="22"/>
  <c r="L97" i="22"/>
  <c r="I97" i="22"/>
  <c r="F97" i="22"/>
  <c r="O96" i="22"/>
  <c r="L96" i="22"/>
  <c r="I96" i="22"/>
  <c r="F96" i="22"/>
  <c r="O95" i="22"/>
  <c r="L95" i="22"/>
  <c r="I95" i="22"/>
  <c r="F95" i="22"/>
  <c r="N94" i="22"/>
  <c r="M94" i="22"/>
  <c r="K94" i="22"/>
  <c r="J94" i="22"/>
  <c r="H94" i="22"/>
  <c r="H82" i="22" s="1"/>
  <c r="G94" i="22"/>
  <c r="E94" i="22"/>
  <c r="D94" i="22"/>
  <c r="O93" i="22"/>
  <c r="L93" i="22"/>
  <c r="I93" i="22"/>
  <c r="F93" i="22"/>
  <c r="C93" i="22"/>
  <c r="O92" i="22"/>
  <c r="L92" i="22"/>
  <c r="I92" i="22"/>
  <c r="F92" i="22"/>
  <c r="O91" i="22"/>
  <c r="L91" i="22"/>
  <c r="I91" i="22"/>
  <c r="F91" i="22"/>
  <c r="O90" i="22"/>
  <c r="L90" i="22"/>
  <c r="I90" i="22"/>
  <c r="F90" i="22"/>
  <c r="C90" i="22" s="1"/>
  <c r="O89" i="22"/>
  <c r="L89" i="22"/>
  <c r="I89" i="22"/>
  <c r="F89" i="22"/>
  <c r="C89" i="22" s="1"/>
  <c r="N88" i="22"/>
  <c r="M88" i="22"/>
  <c r="L88" i="22"/>
  <c r="K88" i="22"/>
  <c r="J88" i="22"/>
  <c r="H88" i="22"/>
  <c r="G88" i="22"/>
  <c r="E88" i="22"/>
  <c r="D88" i="22"/>
  <c r="O87" i="22"/>
  <c r="L87" i="22"/>
  <c r="I87" i="22"/>
  <c r="F87" i="22"/>
  <c r="O86" i="22"/>
  <c r="L86" i="22"/>
  <c r="I86" i="22"/>
  <c r="F86" i="22"/>
  <c r="O85" i="22"/>
  <c r="L85" i="22"/>
  <c r="I85" i="22"/>
  <c r="F85" i="22"/>
  <c r="O84" i="22"/>
  <c r="L84" i="22"/>
  <c r="I84" i="22"/>
  <c r="I83" i="22" s="1"/>
  <c r="F84" i="22"/>
  <c r="N83" i="22"/>
  <c r="M83" i="22"/>
  <c r="K83" i="22"/>
  <c r="J83" i="22"/>
  <c r="H83" i="22"/>
  <c r="G83" i="22"/>
  <c r="E83" i="22"/>
  <c r="D83" i="22"/>
  <c r="D82" i="22" s="1"/>
  <c r="O81" i="22"/>
  <c r="O79" i="22" s="1"/>
  <c r="L81" i="22"/>
  <c r="I81" i="22"/>
  <c r="F81" i="22"/>
  <c r="O80" i="22"/>
  <c r="L80" i="22"/>
  <c r="L79" i="22" s="1"/>
  <c r="I80" i="22"/>
  <c r="I79" i="22" s="1"/>
  <c r="F80" i="22"/>
  <c r="N79" i="22"/>
  <c r="M79" i="22"/>
  <c r="K79" i="22"/>
  <c r="J79" i="22"/>
  <c r="H79" i="22"/>
  <c r="G79" i="22"/>
  <c r="F79" i="22"/>
  <c r="E79" i="22"/>
  <c r="D79" i="22"/>
  <c r="O78" i="22"/>
  <c r="L78" i="22"/>
  <c r="I78" i="22"/>
  <c r="F78" i="22"/>
  <c r="O77" i="22"/>
  <c r="O76" i="22" s="1"/>
  <c r="L77" i="22"/>
  <c r="I77" i="22"/>
  <c r="I76" i="22" s="1"/>
  <c r="I75" i="22" s="1"/>
  <c r="F77" i="22"/>
  <c r="N76" i="22"/>
  <c r="N75" i="22" s="1"/>
  <c r="M76" i="22"/>
  <c r="M75" i="22" s="1"/>
  <c r="L76" i="22"/>
  <c r="L75" i="22" s="1"/>
  <c r="K76" i="22"/>
  <c r="J76" i="22"/>
  <c r="H76" i="22"/>
  <c r="H75" i="22" s="1"/>
  <c r="G76" i="22"/>
  <c r="G75" i="22" s="1"/>
  <c r="F76" i="22"/>
  <c r="E76" i="22"/>
  <c r="D76" i="22"/>
  <c r="D75" i="22" s="1"/>
  <c r="K75" i="22"/>
  <c r="O73" i="22"/>
  <c r="L73" i="22"/>
  <c r="I73" i="22"/>
  <c r="F73" i="22"/>
  <c r="O72" i="22"/>
  <c r="L72" i="22"/>
  <c r="I72" i="22"/>
  <c r="F72" i="22"/>
  <c r="O71" i="22"/>
  <c r="L71" i="22"/>
  <c r="I71" i="22"/>
  <c r="F71" i="22"/>
  <c r="O70" i="22"/>
  <c r="L70" i="22"/>
  <c r="I70" i="22"/>
  <c r="F70" i="22"/>
  <c r="O69" i="22"/>
  <c r="O68" i="22" s="1"/>
  <c r="L69" i="22"/>
  <c r="I69" i="22"/>
  <c r="F69" i="22"/>
  <c r="F68" i="22" s="1"/>
  <c r="N68" i="22"/>
  <c r="N66" i="22" s="1"/>
  <c r="M68" i="22"/>
  <c r="M66" i="22" s="1"/>
  <c r="K68" i="22"/>
  <c r="J68" i="22"/>
  <c r="J66" i="22" s="1"/>
  <c r="H68" i="22"/>
  <c r="G68" i="22"/>
  <c r="G66" i="22" s="1"/>
  <c r="E68" i="22"/>
  <c r="E66" i="22" s="1"/>
  <c r="D68" i="22"/>
  <c r="O67" i="22"/>
  <c r="O66" i="22" s="1"/>
  <c r="L67" i="22"/>
  <c r="I67" i="22"/>
  <c r="C67" i="22" s="1"/>
  <c r="F67" i="22"/>
  <c r="K66" i="22"/>
  <c r="H66" i="22"/>
  <c r="D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L59" i="22"/>
  <c r="I59" i="22"/>
  <c r="I57" i="22" s="1"/>
  <c r="F59" i="22"/>
  <c r="O58" i="22"/>
  <c r="O57" i="22" s="1"/>
  <c r="L58" i="22"/>
  <c r="I58" i="22"/>
  <c r="F58" i="22"/>
  <c r="N57" i="22"/>
  <c r="M57" i="22"/>
  <c r="K57" i="22"/>
  <c r="J57" i="22"/>
  <c r="H57" i="22"/>
  <c r="G57" i="22"/>
  <c r="E57" i="22"/>
  <c r="D57" i="22"/>
  <c r="O56" i="22"/>
  <c r="L56" i="22"/>
  <c r="I56" i="22"/>
  <c r="F56" i="22"/>
  <c r="O55" i="22"/>
  <c r="O54" i="22" s="1"/>
  <c r="O53" i="22" s="1"/>
  <c r="O52" i="22" s="1"/>
  <c r="L55" i="22"/>
  <c r="L54" i="22" s="1"/>
  <c r="I55" i="22"/>
  <c r="I54" i="22" s="1"/>
  <c r="F55" i="22"/>
  <c r="N54" i="22"/>
  <c r="N53" i="22" s="1"/>
  <c r="N52" i="22" s="1"/>
  <c r="M54" i="22"/>
  <c r="K54" i="22"/>
  <c r="J54" i="22"/>
  <c r="J53" i="22" s="1"/>
  <c r="H54" i="22"/>
  <c r="G54" i="22"/>
  <c r="F54" i="22"/>
  <c r="E54" i="22"/>
  <c r="E53" i="22" s="1"/>
  <c r="E52" i="22" s="1"/>
  <c r="D54" i="22"/>
  <c r="D53" i="22" s="1"/>
  <c r="O46" i="22"/>
  <c r="C46" i="22"/>
  <c r="O45" i="22"/>
  <c r="C45" i="22" s="1"/>
  <c r="N44" i="22"/>
  <c r="M44" i="22"/>
  <c r="L43" i="22"/>
  <c r="L42" i="22" s="1"/>
  <c r="I43" i="22"/>
  <c r="I42" i="22" s="1"/>
  <c r="F43" i="22"/>
  <c r="K42" i="22"/>
  <c r="J42" i="22"/>
  <c r="H42" i="22"/>
  <c r="G42" i="22"/>
  <c r="E42" i="22"/>
  <c r="D42" i="22"/>
  <c r="F41" i="22"/>
  <c r="C41" i="22" s="1"/>
  <c r="L40" i="22"/>
  <c r="C40" i="22"/>
  <c r="L39" i="22"/>
  <c r="C39" i="22" s="1"/>
  <c r="L38" i="22"/>
  <c r="C38" i="22" s="1"/>
  <c r="L37" i="22"/>
  <c r="C37" i="22" s="1"/>
  <c r="K36" i="22"/>
  <c r="J36" i="22"/>
  <c r="L35" i="22"/>
  <c r="C35" i="22" s="1"/>
  <c r="L34" i="22"/>
  <c r="C34" i="22" s="1"/>
  <c r="K33" i="22"/>
  <c r="K26" i="22" s="1"/>
  <c r="K20" i="22" s="1"/>
  <c r="J33" i="22"/>
  <c r="L32" i="22"/>
  <c r="C32" i="22" s="1"/>
  <c r="K31" i="22"/>
  <c r="J31" i="22"/>
  <c r="J26" i="22" s="1"/>
  <c r="L30" i="22"/>
  <c r="C30" i="22" s="1"/>
  <c r="L29" i="22"/>
  <c r="C29" i="22"/>
  <c r="L28" i="22"/>
  <c r="C28" i="22" s="1"/>
  <c r="K27" i="22"/>
  <c r="J27" i="22"/>
  <c r="F25" i="22"/>
  <c r="C25" i="22" s="1"/>
  <c r="I24" i="22"/>
  <c r="D24" i="22"/>
  <c r="F24" i="22" s="1"/>
  <c r="C24" i="22" s="1"/>
  <c r="O23" i="22"/>
  <c r="L23" i="22"/>
  <c r="I23" i="22"/>
  <c r="F23" i="22"/>
  <c r="O22" i="22"/>
  <c r="O21" i="22" s="1"/>
  <c r="L22" i="22"/>
  <c r="L21" i="22" s="1"/>
  <c r="L287" i="22" s="1"/>
  <c r="L286" i="22" s="1"/>
  <c r="I22" i="22"/>
  <c r="I21" i="22" s="1"/>
  <c r="F22" i="22"/>
  <c r="N21" i="22"/>
  <c r="M21" i="22"/>
  <c r="M20" i="22" s="1"/>
  <c r="K21" i="22"/>
  <c r="K287" i="22" s="1"/>
  <c r="K286" i="22" s="1"/>
  <c r="J21" i="22"/>
  <c r="H21" i="22"/>
  <c r="H287" i="22" s="1"/>
  <c r="G21" i="22"/>
  <c r="G287" i="22" s="1"/>
  <c r="G286" i="22" s="1"/>
  <c r="F21" i="22"/>
  <c r="E21" i="22"/>
  <c r="E287" i="22" s="1"/>
  <c r="E286" i="22" s="1"/>
  <c r="D21" i="22"/>
  <c r="G20" i="22"/>
  <c r="C227" i="22" l="1"/>
  <c r="C228" i="22"/>
  <c r="F234" i="22"/>
  <c r="C247" i="22"/>
  <c r="C267" i="22"/>
  <c r="C289" i="22"/>
  <c r="C293" i="22"/>
  <c r="C294" i="22"/>
  <c r="M53" i="22"/>
  <c r="C71" i="22"/>
  <c r="C85" i="22"/>
  <c r="L83" i="22"/>
  <c r="G82" i="22"/>
  <c r="C97" i="22"/>
  <c r="C101" i="22"/>
  <c r="J82" i="22"/>
  <c r="C103" i="22"/>
  <c r="C104" i="22"/>
  <c r="C113" i="22"/>
  <c r="C114" i="22"/>
  <c r="C141" i="22"/>
  <c r="C153" i="22"/>
  <c r="C157" i="22"/>
  <c r="O165" i="22"/>
  <c r="O164" i="22" s="1"/>
  <c r="C192" i="22"/>
  <c r="C200" i="22"/>
  <c r="C201" i="22"/>
  <c r="E194" i="22"/>
  <c r="K194" i="22"/>
  <c r="L237" i="22"/>
  <c r="I269" i="22"/>
  <c r="I268" i="22" s="1"/>
  <c r="C291" i="22"/>
  <c r="J194" i="22"/>
  <c r="K53" i="22"/>
  <c r="K52" i="22" s="1"/>
  <c r="C55" i="22"/>
  <c r="C117" i="22"/>
  <c r="C137" i="22"/>
  <c r="L135" i="22"/>
  <c r="G129" i="22"/>
  <c r="G74" i="22" s="1"/>
  <c r="C161" i="22"/>
  <c r="O195" i="22"/>
  <c r="L195" i="22"/>
  <c r="C216" i="22"/>
  <c r="C220" i="22"/>
  <c r="C221" i="22"/>
  <c r="C223" i="22"/>
  <c r="G230" i="22"/>
  <c r="C43" i="22"/>
  <c r="G53" i="22"/>
  <c r="C59" i="22"/>
  <c r="C63" i="22"/>
  <c r="C64" i="22"/>
  <c r="C65" i="22"/>
  <c r="F75" i="22"/>
  <c r="C109" i="22"/>
  <c r="C125" i="22"/>
  <c r="J129" i="22"/>
  <c r="C133" i="22"/>
  <c r="L165" i="22"/>
  <c r="L164" i="22" s="1"/>
  <c r="J173" i="22"/>
  <c r="J172" i="22" s="1"/>
  <c r="C177" i="22"/>
  <c r="D173" i="22"/>
  <c r="D172" i="22" s="1"/>
  <c r="H173" i="22"/>
  <c r="H172" i="22" s="1"/>
  <c r="G186" i="22"/>
  <c r="H194" i="22"/>
  <c r="C218" i="22"/>
  <c r="O237" i="22"/>
  <c r="O271" i="22"/>
  <c r="I215" i="22"/>
  <c r="C23" i="22"/>
  <c r="G52" i="22"/>
  <c r="C56" i="22"/>
  <c r="L57" i="22"/>
  <c r="L53" i="22" s="1"/>
  <c r="L68" i="22"/>
  <c r="L66" i="22" s="1"/>
  <c r="C80" i="22"/>
  <c r="C81" i="22"/>
  <c r="E82" i="22"/>
  <c r="O83" i="22"/>
  <c r="I88" i="22"/>
  <c r="N82" i="22"/>
  <c r="O94" i="22"/>
  <c r="L94" i="22"/>
  <c r="C108" i="22"/>
  <c r="L140" i="22"/>
  <c r="C146" i="22"/>
  <c r="I143" i="22"/>
  <c r="O150" i="22"/>
  <c r="C158" i="22"/>
  <c r="C180" i="22"/>
  <c r="E186" i="22"/>
  <c r="C202" i="22"/>
  <c r="G203" i="22"/>
  <c r="G194" i="22" s="1"/>
  <c r="M203" i="22"/>
  <c r="M194" i="22" s="1"/>
  <c r="C210" i="22"/>
  <c r="C222" i="22"/>
  <c r="C225" i="22"/>
  <c r="J230" i="22"/>
  <c r="J229" i="22" s="1"/>
  <c r="J193" i="22" s="1"/>
  <c r="K230" i="22"/>
  <c r="C240" i="22"/>
  <c r="C242" i="22"/>
  <c r="C249" i="22"/>
  <c r="C254" i="22"/>
  <c r="O275" i="22"/>
  <c r="O269" i="22" s="1"/>
  <c r="O268" i="22" s="1"/>
  <c r="O287" i="22"/>
  <c r="D229" i="22"/>
  <c r="L31" i="22"/>
  <c r="C31" i="22" s="1"/>
  <c r="F42" i="22"/>
  <c r="C42" i="22" s="1"/>
  <c r="D52" i="22"/>
  <c r="H53" i="22"/>
  <c r="H52" i="22" s="1"/>
  <c r="C58" i="22"/>
  <c r="C69" i="22"/>
  <c r="C70" i="22"/>
  <c r="E75" i="22"/>
  <c r="J75" i="22"/>
  <c r="O75" i="22"/>
  <c r="C79" i="22"/>
  <c r="C96" i="22"/>
  <c r="L111" i="22"/>
  <c r="C120" i="22"/>
  <c r="C123" i="22"/>
  <c r="O121" i="22"/>
  <c r="L143" i="22"/>
  <c r="C152" i="22"/>
  <c r="N173" i="22"/>
  <c r="N172" i="22" s="1"/>
  <c r="C214" i="22"/>
  <c r="L234" i="22"/>
  <c r="M230" i="22"/>
  <c r="M229" i="22" s="1"/>
  <c r="C244" i="22"/>
  <c r="C270" i="22"/>
  <c r="C278" i="22"/>
  <c r="L115" i="22"/>
  <c r="C234" i="22"/>
  <c r="D287" i="22"/>
  <c r="D286" i="22" s="1"/>
  <c r="C60" i="22"/>
  <c r="C61" i="22"/>
  <c r="C62" i="22"/>
  <c r="F66" i="22"/>
  <c r="I68" i="22"/>
  <c r="I66" i="22" s="1"/>
  <c r="C72" i="22"/>
  <c r="C73" i="22"/>
  <c r="C77" i="22"/>
  <c r="C78" i="22"/>
  <c r="C87" i="22"/>
  <c r="F94" i="22"/>
  <c r="C100" i="22"/>
  <c r="K82" i="22"/>
  <c r="K74" i="22" s="1"/>
  <c r="K51" i="22" s="1"/>
  <c r="I121" i="22"/>
  <c r="C131" i="22"/>
  <c r="C132" i="22"/>
  <c r="H129" i="22"/>
  <c r="H74" i="22" s="1"/>
  <c r="C138" i="22"/>
  <c r="F150" i="22"/>
  <c r="C156" i="22"/>
  <c r="C175" i="22"/>
  <c r="C176" i="22"/>
  <c r="L178" i="22"/>
  <c r="C182" i="22"/>
  <c r="O183" i="22"/>
  <c r="F191" i="22"/>
  <c r="C199" i="22"/>
  <c r="C207" i="22"/>
  <c r="C217" i="22"/>
  <c r="F226" i="22"/>
  <c r="O245" i="22"/>
  <c r="L251" i="22"/>
  <c r="C257" i="22"/>
  <c r="E258" i="22"/>
  <c r="C262" i="22"/>
  <c r="F263" i="22"/>
  <c r="C266" i="22"/>
  <c r="O263" i="22"/>
  <c r="L275" i="22"/>
  <c r="L269" i="22" s="1"/>
  <c r="L268" i="22" s="1"/>
  <c r="C290" i="22"/>
  <c r="F287" i="22"/>
  <c r="C21" i="22"/>
  <c r="C22" i="22"/>
  <c r="M52" i="22"/>
  <c r="J287" i="22"/>
  <c r="J286" i="22" s="1"/>
  <c r="J20" i="22"/>
  <c r="N287" i="22"/>
  <c r="N286" i="22" s="1"/>
  <c r="N20" i="22"/>
  <c r="I20" i="22"/>
  <c r="C54" i="22"/>
  <c r="I53" i="22"/>
  <c r="J74" i="22"/>
  <c r="J52" i="22"/>
  <c r="C75" i="22"/>
  <c r="C84" i="22"/>
  <c r="F83" i="22"/>
  <c r="C188" i="22"/>
  <c r="F187" i="22"/>
  <c r="C265" i="22"/>
  <c r="I263" i="22"/>
  <c r="C263" i="22" s="1"/>
  <c r="M287" i="22"/>
  <c r="M286" i="22" s="1"/>
  <c r="C296" i="22"/>
  <c r="D20" i="22"/>
  <c r="H20" i="22"/>
  <c r="L27" i="22"/>
  <c r="L33" i="22"/>
  <c r="C33" i="22" s="1"/>
  <c r="L36" i="22"/>
  <c r="C36" i="22" s="1"/>
  <c r="O44" i="22"/>
  <c r="C44" i="22" s="1"/>
  <c r="F57" i="22"/>
  <c r="C57" i="22" s="1"/>
  <c r="C68" i="22"/>
  <c r="C76" i="22"/>
  <c r="C86" i="22"/>
  <c r="C95" i="22"/>
  <c r="F102" i="22"/>
  <c r="I102" i="22"/>
  <c r="C107" i="22"/>
  <c r="C116" i="22"/>
  <c r="F115" i="22"/>
  <c r="C115" i="22" s="1"/>
  <c r="F130" i="22"/>
  <c r="D129" i="22"/>
  <c r="D74" i="22" s="1"/>
  <c r="O135" i="22"/>
  <c r="O143" i="22"/>
  <c r="C151" i="22"/>
  <c r="C160" i="22"/>
  <c r="F159" i="22"/>
  <c r="C159" i="22" s="1"/>
  <c r="C167" i="22"/>
  <c r="C168" i="22"/>
  <c r="F165" i="22"/>
  <c r="F174" i="22"/>
  <c r="I173" i="22"/>
  <c r="I172" i="22" s="1"/>
  <c r="O178" i="22"/>
  <c r="C178" i="22" s="1"/>
  <c r="C184" i="22"/>
  <c r="F183" i="22"/>
  <c r="H186" i="22"/>
  <c r="E20" i="22"/>
  <c r="H286" i="22"/>
  <c r="M82" i="22"/>
  <c r="O88" i="22"/>
  <c r="I94" i="22"/>
  <c r="I82" i="22" s="1"/>
  <c r="C98" i="22"/>
  <c r="C99" i="22"/>
  <c r="C106" i="22"/>
  <c r="C110" i="22"/>
  <c r="O111" i="22"/>
  <c r="C119" i="22"/>
  <c r="L121" i="22"/>
  <c r="C126" i="22"/>
  <c r="M129" i="22"/>
  <c r="L130" i="22"/>
  <c r="C134" i="22"/>
  <c r="C136" i="22"/>
  <c r="F135" i="22"/>
  <c r="C135" i="22" s="1"/>
  <c r="C142" i="22"/>
  <c r="C144" i="22"/>
  <c r="F143" i="22"/>
  <c r="I150" i="22"/>
  <c r="C155" i="22"/>
  <c r="C163" i="22"/>
  <c r="C171" i="22"/>
  <c r="M172" i="22"/>
  <c r="L173" i="22"/>
  <c r="L172" i="22" s="1"/>
  <c r="C179" i="22"/>
  <c r="D186" i="22"/>
  <c r="I186" i="22"/>
  <c r="O204" i="22"/>
  <c r="C241" i="22"/>
  <c r="I237" i="22"/>
  <c r="O258" i="22"/>
  <c r="C124" i="22"/>
  <c r="F121" i="22"/>
  <c r="C121" i="22" s="1"/>
  <c r="C91" i="22"/>
  <c r="C92" i="22"/>
  <c r="F88" i="22"/>
  <c r="O102" i="22"/>
  <c r="L102" i="22"/>
  <c r="L82" i="22" s="1"/>
  <c r="C112" i="22"/>
  <c r="F111" i="22"/>
  <c r="C118" i="22"/>
  <c r="C128" i="22"/>
  <c r="F127" i="22"/>
  <c r="C127" i="22" s="1"/>
  <c r="N129" i="22"/>
  <c r="N74" i="22" s="1"/>
  <c r="O130" i="22"/>
  <c r="C139" i="22"/>
  <c r="C147" i="22"/>
  <c r="L150" i="22"/>
  <c r="C154" i="22"/>
  <c r="C162" i="22"/>
  <c r="C170" i="22"/>
  <c r="O174" i="22"/>
  <c r="O187" i="22"/>
  <c r="O186" i="22" s="1"/>
  <c r="I197" i="22"/>
  <c r="C197" i="22" s="1"/>
  <c r="C198" i="22"/>
  <c r="C206" i="22"/>
  <c r="I204" i="22"/>
  <c r="I203" i="22" s="1"/>
  <c r="L250" i="22"/>
  <c r="N193" i="22"/>
  <c r="C122" i="22"/>
  <c r="I140" i="22"/>
  <c r="C140" i="22" s="1"/>
  <c r="C166" i="22"/>
  <c r="D194" i="22"/>
  <c r="L204" i="22"/>
  <c r="L203" i="22" s="1"/>
  <c r="C213" i="22"/>
  <c r="H229" i="22"/>
  <c r="H193" i="22" s="1"/>
  <c r="C236" i="22"/>
  <c r="C246" i="22"/>
  <c r="F245" i="22"/>
  <c r="K258" i="22"/>
  <c r="K229" i="22" s="1"/>
  <c r="K284" i="22" s="1"/>
  <c r="F258" i="22"/>
  <c r="C272" i="22"/>
  <c r="F271" i="22"/>
  <c r="C271" i="22" s="1"/>
  <c r="C283" i="22"/>
  <c r="I281" i="22"/>
  <c r="C281" i="22" s="1"/>
  <c r="C295" i="22"/>
  <c r="C191" i="22"/>
  <c r="F190" i="22"/>
  <c r="C190" i="22" s="1"/>
  <c r="L194" i="22"/>
  <c r="I195" i="22"/>
  <c r="O215" i="22"/>
  <c r="E230" i="22"/>
  <c r="E229" i="22" s="1"/>
  <c r="C238" i="22"/>
  <c r="F237" i="22"/>
  <c r="C237" i="22" s="1"/>
  <c r="C248" i="22"/>
  <c r="C253" i="22"/>
  <c r="I251" i="22"/>
  <c r="C256" i="22"/>
  <c r="G258" i="22"/>
  <c r="G229" i="22" s="1"/>
  <c r="C261" i="22"/>
  <c r="I259" i="22"/>
  <c r="C274" i="22"/>
  <c r="C280" i="22"/>
  <c r="F279" i="22"/>
  <c r="C279" i="22" s="1"/>
  <c r="O288" i="22"/>
  <c r="O286" i="22" s="1"/>
  <c r="F195" i="22"/>
  <c r="F204" i="22"/>
  <c r="C219" i="22"/>
  <c r="F215" i="22"/>
  <c r="C215" i="22" s="1"/>
  <c r="C226" i="22"/>
  <c r="O230" i="22"/>
  <c r="I232" i="22"/>
  <c r="I230" i="22" s="1"/>
  <c r="C233" i="22"/>
  <c r="L245" i="22"/>
  <c r="L230" i="22" s="1"/>
  <c r="L229" i="22" s="1"/>
  <c r="C276" i="22"/>
  <c r="F275" i="22"/>
  <c r="C275" i="22" s="1"/>
  <c r="C292" i="22"/>
  <c r="F288" i="22"/>
  <c r="F286" i="22" s="1"/>
  <c r="C205" i="22"/>
  <c r="C252" i="22"/>
  <c r="C260" i="22"/>
  <c r="C264" i="22"/>
  <c r="C282" i="22"/>
  <c r="M284" i="22" l="1"/>
  <c r="D51" i="22"/>
  <c r="C66" i="22"/>
  <c r="G51" i="22"/>
  <c r="M193" i="22"/>
  <c r="C150" i="22"/>
  <c r="C232" i="22"/>
  <c r="L129" i="22"/>
  <c r="L74" i="22" s="1"/>
  <c r="M74" i="22"/>
  <c r="J284" i="22"/>
  <c r="H284" i="22"/>
  <c r="E193" i="22"/>
  <c r="O129" i="22"/>
  <c r="O82" i="22"/>
  <c r="C183" i="22"/>
  <c r="I52" i="22"/>
  <c r="H51" i="22"/>
  <c r="H50" i="22" s="1"/>
  <c r="H285" i="22" s="1"/>
  <c r="O229" i="22"/>
  <c r="C143" i="22"/>
  <c r="C94" i="22"/>
  <c r="F20" i="22"/>
  <c r="E74" i="22"/>
  <c r="E51" i="22" s="1"/>
  <c r="L52" i="22"/>
  <c r="N284" i="22"/>
  <c r="N51" i="22"/>
  <c r="N50" i="22" s="1"/>
  <c r="G193" i="22"/>
  <c r="G50" i="22" s="1"/>
  <c r="G284" i="22"/>
  <c r="H49" i="22"/>
  <c r="I250" i="22"/>
  <c r="C250" i="22" s="1"/>
  <c r="C251" i="22"/>
  <c r="F230" i="22"/>
  <c r="D193" i="22"/>
  <c r="D50" i="22" s="1"/>
  <c r="D284" i="22"/>
  <c r="C288" i="22"/>
  <c r="C245" i="22"/>
  <c r="I129" i="22"/>
  <c r="I74" i="22" s="1"/>
  <c r="C187" i="22"/>
  <c r="F186" i="22"/>
  <c r="C186" i="22" s="1"/>
  <c r="J51" i="22"/>
  <c r="J50" i="22" s="1"/>
  <c r="O20" i="22"/>
  <c r="I258" i="22"/>
  <c r="I229" i="22" s="1"/>
  <c r="C259" i="22"/>
  <c r="C27" i="22"/>
  <c r="L26" i="22"/>
  <c r="M51" i="22"/>
  <c r="M50" i="22" s="1"/>
  <c r="C195" i="22"/>
  <c r="I194" i="22"/>
  <c r="O173" i="22"/>
  <c r="O172" i="22" s="1"/>
  <c r="C111" i="22"/>
  <c r="C88" i="22"/>
  <c r="O203" i="22"/>
  <c r="O194" i="22" s="1"/>
  <c r="F173" i="22"/>
  <c r="C174" i="22"/>
  <c r="F129" i="22"/>
  <c r="C129" i="22" s="1"/>
  <c r="C130" i="22"/>
  <c r="F53" i="22"/>
  <c r="K193" i="22"/>
  <c r="K50" i="22" s="1"/>
  <c r="I287" i="22"/>
  <c r="I286" i="22" s="1"/>
  <c r="C286" i="22" s="1"/>
  <c r="F269" i="22"/>
  <c r="F203" i="22"/>
  <c r="F194" i="22" s="1"/>
  <c r="C204" i="22"/>
  <c r="L193" i="22"/>
  <c r="F164" i="22"/>
  <c r="C164" i="22" s="1"/>
  <c r="C165" i="22"/>
  <c r="C102" i="22"/>
  <c r="C83" i="22"/>
  <c r="F82" i="22"/>
  <c r="L51" i="22" l="1"/>
  <c r="L50" i="22" s="1"/>
  <c r="L284" i="22"/>
  <c r="E50" i="22"/>
  <c r="E284" i="22"/>
  <c r="I284" i="22"/>
  <c r="C287" i="22"/>
  <c r="C258" i="22"/>
  <c r="I51" i="22"/>
  <c r="O74" i="22"/>
  <c r="O51" i="22" s="1"/>
  <c r="C194" i="22"/>
  <c r="D285" i="22"/>
  <c r="D49" i="22"/>
  <c r="I193" i="22"/>
  <c r="C26" i="22"/>
  <c r="L20" i="22"/>
  <c r="C20" i="22" s="1"/>
  <c r="C230" i="22"/>
  <c r="F229" i="22"/>
  <c r="C229" i="22" s="1"/>
  <c r="C82" i="22"/>
  <c r="F74" i="22"/>
  <c r="C74" i="22" s="1"/>
  <c r="C269" i="22"/>
  <c r="F268" i="22"/>
  <c r="K49" i="22"/>
  <c r="K285" i="22"/>
  <c r="M285" i="22"/>
  <c r="M49" i="22"/>
  <c r="C203" i="22"/>
  <c r="F52" i="22"/>
  <c r="C53" i="22"/>
  <c r="F172" i="22"/>
  <c r="C172" i="22" s="1"/>
  <c r="C173" i="22"/>
  <c r="J49" i="22"/>
  <c r="J285" i="22"/>
  <c r="N285" i="22"/>
  <c r="N49" i="22"/>
  <c r="O193" i="22"/>
  <c r="O50" i="22" s="1"/>
  <c r="O284" i="22"/>
  <c r="G285" i="22"/>
  <c r="G49" i="22"/>
  <c r="L49" i="22" l="1"/>
  <c r="L285" i="22"/>
  <c r="I50" i="22"/>
  <c r="I285" i="22" s="1"/>
  <c r="E49" i="22"/>
  <c r="E285" i="22"/>
  <c r="F193" i="22"/>
  <c r="C193" i="22" s="1"/>
  <c r="O285" i="22"/>
  <c r="O49" i="22"/>
  <c r="I49" i="22"/>
  <c r="C268" i="22"/>
  <c r="F284" i="22"/>
  <c r="C284" i="22" s="1"/>
  <c r="F51" i="22"/>
  <c r="C52" i="22"/>
  <c r="F50" i="22" l="1"/>
  <c r="C51" i="22"/>
  <c r="F285" i="22" l="1"/>
  <c r="C285" i="22" s="1"/>
  <c r="C50" i="22"/>
  <c r="F49" i="22"/>
  <c r="C49" i="22" s="1"/>
  <c r="O296" i="21" l="1"/>
  <c r="L296" i="21"/>
  <c r="I296" i="21"/>
  <c r="F296" i="21"/>
  <c r="O295" i="21"/>
  <c r="L295" i="21"/>
  <c r="I295" i="21"/>
  <c r="F295" i="21"/>
  <c r="O294" i="21"/>
  <c r="L294" i="21"/>
  <c r="I294" i="21"/>
  <c r="F294" i="21"/>
  <c r="O293" i="21"/>
  <c r="L293" i="21"/>
  <c r="I293" i="21"/>
  <c r="F293" i="21"/>
  <c r="O292" i="21"/>
  <c r="L292" i="21"/>
  <c r="I292" i="21"/>
  <c r="F292" i="21"/>
  <c r="O291" i="21"/>
  <c r="L291" i="21"/>
  <c r="I291" i="21"/>
  <c r="F291" i="21"/>
  <c r="O290" i="21"/>
  <c r="L290" i="21"/>
  <c r="I290" i="21"/>
  <c r="F290" i="21"/>
  <c r="O289" i="21"/>
  <c r="L289" i="21"/>
  <c r="L288" i="21" s="1"/>
  <c r="I289" i="21"/>
  <c r="F289" i="21"/>
  <c r="F288" i="21" s="1"/>
  <c r="N288" i="21"/>
  <c r="M288" i="21"/>
  <c r="K288" i="21"/>
  <c r="J288" i="21"/>
  <c r="H288" i="21"/>
  <c r="G288" i="21"/>
  <c r="E288" i="21"/>
  <c r="D288" i="21"/>
  <c r="O283" i="21"/>
  <c r="L283" i="21"/>
  <c r="I283" i="21"/>
  <c r="F283" i="21"/>
  <c r="O282" i="21"/>
  <c r="O281" i="21" s="1"/>
  <c r="L282" i="21"/>
  <c r="L281" i="21" s="1"/>
  <c r="I282" i="21"/>
  <c r="F282" i="21"/>
  <c r="F281" i="21" s="1"/>
  <c r="N281" i="21"/>
  <c r="M281" i="21"/>
  <c r="K281" i="21"/>
  <c r="J281" i="21"/>
  <c r="H281" i="21"/>
  <c r="G281" i="21"/>
  <c r="E281" i="21"/>
  <c r="D281" i="21"/>
  <c r="O280" i="21"/>
  <c r="O279" i="21" s="1"/>
  <c r="L280" i="21"/>
  <c r="I280" i="21"/>
  <c r="I279" i="21" s="1"/>
  <c r="F280" i="21"/>
  <c r="N279" i="21"/>
  <c r="N268" i="21" s="1"/>
  <c r="M279" i="21"/>
  <c r="L279" i="21"/>
  <c r="K279" i="21"/>
  <c r="J279" i="21"/>
  <c r="J268" i="21" s="1"/>
  <c r="H279" i="21"/>
  <c r="H268" i="21" s="1"/>
  <c r="G279" i="21"/>
  <c r="G268" i="21" s="1"/>
  <c r="E279" i="21"/>
  <c r="D279" i="21"/>
  <c r="O278" i="21"/>
  <c r="L278" i="21"/>
  <c r="I278" i="21"/>
  <c r="F278" i="21"/>
  <c r="O277" i="21"/>
  <c r="L277" i="21"/>
  <c r="I277" i="21"/>
  <c r="F277" i="21"/>
  <c r="O276" i="21"/>
  <c r="O275" i="21" s="1"/>
  <c r="L276" i="21"/>
  <c r="I276" i="21"/>
  <c r="I275" i="21" s="1"/>
  <c r="F276" i="21"/>
  <c r="C276" i="21" s="1"/>
  <c r="N275" i="21"/>
  <c r="M275" i="21"/>
  <c r="K275" i="21"/>
  <c r="J275" i="21"/>
  <c r="H275" i="21"/>
  <c r="G275" i="21"/>
  <c r="F275" i="21"/>
  <c r="E275" i="21"/>
  <c r="D275" i="21"/>
  <c r="O274" i="21"/>
  <c r="L274" i="21"/>
  <c r="I274" i="21"/>
  <c r="C274" i="21" s="1"/>
  <c r="F274" i="21"/>
  <c r="O273" i="21"/>
  <c r="L273" i="21"/>
  <c r="I273" i="21"/>
  <c r="F273" i="21"/>
  <c r="O272" i="21"/>
  <c r="O271" i="21" s="1"/>
  <c r="L272" i="21"/>
  <c r="I272" i="21"/>
  <c r="F272" i="21"/>
  <c r="N271" i="21"/>
  <c r="M271" i="21"/>
  <c r="L271" i="21"/>
  <c r="K271" i="21"/>
  <c r="J271" i="21"/>
  <c r="H271" i="21"/>
  <c r="G271" i="21"/>
  <c r="F271" i="21"/>
  <c r="E271" i="21"/>
  <c r="D271" i="21"/>
  <c r="D269" i="21" s="1"/>
  <c r="D268" i="21" s="1"/>
  <c r="O270" i="21"/>
  <c r="L270" i="21"/>
  <c r="I270" i="21"/>
  <c r="F270" i="21"/>
  <c r="F269" i="21" s="1"/>
  <c r="M268" i="21"/>
  <c r="K268" i="21"/>
  <c r="O267" i="21"/>
  <c r="L267" i="21"/>
  <c r="I267" i="21"/>
  <c r="F267" i="21"/>
  <c r="O266" i="21"/>
  <c r="L266" i="21"/>
  <c r="I266" i="21"/>
  <c r="F266" i="21"/>
  <c r="O265" i="21"/>
  <c r="L265" i="21"/>
  <c r="I265" i="21"/>
  <c r="F265" i="21"/>
  <c r="O264" i="21"/>
  <c r="L264" i="21"/>
  <c r="I264" i="21"/>
  <c r="F264" i="21"/>
  <c r="N263" i="21"/>
  <c r="M263" i="21"/>
  <c r="K263" i="21"/>
  <c r="J263" i="21"/>
  <c r="H263" i="21"/>
  <c r="G263" i="21"/>
  <c r="E263" i="21"/>
  <c r="D263" i="21"/>
  <c r="O262" i="21"/>
  <c r="L262" i="21"/>
  <c r="I262" i="21"/>
  <c r="F262" i="21"/>
  <c r="C262" i="21" s="1"/>
  <c r="O261" i="21"/>
  <c r="L261" i="21"/>
  <c r="I261" i="21"/>
  <c r="F261" i="21"/>
  <c r="C261" i="21" s="1"/>
  <c r="O260" i="21"/>
  <c r="L260" i="21"/>
  <c r="L259" i="21" s="1"/>
  <c r="I260" i="21"/>
  <c r="F260" i="21"/>
  <c r="N259" i="21"/>
  <c r="M259" i="21"/>
  <c r="M258" i="21" s="1"/>
  <c r="K259" i="21"/>
  <c r="K258" i="21" s="1"/>
  <c r="J259" i="21"/>
  <c r="H259" i="21"/>
  <c r="G259" i="21"/>
  <c r="F259" i="21"/>
  <c r="E259" i="21"/>
  <c r="D259" i="21"/>
  <c r="D258" i="21" s="1"/>
  <c r="G258" i="21"/>
  <c r="E258" i="21"/>
  <c r="O257" i="21"/>
  <c r="L257" i="21"/>
  <c r="I257" i="21"/>
  <c r="F257" i="21"/>
  <c r="O256" i="21"/>
  <c r="L256" i="21"/>
  <c r="I256" i="21"/>
  <c r="F256" i="21"/>
  <c r="O255" i="21"/>
  <c r="L255" i="21"/>
  <c r="I255" i="21"/>
  <c r="F255" i="21"/>
  <c r="O254" i="21"/>
  <c r="L254" i="21"/>
  <c r="I254" i="21"/>
  <c r="F254" i="21"/>
  <c r="C254" i="21" s="1"/>
  <c r="O253" i="21"/>
  <c r="L253" i="21"/>
  <c r="I253" i="21"/>
  <c r="F253" i="21"/>
  <c r="O252" i="21"/>
  <c r="O251" i="21" s="1"/>
  <c r="O250" i="21" s="1"/>
  <c r="L252" i="21"/>
  <c r="I252" i="21"/>
  <c r="F252" i="21"/>
  <c r="N251" i="21"/>
  <c r="N250" i="21" s="1"/>
  <c r="M251" i="21"/>
  <c r="K251" i="21"/>
  <c r="J251" i="21"/>
  <c r="J250" i="21" s="1"/>
  <c r="H251" i="21"/>
  <c r="H250" i="21" s="1"/>
  <c r="G251" i="21"/>
  <c r="G250" i="21" s="1"/>
  <c r="F251" i="21"/>
  <c r="E251" i="21"/>
  <c r="D251" i="21"/>
  <c r="D250" i="21" s="1"/>
  <c r="M250" i="21"/>
  <c r="K250" i="21"/>
  <c r="E250" i="21"/>
  <c r="O249" i="21"/>
  <c r="L249" i="21"/>
  <c r="I249" i="21"/>
  <c r="F249" i="21"/>
  <c r="O248" i="21"/>
  <c r="L248" i="21"/>
  <c r="I248" i="21"/>
  <c r="F248" i="21"/>
  <c r="O247" i="21"/>
  <c r="L247" i="21"/>
  <c r="I247" i="21"/>
  <c r="F247" i="21"/>
  <c r="C247" i="21" s="1"/>
  <c r="O246" i="21"/>
  <c r="O245" i="21" s="1"/>
  <c r="L246" i="21"/>
  <c r="I246" i="21"/>
  <c r="I245" i="21" s="1"/>
  <c r="F246" i="21"/>
  <c r="C246" i="21" s="1"/>
  <c r="N245" i="21"/>
  <c r="M245" i="21"/>
  <c r="L245" i="21"/>
  <c r="K245" i="21"/>
  <c r="J245" i="21"/>
  <c r="H245" i="21"/>
  <c r="G245" i="21"/>
  <c r="E245" i="21"/>
  <c r="D245" i="21"/>
  <c r="O244" i="21"/>
  <c r="L244" i="21"/>
  <c r="I244" i="21"/>
  <c r="F244" i="21"/>
  <c r="O243" i="21"/>
  <c r="L243" i="21"/>
  <c r="I243" i="21"/>
  <c r="F243" i="21"/>
  <c r="O242" i="21"/>
  <c r="L242" i="21"/>
  <c r="I242" i="21"/>
  <c r="F242" i="21"/>
  <c r="O241" i="21"/>
  <c r="L241" i="21"/>
  <c r="I241" i="21"/>
  <c r="F241" i="21"/>
  <c r="O240" i="21"/>
  <c r="L240" i="21"/>
  <c r="I240" i="21"/>
  <c r="F240" i="21"/>
  <c r="O239" i="21"/>
  <c r="L239" i="21"/>
  <c r="I239" i="21"/>
  <c r="F239" i="21"/>
  <c r="O238" i="21"/>
  <c r="O237" i="21" s="1"/>
  <c r="L238" i="21"/>
  <c r="I238" i="21"/>
  <c r="I237" i="21" s="1"/>
  <c r="F238" i="21"/>
  <c r="N237" i="21"/>
  <c r="M237" i="21"/>
  <c r="K237" i="21"/>
  <c r="J237" i="21"/>
  <c r="H237" i="21"/>
  <c r="G237" i="21"/>
  <c r="E237" i="21"/>
  <c r="D237" i="21"/>
  <c r="O236" i="21"/>
  <c r="L236" i="21"/>
  <c r="I236" i="21"/>
  <c r="F236" i="21"/>
  <c r="O235" i="21"/>
  <c r="L235" i="21"/>
  <c r="L234" i="21" s="1"/>
  <c r="I235" i="21"/>
  <c r="F235" i="21"/>
  <c r="F234" i="21" s="1"/>
  <c r="O234" i="21"/>
  <c r="N234" i="21"/>
  <c r="M234" i="21"/>
  <c r="K234" i="21"/>
  <c r="K230" i="21" s="1"/>
  <c r="J234" i="21"/>
  <c r="H234" i="21"/>
  <c r="G234" i="21"/>
  <c r="E234" i="21"/>
  <c r="D234" i="21"/>
  <c r="O233" i="21"/>
  <c r="L233" i="21"/>
  <c r="L232" i="21" s="1"/>
  <c r="I233" i="21"/>
  <c r="I232" i="21" s="1"/>
  <c r="F233" i="21"/>
  <c r="O232" i="21"/>
  <c r="N232" i="21"/>
  <c r="M232" i="21"/>
  <c r="M230" i="21" s="1"/>
  <c r="M229" i="21" s="1"/>
  <c r="K232" i="21"/>
  <c r="J232" i="21"/>
  <c r="H232" i="21"/>
  <c r="G232" i="21"/>
  <c r="E232" i="21"/>
  <c r="D232" i="21"/>
  <c r="O231" i="21"/>
  <c r="L231" i="21"/>
  <c r="I231" i="21"/>
  <c r="F231" i="21"/>
  <c r="N230" i="21"/>
  <c r="O228" i="21"/>
  <c r="L228" i="21"/>
  <c r="I228" i="21"/>
  <c r="F228" i="21"/>
  <c r="O227" i="21"/>
  <c r="L227" i="21"/>
  <c r="L226" i="21" s="1"/>
  <c r="I227" i="21"/>
  <c r="F227" i="21"/>
  <c r="F226" i="21" s="1"/>
  <c r="O226" i="21"/>
  <c r="N226" i="21"/>
  <c r="M226" i="21"/>
  <c r="K226" i="21"/>
  <c r="J226" i="21"/>
  <c r="I226" i="21"/>
  <c r="H226" i="21"/>
  <c r="G226" i="21"/>
  <c r="E226" i="21"/>
  <c r="D226" i="21"/>
  <c r="O225" i="21"/>
  <c r="L225" i="21"/>
  <c r="I225" i="21"/>
  <c r="F225" i="21"/>
  <c r="O224" i="21"/>
  <c r="L224" i="21"/>
  <c r="I224" i="21"/>
  <c r="F224" i="21"/>
  <c r="O223" i="21"/>
  <c r="L223" i="21"/>
  <c r="I223" i="21"/>
  <c r="F223" i="21"/>
  <c r="C223" i="21" s="1"/>
  <c r="O222" i="21"/>
  <c r="L222" i="21"/>
  <c r="I222" i="21"/>
  <c r="F222" i="21"/>
  <c r="C222" i="21" s="1"/>
  <c r="O221" i="21"/>
  <c r="L221" i="21"/>
  <c r="I221" i="21"/>
  <c r="F221" i="21"/>
  <c r="O220" i="21"/>
  <c r="L220" i="21"/>
  <c r="I220" i="21"/>
  <c r="F220" i="21"/>
  <c r="O219" i="21"/>
  <c r="L219" i="21"/>
  <c r="I219" i="21"/>
  <c r="F219" i="21"/>
  <c r="O218" i="21"/>
  <c r="L218" i="21"/>
  <c r="I218" i="21"/>
  <c r="C218" i="21" s="1"/>
  <c r="F218" i="21"/>
  <c r="O217" i="21"/>
  <c r="L217" i="21"/>
  <c r="I217" i="21"/>
  <c r="F217" i="21"/>
  <c r="O216" i="21"/>
  <c r="L216" i="21"/>
  <c r="I216" i="21"/>
  <c r="F216" i="21"/>
  <c r="F215" i="21" s="1"/>
  <c r="N215" i="21"/>
  <c r="M215" i="21"/>
  <c r="K215" i="21"/>
  <c r="J215" i="21"/>
  <c r="H215" i="21"/>
  <c r="G215" i="21"/>
  <c r="E215" i="21"/>
  <c r="D215" i="21"/>
  <c r="O214" i="21"/>
  <c r="L214" i="21"/>
  <c r="I214" i="21"/>
  <c r="F214" i="21"/>
  <c r="C214" i="21" s="1"/>
  <c r="O213" i="21"/>
  <c r="L213" i="21"/>
  <c r="I213" i="21"/>
  <c r="F213" i="21"/>
  <c r="O212" i="21"/>
  <c r="L212" i="21"/>
  <c r="I212" i="21"/>
  <c r="F212" i="21"/>
  <c r="O211" i="21"/>
  <c r="L211" i="21"/>
  <c r="I211" i="21"/>
  <c r="F211" i="21"/>
  <c r="C211" i="21" s="1"/>
  <c r="O210" i="21"/>
  <c r="L210" i="21"/>
  <c r="I210" i="21"/>
  <c r="F210" i="21"/>
  <c r="C210" i="21" s="1"/>
  <c r="O209" i="21"/>
  <c r="L209" i="21"/>
  <c r="I209" i="21"/>
  <c r="F209" i="21"/>
  <c r="O208" i="21"/>
  <c r="L208" i="21"/>
  <c r="I208" i="21"/>
  <c r="F208" i="21"/>
  <c r="O207" i="21"/>
  <c r="L207" i="21"/>
  <c r="I207" i="21"/>
  <c r="F207" i="21"/>
  <c r="O206" i="21"/>
  <c r="L206" i="21"/>
  <c r="I206" i="21"/>
  <c r="F206" i="21"/>
  <c r="O205" i="21"/>
  <c r="L205" i="21"/>
  <c r="I205" i="21"/>
  <c r="F205" i="21"/>
  <c r="N204" i="21"/>
  <c r="M204" i="21"/>
  <c r="K204" i="21"/>
  <c r="J204" i="21"/>
  <c r="J203" i="21" s="1"/>
  <c r="H204" i="21"/>
  <c r="H203" i="21" s="1"/>
  <c r="G204" i="21"/>
  <c r="E204" i="21"/>
  <c r="E203" i="21" s="1"/>
  <c r="D204" i="21"/>
  <c r="O202" i="21"/>
  <c r="L202" i="21"/>
  <c r="I202" i="21"/>
  <c r="F202" i="21"/>
  <c r="O201" i="21"/>
  <c r="L201" i="21"/>
  <c r="I201" i="21"/>
  <c r="F201" i="21"/>
  <c r="O200" i="21"/>
  <c r="L200" i="21"/>
  <c r="I200" i="21"/>
  <c r="F200" i="21"/>
  <c r="O199" i="21"/>
  <c r="L199" i="21"/>
  <c r="I199" i="21"/>
  <c r="F199" i="21"/>
  <c r="O198" i="21"/>
  <c r="O197" i="21" s="1"/>
  <c r="L198" i="21"/>
  <c r="I198" i="21"/>
  <c r="I197" i="21" s="1"/>
  <c r="F198" i="21"/>
  <c r="N197" i="21"/>
  <c r="M197" i="21"/>
  <c r="M195" i="21" s="1"/>
  <c r="K197" i="21"/>
  <c r="J197" i="21"/>
  <c r="J195" i="21" s="1"/>
  <c r="H197" i="21"/>
  <c r="H195" i="21" s="1"/>
  <c r="G197" i="21"/>
  <c r="F197" i="21"/>
  <c r="E197" i="21"/>
  <c r="E195" i="21" s="1"/>
  <c r="D197" i="21"/>
  <c r="D195" i="21" s="1"/>
  <c r="O196" i="21"/>
  <c r="L196" i="21"/>
  <c r="I196" i="21"/>
  <c r="F196" i="21"/>
  <c r="N195" i="21"/>
  <c r="K195" i="21"/>
  <c r="G195" i="21"/>
  <c r="O192" i="21"/>
  <c r="O191" i="21" s="1"/>
  <c r="O190" i="21" s="1"/>
  <c r="L192" i="21"/>
  <c r="L191" i="21" s="1"/>
  <c r="I192" i="21"/>
  <c r="F192" i="21"/>
  <c r="F191" i="21" s="1"/>
  <c r="N191" i="21"/>
  <c r="N190" i="21" s="1"/>
  <c r="M191" i="21"/>
  <c r="M190" i="21" s="1"/>
  <c r="K191" i="21"/>
  <c r="K190" i="21" s="1"/>
  <c r="J191" i="21"/>
  <c r="J190" i="21" s="1"/>
  <c r="H191" i="21"/>
  <c r="H190" i="21" s="1"/>
  <c r="G191" i="21"/>
  <c r="E191" i="21"/>
  <c r="D191" i="21"/>
  <c r="D190" i="21" s="1"/>
  <c r="L190" i="21"/>
  <c r="G190" i="21"/>
  <c r="E190" i="21"/>
  <c r="O189" i="21"/>
  <c r="L189" i="21"/>
  <c r="I189" i="21"/>
  <c r="F189" i="21"/>
  <c r="O188" i="21"/>
  <c r="L188" i="21"/>
  <c r="I188" i="21"/>
  <c r="F188" i="21"/>
  <c r="O187" i="21"/>
  <c r="N187" i="21"/>
  <c r="N186" i="21" s="1"/>
  <c r="M187" i="21"/>
  <c r="L187" i="21"/>
  <c r="K187" i="21"/>
  <c r="J187" i="21"/>
  <c r="H187" i="21"/>
  <c r="G187" i="21"/>
  <c r="G186" i="21" s="1"/>
  <c r="E187" i="21"/>
  <c r="D187" i="21"/>
  <c r="M186" i="21"/>
  <c r="J186" i="21"/>
  <c r="D186" i="21"/>
  <c r="O185" i="21"/>
  <c r="L185" i="21"/>
  <c r="I185" i="21"/>
  <c r="F185" i="21"/>
  <c r="C185" i="21" s="1"/>
  <c r="O184" i="21"/>
  <c r="L184" i="21"/>
  <c r="I184" i="21"/>
  <c r="I183" i="21" s="1"/>
  <c r="F184" i="21"/>
  <c r="N183" i="21"/>
  <c r="M183" i="21"/>
  <c r="K183" i="21"/>
  <c r="J183" i="21"/>
  <c r="H183" i="21"/>
  <c r="G183" i="21"/>
  <c r="E183" i="21"/>
  <c r="D183" i="21"/>
  <c r="O182" i="21"/>
  <c r="L182" i="21"/>
  <c r="I182" i="21"/>
  <c r="F182" i="21"/>
  <c r="O181" i="21"/>
  <c r="L181" i="21"/>
  <c r="I181" i="21"/>
  <c r="F181" i="21"/>
  <c r="O180" i="21"/>
  <c r="L180" i="21"/>
  <c r="I180" i="21"/>
  <c r="F180" i="21"/>
  <c r="O179" i="21"/>
  <c r="O178" i="21" s="1"/>
  <c r="L179" i="21"/>
  <c r="I179" i="21"/>
  <c r="F179" i="21"/>
  <c r="N178" i="21"/>
  <c r="M178" i="21"/>
  <c r="K178" i="21"/>
  <c r="J178" i="21"/>
  <c r="H178" i="21"/>
  <c r="G178" i="21"/>
  <c r="E178" i="21"/>
  <c r="D178" i="21"/>
  <c r="O177" i="21"/>
  <c r="L177" i="21"/>
  <c r="I177" i="21"/>
  <c r="F177" i="21"/>
  <c r="C177" i="21"/>
  <c r="O176" i="21"/>
  <c r="L176" i="21"/>
  <c r="I176" i="21"/>
  <c r="F176" i="21"/>
  <c r="C176" i="21" s="1"/>
  <c r="O175" i="21"/>
  <c r="L175" i="21"/>
  <c r="L174" i="21" s="1"/>
  <c r="I175" i="21"/>
  <c r="F175" i="21"/>
  <c r="N174" i="21"/>
  <c r="M174" i="21"/>
  <c r="M173" i="21" s="1"/>
  <c r="M172" i="21" s="1"/>
  <c r="K174" i="21"/>
  <c r="K173" i="21" s="1"/>
  <c r="K172" i="21" s="1"/>
  <c r="J174" i="21"/>
  <c r="H174" i="21"/>
  <c r="G174" i="21"/>
  <c r="F174" i="21"/>
  <c r="E174" i="21"/>
  <c r="D174" i="21"/>
  <c r="D173" i="21" s="1"/>
  <c r="G173" i="21"/>
  <c r="E173" i="21"/>
  <c r="E172" i="21" s="1"/>
  <c r="D172" i="21"/>
  <c r="O171" i="21"/>
  <c r="L171" i="21"/>
  <c r="I171" i="21"/>
  <c r="F171" i="21"/>
  <c r="O170" i="21"/>
  <c r="L170" i="21"/>
  <c r="I170" i="21"/>
  <c r="F170" i="21"/>
  <c r="O169" i="21"/>
  <c r="L169" i="21"/>
  <c r="I169" i="21"/>
  <c r="F169" i="21"/>
  <c r="O168" i="21"/>
  <c r="L168" i="21"/>
  <c r="I168" i="21"/>
  <c r="F168" i="21"/>
  <c r="O167" i="21"/>
  <c r="L167" i="21"/>
  <c r="I167" i="21"/>
  <c r="F167" i="21"/>
  <c r="O166" i="21"/>
  <c r="L166" i="21"/>
  <c r="I166" i="21"/>
  <c r="F166" i="21"/>
  <c r="N165" i="21"/>
  <c r="M165" i="21"/>
  <c r="M164" i="21" s="1"/>
  <c r="K165" i="21"/>
  <c r="K164" i="21" s="1"/>
  <c r="J165" i="21"/>
  <c r="H165" i="21"/>
  <c r="H164" i="21" s="1"/>
  <c r="G165" i="21"/>
  <c r="G164" i="21" s="1"/>
  <c r="E165" i="21"/>
  <c r="E164" i="21" s="1"/>
  <c r="D165" i="21"/>
  <c r="N164" i="21"/>
  <c r="J164" i="21"/>
  <c r="D164" i="21"/>
  <c r="O163" i="21"/>
  <c r="L163" i="21"/>
  <c r="I163" i="21"/>
  <c r="F163" i="21"/>
  <c r="O162" i="21"/>
  <c r="L162" i="21"/>
  <c r="I162" i="21"/>
  <c r="F162" i="21"/>
  <c r="O161" i="21"/>
  <c r="L161" i="21"/>
  <c r="I161" i="21"/>
  <c r="F161" i="21"/>
  <c r="O160" i="21"/>
  <c r="L160" i="21"/>
  <c r="I160" i="21"/>
  <c r="I159" i="21" s="1"/>
  <c r="F160" i="21"/>
  <c r="N159" i="21"/>
  <c r="M159" i="21"/>
  <c r="K159" i="21"/>
  <c r="K129" i="21" s="1"/>
  <c r="J159" i="21"/>
  <c r="H159" i="21"/>
  <c r="G159" i="21"/>
  <c r="E159" i="21"/>
  <c r="D159" i="21"/>
  <c r="O158" i="21"/>
  <c r="L158" i="21"/>
  <c r="I158" i="21"/>
  <c r="F158" i="21"/>
  <c r="O157" i="21"/>
  <c r="L157" i="21"/>
  <c r="I157" i="21"/>
  <c r="F157" i="21"/>
  <c r="O156" i="21"/>
  <c r="L156" i="21"/>
  <c r="I156" i="21"/>
  <c r="F156" i="21"/>
  <c r="O155" i="21"/>
  <c r="L155" i="21"/>
  <c r="I155" i="21"/>
  <c r="F155" i="21"/>
  <c r="O154" i="21"/>
  <c r="L154" i="21"/>
  <c r="I154" i="21"/>
  <c r="F154" i="21"/>
  <c r="O153" i="21"/>
  <c r="L153" i="21"/>
  <c r="I153" i="21"/>
  <c r="F153" i="21"/>
  <c r="O152" i="21"/>
  <c r="L152" i="21"/>
  <c r="I152" i="21"/>
  <c r="F152" i="21"/>
  <c r="O151" i="21"/>
  <c r="L151" i="21"/>
  <c r="L150" i="21" s="1"/>
  <c r="I151" i="21"/>
  <c r="F151" i="21"/>
  <c r="N150" i="21"/>
  <c r="M150" i="21"/>
  <c r="K150" i="21"/>
  <c r="J150" i="21"/>
  <c r="H150" i="21"/>
  <c r="G150" i="21"/>
  <c r="E150" i="21"/>
  <c r="D150" i="21"/>
  <c r="O149" i="21"/>
  <c r="L149" i="21"/>
  <c r="I149" i="21"/>
  <c r="F149" i="21"/>
  <c r="O148" i="21"/>
  <c r="L148" i="21"/>
  <c r="I148" i="21"/>
  <c r="F148" i="21"/>
  <c r="O147" i="21"/>
  <c r="L147" i="21"/>
  <c r="I147" i="21"/>
  <c r="F147" i="21"/>
  <c r="O146" i="21"/>
  <c r="L146" i="21"/>
  <c r="I146" i="21"/>
  <c r="F146" i="21"/>
  <c r="O145" i="21"/>
  <c r="L145" i="21"/>
  <c r="I145" i="21"/>
  <c r="F145" i="21"/>
  <c r="O144" i="21"/>
  <c r="L144" i="21"/>
  <c r="L143" i="21" s="1"/>
  <c r="I144" i="21"/>
  <c r="F144" i="21"/>
  <c r="N143" i="21"/>
  <c r="M143" i="21"/>
  <c r="K143" i="21"/>
  <c r="J143" i="21"/>
  <c r="H143" i="21"/>
  <c r="G143" i="21"/>
  <c r="E143" i="21"/>
  <c r="D143" i="21"/>
  <c r="O142" i="21"/>
  <c r="L142" i="21"/>
  <c r="I142" i="21"/>
  <c r="F142" i="21"/>
  <c r="O141" i="21"/>
  <c r="O140" i="21" s="1"/>
  <c r="L141" i="21"/>
  <c r="L140" i="21" s="1"/>
  <c r="I141" i="21"/>
  <c r="I140" i="21" s="1"/>
  <c r="F141" i="21"/>
  <c r="N140" i="21"/>
  <c r="M140" i="21"/>
  <c r="K140" i="21"/>
  <c r="J140" i="21"/>
  <c r="H140" i="21"/>
  <c r="G140" i="21"/>
  <c r="E140" i="21"/>
  <c r="D140" i="21"/>
  <c r="O139" i="21"/>
  <c r="L139" i="21"/>
  <c r="I139" i="21"/>
  <c r="F139" i="21"/>
  <c r="O138" i="21"/>
  <c r="L138" i="21"/>
  <c r="I138" i="21"/>
  <c r="F138" i="21"/>
  <c r="O137" i="21"/>
  <c r="L137" i="21"/>
  <c r="I137" i="21"/>
  <c r="F137" i="21"/>
  <c r="O136" i="21"/>
  <c r="O135" i="21" s="1"/>
  <c r="L136" i="21"/>
  <c r="L135" i="21" s="1"/>
  <c r="I136" i="21"/>
  <c r="I135" i="21" s="1"/>
  <c r="F136" i="21"/>
  <c r="N135" i="21"/>
  <c r="M135" i="21"/>
  <c r="K135" i="21"/>
  <c r="J135" i="21"/>
  <c r="H135" i="21"/>
  <c r="G135" i="21"/>
  <c r="E135" i="21"/>
  <c r="D135" i="21"/>
  <c r="O134" i="21"/>
  <c r="L134" i="21"/>
  <c r="I134" i="21"/>
  <c r="F134" i="21"/>
  <c r="O133" i="21"/>
  <c r="L133" i="21"/>
  <c r="I133" i="21"/>
  <c r="F133" i="21"/>
  <c r="O132" i="21"/>
  <c r="L132" i="21"/>
  <c r="I132" i="21"/>
  <c r="F132" i="21"/>
  <c r="O131" i="21"/>
  <c r="O130" i="21" s="1"/>
  <c r="L131" i="21"/>
  <c r="I131" i="21"/>
  <c r="F131" i="21"/>
  <c r="N130" i="21"/>
  <c r="M130" i="21"/>
  <c r="K130" i="21"/>
  <c r="J130" i="21"/>
  <c r="H130" i="21"/>
  <c r="G130" i="21"/>
  <c r="E130" i="21"/>
  <c r="D130" i="21"/>
  <c r="O128" i="21"/>
  <c r="L128" i="21"/>
  <c r="L127" i="21" s="1"/>
  <c r="I128" i="21"/>
  <c r="I127" i="21" s="1"/>
  <c r="F128" i="21"/>
  <c r="O127" i="21"/>
  <c r="N127" i="21"/>
  <c r="M127" i="21"/>
  <c r="K127" i="21"/>
  <c r="J127" i="21"/>
  <c r="H127" i="21"/>
  <c r="G127" i="21"/>
  <c r="E127" i="21"/>
  <c r="D127" i="21"/>
  <c r="O126" i="21"/>
  <c r="L126" i="21"/>
  <c r="I126" i="21"/>
  <c r="F126" i="21"/>
  <c r="O125" i="21"/>
  <c r="L125" i="21"/>
  <c r="I125" i="21"/>
  <c r="F125" i="21"/>
  <c r="C125" i="21" s="1"/>
  <c r="O124" i="21"/>
  <c r="L124" i="21"/>
  <c r="I124" i="21"/>
  <c r="F124" i="21"/>
  <c r="O123" i="21"/>
  <c r="L123" i="21"/>
  <c r="I123" i="21"/>
  <c r="F123" i="21"/>
  <c r="O122" i="21"/>
  <c r="L122" i="21"/>
  <c r="I122" i="21"/>
  <c r="F122" i="21"/>
  <c r="N121" i="21"/>
  <c r="M121" i="21"/>
  <c r="K121" i="21"/>
  <c r="J121" i="21"/>
  <c r="H121" i="21"/>
  <c r="G121" i="21"/>
  <c r="E121" i="21"/>
  <c r="D121" i="21"/>
  <c r="O120" i="21"/>
  <c r="L120" i="21"/>
  <c r="I120" i="21"/>
  <c r="F120" i="21"/>
  <c r="O119" i="21"/>
  <c r="L119" i="21"/>
  <c r="I119" i="21"/>
  <c r="F119" i="21"/>
  <c r="O118" i="21"/>
  <c r="L118" i="21"/>
  <c r="I118" i="21"/>
  <c r="F118" i="21"/>
  <c r="O117" i="21"/>
  <c r="L117" i="21"/>
  <c r="I117" i="21"/>
  <c r="F117" i="21"/>
  <c r="O116" i="21"/>
  <c r="O115" i="21" s="1"/>
  <c r="L116" i="21"/>
  <c r="I116" i="21"/>
  <c r="I115" i="21" s="1"/>
  <c r="F116" i="21"/>
  <c r="N115" i="21"/>
  <c r="M115" i="21"/>
  <c r="K115" i="21"/>
  <c r="J115" i="21"/>
  <c r="H115" i="21"/>
  <c r="G115" i="21"/>
  <c r="E115" i="21"/>
  <c r="D115" i="21"/>
  <c r="O114" i="21"/>
  <c r="L114" i="21"/>
  <c r="I114" i="21"/>
  <c r="F114" i="21"/>
  <c r="O113" i="21"/>
  <c r="L113" i="21"/>
  <c r="I113" i="21"/>
  <c r="F113" i="21"/>
  <c r="O112" i="21"/>
  <c r="L112" i="21"/>
  <c r="I112" i="21"/>
  <c r="F112" i="21"/>
  <c r="O111" i="21"/>
  <c r="N111" i="21"/>
  <c r="M111" i="21"/>
  <c r="K111" i="21"/>
  <c r="J111" i="21"/>
  <c r="H111" i="21"/>
  <c r="G111" i="21"/>
  <c r="E111" i="21"/>
  <c r="D111" i="21"/>
  <c r="O110" i="21"/>
  <c r="L110" i="21"/>
  <c r="I110" i="21"/>
  <c r="F110" i="21"/>
  <c r="O109" i="21"/>
  <c r="L109" i="21"/>
  <c r="I109" i="21"/>
  <c r="F109" i="21"/>
  <c r="O108" i="21"/>
  <c r="L108" i="21"/>
  <c r="I108" i="21"/>
  <c r="F108" i="21"/>
  <c r="O107" i="21"/>
  <c r="L107" i="21"/>
  <c r="I107" i="21"/>
  <c r="F107" i="21"/>
  <c r="O106" i="21"/>
  <c r="L106" i="21"/>
  <c r="I106" i="21"/>
  <c r="F106" i="21"/>
  <c r="O105" i="21"/>
  <c r="L105" i="21"/>
  <c r="I105" i="21"/>
  <c r="F105" i="21"/>
  <c r="O104" i="21"/>
  <c r="L104" i="21"/>
  <c r="I104" i="21"/>
  <c r="F104" i="21"/>
  <c r="C104" i="21" s="1"/>
  <c r="O103" i="21"/>
  <c r="L103" i="21"/>
  <c r="I103" i="21"/>
  <c r="F103" i="21"/>
  <c r="N102" i="21"/>
  <c r="M102" i="21"/>
  <c r="K102" i="21"/>
  <c r="J102" i="21"/>
  <c r="H102" i="21"/>
  <c r="G102" i="21"/>
  <c r="E102" i="21"/>
  <c r="D102" i="21"/>
  <c r="O101" i="21"/>
  <c r="L101" i="21"/>
  <c r="I101" i="21"/>
  <c r="C101" i="21" s="1"/>
  <c r="F101" i="21"/>
  <c r="O100" i="21"/>
  <c r="L100" i="21"/>
  <c r="I100" i="21"/>
  <c r="F100" i="21"/>
  <c r="O99" i="21"/>
  <c r="L99" i="21"/>
  <c r="I99" i="21"/>
  <c r="F99" i="21"/>
  <c r="O98" i="21"/>
  <c r="L98" i="21"/>
  <c r="I98" i="21"/>
  <c r="F98" i="21"/>
  <c r="O97" i="21"/>
  <c r="L97" i="21"/>
  <c r="I97" i="21"/>
  <c r="F97" i="21"/>
  <c r="O96" i="21"/>
  <c r="L96" i="21"/>
  <c r="I96" i="21"/>
  <c r="F96" i="21"/>
  <c r="O95" i="21"/>
  <c r="L95" i="21"/>
  <c r="I95" i="21"/>
  <c r="I94" i="21" s="1"/>
  <c r="F95" i="21"/>
  <c r="N94" i="21"/>
  <c r="M94" i="21"/>
  <c r="K94" i="21"/>
  <c r="J94" i="21"/>
  <c r="H94" i="21"/>
  <c r="G94" i="21"/>
  <c r="E94" i="21"/>
  <c r="D94" i="21"/>
  <c r="O93" i="21"/>
  <c r="L93" i="21"/>
  <c r="I93" i="21"/>
  <c r="C93" i="21" s="1"/>
  <c r="F93" i="21"/>
  <c r="O92" i="21"/>
  <c r="L92" i="21"/>
  <c r="I92" i="21"/>
  <c r="F92" i="21"/>
  <c r="O91" i="21"/>
  <c r="L91" i="21"/>
  <c r="I91" i="21"/>
  <c r="C91" i="21" s="1"/>
  <c r="F91" i="21"/>
  <c r="O90" i="21"/>
  <c r="L90" i="21"/>
  <c r="I90" i="21"/>
  <c r="F90" i="21"/>
  <c r="O89" i="21"/>
  <c r="L89" i="21"/>
  <c r="I89" i="21"/>
  <c r="F89" i="21"/>
  <c r="N88" i="21"/>
  <c r="M88" i="21"/>
  <c r="K88" i="21"/>
  <c r="J88" i="21"/>
  <c r="H88" i="21"/>
  <c r="G88" i="21"/>
  <c r="E88" i="21"/>
  <c r="D88" i="21"/>
  <c r="O87" i="21"/>
  <c r="L87" i="21"/>
  <c r="I87" i="21"/>
  <c r="F87" i="21"/>
  <c r="O86" i="21"/>
  <c r="L86" i="21"/>
  <c r="I86" i="21"/>
  <c r="F86" i="21"/>
  <c r="O85" i="21"/>
  <c r="L85" i="21"/>
  <c r="I85" i="21"/>
  <c r="F85" i="21"/>
  <c r="O84" i="21"/>
  <c r="O83" i="21" s="1"/>
  <c r="L84" i="21"/>
  <c r="I84" i="21"/>
  <c r="C84" i="21" s="1"/>
  <c r="F84" i="21"/>
  <c r="N83" i="21"/>
  <c r="M83" i="21"/>
  <c r="L83" i="21"/>
  <c r="K83" i="21"/>
  <c r="J83" i="21"/>
  <c r="H83" i="21"/>
  <c r="G83" i="21"/>
  <c r="E83" i="21"/>
  <c r="D83" i="21"/>
  <c r="D82" i="21"/>
  <c r="O81" i="21"/>
  <c r="L81" i="21"/>
  <c r="I81" i="21"/>
  <c r="F81" i="21"/>
  <c r="O80" i="21"/>
  <c r="L80" i="21"/>
  <c r="L79" i="21" s="1"/>
  <c r="I80" i="21"/>
  <c r="I79" i="21" s="1"/>
  <c r="F80" i="21"/>
  <c r="O79" i="21"/>
  <c r="N79" i="21"/>
  <c r="M79" i="21"/>
  <c r="K79" i="21"/>
  <c r="J79" i="21"/>
  <c r="H79" i="21"/>
  <c r="G79" i="21"/>
  <c r="F79" i="21"/>
  <c r="E79" i="21"/>
  <c r="D79" i="21"/>
  <c r="O78" i="21"/>
  <c r="L78" i="21"/>
  <c r="I78" i="21"/>
  <c r="F78" i="21"/>
  <c r="O77" i="21"/>
  <c r="L77" i="21"/>
  <c r="L76" i="21" s="1"/>
  <c r="I77" i="21"/>
  <c r="I76" i="21" s="1"/>
  <c r="I75" i="21" s="1"/>
  <c r="F77" i="21"/>
  <c r="N76" i="21"/>
  <c r="N75" i="21" s="1"/>
  <c r="M76" i="21"/>
  <c r="K76" i="21"/>
  <c r="J76" i="21"/>
  <c r="H76" i="21"/>
  <c r="G76" i="21"/>
  <c r="G75" i="21" s="1"/>
  <c r="F76" i="21"/>
  <c r="E76" i="21"/>
  <c r="D76" i="21"/>
  <c r="H75" i="21"/>
  <c r="D75" i="21"/>
  <c r="O73" i="21"/>
  <c r="L73" i="21"/>
  <c r="I73" i="21"/>
  <c r="F73" i="21"/>
  <c r="O72" i="21"/>
  <c r="L72" i="21"/>
  <c r="I72" i="21"/>
  <c r="F72" i="21"/>
  <c r="O71" i="21"/>
  <c r="L71" i="21"/>
  <c r="I71" i="21"/>
  <c r="F71" i="21"/>
  <c r="O70" i="21"/>
  <c r="L70" i="21"/>
  <c r="I70" i="21"/>
  <c r="F70" i="21"/>
  <c r="O69" i="21"/>
  <c r="L69" i="21"/>
  <c r="I69" i="21"/>
  <c r="I68" i="21" s="1"/>
  <c r="F69" i="21"/>
  <c r="N68" i="21"/>
  <c r="N66" i="21" s="1"/>
  <c r="M68" i="21"/>
  <c r="M66" i="21" s="1"/>
  <c r="K68" i="21"/>
  <c r="K66" i="21" s="1"/>
  <c r="J68" i="21"/>
  <c r="J66" i="21" s="1"/>
  <c r="H68" i="21"/>
  <c r="H66" i="21" s="1"/>
  <c r="G68" i="21"/>
  <c r="F68" i="21"/>
  <c r="E68" i="21"/>
  <c r="E66" i="21" s="1"/>
  <c r="D68" i="21"/>
  <c r="D66" i="21" s="1"/>
  <c r="O67" i="21"/>
  <c r="L67" i="21"/>
  <c r="I67" i="21"/>
  <c r="F67" i="21"/>
  <c r="G66" i="21"/>
  <c r="O65" i="21"/>
  <c r="L65" i="21"/>
  <c r="I65" i="21"/>
  <c r="F65" i="21"/>
  <c r="O64" i="21"/>
  <c r="L64" i="21"/>
  <c r="I64" i="21"/>
  <c r="F64" i="21"/>
  <c r="O63" i="21"/>
  <c r="L63" i="21"/>
  <c r="I63" i="21"/>
  <c r="F63" i="21"/>
  <c r="O62" i="21"/>
  <c r="L62" i="21"/>
  <c r="I62" i="21"/>
  <c r="F62" i="21"/>
  <c r="O61" i="21"/>
  <c r="L61" i="21"/>
  <c r="I61" i="21"/>
  <c r="F61" i="21"/>
  <c r="O60" i="21"/>
  <c r="L60" i="21"/>
  <c r="I60" i="21"/>
  <c r="F60" i="21"/>
  <c r="O59" i="21"/>
  <c r="L59" i="21"/>
  <c r="I59" i="21"/>
  <c r="F59" i="21"/>
  <c r="O58" i="21"/>
  <c r="O57" i="21" s="1"/>
  <c r="L58" i="21"/>
  <c r="I58" i="21"/>
  <c r="F58" i="21"/>
  <c r="N57" i="21"/>
  <c r="M57" i="21"/>
  <c r="K57" i="21"/>
  <c r="J57" i="21"/>
  <c r="H57" i="21"/>
  <c r="G57" i="21"/>
  <c r="E57" i="21"/>
  <c r="D57" i="21"/>
  <c r="O56" i="21"/>
  <c r="L56" i="21"/>
  <c r="I56" i="21"/>
  <c r="F56" i="21"/>
  <c r="O55" i="21"/>
  <c r="O54" i="21" s="1"/>
  <c r="L55" i="21"/>
  <c r="L54" i="21" s="1"/>
  <c r="I55" i="21"/>
  <c r="F55" i="21"/>
  <c r="N54" i="21"/>
  <c r="M54" i="21"/>
  <c r="K54" i="21"/>
  <c r="J54" i="21"/>
  <c r="H54" i="21"/>
  <c r="H53" i="21" s="1"/>
  <c r="G54" i="21"/>
  <c r="G53" i="21" s="1"/>
  <c r="E54" i="21"/>
  <c r="E53" i="21" s="1"/>
  <c r="D54" i="21"/>
  <c r="M53" i="21"/>
  <c r="M52" i="21" s="1"/>
  <c r="O46" i="21"/>
  <c r="C46" i="21" s="1"/>
  <c r="O45" i="21"/>
  <c r="C45" i="21" s="1"/>
  <c r="N44" i="21"/>
  <c r="M44" i="21"/>
  <c r="L43" i="21"/>
  <c r="L42" i="21" s="1"/>
  <c r="I43" i="21"/>
  <c r="I42" i="21" s="1"/>
  <c r="F43" i="21"/>
  <c r="K42" i="21"/>
  <c r="J42" i="21"/>
  <c r="H42" i="21"/>
  <c r="G42" i="21"/>
  <c r="F42" i="21"/>
  <c r="E42" i="21"/>
  <c r="D42" i="21"/>
  <c r="F41" i="21"/>
  <c r="C41" i="21" s="1"/>
  <c r="L40" i="21"/>
  <c r="C40" i="21" s="1"/>
  <c r="L39" i="21"/>
  <c r="C39" i="21" s="1"/>
  <c r="L38" i="21"/>
  <c r="C38" i="21" s="1"/>
  <c r="L37" i="21"/>
  <c r="C37" i="21" s="1"/>
  <c r="K36" i="21"/>
  <c r="J36" i="21"/>
  <c r="L35" i="21"/>
  <c r="C35" i="21" s="1"/>
  <c r="L34" i="21"/>
  <c r="C34" i="21" s="1"/>
  <c r="K33" i="21"/>
  <c r="J33" i="21"/>
  <c r="L32" i="21"/>
  <c r="C32" i="21"/>
  <c r="L31" i="21"/>
  <c r="C31" i="21" s="1"/>
  <c r="K31" i="21"/>
  <c r="J31" i="21"/>
  <c r="L30" i="21"/>
  <c r="C30" i="21" s="1"/>
  <c r="L29" i="21"/>
  <c r="C29" i="21" s="1"/>
  <c r="L28" i="21"/>
  <c r="C28" i="21" s="1"/>
  <c r="K27" i="21"/>
  <c r="K26" i="21" s="1"/>
  <c r="J27" i="21"/>
  <c r="J26" i="21" s="1"/>
  <c r="J20" i="21" s="1"/>
  <c r="F25" i="21"/>
  <c r="C25" i="21"/>
  <c r="I24" i="21"/>
  <c r="F24" i="21"/>
  <c r="O23" i="21"/>
  <c r="L23" i="21"/>
  <c r="I23" i="21"/>
  <c r="F23" i="21"/>
  <c r="O22" i="21"/>
  <c r="O21" i="21" s="1"/>
  <c r="L22" i="21"/>
  <c r="I22" i="21"/>
  <c r="I21" i="21" s="1"/>
  <c r="F22" i="21"/>
  <c r="N21" i="21"/>
  <c r="N287" i="21" s="1"/>
  <c r="N286" i="21" s="1"/>
  <c r="M21" i="21"/>
  <c r="L21" i="21"/>
  <c r="L287" i="21" s="1"/>
  <c r="K21" i="21"/>
  <c r="K287" i="21" s="1"/>
  <c r="K286" i="21" s="1"/>
  <c r="J21" i="21"/>
  <c r="J287" i="21" s="1"/>
  <c r="J286" i="21" s="1"/>
  <c r="H21" i="21"/>
  <c r="H287" i="21" s="1"/>
  <c r="H286" i="21" s="1"/>
  <c r="G21" i="21"/>
  <c r="G287" i="21" s="1"/>
  <c r="G286" i="21" s="1"/>
  <c r="E21" i="21"/>
  <c r="E287" i="21" s="1"/>
  <c r="E286" i="21" s="1"/>
  <c r="D21" i="21"/>
  <c r="C23" i="21" l="1"/>
  <c r="J53" i="21"/>
  <c r="N53" i="21"/>
  <c r="F75" i="21"/>
  <c r="K75" i="21"/>
  <c r="C103" i="21"/>
  <c r="L115" i="21"/>
  <c r="G129" i="21"/>
  <c r="C153" i="21"/>
  <c r="C155" i="21"/>
  <c r="L186" i="21"/>
  <c r="C213" i="21"/>
  <c r="C266" i="21"/>
  <c r="C296" i="21"/>
  <c r="C208" i="21"/>
  <c r="C225" i="21"/>
  <c r="D203" i="21"/>
  <c r="E269" i="21"/>
  <c r="E268" i="21" s="1"/>
  <c r="C292" i="21"/>
  <c r="C294" i="21"/>
  <c r="K20" i="21"/>
  <c r="G52" i="21"/>
  <c r="C63" i="21"/>
  <c r="C64" i="21"/>
  <c r="L94" i="21"/>
  <c r="C117" i="21"/>
  <c r="C123" i="21"/>
  <c r="C124" i="21"/>
  <c r="C139" i="21"/>
  <c r="O143" i="21"/>
  <c r="H186" i="21"/>
  <c r="K186" i="21"/>
  <c r="C198" i="21"/>
  <c r="C220" i="21"/>
  <c r="J230" i="21"/>
  <c r="C238" i="21"/>
  <c r="L57" i="21"/>
  <c r="N52" i="21"/>
  <c r="O68" i="21"/>
  <c r="H82" i="21"/>
  <c r="N82" i="21"/>
  <c r="G82" i="21"/>
  <c r="C113" i="21"/>
  <c r="I121" i="21"/>
  <c r="M129" i="21"/>
  <c r="C137" i="21"/>
  <c r="C149" i="21"/>
  <c r="C151" i="21"/>
  <c r="C157" i="21"/>
  <c r="C169" i="21"/>
  <c r="C170" i="21"/>
  <c r="K203" i="21"/>
  <c r="K194" i="21" s="1"/>
  <c r="O288" i="21"/>
  <c r="F66" i="21"/>
  <c r="C67" i="21"/>
  <c r="L178" i="21"/>
  <c r="C206" i="21"/>
  <c r="I204" i="21"/>
  <c r="N20" i="21"/>
  <c r="F54" i="21"/>
  <c r="C55" i="21"/>
  <c r="I57" i="21"/>
  <c r="C71" i="21"/>
  <c r="C89" i="21"/>
  <c r="C97" i="21"/>
  <c r="N129" i="21"/>
  <c r="C147" i="21"/>
  <c r="I143" i="21"/>
  <c r="C161" i="21"/>
  <c r="M203" i="21"/>
  <c r="M194" i="21" s="1"/>
  <c r="K229" i="21"/>
  <c r="O230" i="21"/>
  <c r="L251" i="21"/>
  <c r="L250" i="21" s="1"/>
  <c r="L258" i="21"/>
  <c r="I271" i="21"/>
  <c r="C272" i="21"/>
  <c r="L53" i="21"/>
  <c r="E82" i="21"/>
  <c r="C109" i="21"/>
  <c r="C181" i="21"/>
  <c r="C202" i="21"/>
  <c r="C242" i="21"/>
  <c r="L263" i="21"/>
  <c r="C59" i="21"/>
  <c r="C22" i="21"/>
  <c r="L102" i="21"/>
  <c r="L173" i="21"/>
  <c r="C280" i="21"/>
  <c r="F279" i="21"/>
  <c r="C279" i="21" s="1"/>
  <c r="G20" i="21"/>
  <c r="H52" i="21"/>
  <c r="C56" i="21"/>
  <c r="C58" i="21"/>
  <c r="J52" i="21"/>
  <c r="C69" i="21"/>
  <c r="C70" i="21"/>
  <c r="M75" i="21"/>
  <c r="C81" i="21"/>
  <c r="C87" i="21"/>
  <c r="J82" i="21"/>
  <c r="O88" i="21"/>
  <c r="L88" i="21"/>
  <c r="C95" i="21"/>
  <c r="C96" i="21"/>
  <c r="C107" i="21"/>
  <c r="C108" i="21"/>
  <c r="C112" i="21"/>
  <c r="F115" i="21"/>
  <c r="C115" i="21" s="1"/>
  <c r="J129" i="21"/>
  <c r="C134" i="21"/>
  <c r="C142" i="21"/>
  <c r="E129" i="21"/>
  <c r="O159" i="21"/>
  <c r="L165" i="21"/>
  <c r="L164" i="21" s="1"/>
  <c r="C171" i="21"/>
  <c r="C180" i="21"/>
  <c r="L183" i="21"/>
  <c r="C201" i="21"/>
  <c r="C212" i="21"/>
  <c r="N203" i="21"/>
  <c r="N194" i="21" s="1"/>
  <c r="O215" i="21"/>
  <c r="L215" i="21"/>
  <c r="C224" i="21"/>
  <c r="G230" i="21"/>
  <c r="G229" i="21" s="1"/>
  <c r="C248" i="21"/>
  <c r="C253" i="21"/>
  <c r="C265" i="21"/>
  <c r="C43" i="21"/>
  <c r="D53" i="21"/>
  <c r="D52" i="21" s="1"/>
  <c r="C61" i="21"/>
  <c r="C62" i="21"/>
  <c r="I66" i="21"/>
  <c r="C73" i="21"/>
  <c r="O76" i="21"/>
  <c r="O75" i="21" s="1"/>
  <c r="C85" i="21"/>
  <c r="C90" i="21"/>
  <c r="C100" i="21"/>
  <c r="C105" i="21"/>
  <c r="C120" i="21"/>
  <c r="C131" i="21"/>
  <c r="C133" i="21"/>
  <c r="C146" i="21"/>
  <c r="C152" i="21"/>
  <c r="C162" i="21"/>
  <c r="H173" i="21"/>
  <c r="H172" i="21" s="1"/>
  <c r="E186" i="21"/>
  <c r="O195" i="21"/>
  <c r="C200" i="21"/>
  <c r="E194" i="21"/>
  <c r="C217" i="21"/>
  <c r="G203" i="21"/>
  <c r="G194" i="21" s="1"/>
  <c r="E230" i="21"/>
  <c r="E229" i="21" s="1"/>
  <c r="C240" i="21"/>
  <c r="C255" i="21"/>
  <c r="C257" i="21"/>
  <c r="H258" i="21"/>
  <c r="C267" i="21"/>
  <c r="C278" i="21"/>
  <c r="C283" i="21"/>
  <c r="C291" i="21"/>
  <c r="D287" i="21"/>
  <c r="D286" i="21" s="1"/>
  <c r="M287" i="21"/>
  <c r="M286" i="21" s="1"/>
  <c r="C24" i="21"/>
  <c r="C42" i="21"/>
  <c r="K53" i="21"/>
  <c r="K52" i="21" s="1"/>
  <c r="K51" i="21" s="1"/>
  <c r="C60" i="21"/>
  <c r="C65" i="21"/>
  <c r="L68" i="21"/>
  <c r="L66" i="21" s="1"/>
  <c r="C72" i="21"/>
  <c r="E75" i="21"/>
  <c r="E74" i="21" s="1"/>
  <c r="J75" i="21"/>
  <c r="C77" i="21"/>
  <c r="C78" i="21"/>
  <c r="M82" i="21"/>
  <c r="C99" i="21"/>
  <c r="K82" i="21"/>
  <c r="K74" i="21" s="1"/>
  <c r="K284" i="21" s="1"/>
  <c r="C119" i="21"/>
  <c r="C122" i="21"/>
  <c r="O121" i="21"/>
  <c r="L130" i="21"/>
  <c r="L129" i="21" s="1"/>
  <c r="C138" i="21"/>
  <c r="C145" i="21"/>
  <c r="C148" i="21"/>
  <c r="I150" i="21"/>
  <c r="C156" i="21"/>
  <c r="L159" i="21"/>
  <c r="C163" i="21"/>
  <c r="F165" i="21"/>
  <c r="F164" i="21" s="1"/>
  <c r="C168" i="21"/>
  <c r="O165" i="21"/>
  <c r="O164" i="21" s="1"/>
  <c r="G172" i="21"/>
  <c r="O183" i="21"/>
  <c r="C189" i="21"/>
  <c r="O186" i="21"/>
  <c r="D194" i="21"/>
  <c r="H194" i="21"/>
  <c r="L197" i="21"/>
  <c r="L195" i="21" s="1"/>
  <c r="C209" i="21"/>
  <c r="C221" i="21"/>
  <c r="C228" i="21"/>
  <c r="H230" i="21"/>
  <c r="L237" i="21"/>
  <c r="C244" i="21"/>
  <c r="C256" i="21"/>
  <c r="N258" i="21"/>
  <c r="N229" i="21" s="1"/>
  <c r="C273" i="21"/>
  <c r="L275" i="21"/>
  <c r="L269" i="21" s="1"/>
  <c r="L268" i="21" s="1"/>
  <c r="C293" i="21"/>
  <c r="O287" i="21"/>
  <c r="O286" i="21" s="1"/>
  <c r="L75" i="21"/>
  <c r="C75" i="21" s="1"/>
  <c r="E52" i="21"/>
  <c r="C68" i="21"/>
  <c r="N74" i="21"/>
  <c r="C79" i="21"/>
  <c r="O53" i="21"/>
  <c r="O66" i="21"/>
  <c r="G74" i="21"/>
  <c r="C128" i="21"/>
  <c r="F127" i="21"/>
  <c r="C127" i="21" s="1"/>
  <c r="C167" i="21"/>
  <c r="I165" i="21"/>
  <c r="I164" i="21" s="1"/>
  <c r="F250" i="21"/>
  <c r="L27" i="21"/>
  <c r="L33" i="21"/>
  <c r="C33" i="21" s="1"/>
  <c r="L36" i="21"/>
  <c r="C36" i="21" s="1"/>
  <c r="O44" i="21"/>
  <c r="C44" i="21" s="1"/>
  <c r="I54" i="21"/>
  <c r="I53" i="21" s="1"/>
  <c r="F57" i="21"/>
  <c r="C57" i="21" s="1"/>
  <c r="C80" i="21"/>
  <c r="I83" i="21"/>
  <c r="F83" i="21"/>
  <c r="I88" i="21"/>
  <c r="C92" i="21"/>
  <c r="F94" i="21"/>
  <c r="C98" i="21"/>
  <c r="I102" i="21"/>
  <c r="C110" i="21"/>
  <c r="L111" i="21"/>
  <c r="C118" i="21"/>
  <c r="L121" i="21"/>
  <c r="C126" i="21"/>
  <c r="F130" i="21"/>
  <c r="C154" i="21"/>
  <c r="C249" i="21"/>
  <c r="F245" i="21"/>
  <c r="C245" i="21" s="1"/>
  <c r="I174" i="21"/>
  <c r="C175" i="21"/>
  <c r="I251" i="21"/>
  <c r="I250" i="21" s="1"/>
  <c r="C252" i="21"/>
  <c r="F21" i="21"/>
  <c r="D20" i="21"/>
  <c r="H20" i="21"/>
  <c r="C86" i="21"/>
  <c r="F88" i="21"/>
  <c r="O94" i="21"/>
  <c r="F102" i="21"/>
  <c r="C106" i="21"/>
  <c r="I111" i="21"/>
  <c r="F111" i="21"/>
  <c r="F121" i="21"/>
  <c r="C121" i="21" s="1"/>
  <c r="C132" i="21"/>
  <c r="C136" i="21"/>
  <c r="F135" i="21"/>
  <c r="C135" i="21" s="1"/>
  <c r="F140" i="21"/>
  <c r="C140" i="21" s="1"/>
  <c r="C141" i="21"/>
  <c r="C144" i="21"/>
  <c r="F143" i="21"/>
  <c r="C143" i="21" s="1"/>
  <c r="C158" i="21"/>
  <c r="J173" i="21"/>
  <c r="J172" i="21" s="1"/>
  <c r="N173" i="21"/>
  <c r="N172" i="21" s="1"/>
  <c r="O174" i="21"/>
  <c r="O173" i="21" s="1"/>
  <c r="F178" i="21"/>
  <c r="C178" i="21" s="1"/>
  <c r="I178" i="21"/>
  <c r="C179" i="21"/>
  <c r="C182" i="21"/>
  <c r="C226" i="21"/>
  <c r="C236" i="21"/>
  <c r="I234" i="21"/>
  <c r="I230" i="21" s="1"/>
  <c r="E20" i="21"/>
  <c r="I20" i="21"/>
  <c r="M20" i="21"/>
  <c r="O102" i="21"/>
  <c r="C114" i="21"/>
  <c r="C116" i="21"/>
  <c r="D129" i="21"/>
  <c r="D74" i="21" s="1"/>
  <c r="H129" i="21"/>
  <c r="H74" i="21" s="1"/>
  <c r="H51" i="21" s="1"/>
  <c r="I130" i="21"/>
  <c r="F150" i="21"/>
  <c r="O150" i="21"/>
  <c r="O129" i="21" s="1"/>
  <c r="C160" i="21"/>
  <c r="F159" i="21"/>
  <c r="C159" i="21" s="1"/>
  <c r="C184" i="21"/>
  <c r="F183" i="21"/>
  <c r="I195" i="21"/>
  <c r="C196" i="21"/>
  <c r="I281" i="21"/>
  <c r="C281" i="21" s="1"/>
  <c r="C282" i="21"/>
  <c r="C166" i="21"/>
  <c r="F187" i="21"/>
  <c r="F190" i="21"/>
  <c r="F195" i="21"/>
  <c r="C197" i="21"/>
  <c r="C205" i="21"/>
  <c r="F204" i="21"/>
  <c r="O204" i="21"/>
  <c r="O203" i="21" s="1"/>
  <c r="O194" i="21" s="1"/>
  <c r="L230" i="21"/>
  <c r="L229" i="21" s="1"/>
  <c r="C233" i="21"/>
  <c r="F232" i="21"/>
  <c r="C232" i="21" s="1"/>
  <c r="C239" i="21"/>
  <c r="C241" i="21"/>
  <c r="F237" i="21"/>
  <c r="C237" i="21" s="1"/>
  <c r="I259" i="21"/>
  <c r="C260" i="21"/>
  <c r="O263" i="21"/>
  <c r="I269" i="21"/>
  <c r="I268" i="21" s="1"/>
  <c r="C270" i="21"/>
  <c r="C275" i="21"/>
  <c r="L286" i="21"/>
  <c r="I191" i="21"/>
  <c r="I190" i="21" s="1"/>
  <c r="C192" i="21"/>
  <c r="K193" i="21"/>
  <c r="C199" i="21"/>
  <c r="C207" i="21"/>
  <c r="I215" i="21"/>
  <c r="C215" i="21" s="1"/>
  <c r="C216" i="21"/>
  <c r="C219" i="21"/>
  <c r="C243" i="21"/>
  <c r="C271" i="21"/>
  <c r="C277" i="21"/>
  <c r="I187" i="21"/>
  <c r="I186" i="21" s="1"/>
  <c r="C188" i="21"/>
  <c r="J194" i="21"/>
  <c r="M193" i="21"/>
  <c r="L204" i="21"/>
  <c r="L203" i="21" s="1"/>
  <c r="L194" i="21" s="1"/>
  <c r="D230" i="21"/>
  <c r="D229" i="21" s="1"/>
  <c r="D193" i="21" s="1"/>
  <c r="J258" i="21"/>
  <c r="J229" i="21" s="1"/>
  <c r="O259" i="21"/>
  <c r="O258" i="21" s="1"/>
  <c r="O229" i="21" s="1"/>
  <c r="F263" i="21"/>
  <c r="C263" i="21" s="1"/>
  <c r="I263" i="21"/>
  <c r="C264" i="21"/>
  <c r="O269" i="21"/>
  <c r="O268" i="21" s="1"/>
  <c r="C290" i="21"/>
  <c r="I288" i="21"/>
  <c r="C288" i="21" s="1"/>
  <c r="C295" i="21"/>
  <c r="C227" i="21"/>
  <c r="C231" i="21"/>
  <c r="C235" i="21"/>
  <c r="F268" i="21"/>
  <c r="C289" i="21"/>
  <c r="O193" i="21" l="1"/>
  <c r="O52" i="21"/>
  <c r="C164" i="21"/>
  <c r="E193" i="21"/>
  <c r="C191" i="21"/>
  <c r="C88" i="21"/>
  <c r="L82" i="21"/>
  <c r="I203" i="21"/>
  <c r="C66" i="21"/>
  <c r="F258" i="21"/>
  <c r="M74" i="21"/>
  <c r="M284" i="21" s="1"/>
  <c r="N193" i="21"/>
  <c r="N284" i="21"/>
  <c r="C234" i="21"/>
  <c r="L52" i="21"/>
  <c r="I258" i="21"/>
  <c r="I229" i="21" s="1"/>
  <c r="F173" i="21"/>
  <c r="F172" i="21" s="1"/>
  <c r="C172" i="21" s="1"/>
  <c r="D51" i="21"/>
  <c r="D50" i="21" s="1"/>
  <c r="D49" i="21" s="1"/>
  <c r="I173" i="21"/>
  <c r="I172" i="21" s="1"/>
  <c r="C76" i="21"/>
  <c r="J74" i="21"/>
  <c r="J51" i="21" s="1"/>
  <c r="J50" i="21" s="1"/>
  <c r="G193" i="21"/>
  <c r="L172" i="21"/>
  <c r="J193" i="21"/>
  <c r="C150" i="21"/>
  <c r="C102" i="21"/>
  <c r="G284" i="21"/>
  <c r="O20" i="21"/>
  <c r="E284" i="21"/>
  <c r="C183" i="21"/>
  <c r="I129" i="21"/>
  <c r="O172" i="21"/>
  <c r="O284" i="21" s="1"/>
  <c r="O82" i="21"/>
  <c r="O74" i="21" s="1"/>
  <c r="C94" i="21"/>
  <c r="I52" i="21"/>
  <c r="N51" i="21"/>
  <c r="H229" i="21"/>
  <c r="D285" i="21"/>
  <c r="L193" i="21"/>
  <c r="J284" i="21"/>
  <c r="C258" i="21"/>
  <c r="I82" i="21"/>
  <c r="I74" i="21" s="1"/>
  <c r="I51" i="21" s="1"/>
  <c r="C27" i="21"/>
  <c r="L26" i="21"/>
  <c r="C54" i="21"/>
  <c r="F230" i="21"/>
  <c r="D284" i="21"/>
  <c r="C190" i="21"/>
  <c r="C174" i="21"/>
  <c r="I287" i="21"/>
  <c r="I286" i="21" s="1"/>
  <c r="F287" i="21"/>
  <c r="C21" i="21"/>
  <c r="F20" i="21"/>
  <c r="C251" i="21"/>
  <c r="G51" i="21"/>
  <c r="G50" i="21" s="1"/>
  <c r="M51" i="21"/>
  <c r="M50" i="21" s="1"/>
  <c r="F129" i="21"/>
  <c r="C129" i="21" s="1"/>
  <c r="C130" i="21"/>
  <c r="C187" i="21"/>
  <c r="F186" i="21"/>
  <c r="C186" i="21" s="1"/>
  <c r="I194" i="21"/>
  <c r="C173" i="21"/>
  <c r="C165" i="21"/>
  <c r="C250" i="21"/>
  <c r="C268" i="21"/>
  <c r="C269" i="21"/>
  <c r="C204" i="21"/>
  <c r="F203" i="21"/>
  <c r="C203" i="21" s="1"/>
  <c r="C195" i="21"/>
  <c r="C259" i="21"/>
  <c r="C111" i="21"/>
  <c r="C83" i="21"/>
  <c r="F82" i="21"/>
  <c r="K50" i="21"/>
  <c r="E51" i="21"/>
  <c r="E50" i="21" s="1"/>
  <c r="L74" i="21"/>
  <c r="L51" i="21" s="1"/>
  <c r="F53" i="21"/>
  <c r="J285" i="21" l="1"/>
  <c r="J49" i="21"/>
  <c r="L50" i="21"/>
  <c r="F194" i="21"/>
  <c r="O51" i="21"/>
  <c r="O50" i="21" s="1"/>
  <c r="O285" i="21" s="1"/>
  <c r="H193" i="21"/>
  <c r="H50" i="21" s="1"/>
  <c r="H284" i="21"/>
  <c r="N50" i="21"/>
  <c r="I193" i="21"/>
  <c r="I50" i="21" s="1"/>
  <c r="L285" i="21"/>
  <c r="L49" i="21"/>
  <c r="C194" i="21"/>
  <c r="M285" i="21"/>
  <c r="M49" i="21"/>
  <c r="I284" i="21"/>
  <c r="F52" i="21"/>
  <c r="C53" i="21"/>
  <c r="E285" i="21"/>
  <c r="E49" i="21"/>
  <c r="O49" i="21"/>
  <c r="G285" i="21"/>
  <c r="G49" i="21"/>
  <c r="C287" i="21"/>
  <c r="F286" i="21"/>
  <c r="C286" i="21" s="1"/>
  <c r="C26" i="21"/>
  <c r="L20" i="21"/>
  <c r="L284" i="21"/>
  <c r="C82" i="21"/>
  <c r="F74" i="21"/>
  <c r="C74" i="21" s="1"/>
  <c r="F229" i="21"/>
  <c r="C230" i="21"/>
  <c r="K285" i="21"/>
  <c r="K49" i="21"/>
  <c r="C20" i="21"/>
  <c r="I49" i="21" l="1"/>
  <c r="I285" i="21"/>
  <c r="N285" i="21"/>
  <c r="N49" i="21"/>
  <c r="H49" i="21"/>
  <c r="H285" i="21"/>
  <c r="C229" i="21"/>
  <c r="F284" i="21"/>
  <c r="C284" i="21" s="1"/>
  <c r="F193" i="21"/>
  <c r="C193" i="21" s="1"/>
  <c r="F51" i="21"/>
  <c r="C52" i="21"/>
  <c r="F50" i="21" l="1"/>
  <c r="C51" i="21"/>
  <c r="F285" i="21" l="1"/>
  <c r="C285" i="21" s="1"/>
  <c r="C50" i="21"/>
  <c r="F49" i="21"/>
  <c r="C49" i="21" s="1"/>
  <c r="O296" i="19" l="1"/>
  <c r="L296" i="19"/>
  <c r="I296" i="19"/>
  <c r="F296" i="19"/>
  <c r="O295" i="19"/>
  <c r="L295" i="19"/>
  <c r="I295" i="19"/>
  <c r="F295" i="19"/>
  <c r="O294" i="19"/>
  <c r="L294" i="19"/>
  <c r="I294" i="19"/>
  <c r="F294" i="19"/>
  <c r="O293" i="19"/>
  <c r="L293" i="19"/>
  <c r="I293" i="19"/>
  <c r="F293" i="19"/>
  <c r="O292" i="19"/>
  <c r="L292" i="19"/>
  <c r="I292" i="19"/>
  <c r="F292" i="19"/>
  <c r="O291" i="19"/>
  <c r="L291" i="19"/>
  <c r="I291" i="19"/>
  <c r="F291" i="19"/>
  <c r="O290" i="19"/>
  <c r="L290" i="19"/>
  <c r="I290" i="19"/>
  <c r="F290" i="19"/>
  <c r="O289" i="19"/>
  <c r="L289" i="19"/>
  <c r="L288" i="19" s="1"/>
  <c r="I289" i="19"/>
  <c r="F289" i="19"/>
  <c r="F288" i="19" s="1"/>
  <c r="N288" i="19"/>
  <c r="M288" i="19"/>
  <c r="K288" i="19"/>
  <c r="J288" i="19"/>
  <c r="H288" i="19"/>
  <c r="G288" i="19"/>
  <c r="E288" i="19"/>
  <c r="D288" i="19"/>
  <c r="O283" i="19"/>
  <c r="L283" i="19"/>
  <c r="I283" i="19"/>
  <c r="F283" i="19"/>
  <c r="O282" i="19"/>
  <c r="O281" i="19" s="1"/>
  <c r="L282" i="19"/>
  <c r="L281" i="19" s="1"/>
  <c r="I282" i="19"/>
  <c r="F282" i="19"/>
  <c r="F281" i="19" s="1"/>
  <c r="N281" i="19"/>
  <c r="M281" i="19"/>
  <c r="K281" i="19"/>
  <c r="J281" i="19"/>
  <c r="H281" i="19"/>
  <c r="G281" i="19"/>
  <c r="E281" i="19"/>
  <c r="D281" i="19"/>
  <c r="O280" i="19"/>
  <c r="O279" i="19" s="1"/>
  <c r="L280" i="19"/>
  <c r="I280" i="19"/>
  <c r="I279" i="19" s="1"/>
  <c r="F280" i="19"/>
  <c r="N279" i="19"/>
  <c r="M279" i="19"/>
  <c r="L279" i="19"/>
  <c r="K279" i="19"/>
  <c r="J279" i="19"/>
  <c r="J268" i="19" s="1"/>
  <c r="H279" i="19"/>
  <c r="H268" i="19" s="1"/>
  <c r="G279" i="19"/>
  <c r="G268" i="19" s="1"/>
  <c r="E279" i="19"/>
  <c r="D279" i="19"/>
  <c r="O278" i="19"/>
  <c r="L278" i="19"/>
  <c r="I278" i="19"/>
  <c r="F278" i="19"/>
  <c r="O277" i="19"/>
  <c r="L277" i="19"/>
  <c r="I277" i="19"/>
  <c r="F277" i="19"/>
  <c r="O276" i="19"/>
  <c r="O275" i="19" s="1"/>
  <c r="L276" i="19"/>
  <c r="I276" i="19"/>
  <c r="I275" i="19" s="1"/>
  <c r="F276" i="19"/>
  <c r="N275" i="19"/>
  <c r="M275" i="19"/>
  <c r="K275" i="19"/>
  <c r="J275" i="19"/>
  <c r="H275" i="19"/>
  <c r="G275" i="19"/>
  <c r="F275" i="19"/>
  <c r="E275" i="19"/>
  <c r="D275" i="19"/>
  <c r="O274" i="19"/>
  <c r="L274" i="19"/>
  <c r="I274" i="19"/>
  <c r="C274" i="19" s="1"/>
  <c r="F274" i="19"/>
  <c r="O273" i="19"/>
  <c r="L273" i="19"/>
  <c r="I273" i="19"/>
  <c r="F273" i="19"/>
  <c r="O272" i="19"/>
  <c r="O271" i="19" s="1"/>
  <c r="L272" i="19"/>
  <c r="I272" i="19"/>
  <c r="F272" i="19"/>
  <c r="N271" i="19"/>
  <c r="M271" i="19"/>
  <c r="L271" i="19"/>
  <c r="K271" i="19"/>
  <c r="J271" i="19"/>
  <c r="H271" i="19"/>
  <c r="G271" i="19"/>
  <c r="F271" i="19"/>
  <c r="E271" i="19"/>
  <c r="D271" i="19"/>
  <c r="D269" i="19" s="1"/>
  <c r="D268" i="19" s="1"/>
  <c r="O270" i="19"/>
  <c r="L270" i="19"/>
  <c r="I270" i="19"/>
  <c r="F270" i="19"/>
  <c r="F269" i="19" s="1"/>
  <c r="N268" i="19"/>
  <c r="M268" i="19"/>
  <c r="K268" i="19"/>
  <c r="O267" i="19"/>
  <c r="L267" i="19"/>
  <c r="I267" i="19"/>
  <c r="F267" i="19"/>
  <c r="O266" i="19"/>
  <c r="L266" i="19"/>
  <c r="I266" i="19"/>
  <c r="F266" i="19"/>
  <c r="O265" i="19"/>
  <c r="L265" i="19"/>
  <c r="I265" i="19"/>
  <c r="F265" i="19"/>
  <c r="O264" i="19"/>
  <c r="O263" i="19" s="1"/>
  <c r="L264" i="19"/>
  <c r="I264" i="19"/>
  <c r="F264" i="19"/>
  <c r="N263" i="19"/>
  <c r="M263" i="19"/>
  <c r="K263" i="19"/>
  <c r="J263" i="19"/>
  <c r="H263" i="19"/>
  <c r="H258" i="19" s="1"/>
  <c r="G263" i="19"/>
  <c r="F263" i="19"/>
  <c r="E263" i="19"/>
  <c r="D263" i="19"/>
  <c r="O262" i="19"/>
  <c r="L262" i="19"/>
  <c r="I262" i="19"/>
  <c r="F262" i="19"/>
  <c r="O261" i="19"/>
  <c r="L261" i="19"/>
  <c r="I261" i="19"/>
  <c r="F261" i="19"/>
  <c r="O260" i="19"/>
  <c r="O259" i="19" s="1"/>
  <c r="L260" i="19"/>
  <c r="L259" i="19" s="1"/>
  <c r="I260" i="19"/>
  <c r="F260" i="19"/>
  <c r="N259" i="19"/>
  <c r="M259" i="19"/>
  <c r="K259" i="19"/>
  <c r="J259" i="19"/>
  <c r="J258" i="19" s="1"/>
  <c r="H259" i="19"/>
  <c r="G259" i="19"/>
  <c r="G258" i="19" s="1"/>
  <c r="E259" i="19"/>
  <c r="E258" i="19" s="1"/>
  <c r="D259" i="19"/>
  <c r="M258" i="19"/>
  <c r="O257" i="19"/>
  <c r="L257" i="19"/>
  <c r="I257" i="19"/>
  <c r="F257" i="19"/>
  <c r="O256" i="19"/>
  <c r="L256" i="19"/>
  <c r="I256" i="19"/>
  <c r="F256" i="19"/>
  <c r="O255" i="19"/>
  <c r="L255" i="19"/>
  <c r="I255" i="19"/>
  <c r="F255" i="19"/>
  <c r="O254" i="19"/>
  <c r="L254" i="19"/>
  <c r="I254" i="19"/>
  <c r="F254" i="19"/>
  <c r="O253" i="19"/>
  <c r="L253" i="19"/>
  <c r="I253" i="19"/>
  <c r="F253" i="19"/>
  <c r="O252" i="19"/>
  <c r="L252" i="19"/>
  <c r="I252" i="19"/>
  <c r="F252" i="19"/>
  <c r="N251" i="19"/>
  <c r="N250" i="19" s="1"/>
  <c r="M251" i="19"/>
  <c r="M250" i="19" s="1"/>
  <c r="K251" i="19"/>
  <c r="J251" i="19"/>
  <c r="J250" i="19" s="1"/>
  <c r="H251" i="19"/>
  <c r="G251" i="19"/>
  <c r="G250" i="19" s="1"/>
  <c r="E251" i="19"/>
  <c r="D251" i="19"/>
  <c r="K250" i="19"/>
  <c r="H250" i="19"/>
  <c r="E250" i="19"/>
  <c r="D250" i="19"/>
  <c r="O249" i="19"/>
  <c r="L249" i="19"/>
  <c r="I249" i="19"/>
  <c r="F249" i="19"/>
  <c r="O248" i="19"/>
  <c r="L248" i="19"/>
  <c r="I248" i="19"/>
  <c r="F248" i="19"/>
  <c r="O247" i="19"/>
  <c r="L247" i="19"/>
  <c r="I247" i="19"/>
  <c r="F247" i="19"/>
  <c r="O246" i="19"/>
  <c r="O245" i="19" s="1"/>
  <c r="L246" i="19"/>
  <c r="I246" i="19"/>
  <c r="F246" i="19"/>
  <c r="N245" i="19"/>
  <c r="M245" i="19"/>
  <c r="K245" i="19"/>
  <c r="J245" i="19"/>
  <c r="H245" i="19"/>
  <c r="G245" i="19"/>
  <c r="E245" i="19"/>
  <c r="D245" i="19"/>
  <c r="O244" i="19"/>
  <c r="L244" i="19"/>
  <c r="I244" i="19"/>
  <c r="F244" i="19"/>
  <c r="O243" i="19"/>
  <c r="L243" i="19"/>
  <c r="I243" i="19"/>
  <c r="F243" i="19"/>
  <c r="O242" i="19"/>
  <c r="L242" i="19"/>
  <c r="I242" i="19"/>
  <c r="C242" i="19" s="1"/>
  <c r="F242" i="19"/>
  <c r="O241" i="19"/>
  <c r="L241" i="19"/>
  <c r="I241" i="19"/>
  <c r="F241" i="19"/>
  <c r="O240" i="19"/>
  <c r="L240" i="19"/>
  <c r="I240" i="19"/>
  <c r="F240" i="19"/>
  <c r="O239" i="19"/>
  <c r="L239" i="19"/>
  <c r="I239" i="19"/>
  <c r="F239" i="19"/>
  <c r="O238" i="19"/>
  <c r="L238" i="19"/>
  <c r="I238" i="19"/>
  <c r="F238" i="19"/>
  <c r="N237" i="19"/>
  <c r="M237" i="19"/>
  <c r="K237" i="19"/>
  <c r="J237" i="19"/>
  <c r="H237" i="19"/>
  <c r="G237" i="19"/>
  <c r="E237" i="19"/>
  <c r="D237" i="19"/>
  <c r="O236" i="19"/>
  <c r="L236" i="19"/>
  <c r="I236" i="19"/>
  <c r="F236" i="19"/>
  <c r="O235" i="19"/>
  <c r="L235" i="19"/>
  <c r="L234" i="19" s="1"/>
  <c r="I235" i="19"/>
  <c r="F235" i="19"/>
  <c r="F234" i="19" s="1"/>
  <c r="O234" i="19"/>
  <c r="N234" i="19"/>
  <c r="M234" i="19"/>
  <c r="K234" i="19"/>
  <c r="J234" i="19"/>
  <c r="H234" i="19"/>
  <c r="G234" i="19"/>
  <c r="E234" i="19"/>
  <c r="D234" i="19"/>
  <c r="O233" i="19"/>
  <c r="L233" i="19"/>
  <c r="L232" i="19" s="1"/>
  <c r="I233" i="19"/>
  <c r="F233" i="19"/>
  <c r="O232" i="19"/>
  <c r="N232" i="19"/>
  <c r="N230" i="19" s="1"/>
  <c r="M232" i="19"/>
  <c r="K232" i="19"/>
  <c r="J232" i="19"/>
  <c r="I232" i="19"/>
  <c r="H232" i="19"/>
  <c r="G232" i="19"/>
  <c r="G230" i="19" s="1"/>
  <c r="E232" i="19"/>
  <c r="D232" i="19"/>
  <c r="O231" i="19"/>
  <c r="L231" i="19"/>
  <c r="I231" i="19"/>
  <c r="F231" i="19"/>
  <c r="J230" i="19"/>
  <c r="O228" i="19"/>
  <c r="L228" i="19"/>
  <c r="I228" i="19"/>
  <c r="C228" i="19" s="1"/>
  <c r="F228" i="19"/>
  <c r="O227" i="19"/>
  <c r="L227" i="19"/>
  <c r="L226" i="19" s="1"/>
  <c r="I227" i="19"/>
  <c r="I226" i="19" s="1"/>
  <c r="F227" i="19"/>
  <c r="O226" i="19"/>
  <c r="N226" i="19"/>
  <c r="M226" i="19"/>
  <c r="K226" i="19"/>
  <c r="J226" i="19"/>
  <c r="H226" i="19"/>
  <c r="G226" i="19"/>
  <c r="F226" i="19"/>
  <c r="E226" i="19"/>
  <c r="D226" i="19"/>
  <c r="O225" i="19"/>
  <c r="L225" i="19"/>
  <c r="I225" i="19"/>
  <c r="F225" i="19"/>
  <c r="O224" i="19"/>
  <c r="L224" i="19"/>
  <c r="I224" i="19"/>
  <c r="C224" i="19" s="1"/>
  <c r="F224" i="19"/>
  <c r="O223" i="19"/>
  <c r="L223" i="19"/>
  <c r="I223" i="19"/>
  <c r="F223" i="19"/>
  <c r="O222" i="19"/>
  <c r="L222" i="19"/>
  <c r="I222" i="19"/>
  <c r="C222" i="19" s="1"/>
  <c r="F222" i="19"/>
  <c r="O221" i="19"/>
  <c r="L221" i="19"/>
  <c r="I221" i="19"/>
  <c r="F221" i="19"/>
  <c r="O220" i="19"/>
  <c r="L220" i="19"/>
  <c r="I220" i="19"/>
  <c r="F220" i="19"/>
  <c r="O219" i="19"/>
  <c r="L219" i="19"/>
  <c r="I219" i="19"/>
  <c r="F219" i="19"/>
  <c r="O218" i="19"/>
  <c r="L218" i="19"/>
  <c r="I218" i="19"/>
  <c r="F218" i="19"/>
  <c r="O217" i="19"/>
  <c r="L217" i="19"/>
  <c r="I217" i="19"/>
  <c r="F217" i="19"/>
  <c r="O216" i="19"/>
  <c r="L216" i="19"/>
  <c r="I216" i="19"/>
  <c r="F216" i="19"/>
  <c r="N215" i="19"/>
  <c r="M215" i="19"/>
  <c r="K215" i="19"/>
  <c r="J215" i="19"/>
  <c r="H215" i="19"/>
  <c r="G215" i="19"/>
  <c r="F215" i="19"/>
  <c r="E215" i="19"/>
  <c r="D215" i="19"/>
  <c r="O214" i="19"/>
  <c r="L214" i="19"/>
  <c r="I214" i="19"/>
  <c r="F214" i="19"/>
  <c r="C214" i="19" s="1"/>
  <c r="O213" i="19"/>
  <c r="L213" i="19"/>
  <c r="I213" i="19"/>
  <c r="F213" i="19"/>
  <c r="O212" i="19"/>
  <c r="L212" i="19"/>
  <c r="I212" i="19"/>
  <c r="F212" i="19"/>
  <c r="O211" i="19"/>
  <c r="L211" i="19"/>
  <c r="I211" i="19"/>
  <c r="F211" i="19"/>
  <c r="O210" i="19"/>
  <c r="L210" i="19"/>
  <c r="I210" i="19"/>
  <c r="C210" i="19" s="1"/>
  <c r="F210" i="19"/>
  <c r="O209" i="19"/>
  <c r="L209" i="19"/>
  <c r="I209" i="19"/>
  <c r="F209" i="19"/>
  <c r="O208" i="19"/>
  <c r="L208" i="19"/>
  <c r="I208" i="19"/>
  <c r="F208" i="19"/>
  <c r="O207" i="19"/>
  <c r="L207" i="19"/>
  <c r="I207" i="19"/>
  <c r="F207" i="19"/>
  <c r="O206" i="19"/>
  <c r="L206" i="19"/>
  <c r="I206" i="19"/>
  <c r="F206" i="19"/>
  <c r="C206" i="19" s="1"/>
  <c r="O205" i="19"/>
  <c r="L205" i="19"/>
  <c r="I205" i="19"/>
  <c r="F205" i="19"/>
  <c r="N204" i="19"/>
  <c r="M204" i="19"/>
  <c r="K204" i="19"/>
  <c r="J204" i="19"/>
  <c r="H204" i="19"/>
  <c r="G204" i="19"/>
  <c r="E204" i="19"/>
  <c r="E203" i="19" s="1"/>
  <c r="D204" i="19"/>
  <c r="N203" i="19"/>
  <c r="J203" i="19"/>
  <c r="O202" i="19"/>
  <c r="L202" i="19"/>
  <c r="I202" i="19"/>
  <c r="F202" i="19"/>
  <c r="C202" i="19" s="1"/>
  <c r="O201" i="19"/>
  <c r="L201" i="19"/>
  <c r="I201" i="19"/>
  <c r="F201" i="19"/>
  <c r="C201" i="19" s="1"/>
  <c r="O200" i="19"/>
  <c r="L200" i="19"/>
  <c r="I200" i="19"/>
  <c r="F200" i="19"/>
  <c r="O199" i="19"/>
  <c r="L199" i="19"/>
  <c r="I199" i="19"/>
  <c r="F199" i="19"/>
  <c r="O198" i="19"/>
  <c r="O197" i="19" s="1"/>
  <c r="L198" i="19"/>
  <c r="I198" i="19"/>
  <c r="I197" i="19" s="1"/>
  <c r="F198" i="19"/>
  <c r="C198" i="19" s="1"/>
  <c r="N197" i="19"/>
  <c r="N195" i="19" s="1"/>
  <c r="M197" i="19"/>
  <c r="K197" i="19"/>
  <c r="K195" i="19" s="1"/>
  <c r="J197" i="19"/>
  <c r="H197" i="19"/>
  <c r="H195" i="19" s="1"/>
  <c r="G197" i="19"/>
  <c r="E197" i="19"/>
  <c r="D197" i="19"/>
  <c r="D195" i="19" s="1"/>
  <c r="O196" i="19"/>
  <c r="L196" i="19"/>
  <c r="I196" i="19"/>
  <c r="F196" i="19"/>
  <c r="M195" i="19"/>
  <c r="J195" i="19"/>
  <c r="J194" i="19" s="1"/>
  <c r="G195" i="19"/>
  <c r="E195" i="19"/>
  <c r="O192" i="19"/>
  <c r="O191" i="19" s="1"/>
  <c r="O190" i="19" s="1"/>
  <c r="L192" i="19"/>
  <c r="L191" i="19" s="1"/>
  <c r="L190" i="19" s="1"/>
  <c r="I192" i="19"/>
  <c r="F192" i="19"/>
  <c r="N191" i="19"/>
  <c r="N190" i="19" s="1"/>
  <c r="M191" i="19"/>
  <c r="M190" i="19" s="1"/>
  <c r="K191" i="19"/>
  <c r="K190" i="19" s="1"/>
  <c r="J191" i="19"/>
  <c r="J190" i="19" s="1"/>
  <c r="H191" i="19"/>
  <c r="H190" i="19" s="1"/>
  <c r="G191" i="19"/>
  <c r="F191" i="19"/>
  <c r="E191" i="19"/>
  <c r="E190" i="19" s="1"/>
  <c r="D191" i="19"/>
  <c r="D190" i="19" s="1"/>
  <c r="G190" i="19"/>
  <c r="O189" i="19"/>
  <c r="L189" i="19"/>
  <c r="I189" i="19"/>
  <c r="F189" i="19"/>
  <c r="O188" i="19"/>
  <c r="O187" i="19" s="1"/>
  <c r="O186" i="19" s="1"/>
  <c r="L188" i="19"/>
  <c r="L187" i="19" s="1"/>
  <c r="L186" i="19" s="1"/>
  <c r="I188" i="19"/>
  <c r="F188" i="19"/>
  <c r="N187" i="19"/>
  <c r="N186" i="19" s="1"/>
  <c r="M187" i="19"/>
  <c r="M186" i="19" s="1"/>
  <c r="K187" i="19"/>
  <c r="J187" i="19"/>
  <c r="J186" i="19" s="1"/>
  <c r="H187" i="19"/>
  <c r="H186" i="19" s="1"/>
  <c r="G187" i="19"/>
  <c r="F187" i="19"/>
  <c r="E187" i="19"/>
  <c r="D187" i="19"/>
  <c r="D186" i="19" s="1"/>
  <c r="G186" i="19"/>
  <c r="O185" i="19"/>
  <c r="L185" i="19"/>
  <c r="I185" i="19"/>
  <c r="F185" i="19"/>
  <c r="O184" i="19"/>
  <c r="L184" i="19"/>
  <c r="L183" i="19" s="1"/>
  <c r="I184" i="19"/>
  <c r="I183" i="19" s="1"/>
  <c r="F184" i="19"/>
  <c r="O183" i="19"/>
  <c r="N183" i="19"/>
  <c r="M183" i="19"/>
  <c r="K183" i="19"/>
  <c r="J183" i="19"/>
  <c r="H183" i="19"/>
  <c r="G183" i="19"/>
  <c r="F183" i="19"/>
  <c r="E183" i="19"/>
  <c r="D183" i="19"/>
  <c r="O182" i="19"/>
  <c r="O178" i="19" s="1"/>
  <c r="L182" i="19"/>
  <c r="I182" i="19"/>
  <c r="F182" i="19"/>
  <c r="C182" i="19"/>
  <c r="O181" i="19"/>
  <c r="L181" i="19"/>
  <c r="I181" i="19"/>
  <c r="F181" i="19"/>
  <c r="O180" i="19"/>
  <c r="L180" i="19"/>
  <c r="I180" i="19"/>
  <c r="F180" i="19"/>
  <c r="O179" i="19"/>
  <c r="L179" i="19"/>
  <c r="I179" i="19"/>
  <c r="F179" i="19"/>
  <c r="N178" i="19"/>
  <c r="M178" i="19"/>
  <c r="K178" i="19"/>
  <c r="J178" i="19"/>
  <c r="H178" i="19"/>
  <c r="G178" i="19"/>
  <c r="E178" i="19"/>
  <c r="D178" i="19"/>
  <c r="O177" i="19"/>
  <c r="L177" i="19"/>
  <c r="I177" i="19"/>
  <c r="F177" i="19"/>
  <c r="O176" i="19"/>
  <c r="L176" i="19"/>
  <c r="I176" i="19"/>
  <c r="F176" i="19"/>
  <c r="O175" i="19"/>
  <c r="L175" i="19"/>
  <c r="I175" i="19"/>
  <c r="I174" i="19" s="1"/>
  <c r="F175" i="19"/>
  <c r="O174" i="19"/>
  <c r="N174" i="19"/>
  <c r="M174" i="19"/>
  <c r="M173" i="19" s="1"/>
  <c r="K174" i="19"/>
  <c r="J174" i="19"/>
  <c r="J173" i="19" s="1"/>
  <c r="J172" i="19" s="1"/>
  <c r="H174" i="19"/>
  <c r="G174" i="19"/>
  <c r="E174" i="19"/>
  <c r="D174" i="19"/>
  <c r="H173" i="19"/>
  <c r="H172" i="19" s="1"/>
  <c r="D173" i="19"/>
  <c r="D172" i="19" s="1"/>
  <c r="O171" i="19"/>
  <c r="L171" i="19"/>
  <c r="I171" i="19"/>
  <c r="F171" i="19"/>
  <c r="O170" i="19"/>
  <c r="L170" i="19"/>
  <c r="I170" i="19"/>
  <c r="F170" i="19"/>
  <c r="C170" i="19" s="1"/>
  <c r="O169" i="19"/>
  <c r="L169" i="19"/>
  <c r="I169" i="19"/>
  <c r="F169" i="19"/>
  <c r="O168" i="19"/>
  <c r="L168" i="19"/>
  <c r="I168" i="19"/>
  <c r="F168" i="19"/>
  <c r="O167" i="19"/>
  <c r="L167" i="19"/>
  <c r="I167" i="19"/>
  <c r="F167" i="19"/>
  <c r="O166" i="19"/>
  <c r="O165" i="19" s="1"/>
  <c r="O164" i="19" s="1"/>
  <c r="L166" i="19"/>
  <c r="I166" i="19"/>
  <c r="F166" i="19"/>
  <c r="F165" i="19" s="1"/>
  <c r="N165" i="19"/>
  <c r="M165" i="19"/>
  <c r="K165" i="19"/>
  <c r="K164" i="19" s="1"/>
  <c r="J165" i="19"/>
  <c r="J164" i="19" s="1"/>
  <c r="H165" i="19"/>
  <c r="H164" i="19" s="1"/>
  <c r="G165" i="19"/>
  <c r="G164" i="19" s="1"/>
  <c r="E165" i="19"/>
  <c r="E164" i="19" s="1"/>
  <c r="D165" i="19"/>
  <c r="D164" i="19" s="1"/>
  <c r="N164" i="19"/>
  <c r="M164" i="19"/>
  <c r="O163" i="19"/>
  <c r="L163" i="19"/>
  <c r="I163" i="19"/>
  <c r="F163" i="19"/>
  <c r="O162" i="19"/>
  <c r="L162" i="19"/>
  <c r="C162" i="19" s="1"/>
  <c r="I162" i="19"/>
  <c r="F162" i="19"/>
  <c r="O161" i="19"/>
  <c r="L161" i="19"/>
  <c r="I161" i="19"/>
  <c r="F161" i="19"/>
  <c r="C161" i="19" s="1"/>
  <c r="O160" i="19"/>
  <c r="L160" i="19"/>
  <c r="L159" i="19" s="1"/>
  <c r="I160" i="19"/>
  <c r="I159" i="19" s="1"/>
  <c r="F160" i="19"/>
  <c r="C160" i="19" s="1"/>
  <c r="O159" i="19"/>
  <c r="N159" i="19"/>
  <c r="M159" i="19"/>
  <c r="K159" i="19"/>
  <c r="J159" i="19"/>
  <c r="H159" i="19"/>
  <c r="G159" i="19"/>
  <c r="F159" i="19"/>
  <c r="E159" i="19"/>
  <c r="D159" i="19"/>
  <c r="O158" i="19"/>
  <c r="L158" i="19"/>
  <c r="I158" i="19"/>
  <c r="F158" i="19"/>
  <c r="O157" i="19"/>
  <c r="L157" i="19"/>
  <c r="I157" i="19"/>
  <c r="F157" i="19"/>
  <c r="O156" i="19"/>
  <c r="L156" i="19"/>
  <c r="I156" i="19"/>
  <c r="F156" i="19"/>
  <c r="O155" i="19"/>
  <c r="L155" i="19"/>
  <c r="I155" i="19"/>
  <c r="F155" i="19"/>
  <c r="O154" i="19"/>
  <c r="L154" i="19"/>
  <c r="I154" i="19"/>
  <c r="C154" i="19" s="1"/>
  <c r="F154" i="19"/>
  <c r="O153" i="19"/>
  <c r="L153" i="19"/>
  <c r="I153" i="19"/>
  <c r="F153" i="19"/>
  <c r="O152" i="19"/>
  <c r="L152" i="19"/>
  <c r="I152" i="19"/>
  <c r="F152" i="19"/>
  <c r="O151" i="19"/>
  <c r="L151" i="19"/>
  <c r="I151" i="19"/>
  <c r="F151" i="19"/>
  <c r="N150" i="19"/>
  <c r="M150" i="19"/>
  <c r="K150" i="19"/>
  <c r="J150" i="19"/>
  <c r="H150" i="19"/>
  <c r="G150" i="19"/>
  <c r="E150" i="19"/>
  <c r="D150" i="19"/>
  <c r="O149" i="19"/>
  <c r="L149" i="19"/>
  <c r="I149" i="19"/>
  <c r="F149" i="19"/>
  <c r="O148" i="19"/>
  <c r="L148" i="19"/>
  <c r="I148" i="19"/>
  <c r="F148" i="19"/>
  <c r="O147" i="19"/>
  <c r="L147" i="19"/>
  <c r="I147" i="19"/>
  <c r="F147" i="19"/>
  <c r="O146" i="19"/>
  <c r="L146" i="19"/>
  <c r="I146" i="19"/>
  <c r="F146" i="19"/>
  <c r="O145" i="19"/>
  <c r="L145" i="19"/>
  <c r="I145" i="19"/>
  <c r="F145" i="19"/>
  <c r="O144" i="19"/>
  <c r="L144" i="19"/>
  <c r="L143" i="19" s="1"/>
  <c r="I144" i="19"/>
  <c r="F144" i="19"/>
  <c r="F143" i="19" s="1"/>
  <c r="N143" i="19"/>
  <c r="M143" i="19"/>
  <c r="K143" i="19"/>
  <c r="J143" i="19"/>
  <c r="H143" i="19"/>
  <c r="G143" i="19"/>
  <c r="E143" i="19"/>
  <c r="D143" i="19"/>
  <c r="O142" i="19"/>
  <c r="L142" i="19"/>
  <c r="I142" i="19"/>
  <c r="F142" i="19"/>
  <c r="C142" i="19" s="1"/>
  <c r="O141" i="19"/>
  <c r="L141" i="19"/>
  <c r="I141" i="19"/>
  <c r="F141" i="19"/>
  <c r="N140" i="19"/>
  <c r="M140" i="19"/>
  <c r="K140" i="19"/>
  <c r="J140" i="19"/>
  <c r="I140" i="19"/>
  <c r="H140" i="19"/>
  <c r="G140" i="19"/>
  <c r="E140" i="19"/>
  <c r="D140" i="19"/>
  <c r="O139" i="19"/>
  <c r="L139" i="19"/>
  <c r="I139" i="19"/>
  <c r="F139" i="19"/>
  <c r="O138" i="19"/>
  <c r="L138" i="19"/>
  <c r="I138" i="19"/>
  <c r="F138" i="19"/>
  <c r="O137" i="19"/>
  <c r="L137" i="19"/>
  <c r="I137" i="19"/>
  <c r="F137" i="19"/>
  <c r="O136" i="19"/>
  <c r="L136" i="19"/>
  <c r="I136" i="19"/>
  <c r="I135" i="19" s="1"/>
  <c r="F136" i="19"/>
  <c r="N135" i="19"/>
  <c r="M135" i="19"/>
  <c r="K135" i="19"/>
  <c r="J135" i="19"/>
  <c r="H135" i="19"/>
  <c r="G135" i="19"/>
  <c r="E135" i="19"/>
  <c r="D135" i="19"/>
  <c r="O134" i="19"/>
  <c r="L134" i="19"/>
  <c r="I134" i="19"/>
  <c r="F134" i="19"/>
  <c r="C134" i="19" s="1"/>
  <c r="O133" i="19"/>
  <c r="L133" i="19"/>
  <c r="I133" i="19"/>
  <c r="F133" i="19"/>
  <c r="O132" i="19"/>
  <c r="L132" i="19"/>
  <c r="I132" i="19"/>
  <c r="F132" i="19"/>
  <c r="O131" i="19"/>
  <c r="L131" i="19"/>
  <c r="I131" i="19"/>
  <c r="F131" i="19"/>
  <c r="N130" i="19"/>
  <c r="M130" i="19"/>
  <c r="K130" i="19"/>
  <c r="J130" i="19"/>
  <c r="H130" i="19"/>
  <c r="G130" i="19"/>
  <c r="E130" i="19"/>
  <c r="D130" i="19"/>
  <c r="O128" i="19"/>
  <c r="L128" i="19"/>
  <c r="L127" i="19" s="1"/>
  <c r="I128" i="19"/>
  <c r="F128" i="19"/>
  <c r="O127" i="19"/>
  <c r="N127" i="19"/>
  <c r="M127" i="19"/>
  <c r="K127" i="19"/>
  <c r="J127" i="19"/>
  <c r="H127" i="19"/>
  <c r="G127" i="19"/>
  <c r="F127" i="19"/>
  <c r="E127" i="19"/>
  <c r="D127" i="19"/>
  <c r="O126" i="19"/>
  <c r="L126" i="19"/>
  <c r="I126" i="19"/>
  <c r="F126" i="19"/>
  <c r="O125" i="19"/>
  <c r="L125" i="19"/>
  <c r="I125" i="19"/>
  <c r="F125" i="19"/>
  <c r="O124" i="19"/>
  <c r="L124" i="19"/>
  <c r="I124" i="19"/>
  <c r="F124" i="19"/>
  <c r="O123" i="19"/>
  <c r="L123" i="19"/>
  <c r="I123" i="19"/>
  <c r="F123" i="19"/>
  <c r="O122" i="19"/>
  <c r="L122" i="19"/>
  <c r="L121" i="19" s="1"/>
  <c r="I122" i="19"/>
  <c r="F122" i="19"/>
  <c r="N121" i="19"/>
  <c r="M121" i="19"/>
  <c r="K121" i="19"/>
  <c r="J121" i="19"/>
  <c r="H121" i="19"/>
  <c r="G121" i="19"/>
  <c r="E121" i="19"/>
  <c r="D121" i="19"/>
  <c r="O120" i="19"/>
  <c r="L120" i="19"/>
  <c r="I120" i="19"/>
  <c r="F120" i="19"/>
  <c r="O119" i="19"/>
  <c r="L119" i="19"/>
  <c r="I119" i="19"/>
  <c r="F119" i="19"/>
  <c r="O118" i="19"/>
  <c r="L118" i="19"/>
  <c r="I118" i="19"/>
  <c r="F118" i="19"/>
  <c r="O117" i="19"/>
  <c r="L117" i="19"/>
  <c r="I117" i="19"/>
  <c r="F117" i="19"/>
  <c r="O116" i="19"/>
  <c r="L116" i="19"/>
  <c r="I116" i="19"/>
  <c r="F116" i="19"/>
  <c r="N115" i="19"/>
  <c r="M115" i="19"/>
  <c r="K115" i="19"/>
  <c r="J115" i="19"/>
  <c r="H115" i="19"/>
  <c r="G115" i="19"/>
  <c r="E115" i="19"/>
  <c r="D115" i="19"/>
  <c r="O114" i="19"/>
  <c r="L114" i="19"/>
  <c r="I114" i="19"/>
  <c r="F114" i="19"/>
  <c r="O113" i="19"/>
  <c r="L113" i="19"/>
  <c r="I113" i="19"/>
  <c r="F113" i="19"/>
  <c r="O112" i="19"/>
  <c r="L112" i="19"/>
  <c r="I112" i="19"/>
  <c r="F112" i="19"/>
  <c r="N111" i="19"/>
  <c r="M111" i="19"/>
  <c r="K111" i="19"/>
  <c r="J111" i="19"/>
  <c r="H111" i="19"/>
  <c r="G111" i="19"/>
  <c r="E111" i="19"/>
  <c r="D111" i="19"/>
  <c r="O110" i="19"/>
  <c r="L110" i="19"/>
  <c r="I110" i="19"/>
  <c r="F110" i="19"/>
  <c r="O109" i="19"/>
  <c r="L109" i="19"/>
  <c r="I109" i="19"/>
  <c r="F109" i="19"/>
  <c r="O108" i="19"/>
  <c r="L108" i="19"/>
  <c r="I108" i="19"/>
  <c r="F108" i="19"/>
  <c r="O107" i="19"/>
  <c r="L107" i="19"/>
  <c r="I107" i="19"/>
  <c r="F107" i="19"/>
  <c r="O106" i="19"/>
  <c r="L106" i="19"/>
  <c r="I106" i="19"/>
  <c r="F106" i="19"/>
  <c r="C106" i="19"/>
  <c r="O105" i="19"/>
  <c r="L105" i="19"/>
  <c r="I105" i="19"/>
  <c r="F105" i="19"/>
  <c r="O104" i="19"/>
  <c r="L104" i="19"/>
  <c r="I104" i="19"/>
  <c r="F104" i="19"/>
  <c r="O103" i="19"/>
  <c r="L103" i="19"/>
  <c r="I103" i="19"/>
  <c r="F103" i="19"/>
  <c r="N102" i="19"/>
  <c r="M102" i="19"/>
  <c r="K102" i="19"/>
  <c r="J102" i="19"/>
  <c r="H102" i="19"/>
  <c r="G102" i="19"/>
  <c r="E102" i="19"/>
  <c r="D102" i="19"/>
  <c r="O101" i="19"/>
  <c r="L101" i="19"/>
  <c r="I101" i="19"/>
  <c r="F101" i="19"/>
  <c r="C101" i="19" s="1"/>
  <c r="O100" i="19"/>
  <c r="L100" i="19"/>
  <c r="I100" i="19"/>
  <c r="F100" i="19"/>
  <c r="O99" i="19"/>
  <c r="L99" i="19"/>
  <c r="I99" i="19"/>
  <c r="F99" i="19"/>
  <c r="O98" i="19"/>
  <c r="L98" i="19"/>
  <c r="I98" i="19"/>
  <c r="F98" i="19"/>
  <c r="C98" i="19" s="1"/>
  <c r="O97" i="19"/>
  <c r="L97" i="19"/>
  <c r="I97" i="19"/>
  <c r="F97" i="19"/>
  <c r="O96" i="19"/>
  <c r="L96" i="19"/>
  <c r="I96" i="19"/>
  <c r="F96" i="19"/>
  <c r="O95" i="19"/>
  <c r="L95" i="19"/>
  <c r="I95" i="19"/>
  <c r="F95" i="19"/>
  <c r="O94" i="19"/>
  <c r="N94" i="19"/>
  <c r="M94" i="19"/>
  <c r="K94" i="19"/>
  <c r="J94" i="19"/>
  <c r="H94" i="19"/>
  <c r="G94" i="19"/>
  <c r="E94" i="19"/>
  <c r="D94" i="19"/>
  <c r="O93" i="19"/>
  <c r="L93" i="19"/>
  <c r="I93" i="19"/>
  <c r="F93" i="19"/>
  <c r="O92" i="19"/>
  <c r="L92" i="19"/>
  <c r="I92" i="19"/>
  <c r="F92" i="19"/>
  <c r="O91" i="19"/>
  <c r="L91" i="19"/>
  <c r="I91" i="19"/>
  <c r="F91" i="19"/>
  <c r="O90" i="19"/>
  <c r="L90" i="19"/>
  <c r="I90" i="19"/>
  <c r="F90" i="19"/>
  <c r="O89" i="19"/>
  <c r="O88" i="19" s="1"/>
  <c r="L89" i="19"/>
  <c r="I89" i="19"/>
  <c r="F89" i="19"/>
  <c r="N88" i="19"/>
  <c r="M88" i="19"/>
  <c r="K88" i="19"/>
  <c r="J88" i="19"/>
  <c r="H88" i="19"/>
  <c r="G88" i="19"/>
  <c r="E88" i="19"/>
  <c r="E82" i="19" s="1"/>
  <c r="D88" i="19"/>
  <c r="O87" i="19"/>
  <c r="L87" i="19"/>
  <c r="I87" i="19"/>
  <c r="F87" i="19"/>
  <c r="O86" i="19"/>
  <c r="L86" i="19"/>
  <c r="I86" i="19"/>
  <c r="F86" i="19"/>
  <c r="C86" i="19" s="1"/>
  <c r="O85" i="19"/>
  <c r="L85" i="19"/>
  <c r="I85" i="19"/>
  <c r="F85" i="19"/>
  <c r="O84" i="19"/>
  <c r="L84" i="19"/>
  <c r="L83" i="19" s="1"/>
  <c r="I84" i="19"/>
  <c r="F84" i="19"/>
  <c r="N83" i="19"/>
  <c r="M83" i="19"/>
  <c r="K83" i="19"/>
  <c r="J83" i="19"/>
  <c r="H83" i="19"/>
  <c r="G83" i="19"/>
  <c r="E83" i="19"/>
  <c r="D83" i="19"/>
  <c r="O81" i="19"/>
  <c r="L81" i="19"/>
  <c r="I81" i="19"/>
  <c r="F81" i="19"/>
  <c r="O80" i="19"/>
  <c r="O79" i="19" s="1"/>
  <c r="L80" i="19"/>
  <c r="I80" i="19"/>
  <c r="I79" i="19" s="1"/>
  <c r="F80" i="19"/>
  <c r="F79" i="19" s="1"/>
  <c r="C80" i="19"/>
  <c r="N79" i="19"/>
  <c r="M79" i="19"/>
  <c r="K79" i="19"/>
  <c r="J79" i="19"/>
  <c r="H79" i="19"/>
  <c r="G79" i="19"/>
  <c r="E79" i="19"/>
  <c r="D79" i="19"/>
  <c r="O78" i="19"/>
  <c r="L78" i="19"/>
  <c r="I78" i="19"/>
  <c r="F78" i="19"/>
  <c r="O77" i="19"/>
  <c r="L77" i="19"/>
  <c r="I77" i="19"/>
  <c r="F77" i="19"/>
  <c r="O76" i="19"/>
  <c r="N76" i="19"/>
  <c r="N75" i="19" s="1"/>
  <c r="M76" i="19"/>
  <c r="K76" i="19"/>
  <c r="J76" i="19"/>
  <c r="H76" i="19"/>
  <c r="G76" i="19"/>
  <c r="G75" i="19" s="1"/>
  <c r="F76" i="19"/>
  <c r="E76" i="19"/>
  <c r="E75" i="19" s="1"/>
  <c r="D76" i="19"/>
  <c r="M75" i="19"/>
  <c r="H75" i="19"/>
  <c r="O73" i="19"/>
  <c r="L73" i="19"/>
  <c r="I73" i="19"/>
  <c r="F73" i="19"/>
  <c r="O72" i="19"/>
  <c r="L72" i="19"/>
  <c r="I72" i="19"/>
  <c r="F72" i="19"/>
  <c r="C72" i="19" s="1"/>
  <c r="O71" i="19"/>
  <c r="L71" i="19"/>
  <c r="I71" i="19"/>
  <c r="F71" i="19"/>
  <c r="O70" i="19"/>
  <c r="L70" i="19"/>
  <c r="I70" i="19"/>
  <c r="F70" i="19"/>
  <c r="O69" i="19"/>
  <c r="L69" i="19"/>
  <c r="I69" i="19"/>
  <c r="F69" i="19"/>
  <c r="N68" i="19"/>
  <c r="M68" i="19"/>
  <c r="K68" i="19"/>
  <c r="K66" i="19" s="1"/>
  <c r="J68" i="19"/>
  <c r="H68" i="19"/>
  <c r="H66" i="19" s="1"/>
  <c r="G68" i="19"/>
  <c r="G66" i="19" s="1"/>
  <c r="E68" i="19"/>
  <c r="E66" i="19" s="1"/>
  <c r="D68" i="19"/>
  <c r="D66" i="19" s="1"/>
  <c r="O67" i="19"/>
  <c r="L67" i="19"/>
  <c r="I67" i="19"/>
  <c r="F67" i="19"/>
  <c r="N66" i="19"/>
  <c r="M66" i="19"/>
  <c r="J66" i="19"/>
  <c r="O65" i="19"/>
  <c r="L65" i="19"/>
  <c r="I65" i="19"/>
  <c r="F65" i="19"/>
  <c r="O64" i="19"/>
  <c r="L64" i="19"/>
  <c r="I64" i="19"/>
  <c r="F64" i="19"/>
  <c r="C64" i="19" s="1"/>
  <c r="O63" i="19"/>
  <c r="L63" i="19"/>
  <c r="I63" i="19"/>
  <c r="F63" i="19"/>
  <c r="O62" i="19"/>
  <c r="L62" i="19"/>
  <c r="I62" i="19"/>
  <c r="F62" i="19"/>
  <c r="O61" i="19"/>
  <c r="L61" i="19"/>
  <c r="I61" i="19"/>
  <c r="F61" i="19"/>
  <c r="O60" i="19"/>
  <c r="L60" i="19"/>
  <c r="I60" i="19"/>
  <c r="F60" i="19"/>
  <c r="O59" i="19"/>
  <c r="L59" i="19"/>
  <c r="I59" i="19"/>
  <c r="F59" i="19"/>
  <c r="O58" i="19"/>
  <c r="L58" i="19"/>
  <c r="I58" i="19"/>
  <c r="F58" i="19"/>
  <c r="N57" i="19"/>
  <c r="M57" i="19"/>
  <c r="K57" i="19"/>
  <c r="J57" i="19"/>
  <c r="H57" i="19"/>
  <c r="G57" i="19"/>
  <c r="E57" i="19"/>
  <c r="D57" i="19"/>
  <c r="O56" i="19"/>
  <c r="L56" i="19"/>
  <c r="I56" i="19"/>
  <c r="F56" i="19"/>
  <c r="O55" i="19"/>
  <c r="L55" i="19"/>
  <c r="L54" i="19" s="1"/>
  <c r="I55" i="19"/>
  <c r="F55" i="19"/>
  <c r="F54" i="19" s="1"/>
  <c r="N54" i="19"/>
  <c r="M54" i="19"/>
  <c r="M53" i="19" s="1"/>
  <c r="M52" i="19" s="1"/>
  <c r="K54" i="19"/>
  <c r="K53" i="19" s="1"/>
  <c r="J54" i="19"/>
  <c r="I54" i="19"/>
  <c r="H54" i="19"/>
  <c r="H53" i="19" s="1"/>
  <c r="G54" i="19"/>
  <c r="E54" i="19"/>
  <c r="E53" i="19" s="1"/>
  <c r="D54" i="19"/>
  <c r="O46" i="19"/>
  <c r="C46" i="19" s="1"/>
  <c r="O45" i="19"/>
  <c r="C45" i="19"/>
  <c r="N44" i="19"/>
  <c r="M44" i="19"/>
  <c r="L43" i="19"/>
  <c r="I43" i="19"/>
  <c r="F43" i="19"/>
  <c r="F42" i="19" s="1"/>
  <c r="K42" i="19"/>
  <c r="J42" i="19"/>
  <c r="I42" i="19"/>
  <c r="H42" i="19"/>
  <c r="G42" i="19"/>
  <c r="E42" i="19"/>
  <c r="D42" i="19"/>
  <c r="F41" i="19"/>
  <c r="C41" i="19" s="1"/>
  <c r="L40" i="19"/>
  <c r="C40" i="19" s="1"/>
  <c r="L39" i="19"/>
  <c r="C39" i="19"/>
  <c r="L38" i="19"/>
  <c r="C38" i="19" s="1"/>
  <c r="L37" i="19"/>
  <c r="C37" i="19" s="1"/>
  <c r="K36" i="19"/>
  <c r="J36" i="19"/>
  <c r="L35" i="19"/>
  <c r="C35" i="19" s="1"/>
  <c r="L34" i="19"/>
  <c r="C34" i="19" s="1"/>
  <c r="K33" i="19"/>
  <c r="J33" i="19"/>
  <c r="L32" i="19"/>
  <c r="K31" i="19"/>
  <c r="J31" i="19"/>
  <c r="L30" i="19"/>
  <c r="C30" i="19" s="1"/>
  <c r="L29" i="19"/>
  <c r="C29" i="19" s="1"/>
  <c r="L28" i="19"/>
  <c r="C28" i="19" s="1"/>
  <c r="K27" i="19"/>
  <c r="J27" i="19"/>
  <c r="F25" i="19"/>
  <c r="C25" i="19" s="1"/>
  <c r="I24" i="19"/>
  <c r="F24" i="19"/>
  <c r="O23" i="19"/>
  <c r="L23" i="19"/>
  <c r="I23" i="19"/>
  <c r="F23" i="19"/>
  <c r="O22" i="19"/>
  <c r="L22" i="19"/>
  <c r="C22" i="19" s="1"/>
  <c r="I22" i="19"/>
  <c r="F22" i="19"/>
  <c r="O21" i="19"/>
  <c r="N21" i="19"/>
  <c r="N287" i="19" s="1"/>
  <c r="N286" i="19" s="1"/>
  <c r="M21" i="19"/>
  <c r="M287" i="19" s="1"/>
  <c r="M286" i="19" s="1"/>
  <c r="K21" i="19"/>
  <c r="J21" i="19"/>
  <c r="J287" i="19" s="1"/>
  <c r="J286" i="19" s="1"/>
  <c r="H21" i="19"/>
  <c r="H287" i="19" s="1"/>
  <c r="H286" i="19" s="1"/>
  <c r="G21" i="19"/>
  <c r="F21" i="19"/>
  <c r="E21" i="19"/>
  <c r="E287" i="19" s="1"/>
  <c r="E286" i="19" s="1"/>
  <c r="D21" i="19"/>
  <c r="D287" i="19" s="1"/>
  <c r="D286" i="19" s="1"/>
  <c r="M20" i="19"/>
  <c r="O115" i="19" l="1"/>
  <c r="L27" i="19"/>
  <c r="C27" i="19" s="1"/>
  <c r="D53" i="19"/>
  <c r="D52" i="19" s="1"/>
  <c r="O57" i="19"/>
  <c r="O68" i="19"/>
  <c r="C90" i="19"/>
  <c r="D129" i="19"/>
  <c r="O130" i="19"/>
  <c r="H129" i="19"/>
  <c r="L140" i="19"/>
  <c r="C146" i="19"/>
  <c r="C244" i="19"/>
  <c r="C254" i="19"/>
  <c r="C256" i="19"/>
  <c r="K258" i="19"/>
  <c r="C296" i="19"/>
  <c r="C212" i="19"/>
  <c r="C218" i="19"/>
  <c r="E269" i="19"/>
  <c r="E268" i="19" s="1"/>
  <c r="C276" i="19"/>
  <c r="C292" i="19"/>
  <c r="C294" i="19"/>
  <c r="C43" i="19"/>
  <c r="K52" i="19"/>
  <c r="C60" i="19"/>
  <c r="C114" i="19"/>
  <c r="C117" i="19"/>
  <c r="C126" i="19"/>
  <c r="O143" i="19"/>
  <c r="C166" i="19"/>
  <c r="E173" i="19"/>
  <c r="E172" i="19" s="1"/>
  <c r="E186" i="19"/>
  <c r="H230" i="19"/>
  <c r="H229" i="19" s="1"/>
  <c r="D258" i="19"/>
  <c r="F287" i="19"/>
  <c r="G53" i="19"/>
  <c r="G52" i="19" s="1"/>
  <c r="H52" i="19"/>
  <c r="C84" i="19"/>
  <c r="O83" i="19"/>
  <c r="C122" i="19"/>
  <c r="C139" i="19"/>
  <c r="C152" i="19"/>
  <c r="O150" i="19"/>
  <c r="C226" i="19"/>
  <c r="C246" i="19"/>
  <c r="O288" i="19"/>
  <c r="O102" i="19"/>
  <c r="K186" i="19"/>
  <c r="L237" i="19"/>
  <c r="L263" i="19"/>
  <c r="L258" i="19" s="1"/>
  <c r="E20" i="19"/>
  <c r="D20" i="19"/>
  <c r="H20" i="19"/>
  <c r="L42" i="19"/>
  <c r="E52" i="19"/>
  <c r="C65" i="19"/>
  <c r="C110" i="19"/>
  <c r="C158" i="19"/>
  <c r="F197" i="19"/>
  <c r="G229" i="19"/>
  <c r="C262" i="19"/>
  <c r="F259" i="19"/>
  <c r="F258" i="19" s="1"/>
  <c r="I271" i="19"/>
  <c r="C272" i="19"/>
  <c r="C59" i="19"/>
  <c r="D82" i="19"/>
  <c r="C118" i="19"/>
  <c r="H82" i="19"/>
  <c r="H74" i="19" s="1"/>
  <c r="C138" i="19"/>
  <c r="H203" i="19"/>
  <c r="C238" i="19"/>
  <c r="C266" i="19"/>
  <c r="J26" i="19"/>
  <c r="J20" i="19" s="1"/>
  <c r="C56" i="19"/>
  <c r="C58" i="19"/>
  <c r="J82" i="19"/>
  <c r="N20" i="19"/>
  <c r="I21" i="19"/>
  <c r="K26" i="19"/>
  <c r="L33" i="19"/>
  <c r="C33" i="19" s="1"/>
  <c r="O44" i="19"/>
  <c r="C44" i="19" s="1"/>
  <c r="J75" i="19"/>
  <c r="F111" i="19"/>
  <c r="I165" i="19"/>
  <c r="I164" i="19" s="1"/>
  <c r="M172" i="19"/>
  <c r="D203" i="19"/>
  <c r="D194" i="19" s="1"/>
  <c r="C280" i="19"/>
  <c r="F279" i="19"/>
  <c r="C279" i="19" s="1"/>
  <c r="C63" i="19"/>
  <c r="I68" i="19"/>
  <c r="I66" i="19" s="1"/>
  <c r="I83" i="19"/>
  <c r="C100" i="19"/>
  <c r="K82" i="19"/>
  <c r="C109" i="19"/>
  <c r="L111" i="19"/>
  <c r="C123" i="19"/>
  <c r="K129" i="19"/>
  <c r="C136" i="19"/>
  <c r="C137" i="19"/>
  <c r="O135" i="19"/>
  <c r="C147" i="19"/>
  <c r="C157" i="19"/>
  <c r="N173" i="19"/>
  <c r="O195" i="19"/>
  <c r="C200" i="19"/>
  <c r="C217" i="19"/>
  <c r="C223" i="19"/>
  <c r="M230" i="19"/>
  <c r="M229" i="19" s="1"/>
  <c r="K230" i="19"/>
  <c r="K229" i="19" s="1"/>
  <c r="L251" i="19"/>
  <c r="L250" i="19" s="1"/>
  <c r="C265" i="19"/>
  <c r="C93" i="19"/>
  <c r="C99" i="19"/>
  <c r="G82" i="19"/>
  <c r="C108" i="19"/>
  <c r="C120" i="19"/>
  <c r="G129" i="19"/>
  <c r="M129" i="19"/>
  <c r="C145" i="19"/>
  <c r="C171" i="19"/>
  <c r="O173" i="19"/>
  <c r="O172" i="19" s="1"/>
  <c r="C189" i="19"/>
  <c r="H194" i="19"/>
  <c r="H193" i="19" s="1"/>
  <c r="L197" i="19"/>
  <c r="L195" i="19" s="1"/>
  <c r="E194" i="19"/>
  <c r="C209" i="19"/>
  <c r="C221" i="19"/>
  <c r="C231" i="19"/>
  <c r="L245" i="19"/>
  <c r="C253" i="19"/>
  <c r="N258" i="19"/>
  <c r="O258" i="19"/>
  <c r="C267" i="19"/>
  <c r="C278" i="19"/>
  <c r="C283" i="19"/>
  <c r="C291" i="19"/>
  <c r="J53" i="19"/>
  <c r="J52" i="19" s="1"/>
  <c r="O54" i="19"/>
  <c r="O53" i="19" s="1"/>
  <c r="N53" i="19"/>
  <c r="N52" i="19" s="1"/>
  <c r="C61" i="19"/>
  <c r="C73" i="19"/>
  <c r="K75" i="19"/>
  <c r="D75" i="19"/>
  <c r="D74" i="19" s="1"/>
  <c r="D51" i="19" s="1"/>
  <c r="C81" i="19"/>
  <c r="C87" i="19"/>
  <c r="M82" i="19"/>
  <c r="I88" i="19"/>
  <c r="C107" i="19"/>
  <c r="C113" i="19"/>
  <c r="O111" i="19"/>
  <c r="C119" i="19"/>
  <c r="F121" i="19"/>
  <c r="C125" i="19"/>
  <c r="L135" i="19"/>
  <c r="E129" i="19"/>
  <c r="E74" i="19" s="1"/>
  <c r="O140" i="19"/>
  <c r="I143" i="19"/>
  <c r="C143" i="19" s="1"/>
  <c r="C148" i="19"/>
  <c r="C149" i="19"/>
  <c r="C155" i="19"/>
  <c r="C163" i="19"/>
  <c r="C168" i="19"/>
  <c r="C169" i="19"/>
  <c r="K173" i="19"/>
  <c r="K172" i="19" s="1"/>
  <c r="C176" i="19"/>
  <c r="C184" i="19"/>
  <c r="C185" i="19"/>
  <c r="M203" i="19"/>
  <c r="M194" i="19" s="1"/>
  <c r="M193" i="19" s="1"/>
  <c r="L204" i="19"/>
  <c r="C211" i="19"/>
  <c r="C213" i="19"/>
  <c r="C220" i="19"/>
  <c r="C225" i="19"/>
  <c r="G203" i="19"/>
  <c r="G194" i="19" s="1"/>
  <c r="K203" i="19"/>
  <c r="K194" i="19" s="1"/>
  <c r="K193" i="19" s="1"/>
  <c r="C227" i="19"/>
  <c r="E230" i="19"/>
  <c r="E229" i="19" s="1"/>
  <c r="E284" i="19" s="1"/>
  <c r="C243" i="19"/>
  <c r="C255" i="19"/>
  <c r="C257" i="19"/>
  <c r="C261" i="19"/>
  <c r="C273" i="19"/>
  <c r="L275" i="19"/>
  <c r="L269" i="19" s="1"/>
  <c r="L268" i="19" s="1"/>
  <c r="C293" i="19"/>
  <c r="C67" i="19"/>
  <c r="C69" i="19"/>
  <c r="L68" i="19"/>
  <c r="L66" i="19" s="1"/>
  <c r="C151" i="19"/>
  <c r="L150" i="19"/>
  <c r="O287" i="19"/>
  <c r="C77" i="19"/>
  <c r="L76" i="19"/>
  <c r="I111" i="19"/>
  <c r="C112" i="19"/>
  <c r="O129" i="19"/>
  <c r="I20" i="19"/>
  <c r="G287" i="19"/>
  <c r="G286" i="19" s="1"/>
  <c r="G20" i="19"/>
  <c r="L21" i="19"/>
  <c r="C21" i="19" s="1"/>
  <c r="C55" i="19"/>
  <c r="F57" i="19"/>
  <c r="I57" i="19"/>
  <c r="I53" i="19" s="1"/>
  <c r="C62" i="19"/>
  <c r="C70" i="19"/>
  <c r="C71" i="19"/>
  <c r="F68" i="19"/>
  <c r="O75" i="19"/>
  <c r="L79" i="19"/>
  <c r="C79" i="19" s="1"/>
  <c r="F75" i="19"/>
  <c r="C24" i="19"/>
  <c r="F20" i="19"/>
  <c r="C32" i="19"/>
  <c r="L31" i="19"/>
  <c r="I76" i="19"/>
  <c r="I127" i="19"/>
  <c r="C127" i="19" s="1"/>
  <c r="C128" i="19"/>
  <c r="I178" i="19"/>
  <c r="K287" i="19"/>
  <c r="K286" i="19" s="1"/>
  <c r="K20" i="19"/>
  <c r="C42" i="19"/>
  <c r="C54" i="19"/>
  <c r="C85" i="19"/>
  <c r="F83" i="19"/>
  <c r="C105" i="19"/>
  <c r="F102" i="19"/>
  <c r="C133" i="19"/>
  <c r="F130" i="19"/>
  <c r="C23" i="19"/>
  <c r="L36" i="19"/>
  <c r="C36" i="19" s="1"/>
  <c r="L57" i="19"/>
  <c r="L53" i="19" s="1"/>
  <c r="O66" i="19"/>
  <c r="C78" i="19"/>
  <c r="C167" i="19"/>
  <c r="L165" i="19"/>
  <c r="L164" i="19" s="1"/>
  <c r="L88" i="19"/>
  <c r="C91" i="19"/>
  <c r="C97" i="19"/>
  <c r="F94" i="19"/>
  <c r="C104" i="19"/>
  <c r="I102" i="19"/>
  <c r="N129" i="19"/>
  <c r="C208" i="19"/>
  <c r="I204" i="19"/>
  <c r="C89" i="19"/>
  <c r="F88" i="19"/>
  <c r="C96" i="19"/>
  <c r="I94" i="19"/>
  <c r="C103" i="19"/>
  <c r="L102" i="19"/>
  <c r="F115" i="19"/>
  <c r="I115" i="19"/>
  <c r="C116" i="19"/>
  <c r="C131" i="19"/>
  <c r="L130" i="19"/>
  <c r="L129" i="19" s="1"/>
  <c r="J129" i="19"/>
  <c r="J74" i="19" s="1"/>
  <c r="J51" i="19" s="1"/>
  <c r="C153" i="19"/>
  <c r="F150" i="19"/>
  <c r="C159" i="19"/>
  <c r="F164" i="19"/>
  <c r="G173" i="19"/>
  <c r="G172" i="19" s="1"/>
  <c r="I173" i="19"/>
  <c r="I172" i="19" s="1"/>
  <c r="C183" i="19"/>
  <c r="C124" i="19"/>
  <c r="I121" i="19"/>
  <c r="C132" i="19"/>
  <c r="I130" i="19"/>
  <c r="C141" i="19"/>
  <c r="F140" i="19"/>
  <c r="C177" i="19"/>
  <c r="F174" i="19"/>
  <c r="C179" i="19"/>
  <c r="L178" i="19"/>
  <c r="N82" i="19"/>
  <c r="C92" i="19"/>
  <c r="C95" i="19"/>
  <c r="L94" i="19"/>
  <c r="L115" i="19"/>
  <c r="O121" i="19"/>
  <c r="O82" i="19" s="1"/>
  <c r="F135" i="19"/>
  <c r="C135" i="19" s="1"/>
  <c r="C144" i="19"/>
  <c r="I150" i="19"/>
  <c r="C156" i="19"/>
  <c r="N172" i="19"/>
  <c r="C175" i="19"/>
  <c r="L174" i="19"/>
  <c r="L173" i="19" s="1"/>
  <c r="L172" i="19" s="1"/>
  <c r="C180" i="19"/>
  <c r="C181" i="19"/>
  <c r="F178" i="19"/>
  <c r="C240" i="19"/>
  <c r="I237" i="19"/>
  <c r="I195" i="19"/>
  <c r="C196" i="19"/>
  <c r="L215" i="19"/>
  <c r="L203" i="19" s="1"/>
  <c r="L194" i="19" s="1"/>
  <c r="C219" i="19"/>
  <c r="D230" i="19"/>
  <c r="D229" i="19" s="1"/>
  <c r="D284" i="19" s="1"/>
  <c r="I263" i="19"/>
  <c r="C263" i="19" s="1"/>
  <c r="C264" i="19"/>
  <c r="I281" i="19"/>
  <c r="C281" i="19" s="1"/>
  <c r="C282" i="19"/>
  <c r="F190" i="19"/>
  <c r="F195" i="19"/>
  <c r="C197" i="19"/>
  <c r="E193" i="19"/>
  <c r="C205" i="19"/>
  <c r="F204" i="19"/>
  <c r="O204" i="19"/>
  <c r="O215" i="19"/>
  <c r="C236" i="19"/>
  <c r="I234" i="19"/>
  <c r="C234" i="19" s="1"/>
  <c r="O237" i="19"/>
  <c r="O230" i="19" s="1"/>
  <c r="C247" i="19"/>
  <c r="C249" i="19"/>
  <c r="F245" i="19"/>
  <c r="N229" i="19"/>
  <c r="O251" i="19"/>
  <c r="O250" i="19" s="1"/>
  <c r="I269" i="19"/>
  <c r="I268" i="19" s="1"/>
  <c r="C270" i="19"/>
  <c r="I187" i="19"/>
  <c r="C188" i="19"/>
  <c r="I191" i="19"/>
  <c r="I190" i="19" s="1"/>
  <c r="C192" i="19"/>
  <c r="N194" i="19"/>
  <c r="C199" i="19"/>
  <c r="C207" i="19"/>
  <c r="I215" i="19"/>
  <c r="C215" i="19" s="1"/>
  <c r="C216" i="19"/>
  <c r="L230" i="19"/>
  <c r="L229" i="19" s="1"/>
  <c r="C233" i="19"/>
  <c r="F232" i="19"/>
  <c r="C239" i="19"/>
  <c r="C241" i="19"/>
  <c r="F237" i="19"/>
  <c r="C248" i="19"/>
  <c r="I245" i="19"/>
  <c r="J229" i="19"/>
  <c r="J193" i="19" s="1"/>
  <c r="I259" i="19"/>
  <c r="C260" i="19"/>
  <c r="C271" i="19"/>
  <c r="C277" i="19"/>
  <c r="F251" i="19"/>
  <c r="I251" i="19"/>
  <c r="I250" i="19" s="1"/>
  <c r="C252" i="19"/>
  <c r="O269" i="19"/>
  <c r="O268" i="19" s="1"/>
  <c r="C290" i="19"/>
  <c r="I288" i="19"/>
  <c r="C288" i="19" s="1"/>
  <c r="C295" i="19"/>
  <c r="F286" i="19"/>
  <c r="O286" i="19"/>
  <c r="C235" i="19"/>
  <c r="C289" i="19"/>
  <c r="C121" i="19" l="1"/>
  <c r="O52" i="19"/>
  <c r="C111" i="19"/>
  <c r="F268" i="19"/>
  <c r="O229" i="19"/>
  <c r="I129" i="19"/>
  <c r="C115" i="19"/>
  <c r="I52" i="19"/>
  <c r="G74" i="19"/>
  <c r="G284" i="19" s="1"/>
  <c r="D193" i="19"/>
  <c r="D50" i="19"/>
  <c r="H284" i="19"/>
  <c r="H51" i="19"/>
  <c r="H50" i="19" s="1"/>
  <c r="E51" i="19"/>
  <c r="E50" i="19" s="1"/>
  <c r="C259" i="19"/>
  <c r="C245" i="19"/>
  <c r="C140" i="19"/>
  <c r="C150" i="19"/>
  <c r="C88" i="19"/>
  <c r="N74" i="19"/>
  <c r="G193" i="19"/>
  <c r="M74" i="19"/>
  <c r="M51" i="19" s="1"/>
  <c r="M50" i="19" s="1"/>
  <c r="K74" i="19"/>
  <c r="C275" i="19"/>
  <c r="L193" i="19"/>
  <c r="C164" i="19"/>
  <c r="I82" i="19"/>
  <c r="O20" i="19"/>
  <c r="N193" i="19"/>
  <c r="C165" i="19"/>
  <c r="L82" i="19"/>
  <c r="O74" i="19"/>
  <c r="O51" i="19" s="1"/>
  <c r="J50" i="19"/>
  <c r="D285" i="19"/>
  <c r="D49" i="19"/>
  <c r="N51" i="19"/>
  <c r="N284" i="19"/>
  <c r="C195" i="19"/>
  <c r="I230" i="19"/>
  <c r="C191" i="19"/>
  <c r="I75" i="19"/>
  <c r="C76" i="19"/>
  <c r="L287" i="19"/>
  <c r="L286" i="19" s="1"/>
  <c r="I287" i="19"/>
  <c r="F230" i="19"/>
  <c r="C232" i="19"/>
  <c r="I186" i="19"/>
  <c r="F186" i="19"/>
  <c r="C190" i="19"/>
  <c r="I203" i="19"/>
  <c r="F129" i="19"/>
  <c r="C129" i="19" s="1"/>
  <c r="C130" i="19"/>
  <c r="C31" i="19"/>
  <c r="L26" i="19"/>
  <c r="C26" i="19" s="1"/>
  <c r="C68" i="19"/>
  <c r="L75" i="19"/>
  <c r="F66" i="19"/>
  <c r="C66" i="19" s="1"/>
  <c r="C269" i="19"/>
  <c r="C204" i="19"/>
  <c r="F203" i="19"/>
  <c r="I194" i="19"/>
  <c r="J284" i="19"/>
  <c r="F173" i="19"/>
  <c r="C174" i="19"/>
  <c r="C102" i="19"/>
  <c r="F250" i="19"/>
  <c r="C250" i="19" s="1"/>
  <c r="C251" i="19"/>
  <c r="I258" i="19"/>
  <c r="C258" i="19" s="1"/>
  <c r="C237" i="19"/>
  <c r="C268" i="19"/>
  <c r="O203" i="19"/>
  <c r="O194" i="19" s="1"/>
  <c r="O193" i="19" s="1"/>
  <c r="C187" i="19"/>
  <c r="C178" i="19"/>
  <c r="C94" i="19"/>
  <c r="L52" i="19"/>
  <c r="C83" i="19"/>
  <c r="F82" i="19"/>
  <c r="C57" i="19"/>
  <c r="F53" i="19"/>
  <c r="L51" i="19" l="1"/>
  <c r="L50" i="19" s="1"/>
  <c r="L285" i="19" s="1"/>
  <c r="L74" i="19"/>
  <c r="I74" i="19"/>
  <c r="G51" i="19"/>
  <c r="M284" i="19"/>
  <c r="H285" i="19"/>
  <c r="H49" i="19"/>
  <c r="E49" i="19"/>
  <c r="E285" i="19"/>
  <c r="K51" i="19"/>
  <c r="K50" i="19" s="1"/>
  <c r="K284" i="19"/>
  <c r="C82" i="19"/>
  <c r="C75" i="19"/>
  <c r="I51" i="19"/>
  <c r="G50" i="19"/>
  <c r="G285" i="19" s="1"/>
  <c r="N50" i="19"/>
  <c r="M285" i="19"/>
  <c r="M49" i="19"/>
  <c r="O50" i="19"/>
  <c r="L284" i="19"/>
  <c r="O285" i="19"/>
  <c r="O49" i="19"/>
  <c r="F52" i="19"/>
  <c r="C53" i="19"/>
  <c r="C173" i="19"/>
  <c r="F172" i="19"/>
  <c r="C172" i="19" s="1"/>
  <c r="F229" i="19"/>
  <c r="C230" i="19"/>
  <c r="L20" i="19"/>
  <c r="C20" i="19" s="1"/>
  <c r="F74" i="19"/>
  <c r="C74" i="19" s="1"/>
  <c r="C186" i="19"/>
  <c r="I229" i="19"/>
  <c r="I284" i="19" s="1"/>
  <c r="J285" i="19"/>
  <c r="J49" i="19"/>
  <c r="I286" i="19"/>
  <c r="C286" i="19" s="1"/>
  <c r="C287" i="19"/>
  <c r="N285" i="19"/>
  <c r="N49" i="19"/>
  <c r="C203" i="19"/>
  <c r="G49" i="19"/>
  <c r="F194" i="19"/>
  <c r="O284" i="19"/>
  <c r="L49" i="19" l="1"/>
  <c r="I193" i="19"/>
  <c r="I50" i="19" s="1"/>
  <c r="I285" i="19" s="1"/>
  <c r="K49" i="19"/>
  <c r="K285" i="19"/>
  <c r="F51" i="19"/>
  <c r="C52" i="19"/>
  <c r="F193" i="19"/>
  <c r="C194" i="19"/>
  <c r="C229" i="19"/>
  <c r="F284" i="19"/>
  <c r="C284" i="19" s="1"/>
  <c r="I49" i="19" l="1"/>
  <c r="C193" i="19"/>
  <c r="C51" i="19"/>
  <c r="F50" i="19"/>
  <c r="F285" i="19" l="1"/>
  <c r="C285" i="19" s="1"/>
  <c r="C50" i="19"/>
  <c r="F49" i="19"/>
  <c r="C49" i="19" s="1"/>
  <c r="O296" i="17" l="1"/>
  <c r="L296" i="17"/>
  <c r="I296" i="17"/>
  <c r="F296" i="17"/>
  <c r="O295" i="17"/>
  <c r="L295" i="17"/>
  <c r="I295" i="17"/>
  <c r="F295" i="17"/>
  <c r="O294" i="17"/>
  <c r="L294" i="17"/>
  <c r="I294" i="17"/>
  <c r="F294" i="17"/>
  <c r="O293" i="17"/>
  <c r="L293" i="17"/>
  <c r="I293" i="17"/>
  <c r="F293" i="17"/>
  <c r="O292" i="17"/>
  <c r="L292" i="17"/>
  <c r="I292" i="17"/>
  <c r="F292" i="17"/>
  <c r="O291" i="17"/>
  <c r="L291" i="17"/>
  <c r="I291" i="17"/>
  <c r="F291" i="17"/>
  <c r="O290" i="17"/>
  <c r="L290" i="17"/>
  <c r="I290" i="17"/>
  <c r="F290" i="17"/>
  <c r="O289" i="17"/>
  <c r="L289" i="17"/>
  <c r="I289" i="17"/>
  <c r="I288" i="17" s="1"/>
  <c r="F289" i="17"/>
  <c r="N288" i="17"/>
  <c r="M288" i="17"/>
  <c r="K288" i="17"/>
  <c r="J288" i="17"/>
  <c r="H288" i="17"/>
  <c r="G288" i="17"/>
  <c r="E288" i="17"/>
  <c r="D288" i="17"/>
  <c r="O283" i="17"/>
  <c r="L283" i="17"/>
  <c r="I283" i="17"/>
  <c r="F283" i="17"/>
  <c r="O282" i="17"/>
  <c r="L282" i="17"/>
  <c r="L281" i="17" s="1"/>
  <c r="I282" i="17"/>
  <c r="F282" i="17"/>
  <c r="F281" i="17" s="1"/>
  <c r="O281" i="17"/>
  <c r="N281" i="17"/>
  <c r="M281" i="17"/>
  <c r="K281" i="17"/>
  <c r="J281" i="17"/>
  <c r="H281" i="17"/>
  <c r="G281" i="17"/>
  <c r="E281" i="17"/>
  <c r="D281" i="17"/>
  <c r="O280" i="17"/>
  <c r="L280" i="17"/>
  <c r="L279" i="17" s="1"/>
  <c r="I280" i="17"/>
  <c r="I279" i="17" s="1"/>
  <c r="F280" i="17"/>
  <c r="O279" i="17"/>
  <c r="N279" i="17"/>
  <c r="M279" i="17"/>
  <c r="K279" i="17"/>
  <c r="J279" i="17"/>
  <c r="H279" i="17"/>
  <c r="G279" i="17"/>
  <c r="E279" i="17"/>
  <c r="D279" i="17"/>
  <c r="O278" i="17"/>
  <c r="L278" i="17"/>
  <c r="I278" i="17"/>
  <c r="F278" i="17"/>
  <c r="O277" i="17"/>
  <c r="L277" i="17"/>
  <c r="I277" i="17"/>
  <c r="F277" i="17"/>
  <c r="C277" i="17"/>
  <c r="O276" i="17"/>
  <c r="L276" i="17"/>
  <c r="I276" i="17"/>
  <c r="F276" i="17"/>
  <c r="N275" i="17"/>
  <c r="M275" i="17"/>
  <c r="K275" i="17"/>
  <c r="J275" i="17"/>
  <c r="I275" i="17"/>
  <c r="H275" i="17"/>
  <c r="G275" i="17"/>
  <c r="E275" i="17"/>
  <c r="D275" i="17"/>
  <c r="O274" i="17"/>
  <c r="L274" i="17"/>
  <c r="I274" i="17"/>
  <c r="F274" i="17"/>
  <c r="O273" i="17"/>
  <c r="L273" i="17"/>
  <c r="I273" i="17"/>
  <c r="C273" i="17" s="1"/>
  <c r="F273" i="17"/>
  <c r="O272" i="17"/>
  <c r="L272" i="17"/>
  <c r="L271" i="17" s="1"/>
  <c r="I272" i="17"/>
  <c r="I271" i="17" s="1"/>
  <c r="F272" i="17"/>
  <c r="N271" i="17"/>
  <c r="M271" i="17"/>
  <c r="M269" i="17" s="1"/>
  <c r="M268" i="17" s="1"/>
  <c r="K271" i="17"/>
  <c r="J271" i="17"/>
  <c r="H271" i="17"/>
  <c r="G271" i="17"/>
  <c r="G269" i="17" s="1"/>
  <c r="G268" i="17" s="1"/>
  <c r="E271" i="17"/>
  <c r="D271" i="17"/>
  <c r="O270" i="17"/>
  <c r="L270" i="17"/>
  <c r="I270" i="17"/>
  <c r="F270" i="17"/>
  <c r="N269" i="17"/>
  <c r="K269" i="17"/>
  <c r="K268" i="17" s="1"/>
  <c r="H269" i="17"/>
  <c r="H268" i="17" s="1"/>
  <c r="D269" i="17"/>
  <c r="N268" i="17"/>
  <c r="D268" i="17"/>
  <c r="O267" i="17"/>
  <c r="L267" i="17"/>
  <c r="I267" i="17"/>
  <c r="F267" i="17"/>
  <c r="O266" i="17"/>
  <c r="L266" i="17"/>
  <c r="I266" i="17"/>
  <c r="F266" i="17"/>
  <c r="O265" i="17"/>
  <c r="L265" i="17"/>
  <c r="I265" i="17"/>
  <c r="F265" i="17"/>
  <c r="C265" i="17" s="1"/>
  <c r="O264" i="17"/>
  <c r="L264" i="17"/>
  <c r="I264" i="17"/>
  <c r="F264" i="17"/>
  <c r="N263" i="17"/>
  <c r="M263" i="17"/>
  <c r="K263" i="17"/>
  <c r="J263" i="17"/>
  <c r="H263" i="17"/>
  <c r="G263" i="17"/>
  <c r="E263" i="17"/>
  <c r="D263" i="17"/>
  <c r="O262" i="17"/>
  <c r="L262" i="17"/>
  <c r="I262" i="17"/>
  <c r="F262" i="17"/>
  <c r="O261" i="17"/>
  <c r="O259" i="17" s="1"/>
  <c r="L261" i="17"/>
  <c r="I261" i="17"/>
  <c r="F261" i="17"/>
  <c r="C261" i="17"/>
  <c r="O260" i="17"/>
  <c r="L260" i="17"/>
  <c r="I260" i="17"/>
  <c r="I259" i="17" s="1"/>
  <c r="F260" i="17"/>
  <c r="N259" i="17"/>
  <c r="M259" i="17"/>
  <c r="K259" i="17"/>
  <c r="K258" i="17" s="1"/>
  <c r="J259" i="17"/>
  <c r="H259" i="17"/>
  <c r="G259" i="17"/>
  <c r="E259" i="17"/>
  <c r="E258" i="17" s="1"/>
  <c r="D259" i="17"/>
  <c r="J258" i="17"/>
  <c r="G258" i="17"/>
  <c r="D258" i="17"/>
  <c r="O257" i="17"/>
  <c r="L257" i="17"/>
  <c r="I257" i="17"/>
  <c r="C257" i="17" s="1"/>
  <c r="F257" i="17"/>
  <c r="O256" i="17"/>
  <c r="L256" i="17"/>
  <c r="I256" i="17"/>
  <c r="F256" i="17"/>
  <c r="O255" i="17"/>
  <c r="L255" i="17"/>
  <c r="I255" i="17"/>
  <c r="F255" i="17"/>
  <c r="O254" i="17"/>
  <c r="L254" i="17"/>
  <c r="I254" i="17"/>
  <c r="F254" i="17"/>
  <c r="C254" i="17" s="1"/>
  <c r="O253" i="17"/>
  <c r="L253" i="17"/>
  <c r="I253" i="17"/>
  <c r="F253" i="17"/>
  <c r="C253" i="17" s="1"/>
  <c r="O252" i="17"/>
  <c r="L252" i="17"/>
  <c r="I252" i="17"/>
  <c r="F252" i="17"/>
  <c r="N251" i="17"/>
  <c r="M251" i="17"/>
  <c r="M250" i="17" s="1"/>
  <c r="K251" i="17"/>
  <c r="K250" i="17" s="1"/>
  <c r="J251" i="17"/>
  <c r="H251" i="17"/>
  <c r="G251" i="17"/>
  <c r="E251" i="17"/>
  <c r="E250" i="17" s="1"/>
  <c r="D251" i="17"/>
  <c r="N250" i="17"/>
  <c r="J250" i="17"/>
  <c r="H250" i="17"/>
  <c r="G250" i="17"/>
  <c r="D250" i="17"/>
  <c r="O249" i="17"/>
  <c r="L249" i="17"/>
  <c r="I249" i="17"/>
  <c r="F249" i="17"/>
  <c r="C249" i="17"/>
  <c r="O248" i="17"/>
  <c r="L248" i="17"/>
  <c r="I248" i="17"/>
  <c r="F248" i="17"/>
  <c r="O247" i="17"/>
  <c r="L247" i="17"/>
  <c r="I247" i="17"/>
  <c r="F247" i="17"/>
  <c r="O246" i="17"/>
  <c r="L246" i="17"/>
  <c r="L245" i="17" s="1"/>
  <c r="I246" i="17"/>
  <c r="F246" i="17"/>
  <c r="N245" i="17"/>
  <c r="M245" i="17"/>
  <c r="K245" i="17"/>
  <c r="J245" i="17"/>
  <c r="H245" i="17"/>
  <c r="G245" i="17"/>
  <c r="E245" i="17"/>
  <c r="D245" i="17"/>
  <c r="O244" i="17"/>
  <c r="L244" i="17"/>
  <c r="I244" i="17"/>
  <c r="F244" i="17"/>
  <c r="O243" i="17"/>
  <c r="L243" i="17"/>
  <c r="I243" i="17"/>
  <c r="F243" i="17"/>
  <c r="O242" i="17"/>
  <c r="L242" i="17"/>
  <c r="I242" i="17"/>
  <c r="F242" i="17"/>
  <c r="O241" i="17"/>
  <c r="L241" i="17"/>
  <c r="I241" i="17"/>
  <c r="F241" i="17"/>
  <c r="C241" i="17" s="1"/>
  <c r="O240" i="17"/>
  <c r="L240" i="17"/>
  <c r="I240" i="17"/>
  <c r="F240" i="17"/>
  <c r="O239" i="17"/>
  <c r="L239" i="17"/>
  <c r="I239" i="17"/>
  <c r="F239" i="17"/>
  <c r="O238" i="17"/>
  <c r="L238" i="17"/>
  <c r="L237" i="17" s="1"/>
  <c r="I238" i="17"/>
  <c r="F238" i="17"/>
  <c r="O237" i="17"/>
  <c r="N237" i="17"/>
  <c r="M237" i="17"/>
  <c r="K237" i="17"/>
  <c r="J237" i="17"/>
  <c r="H237" i="17"/>
  <c r="G237" i="17"/>
  <c r="E237" i="17"/>
  <c r="D237" i="17"/>
  <c r="O236" i="17"/>
  <c r="L236" i="17"/>
  <c r="I236" i="17"/>
  <c r="F236" i="17"/>
  <c r="O235" i="17"/>
  <c r="O234" i="17" s="1"/>
  <c r="L235" i="17"/>
  <c r="L234" i="17" s="1"/>
  <c r="I235" i="17"/>
  <c r="I234" i="17" s="1"/>
  <c r="F235" i="17"/>
  <c r="N234" i="17"/>
  <c r="M234" i="17"/>
  <c r="K234" i="17"/>
  <c r="J234" i="17"/>
  <c r="H234" i="17"/>
  <c r="G234" i="17"/>
  <c r="F234" i="17"/>
  <c r="E234" i="17"/>
  <c r="D234" i="17"/>
  <c r="O233" i="17"/>
  <c r="O232" i="17" s="1"/>
  <c r="L233" i="17"/>
  <c r="I233" i="17"/>
  <c r="F233" i="17"/>
  <c r="C233" i="17" s="1"/>
  <c r="N232" i="17"/>
  <c r="M232" i="17"/>
  <c r="M230" i="17" s="1"/>
  <c r="L232" i="17"/>
  <c r="K232" i="17"/>
  <c r="J232" i="17"/>
  <c r="I232" i="17"/>
  <c r="H232" i="17"/>
  <c r="G232" i="17"/>
  <c r="F232" i="17"/>
  <c r="E232" i="17"/>
  <c r="D232" i="17"/>
  <c r="D230" i="17" s="1"/>
  <c r="D229" i="17" s="1"/>
  <c r="O231" i="17"/>
  <c r="L231" i="17"/>
  <c r="I231" i="17"/>
  <c r="F231" i="17"/>
  <c r="E230" i="17"/>
  <c r="O228" i="17"/>
  <c r="L228" i="17"/>
  <c r="I228" i="17"/>
  <c r="F228" i="17"/>
  <c r="C228" i="17" s="1"/>
  <c r="O227" i="17"/>
  <c r="L227" i="17"/>
  <c r="I227" i="17"/>
  <c r="I226" i="17" s="1"/>
  <c r="F227" i="17"/>
  <c r="C227" i="17" s="1"/>
  <c r="O226" i="17"/>
  <c r="N226" i="17"/>
  <c r="M226" i="17"/>
  <c r="L226" i="17"/>
  <c r="K226" i="17"/>
  <c r="J226" i="17"/>
  <c r="H226" i="17"/>
  <c r="G226" i="17"/>
  <c r="E226" i="17"/>
  <c r="D226" i="17"/>
  <c r="O225" i="17"/>
  <c r="L225" i="17"/>
  <c r="C225" i="17" s="1"/>
  <c r="I225" i="17"/>
  <c r="F225" i="17"/>
  <c r="O224" i="17"/>
  <c r="L224" i="17"/>
  <c r="I224" i="17"/>
  <c r="F224" i="17"/>
  <c r="C224" i="17" s="1"/>
  <c r="O223" i="17"/>
  <c r="L223" i="17"/>
  <c r="I223" i="17"/>
  <c r="F223" i="17"/>
  <c r="C223" i="17" s="1"/>
  <c r="O222" i="17"/>
  <c r="L222" i="17"/>
  <c r="I222" i="17"/>
  <c r="F222" i="17"/>
  <c r="O221" i="17"/>
  <c r="L221" i="17"/>
  <c r="I221" i="17"/>
  <c r="F221" i="17"/>
  <c r="C221" i="17" s="1"/>
  <c r="O220" i="17"/>
  <c r="L220" i="17"/>
  <c r="I220" i="17"/>
  <c r="F220" i="17"/>
  <c r="O219" i="17"/>
  <c r="L219" i="17"/>
  <c r="I219" i="17"/>
  <c r="F219" i="17"/>
  <c r="O218" i="17"/>
  <c r="L218" i="17"/>
  <c r="I218" i="17"/>
  <c r="F218" i="17"/>
  <c r="O217" i="17"/>
  <c r="L217" i="17"/>
  <c r="I217" i="17"/>
  <c r="F217" i="17"/>
  <c r="O216" i="17"/>
  <c r="L216" i="17"/>
  <c r="I216" i="17"/>
  <c r="F216" i="17"/>
  <c r="N215" i="17"/>
  <c r="M215" i="17"/>
  <c r="K215" i="17"/>
  <c r="J215" i="17"/>
  <c r="H215" i="17"/>
  <c r="G215" i="17"/>
  <c r="E215" i="17"/>
  <c r="D215" i="17"/>
  <c r="O214" i="17"/>
  <c r="L214" i="17"/>
  <c r="I214" i="17"/>
  <c r="F214" i="17"/>
  <c r="O213" i="17"/>
  <c r="L213" i="17"/>
  <c r="I213" i="17"/>
  <c r="F213" i="17"/>
  <c r="C213" i="17" s="1"/>
  <c r="O212" i="17"/>
  <c r="L212" i="17"/>
  <c r="I212" i="17"/>
  <c r="F212" i="17"/>
  <c r="O211" i="17"/>
  <c r="L211" i="17"/>
  <c r="I211" i="17"/>
  <c r="F211" i="17"/>
  <c r="O210" i="17"/>
  <c r="L210" i="17"/>
  <c r="I210" i="17"/>
  <c r="F210" i="17"/>
  <c r="O209" i="17"/>
  <c r="L209" i="17"/>
  <c r="I209" i="17"/>
  <c r="F209" i="17"/>
  <c r="C209" i="17" s="1"/>
  <c r="O208" i="17"/>
  <c r="L208" i="17"/>
  <c r="I208" i="17"/>
  <c r="F208" i="17"/>
  <c r="O207" i="17"/>
  <c r="L207" i="17"/>
  <c r="I207" i="17"/>
  <c r="F207" i="17"/>
  <c r="O206" i="17"/>
  <c r="L206" i="17"/>
  <c r="I206" i="17"/>
  <c r="F206" i="17"/>
  <c r="O205" i="17"/>
  <c r="L205" i="17"/>
  <c r="I205" i="17"/>
  <c r="F205" i="17"/>
  <c r="C205" i="17" s="1"/>
  <c r="N204" i="17"/>
  <c r="M204" i="17"/>
  <c r="L204" i="17"/>
  <c r="K204" i="17"/>
  <c r="J204" i="17"/>
  <c r="H204" i="17"/>
  <c r="H203" i="17" s="1"/>
  <c r="G204" i="17"/>
  <c r="G203" i="17" s="1"/>
  <c r="E204" i="17"/>
  <c r="D204" i="17"/>
  <c r="D203" i="17" s="1"/>
  <c r="K203" i="17"/>
  <c r="O202" i="17"/>
  <c r="L202" i="17"/>
  <c r="I202" i="17"/>
  <c r="F202" i="17"/>
  <c r="O201" i="17"/>
  <c r="L201" i="17"/>
  <c r="I201" i="17"/>
  <c r="F201" i="17"/>
  <c r="O200" i="17"/>
  <c r="L200" i="17"/>
  <c r="I200" i="17"/>
  <c r="F200" i="17"/>
  <c r="O199" i="17"/>
  <c r="L199" i="17"/>
  <c r="I199" i="17"/>
  <c r="F199" i="17"/>
  <c r="O198" i="17"/>
  <c r="L198" i="17"/>
  <c r="L197" i="17" s="1"/>
  <c r="I198" i="17"/>
  <c r="F198" i="17"/>
  <c r="O197" i="17"/>
  <c r="N197" i="17"/>
  <c r="N195" i="17" s="1"/>
  <c r="M197" i="17"/>
  <c r="K197" i="17"/>
  <c r="K195" i="17" s="1"/>
  <c r="J197" i="17"/>
  <c r="H197" i="17"/>
  <c r="H195" i="17" s="1"/>
  <c r="G197" i="17"/>
  <c r="G195" i="17" s="1"/>
  <c r="F197" i="17"/>
  <c r="E197" i="17"/>
  <c r="D197" i="17"/>
  <c r="D195" i="17" s="1"/>
  <c r="D194" i="17" s="1"/>
  <c r="D193" i="17" s="1"/>
  <c r="O196" i="17"/>
  <c r="L196" i="17"/>
  <c r="I196" i="17"/>
  <c r="F196" i="17"/>
  <c r="M195" i="17"/>
  <c r="J195" i="17"/>
  <c r="E195" i="17"/>
  <c r="O192" i="17"/>
  <c r="L192" i="17"/>
  <c r="I192" i="17"/>
  <c r="F192" i="17"/>
  <c r="O191" i="17"/>
  <c r="N191" i="17"/>
  <c r="M191" i="17"/>
  <c r="M190" i="17" s="1"/>
  <c r="L191" i="17"/>
  <c r="L190" i="17" s="1"/>
  <c r="K191" i="17"/>
  <c r="J191" i="17"/>
  <c r="I191" i="17"/>
  <c r="I190" i="17" s="1"/>
  <c r="H191" i="17"/>
  <c r="H190" i="17" s="1"/>
  <c r="G191" i="17"/>
  <c r="E191" i="17"/>
  <c r="E190" i="17" s="1"/>
  <c r="D191" i="17"/>
  <c r="O190" i="17"/>
  <c r="N190" i="17"/>
  <c r="K190" i="17"/>
  <c r="J190" i="17"/>
  <c r="G190" i="17"/>
  <c r="D190" i="17"/>
  <c r="O189" i="17"/>
  <c r="L189" i="17"/>
  <c r="I189" i="17"/>
  <c r="C189" i="17" s="1"/>
  <c r="F189" i="17"/>
  <c r="O188" i="17"/>
  <c r="L188" i="17"/>
  <c r="L187" i="17" s="1"/>
  <c r="I188" i="17"/>
  <c r="F188" i="17"/>
  <c r="N187" i="17"/>
  <c r="M187" i="17"/>
  <c r="M186" i="17" s="1"/>
  <c r="K187" i="17"/>
  <c r="K186" i="17" s="1"/>
  <c r="J187" i="17"/>
  <c r="I187" i="17"/>
  <c r="I186" i="17" s="1"/>
  <c r="H187" i="17"/>
  <c r="G187" i="17"/>
  <c r="E187" i="17"/>
  <c r="E186" i="17" s="1"/>
  <c r="D187" i="17"/>
  <c r="D186" i="17" s="1"/>
  <c r="N186" i="17"/>
  <c r="G186" i="17"/>
  <c r="O185" i="17"/>
  <c r="L185" i="17"/>
  <c r="I185" i="17"/>
  <c r="F185" i="17"/>
  <c r="O184" i="17"/>
  <c r="L184" i="17"/>
  <c r="L183" i="17" s="1"/>
  <c r="I184" i="17"/>
  <c r="I183" i="17" s="1"/>
  <c r="F184" i="17"/>
  <c r="N183" i="17"/>
  <c r="M183" i="17"/>
  <c r="K183" i="17"/>
  <c r="J183" i="17"/>
  <c r="H183" i="17"/>
  <c r="G183" i="17"/>
  <c r="E183" i="17"/>
  <c r="D183" i="17"/>
  <c r="O182" i="17"/>
  <c r="L182" i="17"/>
  <c r="I182" i="17"/>
  <c r="C182" i="17" s="1"/>
  <c r="F182" i="17"/>
  <c r="O181" i="17"/>
  <c r="L181" i="17"/>
  <c r="I181" i="17"/>
  <c r="F181" i="17"/>
  <c r="O180" i="17"/>
  <c r="L180" i="17"/>
  <c r="I180" i="17"/>
  <c r="F180" i="17"/>
  <c r="O179" i="17"/>
  <c r="L179" i="17"/>
  <c r="L178" i="17" s="1"/>
  <c r="I179" i="17"/>
  <c r="F179" i="17"/>
  <c r="N178" i="17"/>
  <c r="M178" i="17"/>
  <c r="K178" i="17"/>
  <c r="J178" i="17"/>
  <c r="H178" i="17"/>
  <c r="G178" i="17"/>
  <c r="E178" i="17"/>
  <c r="D178" i="17"/>
  <c r="O177" i="17"/>
  <c r="L177" i="17"/>
  <c r="I177" i="17"/>
  <c r="F177" i="17"/>
  <c r="O176" i="17"/>
  <c r="L176" i="17"/>
  <c r="I176" i="17"/>
  <c r="F176" i="17"/>
  <c r="O175" i="17"/>
  <c r="L175" i="17"/>
  <c r="L174" i="17" s="1"/>
  <c r="L173" i="17" s="1"/>
  <c r="L172" i="17" s="1"/>
  <c r="I175" i="17"/>
  <c r="I174" i="17" s="1"/>
  <c r="F175" i="17"/>
  <c r="O174" i="17"/>
  <c r="N174" i="17"/>
  <c r="N173" i="17" s="1"/>
  <c r="N172" i="17" s="1"/>
  <c r="M174" i="17"/>
  <c r="K174" i="17"/>
  <c r="K173" i="17" s="1"/>
  <c r="J174" i="17"/>
  <c r="J173" i="17" s="1"/>
  <c r="H174" i="17"/>
  <c r="H173" i="17" s="1"/>
  <c r="H172" i="17" s="1"/>
  <c r="G174" i="17"/>
  <c r="E174" i="17"/>
  <c r="E173" i="17" s="1"/>
  <c r="E172" i="17" s="1"/>
  <c r="D174" i="17"/>
  <c r="M173" i="17"/>
  <c r="M172" i="17" s="1"/>
  <c r="D173" i="17"/>
  <c r="D172" i="17" s="1"/>
  <c r="O171" i="17"/>
  <c r="L171" i="17"/>
  <c r="I171" i="17"/>
  <c r="F171" i="17"/>
  <c r="O170" i="17"/>
  <c r="L170" i="17"/>
  <c r="I170" i="17"/>
  <c r="F170" i="17"/>
  <c r="O169" i="17"/>
  <c r="L169" i="17"/>
  <c r="I169" i="17"/>
  <c r="F169" i="17"/>
  <c r="O168" i="17"/>
  <c r="L168" i="17"/>
  <c r="I168" i="17"/>
  <c r="F168" i="17"/>
  <c r="O167" i="17"/>
  <c r="L167" i="17"/>
  <c r="I167" i="17"/>
  <c r="F167" i="17"/>
  <c r="O166" i="17"/>
  <c r="O165" i="17" s="1"/>
  <c r="O164" i="17" s="1"/>
  <c r="L166" i="17"/>
  <c r="I166" i="17"/>
  <c r="F166" i="17"/>
  <c r="F165" i="17" s="1"/>
  <c r="C166" i="17"/>
  <c r="N165" i="17"/>
  <c r="M165" i="17"/>
  <c r="K165" i="17"/>
  <c r="K164" i="17" s="1"/>
  <c r="J165" i="17"/>
  <c r="J164" i="17" s="1"/>
  <c r="H165" i="17"/>
  <c r="H164" i="17" s="1"/>
  <c r="G165" i="17"/>
  <c r="G164" i="17" s="1"/>
  <c r="E165" i="17"/>
  <c r="D165" i="17"/>
  <c r="D164" i="17" s="1"/>
  <c r="N164" i="17"/>
  <c r="M164" i="17"/>
  <c r="E164" i="17"/>
  <c r="O163" i="17"/>
  <c r="L163" i="17"/>
  <c r="I163" i="17"/>
  <c r="F163" i="17"/>
  <c r="O162" i="17"/>
  <c r="L162" i="17"/>
  <c r="I162" i="17"/>
  <c r="F162" i="17"/>
  <c r="C162" i="17" s="1"/>
  <c r="O161" i="17"/>
  <c r="L161" i="17"/>
  <c r="I161" i="17"/>
  <c r="F161" i="17"/>
  <c r="O160" i="17"/>
  <c r="L160" i="17"/>
  <c r="L159" i="17" s="1"/>
  <c r="I160" i="17"/>
  <c r="I159" i="17" s="1"/>
  <c r="F160" i="17"/>
  <c r="F159" i="17" s="1"/>
  <c r="N159" i="17"/>
  <c r="M159" i="17"/>
  <c r="K159" i="17"/>
  <c r="J159" i="17"/>
  <c r="H159" i="17"/>
  <c r="G159" i="17"/>
  <c r="E159" i="17"/>
  <c r="D159" i="17"/>
  <c r="O158" i="17"/>
  <c r="L158" i="17"/>
  <c r="I158" i="17"/>
  <c r="F158" i="17"/>
  <c r="C158" i="17" s="1"/>
  <c r="O157" i="17"/>
  <c r="L157" i="17"/>
  <c r="I157" i="17"/>
  <c r="F157" i="17"/>
  <c r="O156" i="17"/>
  <c r="L156" i="17"/>
  <c r="I156" i="17"/>
  <c r="F156" i="17"/>
  <c r="O155" i="17"/>
  <c r="L155" i="17"/>
  <c r="I155" i="17"/>
  <c r="F155" i="17"/>
  <c r="O154" i="17"/>
  <c r="L154" i="17"/>
  <c r="I154" i="17"/>
  <c r="F154" i="17"/>
  <c r="C154" i="17" s="1"/>
  <c r="O153" i="17"/>
  <c r="L153" i="17"/>
  <c r="I153" i="17"/>
  <c r="F153" i="17"/>
  <c r="O152" i="17"/>
  <c r="L152" i="17"/>
  <c r="I152" i="17"/>
  <c r="F152" i="17"/>
  <c r="C152" i="17" s="1"/>
  <c r="O151" i="17"/>
  <c r="L151" i="17"/>
  <c r="L150" i="17" s="1"/>
  <c r="I151" i="17"/>
  <c r="F151" i="17"/>
  <c r="N150" i="17"/>
  <c r="M150" i="17"/>
  <c r="K150" i="17"/>
  <c r="J150" i="17"/>
  <c r="H150" i="17"/>
  <c r="G150" i="17"/>
  <c r="E150" i="17"/>
  <c r="D150" i="17"/>
  <c r="O149" i="17"/>
  <c r="L149" i="17"/>
  <c r="I149" i="17"/>
  <c r="F149" i="17"/>
  <c r="C149" i="17" s="1"/>
  <c r="O148" i="17"/>
  <c r="L148" i="17"/>
  <c r="I148" i="17"/>
  <c r="F148" i="17"/>
  <c r="C148" i="17" s="1"/>
  <c r="O147" i="17"/>
  <c r="L147" i="17"/>
  <c r="I147" i="17"/>
  <c r="F147" i="17"/>
  <c r="O146" i="17"/>
  <c r="L146" i="17"/>
  <c r="I146" i="17"/>
  <c r="F146" i="17"/>
  <c r="C146" i="17" s="1"/>
  <c r="O145" i="17"/>
  <c r="L145" i="17"/>
  <c r="I145" i="17"/>
  <c r="F145" i="17"/>
  <c r="O144" i="17"/>
  <c r="L144" i="17"/>
  <c r="I144" i="17"/>
  <c r="I143" i="17" s="1"/>
  <c r="F144" i="17"/>
  <c r="F143" i="17" s="1"/>
  <c r="N143" i="17"/>
  <c r="M143" i="17"/>
  <c r="K143" i="17"/>
  <c r="J143" i="17"/>
  <c r="H143" i="17"/>
  <c r="G143" i="17"/>
  <c r="E143" i="17"/>
  <c r="D143" i="17"/>
  <c r="O142" i="17"/>
  <c r="L142" i="17"/>
  <c r="I142" i="17"/>
  <c r="F142" i="17"/>
  <c r="O141" i="17"/>
  <c r="O140" i="17" s="1"/>
  <c r="L141" i="17"/>
  <c r="I141" i="17"/>
  <c r="I140" i="17" s="1"/>
  <c r="F141" i="17"/>
  <c r="N140" i="17"/>
  <c r="M140" i="17"/>
  <c r="K140" i="17"/>
  <c r="J140" i="17"/>
  <c r="H140" i="17"/>
  <c r="G140" i="17"/>
  <c r="E140" i="17"/>
  <c r="D140" i="17"/>
  <c r="O139" i="17"/>
  <c r="L139" i="17"/>
  <c r="I139" i="17"/>
  <c r="F139" i="17"/>
  <c r="O138" i="17"/>
  <c r="L138" i="17"/>
  <c r="I138" i="17"/>
  <c r="F138" i="17"/>
  <c r="O137" i="17"/>
  <c r="L137" i="17"/>
  <c r="I137" i="17"/>
  <c r="F137" i="17"/>
  <c r="O136" i="17"/>
  <c r="L136" i="17"/>
  <c r="L135" i="17" s="1"/>
  <c r="I136" i="17"/>
  <c r="F136" i="17"/>
  <c r="N135" i="17"/>
  <c r="M135" i="17"/>
  <c r="K135" i="17"/>
  <c r="J135" i="17"/>
  <c r="H135" i="17"/>
  <c r="G135" i="17"/>
  <c r="E135" i="17"/>
  <c r="D135" i="17"/>
  <c r="O134" i="17"/>
  <c r="L134" i="17"/>
  <c r="I134" i="17"/>
  <c r="F134" i="17"/>
  <c r="O133" i="17"/>
  <c r="L133" i="17"/>
  <c r="I133" i="17"/>
  <c r="F133" i="17"/>
  <c r="O132" i="17"/>
  <c r="L132" i="17"/>
  <c r="I132" i="17"/>
  <c r="F132" i="17"/>
  <c r="O131" i="17"/>
  <c r="L131" i="17"/>
  <c r="I131" i="17"/>
  <c r="I130" i="17" s="1"/>
  <c r="F131" i="17"/>
  <c r="N130" i="17"/>
  <c r="M130" i="17"/>
  <c r="K130" i="17"/>
  <c r="J130" i="17"/>
  <c r="H130" i="17"/>
  <c r="G130" i="17"/>
  <c r="E130" i="17"/>
  <c r="D130" i="17"/>
  <c r="H129" i="17"/>
  <c r="O128" i="17"/>
  <c r="L128" i="17"/>
  <c r="L127" i="17" s="1"/>
  <c r="I128" i="17"/>
  <c r="I127" i="17" s="1"/>
  <c r="F128" i="17"/>
  <c r="O127" i="17"/>
  <c r="N127" i="17"/>
  <c r="M127" i="17"/>
  <c r="K127" i="17"/>
  <c r="J127" i="17"/>
  <c r="H127" i="17"/>
  <c r="G127" i="17"/>
  <c r="F127" i="17"/>
  <c r="E127" i="17"/>
  <c r="D127" i="17"/>
  <c r="O126" i="17"/>
  <c r="L126" i="17"/>
  <c r="I126" i="17"/>
  <c r="C126" i="17" s="1"/>
  <c r="F126" i="17"/>
  <c r="O125" i="17"/>
  <c r="L125" i="17"/>
  <c r="I125" i="17"/>
  <c r="F125" i="17"/>
  <c r="O124" i="17"/>
  <c r="K124" i="17"/>
  <c r="I124" i="17"/>
  <c r="F124" i="17"/>
  <c r="O123" i="17"/>
  <c r="L123" i="17"/>
  <c r="I123" i="17"/>
  <c r="F123" i="17"/>
  <c r="O122" i="17"/>
  <c r="L122" i="17"/>
  <c r="I122" i="17"/>
  <c r="F122" i="17"/>
  <c r="N121" i="17"/>
  <c r="M121" i="17"/>
  <c r="J121" i="17"/>
  <c r="H121" i="17"/>
  <c r="G121" i="17"/>
  <c r="E121" i="17"/>
  <c r="D121" i="17"/>
  <c r="O120" i="17"/>
  <c r="L120" i="17"/>
  <c r="I120" i="17"/>
  <c r="C120" i="17" s="1"/>
  <c r="F120" i="17"/>
  <c r="O119" i="17"/>
  <c r="L119" i="17"/>
  <c r="I119" i="17"/>
  <c r="C119" i="17" s="1"/>
  <c r="F119" i="17"/>
  <c r="O118" i="17"/>
  <c r="L118" i="17"/>
  <c r="I118" i="17"/>
  <c r="F118" i="17"/>
  <c r="O117" i="17"/>
  <c r="L117" i="17"/>
  <c r="I117" i="17"/>
  <c r="F117" i="17"/>
  <c r="O116" i="17"/>
  <c r="L116" i="17"/>
  <c r="L115" i="17" s="1"/>
  <c r="I116" i="17"/>
  <c r="F116" i="17"/>
  <c r="N115" i="17"/>
  <c r="M115" i="17"/>
  <c r="K115" i="17"/>
  <c r="J115" i="17"/>
  <c r="H115" i="17"/>
  <c r="G115" i="17"/>
  <c r="E115" i="17"/>
  <c r="D115" i="17"/>
  <c r="O114" i="17"/>
  <c r="O111" i="17" s="1"/>
  <c r="L114" i="17"/>
  <c r="I114" i="17"/>
  <c r="F114" i="17"/>
  <c r="O113" i="17"/>
  <c r="L113" i="17"/>
  <c r="I113" i="17"/>
  <c r="F113" i="17"/>
  <c r="O112" i="17"/>
  <c r="L112" i="17"/>
  <c r="L111" i="17" s="1"/>
  <c r="I112" i="17"/>
  <c r="I111" i="17" s="1"/>
  <c r="F112" i="17"/>
  <c r="N111" i="17"/>
  <c r="M111" i="17"/>
  <c r="K111" i="17"/>
  <c r="J111" i="17"/>
  <c r="H111" i="17"/>
  <c r="G111" i="17"/>
  <c r="E111" i="17"/>
  <c r="D111" i="17"/>
  <c r="O110" i="17"/>
  <c r="L110" i="17"/>
  <c r="I110" i="17"/>
  <c r="F110" i="17"/>
  <c r="O109" i="17"/>
  <c r="L109" i="17"/>
  <c r="I109" i="17"/>
  <c r="F109" i="17"/>
  <c r="O108" i="17"/>
  <c r="L108" i="17"/>
  <c r="I108" i="17"/>
  <c r="F108" i="17"/>
  <c r="O107" i="17"/>
  <c r="L107" i="17"/>
  <c r="I107" i="17"/>
  <c r="F107" i="17"/>
  <c r="C107" i="17" s="1"/>
  <c r="O106" i="17"/>
  <c r="L106" i="17"/>
  <c r="I106" i="17"/>
  <c r="F106" i="17"/>
  <c r="O105" i="17"/>
  <c r="L105" i="17"/>
  <c r="I105" i="17"/>
  <c r="F105" i="17"/>
  <c r="O104" i="17"/>
  <c r="L104" i="17"/>
  <c r="I104" i="17"/>
  <c r="F104" i="17"/>
  <c r="O103" i="17"/>
  <c r="L103" i="17"/>
  <c r="I103" i="17"/>
  <c r="F103" i="17"/>
  <c r="N102" i="17"/>
  <c r="M102" i="17"/>
  <c r="K102" i="17"/>
  <c r="J102" i="17"/>
  <c r="H102" i="17"/>
  <c r="G102" i="17"/>
  <c r="E102" i="17"/>
  <c r="O101" i="17"/>
  <c r="L101" i="17"/>
  <c r="I101" i="17"/>
  <c r="F101" i="17"/>
  <c r="C101" i="17" s="1"/>
  <c r="O100" i="17"/>
  <c r="L100" i="17"/>
  <c r="I100" i="17"/>
  <c r="F100" i="17"/>
  <c r="O99" i="17"/>
  <c r="L99" i="17"/>
  <c r="I99" i="17"/>
  <c r="F99" i="17"/>
  <c r="O98" i="17"/>
  <c r="L98" i="17"/>
  <c r="I98" i="17"/>
  <c r="F98" i="17"/>
  <c r="C98" i="17" s="1"/>
  <c r="O97" i="17"/>
  <c r="L97" i="17"/>
  <c r="I97" i="17"/>
  <c r="F97" i="17"/>
  <c r="O96" i="17"/>
  <c r="L96" i="17"/>
  <c r="I96" i="17"/>
  <c r="F96" i="17"/>
  <c r="O95" i="17"/>
  <c r="L95" i="17"/>
  <c r="L94" i="17" s="1"/>
  <c r="I95" i="17"/>
  <c r="F95" i="17"/>
  <c r="N94" i="17"/>
  <c r="M94" i="17"/>
  <c r="K94" i="17"/>
  <c r="J94" i="17"/>
  <c r="H94" i="17"/>
  <c r="G94" i="17"/>
  <c r="E94" i="17"/>
  <c r="D94" i="17"/>
  <c r="O93" i="17"/>
  <c r="L93" i="17"/>
  <c r="I93" i="17"/>
  <c r="F93" i="17"/>
  <c r="O92" i="17"/>
  <c r="L92" i="17"/>
  <c r="I92" i="17"/>
  <c r="F92" i="17"/>
  <c r="O91" i="17"/>
  <c r="L91" i="17"/>
  <c r="I91" i="17"/>
  <c r="F91" i="17"/>
  <c r="O90" i="17"/>
  <c r="L90" i="17"/>
  <c r="I90" i="17"/>
  <c r="F90" i="17"/>
  <c r="C90" i="17" s="1"/>
  <c r="O89" i="17"/>
  <c r="O88" i="17" s="1"/>
  <c r="L89" i="17"/>
  <c r="I89" i="17"/>
  <c r="F89" i="17"/>
  <c r="N88" i="17"/>
  <c r="M88" i="17"/>
  <c r="K88" i="17"/>
  <c r="J88" i="17"/>
  <c r="H88" i="17"/>
  <c r="G88" i="17"/>
  <c r="E88" i="17"/>
  <c r="D88" i="17"/>
  <c r="O87" i="17"/>
  <c r="L87" i="17"/>
  <c r="I87" i="17"/>
  <c r="F87" i="17"/>
  <c r="O86" i="17"/>
  <c r="L86" i="17"/>
  <c r="I86" i="17"/>
  <c r="F86" i="17"/>
  <c r="O85" i="17"/>
  <c r="L85" i="17"/>
  <c r="I85" i="17"/>
  <c r="F85" i="17"/>
  <c r="O84" i="17"/>
  <c r="L84" i="17"/>
  <c r="I84" i="17"/>
  <c r="F84" i="17"/>
  <c r="C84" i="17" s="1"/>
  <c r="N83" i="17"/>
  <c r="M83" i="17"/>
  <c r="K83" i="17"/>
  <c r="J83" i="17"/>
  <c r="J82" i="17" s="1"/>
  <c r="I83" i="17"/>
  <c r="H83" i="17"/>
  <c r="G83" i="17"/>
  <c r="F83" i="17"/>
  <c r="E83" i="17"/>
  <c r="D83" i="17"/>
  <c r="O81" i="17"/>
  <c r="L81" i="17"/>
  <c r="C81" i="17" s="1"/>
  <c r="I81" i="17"/>
  <c r="F81" i="17"/>
  <c r="O80" i="17"/>
  <c r="L80" i="17"/>
  <c r="I80" i="17"/>
  <c r="F80" i="17"/>
  <c r="N79" i="17"/>
  <c r="M79" i="17"/>
  <c r="K79" i="17"/>
  <c r="J79" i="17"/>
  <c r="I79" i="17"/>
  <c r="H79" i="17"/>
  <c r="G79" i="17"/>
  <c r="E79" i="17"/>
  <c r="D79" i="17"/>
  <c r="O78" i="17"/>
  <c r="L78" i="17"/>
  <c r="I78" i="17"/>
  <c r="F78" i="17"/>
  <c r="O77" i="17"/>
  <c r="L77" i="17"/>
  <c r="I77" i="17"/>
  <c r="I76" i="17" s="1"/>
  <c r="I75" i="17" s="1"/>
  <c r="F77" i="17"/>
  <c r="N76" i="17"/>
  <c r="M76" i="17"/>
  <c r="K76" i="17"/>
  <c r="K75" i="17" s="1"/>
  <c r="J76" i="17"/>
  <c r="H76" i="17"/>
  <c r="H75" i="17" s="1"/>
  <c r="G76" i="17"/>
  <c r="F76" i="17"/>
  <c r="E76" i="17"/>
  <c r="D76" i="17"/>
  <c r="D75" i="17" s="1"/>
  <c r="E75" i="17"/>
  <c r="O73" i="17"/>
  <c r="L73" i="17"/>
  <c r="I73" i="17"/>
  <c r="F73" i="17"/>
  <c r="O72" i="17"/>
  <c r="L72" i="17"/>
  <c r="I72" i="17"/>
  <c r="F72" i="17"/>
  <c r="O71" i="17"/>
  <c r="L71" i="17"/>
  <c r="I71" i="17"/>
  <c r="F71" i="17"/>
  <c r="C71" i="17" s="1"/>
  <c r="O70" i="17"/>
  <c r="L70" i="17"/>
  <c r="I70" i="17"/>
  <c r="F70" i="17"/>
  <c r="O69" i="17"/>
  <c r="L69" i="17"/>
  <c r="I69" i="17"/>
  <c r="F69" i="17"/>
  <c r="N68" i="17"/>
  <c r="M68" i="17"/>
  <c r="M66" i="17" s="1"/>
  <c r="K68" i="17"/>
  <c r="K66" i="17" s="1"/>
  <c r="J68" i="17"/>
  <c r="H68" i="17"/>
  <c r="G68" i="17"/>
  <c r="F68" i="17"/>
  <c r="E68" i="17"/>
  <c r="E66" i="17" s="1"/>
  <c r="D68" i="17"/>
  <c r="D66" i="17" s="1"/>
  <c r="O67" i="17"/>
  <c r="L67" i="17"/>
  <c r="I67" i="17"/>
  <c r="F67" i="17"/>
  <c r="N66" i="17"/>
  <c r="J66" i="17"/>
  <c r="H66" i="17"/>
  <c r="G66" i="17"/>
  <c r="O65" i="17"/>
  <c r="L65" i="17"/>
  <c r="I65" i="17"/>
  <c r="F65" i="17"/>
  <c r="O64" i="17"/>
  <c r="L64" i="17"/>
  <c r="I64" i="17"/>
  <c r="F64" i="17"/>
  <c r="O63" i="17"/>
  <c r="L63" i="17"/>
  <c r="I63" i="17"/>
  <c r="F63" i="17"/>
  <c r="O62" i="17"/>
  <c r="L62" i="17"/>
  <c r="I62" i="17"/>
  <c r="F62" i="17"/>
  <c r="O61" i="17"/>
  <c r="L61" i="17"/>
  <c r="I61" i="17"/>
  <c r="F61" i="17"/>
  <c r="O60" i="17"/>
  <c r="L60" i="17"/>
  <c r="I60" i="17"/>
  <c r="F60" i="17"/>
  <c r="O59" i="17"/>
  <c r="L59" i="17"/>
  <c r="I59" i="17"/>
  <c r="F59" i="17"/>
  <c r="O58" i="17"/>
  <c r="L58" i="17"/>
  <c r="I58" i="17"/>
  <c r="F58" i="17"/>
  <c r="O57" i="17"/>
  <c r="N57" i="17"/>
  <c r="M57" i="17"/>
  <c r="K57" i="17"/>
  <c r="J57" i="17"/>
  <c r="H57" i="17"/>
  <c r="G57" i="17"/>
  <c r="E57" i="17"/>
  <c r="D57" i="17"/>
  <c r="O56" i="17"/>
  <c r="L56" i="17"/>
  <c r="I56" i="17"/>
  <c r="F56" i="17"/>
  <c r="O55" i="17"/>
  <c r="O54" i="17" s="1"/>
  <c r="L55" i="17"/>
  <c r="I55" i="17"/>
  <c r="I54" i="17" s="1"/>
  <c r="F55" i="17"/>
  <c r="N54" i="17"/>
  <c r="M54" i="17"/>
  <c r="K54" i="17"/>
  <c r="J54" i="17"/>
  <c r="J53" i="17" s="1"/>
  <c r="H54" i="17"/>
  <c r="G54" i="17"/>
  <c r="E54" i="17"/>
  <c r="D54" i="17"/>
  <c r="D53" i="17" s="1"/>
  <c r="K53" i="17"/>
  <c r="G53" i="17"/>
  <c r="E53" i="17"/>
  <c r="E52" i="17" s="1"/>
  <c r="O46" i="17"/>
  <c r="C46" i="17"/>
  <c r="O45" i="17"/>
  <c r="O44" i="17" s="1"/>
  <c r="C44" i="17" s="1"/>
  <c r="N44" i="17"/>
  <c r="M44" i="17"/>
  <c r="K43" i="17"/>
  <c r="L43" i="17" s="1"/>
  <c r="L42" i="17" s="1"/>
  <c r="I43" i="17"/>
  <c r="I42" i="17" s="1"/>
  <c r="F43" i="17"/>
  <c r="K42" i="17"/>
  <c r="J42" i="17"/>
  <c r="H42" i="17"/>
  <c r="G42" i="17"/>
  <c r="E42" i="17"/>
  <c r="D42" i="17"/>
  <c r="F41" i="17"/>
  <c r="C41" i="17" s="1"/>
  <c r="L40" i="17"/>
  <c r="C40" i="17" s="1"/>
  <c r="L39" i="17"/>
  <c r="C39" i="17" s="1"/>
  <c r="L38" i="17"/>
  <c r="C38" i="17" s="1"/>
  <c r="L37" i="17"/>
  <c r="C37" i="17" s="1"/>
  <c r="K36" i="17"/>
  <c r="J36" i="17"/>
  <c r="L35" i="17"/>
  <c r="C35" i="17" s="1"/>
  <c r="L34" i="17"/>
  <c r="C34" i="17" s="1"/>
  <c r="K33" i="17"/>
  <c r="J33" i="17"/>
  <c r="L32" i="17"/>
  <c r="C32" i="17" s="1"/>
  <c r="K31" i="17"/>
  <c r="J31" i="17"/>
  <c r="L30" i="17"/>
  <c r="C30" i="17" s="1"/>
  <c r="L29" i="17"/>
  <c r="C29" i="17" s="1"/>
  <c r="L28" i="17"/>
  <c r="C28" i="17" s="1"/>
  <c r="K27" i="17"/>
  <c r="J27" i="17"/>
  <c r="J26" i="17" s="1"/>
  <c r="F25" i="17"/>
  <c r="C25" i="17" s="1"/>
  <c r="I24" i="17"/>
  <c r="F24" i="17"/>
  <c r="O23" i="17"/>
  <c r="L23" i="17"/>
  <c r="I23" i="17"/>
  <c r="F23" i="17"/>
  <c r="O22" i="17"/>
  <c r="L22" i="17"/>
  <c r="I22" i="17"/>
  <c r="I21" i="17" s="1"/>
  <c r="I20" i="17" s="1"/>
  <c r="F22" i="17"/>
  <c r="N21" i="17"/>
  <c r="N287" i="17" s="1"/>
  <c r="N286" i="17" s="1"/>
  <c r="M21" i="17"/>
  <c r="M287" i="17" s="1"/>
  <c r="M286" i="17" s="1"/>
  <c r="L21" i="17"/>
  <c r="K21" i="17"/>
  <c r="J21" i="17"/>
  <c r="J287" i="17" s="1"/>
  <c r="J286" i="17" s="1"/>
  <c r="H21" i="17"/>
  <c r="G21" i="17"/>
  <c r="G287" i="17" s="1"/>
  <c r="G286" i="17" s="1"/>
  <c r="E21" i="17"/>
  <c r="D21" i="17"/>
  <c r="L36" i="17" l="1"/>
  <c r="C36" i="17" s="1"/>
  <c r="C59" i="17"/>
  <c r="C65" i="17"/>
  <c r="C67" i="17"/>
  <c r="N75" i="17"/>
  <c r="L79" i="17"/>
  <c r="M129" i="17"/>
  <c r="D129" i="17"/>
  <c r="O150" i="17"/>
  <c r="H186" i="17"/>
  <c r="L186" i="17"/>
  <c r="C207" i="17"/>
  <c r="N230" i="17"/>
  <c r="C256" i="17"/>
  <c r="C291" i="17"/>
  <c r="H53" i="17"/>
  <c r="H52" i="17" s="1"/>
  <c r="N20" i="17"/>
  <c r="C63" i="17"/>
  <c r="C69" i="17"/>
  <c r="C70" i="17"/>
  <c r="J75" i="17"/>
  <c r="C78" i="17"/>
  <c r="O83" i="17"/>
  <c r="C103" i="17"/>
  <c r="C106" i="17"/>
  <c r="N82" i="17"/>
  <c r="L140" i="17"/>
  <c r="J186" i="17"/>
  <c r="J230" i="17"/>
  <c r="L263" i="17"/>
  <c r="L275" i="17"/>
  <c r="L288" i="17"/>
  <c r="C123" i="17"/>
  <c r="C125" i="17"/>
  <c r="C138" i="17"/>
  <c r="C170" i="17"/>
  <c r="O187" i="17"/>
  <c r="O186" i="17" s="1"/>
  <c r="C217" i="17"/>
  <c r="I215" i="17"/>
  <c r="O245" i="17"/>
  <c r="H258" i="17"/>
  <c r="N258" i="17"/>
  <c r="C23" i="17"/>
  <c r="L31" i="17"/>
  <c r="C31" i="17" s="1"/>
  <c r="E20" i="17"/>
  <c r="J52" i="17"/>
  <c r="L76" i="17"/>
  <c r="L75" i="17" s="1"/>
  <c r="G75" i="17"/>
  <c r="C80" i="17"/>
  <c r="O79" i="17"/>
  <c r="I88" i="17"/>
  <c r="I121" i="17"/>
  <c r="C134" i="17"/>
  <c r="C139" i="17"/>
  <c r="C142" i="17"/>
  <c r="C201" i="17"/>
  <c r="M203" i="17"/>
  <c r="O251" i="17"/>
  <c r="I269" i="17"/>
  <c r="I268" i="17" s="1"/>
  <c r="J269" i="17"/>
  <c r="J268" i="17" s="1"/>
  <c r="O275" i="17"/>
  <c r="C293" i="17"/>
  <c r="C294" i="17"/>
  <c r="I57" i="17"/>
  <c r="I53" i="17" s="1"/>
  <c r="E287" i="17"/>
  <c r="E286" i="17" s="1"/>
  <c r="C24" i="17"/>
  <c r="G20" i="17"/>
  <c r="M20" i="17"/>
  <c r="G52" i="17"/>
  <c r="F54" i="17"/>
  <c r="O53" i="17"/>
  <c r="C77" i="17"/>
  <c r="D82" i="17"/>
  <c r="L88" i="17"/>
  <c r="G82" i="17"/>
  <c r="C99" i="17"/>
  <c r="C104" i="17"/>
  <c r="C109" i="17"/>
  <c r="C110" i="17"/>
  <c r="C132" i="17"/>
  <c r="O130" i="17"/>
  <c r="C157" i="17"/>
  <c r="C169" i="17"/>
  <c r="H194" i="17"/>
  <c r="C206" i="17"/>
  <c r="I204" i="17"/>
  <c r="C212" i="17"/>
  <c r="C235" i="17"/>
  <c r="C236" i="17"/>
  <c r="I251" i="17"/>
  <c r="I250" i="17" s="1"/>
  <c r="O263" i="17"/>
  <c r="O258" i="17" s="1"/>
  <c r="C270" i="17"/>
  <c r="C278" i="17"/>
  <c r="C55" i="17"/>
  <c r="I203" i="17"/>
  <c r="F21" i="17"/>
  <c r="F287" i="17" s="1"/>
  <c r="K26" i="17"/>
  <c r="K20" i="17" s="1"/>
  <c r="L33" i="17"/>
  <c r="C33" i="17" s="1"/>
  <c r="D52" i="17"/>
  <c r="C73" i="17"/>
  <c r="M75" i="17"/>
  <c r="M74" i="17" s="1"/>
  <c r="M82" i="17"/>
  <c r="L102" i="17"/>
  <c r="C113" i="17"/>
  <c r="C117" i="17"/>
  <c r="O115" i="17"/>
  <c r="K129" i="17"/>
  <c r="C136" i="17"/>
  <c r="C137" i="17"/>
  <c r="O143" i="17"/>
  <c r="C155" i="17"/>
  <c r="O159" i="17"/>
  <c r="C167" i="17"/>
  <c r="K172" i="17"/>
  <c r="C176" i="17"/>
  <c r="C180" i="17"/>
  <c r="O178" i="17"/>
  <c r="O173" i="17" s="1"/>
  <c r="O172" i="17" s="1"/>
  <c r="O183" i="17"/>
  <c r="M194" i="17"/>
  <c r="K194" i="17"/>
  <c r="C198" i="17"/>
  <c r="C200" i="17"/>
  <c r="C211" i="17"/>
  <c r="C222" i="17"/>
  <c r="J203" i="17"/>
  <c r="J194" i="17" s="1"/>
  <c r="N203" i="17"/>
  <c r="N194" i="17" s="1"/>
  <c r="L251" i="17"/>
  <c r="L250" i="17" s="1"/>
  <c r="C266" i="17"/>
  <c r="O271" i="17"/>
  <c r="O269" i="17" s="1"/>
  <c r="O268" i="17" s="1"/>
  <c r="C289" i="17"/>
  <c r="C85" i="17"/>
  <c r="K287" i="17"/>
  <c r="K286" i="17" s="1"/>
  <c r="C22" i="17"/>
  <c r="K52" i="17"/>
  <c r="N53" i="17"/>
  <c r="N52" i="17" s="1"/>
  <c r="L54" i="17"/>
  <c r="C54" i="17" s="1"/>
  <c r="M53" i="17"/>
  <c r="M52" i="17" s="1"/>
  <c r="M51" i="17" s="1"/>
  <c r="C64" i="17"/>
  <c r="O68" i="17"/>
  <c r="L68" i="17"/>
  <c r="L66" i="17" s="1"/>
  <c r="C92" i="17"/>
  <c r="C93" i="17"/>
  <c r="C96" i="17"/>
  <c r="O94" i="17"/>
  <c r="O102" i="17"/>
  <c r="I115" i="17"/>
  <c r="L130" i="17"/>
  <c r="I135" i="17"/>
  <c r="C145" i="17"/>
  <c r="C161" i="17"/>
  <c r="L165" i="17"/>
  <c r="L164" i="17" s="1"/>
  <c r="I178" i="17"/>
  <c r="C184" i="17"/>
  <c r="G194" i="17"/>
  <c r="C210" i="17"/>
  <c r="E203" i="17"/>
  <c r="C219" i="17"/>
  <c r="C220" i="17"/>
  <c r="F226" i="17"/>
  <c r="C226" i="17" s="1"/>
  <c r="H230" i="17"/>
  <c r="H229" i="17" s="1"/>
  <c r="H193" i="17" s="1"/>
  <c r="G230" i="17"/>
  <c r="G229" i="17" s="1"/>
  <c r="I237" i="17"/>
  <c r="C242" i="17"/>
  <c r="C244" i="17"/>
  <c r="L259" i="17"/>
  <c r="L258" i="17" s="1"/>
  <c r="C290" i="17"/>
  <c r="C177" i="17"/>
  <c r="F174" i="17"/>
  <c r="C234" i="17"/>
  <c r="C260" i="17"/>
  <c r="F259" i="17"/>
  <c r="C296" i="17"/>
  <c r="J20" i="17"/>
  <c r="O21" i="17"/>
  <c r="L27" i="17"/>
  <c r="C43" i="17"/>
  <c r="C58" i="17"/>
  <c r="F57" i="17"/>
  <c r="O66" i="17"/>
  <c r="D287" i="17"/>
  <c r="D286" i="17" s="1"/>
  <c r="D20" i="17"/>
  <c r="C61" i="17"/>
  <c r="I68" i="17"/>
  <c r="C114" i="17"/>
  <c r="F111" i="17"/>
  <c r="C111" i="17" s="1"/>
  <c r="C133" i="17"/>
  <c r="F130" i="17"/>
  <c r="C185" i="17"/>
  <c r="F183" i="17"/>
  <c r="C183" i="17" s="1"/>
  <c r="H287" i="17"/>
  <c r="H286" i="17" s="1"/>
  <c r="H20" i="17"/>
  <c r="L287" i="17"/>
  <c r="C56" i="17"/>
  <c r="C60" i="17"/>
  <c r="F66" i="17"/>
  <c r="C72" i="17"/>
  <c r="L83" i="17"/>
  <c r="C86" i="17"/>
  <c r="F42" i="17"/>
  <c r="C42" i="17" s="1"/>
  <c r="C45" i="17"/>
  <c r="L57" i="17"/>
  <c r="C62" i="17"/>
  <c r="O76" i="17"/>
  <c r="O75" i="17" s="1"/>
  <c r="F79" i="17"/>
  <c r="C79" i="17" s="1"/>
  <c r="H82" i="17"/>
  <c r="H74" i="17" s="1"/>
  <c r="H51" i="17" s="1"/>
  <c r="C91" i="17"/>
  <c r="C105" i="17"/>
  <c r="G129" i="17"/>
  <c r="O135" i="17"/>
  <c r="O129" i="17" s="1"/>
  <c r="C141" i="17"/>
  <c r="F140" i="17"/>
  <c r="C140" i="17" s="1"/>
  <c r="L143" i="17"/>
  <c r="C143" i="17" s="1"/>
  <c r="C147" i="17"/>
  <c r="C160" i="17"/>
  <c r="F164" i="17"/>
  <c r="C168" i="17"/>
  <c r="G173" i="17"/>
  <c r="G172" i="17" s="1"/>
  <c r="I173" i="17"/>
  <c r="I172" i="17" s="1"/>
  <c r="C97" i="17"/>
  <c r="F94" i="17"/>
  <c r="C118" i="17"/>
  <c r="F115" i="17"/>
  <c r="O121" i="17"/>
  <c r="K121" i="17"/>
  <c r="K82" i="17" s="1"/>
  <c r="K74" i="17" s="1"/>
  <c r="L124" i="17"/>
  <c r="L121" i="17" s="1"/>
  <c r="N129" i="17"/>
  <c r="N74" i="17" s="1"/>
  <c r="E129" i="17"/>
  <c r="C153" i="17"/>
  <c r="F150" i="17"/>
  <c r="C159" i="17"/>
  <c r="C181" i="17"/>
  <c r="F178" i="17"/>
  <c r="C208" i="17"/>
  <c r="F204" i="17"/>
  <c r="E82" i="17"/>
  <c r="E74" i="17" s="1"/>
  <c r="E51" i="17" s="1"/>
  <c r="C87" i="17"/>
  <c r="C89" i="17"/>
  <c r="F88" i="17"/>
  <c r="I94" i="17"/>
  <c r="C100" i="17"/>
  <c r="C108" i="17"/>
  <c r="C122" i="17"/>
  <c r="F121" i="17"/>
  <c r="C127" i="17"/>
  <c r="C128" i="17"/>
  <c r="J129" i="17"/>
  <c r="J74" i="17" s="1"/>
  <c r="F135" i="17"/>
  <c r="C144" i="17"/>
  <c r="I150" i="17"/>
  <c r="I129" i="17" s="1"/>
  <c r="C156" i="17"/>
  <c r="C163" i="17"/>
  <c r="C171" i="17"/>
  <c r="J172" i="17"/>
  <c r="N229" i="17"/>
  <c r="N284" i="17" s="1"/>
  <c r="C267" i="17"/>
  <c r="I263" i="17"/>
  <c r="I258" i="17" s="1"/>
  <c r="C95" i="17"/>
  <c r="I102" i="17"/>
  <c r="C112" i="17"/>
  <c r="C116" i="17"/>
  <c r="C131" i="17"/>
  <c r="C151" i="17"/>
  <c r="I165" i="17"/>
  <c r="I164" i="17" s="1"/>
  <c r="C175" i="17"/>
  <c r="C179" i="17"/>
  <c r="C196" i="17"/>
  <c r="F195" i="17"/>
  <c r="C199" i="17"/>
  <c r="I197" i="17"/>
  <c r="C202" i="17"/>
  <c r="O230" i="17"/>
  <c r="C246" i="17"/>
  <c r="C248" i="17"/>
  <c r="F245" i="17"/>
  <c r="C262" i="17"/>
  <c r="E269" i="17"/>
  <c r="E268" i="17" s="1"/>
  <c r="C272" i="17"/>
  <c r="F271" i="17"/>
  <c r="C283" i="17"/>
  <c r="I281" i="17"/>
  <c r="I287" i="17" s="1"/>
  <c r="I286" i="17" s="1"/>
  <c r="C295" i="17"/>
  <c r="F102" i="17"/>
  <c r="C188" i="17"/>
  <c r="F187" i="17"/>
  <c r="L195" i="17"/>
  <c r="C214" i="17"/>
  <c r="L215" i="17"/>
  <c r="L203" i="17" s="1"/>
  <c r="C218" i="17"/>
  <c r="C231" i="17"/>
  <c r="C232" i="17"/>
  <c r="L230" i="17"/>
  <c r="K230" i="17"/>
  <c r="K229" i="17" s="1"/>
  <c r="K193" i="17" s="1"/>
  <c r="C238" i="17"/>
  <c r="C239" i="17"/>
  <c r="C240" i="17"/>
  <c r="F237" i="17"/>
  <c r="C237" i="17" s="1"/>
  <c r="C247" i="17"/>
  <c r="I245" i="17"/>
  <c r="I230" i="17" s="1"/>
  <c r="E229" i="17"/>
  <c r="C252" i="17"/>
  <c r="F251" i="17"/>
  <c r="O250" i="17"/>
  <c r="M258" i="17"/>
  <c r="M229" i="17" s="1"/>
  <c r="C264" i="17"/>
  <c r="F263" i="17"/>
  <c r="C263" i="17" s="1"/>
  <c r="L269" i="17"/>
  <c r="L268" i="17" s="1"/>
  <c r="C274" i="17"/>
  <c r="C280" i="17"/>
  <c r="F279" i="17"/>
  <c r="C279" i="17" s="1"/>
  <c r="O288" i="17"/>
  <c r="C192" i="17"/>
  <c r="F191" i="17"/>
  <c r="E194" i="17"/>
  <c r="O195" i="17"/>
  <c r="O204" i="17"/>
  <c r="C216" i="17"/>
  <c r="F215" i="17"/>
  <c r="O215" i="17"/>
  <c r="J229" i="17"/>
  <c r="C243" i="17"/>
  <c r="C255" i="17"/>
  <c r="C276" i="17"/>
  <c r="F275" i="17"/>
  <c r="C275" i="17" s="1"/>
  <c r="C292" i="17"/>
  <c r="F288" i="17"/>
  <c r="C288" i="17" s="1"/>
  <c r="C282" i="17"/>
  <c r="O296" i="16"/>
  <c r="L296" i="16"/>
  <c r="I296" i="16"/>
  <c r="F296" i="16"/>
  <c r="O295" i="16"/>
  <c r="L295" i="16"/>
  <c r="I295" i="16"/>
  <c r="F295" i="16"/>
  <c r="O294" i="16"/>
  <c r="L294" i="16"/>
  <c r="I294" i="16"/>
  <c r="F294" i="16"/>
  <c r="O293" i="16"/>
  <c r="L293" i="16"/>
  <c r="I293" i="16"/>
  <c r="F293" i="16"/>
  <c r="O292" i="16"/>
  <c r="L292" i="16"/>
  <c r="I292" i="16"/>
  <c r="F292" i="16"/>
  <c r="O291" i="16"/>
  <c r="L291" i="16"/>
  <c r="I291" i="16"/>
  <c r="F291" i="16"/>
  <c r="O290" i="16"/>
  <c r="L290" i="16"/>
  <c r="I290" i="16"/>
  <c r="F290" i="16"/>
  <c r="O289" i="16"/>
  <c r="L289" i="16"/>
  <c r="L288" i="16" s="1"/>
  <c r="I289" i="16"/>
  <c r="F289" i="16"/>
  <c r="N288" i="16"/>
  <c r="M288" i="16"/>
  <c r="K288" i="16"/>
  <c r="J288" i="16"/>
  <c r="H288" i="16"/>
  <c r="G288" i="16"/>
  <c r="E288" i="16"/>
  <c r="D288" i="16"/>
  <c r="O283" i="16"/>
  <c r="L283" i="16"/>
  <c r="I283" i="16"/>
  <c r="F283" i="16"/>
  <c r="O282" i="16"/>
  <c r="O281" i="16" s="1"/>
  <c r="L282" i="16"/>
  <c r="L281" i="16" s="1"/>
  <c r="I282" i="16"/>
  <c r="F282" i="16"/>
  <c r="N281" i="16"/>
  <c r="M281" i="16"/>
  <c r="K281" i="16"/>
  <c r="J281" i="16"/>
  <c r="H281" i="16"/>
  <c r="G281" i="16"/>
  <c r="F281" i="16"/>
  <c r="E281" i="16"/>
  <c r="D281" i="16"/>
  <c r="O280" i="16"/>
  <c r="O279" i="16" s="1"/>
  <c r="L280" i="16"/>
  <c r="I280" i="16"/>
  <c r="I279" i="16" s="1"/>
  <c r="F280" i="16"/>
  <c r="N279" i="16"/>
  <c r="N268" i="16" s="1"/>
  <c r="M279" i="16"/>
  <c r="L279" i="16"/>
  <c r="K279" i="16"/>
  <c r="J279" i="16"/>
  <c r="J268" i="16" s="1"/>
  <c r="H279" i="16"/>
  <c r="H268" i="16" s="1"/>
  <c r="G279" i="16"/>
  <c r="E279" i="16"/>
  <c r="D279" i="16"/>
  <c r="O278" i="16"/>
  <c r="L278" i="16"/>
  <c r="I278" i="16"/>
  <c r="F278" i="16"/>
  <c r="O277" i="16"/>
  <c r="L277" i="16"/>
  <c r="I277" i="16"/>
  <c r="F277" i="16"/>
  <c r="O276" i="16"/>
  <c r="O275" i="16" s="1"/>
  <c r="L276" i="16"/>
  <c r="I276" i="16"/>
  <c r="I275" i="16" s="1"/>
  <c r="F276" i="16"/>
  <c r="C276" i="16" s="1"/>
  <c r="N275" i="16"/>
  <c r="M275" i="16"/>
  <c r="K275" i="16"/>
  <c r="J275" i="16"/>
  <c r="H275" i="16"/>
  <c r="G275" i="16"/>
  <c r="E275" i="16"/>
  <c r="D275" i="16"/>
  <c r="O274" i="16"/>
  <c r="L274" i="16"/>
  <c r="I274" i="16"/>
  <c r="F274" i="16"/>
  <c r="O273" i="16"/>
  <c r="L273" i="16"/>
  <c r="I273" i="16"/>
  <c r="F273" i="16"/>
  <c r="O272" i="16"/>
  <c r="O271" i="16" s="1"/>
  <c r="L272" i="16"/>
  <c r="L271" i="16" s="1"/>
  <c r="I272" i="16"/>
  <c r="I271" i="16" s="1"/>
  <c r="F272" i="16"/>
  <c r="N271" i="16"/>
  <c r="M271" i="16"/>
  <c r="K271" i="16"/>
  <c r="J271" i="16"/>
  <c r="H271" i="16"/>
  <c r="G271" i="16"/>
  <c r="E271" i="16"/>
  <c r="E269" i="16" s="1"/>
  <c r="E268" i="16" s="1"/>
  <c r="D271" i="16"/>
  <c r="D269" i="16" s="1"/>
  <c r="O270" i="16"/>
  <c r="L270" i="16"/>
  <c r="I270" i="16"/>
  <c r="F270" i="16"/>
  <c r="M268" i="16"/>
  <c r="K268" i="16"/>
  <c r="G268" i="16"/>
  <c r="O267" i="16"/>
  <c r="L267" i="16"/>
  <c r="I267" i="16"/>
  <c r="F267" i="16"/>
  <c r="O266" i="16"/>
  <c r="L266" i="16"/>
  <c r="I266" i="16"/>
  <c r="F266" i="16"/>
  <c r="C266" i="16" s="1"/>
  <c r="O265" i="16"/>
  <c r="L265" i="16"/>
  <c r="I265" i="16"/>
  <c r="F265" i="16"/>
  <c r="O264" i="16"/>
  <c r="L264" i="16"/>
  <c r="I264" i="16"/>
  <c r="F264" i="16"/>
  <c r="N263" i="16"/>
  <c r="M263" i="16"/>
  <c r="K263" i="16"/>
  <c r="J263" i="16"/>
  <c r="H263" i="16"/>
  <c r="G263" i="16"/>
  <c r="E263" i="16"/>
  <c r="E258" i="16" s="1"/>
  <c r="D263" i="16"/>
  <c r="O262" i="16"/>
  <c r="L262" i="16"/>
  <c r="I262" i="16"/>
  <c r="F262" i="16"/>
  <c r="O261" i="16"/>
  <c r="L261" i="16"/>
  <c r="I261" i="16"/>
  <c r="F261" i="16"/>
  <c r="O260" i="16"/>
  <c r="L260" i="16"/>
  <c r="I260" i="16"/>
  <c r="F260" i="16"/>
  <c r="N259" i="16"/>
  <c r="M259" i="16"/>
  <c r="L259" i="16"/>
  <c r="K259" i="16"/>
  <c r="J259" i="16"/>
  <c r="H259" i="16"/>
  <c r="G259" i="16"/>
  <c r="G258" i="16" s="1"/>
  <c r="E259" i="16"/>
  <c r="D259" i="16"/>
  <c r="M258" i="16"/>
  <c r="K258" i="16"/>
  <c r="O257" i="16"/>
  <c r="L257" i="16"/>
  <c r="I257" i="16"/>
  <c r="F257" i="16"/>
  <c r="O256" i="16"/>
  <c r="L256" i="16"/>
  <c r="I256" i="16"/>
  <c r="F256" i="16"/>
  <c r="O255" i="16"/>
  <c r="L255" i="16"/>
  <c r="I255" i="16"/>
  <c r="F255" i="16"/>
  <c r="O254" i="16"/>
  <c r="L254" i="16"/>
  <c r="I254" i="16"/>
  <c r="F254" i="16"/>
  <c r="C254" i="16" s="1"/>
  <c r="O253" i="16"/>
  <c r="L253" i="16"/>
  <c r="I253" i="16"/>
  <c r="F253" i="16"/>
  <c r="O252" i="16"/>
  <c r="L252" i="16"/>
  <c r="I252" i="16"/>
  <c r="F252" i="16"/>
  <c r="F251" i="16" s="1"/>
  <c r="N251" i="16"/>
  <c r="N250" i="16" s="1"/>
  <c r="M251" i="16"/>
  <c r="M250" i="16" s="1"/>
  <c r="K251" i="16"/>
  <c r="J251" i="16"/>
  <c r="J250" i="16" s="1"/>
  <c r="H251" i="16"/>
  <c r="H250" i="16" s="1"/>
  <c r="G251" i="16"/>
  <c r="G250" i="16" s="1"/>
  <c r="E251" i="16"/>
  <c r="E250" i="16" s="1"/>
  <c r="D251" i="16"/>
  <c r="D250" i="16" s="1"/>
  <c r="K250" i="16"/>
  <c r="O249" i="16"/>
  <c r="L249" i="16"/>
  <c r="I249" i="16"/>
  <c r="F249" i="16"/>
  <c r="O248" i="16"/>
  <c r="L248" i="16"/>
  <c r="I248" i="16"/>
  <c r="C248" i="16" s="1"/>
  <c r="F248" i="16"/>
  <c r="O247" i="16"/>
  <c r="L247" i="16"/>
  <c r="I247" i="16"/>
  <c r="F247" i="16"/>
  <c r="O246" i="16"/>
  <c r="O245" i="16" s="1"/>
  <c r="L246" i="16"/>
  <c r="I246" i="16"/>
  <c r="I245" i="16" s="1"/>
  <c r="F246" i="16"/>
  <c r="N245" i="16"/>
  <c r="M245" i="16"/>
  <c r="L245" i="16"/>
  <c r="K245" i="16"/>
  <c r="J245" i="16"/>
  <c r="H245" i="16"/>
  <c r="G245" i="16"/>
  <c r="E245" i="16"/>
  <c r="D245" i="16"/>
  <c r="O244" i="16"/>
  <c r="L244" i="16"/>
  <c r="I244" i="16"/>
  <c r="F244" i="16"/>
  <c r="O243" i="16"/>
  <c r="L243" i="16"/>
  <c r="I243" i="16"/>
  <c r="F243" i="16"/>
  <c r="O242" i="16"/>
  <c r="L242" i="16"/>
  <c r="C242" i="16" s="1"/>
  <c r="I242" i="16"/>
  <c r="F242" i="16"/>
  <c r="O241" i="16"/>
  <c r="L241" i="16"/>
  <c r="I241" i="16"/>
  <c r="F241" i="16"/>
  <c r="O240" i="16"/>
  <c r="L240" i="16"/>
  <c r="I240" i="16"/>
  <c r="F240" i="16"/>
  <c r="O239" i="16"/>
  <c r="L239" i="16"/>
  <c r="I239" i="16"/>
  <c r="F239" i="16"/>
  <c r="O238" i="16"/>
  <c r="L238" i="16"/>
  <c r="I238" i="16"/>
  <c r="I237" i="16" s="1"/>
  <c r="F238" i="16"/>
  <c r="N237" i="16"/>
  <c r="M237" i="16"/>
  <c r="K237" i="16"/>
  <c r="J237" i="16"/>
  <c r="H237" i="16"/>
  <c r="G237" i="16"/>
  <c r="E237" i="16"/>
  <c r="D237" i="16"/>
  <c r="O236" i="16"/>
  <c r="L236" i="16"/>
  <c r="I236" i="16"/>
  <c r="F236" i="16"/>
  <c r="O235" i="16"/>
  <c r="L235" i="16"/>
  <c r="L234" i="16" s="1"/>
  <c r="I235" i="16"/>
  <c r="F235" i="16"/>
  <c r="F234" i="16" s="1"/>
  <c r="O234" i="16"/>
  <c r="N234" i="16"/>
  <c r="M234" i="16"/>
  <c r="K234" i="16"/>
  <c r="J234" i="16"/>
  <c r="H234" i="16"/>
  <c r="G234" i="16"/>
  <c r="E234" i="16"/>
  <c r="D234" i="16"/>
  <c r="O233" i="16"/>
  <c r="L233" i="16"/>
  <c r="L232" i="16" s="1"/>
  <c r="I233" i="16"/>
  <c r="I232" i="16" s="1"/>
  <c r="F233" i="16"/>
  <c r="O232" i="16"/>
  <c r="N232" i="16"/>
  <c r="M232" i="16"/>
  <c r="K232" i="16"/>
  <c r="J232" i="16"/>
  <c r="H232" i="16"/>
  <c r="G232" i="16"/>
  <c r="E232" i="16"/>
  <c r="D232" i="16"/>
  <c r="O231" i="16"/>
  <c r="L231" i="16"/>
  <c r="I231" i="16"/>
  <c r="F231" i="16"/>
  <c r="O228" i="16"/>
  <c r="L228" i="16"/>
  <c r="I228" i="16"/>
  <c r="F228" i="16"/>
  <c r="O227" i="16"/>
  <c r="L227" i="16"/>
  <c r="L226" i="16" s="1"/>
  <c r="I227" i="16"/>
  <c r="F227" i="16"/>
  <c r="F226" i="16" s="1"/>
  <c r="O226" i="16"/>
  <c r="N226" i="16"/>
  <c r="M226" i="16"/>
  <c r="K226" i="16"/>
  <c r="J226" i="16"/>
  <c r="I226" i="16"/>
  <c r="H226" i="16"/>
  <c r="G226" i="16"/>
  <c r="E226" i="16"/>
  <c r="D226" i="16"/>
  <c r="O225" i="16"/>
  <c r="L225" i="16"/>
  <c r="I225" i="16"/>
  <c r="F225" i="16"/>
  <c r="O224" i="16"/>
  <c r="L224" i="16"/>
  <c r="I224" i="16"/>
  <c r="F224" i="16"/>
  <c r="O223" i="16"/>
  <c r="L223" i="16"/>
  <c r="I223" i="16"/>
  <c r="F223" i="16"/>
  <c r="O222" i="16"/>
  <c r="L222" i="16"/>
  <c r="I222" i="16"/>
  <c r="F222" i="16"/>
  <c r="C222" i="16" s="1"/>
  <c r="O221" i="16"/>
  <c r="L221" i="16"/>
  <c r="I221" i="16"/>
  <c r="F221" i="16"/>
  <c r="O220" i="16"/>
  <c r="L220" i="16"/>
  <c r="I220" i="16"/>
  <c r="F220" i="16"/>
  <c r="O219" i="16"/>
  <c r="L219" i="16"/>
  <c r="I219" i="16"/>
  <c r="F219" i="16"/>
  <c r="O218" i="16"/>
  <c r="L218" i="16"/>
  <c r="I218" i="16"/>
  <c r="F218" i="16"/>
  <c r="C218" i="16" s="1"/>
  <c r="O217" i="16"/>
  <c r="L217" i="16"/>
  <c r="I217" i="16"/>
  <c r="F217" i="16"/>
  <c r="O216" i="16"/>
  <c r="O215" i="16" s="1"/>
  <c r="L216" i="16"/>
  <c r="I216" i="16"/>
  <c r="F216" i="16"/>
  <c r="N215" i="16"/>
  <c r="M215" i="16"/>
  <c r="K215" i="16"/>
  <c r="J215" i="16"/>
  <c r="H215" i="16"/>
  <c r="G215" i="16"/>
  <c r="E215" i="16"/>
  <c r="D215" i="16"/>
  <c r="O214" i="16"/>
  <c r="L214" i="16"/>
  <c r="I214" i="16"/>
  <c r="F214" i="16"/>
  <c r="C214" i="16" s="1"/>
  <c r="O213" i="16"/>
  <c r="L213" i="16"/>
  <c r="I213" i="16"/>
  <c r="F213" i="16"/>
  <c r="O212" i="16"/>
  <c r="L212" i="16"/>
  <c r="I212" i="16"/>
  <c r="F212" i="16"/>
  <c r="O211" i="16"/>
  <c r="L211" i="16"/>
  <c r="I211" i="16"/>
  <c r="F211" i="16"/>
  <c r="O210" i="16"/>
  <c r="L210" i="16"/>
  <c r="I210" i="16"/>
  <c r="F210" i="16"/>
  <c r="C210" i="16" s="1"/>
  <c r="O209" i="16"/>
  <c r="L209" i="16"/>
  <c r="I209" i="16"/>
  <c r="F209" i="16"/>
  <c r="O208" i="16"/>
  <c r="L208" i="16"/>
  <c r="I208" i="16"/>
  <c r="F208" i="16"/>
  <c r="O207" i="16"/>
  <c r="L207" i="16"/>
  <c r="I207" i="16"/>
  <c r="F207" i="16"/>
  <c r="O206" i="16"/>
  <c r="L206" i="16"/>
  <c r="I206" i="16"/>
  <c r="F206" i="16"/>
  <c r="C206" i="16" s="1"/>
  <c r="O205" i="16"/>
  <c r="L205" i="16"/>
  <c r="I205" i="16"/>
  <c r="I204" i="16" s="1"/>
  <c r="F205" i="16"/>
  <c r="N204" i="16"/>
  <c r="M204" i="16"/>
  <c r="M203" i="16" s="1"/>
  <c r="K204" i="16"/>
  <c r="J204" i="16"/>
  <c r="H204" i="16"/>
  <c r="H203" i="16" s="1"/>
  <c r="G204" i="16"/>
  <c r="E204" i="16"/>
  <c r="D204" i="16"/>
  <c r="O202" i="16"/>
  <c r="L202" i="16"/>
  <c r="I202" i="16"/>
  <c r="C202" i="16" s="1"/>
  <c r="F202" i="16"/>
  <c r="O201" i="16"/>
  <c r="L201" i="16"/>
  <c r="I201" i="16"/>
  <c r="F201" i="16"/>
  <c r="O200" i="16"/>
  <c r="L200" i="16"/>
  <c r="I200" i="16"/>
  <c r="F200" i="16"/>
  <c r="O199" i="16"/>
  <c r="L199" i="16"/>
  <c r="I199" i="16"/>
  <c r="F199" i="16"/>
  <c r="O198" i="16"/>
  <c r="O197" i="16" s="1"/>
  <c r="L198" i="16"/>
  <c r="I198" i="16"/>
  <c r="I197" i="16" s="1"/>
  <c r="F198" i="16"/>
  <c r="N197" i="16"/>
  <c r="M197" i="16"/>
  <c r="M195" i="16" s="1"/>
  <c r="K197" i="16"/>
  <c r="K195" i="16" s="1"/>
  <c r="J197" i="16"/>
  <c r="J195" i="16" s="1"/>
  <c r="H197" i="16"/>
  <c r="H195" i="16" s="1"/>
  <c r="G197" i="16"/>
  <c r="G195" i="16" s="1"/>
  <c r="E197" i="16"/>
  <c r="E195" i="16" s="1"/>
  <c r="D197" i="16"/>
  <c r="D195" i="16" s="1"/>
  <c r="O196" i="16"/>
  <c r="L196" i="16"/>
  <c r="I196" i="16"/>
  <c r="F196" i="16"/>
  <c r="N195" i="16"/>
  <c r="O192" i="16"/>
  <c r="L192" i="16"/>
  <c r="I192" i="16"/>
  <c r="F192" i="16"/>
  <c r="F191" i="16" s="1"/>
  <c r="O191" i="16"/>
  <c r="O190" i="16" s="1"/>
  <c r="O186" i="16" s="1"/>
  <c r="N191" i="16"/>
  <c r="N190" i="16" s="1"/>
  <c r="M191" i="16"/>
  <c r="M190" i="16" s="1"/>
  <c r="L191" i="16"/>
  <c r="L190" i="16" s="1"/>
  <c r="K191" i="16"/>
  <c r="K190" i="16" s="1"/>
  <c r="K186" i="16" s="1"/>
  <c r="J191" i="16"/>
  <c r="J190" i="16" s="1"/>
  <c r="H191" i="16"/>
  <c r="H190" i="16" s="1"/>
  <c r="G191" i="16"/>
  <c r="G190" i="16" s="1"/>
  <c r="E191" i="16"/>
  <c r="D191" i="16"/>
  <c r="E190" i="16"/>
  <c r="D190" i="16"/>
  <c r="O189" i="16"/>
  <c r="L189" i="16"/>
  <c r="I189" i="16"/>
  <c r="F189" i="16"/>
  <c r="O188" i="16"/>
  <c r="L188" i="16"/>
  <c r="I188" i="16"/>
  <c r="F188" i="16"/>
  <c r="F187" i="16" s="1"/>
  <c r="O187" i="16"/>
  <c r="N187" i="16"/>
  <c r="M187" i="16"/>
  <c r="L187" i="16"/>
  <c r="L186" i="16" s="1"/>
  <c r="K187" i="16"/>
  <c r="J187" i="16"/>
  <c r="H187" i="16"/>
  <c r="G187" i="16"/>
  <c r="G186" i="16" s="1"/>
  <c r="E187" i="16"/>
  <c r="D187" i="16"/>
  <c r="N186" i="16"/>
  <c r="J186" i="16"/>
  <c r="E186" i="16"/>
  <c r="O185" i="16"/>
  <c r="L185" i="16"/>
  <c r="I185" i="16"/>
  <c r="F185" i="16"/>
  <c r="O184" i="16"/>
  <c r="O183" i="16" s="1"/>
  <c r="L184" i="16"/>
  <c r="L183" i="16" s="1"/>
  <c r="I184" i="16"/>
  <c r="F184" i="16"/>
  <c r="F183" i="16" s="1"/>
  <c r="N183" i="16"/>
  <c r="M183" i="16"/>
  <c r="K183" i="16"/>
  <c r="J183" i="16"/>
  <c r="H183" i="16"/>
  <c r="G183" i="16"/>
  <c r="E183" i="16"/>
  <c r="D183" i="16"/>
  <c r="O182" i="16"/>
  <c r="L182" i="16"/>
  <c r="I182" i="16"/>
  <c r="F182" i="16"/>
  <c r="O181" i="16"/>
  <c r="L181" i="16"/>
  <c r="I181" i="16"/>
  <c r="F181" i="16"/>
  <c r="O180" i="16"/>
  <c r="L180" i="16"/>
  <c r="I180" i="16"/>
  <c r="F180" i="16"/>
  <c r="O179" i="16"/>
  <c r="L179" i="16"/>
  <c r="L178" i="16" s="1"/>
  <c r="I179" i="16"/>
  <c r="F179" i="16"/>
  <c r="N178" i="16"/>
  <c r="M178" i="16"/>
  <c r="K178" i="16"/>
  <c r="J178" i="16"/>
  <c r="H178" i="16"/>
  <c r="G178" i="16"/>
  <c r="E178" i="16"/>
  <c r="D178" i="16"/>
  <c r="O177" i="16"/>
  <c r="L177" i="16"/>
  <c r="I177" i="16"/>
  <c r="F177" i="16"/>
  <c r="O176" i="16"/>
  <c r="L176" i="16"/>
  <c r="I176" i="16"/>
  <c r="F176" i="16"/>
  <c r="O175" i="16"/>
  <c r="L175" i="16"/>
  <c r="L174" i="16" s="1"/>
  <c r="L173" i="16" s="1"/>
  <c r="I175" i="16"/>
  <c r="F175" i="16"/>
  <c r="F174" i="16" s="1"/>
  <c r="O174" i="16"/>
  <c r="N174" i="16"/>
  <c r="M174" i="16"/>
  <c r="K174" i="16"/>
  <c r="J174" i="16"/>
  <c r="H174" i="16"/>
  <c r="H173" i="16" s="1"/>
  <c r="H172" i="16" s="1"/>
  <c r="G174" i="16"/>
  <c r="E174" i="16"/>
  <c r="D174" i="16"/>
  <c r="N173" i="16"/>
  <c r="N172" i="16" s="1"/>
  <c r="J173" i="16"/>
  <c r="D173" i="16"/>
  <c r="D172" i="16" s="1"/>
  <c r="O171" i="16"/>
  <c r="L171" i="16"/>
  <c r="I171" i="16"/>
  <c r="F171" i="16"/>
  <c r="O170" i="16"/>
  <c r="L170" i="16"/>
  <c r="I170" i="16"/>
  <c r="F170" i="16"/>
  <c r="O169" i="16"/>
  <c r="L169" i="16"/>
  <c r="I169" i="16"/>
  <c r="F169" i="16"/>
  <c r="O168" i="16"/>
  <c r="L168" i="16"/>
  <c r="I168" i="16"/>
  <c r="F168" i="16"/>
  <c r="O167" i="16"/>
  <c r="L167" i="16"/>
  <c r="I167" i="16"/>
  <c r="F167" i="16"/>
  <c r="O166" i="16"/>
  <c r="O165" i="16" s="1"/>
  <c r="L166" i="16"/>
  <c r="L165" i="16" s="1"/>
  <c r="L164" i="16" s="1"/>
  <c r="I166" i="16"/>
  <c r="I165" i="16" s="1"/>
  <c r="I164" i="16" s="1"/>
  <c r="F166" i="16"/>
  <c r="N165" i="16"/>
  <c r="N164" i="16" s="1"/>
  <c r="M165" i="16"/>
  <c r="K165" i="16"/>
  <c r="J165" i="16"/>
  <c r="J164" i="16" s="1"/>
  <c r="H165" i="16"/>
  <c r="H164" i="16" s="1"/>
  <c r="G165" i="16"/>
  <c r="G164" i="16" s="1"/>
  <c r="E165" i="16"/>
  <c r="E164" i="16" s="1"/>
  <c r="D165" i="16"/>
  <c r="D164" i="16" s="1"/>
  <c r="M164" i="16"/>
  <c r="K164" i="16"/>
  <c r="O163" i="16"/>
  <c r="L163" i="16"/>
  <c r="I163" i="16"/>
  <c r="F163" i="16"/>
  <c r="O162" i="16"/>
  <c r="L162" i="16"/>
  <c r="I162" i="16"/>
  <c r="C162" i="16" s="1"/>
  <c r="F162" i="16"/>
  <c r="O161" i="16"/>
  <c r="L161" i="16"/>
  <c r="I161" i="16"/>
  <c r="F161" i="16"/>
  <c r="O160" i="16"/>
  <c r="O159" i="16" s="1"/>
  <c r="L160" i="16"/>
  <c r="L159" i="16" s="1"/>
  <c r="I160" i="16"/>
  <c r="I159" i="16" s="1"/>
  <c r="F160" i="16"/>
  <c r="N159" i="16"/>
  <c r="M159" i="16"/>
  <c r="K159" i="16"/>
  <c r="J159" i="16"/>
  <c r="H159" i="16"/>
  <c r="G159" i="16"/>
  <c r="E159" i="16"/>
  <c r="D159" i="16"/>
  <c r="O158" i="16"/>
  <c r="L158" i="16"/>
  <c r="I158" i="16"/>
  <c r="F158" i="16"/>
  <c r="O157" i="16"/>
  <c r="L157" i="16"/>
  <c r="I157" i="16"/>
  <c r="F157" i="16"/>
  <c r="O156" i="16"/>
  <c r="L156" i="16"/>
  <c r="I156" i="16"/>
  <c r="F156" i="16"/>
  <c r="O155" i="16"/>
  <c r="L155" i="16"/>
  <c r="I155" i="16"/>
  <c r="F155" i="16"/>
  <c r="O154" i="16"/>
  <c r="L154" i="16"/>
  <c r="I154" i="16"/>
  <c r="F154" i="16"/>
  <c r="O153" i="16"/>
  <c r="L153" i="16"/>
  <c r="I153" i="16"/>
  <c r="F153" i="16"/>
  <c r="O152" i="16"/>
  <c r="L152" i="16"/>
  <c r="I152" i="16"/>
  <c r="F152" i="16"/>
  <c r="O151" i="16"/>
  <c r="L151" i="16"/>
  <c r="I151" i="16"/>
  <c r="F151" i="16"/>
  <c r="N150" i="16"/>
  <c r="M150" i="16"/>
  <c r="K150" i="16"/>
  <c r="J150" i="16"/>
  <c r="H150" i="16"/>
  <c r="G150" i="16"/>
  <c r="E150" i="16"/>
  <c r="D150" i="16"/>
  <c r="O149" i="16"/>
  <c r="L149" i="16"/>
  <c r="I149" i="16"/>
  <c r="F149" i="16"/>
  <c r="O148" i="16"/>
  <c r="L148" i="16"/>
  <c r="L143" i="16" s="1"/>
  <c r="I148" i="16"/>
  <c r="F148" i="16"/>
  <c r="C148" i="16" s="1"/>
  <c r="O147" i="16"/>
  <c r="L147" i="16"/>
  <c r="I147" i="16"/>
  <c r="F147" i="16"/>
  <c r="O146" i="16"/>
  <c r="L146" i="16"/>
  <c r="I146" i="16"/>
  <c r="F146" i="16"/>
  <c r="O145" i="16"/>
  <c r="L145" i="16"/>
  <c r="I145" i="16"/>
  <c r="F145" i="16"/>
  <c r="O144" i="16"/>
  <c r="L144" i="16"/>
  <c r="I144" i="16"/>
  <c r="I143" i="16" s="1"/>
  <c r="F144" i="16"/>
  <c r="N143" i="16"/>
  <c r="M143" i="16"/>
  <c r="K143" i="16"/>
  <c r="J143" i="16"/>
  <c r="H143" i="16"/>
  <c r="G143" i="16"/>
  <c r="E143" i="16"/>
  <c r="D143" i="16"/>
  <c r="O142" i="16"/>
  <c r="L142" i="16"/>
  <c r="I142" i="16"/>
  <c r="F142" i="16"/>
  <c r="C142" i="16" s="1"/>
  <c r="O141" i="16"/>
  <c r="L141" i="16"/>
  <c r="L140" i="16" s="1"/>
  <c r="I141" i="16"/>
  <c r="I140" i="16" s="1"/>
  <c r="F141" i="16"/>
  <c r="N140" i="16"/>
  <c r="M140" i="16"/>
  <c r="K140" i="16"/>
  <c r="J140" i="16"/>
  <c r="H140" i="16"/>
  <c r="G140" i="16"/>
  <c r="E140" i="16"/>
  <c r="D140" i="16"/>
  <c r="O139" i="16"/>
  <c r="L139" i="16"/>
  <c r="I139" i="16"/>
  <c r="F139" i="16"/>
  <c r="O138" i="16"/>
  <c r="L138" i="16"/>
  <c r="I138" i="16"/>
  <c r="C138" i="16" s="1"/>
  <c r="F138" i="16"/>
  <c r="O137" i="16"/>
  <c r="L137" i="16"/>
  <c r="I137" i="16"/>
  <c r="F137" i="16"/>
  <c r="O136" i="16"/>
  <c r="O135" i="16" s="1"/>
  <c r="L136" i="16"/>
  <c r="I136" i="16"/>
  <c r="F136" i="16"/>
  <c r="N135" i="16"/>
  <c r="M135" i="16"/>
  <c r="K135" i="16"/>
  <c r="J135" i="16"/>
  <c r="H135" i="16"/>
  <c r="G135" i="16"/>
  <c r="F135" i="16"/>
  <c r="E135" i="16"/>
  <c r="D135" i="16"/>
  <c r="O134" i="16"/>
  <c r="L134" i="16"/>
  <c r="I134" i="16"/>
  <c r="F134" i="16"/>
  <c r="C134" i="16" s="1"/>
  <c r="O133" i="16"/>
  <c r="L133" i="16"/>
  <c r="I133" i="16"/>
  <c r="F133" i="16"/>
  <c r="O132" i="16"/>
  <c r="L132" i="16"/>
  <c r="I132" i="16"/>
  <c r="F132" i="16"/>
  <c r="O131" i="16"/>
  <c r="L131" i="16"/>
  <c r="I131" i="16"/>
  <c r="F131" i="16"/>
  <c r="F130" i="16" s="1"/>
  <c r="N130" i="16"/>
  <c r="N129" i="16" s="1"/>
  <c r="M130" i="16"/>
  <c r="K130" i="16"/>
  <c r="J130" i="16"/>
  <c r="I130" i="16"/>
  <c r="H130" i="16"/>
  <c r="H129" i="16" s="1"/>
  <c r="G130" i="16"/>
  <c r="E130" i="16"/>
  <c r="D130" i="16"/>
  <c r="O128" i="16"/>
  <c r="O127" i="16" s="1"/>
  <c r="L128" i="16"/>
  <c r="L127" i="16" s="1"/>
  <c r="I128" i="16"/>
  <c r="I127" i="16" s="1"/>
  <c r="F128" i="16"/>
  <c r="N127" i="16"/>
  <c r="M127" i="16"/>
  <c r="K127" i="16"/>
  <c r="J127" i="16"/>
  <c r="H127" i="16"/>
  <c r="G127" i="16"/>
  <c r="E127" i="16"/>
  <c r="D127" i="16"/>
  <c r="O126" i="16"/>
  <c r="L126" i="16"/>
  <c r="I126" i="16"/>
  <c r="F126" i="16"/>
  <c r="O125" i="16"/>
  <c r="L125" i="16"/>
  <c r="I125" i="16"/>
  <c r="F125" i="16"/>
  <c r="O124" i="16"/>
  <c r="L124" i="16"/>
  <c r="I124" i="16"/>
  <c r="F124" i="16"/>
  <c r="O123" i="16"/>
  <c r="L123" i="16"/>
  <c r="I123" i="16"/>
  <c r="F123" i="16"/>
  <c r="O122" i="16"/>
  <c r="L122" i="16"/>
  <c r="L121" i="16" s="1"/>
  <c r="I122" i="16"/>
  <c r="F122" i="16"/>
  <c r="N121" i="16"/>
  <c r="M121" i="16"/>
  <c r="K121" i="16"/>
  <c r="J121" i="16"/>
  <c r="H121" i="16"/>
  <c r="G121" i="16"/>
  <c r="E121" i="16"/>
  <c r="D121" i="16"/>
  <c r="O120" i="16"/>
  <c r="L120" i="16"/>
  <c r="I120" i="16"/>
  <c r="F120" i="16"/>
  <c r="O119" i="16"/>
  <c r="L119" i="16"/>
  <c r="I119" i="16"/>
  <c r="F119" i="16"/>
  <c r="O118" i="16"/>
  <c r="L118" i="16"/>
  <c r="I118" i="16"/>
  <c r="C118" i="16" s="1"/>
  <c r="F118" i="16"/>
  <c r="O117" i="16"/>
  <c r="L117" i="16"/>
  <c r="I117" i="16"/>
  <c r="F117" i="16"/>
  <c r="O116" i="16"/>
  <c r="O115" i="16" s="1"/>
  <c r="L116" i="16"/>
  <c r="I116" i="16"/>
  <c r="F116" i="16"/>
  <c r="N115" i="16"/>
  <c r="M115" i="16"/>
  <c r="K115" i="16"/>
  <c r="J115" i="16"/>
  <c r="H115" i="16"/>
  <c r="G115" i="16"/>
  <c r="E115" i="16"/>
  <c r="D115" i="16"/>
  <c r="O114" i="16"/>
  <c r="L114" i="16"/>
  <c r="I114" i="16"/>
  <c r="F114" i="16"/>
  <c r="O113" i="16"/>
  <c r="L113" i="16"/>
  <c r="I113" i="16"/>
  <c r="F113" i="16"/>
  <c r="O112" i="16"/>
  <c r="L112" i="16"/>
  <c r="L111" i="16" s="1"/>
  <c r="I112" i="16"/>
  <c r="I111" i="16" s="1"/>
  <c r="F112" i="16"/>
  <c r="N111" i="16"/>
  <c r="M111" i="16"/>
  <c r="K111" i="16"/>
  <c r="J111" i="16"/>
  <c r="H111" i="16"/>
  <c r="G111" i="16"/>
  <c r="E111" i="16"/>
  <c r="D111" i="16"/>
  <c r="O110" i="16"/>
  <c r="L110" i="16"/>
  <c r="I110" i="16"/>
  <c r="F110" i="16"/>
  <c r="O109" i="16"/>
  <c r="L109" i="16"/>
  <c r="I109" i="16"/>
  <c r="F109" i="16"/>
  <c r="O108" i="16"/>
  <c r="L108" i="16"/>
  <c r="I108" i="16"/>
  <c r="F108" i="16"/>
  <c r="O107" i="16"/>
  <c r="L107" i="16"/>
  <c r="I107" i="16"/>
  <c r="F107" i="16"/>
  <c r="O106" i="16"/>
  <c r="L106" i="16"/>
  <c r="I106" i="16"/>
  <c r="F106" i="16"/>
  <c r="O105" i="16"/>
  <c r="L105" i="16"/>
  <c r="I105" i="16"/>
  <c r="F105" i="16"/>
  <c r="O104" i="16"/>
  <c r="L104" i="16"/>
  <c r="I104" i="16"/>
  <c r="F104" i="16"/>
  <c r="O103" i="16"/>
  <c r="L103" i="16"/>
  <c r="I103" i="16"/>
  <c r="F103" i="16"/>
  <c r="O102" i="16"/>
  <c r="N102" i="16"/>
  <c r="M102" i="16"/>
  <c r="K102" i="16"/>
  <c r="J102" i="16"/>
  <c r="H102" i="16"/>
  <c r="G102" i="16"/>
  <c r="E102" i="16"/>
  <c r="D102" i="16"/>
  <c r="O101" i="16"/>
  <c r="L101" i="16"/>
  <c r="I101" i="16"/>
  <c r="F101" i="16"/>
  <c r="O100" i="16"/>
  <c r="L100" i="16"/>
  <c r="I100" i="16"/>
  <c r="F100" i="16"/>
  <c r="O99" i="16"/>
  <c r="L99" i="16"/>
  <c r="I99" i="16"/>
  <c r="F99" i="16"/>
  <c r="O98" i="16"/>
  <c r="L98" i="16"/>
  <c r="I98" i="16"/>
  <c r="F98" i="16"/>
  <c r="O97" i="16"/>
  <c r="L97" i="16"/>
  <c r="I97" i="16"/>
  <c r="F97" i="16"/>
  <c r="O96" i="16"/>
  <c r="L96" i="16"/>
  <c r="I96" i="16"/>
  <c r="F96" i="16"/>
  <c r="O95" i="16"/>
  <c r="L95" i="16"/>
  <c r="I95" i="16"/>
  <c r="F95" i="16"/>
  <c r="N94" i="16"/>
  <c r="N82" i="16" s="1"/>
  <c r="M94" i="16"/>
  <c r="K94" i="16"/>
  <c r="J94" i="16"/>
  <c r="H94" i="16"/>
  <c r="G94" i="16"/>
  <c r="E94" i="16"/>
  <c r="D94" i="16"/>
  <c r="O93" i="16"/>
  <c r="L93" i="16"/>
  <c r="I93" i="16"/>
  <c r="F93" i="16"/>
  <c r="O92" i="16"/>
  <c r="L92" i="16"/>
  <c r="I92" i="16"/>
  <c r="F92" i="16"/>
  <c r="O91" i="16"/>
  <c r="L91" i="16"/>
  <c r="I91" i="16"/>
  <c r="F91" i="16"/>
  <c r="O90" i="16"/>
  <c r="L90" i="16"/>
  <c r="I90" i="16"/>
  <c r="F90" i="16"/>
  <c r="O89" i="16"/>
  <c r="O88" i="16" s="1"/>
  <c r="L89" i="16"/>
  <c r="L88" i="16" s="1"/>
  <c r="I89" i="16"/>
  <c r="F89" i="16"/>
  <c r="C89" i="16"/>
  <c r="N88" i="16"/>
  <c r="M88" i="16"/>
  <c r="K88" i="16"/>
  <c r="J88" i="16"/>
  <c r="H88" i="16"/>
  <c r="G88" i="16"/>
  <c r="E88" i="16"/>
  <c r="D88" i="16"/>
  <c r="O87" i="16"/>
  <c r="L87" i="16"/>
  <c r="I87" i="16"/>
  <c r="F87" i="16"/>
  <c r="O86" i="16"/>
  <c r="L86" i="16"/>
  <c r="I86" i="16"/>
  <c r="F86" i="16"/>
  <c r="C86" i="16" s="1"/>
  <c r="O85" i="16"/>
  <c r="L85" i="16"/>
  <c r="I85" i="16"/>
  <c r="F85" i="16"/>
  <c r="O84" i="16"/>
  <c r="L84" i="16"/>
  <c r="L83" i="16" s="1"/>
  <c r="I84" i="16"/>
  <c r="I83" i="16" s="1"/>
  <c r="F84" i="16"/>
  <c r="F83" i="16" s="1"/>
  <c r="N83" i="16"/>
  <c r="M83" i="16"/>
  <c r="K83" i="16"/>
  <c r="J83" i="16"/>
  <c r="H83" i="16"/>
  <c r="G83" i="16"/>
  <c r="E83" i="16"/>
  <c r="D83" i="16"/>
  <c r="O81" i="16"/>
  <c r="L81" i="16"/>
  <c r="I81" i="16"/>
  <c r="C81" i="16" s="1"/>
  <c r="F81" i="16"/>
  <c r="O80" i="16"/>
  <c r="L80" i="16"/>
  <c r="L79" i="16" s="1"/>
  <c r="I80" i="16"/>
  <c r="F80" i="16"/>
  <c r="N79" i="16"/>
  <c r="M79" i="16"/>
  <c r="K79" i="16"/>
  <c r="J79" i="16"/>
  <c r="H79" i="16"/>
  <c r="G79" i="16"/>
  <c r="E79" i="16"/>
  <c r="D79" i="16"/>
  <c r="O78" i="16"/>
  <c r="L78" i="16"/>
  <c r="I78" i="16"/>
  <c r="F78" i="16"/>
  <c r="O77" i="16"/>
  <c r="O76" i="16" s="1"/>
  <c r="L77" i="16"/>
  <c r="L76" i="16" s="1"/>
  <c r="I77" i="16"/>
  <c r="I76" i="16" s="1"/>
  <c r="F77" i="16"/>
  <c r="N76" i="16"/>
  <c r="N75" i="16" s="1"/>
  <c r="M76" i="16"/>
  <c r="K76" i="16"/>
  <c r="J76" i="16"/>
  <c r="J75" i="16" s="1"/>
  <c r="H76" i="16"/>
  <c r="H75" i="16" s="1"/>
  <c r="G76" i="16"/>
  <c r="E76" i="16"/>
  <c r="E75" i="16" s="1"/>
  <c r="D76" i="16"/>
  <c r="D75" i="16" s="1"/>
  <c r="M75" i="16"/>
  <c r="O73" i="16"/>
  <c r="L73" i="16"/>
  <c r="I73" i="16"/>
  <c r="F73" i="16"/>
  <c r="C73" i="16" s="1"/>
  <c r="O72" i="16"/>
  <c r="L72" i="16"/>
  <c r="I72" i="16"/>
  <c r="F72" i="16"/>
  <c r="O71" i="16"/>
  <c r="L71" i="16"/>
  <c r="I71" i="16"/>
  <c r="F71" i="16"/>
  <c r="O70" i="16"/>
  <c r="L70" i="16"/>
  <c r="I70" i="16"/>
  <c r="F70" i="16"/>
  <c r="O69" i="16"/>
  <c r="L69" i="16"/>
  <c r="I69" i="16"/>
  <c r="F69" i="16"/>
  <c r="N68" i="16"/>
  <c r="N66" i="16" s="1"/>
  <c r="M68" i="16"/>
  <c r="L68" i="16"/>
  <c r="K68" i="16"/>
  <c r="K66" i="16" s="1"/>
  <c r="J68" i="16"/>
  <c r="H68" i="16"/>
  <c r="H66" i="16" s="1"/>
  <c r="G68" i="16"/>
  <c r="G66" i="16" s="1"/>
  <c r="E68" i="16"/>
  <c r="D68" i="16"/>
  <c r="D66" i="16" s="1"/>
  <c r="O67" i="16"/>
  <c r="L67" i="16"/>
  <c r="I67" i="16"/>
  <c r="F67" i="16"/>
  <c r="M66" i="16"/>
  <c r="J66" i="16"/>
  <c r="E66" i="16"/>
  <c r="O65" i="16"/>
  <c r="L65" i="16"/>
  <c r="I65" i="16"/>
  <c r="F65" i="16"/>
  <c r="O64" i="16"/>
  <c r="L64" i="16"/>
  <c r="I64" i="16"/>
  <c r="F64" i="16"/>
  <c r="O63" i="16"/>
  <c r="L63" i="16"/>
  <c r="I63" i="16"/>
  <c r="F63" i="16"/>
  <c r="O62" i="16"/>
  <c r="L62" i="16"/>
  <c r="I62" i="16"/>
  <c r="F62" i="16"/>
  <c r="O61" i="16"/>
  <c r="O57" i="16" s="1"/>
  <c r="L61" i="16"/>
  <c r="I61" i="16"/>
  <c r="C61" i="16" s="1"/>
  <c r="F61" i="16"/>
  <c r="O60" i="16"/>
  <c r="L60" i="16"/>
  <c r="I60" i="16"/>
  <c r="F60" i="16"/>
  <c r="O59" i="16"/>
  <c r="L59" i="16"/>
  <c r="I59" i="16"/>
  <c r="F59" i="16"/>
  <c r="O58" i="16"/>
  <c r="L58" i="16"/>
  <c r="L57" i="16" s="1"/>
  <c r="I58" i="16"/>
  <c r="F58" i="16"/>
  <c r="N57" i="16"/>
  <c r="M57" i="16"/>
  <c r="K57" i="16"/>
  <c r="J57" i="16"/>
  <c r="H57" i="16"/>
  <c r="G57" i="16"/>
  <c r="E57" i="16"/>
  <c r="D57" i="16"/>
  <c r="O56" i="16"/>
  <c r="L56" i="16"/>
  <c r="I56" i="16"/>
  <c r="F56" i="16"/>
  <c r="O55" i="16"/>
  <c r="O54" i="16" s="1"/>
  <c r="L55" i="16"/>
  <c r="L54" i="16" s="1"/>
  <c r="I55" i="16"/>
  <c r="I54" i="16" s="1"/>
  <c r="F55" i="16"/>
  <c r="N54" i="16"/>
  <c r="N53" i="16" s="1"/>
  <c r="M54" i="16"/>
  <c r="M53" i="16" s="1"/>
  <c r="K54" i="16"/>
  <c r="J54" i="16"/>
  <c r="J53" i="16" s="1"/>
  <c r="H54" i="16"/>
  <c r="H53" i="16" s="1"/>
  <c r="H52" i="16" s="1"/>
  <c r="G54" i="16"/>
  <c r="F54" i="16"/>
  <c r="E54" i="16"/>
  <c r="D54" i="16"/>
  <c r="D53" i="16" s="1"/>
  <c r="K53" i="16"/>
  <c r="O46" i="16"/>
  <c r="C46" i="16" s="1"/>
  <c r="O45" i="16"/>
  <c r="C45" i="16"/>
  <c r="N44" i="16"/>
  <c r="M44" i="16"/>
  <c r="L43" i="16"/>
  <c r="I43" i="16"/>
  <c r="C43" i="16" s="1"/>
  <c r="F43" i="16"/>
  <c r="L42" i="16"/>
  <c r="K42" i="16"/>
  <c r="J42" i="16"/>
  <c r="H42" i="16"/>
  <c r="G42" i="16"/>
  <c r="F42" i="16"/>
  <c r="E42" i="16"/>
  <c r="D42" i="16"/>
  <c r="F41" i="16"/>
  <c r="C41" i="16" s="1"/>
  <c r="L40" i="16"/>
  <c r="C40" i="16" s="1"/>
  <c r="L39" i="16"/>
  <c r="C39" i="16" s="1"/>
  <c r="L38" i="16"/>
  <c r="C38" i="16" s="1"/>
  <c r="L37" i="16"/>
  <c r="K36" i="16"/>
  <c r="J36" i="16"/>
  <c r="L35" i="16"/>
  <c r="C35" i="16" s="1"/>
  <c r="L34" i="16"/>
  <c r="C34" i="16"/>
  <c r="K33" i="16"/>
  <c r="J33" i="16"/>
  <c r="L32" i="16"/>
  <c r="C32" i="16" s="1"/>
  <c r="K31" i="16"/>
  <c r="J31" i="16"/>
  <c r="L30" i="16"/>
  <c r="C30" i="16" s="1"/>
  <c r="L29" i="16"/>
  <c r="C29" i="16" s="1"/>
  <c r="L28" i="16"/>
  <c r="C28" i="16" s="1"/>
  <c r="K27" i="16"/>
  <c r="J27" i="16"/>
  <c r="F25" i="16"/>
  <c r="C25" i="16" s="1"/>
  <c r="O24" i="16"/>
  <c r="I24" i="16"/>
  <c r="F24" i="16"/>
  <c r="O23" i="16"/>
  <c r="L23" i="16"/>
  <c r="I23" i="16"/>
  <c r="F23" i="16"/>
  <c r="O22" i="16"/>
  <c r="O21" i="16" s="1"/>
  <c r="L22" i="16"/>
  <c r="I22" i="16"/>
  <c r="I21" i="16" s="1"/>
  <c r="F22" i="16"/>
  <c r="N21" i="16"/>
  <c r="M21" i="16"/>
  <c r="L21" i="16"/>
  <c r="L287" i="16" s="1"/>
  <c r="K21" i="16"/>
  <c r="K287" i="16" s="1"/>
  <c r="K286" i="16" s="1"/>
  <c r="J21" i="16"/>
  <c r="H21" i="16"/>
  <c r="H287" i="16" s="1"/>
  <c r="H286" i="16" s="1"/>
  <c r="G21" i="16"/>
  <c r="G287" i="16" s="1"/>
  <c r="G286" i="16" s="1"/>
  <c r="E21" i="16"/>
  <c r="D21" i="16"/>
  <c r="D287" i="16" s="1"/>
  <c r="D286" i="16" s="1"/>
  <c r="M20" i="16"/>
  <c r="M287" i="16" l="1"/>
  <c r="M286" i="16" s="1"/>
  <c r="J52" i="16"/>
  <c r="C77" i="16"/>
  <c r="I79" i="16"/>
  <c r="I75" i="16" s="1"/>
  <c r="K82" i="16"/>
  <c r="C96" i="16"/>
  <c r="C101" i="16"/>
  <c r="J82" i="16"/>
  <c r="E129" i="16"/>
  <c r="C132" i="16"/>
  <c r="C133" i="16"/>
  <c r="C146" i="16"/>
  <c r="C147" i="16"/>
  <c r="C212" i="16"/>
  <c r="C224" i="16"/>
  <c r="J203" i="16"/>
  <c r="K230" i="16"/>
  <c r="K229" i="16" s="1"/>
  <c r="J230" i="16"/>
  <c r="C238" i="16"/>
  <c r="F275" i="16"/>
  <c r="C280" i="16"/>
  <c r="O288" i="16"/>
  <c r="E20" i="16"/>
  <c r="I42" i="16"/>
  <c r="C42" i="16" s="1"/>
  <c r="C58" i="16"/>
  <c r="C59" i="16"/>
  <c r="C60" i="16"/>
  <c r="C80" i="16"/>
  <c r="C106" i="16"/>
  <c r="C108" i="16"/>
  <c r="C152" i="16"/>
  <c r="C158" i="16"/>
  <c r="C161" i="16"/>
  <c r="C166" i="16"/>
  <c r="C170" i="16"/>
  <c r="C171" i="16"/>
  <c r="M186" i="16"/>
  <c r="C198" i="16"/>
  <c r="C201" i="16"/>
  <c r="L215" i="16"/>
  <c r="N230" i="16"/>
  <c r="G230" i="16"/>
  <c r="C253" i="16"/>
  <c r="C292" i="16"/>
  <c r="C296" i="16"/>
  <c r="C23" i="16"/>
  <c r="C24" i="16"/>
  <c r="G53" i="16"/>
  <c r="G52" i="16" s="1"/>
  <c r="C65" i="16"/>
  <c r="C69" i="16"/>
  <c r="C70" i="16"/>
  <c r="C71" i="16"/>
  <c r="C72" i="16"/>
  <c r="L75" i="16"/>
  <c r="C114" i="16"/>
  <c r="C116" i="16"/>
  <c r="C122" i="16"/>
  <c r="C126" i="16"/>
  <c r="C136" i="16"/>
  <c r="C168" i="16"/>
  <c r="E173" i="16"/>
  <c r="E172" i="16" s="1"/>
  <c r="C182" i="16"/>
  <c r="C189" i="16"/>
  <c r="F197" i="16"/>
  <c r="F195" i="16" s="1"/>
  <c r="D203" i="16"/>
  <c r="C246" i="16"/>
  <c r="C262" i="16"/>
  <c r="C265" i="16"/>
  <c r="C272" i="16"/>
  <c r="C294" i="16"/>
  <c r="H50" i="17"/>
  <c r="L53" i="17"/>
  <c r="L52" i="17" s="1"/>
  <c r="O52" i="17"/>
  <c r="G74" i="17"/>
  <c r="L286" i="17"/>
  <c r="F230" i="17"/>
  <c r="C230" i="17" s="1"/>
  <c r="C164" i="17"/>
  <c r="C68" i="17"/>
  <c r="O82" i="17"/>
  <c r="D74" i="17"/>
  <c r="D284" i="17" s="1"/>
  <c r="I82" i="17"/>
  <c r="I74" i="17" s="1"/>
  <c r="E284" i="17"/>
  <c r="J51" i="17"/>
  <c r="N51" i="17"/>
  <c r="C115" i="17"/>
  <c r="C124" i="17"/>
  <c r="I66" i="17"/>
  <c r="I52" i="17" s="1"/>
  <c r="C66" i="17"/>
  <c r="C57" i="17"/>
  <c r="J284" i="17"/>
  <c r="L229" i="17"/>
  <c r="O229" i="17"/>
  <c r="G284" i="17"/>
  <c r="C76" i="17"/>
  <c r="C178" i="17"/>
  <c r="C94" i="17"/>
  <c r="L82" i="17"/>
  <c r="G193" i="17"/>
  <c r="K284" i="17"/>
  <c r="K51" i="17"/>
  <c r="K50" i="17" s="1"/>
  <c r="I51" i="17"/>
  <c r="M284" i="17"/>
  <c r="M193" i="17"/>
  <c r="M50" i="17" s="1"/>
  <c r="H285" i="17"/>
  <c r="H49" i="17"/>
  <c r="C281" i="17"/>
  <c r="F129" i="17"/>
  <c r="C130" i="17"/>
  <c r="L129" i="17"/>
  <c r="L74" i="17" s="1"/>
  <c r="F286" i="17"/>
  <c r="F229" i="17"/>
  <c r="C215" i="17"/>
  <c r="C102" i="17"/>
  <c r="C245" i="17"/>
  <c r="H284" i="17"/>
  <c r="J193" i="17"/>
  <c r="J50" i="17" s="1"/>
  <c r="C135" i="17"/>
  <c r="C121" i="17"/>
  <c r="C150" i="17"/>
  <c r="C165" i="17"/>
  <c r="C83" i="17"/>
  <c r="F75" i="17"/>
  <c r="N193" i="17"/>
  <c r="C27" i="17"/>
  <c r="L26" i="17"/>
  <c r="F53" i="17"/>
  <c r="F269" i="17"/>
  <c r="C271" i="17"/>
  <c r="I229" i="17"/>
  <c r="E193" i="17"/>
  <c r="E50" i="17" s="1"/>
  <c r="C251" i="17"/>
  <c r="F250" i="17"/>
  <c r="C250" i="17" s="1"/>
  <c r="L194" i="17"/>
  <c r="L193" i="17" s="1"/>
  <c r="C88" i="17"/>
  <c r="F82" i="17"/>
  <c r="C82" i="17" s="1"/>
  <c r="G51" i="17"/>
  <c r="O287" i="17"/>
  <c r="O286" i="17" s="1"/>
  <c r="O20" i="17"/>
  <c r="C259" i="17"/>
  <c r="F258" i="17"/>
  <c r="C258" i="17" s="1"/>
  <c r="F173" i="17"/>
  <c r="C174" i="17"/>
  <c r="O194" i="17"/>
  <c r="O203" i="17"/>
  <c r="C191" i="17"/>
  <c r="F190" i="17"/>
  <c r="C190" i="17" s="1"/>
  <c r="C187" i="17"/>
  <c r="C197" i="17"/>
  <c r="I195" i="17"/>
  <c r="I194" i="17" s="1"/>
  <c r="I193" i="17" s="1"/>
  <c r="C204" i="17"/>
  <c r="F203" i="17"/>
  <c r="C203" i="17" s="1"/>
  <c r="O74" i="17"/>
  <c r="O51" i="17" s="1"/>
  <c r="F20" i="17"/>
  <c r="C21" i="17"/>
  <c r="C37" i="16"/>
  <c r="L36" i="16"/>
  <c r="C36" i="16" s="1"/>
  <c r="C22" i="16"/>
  <c r="F21" i="16"/>
  <c r="F287" i="16" s="1"/>
  <c r="L66" i="16"/>
  <c r="J26" i="16"/>
  <c r="M52" i="16"/>
  <c r="I57" i="16"/>
  <c r="I53" i="16" s="1"/>
  <c r="C62" i="16"/>
  <c r="C63" i="16"/>
  <c r="C64" i="16"/>
  <c r="I68" i="16"/>
  <c r="I66" i="16" s="1"/>
  <c r="F76" i="16"/>
  <c r="C76" i="16" s="1"/>
  <c r="K75" i="16"/>
  <c r="G82" i="16"/>
  <c r="C92" i="16"/>
  <c r="C93" i="16"/>
  <c r="C95" i="16"/>
  <c r="O94" i="16"/>
  <c r="F102" i="16"/>
  <c r="C104" i="16"/>
  <c r="C105" i="16"/>
  <c r="C112" i="16"/>
  <c r="C113" i="16"/>
  <c r="L115" i="16"/>
  <c r="F121" i="16"/>
  <c r="O121" i="16"/>
  <c r="C128" i="16"/>
  <c r="L135" i="16"/>
  <c r="O140" i="16"/>
  <c r="O150" i="16"/>
  <c r="C163" i="16"/>
  <c r="C185" i="16"/>
  <c r="D186" i="16"/>
  <c r="H186" i="16"/>
  <c r="O195" i="16"/>
  <c r="C200" i="16"/>
  <c r="E203" i="16"/>
  <c r="E194" i="16" s="1"/>
  <c r="C217" i="16"/>
  <c r="G203" i="16"/>
  <c r="G194" i="16" s="1"/>
  <c r="K203" i="16"/>
  <c r="K194" i="16" s="1"/>
  <c r="K193" i="16" s="1"/>
  <c r="E230" i="16"/>
  <c r="E229" i="16" s="1"/>
  <c r="C240" i="16"/>
  <c r="C255" i="16"/>
  <c r="C257" i="16"/>
  <c r="D258" i="16"/>
  <c r="H258" i="16"/>
  <c r="C267" i="16"/>
  <c r="F271" i="16"/>
  <c r="F269" i="16" s="1"/>
  <c r="F268" i="16" s="1"/>
  <c r="C278" i="16"/>
  <c r="C283" i="16"/>
  <c r="I102" i="16"/>
  <c r="N203" i="16"/>
  <c r="L258" i="16"/>
  <c r="E287" i="16"/>
  <c r="E286" i="16" s="1"/>
  <c r="J287" i="16"/>
  <c r="J286" i="16" s="1"/>
  <c r="N287" i="16"/>
  <c r="N286" i="16" s="1"/>
  <c r="K26" i="16"/>
  <c r="K20" i="16" s="1"/>
  <c r="E53" i="16"/>
  <c r="E52" i="16" s="1"/>
  <c r="N52" i="16"/>
  <c r="O53" i="16"/>
  <c r="C67" i="16"/>
  <c r="G75" i="16"/>
  <c r="C78" i="16"/>
  <c r="C84" i="16"/>
  <c r="C85" i="16"/>
  <c r="H82" i="16"/>
  <c r="C90" i="16"/>
  <c r="C97" i="16"/>
  <c r="C100" i="16"/>
  <c r="C107" i="16"/>
  <c r="C124" i="16"/>
  <c r="C125" i="16"/>
  <c r="L130" i="16"/>
  <c r="C130" i="16" s="1"/>
  <c r="J129" i="16"/>
  <c r="K129" i="16"/>
  <c r="C157" i="16"/>
  <c r="C177" i="16"/>
  <c r="F178" i="16"/>
  <c r="F173" i="16" s="1"/>
  <c r="C181" i="16"/>
  <c r="O178" i="16"/>
  <c r="D194" i="16"/>
  <c r="D193" i="16" s="1"/>
  <c r="H194" i="16"/>
  <c r="L197" i="16"/>
  <c r="L195" i="16" s="1"/>
  <c r="C209" i="16"/>
  <c r="F215" i="16"/>
  <c r="C221" i="16"/>
  <c r="C228" i="16"/>
  <c r="H230" i="16"/>
  <c r="L237" i="16"/>
  <c r="L230" i="16" s="1"/>
  <c r="L229" i="16" s="1"/>
  <c r="C244" i="16"/>
  <c r="C256" i="16"/>
  <c r="N258" i="16"/>
  <c r="N229" i="16" s="1"/>
  <c r="C273" i="16"/>
  <c r="L275" i="16"/>
  <c r="L269" i="16" s="1"/>
  <c r="L268" i="16" s="1"/>
  <c r="F279" i="16"/>
  <c r="C279" i="16" s="1"/>
  <c r="F288" i="16"/>
  <c r="F286" i="16" s="1"/>
  <c r="C291" i="16"/>
  <c r="N74" i="16"/>
  <c r="E82" i="16"/>
  <c r="E74" i="16" s="1"/>
  <c r="L172" i="16"/>
  <c r="G229" i="16"/>
  <c r="L27" i="16"/>
  <c r="C27" i="16" s="1"/>
  <c r="L33" i="16"/>
  <c r="C33" i="16" s="1"/>
  <c r="O44" i="16"/>
  <c r="C44" i="16" s="1"/>
  <c r="C55" i="16"/>
  <c r="C56" i="16"/>
  <c r="O68" i="16"/>
  <c r="H74" i="16"/>
  <c r="H51" i="16" s="1"/>
  <c r="O79" i="16"/>
  <c r="C87" i="16"/>
  <c r="C98" i="16"/>
  <c r="C109" i="16"/>
  <c r="D82" i="16"/>
  <c r="M82" i="16"/>
  <c r="C117" i="16"/>
  <c r="C120" i="16"/>
  <c r="O130" i="16"/>
  <c r="C137" i="16"/>
  <c r="D129" i="16"/>
  <c r="C145" i="16"/>
  <c r="G129" i="16"/>
  <c r="I150" i="16"/>
  <c r="C156" i="16"/>
  <c r="C167" i="16"/>
  <c r="G173" i="16"/>
  <c r="G172" i="16" s="1"/>
  <c r="M173" i="16"/>
  <c r="M172" i="16" s="1"/>
  <c r="M194" i="16"/>
  <c r="C208" i="16"/>
  <c r="C211" i="16"/>
  <c r="C213" i="16"/>
  <c r="C220" i="16"/>
  <c r="C223" i="16"/>
  <c r="C225" i="16"/>
  <c r="M230" i="16"/>
  <c r="M229" i="16" s="1"/>
  <c r="O237" i="16"/>
  <c r="O230" i="16" s="1"/>
  <c r="C247" i="16"/>
  <c r="O251" i="16"/>
  <c r="O250" i="16" s="1"/>
  <c r="L251" i="16"/>
  <c r="L250" i="16" s="1"/>
  <c r="F259" i="16"/>
  <c r="C261" i="16"/>
  <c r="L263" i="16"/>
  <c r="D268" i="16"/>
  <c r="C274" i="16"/>
  <c r="C293" i="16"/>
  <c r="O287" i="16"/>
  <c r="K52" i="16"/>
  <c r="L53" i="16"/>
  <c r="I20" i="16"/>
  <c r="D52" i="16"/>
  <c r="O66" i="16"/>
  <c r="K74" i="16"/>
  <c r="O75" i="16"/>
  <c r="F150" i="16"/>
  <c r="C151" i="16"/>
  <c r="I183" i="16"/>
  <c r="C184" i="16"/>
  <c r="F250" i="16"/>
  <c r="I251" i="16"/>
  <c r="I250" i="16" s="1"/>
  <c r="C252" i="16"/>
  <c r="F20" i="16"/>
  <c r="J20" i="16"/>
  <c r="N20" i="16"/>
  <c r="L31" i="16"/>
  <c r="C54" i="16"/>
  <c r="F79" i="16"/>
  <c r="C79" i="16" s="1"/>
  <c r="O83" i="16"/>
  <c r="I88" i="16"/>
  <c r="F88" i="16"/>
  <c r="C103" i="16"/>
  <c r="F111" i="16"/>
  <c r="C123" i="16"/>
  <c r="C149" i="16"/>
  <c r="C153" i="16"/>
  <c r="C154" i="16"/>
  <c r="J172" i="16"/>
  <c r="O173" i="16"/>
  <c r="O172" i="16" s="1"/>
  <c r="C180" i="16"/>
  <c r="I178" i="16"/>
  <c r="F190" i="16"/>
  <c r="F186" i="16" s="1"/>
  <c r="L204" i="16"/>
  <c r="L203" i="16" s="1"/>
  <c r="C207" i="16"/>
  <c r="C249" i="16"/>
  <c r="F245" i="16"/>
  <c r="C245" i="16" s="1"/>
  <c r="C83" i="16"/>
  <c r="G20" i="16"/>
  <c r="F68" i="16"/>
  <c r="C91" i="16"/>
  <c r="I94" i="16"/>
  <c r="L94" i="16"/>
  <c r="C110" i="16"/>
  <c r="O111" i="16"/>
  <c r="I115" i="16"/>
  <c r="I121" i="16"/>
  <c r="F127" i="16"/>
  <c r="C127" i="16" s="1"/>
  <c r="C131" i="16"/>
  <c r="I135" i="16"/>
  <c r="C135" i="16" s="1"/>
  <c r="F143" i="16"/>
  <c r="C144" i="16"/>
  <c r="O143" i="16"/>
  <c r="O129" i="16" s="1"/>
  <c r="L150" i="16"/>
  <c r="L129" i="16" s="1"/>
  <c r="C155" i="16"/>
  <c r="F159" i="16"/>
  <c r="C159" i="16" s="1"/>
  <c r="C160" i="16"/>
  <c r="O164" i="16"/>
  <c r="K173" i="16"/>
  <c r="K172" i="16" s="1"/>
  <c r="L194" i="16"/>
  <c r="C226" i="16"/>
  <c r="C236" i="16"/>
  <c r="I234" i="16"/>
  <c r="I230" i="16" s="1"/>
  <c r="D20" i="16"/>
  <c r="H20" i="16"/>
  <c r="F57" i="16"/>
  <c r="F94" i="16"/>
  <c r="C99" i="16"/>
  <c r="L102" i="16"/>
  <c r="F115" i="16"/>
  <c r="C119" i="16"/>
  <c r="M129" i="16"/>
  <c r="M74" i="16" s="1"/>
  <c r="C139" i="16"/>
  <c r="C141" i="16"/>
  <c r="F140" i="16"/>
  <c r="C140" i="16" s="1"/>
  <c r="C169" i="16"/>
  <c r="F165" i="16"/>
  <c r="C176" i="16"/>
  <c r="I174" i="16"/>
  <c r="C183" i="16"/>
  <c r="I195" i="16"/>
  <c r="C196" i="16"/>
  <c r="I281" i="16"/>
  <c r="I287" i="16" s="1"/>
  <c r="C282" i="16"/>
  <c r="C175" i="16"/>
  <c r="C179" i="16"/>
  <c r="C197" i="16"/>
  <c r="E193" i="16"/>
  <c r="C205" i="16"/>
  <c r="F204" i="16"/>
  <c r="O204" i="16"/>
  <c r="O203" i="16" s="1"/>
  <c r="C233" i="16"/>
  <c r="F232" i="16"/>
  <c r="C232" i="16" s="1"/>
  <c r="C239" i="16"/>
  <c r="C241" i="16"/>
  <c r="F237" i="16"/>
  <c r="C237" i="16" s="1"/>
  <c r="I259" i="16"/>
  <c r="C260" i="16"/>
  <c r="O263" i="16"/>
  <c r="I269" i="16"/>
  <c r="I268" i="16" s="1"/>
  <c r="C270" i="16"/>
  <c r="L286" i="16"/>
  <c r="I187" i="16"/>
  <c r="C187" i="16" s="1"/>
  <c r="C188" i="16"/>
  <c r="I191" i="16"/>
  <c r="I190" i="16" s="1"/>
  <c r="C192" i="16"/>
  <c r="N194" i="16"/>
  <c r="C199" i="16"/>
  <c r="I215" i="16"/>
  <c r="C216" i="16"/>
  <c r="C219" i="16"/>
  <c r="C243" i="16"/>
  <c r="C277" i="16"/>
  <c r="J194" i="16"/>
  <c r="M193" i="16"/>
  <c r="D230" i="16"/>
  <c r="D229" i="16" s="1"/>
  <c r="J258" i="16"/>
  <c r="J229" i="16" s="1"/>
  <c r="O259" i="16"/>
  <c r="F263" i="16"/>
  <c r="I263" i="16"/>
  <c r="C264" i="16"/>
  <c r="O269" i="16"/>
  <c r="O268" i="16" s="1"/>
  <c r="C290" i="16"/>
  <c r="I288" i="16"/>
  <c r="C288" i="16" s="1"/>
  <c r="C295" i="16"/>
  <c r="O286" i="16"/>
  <c r="C227" i="16"/>
  <c r="C231" i="16"/>
  <c r="C235" i="16"/>
  <c r="C289" i="16"/>
  <c r="J40" i="7"/>
  <c r="F230" i="16" l="1"/>
  <c r="C215" i="16"/>
  <c r="O52" i="16"/>
  <c r="O20" i="16"/>
  <c r="D74" i="16"/>
  <c r="E284" i="16"/>
  <c r="G193" i="16"/>
  <c r="O194" i="16"/>
  <c r="C271" i="16"/>
  <c r="I258" i="16"/>
  <c r="K284" i="16"/>
  <c r="C143" i="16"/>
  <c r="C121" i="16"/>
  <c r="L82" i="16"/>
  <c r="C111" i="16"/>
  <c r="J74" i="16"/>
  <c r="G74" i="16"/>
  <c r="G51" i="16" s="1"/>
  <c r="N193" i="16"/>
  <c r="C150" i="16"/>
  <c r="L51" i="17"/>
  <c r="O193" i="17"/>
  <c r="O50" i="17" s="1"/>
  <c r="N50" i="17"/>
  <c r="N285" i="17" s="1"/>
  <c r="D51" i="17"/>
  <c r="D50" i="17" s="1"/>
  <c r="D49" i="17" s="1"/>
  <c r="C229" i="17"/>
  <c r="C129" i="17"/>
  <c r="G50" i="17"/>
  <c r="G285" i="17" s="1"/>
  <c r="D285" i="17"/>
  <c r="L50" i="17"/>
  <c r="F194" i="17"/>
  <c r="N49" i="17"/>
  <c r="L285" i="17"/>
  <c r="L49" i="17"/>
  <c r="J49" i="17"/>
  <c r="J285" i="17"/>
  <c r="E285" i="17"/>
  <c r="E49" i="17"/>
  <c r="C173" i="17"/>
  <c r="F172" i="17"/>
  <c r="C172" i="17" s="1"/>
  <c r="F52" i="17"/>
  <c r="C53" i="17"/>
  <c r="F74" i="17"/>
  <c r="C74" i="17" s="1"/>
  <c r="C75" i="17"/>
  <c r="C286" i="17"/>
  <c r="O284" i="17"/>
  <c r="I50" i="17"/>
  <c r="F186" i="17"/>
  <c r="C186" i="17" s="1"/>
  <c r="G49" i="17"/>
  <c r="C26" i="17"/>
  <c r="L20" i="17"/>
  <c r="C195" i="17"/>
  <c r="C287" i="17"/>
  <c r="L284" i="17"/>
  <c r="C20" i="17"/>
  <c r="F268" i="17"/>
  <c r="C269" i="17"/>
  <c r="M285" i="17"/>
  <c r="M49" i="17"/>
  <c r="K285" i="17"/>
  <c r="K49" i="17"/>
  <c r="I284" i="17"/>
  <c r="E51" i="16"/>
  <c r="M51" i="16"/>
  <c r="M50" i="16" s="1"/>
  <c r="M49" i="16" s="1"/>
  <c r="M284" i="16"/>
  <c r="I52" i="16"/>
  <c r="I203" i="16"/>
  <c r="I194" i="16" s="1"/>
  <c r="I193" i="16" s="1"/>
  <c r="C94" i="16"/>
  <c r="D51" i="16"/>
  <c r="J284" i="16"/>
  <c r="C115" i="16"/>
  <c r="C57" i="16"/>
  <c r="I129" i="16"/>
  <c r="J51" i="16"/>
  <c r="J50" i="16" s="1"/>
  <c r="H229" i="16"/>
  <c r="L193" i="16"/>
  <c r="I229" i="16"/>
  <c r="D284" i="16"/>
  <c r="C275" i="16"/>
  <c r="C102" i="16"/>
  <c r="C178" i="16"/>
  <c r="O82" i="16"/>
  <c r="O74" i="16" s="1"/>
  <c r="O284" i="16" s="1"/>
  <c r="C21" i="16"/>
  <c r="L52" i="16"/>
  <c r="N51" i="16"/>
  <c r="N50" i="16" s="1"/>
  <c r="I286" i="16"/>
  <c r="C287" i="16"/>
  <c r="L74" i="16"/>
  <c r="C268" i="16"/>
  <c r="C263" i="16"/>
  <c r="J193" i="16"/>
  <c r="C259" i="16"/>
  <c r="C234" i="16"/>
  <c r="O193" i="16"/>
  <c r="C251" i="16"/>
  <c r="F75" i="16"/>
  <c r="F53" i="16"/>
  <c r="C286" i="16"/>
  <c r="C281" i="16"/>
  <c r="O258" i="16"/>
  <c r="O229" i="16" s="1"/>
  <c r="N284" i="16"/>
  <c r="C269" i="16"/>
  <c r="I186" i="16"/>
  <c r="C186" i="16" s="1"/>
  <c r="F258" i="16"/>
  <c r="C258" i="16" s="1"/>
  <c r="I173" i="16"/>
  <c r="I172" i="16" s="1"/>
  <c r="C174" i="16"/>
  <c r="C191" i="16"/>
  <c r="C88" i="16"/>
  <c r="F82" i="16"/>
  <c r="C250" i="16"/>
  <c r="D50" i="16"/>
  <c r="C204" i="16"/>
  <c r="F203" i="16"/>
  <c r="C195" i="16"/>
  <c r="F172" i="16"/>
  <c r="C68" i="16"/>
  <c r="F66" i="16"/>
  <c r="C66" i="16" s="1"/>
  <c r="C190" i="16"/>
  <c r="I82" i="16"/>
  <c r="I74" i="16" s="1"/>
  <c r="I51" i="16" s="1"/>
  <c r="L26" i="16"/>
  <c r="C31" i="16"/>
  <c r="E50" i="16"/>
  <c r="F229" i="16"/>
  <c r="C230" i="16"/>
  <c r="C165" i="16"/>
  <c r="F164" i="16"/>
  <c r="C164" i="16" s="1"/>
  <c r="F129" i="16"/>
  <c r="C129" i="16" s="1"/>
  <c r="K51" i="16"/>
  <c r="K50" i="16" s="1"/>
  <c r="O296" i="15"/>
  <c r="L296" i="15"/>
  <c r="I296" i="15"/>
  <c r="F296" i="15"/>
  <c r="O295" i="15"/>
  <c r="L295" i="15"/>
  <c r="I295" i="15"/>
  <c r="F295" i="15"/>
  <c r="O294" i="15"/>
  <c r="L294" i="15"/>
  <c r="I294" i="15"/>
  <c r="F294" i="15"/>
  <c r="O293" i="15"/>
  <c r="L293" i="15"/>
  <c r="I293" i="15"/>
  <c r="F293" i="15"/>
  <c r="O292" i="15"/>
  <c r="L292" i="15"/>
  <c r="I292" i="15"/>
  <c r="F292" i="15"/>
  <c r="O291" i="15"/>
  <c r="L291" i="15"/>
  <c r="I291" i="15"/>
  <c r="C291" i="15" s="1"/>
  <c r="F291" i="15"/>
  <c r="O290" i="15"/>
  <c r="L290" i="15"/>
  <c r="I290" i="15"/>
  <c r="F290" i="15"/>
  <c r="O289" i="15"/>
  <c r="O288" i="15" s="1"/>
  <c r="L289" i="15"/>
  <c r="I289" i="15"/>
  <c r="I288" i="15" s="1"/>
  <c r="F289" i="15"/>
  <c r="N288" i="15"/>
  <c r="M288" i="15"/>
  <c r="K288" i="15"/>
  <c r="J288" i="15"/>
  <c r="H288" i="15"/>
  <c r="G288" i="15"/>
  <c r="E288" i="15"/>
  <c r="D288" i="15"/>
  <c r="O283" i="15"/>
  <c r="L283" i="15"/>
  <c r="I283" i="15"/>
  <c r="F283" i="15"/>
  <c r="O282" i="15"/>
  <c r="L282" i="15"/>
  <c r="L281" i="15" s="1"/>
  <c r="I282" i="15"/>
  <c r="F282" i="15"/>
  <c r="F281" i="15" s="1"/>
  <c r="O281" i="15"/>
  <c r="N281" i="15"/>
  <c r="M281" i="15"/>
  <c r="K281" i="15"/>
  <c r="J281" i="15"/>
  <c r="H281" i="15"/>
  <c r="G281" i="15"/>
  <c r="E281" i="15"/>
  <c r="D281" i="15"/>
  <c r="O280" i="15"/>
  <c r="L280" i="15"/>
  <c r="L279" i="15" s="1"/>
  <c r="I280" i="15"/>
  <c r="I279" i="15" s="1"/>
  <c r="F280" i="15"/>
  <c r="O279" i="15"/>
  <c r="N279" i="15"/>
  <c r="M279" i="15"/>
  <c r="K279" i="15"/>
  <c r="J279" i="15"/>
  <c r="H279" i="15"/>
  <c r="G279" i="15"/>
  <c r="E279" i="15"/>
  <c r="D279" i="15"/>
  <c r="O278" i="15"/>
  <c r="L278" i="15"/>
  <c r="I278" i="15"/>
  <c r="F278" i="15"/>
  <c r="O277" i="15"/>
  <c r="L277" i="15"/>
  <c r="I277" i="15"/>
  <c r="F277" i="15"/>
  <c r="O276" i="15"/>
  <c r="L276" i="15"/>
  <c r="L275" i="15" s="1"/>
  <c r="I276" i="15"/>
  <c r="I275" i="15" s="1"/>
  <c r="F276" i="15"/>
  <c r="N275" i="15"/>
  <c r="N269" i="15" s="1"/>
  <c r="N268" i="15" s="1"/>
  <c r="M275" i="15"/>
  <c r="K275" i="15"/>
  <c r="J275" i="15"/>
  <c r="H275" i="15"/>
  <c r="H269" i="15" s="1"/>
  <c r="H268" i="15" s="1"/>
  <c r="G275" i="15"/>
  <c r="E275" i="15"/>
  <c r="D275" i="15"/>
  <c r="O274" i="15"/>
  <c r="L274" i="15"/>
  <c r="I274" i="15"/>
  <c r="F274" i="15"/>
  <c r="O273" i="15"/>
  <c r="O271" i="15" s="1"/>
  <c r="L273" i="15"/>
  <c r="I273" i="15"/>
  <c r="I271" i="15" s="1"/>
  <c r="F273" i="15"/>
  <c r="C273" i="15"/>
  <c r="O272" i="15"/>
  <c r="L272" i="15"/>
  <c r="L271" i="15" s="1"/>
  <c r="I272" i="15"/>
  <c r="F272" i="15"/>
  <c r="N271" i="15"/>
  <c r="M271" i="15"/>
  <c r="K271" i="15"/>
  <c r="J271" i="15"/>
  <c r="J269" i="15" s="1"/>
  <c r="J268" i="15" s="1"/>
  <c r="H271" i="15"/>
  <c r="G271" i="15"/>
  <c r="G269" i="15" s="1"/>
  <c r="G268" i="15" s="1"/>
  <c r="E271" i="15"/>
  <c r="D271" i="15"/>
  <c r="O270" i="15"/>
  <c r="L270" i="15"/>
  <c r="I270" i="15"/>
  <c r="F270" i="15"/>
  <c r="K269" i="15"/>
  <c r="K268" i="15" s="1"/>
  <c r="D269" i="15"/>
  <c r="D268" i="15" s="1"/>
  <c r="O267" i="15"/>
  <c r="L267" i="15"/>
  <c r="I267" i="15"/>
  <c r="F267" i="15"/>
  <c r="O266" i="15"/>
  <c r="L266" i="15"/>
  <c r="I266" i="15"/>
  <c r="F266" i="15"/>
  <c r="O265" i="15"/>
  <c r="L265" i="15"/>
  <c r="I265" i="15"/>
  <c r="F265" i="15"/>
  <c r="O264" i="15"/>
  <c r="L264" i="15"/>
  <c r="I264" i="15"/>
  <c r="F264" i="15"/>
  <c r="N263" i="15"/>
  <c r="M263" i="15"/>
  <c r="K263" i="15"/>
  <c r="J263" i="15"/>
  <c r="H263" i="15"/>
  <c r="G263" i="15"/>
  <c r="E263" i="15"/>
  <c r="D263" i="15"/>
  <c r="O262" i="15"/>
  <c r="L262" i="15"/>
  <c r="I262" i="15"/>
  <c r="F262" i="15"/>
  <c r="O261" i="15"/>
  <c r="L261" i="15"/>
  <c r="I261" i="15"/>
  <c r="C261" i="15" s="1"/>
  <c r="F261" i="15"/>
  <c r="O260" i="15"/>
  <c r="L260" i="15"/>
  <c r="L259" i="15" s="1"/>
  <c r="I260" i="15"/>
  <c r="I259" i="15" s="1"/>
  <c r="F260" i="15"/>
  <c r="N259" i="15"/>
  <c r="M259" i="15"/>
  <c r="K259" i="15"/>
  <c r="J259" i="15"/>
  <c r="J258" i="15" s="1"/>
  <c r="H259" i="15"/>
  <c r="H258" i="15" s="1"/>
  <c r="G259" i="15"/>
  <c r="G258" i="15" s="1"/>
  <c r="E259" i="15"/>
  <c r="D259" i="15"/>
  <c r="N258" i="15"/>
  <c r="D258" i="15"/>
  <c r="O257" i="15"/>
  <c r="L257" i="15"/>
  <c r="I257" i="15"/>
  <c r="F257" i="15"/>
  <c r="C257" i="15"/>
  <c r="O256" i="15"/>
  <c r="L256" i="15"/>
  <c r="I256" i="15"/>
  <c r="F256" i="15"/>
  <c r="C256" i="15" s="1"/>
  <c r="O255" i="15"/>
  <c r="L255" i="15"/>
  <c r="I255" i="15"/>
  <c r="F255" i="15"/>
  <c r="O254" i="15"/>
  <c r="L254" i="15"/>
  <c r="I254" i="15"/>
  <c r="F254" i="15"/>
  <c r="O253" i="15"/>
  <c r="L253" i="15"/>
  <c r="I253" i="15"/>
  <c r="F253" i="15"/>
  <c r="C253" i="15" s="1"/>
  <c r="O252" i="15"/>
  <c r="L252" i="15"/>
  <c r="I252" i="15"/>
  <c r="F252" i="15"/>
  <c r="N251" i="15"/>
  <c r="M251" i="15"/>
  <c r="M250" i="15" s="1"/>
  <c r="K251" i="15"/>
  <c r="K250" i="15" s="1"/>
  <c r="J251" i="15"/>
  <c r="J250" i="15" s="1"/>
  <c r="H251" i="15"/>
  <c r="G251" i="15"/>
  <c r="G250" i="15" s="1"/>
  <c r="E251" i="15"/>
  <c r="E250" i="15" s="1"/>
  <c r="D251" i="15"/>
  <c r="N250" i="15"/>
  <c r="H250" i="15"/>
  <c r="D250" i="15"/>
  <c r="O249" i="15"/>
  <c r="L249" i="15"/>
  <c r="I249" i="15"/>
  <c r="F249" i="15"/>
  <c r="O248" i="15"/>
  <c r="L248" i="15"/>
  <c r="I248" i="15"/>
  <c r="F248" i="15"/>
  <c r="O247" i="15"/>
  <c r="L247" i="15"/>
  <c r="I247" i="15"/>
  <c r="F247" i="15"/>
  <c r="O246" i="15"/>
  <c r="L246" i="15"/>
  <c r="L245" i="15" s="1"/>
  <c r="I246" i="15"/>
  <c r="F246" i="15"/>
  <c r="F245" i="15" s="1"/>
  <c r="N245" i="15"/>
  <c r="M245" i="15"/>
  <c r="K245" i="15"/>
  <c r="J245" i="15"/>
  <c r="H245" i="15"/>
  <c r="G245" i="15"/>
  <c r="E245" i="15"/>
  <c r="D245" i="15"/>
  <c r="O244" i="15"/>
  <c r="L244" i="15"/>
  <c r="I244" i="15"/>
  <c r="F244" i="15"/>
  <c r="O243" i="15"/>
  <c r="L243" i="15"/>
  <c r="I243" i="15"/>
  <c r="F243" i="15"/>
  <c r="O242" i="15"/>
  <c r="L242" i="15"/>
  <c r="I242" i="15"/>
  <c r="F242" i="15"/>
  <c r="O241" i="15"/>
  <c r="L241" i="15"/>
  <c r="I241" i="15"/>
  <c r="F241" i="15"/>
  <c r="C241" i="15" s="1"/>
  <c r="O240" i="15"/>
  <c r="L240" i="15"/>
  <c r="I240" i="15"/>
  <c r="F240" i="15"/>
  <c r="O239" i="15"/>
  <c r="L239" i="15"/>
  <c r="I239" i="15"/>
  <c r="F239" i="15"/>
  <c r="O238" i="15"/>
  <c r="L238" i="15"/>
  <c r="L237" i="15" s="1"/>
  <c r="I238" i="15"/>
  <c r="F238" i="15"/>
  <c r="N237" i="15"/>
  <c r="M237" i="15"/>
  <c r="K237" i="15"/>
  <c r="J237" i="15"/>
  <c r="H237" i="15"/>
  <c r="G237" i="15"/>
  <c r="E237" i="15"/>
  <c r="D237" i="15"/>
  <c r="O236" i="15"/>
  <c r="L236" i="15"/>
  <c r="I236" i="15"/>
  <c r="F236" i="15"/>
  <c r="O235" i="15"/>
  <c r="O234" i="15" s="1"/>
  <c r="L235" i="15"/>
  <c r="L234" i="15" s="1"/>
  <c r="I235" i="15"/>
  <c r="I234" i="15" s="1"/>
  <c r="F235" i="15"/>
  <c r="N234" i="15"/>
  <c r="M234" i="15"/>
  <c r="K234" i="15"/>
  <c r="J234" i="15"/>
  <c r="H234" i="15"/>
  <c r="G234" i="15"/>
  <c r="F234" i="15"/>
  <c r="E234" i="15"/>
  <c r="D234" i="15"/>
  <c r="O233" i="15"/>
  <c r="O232" i="15" s="1"/>
  <c r="L233" i="15"/>
  <c r="L232" i="15" s="1"/>
  <c r="I233" i="15"/>
  <c r="F233" i="15"/>
  <c r="N232" i="15"/>
  <c r="M232" i="15"/>
  <c r="K232" i="15"/>
  <c r="J232" i="15"/>
  <c r="I232" i="15"/>
  <c r="H232" i="15"/>
  <c r="G232" i="15"/>
  <c r="F232" i="15"/>
  <c r="E232" i="15"/>
  <c r="D232" i="15"/>
  <c r="O231" i="15"/>
  <c r="L231" i="15"/>
  <c r="I231" i="15"/>
  <c r="F231" i="15"/>
  <c r="J230" i="15"/>
  <c r="O228" i="15"/>
  <c r="L228" i="15"/>
  <c r="I228" i="15"/>
  <c r="F228" i="15"/>
  <c r="O227" i="15"/>
  <c r="L227" i="15"/>
  <c r="I227" i="15"/>
  <c r="I226" i="15" s="1"/>
  <c r="F227" i="15"/>
  <c r="O226" i="15"/>
  <c r="N226" i="15"/>
  <c r="M226" i="15"/>
  <c r="L226" i="15"/>
  <c r="K226" i="15"/>
  <c r="J226" i="15"/>
  <c r="H226" i="15"/>
  <c r="G226" i="15"/>
  <c r="F226" i="15"/>
  <c r="E226" i="15"/>
  <c r="D226" i="15"/>
  <c r="O225" i="15"/>
  <c r="L225" i="15"/>
  <c r="I225" i="15"/>
  <c r="F225" i="15"/>
  <c r="C225" i="15" s="1"/>
  <c r="O224" i="15"/>
  <c r="L224" i="15"/>
  <c r="I224" i="15"/>
  <c r="F224" i="15"/>
  <c r="O223" i="15"/>
  <c r="L223" i="15"/>
  <c r="I223" i="15"/>
  <c r="F223" i="15"/>
  <c r="O222" i="15"/>
  <c r="L222" i="15"/>
  <c r="I222" i="15"/>
  <c r="F222" i="15"/>
  <c r="O221" i="15"/>
  <c r="L221" i="15"/>
  <c r="I221" i="15"/>
  <c r="C221" i="15" s="1"/>
  <c r="F221" i="15"/>
  <c r="O220" i="15"/>
  <c r="L220" i="15"/>
  <c r="I220" i="15"/>
  <c r="F220" i="15"/>
  <c r="O219" i="15"/>
  <c r="L219" i="15"/>
  <c r="I219" i="15"/>
  <c r="F219" i="15"/>
  <c r="O218" i="15"/>
  <c r="L218" i="15"/>
  <c r="I218" i="15"/>
  <c r="F218" i="15"/>
  <c r="O217" i="15"/>
  <c r="L217" i="15"/>
  <c r="I217" i="15"/>
  <c r="F217" i="15"/>
  <c r="C217" i="15" s="1"/>
  <c r="O216" i="15"/>
  <c r="L216" i="15"/>
  <c r="I216" i="15"/>
  <c r="I215" i="15" s="1"/>
  <c r="F216" i="15"/>
  <c r="N215" i="15"/>
  <c r="M215" i="15"/>
  <c r="K215" i="15"/>
  <c r="J215" i="15"/>
  <c r="H215" i="15"/>
  <c r="G215" i="15"/>
  <c r="E215" i="15"/>
  <c r="D215" i="15"/>
  <c r="O214" i="15"/>
  <c r="L214" i="15"/>
  <c r="I214" i="15"/>
  <c r="F214" i="15"/>
  <c r="O213" i="15"/>
  <c r="L213" i="15"/>
  <c r="I213" i="15"/>
  <c r="F213" i="15"/>
  <c r="O212" i="15"/>
  <c r="L212" i="15"/>
  <c r="I212" i="15"/>
  <c r="F212" i="15"/>
  <c r="O211" i="15"/>
  <c r="L211" i="15"/>
  <c r="I211" i="15"/>
  <c r="F211" i="15"/>
  <c r="O210" i="15"/>
  <c r="L210" i="15"/>
  <c r="I210" i="15"/>
  <c r="F210" i="15"/>
  <c r="O209" i="15"/>
  <c r="L209" i="15"/>
  <c r="I209" i="15"/>
  <c r="C209" i="15" s="1"/>
  <c r="F209" i="15"/>
  <c r="O208" i="15"/>
  <c r="L208" i="15"/>
  <c r="I208" i="15"/>
  <c r="F208" i="15"/>
  <c r="O207" i="15"/>
  <c r="L207" i="15"/>
  <c r="I207" i="15"/>
  <c r="F207" i="15"/>
  <c r="O206" i="15"/>
  <c r="L206" i="15"/>
  <c r="I206" i="15"/>
  <c r="F206" i="15"/>
  <c r="O205" i="15"/>
  <c r="L205" i="15"/>
  <c r="L204" i="15" s="1"/>
  <c r="I205" i="15"/>
  <c r="F205" i="15"/>
  <c r="N204" i="15"/>
  <c r="M204" i="15"/>
  <c r="K204" i="15"/>
  <c r="J204" i="15"/>
  <c r="H204" i="15"/>
  <c r="G204" i="15"/>
  <c r="G203" i="15" s="1"/>
  <c r="E204" i="15"/>
  <c r="D204" i="15"/>
  <c r="D203" i="15" s="1"/>
  <c r="K203" i="15"/>
  <c r="O202" i="15"/>
  <c r="L202" i="15"/>
  <c r="I202" i="15"/>
  <c r="F202" i="15"/>
  <c r="O201" i="15"/>
  <c r="L201" i="15"/>
  <c r="I201" i="15"/>
  <c r="F201" i="15"/>
  <c r="C201" i="15"/>
  <c r="O200" i="15"/>
  <c r="L200" i="15"/>
  <c r="I200" i="15"/>
  <c r="F200" i="15"/>
  <c r="C200" i="15" s="1"/>
  <c r="O199" i="15"/>
  <c r="L199" i="15"/>
  <c r="I199" i="15"/>
  <c r="F199" i="15"/>
  <c r="O198" i="15"/>
  <c r="L198" i="15"/>
  <c r="L197" i="15" s="1"/>
  <c r="I198" i="15"/>
  <c r="F198" i="15"/>
  <c r="F197" i="15" s="1"/>
  <c r="O197" i="15"/>
  <c r="N197" i="15"/>
  <c r="M197" i="15"/>
  <c r="K197" i="15"/>
  <c r="K195" i="15" s="1"/>
  <c r="K194" i="15" s="1"/>
  <c r="J197" i="15"/>
  <c r="H197" i="15"/>
  <c r="H195" i="15" s="1"/>
  <c r="G197" i="15"/>
  <c r="G195" i="15" s="1"/>
  <c r="E197" i="15"/>
  <c r="E195" i="15" s="1"/>
  <c r="D197" i="15"/>
  <c r="O196" i="15"/>
  <c r="L196" i="15"/>
  <c r="I196" i="15"/>
  <c r="F196" i="15"/>
  <c r="N195" i="15"/>
  <c r="M195" i="15"/>
  <c r="J195" i="15"/>
  <c r="D195" i="15"/>
  <c r="O192" i="15"/>
  <c r="L192" i="15"/>
  <c r="L191" i="15" s="1"/>
  <c r="L190" i="15" s="1"/>
  <c r="I192" i="15"/>
  <c r="F192" i="15"/>
  <c r="O191" i="15"/>
  <c r="N191" i="15"/>
  <c r="N190" i="15" s="1"/>
  <c r="M191" i="15"/>
  <c r="M190" i="15" s="1"/>
  <c r="K191" i="15"/>
  <c r="J191" i="15"/>
  <c r="I191" i="15"/>
  <c r="I190" i="15" s="1"/>
  <c r="H191" i="15"/>
  <c r="H190" i="15" s="1"/>
  <c r="G191" i="15"/>
  <c r="E191" i="15"/>
  <c r="E190" i="15" s="1"/>
  <c r="D191" i="15"/>
  <c r="D190" i="15" s="1"/>
  <c r="D186" i="15" s="1"/>
  <c r="O190" i="15"/>
  <c r="K190" i="15"/>
  <c r="J190" i="15"/>
  <c r="G190" i="15"/>
  <c r="O189" i="15"/>
  <c r="L189" i="15"/>
  <c r="I189" i="15"/>
  <c r="C189" i="15" s="1"/>
  <c r="F189" i="15"/>
  <c r="O188" i="15"/>
  <c r="L188" i="15"/>
  <c r="L187" i="15" s="1"/>
  <c r="I188" i="15"/>
  <c r="F188" i="15"/>
  <c r="N187" i="15"/>
  <c r="M187" i="15"/>
  <c r="M186" i="15" s="1"/>
  <c r="K187" i="15"/>
  <c r="K186" i="15" s="1"/>
  <c r="J187" i="15"/>
  <c r="I187" i="15"/>
  <c r="I186" i="15" s="1"/>
  <c r="H187" i="15"/>
  <c r="G187" i="15"/>
  <c r="G186" i="15" s="1"/>
  <c r="E187" i="15"/>
  <c r="E186" i="15" s="1"/>
  <c r="D187" i="15"/>
  <c r="O185" i="15"/>
  <c r="L185" i="15"/>
  <c r="I185" i="15"/>
  <c r="F185" i="15"/>
  <c r="O184" i="15"/>
  <c r="L184" i="15"/>
  <c r="L183" i="15" s="1"/>
  <c r="I184" i="15"/>
  <c r="F184" i="15"/>
  <c r="F183" i="15" s="1"/>
  <c r="O183" i="15"/>
  <c r="N183" i="15"/>
  <c r="M183" i="15"/>
  <c r="K183" i="15"/>
  <c r="J183" i="15"/>
  <c r="H183" i="15"/>
  <c r="G183" i="15"/>
  <c r="E183" i="15"/>
  <c r="D183" i="15"/>
  <c r="O182" i="15"/>
  <c r="L182" i="15"/>
  <c r="I182" i="15"/>
  <c r="F182" i="15"/>
  <c r="O181" i="15"/>
  <c r="L181" i="15"/>
  <c r="I181" i="15"/>
  <c r="C181" i="15" s="1"/>
  <c r="F181" i="15"/>
  <c r="O180" i="15"/>
  <c r="L180" i="15"/>
  <c r="I180" i="15"/>
  <c r="F180" i="15"/>
  <c r="O179" i="15"/>
  <c r="O178" i="15" s="1"/>
  <c r="L179" i="15"/>
  <c r="I179" i="15"/>
  <c r="I178" i="15" s="1"/>
  <c r="F179" i="15"/>
  <c r="N178" i="15"/>
  <c r="M178" i="15"/>
  <c r="K178" i="15"/>
  <c r="J178" i="15"/>
  <c r="H178" i="15"/>
  <c r="G178" i="15"/>
  <c r="E178" i="15"/>
  <c r="D178" i="15"/>
  <c r="O177" i="15"/>
  <c r="L177" i="15"/>
  <c r="I177" i="15"/>
  <c r="F177" i="15"/>
  <c r="O176" i="15"/>
  <c r="L176" i="15"/>
  <c r="I176" i="15"/>
  <c r="F176" i="15"/>
  <c r="O175" i="15"/>
  <c r="O174" i="15" s="1"/>
  <c r="L175" i="15"/>
  <c r="L174" i="15" s="1"/>
  <c r="I175" i="15"/>
  <c r="I174" i="15" s="1"/>
  <c r="F175" i="15"/>
  <c r="N174" i="15"/>
  <c r="N173" i="15" s="1"/>
  <c r="N172" i="15" s="1"/>
  <c r="M174" i="15"/>
  <c r="K174" i="15"/>
  <c r="J174" i="15"/>
  <c r="J173" i="15" s="1"/>
  <c r="J172" i="15" s="1"/>
  <c r="H174" i="15"/>
  <c r="H173" i="15" s="1"/>
  <c r="H172" i="15" s="1"/>
  <c r="G174" i="15"/>
  <c r="E174" i="15"/>
  <c r="E173" i="15" s="1"/>
  <c r="E172" i="15" s="1"/>
  <c r="D174" i="15"/>
  <c r="D173" i="15" s="1"/>
  <c r="D172" i="15" s="1"/>
  <c r="K173" i="15"/>
  <c r="G173" i="15"/>
  <c r="G172" i="15" s="1"/>
  <c r="O171" i="15"/>
  <c r="L171" i="15"/>
  <c r="I171" i="15"/>
  <c r="F171" i="15"/>
  <c r="C171" i="15"/>
  <c r="O170" i="15"/>
  <c r="L170" i="15"/>
  <c r="I170" i="15"/>
  <c r="F170" i="15"/>
  <c r="C170" i="15" s="1"/>
  <c r="O169" i="15"/>
  <c r="L169" i="15"/>
  <c r="I169" i="15"/>
  <c r="F169" i="15"/>
  <c r="O168" i="15"/>
  <c r="L168" i="15"/>
  <c r="I168" i="15"/>
  <c r="F168" i="15"/>
  <c r="C168" i="15" s="1"/>
  <c r="O167" i="15"/>
  <c r="L167" i="15"/>
  <c r="I167" i="15"/>
  <c r="F167" i="15"/>
  <c r="C167" i="15" s="1"/>
  <c r="O166" i="15"/>
  <c r="L166" i="15"/>
  <c r="I166" i="15"/>
  <c r="F166" i="15"/>
  <c r="N165" i="15"/>
  <c r="M165" i="15"/>
  <c r="M164" i="15" s="1"/>
  <c r="K165" i="15"/>
  <c r="K164" i="15" s="1"/>
  <c r="J165" i="15"/>
  <c r="J164" i="15" s="1"/>
  <c r="H165" i="15"/>
  <c r="G165" i="15"/>
  <c r="G164" i="15" s="1"/>
  <c r="E165" i="15"/>
  <c r="E164" i="15" s="1"/>
  <c r="D165" i="15"/>
  <c r="D164" i="15" s="1"/>
  <c r="N164" i="15"/>
  <c r="H164" i="15"/>
  <c r="O163" i="15"/>
  <c r="L163" i="15"/>
  <c r="I163" i="15"/>
  <c r="F163" i="15"/>
  <c r="C163" i="15" s="1"/>
  <c r="O162" i="15"/>
  <c r="L162" i="15"/>
  <c r="I162" i="15"/>
  <c r="F162" i="15"/>
  <c r="O161" i="15"/>
  <c r="L161" i="15"/>
  <c r="I161" i="15"/>
  <c r="F161" i="15"/>
  <c r="O160" i="15"/>
  <c r="L160" i="15"/>
  <c r="L159" i="15" s="1"/>
  <c r="I160" i="15"/>
  <c r="F160" i="15"/>
  <c r="F159" i="15" s="1"/>
  <c r="O159" i="15"/>
  <c r="N159" i="15"/>
  <c r="M159" i="15"/>
  <c r="K159" i="15"/>
  <c r="J159" i="15"/>
  <c r="H159" i="15"/>
  <c r="G159" i="15"/>
  <c r="E159" i="15"/>
  <c r="D159" i="15"/>
  <c r="O158" i="15"/>
  <c r="L158" i="15"/>
  <c r="I158" i="15"/>
  <c r="F158" i="15"/>
  <c r="O157" i="15"/>
  <c r="L157" i="15"/>
  <c r="I157" i="15"/>
  <c r="F157" i="15"/>
  <c r="O156" i="15"/>
  <c r="L156" i="15"/>
  <c r="I156" i="15"/>
  <c r="F156" i="15"/>
  <c r="O155" i="15"/>
  <c r="L155" i="15"/>
  <c r="I155" i="15"/>
  <c r="F155" i="15"/>
  <c r="C155" i="15" s="1"/>
  <c r="O154" i="15"/>
  <c r="L154" i="15"/>
  <c r="I154" i="15"/>
  <c r="F154" i="15"/>
  <c r="O153" i="15"/>
  <c r="L153" i="15"/>
  <c r="I153" i="15"/>
  <c r="F153" i="15"/>
  <c r="O152" i="15"/>
  <c r="L152" i="15"/>
  <c r="I152" i="15"/>
  <c r="F152" i="15"/>
  <c r="O151" i="15"/>
  <c r="L151" i="15"/>
  <c r="I151" i="15"/>
  <c r="F151" i="15"/>
  <c r="C151" i="15" s="1"/>
  <c r="N150" i="15"/>
  <c r="M150" i="15"/>
  <c r="L150" i="15"/>
  <c r="K150" i="15"/>
  <c r="J150" i="15"/>
  <c r="H150" i="15"/>
  <c r="G150" i="15"/>
  <c r="E150" i="15"/>
  <c r="D150" i="15"/>
  <c r="O149" i="15"/>
  <c r="L149" i="15"/>
  <c r="I149" i="15"/>
  <c r="F149" i="15"/>
  <c r="O148" i="15"/>
  <c r="L148" i="15"/>
  <c r="I148" i="15"/>
  <c r="F148" i="15"/>
  <c r="O147" i="15"/>
  <c r="L147" i="15"/>
  <c r="C147" i="15" s="1"/>
  <c r="I147" i="15"/>
  <c r="F147" i="15"/>
  <c r="O146" i="15"/>
  <c r="L146" i="15"/>
  <c r="I146" i="15"/>
  <c r="F146" i="15"/>
  <c r="O145" i="15"/>
  <c r="L145" i="15"/>
  <c r="I145" i="15"/>
  <c r="F145" i="15"/>
  <c r="O144" i="15"/>
  <c r="O143" i="15" s="1"/>
  <c r="L144" i="15"/>
  <c r="I144" i="15"/>
  <c r="F144" i="15"/>
  <c r="F143" i="15" s="1"/>
  <c r="N143" i="15"/>
  <c r="M143" i="15"/>
  <c r="K143" i="15"/>
  <c r="J143" i="15"/>
  <c r="H143" i="15"/>
  <c r="G143" i="15"/>
  <c r="E143" i="15"/>
  <c r="D143" i="15"/>
  <c r="O142" i="15"/>
  <c r="L142" i="15"/>
  <c r="I142" i="15"/>
  <c r="F142" i="15"/>
  <c r="C142" i="15" s="1"/>
  <c r="O141" i="15"/>
  <c r="O140" i="15" s="1"/>
  <c r="L141" i="15"/>
  <c r="L140" i="15" s="1"/>
  <c r="I141" i="15"/>
  <c r="F141" i="15"/>
  <c r="N140" i="15"/>
  <c r="M140" i="15"/>
  <c r="K140" i="15"/>
  <c r="J140" i="15"/>
  <c r="H140" i="15"/>
  <c r="G140" i="15"/>
  <c r="F140" i="15"/>
  <c r="E140" i="15"/>
  <c r="D140" i="15"/>
  <c r="O139" i="15"/>
  <c r="L139" i="15"/>
  <c r="C139" i="15" s="1"/>
  <c r="I139" i="15"/>
  <c r="F139" i="15"/>
  <c r="O138" i="15"/>
  <c r="L138" i="15"/>
  <c r="I138" i="15"/>
  <c r="F138" i="15"/>
  <c r="O137" i="15"/>
  <c r="L137" i="15"/>
  <c r="I137" i="15"/>
  <c r="F137" i="15"/>
  <c r="O136" i="15"/>
  <c r="O135" i="15" s="1"/>
  <c r="L136" i="15"/>
  <c r="L135" i="15" s="1"/>
  <c r="I136" i="15"/>
  <c r="F136" i="15"/>
  <c r="F135" i="15" s="1"/>
  <c r="N135" i="15"/>
  <c r="M135" i="15"/>
  <c r="K135" i="15"/>
  <c r="J135" i="15"/>
  <c r="H135" i="15"/>
  <c r="G135" i="15"/>
  <c r="E135" i="15"/>
  <c r="D135" i="15"/>
  <c r="O134" i="15"/>
  <c r="L134" i="15"/>
  <c r="I134" i="15"/>
  <c r="F134" i="15"/>
  <c r="O133" i="15"/>
  <c r="L133" i="15"/>
  <c r="I133" i="15"/>
  <c r="F133" i="15"/>
  <c r="O132" i="15"/>
  <c r="L132" i="15"/>
  <c r="I132" i="15"/>
  <c r="F132" i="15"/>
  <c r="O131" i="15"/>
  <c r="O130" i="15" s="1"/>
  <c r="L131" i="15"/>
  <c r="I131" i="15"/>
  <c r="I130" i="15" s="1"/>
  <c r="F131" i="15"/>
  <c r="C131" i="15" s="1"/>
  <c r="N130" i="15"/>
  <c r="M130" i="15"/>
  <c r="K130" i="15"/>
  <c r="J130" i="15"/>
  <c r="H130" i="15"/>
  <c r="G130" i="15"/>
  <c r="E130" i="15"/>
  <c r="E129" i="15" s="1"/>
  <c r="D130" i="15"/>
  <c r="M129" i="15"/>
  <c r="O128" i="15"/>
  <c r="L128" i="15"/>
  <c r="L127" i="15" s="1"/>
  <c r="I128" i="15"/>
  <c r="F128" i="15"/>
  <c r="F127" i="15" s="1"/>
  <c r="O127" i="15"/>
  <c r="N127" i="15"/>
  <c r="M127" i="15"/>
  <c r="K127" i="15"/>
  <c r="J127" i="15"/>
  <c r="I127" i="15"/>
  <c r="H127" i="15"/>
  <c r="G127" i="15"/>
  <c r="E127" i="15"/>
  <c r="D127" i="15"/>
  <c r="O126" i="15"/>
  <c r="L126" i="15"/>
  <c r="I126" i="15"/>
  <c r="F126" i="15"/>
  <c r="O125" i="15"/>
  <c r="L125" i="15"/>
  <c r="I125" i="15"/>
  <c r="F125" i="15"/>
  <c r="O124" i="15"/>
  <c r="L124" i="15"/>
  <c r="I124" i="15"/>
  <c r="F124" i="15"/>
  <c r="O123" i="15"/>
  <c r="L123" i="15"/>
  <c r="I123" i="15"/>
  <c r="C123" i="15" s="1"/>
  <c r="F123" i="15"/>
  <c r="O122" i="15"/>
  <c r="L122" i="15"/>
  <c r="I122" i="15"/>
  <c r="F122" i="15"/>
  <c r="N121" i="15"/>
  <c r="M121" i="15"/>
  <c r="K121" i="15"/>
  <c r="J121" i="15"/>
  <c r="H121" i="15"/>
  <c r="G121" i="15"/>
  <c r="E121" i="15"/>
  <c r="D121" i="15"/>
  <c r="O120" i="15"/>
  <c r="L120" i="15"/>
  <c r="I120" i="15"/>
  <c r="F120" i="15"/>
  <c r="O119" i="15"/>
  <c r="L119" i="15"/>
  <c r="I119" i="15"/>
  <c r="C119" i="15" s="1"/>
  <c r="F119" i="15"/>
  <c r="O118" i="15"/>
  <c r="L118" i="15"/>
  <c r="I118" i="15"/>
  <c r="F118" i="15"/>
  <c r="O117" i="15"/>
  <c r="L117" i="15"/>
  <c r="I117" i="15"/>
  <c r="F117" i="15"/>
  <c r="C117" i="15" s="1"/>
  <c r="O116" i="15"/>
  <c r="L116" i="15"/>
  <c r="I116" i="15"/>
  <c r="F116" i="15"/>
  <c r="N115" i="15"/>
  <c r="M115" i="15"/>
  <c r="K115" i="15"/>
  <c r="J115" i="15"/>
  <c r="H115" i="15"/>
  <c r="G115" i="15"/>
  <c r="E115" i="15"/>
  <c r="D115" i="15"/>
  <c r="O114" i="15"/>
  <c r="L114" i="15"/>
  <c r="I114" i="15"/>
  <c r="F114" i="15"/>
  <c r="C114" i="15" s="1"/>
  <c r="O113" i="15"/>
  <c r="L113" i="15"/>
  <c r="I113" i="15"/>
  <c r="F113" i="15"/>
  <c r="C113" i="15" s="1"/>
  <c r="O112" i="15"/>
  <c r="L112" i="15"/>
  <c r="I112" i="15"/>
  <c r="I111" i="15" s="1"/>
  <c r="F112" i="15"/>
  <c r="N111" i="15"/>
  <c r="M111" i="15"/>
  <c r="K111" i="15"/>
  <c r="J111" i="15"/>
  <c r="H111" i="15"/>
  <c r="G111" i="15"/>
  <c r="E111" i="15"/>
  <c r="D111" i="15"/>
  <c r="O110" i="15"/>
  <c r="L110" i="15"/>
  <c r="I110" i="15"/>
  <c r="F110" i="15"/>
  <c r="O109" i="15"/>
  <c r="L109" i="15"/>
  <c r="C109" i="15" s="1"/>
  <c r="I109" i="15"/>
  <c r="F109" i="15"/>
  <c r="O108" i="15"/>
  <c r="L108" i="15"/>
  <c r="I108" i="15"/>
  <c r="F108" i="15"/>
  <c r="O107" i="15"/>
  <c r="L107" i="15"/>
  <c r="I107" i="15"/>
  <c r="F107" i="15"/>
  <c r="O106" i="15"/>
  <c r="L106" i="15"/>
  <c r="I106" i="15"/>
  <c r="F106" i="15"/>
  <c r="O105" i="15"/>
  <c r="L105" i="15"/>
  <c r="I105" i="15"/>
  <c r="F105" i="15"/>
  <c r="O104" i="15"/>
  <c r="L104" i="15"/>
  <c r="I104" i="15"/>
  <c r="F104" i="15"/>
  <c r="O103" i="15"/>
  <c r="O102" i="15" s="1"/>
  <c r="L103" i="15"/>
  <c r="I103" i="15"/>
  <c r="F103" i="15"/>
  <c r="C103" i="15"/>
  <c r="N102" i="15"/>
  <c r="M102" i="15"/>
  <c r="K102" i="15"/>
  <c r="J102" i="15"/>
  <c r="H102" i="15"/>
  <c r="G102" i="15"/>
  <c r="E102" i="15"/>
  <c r="D102" i="15"/>
  <c r="O101" i="15"/>
  <c r="L101" i="15"/>
  <c r="I101" i="15"/>
  <c r="F101" i="15"/>
  <c r="O100" i="15"/>
  <c r="L100" i="15"/>
  <c r="I100" i="15"/>
  <c r="F100" i="15"/>
  <c r="O99" i="15"/>
  <c r="L99" i="15"/>
  <c r="I99" i="15"/>
  <c r="F99" i="15"/>
  <c r="C99" i="15" s="1"/>
  <c r="O98" i="15"/>
  <c r="L98" i="15"/>
  <c r="I98" i="15"/>
  <c r="F98" i="15"/>
  <c r="O97" i="15"/>
  <c r="L97" i="15"/>
  <c r="I97" i="15"/>
  <c r="F97" i="15"/>
  <c r="C97" i="15" s="1"/>
  <c r="O96" i="15"/>
  <c r="L96" i="15"/>
  <c r="I96" i="15"/>
  <c r="F96" i="15"/>
  <c r="O95" i="15"/>
  <c r="L95" i="15"/>
  <c r="L94" i="15" s="1"/>
  <c r="I95" i="15"/>
  <c r="F95" i="15"/>
  <c r="N94" i="15"/>
  <c r="M94" i="15"/>
  <c r="K94" i="15"/>
  <c r="J94" i="15"/>
  <c r="H94" i="15"/>
  <c r="G94" i="15"/>
  <c r="E94" i="15"/>
  <c r="D94" i="15"/>
  <c r="O93" i="15"/>
  <c r="L93" i="15"/>
  <c r="I93" i="15"/>
  <c r="F93" i="15"/>
  <c r="C93" i="15" s="1"/>
  <c r="O92" i="15"/>
  <c r="L92" i="15"/>
  <c r="I92" i="15"/>
  <c r="F92" i="15"/>
  <c r="C92" i="15" s="1"/>
  <c r="O91" i="15"/>
  <c r="L91" i="15"/>
  <c r="I91" i="15"/>
  <c r="F91" i="15"/>
  <c r="O90" i="15"/>
  <c r="L90" i="15"/>
  <c r="I90" i="15"/>
  <c r="F90" i="15"/>
  <c r="O89" i="15"/>
  <c r="L89" i="15"/>
  <c r="I89" i="15"/>
  <c r="F89" i="15"/>
  <c r="N88" i="15"/>
  <c r="M88" i="15"/>
  <c r="K88" i="15"/>
  <c r="J88" i="15"/>
  <c r="H88" i="15"/>
  <c r="G88" i="15"/>
  <c r="E88" i="15"/>
  <c r="D88" i="15"/>
  <c r="O87" i="15"/>
  <c r="L87" i="15"/>
  <c r="I87" i="15"/>
  <c r="F87" i="15"/>
  <c r="O86" i="15"/>
  <c r="L86" i="15"/>
  <c r="I86" i="15"/>
  <c r="F86" i="15"/>
  <c r="O85" i="15"/>
  <c r="L85" i="15"/>
  <c r="I85" i="15"/>
  <c r="F85" i="15"/>
  <c r="C85" i="15" s="1"/>
  <c r="O84" i="15"/>
  <c r="L84" i="15"/>
  <c r="I84" i="15"/>
  <c r="F84" i="15"/>
  <c r="N83" i="15"/>
  <c r="M83" i="15"/>
  <c r="K83" i="15"/>
  <c r="K82" i="15" s="1"/>
  <c r="J83" i="15"/>
  <c r="H83" i="15"/>
  <c r="G83" i="15"/>
  <c r="F83" i="15"/>
  <c r="E83" i="15"/>
  <c r="D83" i="15"/>
  <c r="D82" i="15" s="1"/>
  <c r="O81" i="15"/>
  <c r="L81" i="15"/>
  <c r="I81" i="15"/>
  <c r="F81" i="15"/>
  <c r="O80" i="15"/>
  <c r="L80" i="15"/>
  <c r="L79" i="15" s="1"/>
  <c r="I80" i="15"/>
  <c r="I79" i="15" s="1"/>
  <c r="F80" i="15"/>
  <c r="O79" i="15"/>
  <c r="N79" i="15"/>
  <c r="M79" i="15"/>
  <c r="K79" i="15"/>
  <c r="J79" i="15"/>
  <c r="H79" i="15"/>
  <c r="G79" i="15"/>
  <c r="F79" i="15"/>
  <c r="E79" i="15"/>
  <c r="D79" i="15"/>
  <c r="O78" i="15"/>
  <c r="L78" i="15"/>
  <c r="I78" i="15"/>
  <c r="F78" i="15"/>
  <c r="O77" i="15"/>
  <c r="O76" i="15" s="1"/>
  <c r="O75" i="15" s="1"/>
  <c r="L77" i="15"/>
  <c r="L76" i="15" s="1"/>
  <c r="I77" i="15"/>
  <c r="I76" i="15" s="1"/>
  <c r="I75" i="15" s="1"/>
  <c r="F77" i="15"/>
  <c r="N76" i="15"/>
  <c r="M76" i="15"/>
  <c r="M75" i="15" s="1"/>
  <c r="K76" i="15"/>
  <c r="J76" i="15"/>
  <c r="H76" i="15"/>
  <c r="H75" i="15" s="1"/>
  <c r="G76" i="15"/>
  <c r="E76" i="15"/>
  <c r="E75" i="15" s="1"/>
  <c r="D76" i="15"/>
  <c r="D75" i="15" s="1"/>
  <c r="J75" i="15"/>
  <c r="O73" i="15"/>
  <c r="L73" i="15"/>
  <c r="I73" i="15"/>
  <c r="F73" i="15"/>
  <c r="O72" i="15"/>
  <c r="L72" i="15"/>
  <c r="I72" i="15"/>
  <c r="F72" i="15"/>
  <c r="O71" i="15"/>
  <c r="L71" i="15"/>
  <c r="I71" i="15"/>
  <c r="F71" i="15"/>
  <c r="O70" i="15"/>
  <c r="L70" i="15"/>
  <c r="I70" i="15"/>
  <c r="F70" i="15"/>
  <c r="O69" i="15"/>
  <c r="L69" i="15"/>
  <c r="I69" i="15"/>
  <c r="I68" i="15" s="1"/>
  <c r="F69" i="15"/>
  <c r="N68" i="15"/>
  <c r="N66" i="15" s="1"/>
  <c r="M68" i="15"/>
  <c r="M66" i="15" s="1"/>
  <c r="K68" i="15"/>
  <c r="J68" i="15"/>
  <c r="J66" i="15" s="1"/>
  <c r="H68" i="15"/>
  <c r="H66" i="15" s="1"/>
  <c r="G68" i="15"/>
  <c r="E68" i="15"/>
  <c r="E66" i="15" s="1"/>
  <c r="D68" i="15"/>
  <c r="O67" i="15"/>
  <c r="L67" i="15"/>
  <c r="I67" i="15"/>
  <c r="F67" i="15"/>
  <c r="C67" i="15"/>
  <c r="K66" i="15"/>
  <c r="G66" i="15"/>
  <c r="D66" i="15"/>
  <c r="O65" i="15"/>
  <c r="L65" i="15"/>
  <c r="I65" i="15"/>
  <c r="F65" i="15"/>
  <c r="C65" i="15" s="1"/>
  <c r="O64" i="15"/>
  <c r="L64" i="15"/>
  <c r="I64" i="15"/>
  <c r="F64" i="15"/>
  <c r="O63" i="15"/>
  <c r="L63" i="15"/>
  <c r="I63" i="15"/>
  <c r="F63" i="15"/>
  <c r="C63" i="15" s="1"/>
  <c r="O62" i="15"/>
  <c r="L62" i="15"/>
  <c r="I62" i="15"/>
  <c r="F62" i="15"/>
  <c r="O61" i="15"/>
  <c r="L61" i="15"/>
  <c r="I61" i="15"/>
  <c r="F61" i="15"/>
  <c r="O60" i="15"/>
  <c r="L60" i="15"/>
  <c r="I60" i="15"/>
  <c r="F60" i="15"/>
  <c r="O59" i="15"/>
  <c r="L59" i="15"/>
  <c r="I59" i="15"/>
  <c r="F59" i="15"/>
  <c r="O58" i="15"/>
  <c r="L58" i="15"/>
  <c r="I58" i="15"/>
  <c r="F58" i="15"/>
  <c r="N57" i="15"/>
  <c r="M57" i="15"/>
  <c r="K57" i="15"/>
  <c r="J57" i="15"/>
  <c r="H57" i="15"/>
  <c r="G57" i="15"/>
  <c r="E57" i="15"/>
  <c r="D57" i="15"/>
  <c r="O56" i="15"/>
  <c r="L56" i="15"/>
  <c r="I56" i="15"/>
  <c r="F56" i="15"/>
  <c r="O55" i="15"/>
  <c r="L55" i="15"/>
  <c r="I55" i="15"/>
  <c r="F55" i="15"/>
  <c r="O54" i="15"/>
  <c r="N54" i="15"/>
  <c r="N53" i="15" s="1"/>
  <c r="N52" i="15" s="1"/>
  <c r="M54" i="15"/>
  <c r="K54" i="15"/>
  <c r="K53" i="15" s="1"/>
  <c r="K52" i="15" s="1"/>
  <c r="J54" i="15"/>
  <c r="J53" i="15" s="1"/>
  <c r="J52" i="15" s="1"/>
  <c r="H54" i="15"/>
  <c r="H53" i="15" s="1"/>
  <c r="G54" i="15"/>
  <c r="F54" i="15"/>
  <c r="E54" i="15"/>
  <c r="D54" i="15"/>
  <c r="D53" i="15" s="1"/>
  <c r="D52" i="15" s="1"/>
  <c r="O46" i="15"/>
  <c r="C46" i="15"/>
  <c r="O45" i="15"/>
  <c r="N44" i="15"/>
  <c r="M44" i="15"/>
  <c r="L43" i="15"/>
  <c r="L42" i="15" s="1"/>
  <c r="I43" i="15"/>
  <c r="I42" i="15" s="1"/>
  <c r="F43" i="15"/>
  <c r="F42" i="15" s="1"/>
  <c r="K42" i="15"/>
  <c r="J42" i="15"/>
  <c r="H42" i="15"/>
  <c r="G42" i="15"/>
  <c r="E42" i="15"/>
  <c r="D42" i="15"/>
  <c r="F41" i="15"/>
  <c r="C41" i="15" s="1"/>
  <c r="L40" i="15"/>
  <c r="C40" i="15"/>
  <c r="L39" i="15"/>
  <c r="C39" i="15" s="1"/>
  <c r="L38" i="15"/>
  <c r="C38" i="15" s="1"/>
  <c r="L37" i="15"/>
  <c r="K36" i="15"/>
  <c r="J36" i="15"/>
  <c r="L35" i="15"/>
  <c r="C35" i="15"/>
  <c r="L34" i="15"/>
  <c r="K33" i="15"/>
  <c r="J33" i="15"/>
  <c r="L32" i="15"/>
  <c r="C32" i="15" s="1"/>
  <c r="K31" i="15"/>
  <c r="J31" i="15"/>
  <c r="L30" i="15"/>
  <c r="C30" i="15" s="1"/>
  <c r="L29" i="15"/>
  <c r="C29" i="15" s="1"/>
  <c r="L28" i="15"/>
  <c r="K27" i="15"/>
  <c r="K26" i="15" s="1"/>
  <c r="J27" i="15"/>
  <c r="I25" i="15"/>
  <c r="F25" i="15"/>
  <c r="C25" i="15" s="1"/>
  <c r="I24" i="15"/>
  <c r="F24" i="15"/>
  <c r="O23" i="15"/>
  <c r="L23" i="15"/>
  <c r="I23" i="15"/>
  <c r="F23" i="15"/>
  <c r="O22" i="15"/>
  <c r="L22" i="15"/>
  <c r="L21" i="15" s="1"/>
  <c r="I22" i="15"/>
  <c r="I21" i="15" s="1"/>
  <c r="F22" i="15"/>
  <c r="N21" i="15"/>
  <c r="N287" i="15" s="1"/>
  <c r="N286" i="15" s="1"/>
  <c r="M21" i="15"/>
  <c r="M287" i="15" s="1"/>
  <c r="K21" i="15"/>
  <c r="K287" i="15" s="1"/>
  <c r="K286" i="15" s="1"/>
  <c r="J21" i="15"/>
  <c r="J287" i="15" s="1"/>
  <c r="J286" i="15" s="1"/>
  <c r="H21" i="15"/>
  <c r="H287" i="15" s="1"/>
  <c r="H286" i="15" s="1"/>
  <c r="G21" i="15"/>
  <c r="G287" i="15" s="1"/>
  <c r="F21" i="15"/>
  <c r="F287" i="15" s="1"/>
  <c r="E21" i="15"/>
  <c r="E287" i="15" s="1"/>
  <c r="E286" i="15" s="1"/>
  <c r="D21" i="15"/>
  <c r="D287" i="15" s="1"/>
  <c r="D286" i="15" s="1"/>
  <c r="O296" i="14"/>
  <c r="L296" i="14"/>
  <c r="I296" i="14"/>
  <c r="F296" i="14"/>
  <c r="O295" i="14"/>
  <c r="L295" i="14"/>
  <c r="I295" i="14"/>
  <c r="F295" i="14"/>
  <c r="O294" i="14"/>
  <c r="L294" i="14"/>
  <c r="I294" i="14"/>
  <c r="F294" i="14"/>
  <c r="O293" i="14"/>
  <c r="L293" i="14"/>
  <c r="C293" i="14" s="1"/>
  <c r="I293" i="14"/>
  <c r="F293" i="14"/>
  <c r="O292" i="14"/>
  <c r="L292" i="14"/>
  <c r="I292" i="14"/>
  <c r="F292" i="14"/>
  <c r="O291" i="14"/>
  <c r="L291" i="14"/>
  <c r="I291" i="14"/>
  <c r="F291" i="14"/>
  <c r="O290" i="14"/>
  <c r="L290" i="14"/>
  <c r="I290" i="14"/>
  <c r="F290" i="14"/>
  <c r="O289" i="14"/>
  <c r="L289" i="14"/>
  <c r="I289" i="14"/>
  <c r="I288" i="14" s="1"/>
  <c r="F289" i="14"/>
  <c r="N288" i="14"/>
  <c r="M288" i="14"/>
  <c r="K288" i="14"/>
  <c r="J288" i="14"/>
  <c r="H288" i="14"/>
  <c r="G288" i="14"/>
  <c r="E288" i="14"/>
  <c r="D288" i="14"/>
  <c r="J286" i="14"/>
  <c r="O283" i="14"/>
  <c r="L283" i="14"/>
  <c r="I283" i="14"/>
  <c r="F283" i="14"/>
  <c r="O282" i="14"/>
  <c r="L282" i="14"/>
  <c r="L281" i="14" s="1"/>
  <c r="I282" i="14"/>
  <c r="F282" i="14"/>
  <c r="F281" i="14" s="1"/>
  <c r="O281" i="14"/>
  <c r="N281" i="14"/>
  <c r="M281" i="14"/>
  <c r="K281" i="14"/>
  <c r="J281" i="14"/>
  <c r="H281" i="14"/>
  <c r="G281" i="14"/>
  <c r="E281" i="14"/>
  <c r="D281" i="14"/>
  <c r="O280" i="14"/>
  <c r="L280" i="14"/>
  <c r="L279" i="14" s="1"/>
  <c r="I280" i="14"/>
  <c r="I279" i="14" s="1"/>
  <c r="F280" i="14"/>
  <c r="O279" i="14"/>
  <c r="N279" i="14"/>
  <c r="M279" i="14"/>
  <c r="K279" i="14"/>
  <c r="J279" i="14"/>
  <c r="H279" i="14"/>
  <c r="G279" i="14"/>
  <c r="F279" i="14"/>
  <c r="E279" i="14"/>
  <c r="D279" i="14"/>
  <c r="O278" i="14"/>
  <c r="L278" i="14"/>
  <c r="I278" i="14"/>
  <c r="F278" i="14"/>
  <c r="O277" i="14"/>
  <c r="L277" i="14"/>
  <c r="I277" i="14"/>
  <c r="F277" i="14"/>
  <c r="O276" i="14"/>
  <c r="L276" i="14"/>
  <c r="L275" i="14" s="1"/>
  <c r="I276" i="14"/>
  <c r="I275" i="14" s="1"/>
  <c r="F276" i="14"/>
  <c r="N275" i="14"/>
  <c r="M275" i="14"/>
  <c r="K275" i="14"/>
  <c r="J275" i="14"/>
  <c r="H275" i="14"/>
  <c r="G275" i="14"/>
  <c r="E275" i="14"/>
  <c r="D275" i="14"/>
  <c r="O274" i="14"/>
  <c r="L274" i="14"/>
  <c r="I274" i="14"/>
  <c r="F274" i="14"/>
  <c r="O273" i="14"/>
  <c r="L273" i="14"/>
  <c r="I273" i="14"/>
  <c r="F273" i="14"/>
  <c r="O272" i="14"/>
  <c r="L272" i="14"/>
  <c r="L271" i="14" s="1"/>
  <c r="I272" i="14"/>
  <c r="I271" i="14" s="1"/>
  <c r="F272" i="14"/>
  <c r="O271" i="14"/>
  <c r="N271" i="14"/>
  <c r="M271" i="14"/>
  <c r="K271" i="14"/>
  <c r="J271" i="14"/>
  <c r="J269" i="14" s="1"/>
  <c r="J268" i="14" s="1"/>
  <c r="H271" i="14"/>
  <c r="G271" i="14"/>
  <c r="F271" i="14"/>
  <c r="E271" i="14"/>
  <c r="E269" i="14" s="1"/>
  <c r="E268" i="14" s="1"/>
  <c r="D271" i="14"/>
  <c r="D269" i="14" s="1"/>
  <c r="D268" i="14" s="1"/>
  <c r="O270" i="14"/>
  <c r="L270" i="14"/>
  <c r="I270" i="14"/>
  <c r="F270" i="14"/>
  <c r="O267" i="14"/>
  <c r="L267" i="14"/>
  <c r="C267" i="14" s="1"/>
  <c r="I267" i="14"/>
  <c r="F267" i="14"/>
  <c r="O266" i="14"/>
  <c r="L266" i="14"/>
  <c r="I266" i="14"/>
  <c r="F266" i="14"/>
  <c r="O265" i="14"/>
  <c r="L265" i="14"/>
  <c r="I265" i="14"/>
  <c r="F265" i="14"/>
  <c r="O264" i="14"/>
  <c r="L264" i="14"/>
  <c r="I264" i="14"/>
  <c r="I263" i="14" s="1"/>
  <c r="F264" i="14"/>
  <c r="F263" i="14" s="1"/>
  <c r="N263" i="14"/>
  <c r="M263" i="14"/>
  <c r="K263" i="14"/>
  <c r="J263" i="14"/>
  <c r="H263" i="14"/>
  <c r="G263" i="14"/>
  <c r="E263" i="14"/>
  <c r="D263" i="14"/>
  <c r="O262" i="14"/>
  <c r="L262" i="14"/>
  <c r="I262" i="14"/>
  <c r="F262" i="14"/>
  <c r="O261" i="14"/>
  <c r="L261" i="14"/>
  <c r="I261" i="14"/>
  <c r="F261" i="14"/>
  <c r="O260" i="14"/>
  <c r="L260" i="14"/>
  <c r="I260" i="14"/>
  <c r="I259" i="14" s="1"/>
  <c r="F260" i="14"/>
  <c r="N259" i="14"/>
  <c r="M259" i="14"/>
  <c r="K259" i="14"/>
  <c r="K258" i="14" s="1"/>
  <c r="J259" i="14"/>
  <c r="H259" i="14"/>
  <c r="H258" i="14" s="1"/>
  <c r="G259" i="14"/>
  <c r="G258" i="14" s="1"/>
  <c r="E259" i="14"/>
  <c r="D259" i="14"/>
  <c r="J258" i="14"/>
  <c r="O257" i="14"/>
  <c r="L257" i="14"/>
  <c r="I257" i="14"/>
  <c r="F257" i="14"/>
  <c r="O256" i="14"/>
  <c r="L256" i="14"/>
  <c r="I256" i="14"/>
  <c r="F256" i="14"/>
  <c r="O255" i="14"/>
  <c r="L255" i="14"/>
  <c r="I255" i="14"/>
  <c r="F255" i="14"/>
  <c r="O254" i="14"/>
  <c r="L254" i="14"/>
  <c r="I254" i="14"/>
  <c r="F254" i="14"/>
  <c r="O253" i="14"/>
  <c r="L253" i="14"/>
  <c r="I253" i="14"/>
  <c r="F253" i="14"/>
  <c r="O252" i="14"/>
  <c r="L252" i="14"/>
  <c r="I252" i="14"/>
  <c r="I251" i="14" s="1"/>
  <c r="I250" i="14" s="1"/>
  <c r="F252" i="14"/>
  <c r="N251" i="14"/>
  <c r="M251" i="14"/>
  <c r="M250" i="14" s="1"/>
  <c r="K251" i="14"/>
  <c r="K250" i="14" s="1"/>
  <c r="J251" i="14"/>
  <c r="H251" i="14"/>
  <c r="G251" i="14"/>
  <c r="E251" i="14"/>
  <c r="E250" i="14" s="1"/>
  <c r="D251" i="14"/>
  <c r="N250" i="14"/>
  <c r="J250" i="14"/>
  <c r="H250" i="14"/>
  <c r="G250" i="14"/>
  <c r="D250" i="14"/>
  <c r="O249" i="14"/>
  <c r="L249" i="14"/>
  <c r="I249" i="14"/>
  <c r="F249" i="14"/>
  <c r="O248" i="14"/>
  <c r="L248" i="14"/>
  <c r="I248" i="14"/>
  <c r="F248" i="14"/>
  <c r="O247" i="14"/>
  <c r="L247" i="14"/>
  <c r="I247" i="14"/>
  <c r="F247" i="14"/>
  <c r="O246" i="14"/>
  <c r="L246" i="14"/>
  <c r="I246" i="14"/>
  <c r="F246" i="14"/>
  <c r="O245" i="14"/>
  <c r="N245" i="14"/>
  <c r="M245" i="14"/>
  <c r="K245" i="14"/>
  <c r="J245" i="14"/>
  <c r="H245" i="14"/>
  <c r="G245" i="14"/>
  <c r="E245" i="14"/>
  <c r="D245" i="14"/>
  <c r="O244" i="14"/>
  <c r="L244" i="14"/>
  <c r="I244" i="14"/>
  <c r="F244" i="14"/>
  <c r="O243" i="14"/>
  <c r="L243" i="14"/>
  <c r="I243" i="14"/>
  <c r="F243" i="14"/>
  <c r="C243" i="14" s="1"/>
  <c r="O242" i="14"/>
  <c r="L242" i="14"/>
  <c r="I242" i="14"/>
  <c r="F242" i="14"/>
  <c r="O241" i="14"/>
  <c r="L241" i="14"/>
  <c r="I241" i="14"/>
  <c r="F241" i="14"/>
  <c r="O240" i="14"/>
  <c r="L240" i="14"/>
  <c r="I240" i="14"/>
  <c r="F240" i="14"/>
  <c r="O239" i="14"/>
  <c r="L239" i="14"/>
  <c r="I239" i="14"/>
  <c r="F239" i="14"/>
  <c r="O238" i="14"/>
  <c r="L238" i="14"/>
  <c r="I238" i="14"/>
  <c r="F238" i="14"/>
  <c r="O237" i="14"/>
  <c r="N237" i="14"/>
  <c r="M237" i="14"/>
  <c r="K237" i="14"/>
  <c r="J237" i="14"/>
  <c r="H237" i="14"/>
  <c r="G237" i="14"/>
  <c r="E237" i="14"/>
  <c r="D237" i="14"/>
  <c r="O236" i="14"/>
  <c r="L236" i="14"/>
  <c r="I236" i="14"/>
  <c r="F236" i="14"/>
  <c r="O235" i="14"/>
  <c r="O234" i="14" s="1"/>
  <c r="L235" i="14"/>
  <c r="L234" i="14" s="1"/>
  <c r="I235" i="14"/>
  <c r="I234" i="14" s="1"/>
  <c r="F235" i="14"/>
  <c r="N234" i="14"/>
  <c r="M234" i="14"/>
  <c r="K234" i="14"/>
  <c r="J234" i="14"/>
  <c r="H234" i="14"/>
  <c r="G234" i="14"/>
  <c r="E234" i="14"/>
  <c r="D234" i="14"/>
  <c r="O233" i="14"/>
  <c r="O232" i="14" s="1"/>
  <c r="L233" i="14"/>
  <c r="I233" i="14"/>
  <c r="I232" i="14" s="1"/>
  <c r="F233" i="14"/>
  <c r="N232" i="14"/>
  <c r="M232" i="14"/>
  <c r="L232" i="14"/>
  <c r="K232" i="14"/>
  <c r="J232" i="14"/>
  <c r="H232" i="14"/>
  <c r="H230" i="14" s="1"/>
  <c r="G232" i="14"/>
  <c r="G230" i="14" s="1"/>
  <c r="G229" i="14" s="1"/>
  <c r="E232" i="14"/>
  <c r="D232" i="14"/>
  <c r="O231" i="14"/>
  <c r="L231" i="14"/>
  <c r="I231" i="14"/>
  <c r="F231" i="14"/>
  <c r="O228" i="14"/>
  <c r="L228" i="14"/>
  <c r="I228" i="14"/>
  <c r="F228" i="14"/>
  <c r="O227" i="14"/>
  <c r="L227" i="14"/>
  <c r="L226" i="14" s="1"/>
  <c r="I227" i="14"/>
  <c r="F227" i="14"/>
  <c r="O226" i="14"/>
  <c r="N226" i="14"/>
  <c r="M226" i="14"/>
  <c r="K226" i="14"/>
  <c r="J226" i="14"/>
  <c r="H226" i="14"/>
  <c r="G226" i="14"/>
  <c r="F226" i="14"/>
  <c r="E226" i="14"/>
  <c r="D226" i="14"/>
  <c r="O225" i="14"/>
  <c r="L225" i="14"/>
  <c r="I225" i="14"/>
  <c r="F225" i="14"/>
  <c r="O224" i="14"/>
  <c r="L224" i="14"/>
  <c r="I224" i="14"/>
  <c r="F224" i="14"/>
  <c r="O223" i="14"/>
  <c r="L223" i="14"/>
  <c r="I223" i="14"/>
  <c r="F223" i="14"/>
  <c r="C223" i="14" s="1"/>
  <c r="O222" i="14"/>
  <c r="L222" i="14"/>
  <c r="I222" i="14"/>
  <c r="F222" i="14"/>
  <c r="O221" i="14"/>
  <c r="L221" i="14"/>
  <c r="I221" i="14"/>
  <c r="F221" i="14"/>
  <c r="O220" i="14"/>
  <c r="L220" i="14"/>
  <c r="I220" i="14"/>
  <c r="F220" i="14"/>
  <c r="O219" i="14"/>
  <c r="L219" i="14"/>
  <c r="I219" i="14"/>
  <c r="F219" i="14"/>
  <c r="O218" i="14"/>
  <c r="L218" i="14"/>
  <c r="I218" i="14"/>
  <c r="F218" i="14"/>
  <c r="O217" i="14"/>
  <c r="L217" i="14"/>
  <c r="I217" i="14"/>
  <c r="F217" i="14"/>
  <c r="O216" i="14"/>
  <c r="L216" i="14"/>
  <c r="I216" i="14"/>
  <c r="F216" i="14"/>
  <c r="N215" i="14"/>
  <c r="M215" i="14"/>
  <c r="K215" i="14"/>
  <c r="J215" i="14"/>
  <c r="H215" i="14"/>
  <c r="G215" i="14"/>
  <c r="G203" i="14" s="1"/>
  <c r="E215" i="14"/>
  <c r="D215" i="14"/>
  <c r="O214" i="14"/>
  <c r="L214" i="14"/>
  <c r="I214" i="14"/>
  <c r="F214" i="14"/>
  <c r="O213" i="14"/>
  <c r="L213" i="14"/>
  <c r="I213" i="14"/>
  <c r="F213" i="14"/>
  <c r="O212" i="14"/>
  <c r="L212" i="14"/>
  <c r="I212" i="14"/>
  <c r="F212" i="14"/>
  <c r="O211" i="14"/>
  <c r="L211" i="14"/>
  <c r="I211" i="14"/>
  <c r="F211" i="14"/>
  <c r="O210" i="14"/>
  <c r="L210" i="14"/>
  <c r="I210" i="14"/>
  <c r="F210" i="14"/>
  <c r="O209" i="14"/>
  <c r="L209" i="14"/>
  <c r="I209" i="14"/>
  <c r="F209" i="14"/>
  <c r="O208" i="14"/>
  <c r="L208" i="14"/>
  <c r="I208" i="14"/>
  <c r="F208" i="14"/>
  <c r="O207" i="14"/>
  <c r="L207" i="14"/>
  <c r="C207" i="14" s="1"/>
  <c r="I207" i="14"/>
  <c r="F207" i="14"/>
  <c r="O206" i="14"/>
  <c r="L206" i="14"/>
  <c r="I206" i="14"/>
  <c r="F206" i="14"/>
  <c r="O205" i="14"/>
  <c r="L205" i="14"/>
  <c r="I205" i="14"/>
  <c r="F205" i="14"/>
  <c r="N204" i="14"/>
  <c r="M204" i="14"/>
  <c r="K204" i="14"/>
  <c r="K203" i="14" s="1"/>
  <c r="J204" i="14"/>
  <c r="H204" i="14"/>
  <c r="H203" i="14" s="1"/>
  <c r="G204" i="14"/>
  <c r="E204" i="14"/>
  <c r="D204" i="14"/>
  <c r="D203" i="14" s="1"/>
  <c r="M203" i="14"/>
  <c r="O202" i="14"/>
  <c r="L202" i="14"/>
  <c r="I202" i="14"/>
  <c r="F202" i="14"/>
  <c r="O201" i="14"/>
  <c r="L201" i="14"/>
  <c r="I201" i="14"/>
  <c r="F201" i="14"/>
  <c r="O200" i="14"/>
  <c r="L200" i="14"/>
  <c r="I200" i="14"/>
  <c r="F200" i="14"/>
  <c r="O199" i="14"/>
  <c r="L199" i="14"/>
  <c r="I199" i="14"/>
  <c r="F199" i="14"/>
  <c r="O198" i="14"/>
  <c r="L198" i="14"/>
  <c r="L197" i="14" s="1"/>
  <c r="I198" i="14"/>
  <c r="F198" i="14"/>
  <c r="F197" i="14" s="1"/>
  <c r="O197" i="14"/>
  <c r="N197" i="14"/>
  <c r="M197" i="14"/>
  <c r="K197" i="14"/>
  <c r="K195" i="14" s="1"/>
  <c r="J197" i="14"/>
  <c r="H197" i="14"/>
  <c r="H195" i="14" s="1"/>
  <c r="G197" i="14"/>
  <c r="G195" i="14" s="1"/>
  <c r="E197" i="14"/>
  <c r="E195" i="14" s="1"/>
  <c r="D197" i="14"/>
  <c r="D195" i="14" s="1"/>
  <c r="O196" i="14"/>
  <c r="L196" i="14"/>
  <c r="L195" i="14" s="1"/>
  <c r="I196" i="14"/>
  <c r="F196" i="14"/>
  <c r="N195" i="14"/>
  <c r="M195" i="14"/>
  <c r="J195" i="14"/>
  <c r="O192" i="14"/>
  <c r="L192" i="14"/>
  <c r="I192" i="14"/>
  <c r="F192" i="14"/>
  <c r="O191" i="14"/>
  <c r="O190" i="14" s="1"/>
  <c r="N191" i="14"/>
  <c r="M191" i="14"/>
  <c r="M190" i="14" s="1"/>
  <c r="L191" i="14"/>
  <c r="L190" i="14" s="1"/>
  <c r="K191" i="14"/>
  <c r="K190" i="14" s="1"/>
  <c r="J191" i="14"/>
  <c r="I191" i="14"/>
  <c r="I190" i="14" s="1"/>
  <c r="H191" i="14"/>
  <c r="H190" i="14" s="1"/>
  <c r="G191" i="14"/>
  <c r="G190" i="14" s="1"/>
  <c r="E191" i="14"/>
  <c r="E190" i="14" s="1"/>
  <c r="D191" i="14"/>
  <c r="D190" i="14" s="1"/>
  <c r="N190" i="14"/>
  <c r="J190" i="14"/>
  <c r="O189" i="14"/>
  <c r="L189" i="14"/>
  <c r="I189" i="14"/>
  <c r="F189" i="14"/>
  <c r="O188" i="14"/>
  <c r="O187" i="14" s="1"/>
  <c r="O186" i="14" s="1"/>
  <c r="L188" i="14"/>
  <c r="C188" i="14" s="1"/>
  <c r="I188" i="14"/>
  <c r="F188" i="14"/>
  <c r="F187" i="14" s="1"/>
  <c r="N187" i="14"/>
  <c r="M187" i="14"/>
  <c r="K187" i="14"/>
  <c r="K186" i="14" s="1"/>
  <c r="J187" i="14"/>
  <c r="J186" i="14" s="1"/>
  <c r="I187" i="14"/>
  <c r="I186" i="14" s="1"/>
  <c r="H187" i="14"/>
  <c r="G187" i="14"/>
  <c r="E187" i="14"/>
  <c r="D187" i="14"/>
  <c r="D186" i="14" s="1"/>
  <c r="G186" i="14"/>
  <c r="O185" i="14"/>
  <c r="L185" i="14"/>
  <c r="I185" i="14"/>
  <c r="F185" i="14"/>
  <c r="O184" i="14"/>
  <c r="O183" i="14" s="1"/>
  <c r="L184" i="14"/>
  <c r="I184" i="14"/>
  <c r="I183" i="14" s="1"/>
  <c r="F184" i="14"/>
  <c r="N183" i="14"/>
  <c r="M183" i="14"/>
  <c r="L183" i="14"/>
  <c r="K183" i="14"/>
  <c r="J183" i="14"/>
  <c r="H183" i="14"/>
  <c r="G183" i="14"/>
  <c r="E183" i="14"/>
  <c r="D183" i="14"/>
  <c r="O182" i="14"/>
  <c r="L182" i="14"/>
  <c r="I182" i="14"/>
  <c r="F182" i="14"/>
  <c r="O181" i="14"/>
  <c r="L181" i="14"/>
  <c r="C181" i="14" s="1"/>
  <c r="I181" i="14"/>
  <c r="F181" i="14"/>
  <c r="O180" i="14"/>
  <c r="L180" i="14"/>
  <c r="I180" i="14"/>
  <c r="F180" i="14"/>
  <c r="O179" i="14"/>
  <c r="L179" i="14"/>
  <c r="I179" i="14"/>
  <c r="I178" i="14" s="1"/>
  <c r="F179" i="14"/>
  <c r="F178" i="14" s="1"/>
  <c r="N178" i="14"/>
  <c r="M178" i="14"/>
  <c r="K178" i="14"/>
  <c r="J178" i="14"/>
  <c r="H178" i="14"/>
  <c r="G178" i="14"/>
  <c r="E178" i="14"/>
  <c r="D178" i="14"/>
  <c r="O177" i="14"/>
  <c r="L177" i="14"/>
  <c r="I177" i="14"/>
  <c r="F177" i="14"/>
  <c r="O176" i="14"/>
  <c r="L176" i="14"/>
  <c r="I176" i="14"/>
  <c r="F176" i="14"/>
  <c r="O175" i="14"/>
  <c r="L175" i="14"/>
  <c r="L174" i="14" s="1"/>
  <c r="I175" i="14"/>
  <c r="F175" i="14"/>
  <c r="N174" i="14"/>
  <c r="N173" i="14" s="1"/>
  <c r="N172" i="14" s="1"/>
  <c r="M174" i="14"/>
  <c r="M173" i="14" s="1"/>
  <c r="K174" i="14"/>
  <c r="J174" i="14"/>
  <c r="H174" i="14"/>
  <c r="H173" i="14" s="1"/>
  <c r="H172" i="14" s="1"/>
  <c r="G174" i="14"/>
  <c r="G173" i="14" s="1"/>
  <c r="E174" i="14"/>
  <c r="D174" i="14"/>
  <c r="D173" i="14" s="1"/>
  <c r="D172" i="14" s="1"/>
  <c r="K173" i="14"/>
  <c r="K172" i="14" s="1"/>
  <c r="O171" i="14"/>
  <c r="L171" i="14"/>
  <c r="I171" i="14"/>
  <c r="F171" i="14"/>
  <c r="O170" i="14"/>
  <c r="L170" i="14"/>
  <c r="I170" i="14"/>
  <c r="F170" i="14"/>
  <c r="O169" i="14"/>
  <c r="L169" i="14"/>
  <c r="I169" i="14"/>
  <c r="F169" i="14"/>
  <c r="O168" i="14"/>
  <c r="L168" i="14"/>
  <c r="I168" i="14"/>
  <c r="F168" i="14"/>
  <c r="O167" i="14"/>
  <c r="L167" i="14"/>
  <c r="I167" i="14"/>
  <c r="F167" i="14"/>
  <c r="O166" i="14"/>
  <c r="L166" i="14"/>
  <c r="I166" i="14"/>
  <c r="I165" i="14" s="1"/>
  <c r="I164" i="14" s="1"/>
  <c r="F166" i="14"/>
  <c r="O165" i="14"/>
  <c r="O164" i="14" s="1"/>
  <c r="N165" i="14"/>
  <c r="N164" i="14" s="1"/>
  <c r="M165" i="14"/>
  <c r="M164" i="14" s="1"/>
  <c r="K165" i="14"/>
  <c r="K164" i="14" s="1"/>
  <c r="J165" i="14"/>
  <c r="J164" i="14" s="1"/>
  <c r="H165" i="14"/>
  <c r="G165" i="14"/>
  <c r="G164" i="14" s="1"/>
  <c r="E165" i="14"/>
  <c r="E164" i="14" s="1"/>
  <c r="D165" i="14"/>
  <c r="D164" i="14" s="1"/>
  <c r="H164" i="14"/>
  <c r="O163" i="14"/>
  <c r="L163" i="14"/>
  <c r="I163" i="14"/>
  <c r="F163" i="14"/>
  <c r="O162" i="14"/>
  <c r="L162" i="14"/>
  <c r="I162" i="14"/>
  <c r="F162" i="14"/>
  <c r="O161" i="14"/>
  <c r="L161" i="14"/>
  <c r="I161" i="14"/>
  <c r="F161" i="14"/>
  <c r="O160" i="14"/>
  <c r="O159" i="14" s="1"/>
  <c r="L160" i="14"/>
  <c r="I160" i="14"/>
  <c r="I159" i="14" s="1"/>
  <c r="F160" i="14"/>
  <c r="N159" i="14"/>
  <c r="M159" i="14"/>
  <c r="K159" i="14"/>
  <c r="J159" i="14"/>
  <c r="H159" i="14"/>
  <c r="G159" i="14"/>
  <c r="E159" i="14"/>
  <c r="D159" i="14"/>
  <c r="O158" i="14"/>
  <c r="L158" i="14"/>
  <c r="I158" i="14"/>
  <c r="F158" i="14"/>
  <c r="O157" i="14"/>
  <c r="L157" i="14"/>
  <c r="I157" i="14"/>
  <c r="F157" i="14"/>
  <c r="O156" i="14"/>
  <c r="L156" i="14"/>
  <c r="I156" i="14"/>
  <c r="F156" i="14"/>
  <c r="O155" i="14"/>
  <c r="L155" i="14"/>
  <c r="I155" i="14"/>
  <c r="F155" i="14"/>
  <c r="O154" i="14"/>
  <c r="L154" i="14"/>
  <c r="I154" i="14"/>
  <c r="F154" i="14"/>
  <c r="O153" i="14"/>
  <c r="L153" i="14"/>
  <c r="I153" i="14"/>
  <c r="F153" i="14"/>
  <c r="O152" i="14"/>
  <c r="L152" i="14"/>
  <c r="I152" i="14"/>
  <c r="F152" i="14"/>
  <c r="O151" i="14"/>
  <c r="L151" i="14"/>
  <c r="I151" i="14"/>
  <c r="F151" i="14"/>
  <c r="N150" i="14"/>
  <c r="M150" i="14"/>
  <c r="K150" i="14"/>
  <c r="J150" i="14"/>
  <c r="H150" i="14"/>
  <c r="G150" i="14"/>
  <c r="F150" i="14"/>
  <c r="E150" i="14"/>
  <c r="D150" i="14"/>
  <c r="O149" i="14"/>
  <c r="L149" i="14"/>
  <c r="I149" i="14"/>
  <c r="F149" i="14"/>
  <c r="C149" i="14" s="1"/>
  <c r="O148" i="14"/>
  <c r="L148" i="14"/>
  <c r="I148" i="14"/>
  <c r="F148" i="14"/>
  <c r="O147" i="14"/>
  <c r="L147" i="14"/>
  <c r="I147" i="14"/>
  <c r="F147" i="14"/>
  <c r="O146" i="14"/>
  <c r="L146" i="14"/>
  <c r="I146" i="14"/>
  <c r="F146" i="14"/>
  <c r="O145" i="14"/>
  <c r="L145" i="14"/>
  <c r="I145" i="14"/>
  <c r="F145" i="14"/>
  <c r="C145" i="14" s="1"/>
  <c r="O144" i="14"/>
  <c r="L144" i="14"/>
  <c r="I144" i="14"/>
  <c r="F144" i="14"/>
  <c r="N143" i="14"/>
  <c r="M143" i="14"/>
  <c r="K143" i="14"/>
  <c r="J143" i="14"/>
  <c r="H143" i="14"/>
  <c r="G143" i="14"/>
  <c r="E143" i="14"/>
  <c r="D143" i="14"/>
  <c r="O142" i="14"/>
  <c r="L142" i="14"/>
  <c r="I142" i="14"/>
  <c r="F142" i="14"/>
  <c r="O141" i="14"/>
  <c r="O140" i="14" s="1"/>
  <c r="L141" i="14"/>
  <c r="I141" i="14"/>
  <c r="F141" i="14"/>
  <c r="F140" i="14" s="1"/>
  <c r="N140" i="14"/>
  <c r="M140" i="14"/>
  <c r="K140" i="14"/>
  <c r="J140" i="14"/>
  <c r="I140" i="14"/>
  <c r="H140" i="14"/>
  <c r="G140" i="14"/>
  <c r="E140" i="14"/>
  <c r="D140" i="14"/>
  <c r="O139" i="14"/>
  <c r="L139" i="14"/>
  <c r="I139" i="14"/>
  <c r="F139" i="14"/>
  <c r="O138" i="14"/>
  <c r="L138" i="14"/>
  <c r="I138" i="14"/>
  <c r="F138" i="14"/>
  <c r="O137" i="14"/>
  <c r="L137" i="14"/>
  <c r="I137" i="14"/>
  <c r="F137" i="14"/>
  <c r="O136" i="14"/>
  <c r="L136" i="14"/>
  <c r="I136" i="14"/>
  <c r="I135" i="14" s="1"/>
  <c r="F136" i="14"/>
  <c r="N135" i="14"/>
  <c r="M135" i="14"/>
  <c r="K135" i="14"/>
  <c r="K129" i="14" s="1"/>
  <c r="J135" i="14"/>
  <c r="H135" i="14"/>
  <c r="G135" i="14"/>
  <c r="F135" i="14"/>
  <c r="E135" i="14"/>
  <c r="D135" i="14"/>
  <c r="O134" i="14"/>
  <c r="L134" i="14"/>
  <c r="C134" i="14" s="1"/>
  <c r="I134" i="14"/>
  <c r="F134" i="14"/>
  <c r="O133" i="14"/>
  <c r="L133" i="14"/>
  <c r="I133" i="14"/>
  <c r="F133" i="14"/>
  <c r="O132" i="14"/>
  <c r="L132" i="14"/>
  <c r="I132" i="14"/>
  <c r="F132" i="14"/>
  <c r="O131" i="14"/>
  <c r="L131" i="14"/>
  <c r="I131" i="14"/>
  <c r="F131" i="14"/>
  <c r="O130" i="14"/>
  <c r="N130" i="14"/>
  <c r="M130" i="14"/>
  <c r="K130" i="14"/>
  <c r="J130" i="14"/>
  <c r="H130" i="14"/>
  <c r="H129" i="14" s="1"/>
  <c r="G130" i="14"/>
  <c r="E130" i="14"/>
  <c r="D130" i="14"/>
  <c r="O128" i="14"/>
  <c r="O127" i="14" s="1"/>
  <c r="L128" i="14"/>
  <c r="I128" i="14"/>
  <c r="I127" i="14" s="1"/>
  <c r="F128" i="14"/>
  <c r="N127" i="14"/>
  <c r="M127" i="14"/>
  <c r="L127" i="14"/>
  <c r="K127" i="14"/>
  <c r="J127" i="14"/>
  <c r="H127" i="14"/>
  <c r="G127" i="14"/>
  <c r="E127" i="14"/>
  <c r="D127" i="14"/>
  <c r="O126" i="14"/>
  <c r="L126" i="14"/>
  <c r="I126" i="14"/>
  <c r="C126" i="14" s="1"/>
  <c r="F126" i="14"/>
  <c r="O125" i="14"/>
  <c r="L125" i="14"/>
  <c r="I125" i="14"/>
  <c r="F125" i="14"/>
  <c r="O124" i="14"/>
  <c r="L124" i="14"/>
  <c r="I124" i="14"/>
  <c r="F124" i="14"/>
  <c r="O123" i="14"/>
  <c r="L123" i="14"/>
  <c r="I123" i="14"/>
  <c r="F123" i="14"/>
  <c r="O122" i="14"/>
  <c r="L122" i="14"/>
  <c r="I122" i="14"/>
  <c r="F122" i="14"/>
  <c r="N121" i="14"/>
  <c r="M121" i="14"/>
  <c r="K121" i="14"/>
  <c r="J121" i="14"/>
  <c r="H121" i="14"/>
  <c r="G121" i="14"/>
  <c r="E121" i="14"/>
  <c r="D121" i="14"/>
  <c r="O120" i="14"/>
  <c r="L120" i="14"/>
  <c r="I120" i="14"/>
  <c r="F120" i="14"/>
  <c r="O119" i="14"/>
  <c r="L119" i="14"/>
  <c r="I119" i="14"/>
  <c r="F119" i="14"/>
  <c r="O118" i="14"/>
  <c r="L118" i="14"/>
  <c r="I118" i="14"/>
  <c r="F118" i="14"/>
  <c r="O117" i="14"/>
  <c r="L117" i="14"/>
  <c r="I117" i="14"/>
  <c r="F117" i="14"/>
  <c r="O116" i="14"/>
  <c r="L116" i="14"/>
  <c r="I116" i="14"/>
  <c r="I115" i="14" s="1"/>
  <c r="F116" i="14"/>
  <c r="N115" i="14"/>
  <c r="M115" i="14"/>
  <c r="K115" i="14"/>
  <c r="J115" i="14"/>
  <c r="H115" i="14"/>
  <c r="G115" i="14"/>
  <c r="E115" i="14"/>
  <c r="D115" i="14"/>
  <c r="O114" i="14"/>
  <c r="L114" i="14"/>
  <c r="I114" i="14"/>
  <c r="F114" i="14"/>
  <c r="O113" i="14"/>
  <c r="L113" i="14"/>
  <c r="I113" i="14"/>
  <c r="C113" i="14" s="1"/>
  <c r="F113" i="14"/>
  <c r="O112" i="14"/>
  <c r="L112" i="14"/>
  <c r="I112" i="14"/>
  <c r="F112" i="14"/>
  <c r="N111" i="14"/>
  <c r="M111" i="14"/>
  <c r="K111" i="14"/>
  <c r="J111" i="14"/>
  <c r="H111" i="14"/>
  <c r="G111" i="14"/>
  <c r="F111" i="14"/>
  <c r="E111" i="14"/>
  <c r="D111" i="14"/>
  <c r="O110" i="14"/>
  <c r="L110" i="14"/>
  <c r="I110" i="14"/>
  <c r="F110" i="14"/>
  <c r="O109" i="14"/>
  <c r="L109" i="14"/>
  <c r="I109" i="14"/>
  <c r="F109" i="14"/>
  <c r="O108" i="14"/>
  <c r="L108" i="14"/>
  <c r="I108" i="14"/>
  <c r="F108" i="14"/>
  <c r="O107" i="14"/>
  <c r="L107" i="14"/>
  <c r="I107" i="14"/>
  <c r="F107" i="14"/>
  <c r="O106" i="14"/>
  <c r="L106" i="14"/>
  <c r="I106" i="14"/>
  <c r="F106" i="14"/>
  <c r="C106" i="14" s="1"/>
  <c r="O105" i="14"/>
  <c r="L105" i="14"/>
  <c r="I105" i="14"/>
  <c r="F105" i="14"/>
  <c r="O104" i="14"/>
  <c r="L104" i="14"/>
  <c r="I104" i="14"/>
  <c r="F104" i="14"/>
  <c r="O103" i="14"/>
  <c r="L103" i="14"/>
  <c r="I103" i="14"/>
  <c r="I102" i="14" s="1"/>
  <c r="F103" i="14"/>
  <c r="N102" i="14"/>
  <c r="M102" i="14"/>
  <c r="K102" i="14"/>
  <c r="J102" i="14"/>
  <c r="H102" i="14"/>
  <c r="G102" i="14"/>
  <c r="E102" i="14"/>
  <c r="D102" i="14"/>
  <c r="O101" i="14"/>
  <c r="L101" i="14"/>
  <c r="I101" i="14"/>
  <c r="F101" i="14"/>
  <c r="O100" i="14"/>
  <c r="L100" i="14"/>
  <c r="I100" i="14"/>
  <c r="F100" i="14"/>
  <c r="O99" i="14"/>
  <c r="L99" i="14"/>
  <c r="I99" i="14"/>
  <c r="F99" i="14"/>
  <c r="O98" i="14"/>
  <c r="L98" i="14"/>
  <c r="I98" i="14"/>
  <c r="F98" i="14"/>
  <c r="O97" i="14"/>
  <c r="L97" i="14"/>
  <c r="I97" i="14"/>
  <c r="F97" i="14"/>
  <c r="O96" i="14"/>
  <c r="L96" i="14"/>
  <c r="I96" i="14"/>
  <c r="F96" i="14"/>
  <c r="O95" i="14"/>
  <c r="L95" i="14"/>
  <c r="I95" i="14"/>
  <c r="F95" i="14"/>
  <c r="N94" i="14"/>
  <c r="M94" i="14"/>
  <c r="K94" i="14"/>
  <c r="J94" i="14"/>
  <c r="H94" i="14"/>
  <c r="G94" i="14"/>
  <c r="F94" i="14"/>
  <c r="E94" i="14"/>
  <c r="D94" i="14"/>
  <c r="O93" i="14"/>
  <c r="L93" i="14"/>
  <c r="I93" i="14"/>
  <c r="F93" i="14"/>
  <c r="O92" i="14"/>
  <c r="L92" i="14"/>
  <c r="I92" i="14"/>
  <c r="F92" i="14"/>
  <c r="O91" i="14"/>
  <c r="L91" i="14"/>
  <c r="I91" i="14"/>
  <c r="F91" i="14"/>
  <c r="O90" i="14"/>
  <c r="L90" i="14"/>
  <c r="I90" i="14"/>
  <c r="C90" i="14" s="1"/>
  <c r="F90" i="14"/>
  <c r="O89" i="14"/>
  <c r="L89" i="14"/>
  <c r="I89" i="14"/>
  <c r="I88" i="14" s="1"/>
  <c r="F89" i="14"/>
  <c r="N88" i="14"/>
  <c r="M88" i="14"/>
  <c r="K88" i="14"/>
  <c r="J88" i="14"/>
  <c r="H88" i="14"/>
  <c r="G88" i="14"/>
  <c r="E88" i="14"/>
  <c r="D88" i="14"/>
  <c r="O87" i="14"/>
  <c r="L87" i="14"/>
  <c r="I87" i="14"/>
  <c r="F87" i="14"/>
  <c r="O86" i="14"/>
  <c r="L86" i="14"/>
  <c r="I86" i="14"/>
  <c r="F86" i="14"/>
  <c r="O85" i="14"/>
  <c r="L85" i="14"/>
  <c r="I85" i="14"/>
  <c r="F85" i="14"/>
  <c r="O84" i="14"/>
  <c r="L84" i="14"/>
  <c r="I84" i="14"/>
  <c r="F84" i="14"/>
  <c r="N83" i="14"/>
  <c r="N82" i="14" s="1"/>
  <c r="M83" i="14"/>
  <c r="K83" i="14"/>
  <c r="J83" i="14"/>
  <c r="H83" i="14"/>
  <c r="G83" i="14"/>
  <c r="E83" i="14"/>
  <c r="D83" i="14"/>
  <c r="J82" i="14"/>
  <c r="O81" i="14"/>
  <c r="L81" i="14"/>
  <c r="I81" i="14"/>
  <c r="F81" i="14"/>
  <c r="C81" i="14" s="1"/>
  <c r="O80" i="14"/>
  <c r="L80" i="14"/>
  <c r="L79" i="14" s="1"/>
  <c r="I80" i="14"/>
  <c r="F80" i="14"/>
  <c r="N79" i="14"/>
  <c r="M79" i="14"/>
  <c r="K79" i="14"/>
  <c r="J79" i="14"/>
  <c r="H79" i="14"/>
  <c r="G79" i="14"/>
  <c r="E79" i="14"/>
  <c r="D79" i="14"/>
  <c r="O78" i="14"/>
  <c r="L78" i="14"/>
  <c r="I78" i="14"/>
  <c r="F78" i="14"/>
  <c r="O77" i="14"/>
  <c r="L77" i="14"/>
  <c r="L76" i="14" s="1"/>
  <c r="I77" i="14"/>
  <c r="F77" i="14"/>
  <c r="F76" i="14" s="1"/>
  <c r="N76" i="14"/>
  <c r="M76" i="14"/>
  <c r="K76" i="14"/>
  <c r="J76" i="14"/>
  <c r="I76" i="14"/>
  <c r="H76" i="14"/>
  <c r="H75" i="14" s="1"/>
  <c r="G76" i="14"/>
  <c r="G75" i="14" s="1"/>
  <c r="E76" i="14"/>
  <c r="D76" i="14"/>
  <c r="N75" i="14"/>
  <c r="K75" i="14"/>
  <c r="E75" i="14"/>
  <c r="O73" i="14"/>
  <c r="L73" i="14"/>
  <c r="I73" i="14"/>
  <c r="F73" i="14"/>
  <c r="O72" i="14"/>
  <c r="L72" i="14"/>
  <c r="I72" i="14"/>
  <c r="F72" i="14"/>
  <c r="O71" i="14"/>
  <c r="L71" i="14"/>
  <c r="I71" i="14"/>
  <c r="F71" i="14"/>
  <c r="O70" i="14"/>
  <c r="L70" i="14"/>
  <c r="I70" i="14"/>
  <c r="F70" i="14"/>
  <c r="O69" i="14"/>
  <c r="L69" i="14"/>
  <c r="L68" i="14" s="1"/>
  <c r="I69" i="14"/>
  <c r="F69" i="14"/>
  <c r="N68" i="14"/>
  <c r="M68" i="14"/>
  <c r="M66" i="14" s="1"/>
  <c r="M52" i="14" s="1"/>
  <c r="K68" i="14"/>
  <c r="J68" i="14"/>
  <c r="I68" i="14"/>
  <c r="H68" i="14"/>
  <c r="H66" i="14" s="1"/>
  <c r="G68" i="14"/>
  <c r="E68" i="14"/>
  <c r="E66" i="14" s="1"/>
  <c r="D68" i="14"/>
  <c r="D66" i="14" s="1"/>
  <c r="O67" i="14"/>
  <c r="L67" i="14"/>
  <c r="I67" i="14"/>
  <c r="F67" i="14"/>
  <c r="N66" i="14"/>
  <c r="K66" i="14"/>
  <c r="J66" i="14"/>
  <c r="G66" i="14"/>
  <c r="O65" i="14"/>
  <c r="L65" i="14"/>
  <c r="I65" i="14"/>
  <c r="F65" i="14"/>
  <c r="O64" i="14"/>
  <c r="L64" i="14"/>
  <c r="I64" i="14"/>
  <c r="F64" i="14"/>
  <c r="O63" i="14"/>
  <c r="L63" i="14"/>
  <c r="I63" i="14"/>
  <c r="F63" i="14"/>
  <c r="O62" i="14"/>
  <c r="L62" i="14"/>
  <c r="I62" i="14"/>
  <c r="F62" i="14"/>
  <c r="O61" i="14"/>
  <c r="L61" i="14"/>
  <c r="I61" i="14"/>
  <c r="F61" i="14"/>
  <c r="O60" i="14"/>
  <c r="L60" i="14"/>
  <c r="I60" i="14"/>
  <c r="F60" i="14"/>
  <c r="O59" i="14"/>
  <c r="L59" i="14"/>
  <c r="I59" i="14"/>
  <c r="F59" i="14"/>
  <c r="O58" i="14"/>
  <c r="L58" i="14"/>
  <c r="I58" i="14"/>
  <c r="F58" i="14"/>
  <c r="N57" i="14"/>
  <c r="M57" i="14"/>
  <c r="K57" i="14"/>
  <c r="J57" i="14"/>
  <c r="H57" i="14"/>
  <c r="H53" i="14" s="1"/>
  <c r="H52" i="14" s="1"/>
  <c r="G57" i="14"/>
  <c r="E57" i="14"/>
  <c r="D57" i="14"/>
  <c r="O56" i="14"/>
  <c r="L56" i="14"/>
  <c r="I56" i="14"/>
  <c r="F56" i="14"/>
  <c r="O55" i="14"/>
  <c r="O54" i="14" s="1"/>
  <c r="C54" i="14" s="1"/>
  <c r="L55" i="14"/>
  <c r="L54" i="14" s="1"/>
  <c r="I55" i="14"/>
  <c r="I54" i="14" s="1"/>
  <c r="F55" i="14"/>
  <c r="N54" i="14"/>
  <c r="M54" i="14"/>
  <c r="K54" i="14"/>
  <c r="J54" i="14"/>
  <c r="J53" i="14" s="1"/>
  <c r="H54" i="14"/>
  <c r="G54" i="14"/>
  <c r="G53" i="14" s="1"/>
  <c r="F54" i="14"/>
  <c r="E54" i="14"/>
  <c r="E53" i="14" s="1"/>
  <c r="E52" i="14" s="1"/>
  <c r="D54" i="14"/>
  <c r="M53" i="14"/>
  <c r="K53" i="14"/>
  <c r="K52" i="14" s="1"/>
  <c r="D53" i="14"/>
  <c r="O46" i="14"/>
  <c r="C46" i="14" s="1"/>
  <c r="O45" i="14"/>
  <c r="N44" i="14"/>
  <c r="M44" i="14"/>
  <c r="L43" i="14"/>
  <c r="I43" i="14"/>
  <c r="F43" i="14"/>
  <c r="C43" i="14"/>
  <c r="L42" i="14"/>
  <c r="K42" i="14"/>
  <c r="J42" i="14"/>
  <c r="I42" i="14"/>
  <c r="H42" i="14"/>
  <c r="G42" i="14"/>
  <c r="F42" i="14"/>
  <c r="E42" i="14"/>
  <c r="E20" i="14" s="1"/>
  <c r="D42" i="14"/>
  <c r="F41" i="14"/>
  <c r="C41" i="14" s="1"/>
  <c r="L40" i="14"/>
  <c r="C40" i="14" s="1"/>
  <c r="L39" i="14"/>
  <c r="C39" i="14" s="1"/>
  <c r="L38" i="14"/>
  <c r="C38" i="14" s="1"/>
  <c r="L37" i="14"/>
  <c r="C37" i="14"/>
  <c r="K36" i="14"/>
  <c r="J36" i="14"/>
  <c r="L35" i="14"/>
  <c r="C35" i="14" s="1"/>
  <c r="L34" i="14"/>
  <c r="L33" i="14" s="1"/>
  <c r="C33" i="14" s="1"/>
  <c r="K33" i="14"/>
  <c r="J33" i="14"/>
  <c r="L32" i="14"/>
  <c r="L31" i="14" s="1"/>
  <c r="C31" i="14" s="1"/>
  <c r="K31" i="14"/>
  <c r="J31" i="14"/>
  <c r="L30" i="14"/>
  <c r="C30" i="14" s="1"/>
  <c r="L29" i="14"/>
  <c r="C29" i="14" s="1"/>
  <c r="L28" i="14"/>
  <c r="K27" i="14"/>
  <c r="J27" i="14"/>
  <c r="I25" i="14"/>
  <c r="F25" i="14"/>
  <c r="C25" i="14" s="1"/>
  <c r="I24" i="14"/>
  <c r="F24" i="14"/>
  <c r="O23" i="14"/>
  <c r="L23" i="14"/>
  <c r="I23" i="14"/>
  <c r="F23" i="14"/>
  <c r="C23" i="14" s="1"/>
  <c r="O22" i="14"/>
  <c r="L22" i="14"/>
  <c r="L21" i="14" s="1"/>
  <c r="I22" i="14"/>
  <c r="F22" i="14"/>
  <c r="F21" i="14" s="1"/>
  <c r="F20" i="14" s="1"/>
  <c r="N21" i="14"/>
  <c r="N287" i="14" s="1"/>
  <c r="M21" i="14"/>
  <c r="M287" i="14" s="1"/>
  <c r="M286" i="14" s="1"/>
  <c r="K21" i="14"/>
  <c r="J21" i="14"/>
  <c r="J287" i="14" s="1"/>
  <c r="I21" i="14"/>
  <c r="I20" i="14" s="1"/>
  <c r="H21" i="14"/>
  <c r="G21" i="14"/>
  <c r="G20" i="14" s="1"/>
  <c r="E21" i="14"/>
  <c r="D21" i="14"/>
  <c r="N20" i="14"/>
  <c r="C203" i="16" l="1"/>
  <c r="L51" i="16"/>
  <c r="L50" i="16" s="1"/>
  <c r="L49" i="16" s="1"/>
  <c r="G50" i="16"/>
  <c r="I50" i="16"/>
  <c r="I285" i="16" s="1"/>
  <c r="G284" i="16"/>
  <c r="L88" i="14"/>
  <c r="L204" i="14"/>
  <c r="N286" i="14"/>
  <c r="C62" i="14"/>
  <c r="C65" i="14"/>
  <c r="C89" i="14"/>
  <c r="C109" i="14"/>
  <c r="I111" i="14"/>
  <c r="D129" i="14"/>
  <c r="D74" i="14" s="1"/>
  <c r="D51" i="14" s="1"/>
  <c r="J129" i="14"/>
  <c r="C153" i="14"/>
  <c r="C161" i="14"/>
  <c r="C169" i="14"/>
  <c r="C180" i="14"/>
  <c r="O178" i="14"/>
  <c r="C206" i="14"/>
  <c r="C249" i="14"/>
  <c r="C255" i="14"/>
  <c r="C261" i="14"/>
  <c r="C262" i="14"/>
  <c r="D258" i="14"/>
  <c r="N258" i="14"/>
  <c r="C278" i="14"/>
  <c r="C291" i="14"/>
  <c r="C292" i="14"/>
  <c r="G194" i="14"/>
  <c r="C32" i="14"/>
  <c r="C70" i="14"/>
  <c r="C73" i="14"/>
  <c r="D75" i="14"/>
  <c r="M75" i="14"/>
  <c r="E82" i="14"/>
  <c r="E74" i="14" s="1"/>
  <c r="E51" i="14" s="1"/>
  <c r="O94" i="14"/>
  <c r="C110" i="14"/>
  <c r="C112" i="14"/>
  <c r="O111" i="14"/>
  <c r="O115" i="14"/>
  <c r="O121" i="14"/>
  <c r="C141" i="14"/>
  <c r="C142" i="14"/>
  <c r="C157" i="14"/>
  <c r="C177" i="14"/>
  <c r="K194" i="14"/>
  <c r="K193" i="14" s="1"/>
  <c r="C211" i="14"/>
  <c r="C213" i="14"/>
  <c r="C218" i="14"/>
  <c r="C222" i="14"/>
  <c r="N230" i="14"/>
  <c r="C266" i="14"/>
  <c r="I269" i="14"/>
  <c r="K269" i="14"/>
  <c r="K268" i="14" s="1"/>
  <c r="C24" i="14"/>
  <c r="C34" i="14"/>
  <c r="C78" i="14"/>
  <c r="M82" i="14"/>
  <c r="L83" i="14"/>
  <c r="G82" i="14"/>
  <c r="C93" i="14"/>
  <c r="C97" i="14"/>
  <c r="C101" i="14"/>
  <c r="C105" i="14"/>
  <c r="O102" i="14"/>
  <c r="C117" i="14"/>
  <c r="C137" i="14"/>
  <c r="C154" i="14"/>
  <c r="L159" i="14"/>
  <c r="C162" i="14"/>
  <c r="G172" i="14"/>
  <c r="L178" i="14"/>
  <c r="C178" i="14" s="1"/>
  <c r="C185" i="14"/>
  <c r="M186" i="14"/>
  <c r="N186" i="14"/>
  <c r="C202" i="14"/>
  <c r="I215" i="14"/>
  <c r="C225" i="14"/>
  <c r="J230" i="14"/>
  <c r="H269" i="14"/>
  <c r="H268" i="14" s="1"/>
  <c r="N269" i="14"/>
  <c r="K20" i="15"/>
  <c r="C58" i="15"/>
  <c r="O83" i="15"/>
  <c r="M173" i="15"/>
  <c r="M172" i="15" s="1"/>
  <c r="J186" i="15"/>
  <c r="N186" i="15"/>
  <c r="L215" i="15"/>
  <c r="L203" i="15" s="1"/>
  <c r="L194" i="15" s="1"/>
  <c r="C233" i="15"/>
  <c r="O259" i="15"/>
  <c r="I269" i="15"/>
  <c r="C277" i="15"/>
  <c r="C55" i="15"/>
  <c r="M53" i="15"/>
  <c r="M52" i="15" s="1"/>
  <c r="L68" i="15"/>
  <c r="G82" i="15"/>
  <c r="I121" i="15"/>
  <c r="O187" i="15"/>
  <c r="O186" i="15" s="1"/>
  <c r="D194" i="15"/>
  <c r="C205" i="15"/>
  <c r="C213" i="15"/>
  <c r="C235" i="15"/>
  <c r="C236" i="15"/>
  <c r="O237" i="15"/>
  <c r="O245" i="15"/>
  <c r="C265" i="15"/>
  <c r="C266" i="15"/>
  <c r="C293" i="15"/>
  <c r="C294" i="15"/>
  <c r="O21" i="15"/>
  <c r="O111" i="15"/>
  <c r="C152" i="15"/>
  <c r="C175" i="15"/>
  <c r="H186" i="15"/>
  <c r="M203" i="15"/>
  <c r="M194" i="15" s="1"/>
  <c r="O269" i="15"/>
  <c r="O268" i="15" s="1"/>
  <c r="O275" i="15"/>
  <c r="C24" i="15"/>
  <c r="K75" i="15"/>
  <c r="O115" i="15"/>
  <c r="L186" i="15"/>
  <c r="M230" i="15"/>
  <c r="E230" i="15"/>
  <c r="E229" i="15" s="1"/>
  <c r="C249" i="15"/>
  <c r="O285" i="17"/>
  <c r="O49" i="17"/>
  <c r="F193" i="17"/>
  <c r="C193" i="17" s="1"/>
  <c r="C194" i="17"/>
  <c r="C268" i="17"/>
  <c r="F284" i="17"/>
  <c r="C284" i="17" s="1"/>
  <c r="I285" i="17"/>
  <c r="I49" i="17"/>
  <c r="C52" i="17"/>
  <c r="F51" i="17"/>
  <c r="N49" i="16"/>
  <c r="N285" i="16"/>
  <c r="H193" i="16"/>
  <c r="H50" i="16" s="1"/>
  <c r="H284" i="16"/>
  <c r="C82" i="16"/>
  <c r="O51" i="16"/>
  <c r="O50" i="16" s="1"/>
  <c r="O285" i="16" s="1"/>
  <c r="M285" i="16"/>
  <c r="L284" i="16"/>
  <c r="C172" i="16"/>
  <c r="F194" i="16"/>
  <c r="D285" i="16"/>
  <c r="D49" i="16"/>
  <c r="O49" i="16"/>
  <c r="K49" i="16"/>
  <c r="K285" i="16"/>
  <c r="E285" i="16"/>
  <c r="E49" i="16"/>
  <c r="C173" i="16"/>
  <c r="J49" i="16"/>
  <c r="J285" i="16"/>
  <c r="L285" i="16"/>
  <c r="C26" i="16"/>
  <c r="L20" i="16"/>
  <c r="C20" i="16" s="1"/>
  <c r="C53" i="16"/>
  <c r="F52" i="16"/>
  <c r="C229" i="16"/>
  <c r="I284" i="16"/>
  <c r="C75" i="16"/>
  <c r="F74" i="16"/>
  <c r="C74" i="16" s="1"/>
  <c r="I268" i="14"/>
  <c r="O57" i="14"/>
  <c r="O53" i="14" s="1"/>
  <c r="K82" i="14"/>
  <c r="K74" i="14" s="1"/>
  <c r="L27" i="14"/>
  <c r="C27" i="14" s="1"/>
  <c r="D52" i="14"/>
  <c r="C55" i="14"/>
  <c r="C61" i="14"/>
  <c r="J75" i="14"/>
  <c r="J74" i="14" s="1"/>
  <c r="C85" i="14"/>
  <c r="C86" i="14"/>
  <c r="H82" i="14"/>
  <c r="H74" i="14" s="1"/>
  <c r="C91" i="14"/>
  <c r="C92" i="14"/>
  <c r="C107" i="14"/>
  <c r="C108" i="14"/>
  <c r="C125" i="14"/>
  <c r="C128" i="14"/>
  <c r="C133" i="14"/>
  <c r="M129" i="14"/>
  <c r="C152" i="14"/>
  <c r="C158" i="14"/>
  <c r="I204" i="14"/>
  <c r="C209" i="14"/>
  <c r="C210" i="14"/>
  <c r="C224" i="14"/>
  <c r="C235" i="14"/>
  <c r="C246" i="14"/>
  <c r="C248" i="14"/>
  <c r="C254" i="14"/>
  <c r="C265" i="14"/>
  <c r="G269" i="14"/>
  <c r="G268" i="14" s="1"/>
  <c r="M269" i="14"/>
  <c r="M268" i="14" s="1"/>
  <c r="G287" i="14"/>
  <c r="G286" i="14" s="1"/>
  <c r="C294" i="14"/>
  <c r="L75" i="14"/>
  <c r="I143" i="14"/>
  <c r="K26" i="14"/>
  <c r="K20" i="14" s="1"/>
  <c r="G52" i="14"/>
  <c r="I53" i="14"/>
  <c r="I57" i="14"/>
  <c r="C64" i="14"/>
  <c r="F68" i="14"/>
  <c r="F66" i="14" s="1"/>
  <c r="C80" i="14"/>
  <c r="O79" i="14"/>
  <c r="I83" i="14"/>
  <c r="D82" i="14"/>
  <c r="C98" i="14"/>
  <c r="L102" i="14"/>
  <c r="L115" i="14"/>
  <c r="G129" i="14"/>
  <c r="G74" i="14" s="1"/>
  <c r="I130" i="14"/>
  <c r="O135" i="14"/>
  <c r="O129" i="14" s="1"/>
  <c r="C156" i="14"/>
  <c r="C170" i="14"/>
  <c r="J173" i="14"/>
  <c r="J172" i="14" s="1"/>
  <c r="C175" i="14"/>
  <c r="C176" i="14"/>
  <c r="O174" i="14"/>
  <c r="H186" i="14"/>
  <c r="E186" i="14"/>
  <c r="H194" i="14"/>
  <c r="C212" i="14"/>
  <c r="C219" i="14"/>
  <c r="H229" i="14"/>
  <c r="M230" i="14"/>
  <c r="C257" i="14"/>
  <c r="C271" i="14"/>
  <c r="O275" i="14"/>
  <c r="O269" i="14" s="1"/>
  <c r="O268" i="14" s="1"/>
  <c r="O263" i="14"/>
  <c r="J26" i="14"/>
  <c r="J20" i="14" s="1"/>
  <c r="O44" i="14"/>
  <c r="C44" i="14" s="1"/>
  <c r="N53" i="14"/>
  <c r="N52" i="14" s="1"/>
  <c r="C58" i="14"/>
  <c r="C72" i="14"/>
  <c r="C77" i="14"/>
  <c r="I79" i="14"/>
  <c r="I75" i="14" s="1"/>
  <c r="C87" i="14"/>
  <c r="C95" i="14"/>
  <c r="C96" i="14"/>
  <c r="L111" i="14"/>
  <c r="F115" i="14"/>
  <c r="C116" i="14"/>
  <c r="C122" i="14"/>
  <c r="N129" i="14"/>
  <c r="N74" i="14" s="1"/>
  <c r="L130" i="14"/>
  <c r="E129" i="14"/>
  <c r="C147" i="14"/>
  <c r="C148" i="14"/>
  <c r="L150" i="14"/>
  <c r="E173" i="14"/>
  <c r="E172" i="14" s="1"/>
  <c r="I174" i="14"/>
  <c r="I173" i="14" s="1"/>
  <c r="I172" i="14" s="1"/>
  <c r="C182" i="14"/>
  <c r="C189" i="14"/>
  <c r="C201" i="14"/>
  <c r="O195" i="14"/>
  <c r="D194" i="14"/>
  <c r="F215" i="14"/>
  <c r="C217" i="14"/>
  <c r="J203" i="14"/>
  <c r="J194" i="14" s="1"/>
  <c r="K230" i="14"/>
  <c r="K229" i="14" s="1"/>
  <c r="C242" i="14"/>
  <c r="L245" i="14"/>
  <c r="L251" i="14"/>
  <c r="L250" i="14" s="1"/>
  <c r="C260" i="14"/>
  <c r="O259" i="14"/>
  <c r="C273" i="14"/>
  <c r="C274" i="14"/>
  <c r="C277" i="14"/>
  <c r="C290" i="14"/>
  <c r="L288" i="14"/>
  <c r="E194" i="15"/>
  <c r="I268" i="15"/>
  <c r="H52" i="15"/>
  <c r="D20" i="15"/>
  <c r="C22" i="15"/>
  <c r="C23" i="15"/>
  <c r="C42" i="15"/>
  <c r="C59" i="15"/>
  <c r="C70" i="15"/>
  <c r="C71" i="15"/>
  <c r="G75" i="15"/>
  <c r="C91" i="15"/>
  <c r="C101" i="15"/>
  <c r="C108" i="15"/>
  <c r="M82" i="15"/>
  <c r="M74" i="15" s="1"/>
  <c r="M51" i="15" s="1"/>
  <c r="C118" i="15"/>
  <c r="C133" i="15"/>
  <c r="K129" i="15"/>
  <c r="C138" i="15"/>
  <c r="C146" i="15"/>
  <c r="C153" i="15"/>
  <c r="C158" i="15"/>
  <c r="L165" i="15"/>
  <c r="L164" i="15" s="1"/>
  <c r="F174" i="15"/>
  <c r="C174" i="15" s="1"/>
  <c r="L178" i="15"/>
  <c r="L195" i="15"/>
  <c r="G194" i="15"/>
  <c r="E203" i="15"/>
  <c r="J203" i="15"/>
  <c r="J194" i="15" s="1"/>
  <c r="N203" i="15"/>
  <c r="N194" i="15" s="1"/>
  <c r="K230" i="15"/>
  <c r="C242" i="15"/>
  <c r="C244" i="15"/>
  <c r="L251" i="15"/>
  <c r="L250" i="15" s="1"/>
  <c r="C255" i="15"/>
  <c r="L263" i="15"/>
  <c r="I57" i="15"/>
  <c r="F88" i="15"/>
  <c r="G20" i="15"/>
  <c r="L31" i="15"/>
  <c r="C31" i="15" s="1"/>
  <c r="C73" i="15"/>
  <c r="C78" i="15"/>
  <c r="N75" i="15"/>
  <c r="C79" i="15"/>
  <c r="L88" i="15"/>
  <c r="C105" i="15"/>
  <c r="C107" i="15"/>
  <c r="C110" i="15"/>
  <c r="O121" i="15"/>
  <c r="H129" i="15"/>
  <c r="N129" i="15"/>
  <c r="L130" i="15"/>
  <c r="C157" i="15"/>
  <c r="C162" i="15"/>
  <c r="C176" i="15"/>
  <c r="C179" i="15"/>
  <c r="C206" i="15"/>
  <c r="C207" i="15"/>
  <c r="C218" i="15"/>
  <c r="C219" i="15"/>
  <c r="C220" i="15"/>
  <c r="C226" i="15"/>
  <c r="C231" i="15"/>
  <c r="D230" i="15"/>
  <c r="D229" i="15" s="1"/>
  <c r="D193" i="15" s="1"/>
  <c r="H230" i="15"/>
  <c r="H229" i="15" s="1"/>
  <c r="H284" i="15" s="1"/>
  <c r="C243" i="15"/>
  <c r="C248" i="15"/>
  <c r="E258" i="15"/>
  <c r="M269" i="15"/>
  <c r="M268" i="15" s="1"/>
  <c r="C289" i="15"/>
  <c r="L288" i="15"/>
  <c r="J229" i="15"/>
  <c r="H20" i="15"/>
  <c r="G286" i="15"/>
  <c r="M286" i="15"/>
  <c r="G53" i="15"/>
  <c r="G52" i="15" s="1"/>
  <c r="E53" i="15"/>
  <c r="E52" i="15" s="1"/>
  <c r="C62" i="15"/>
  <c r="L66" i="15"/>
  <c r="J82" i="15"/>
  <c r="J74" i="15" s="1"/>
  <c r="C84" i="15"/>
  <c r="H82" i="15"/>
  <c r="H74" i="15" s="1"/>
  <c r="N82" i="15"/>
  <c r="C98" i="15"/>
  <c r="L102" i="15"/>
  <c r="I115" i="15"/>
  <c r="E82" i="15"/>
  <c r="E74" i="15" s="1"/>
  <c r="C126" i="15"/>
  <c r="D129" i="15"/>
  <c r="D74" i="15" s="1"/>
  <c r="J129" i="15"/>
  <c r="C149" i="15"/>
  <c r="O165" i="15"/>
  <c r="O164" i="15" s="1"/>
  <c r="I173" i="15"/>
  <c r="C177" i="15"/>
  <c r="H203" i="15"/>
  <c r="H194" i="15" s="1"/>
  <c r="C212" i="15"/>
  <c r="C224" i="15"/>
  <c r="C228" i="15"/>
  <c r="N230" i="15"/>
  <c r="N229" i="15" s="1"/>
  <c r="O251" i="15"/>
  <c r="O250" i="15" s="1"/>
  <c r="K258" i="15"/>
  <c r="O263" i="15"/>
  <c r="O258" i="15" s="1"/>
  <c r="C278" i="15"/>
  <c r="C290" i="15"/>
  <c r="O287" i="15"/>
  <c r="I20" i="15"/>
  <c r="L287" i="15"/>
  <c r="L286" i="15" s="1"/>
  <c r="I54" i="15"/>
  <c r="I94" i="15"/>
  <c r="C95" i="15"/>
  <c r="C154" i="15"/>
  <c r="F150" i="15"/>
  <c r="C296" i="15"/>
  <c r="C21" i="15"/>
  <c r="C28" i="15"/>
  <c r="L27" i="15"/>
  <c r="C34" i="15"/>
  <c r="L33" i="15"/>
  <c r="C33" i="15" s="1"/>
  <c r="O57" i="15"/>
  <c r="O53" i="15" s="1"/>
  <c r="C64" i="15"/>
  <c r="C72" i="15"/>
  <c r="F76" i="15"/>
  <c r="C86" i="15"/>
  <c r="I140" i="15"/>
  <c r="C140" i="15" s="1"/>
  <c r="C141" i="15"/>
  <c r="C169" i="15"/>
  <c r="I165" i="15"/>
  <c r="I164" i="15" s="1"/>
  <c r="C267" i="15"/>
  <c r="I263" i="15"/>
  <c r="I258" i="15" s="1"/>
  <c r="E20" i="15"/>
  <c r="M20" i="15"/>
  <c r="C37" i="15"/>
  <c r="L36" i="15"/>
  <c r="C36" i="15" s="1"/>
  <c r="C43" i="15"/>
  <c r="L54" i="15"/>
  <c r="L57" i="15"/>
  <c r="F57" i="15"/>
  <c r="I66" i="15"/>
  <c r="O68" i="15"/>
  <c r="O66" i="15" s="1"/>
  <c r="C77" i="15"/>
  <c r="C80" i="15"/>
  <c r="C81" i="15"/>
  <c r="C87" i="15"/>
  <c r="I83" i="15"/>
  <c r="I88" i="15"/>
  <c r="C89" i="15"/>
  <c r="C122" i="15"/>
  <c r="F121" i="15"/>
  <c r="C185" i="15"/>
  <c r="I183" i="15"/>
  <c r="C183" i="15" s="1"/>
  <c r="F20" i="15"/>
  <c r="J20" i="15"/>
  <c r="N20" i="15"/>
  <c r="C45" i="15"/>
  <c r="O44" i="15"/>
  <c r="C44" i="15" s="1"/>
  <c r="C56" i="15"/>
  <c r="C60" i="15"/>
  <c r="C61" i="15"/>
  <c r="F68" i="15"/>
  <c r="C69" i="15"/>
  <c r="L75" i="15"/>
  <c r="C96" i="15"/>
  <c r="F94" i="15"/>
  <c r="F102" i="15"/>
  <c r="C127" i="15"/>
  <c r="C161" i="15"/>
  <c r="I159" i="15"/>
  <c r="C159" i="15" s="1"/>
  <c r="O88" i="15"/>
  <c r="C100" i="15"/>
  <c r="C104" i="15"/>
  <c r="L111" i="15"/>
  <c r="L115" i="15"/>
  <c r="C120" i="15"/>
  <c r="C124" i="15"/>
  <c r="C125" i="15"/>
  <c r="G129" i="15"/>
  <c r="G74" i="15" s="1"/>
  <c r="C137" i="15"/>
  <c r="I135" i="15"/>
  <c r="I129" i="15" s="1"/>
  <c r="I150" i="15"/>
  <c r="C156" i="15"/>
  <c r="C180" i="15"/>
  <c r="C182" i="15"/>
  <c r="F178" i="15"/>
  <c r="C178" i="15" s="1"/>
  <c r="C260" i="15"/>
  <c r="F259" i="15"/>
  <c r="L83" i="15"/>
  <c r="C90" i="15"/>
  <c r="O94" i="15"/>
  <c r="I102" i="15"/>
  <c r="C106" i="15"/>
  <c r="L121" i="15"/>
  <c r="C132" i="15"/>
  <c r="C134" i="15"/>
  <c r="F130" i="15"/>
  <c r="C145" i="15"/>
  <c r="I143" i="15"/>
  <c r="C148" i="15"/>
  <c r="C166" i="15"/>
  <c r="F165" i="15"/>
  <c r="K172" i="15"/>
  <c r="O173" i="15"/>
  <c r="O172" i="15" s="1"/>
  <c r="C234" i="15"/>
  <c r="C252" i="15"/>
  <c r="F251" i="15"/>
  <c r="F111" i="15"/>
  <c r="C112" i="15"/>
  <c r="F115" i="15"/>
  <c r="C116" i="15"/>
  <c r="L143" i="15"/>
  <c r="L129" i="15" s="1"/>
  <c r="O150" i="15"/>
  <c r="O129" i="15" s="1"/>
  <c r="L173" i="15"/>
  <c r="L172" i="15" s="1"/>
  <c r="C192" i="15"/>
  <c r="F191" i="15"/>
  <c r="C208" i="15"/>
  <c r="F204" i="15"/>
  <c r="C128" i="15"/>
  <c r="C136" i="15"/>
  <c r="C144" i="15"/>
  <c r="C160" i="15"/>
  <c r="C184" i="15"/>
  <c r="C199" i="15"/>
  <c r="I197" i="15"/>
  <c r="I195" i="15" s="1"/>
  <c r="C202" i="15"/>
  <c r="H193" i="15"/>
  <c r="I204" i="15"/>
  <c r="I203" i="15" s="1"/>
  <c r="C210" i="15"/>
  <c r="C211" i="15"/>
  <c r="C222" i="15"/>
  <c r="C223" i="15"/>
  <c r="C227" i="15"/>
  <c r="O230" i="15"/>
  <c r="C254" i="15"/>
  <c r="C262" i="15"/>
  <c r="E269" i="15"/>
  <c r="E268" i="15" s="1"/>
  <c r="E284" i="15" s="1"/>
  <c r="C272" i="15"/>
  <c r="F271" i="15"/>
  <c r="C271" i="15" s="1"/>
  <c r="C283" i="15"/>
  <c r="I281" i="15"/>
  <c r="C281" i="15" s="1"/>
  <c r="C295" i="15"/>
  <c r="N193" i="15"/>
  <c r="C196" i="15"/>
  <c r="F195" i="15"/>
  <c r="C214" i="15"/>
  <c r="C232" i="15"/>
  <c r="L230" i="15"/>
  <c r="C238" i="15"/>
  <c r="C240" i="15"/>
  <c r="F237" i="15"/>
  <c r="C247" i="15"/>
  <c r="I245" i="15"/>
  <c r="C245" i="15" s="1"/>
  <c r="M258" i="15"/>
  <c r="M229" i="15" s="1"/>
  <c r="L258" i="15"/>
  <c r="C264" i="15"/>
  <c r="F263" i="15"/>
  <c r="L269" i="15"/>
  <c r="L268" i="15" s="1"/>
  <c r="C274" i="15"/>
  <c r="C280" i="15"/>
  <c r="F279" i="15"/>
  <c r="C279" i="15" s="1"/>
  <c r="C188" i="15"/>
  <c r="F187" i="15"/>
  <c r="O195" i="15"/>
  <c r="O204" i="15"/>
  <c r="C216" i="15"/>
  <c r="F215" i="15"/>
  <c r="O215" i="15"/>
  <c r="G230" i="15"/>
  <c r="G229" i="15" s="1"/>
  <c r="C239" i="15"/>
  <c r="I237" i="15"/>
  <c r="I251" i="15"/>
  <c r="I250" i="15" s="1"/>
  <c r="C276" i="15"/>
  <c r="F275" i="15"/>
  <c r="C275" i="15" s="1"/>
  <c r="C292" i="15"/>
  <c r="F288" i="15"/>
  <c r="C288" i="15" s="1"/>
  <c r="O286" i="15"/>
  <c r="C198" i="15"/>
  <c r="C246" i="15"/>
  <c r="C270" i="15"/>
  <c r="C282" i="15"/>
  <c r="D287" i="14"/>
  <c r="D286" i="14" s="1"/>
  <c r="D20" i="14"/>
  <c r="C42" i="14"/>
  <c r="K51" i="14"/>
  <c r="L165" i="14"/>
  <c r="L164" i="14" s="1"/>
  <c r="C166" i="14"/>
  <c r="C296" i="14"/>
  <c r="E287" i="14"/>
  <c r="E286" i="14" s="1"/>
  <c r="C63" i="14"/>
  <c r="C67" i="14"/>
  <c r="C71" i="14"/>
  <c r="I94" i="14"/>
  <c r="C114" i="14"/>
  <c r="C118" i="14"/>
  <c r="L121" i="14"/>
  <c r="L135" i="14"/>
  <c r="C138" i="14"/>
  <c r="G193" i="14"/>
  <c r="L237" i="14"/>
  <c r="L230" i="14" s="1"/>
  <c r="C238" i="14"/>
  <c r="M20" i="14"/>
  <c r="C22" i="14"/>
  <c r="O21" i="14"/>
  <c r="C21" i="14" s="1"/>
  <c r="C28" i="14"/>
  <c r="L36" i="14"/>
  <c r="C36" i="14" s="1"/>
  <c r="C45" i="14"/>
  <c r="J52" i="14"/>
  <c r="L57" i="14"/>
  <c r="L53" i="14" s="1"/>
  <c r="L52" i="14" s="1"/>
  <c r="I66" i="14"/>
  <c r="F75" i="14"/>
  <c r="F83" i="14"/>
  <c r="C84" i="14"/>
  <c r="O83" i="14"/>
  <c r="L82" i="14"/>
  <c r="O88" i="14"/>
  <c r="L94" i="14"/>
  <c r="C99" i="14"/>
  <c r="C100" i="14"/>
  <c r="F102" i="14"/>
  <c r="C103" i="14"/>
  <c r="C104" i="14"/>
  <c r="C120" i="14"/>
  <c r="C124" i="14"/>
  <c r="F121" i="14"/>
  <c r="F127" i="14"/>
  <c r="C127" i="14" s="1"/>
  <c r="F130" i="14"/>
  <c r="C131" i="14"/>
  <c r="C132" i="14"/>
  <c r="C136" i="14"/>
  <c r="L140" i="14"/>
  <c r="C140" i="14" s="1"/>
  <c r="O143" i="14"/>
  <c r="L143" i="14"/>
  <c r="C146" i="14"/>
  <c r="C151" i="14"/>
  <c r="O150" i="14"/>
  <c r="C160" i="14"/>
  <c r="F159" i="14"/>
  <c r="C159" i="14" s="1"/>
  <c r="C167" i="14"/>
  <c r="C168" i="14"/>
  <c r="F165" i="14"/>
  <c r="F174" i="14"/>
  <c r="C184" i="14"/>
  <c r="F183" i="14"/>
  <c r="C183" i="14" s="1"/>
  <c r="N229" i="14"/>
  <c r="O230" i="14"/>
  <c r="L269" i="14"/>
  <c r="L268" i="14" s="1"/>
  <c r="C270" i="14"/>
  <c r="H287" i="14"/>
  <c r="H286" i="14" s="1"/>
  <c r="H20" i="14"/>
  <c r="L287" i="14"/>
  <c r="F287" i="14"/>
  <c r="C56" i="14"/>
  <c r="C59" i="14"/>
  <c r="C60" i="14"/>
  <c r="F57" i="14"/>
  <c r="C57" i="14" s="1"/>
  <c r="L66" i="14"/>
  <c r="C69" i="14"/>
  <c r="O68" i="14"/>
  <c r="O66" i="14" s="1"/>
  <c r="O52" i="14" s="1"/>
  <c r="O76" i="14"/>
  <c r="O75" i="14" s="1"/>
  <c r="F79" i="14"/>
  <c r="F88" i="14"/>
  <c r="C119" i="14"/>
  <c r="C123" i="14"/>
  <c r="I121" i="14"/>
  <c r="C139" i="14"/>
  <c r="C144" i="14"/>
  <c r="F143" i="14"/>
  <c r="I150" i="14"/>
  <c r="C155" i="14"/>
  <c r="C163" i="14"/>
  <c r="C171" i="14"/>
  <c r="M172" i="14"/>
  <c r="L173" i="14"/>
  <c r="L172" i="14" s="1"/>
  <c r="C179" i="14"/>
  <c r="L187" i="14"/>
  <c r="C199" i="14"/>
  <c r="I197" i="14"/>
  <c r="I195" i="14" s="1"/>
  <c r="O258" i="14"/>
  <c r="D230" i="14"/>
  <c r="D229" i="14" s="1"/>
  <c r="C283" i="14"/>
  <c r="I281" i="14"/>
  <c r="C281" i="14" s="1"/>
  <c r="C295" i="14"/>
  <c r="E203" i="14"/>
  <c r="E194" i="14" s="1"/>
  <c r="L215" i="14"/>
  <c r="L203" i="14" s="1"/>
  <c r="L194" i="14" s="1"/>
  <c r="C221" i="14"/>
  <c r="C226" i="14"/>
  <c r="C231" i="14"/>
  <c r="E230" i="14"/>
  <c r="C236" i="14"/>
  <c r="F234" i="14"/>
  <c r="C234" i="14" s="1"/>
  <c r="C241" i="14"/>
  <c r="C247" i="14"/>
  <c r="I245" i="14"/>
  <c r="O251" i="14"/>
  <c r="O250" i="14" s="1"/>
  <c r="F259" i="14"/>
  <c r="C276" i="14"/>
  <c r="F275" i="14"/>
  <c r="C279" i="14"/>
  <c r="F288" i="14"/>
  <c r="C289" i="14"/>
  <c r="K287" i="14"/>
  <c r="K286" i="14" s="1"/>
  <c r="C192" i="14"/>
  <c r="F191" i="14"/>
  <c r="M194" i="14"/>
  <c r="C200" i="14"/>
  <c r="C205" i="14"/>
  <c r="F204" i="14"/>
  <c r="C214" i="14"/>
  <c r="N203" i="14"/>
  <c r="N194" i="14" s="1"/>
  <c r="O215" i="14"/>
  <c r="C215" i="14" s="1"/>
  <c r="I226" i="14"/>
  <c r="I203" i="14" s="1"/>
  <c r="C227" i="14"/>
  <c r="C233" i="14"/>
  <c r="F232" i="14"/>
  <c r="C239" i="14"/>
  <c r="I237" i="14"/>
  <c r="F251" i="14"/>
  <c r="C253" i="14"/>
  <c r="L263" i="14"/>
  <c r="C263" i="14" s="1"/>
  <c r="N268" i="14"/>
  <c r="F195" i="14"/>
  <c r="C196" i="14"/>
  <c r="C198" i="14"/>
  <c r="C208" i="14"/>
  <c r="C220" i="14"/>
  <c r="J229" i="14"/>
  <c r="F237" i="14"/>
  <c r="C244" i="14"/>
  <c r="C256" i="14"/>
  <c r="M258" i="14"/>
  <c r="M229" i="14" s="1"/>
  <c r="C272" i="14"/>
  <c r="C280" i="14"/>
  <c r="C282" i="14"/>
  <c r="O288" i="14"/>
  <c r="O204" i="14"/>
  <c r="C216" i="14"/>
  <c r="C228" i="14"/>
  <c r="C240" i="14"/>
  <c r="F245" i="14"/>
  <c r="C245" i="14" s="1"/>
  <c r="C252" i="14"/>
  <c r="E258" i="14"/>
  <c r="I258" i="14"/>
  <c r="L259" i="14"/>
  <c r="L258" i="14" s="1"/>
  <c r="C264" i="14"/>
  <c r="G95" i="13"/>
  <c r="G40" i="13"/>
  <c r="G41" i="13"/>
  <c r="G102" i="13"/>
  <c r="G101" i="13" s="1"/>
  <c r="F101" i="13"/>
  <c r="E101" i="13"/>
  <c r="G94" i="13"/>
  <c r="G93" i="13"/>
  <c r="G92" i="13"/>
  <c r="G91" i="13"/>
  <c r="G90" i="13"/>
  <c r="G89" i="13"/>
  <c r="E88" i="13"/>
  <c r="G88" i="13" s="1"/>
  <c r="G87" i="13"/>
  <c r="G86" i="13"/>
  <c r="G85" i="13"/>
  <c r="G84" i="13"/>
  <c r="G83" i="13"/>
  <c r="G82" i="13"/>
  <c r="G81" i="13"/>
  <c r="G80" i="13"/>
  <c r="G79" i="13"/>
  <c r="G78" i="13"/>
  <c r="G77" i="13"/>
  <c r="G76" i="13"/>
  <c r="G75" i="13"/>
  <c r="G74" i="13"/>
  <c r="G73" i="13"/>
  <c r="G72" i="13"/>
  <c r="G71" i="13"/>
  <c r="G70" i="13"/>
  <c r="G69" i="13"/>
  <c r="G68" i="13"/>
  <c r="G67" i="13"/>
  <c r="G66" i="13"/>
  <c r="G65" i="13"/>
  <c r="G64" i="13"/>
  <c r="G63" i="13"/>
  <c r="G62" i="13"/>
  <c r="E61" i="13"/>
  <c r="G61" i="13" s="1"/>
  <c r="G60" i="13"/>
  <c r="G59" i="13"/>
  <c r="G58" i="13"/>
  <c r="G57" i="13"/>
  <c r="E57" i="13"/>
  <c r="F56" i="13"/>
  <c r="E50" i="13"/>
  <c r="G50" i="13" s="1"/>
  <c r="G49" i="13"/>
  <c r="G48" i="13"/>
  <c r="G46" i="13"/>
  <c r="G44" i="13"/>
  <c r="G43" i="13"/>
  <c r="G42" i="13"/>
  <c r="G39" i="13"/>
  <c r="G38" i="13"/>
  <c r="G37" i="13"/>
  <c r="G36" i="13"/>
  <c r="G35" i="13"/>
  <c r="G33" i="13"/>
  <c r="G32" i="13"/>
  <c r="G30" i="13"/>
  <c r="E30" i="13"/>
  <c r="G29" i="13"/>
  <c r="G28" i="13"/>
  <c r="G27" i="13"/>
  <c r="G26" i="13"/>
  <c r="G25" i="13"/>
  <c r="G23" i="13"/>
  <c r="G21" i="13"/>
  <c r="G19" i="13"/>
  <c r="G17" i="13"/>
  <c r="G16" i="13"/>
  <c r="G15" i="13"/>
  <c r="F13" i="13"/>
  <c r="E13" i="13"/>
  <c r="O296" i="12"/>
  <c r="L296" i="12"/>
  <c r="I296" i="12"/>
  <c r="F296" i="12"/>
  <c r="O295" i="12"/>
  <c r="L295" i="12"/>
  <c r="I295" i="12"/>
  <c r="F295" i="12"/>
  <c r="O294" i="12"/>
  <c r="L294" i="12"/>
  <c r="I294" i="12"/>
  <c r="F294" i="12"/>
  <c r="O293" i="12"/>
  <c r="L293" i="12"/>
  <c r="I293" i="12"/>
  <c r="F293" i="12"/>
  <c r="C293" i="12" s="1"/>
  <c r="O292" i="12"/>
  <c r="L292" i="12"/>
  <c r="I292" i="12"/>
  <c r="F292" i="12"/>
  <c r="O291" i="12"/>
  <c r="L291" i="12"/>
  <c r="I291" i="12"/>
  <c r="F291" i="12"/>
  <c r="O290" i="12"/>
  <c r="L290" i="12"/>
  <c r="I290" i="12"/>
  <c r="F290" i="12"/>
  <c r="O289" i="12"/>
  <c r="L289" i="12"/>
  <c r="I289" i="12"/>
  <c r="F289" i="12"/>
  <c r="N288" i="12"/>
  <c r="M288" i="12"/>
  <c r="L288" i="12"/>
  <c r="K288" i="12"/>
  <c r="J288" i="12"/>
  <c r="H288" i="12"/>
  <c r="G288" i="12"/>
  <c r="E288" i="12"/>
  <c r="D288" i="12"/>
  <c r="O283" i="12"/>
  <c r="L283" i="12"/>
  <c r="I283" i="12"/>
  <c r="F283" i="12"/>
  <c r="O282" i="12"/>
  <c r="L282" i="12"/>
  <c r="L281" i="12" s="1"/>
  <c r="I282" i="12"/>
  <c r="F282" i="12"/>
  <c r="O281" i="12"/>
  <c r="N281" i="12"/>
  <c r="M281" i="12"/>
  <c r="K281" i="12"/>
  <c r="J281" i="12"/>
  <c r="H281" i="12"/>
  <c r="G281" i="12"/>
  <c r="F281" i="12"/>
  <c r="E281" i="12"/>
  <c r="D281" i="12"/>
  <c r="O280" i="12"/>
  <c r="L280" i="12"/>
  <c r="I280" i="12"/>
  <c r="F280" i="12"/>
  <c r="O279" i="12"/>
  <c r="N279" i="12"/>
  <c r="M279" i="12"/>
  <c r="M268" i="12" s="1"/>
  <c r="L279" i="12"/>
  <c r="K279" i="12"/>
  <c r="J279" i="12"/>
  <c r="I279" i="12"/>
  <c r="H279" i="12"/>
  <c r="H268" i="12" s="1"/>
  <c r="G279" i="12"/>
  <c r="E279" i="12"/>
  <c r="D279" i="12"/>
  <c r="O278" i="12"/>
  <c r="L278" i="12"/>
  <c r="I278" i="12"/>
  <c r="F278" i="12"/>
  <c r="O277" i="12"/>
  <c r="O275" i="12" s="1"/>
  <c r="L277" i="12"/>
  <c r="I277" i="12"/>
  <c r="F277" i="12"/>
  <c r="C277" i="12"/>
  <c r="O276" i="12"/>
  <c r="L276" i="12"/>
  <c r="I276" i="12"/>
  <c r="F276" i="12"/>
  <c r="N275" i="12"/>
  <c r="M275" i="12"/>
  <c r="K275" i="12"/>
  <c r="J275" i="12"/>
  <c r="I275" i="12"/>
  <c r="H275" i="12"/>
  <c r="G275" i="12"/>
  <c r="E275" i="12"/>
  <c r="D275" i="12"/>
  <c r="O274" i="12"/>
  <c r="L274" i="12"/>
  <c r="I274" i="12"/>
  <c r="F274" i="12"/>
  <c r="O273" i="12"/>
  <c r="L273" i="12"/>
  <c r="I273" i="12"/>
  <c r="F273" i="12"/>
  <c r="O272" i="12"/>
  <c r="L272" i="12"/>
  <c r="I272" i="12"/>
  <c r="I271" i="12" s="1"/>
  <c r="F272" i="12"/>
  <c r="N271" i="12"/>
  <c r="M271" i="12"/>
  <c r="K271" i="12"/>
  <c r="J271" i="12"/>
  <c r="H271" i="12"/>
  <c r="G271" i="12"/>
  <c r="E271" i="12"/>
  <c r="D271" i="12"/>
  <c r="D269" i="12" s="1"/>
  <c r="D268" i="12" s="1"/>
  <c r="O270" i="12"/>
  <c r="L270" i="12"/>
  <c r="I270" i="12"/>
  <c r="F270" i="12"/>
  <c r="N268" i="12"/>
  <c r="K268" i="12"/>
  <c r="G268" i="12"/>
  <c r="O267" i="12"/>
  <c r="L267" i="12"/>
  <c r="I267" i="12"/>
  <c r="F267" i="12"/>
  <c r="O266" i="12"/>
  <c r="L266" i="12"/>
  <c r="I266" i="12"/>
  <c r="F266" i="12"/>
  <c r="O265" i="12"/>
  <c r="L265" i="12"/>
  <c r="I265" i="12"/>
  <c r="F265" i="12"/>
  <c r="O264" i="12"/>
  <c r="O263" i="12" s="1"/>
  <c r="L264" i="12"/>
  <c r="I264" i="12"/>
  <c r="C264" i="12" s="1"/>
  <c r="F264" i="12"/>
  <c r="N263" i="12"/>
  <c r="M263" i="12"/>
  <c r="K263" i="12"/>
  <c r="J263" i="12"/>
  <c r="H263" i="12"/>
  <c r="G263" i="12"/>
  <c r="G258" i="12" s="1"/>
  <c r="E263" i="12"/>
  <c r="D263" i="12"/>
  <c r="O262" i="12"/>
  <c r="L262" i="12"/>
  <c r="I262" i="12"/>
  <c r="F262" i="12"/>
  <c r="O261" i="12"/>
  <c r="L261" i="12"/>
  <c r="I261" i="12"/>
  <c r="F261" i="12"/>
  <c r="O260" i="12"/>
  <c r="O259" i="12" s="1"/>
  <c r="L260" i="12"/>
  <c r="L259" i="12" s="1"/>
  <c r="I260" i="12"/>
  <c r="F260" i="12"/>
  <c r="N259" i="12"/>
  <c r="M259" i="12"/>
  <c r="K259" i="12"/>
  <c r="K258" i="12" s="1"/>
  <c r="J259" i="12"/>
  <c r="J258" i="12" s="1"/>
  <c r="H259" i="12"/>
  <c r="H258" i="12" s="1"/>
  <c r="G259" i="12"/>
  <c r="E259" i="12"/>
  <c r="E258" i="12" s="1"/>
  <c r="D259" i="12"/>
  <c r="N258" i="12"/>
  <c r="O257" i="12"/>
  <c r="L257" i="12"/>
  <c r="I257" i="12"/>
  <c r="F257" i="12"/>
  <c r="O256" i="12"/>
  <c r="L256" i="12"/>
  <c r="I256" i="12"/>
  <c r="F256" i="12"/>
  <c r="O255" i="12"/>
  <c r="L255" i="12"/>
  <c r="I255" i="12"/>
  <c r="F255" i="12"/>
  <c r="O254" i="12"/>
  <c r="L254" i="12"/>
  <c r="I254" i="12"/>
  <c r="F254" i="12"/>
  <c r="O253" i="12"/>
  <c r="L253" i="12"/>
  <c r="C253" i="12" s="1"/>
  <c r="I253" i="12"/>
  <c r="F253" i="12"/>
  <c r="O252" i="12"/>
  <c r="O251" i="12" s="1"/>
  <c r="L252" i="12"/>
  <c r="L251" i="12" s="1"/>
  <c r="L250" i="12" s="1"/>
  <c r="I252" i="12"/>
  <c r="F252" i="12"/>
  <c r="N251" i="12"/>
  <c r="N250" i="12" s="1"/>
  <c r="M251" i="12"/>
  <c r="M250" i="12" s="1"/>
  <c r="K251" i="12"/>
  <c r="J251" i="12"/>
  <c r="J250" i="12" s="1"/>
  <c r="H251" i="12"/>
  <c r="H250" i="12" s="1"/>
  <c r="G251" i="12"/>
  <c r="G250" i="12" s="1"/>
  <c r="E251" i="12"/>
  <c r="D251" i="12"/>
  <c r="D250" i="12" s="1"/>
  <c r="K250" i="12"/>
  <c r="E250" i="12"/>
  <c r="O249" i="12"/>
  <c r="L249" i="12"/>
  <c r="I249" i="12"/>
  <c r="F249" i="12"/>
  <c r="O248" i="12"/>
  <c r="L248" i="12"/>
  <c r="I248" i="12"/>
  <c r="F248" i="12"/>
  <c r="O247" i="12"/>
  <c r="L247" i="12"/>
  <c r="I247" i="12"/>
  <c r="F247" i="12"/>
  <c r="O246" i="12"/>
  <c r="L246" i="12"/>
  <c r="I246" i="12"/>
  <c r="I245" i="12" s="1"/>
  <c r="F246" i="12"/>
  <c r="N245" i="12"/>
  <c r="M245" i="12"/>
  <c r="K245" i="12"/>
  <c r="J245" i="12"/>
  <c r="H245" i="12"/>
  <c r="G245" i="12"/>
  <c r="F245" i="12"/>
  <c r="E245" i="12"/>
  <c r="D245" i="12"/>
  <c r="O244" i="12"/>
  <c r="L244" i="12"/>
  <c r="I244" i="12"/>
  <c r="F244" i="12"/>
  <c r="O243" i="12"/>
  <c r="L243" i="12"/>
  <c r="I243" i="12"/>
  <c r="F243" i="12"/>
  <c r="O242" i="12"/>
  <c r="L242" i="12"/>
  <c r="I242" i="12"/>
  <c r="F242" i="12"/>
  <c r="O241" i="12"/>
  <c r="L241" i="12"/>
  <c r="I241" i="12"/>
  <c r="F241" i="12"/>
  <c r="O240" i="12"/>
  <c r="O237" i="12" s="1"/>
  <c r="L240" i="12"/>
  <c r="I240" i="12"/>
  <c r="F240" i="12"/>
  <c r="O239" i="12"/>
  <c r="L239" i="12"/>
  <c r="I239" i="12"/>
  <c r="F239" i="12"/>
  <c r="O238" i="12"/>
  <c r="L238" i="12"/>
  <c r="I238" i="12"/>
  <c r="F238" i="12"/>
  <c r="F237" i="12" s="1"/>
  <c r="N237" i="12"/>
  <c r="M237" i="12"/>
  <c r="K237" i="12"/>
  <c r="J237" i="12"/>
  <c r="H237" i="12"/>
  <c r="G237" i="12"/>
  <c r="E237" i="12"/>
  <c r="D237" i="12"/>
  <c r="O236" i="12"/>
  <c r="O234" i="12" s="1"/>
  <c r="L236" i="12"/>
  <c r="I236" i="12"/>
  <c r="F236" i="12"/>
  <c r="C236" i="12"/>
  <c r="O235" i="12"/>
  <c r="L235" i="12"/>
  <c r="L234" i="12" s="1"/>
  <c r="I235" i="12"/>
  <c r="I234" i="12" s="1"/>
  <c r="F235" i="12"/>
  <c r="N234" i="12"/>
  <c r="M234" i="12"/>
  <c r="K234" i="12"/>
  <c r="J234" i="12"/>
  <c r="H234" i="12"/>
  <c r="G234" i="12"/>
  <c r="E234" i="12"/>
  <c r="D234" i="12"/>
  <c r="O233" i="12"/>
  <c r="L233" i="12"/>
  <c r="I233" i="12"/>
  <c r="I232" i="12" s="1"/>
  <c r="F233" i="12"/>
  <c r="F232" i="12" s="1"/>
  <c r="O232" i="12"/>
  <c r="N232" i="12"/>
  <c r="M232" i="12"/>
  <c r="K232" i="12"/>
  <c r="J232" i="12"/>
  <c r="H232" i="12"/>
  <c r="G232" i="12"/>
  <c r="E232" i="12"/>
  <c r="D232" i="12"/>
  <c r="O231" i="12"/>
  <c r="L231" i="12"/>
  <c r="I231" i="12"/>
  <c r="F231" i="12"/>
  <c r="O228" i="12"/>
  <c r="L228" i="12"/>
  <c r="I228" i="12"/>
  <c r="F228" i="12"/>
  <c r="O227" i="12"/>
  <c r="L227" i="12"/>
  <c r="L226" i="12" s="1"/>
  <c r="I227" i="12"/>
  <c r="F227" i="12"/>
  <c r="O226" i="12"/>
  <c r="N226" i="12"/>
  <c r="M226" i="12"/>
  <c r="K226" i="12"/>
  <c r="J226" i="12"/>
  <c r="I226" i="12"/>
  <c r="H226" i="12"/>
  <c r="G226" i="12"/>
  <c r="E226" i="12"/>
  <c r="E203" i="12" s="1"/>
  <c r="D226" i="12"/>
  <c r="O225" i="12"/>
  <c r="L225" i="12"/>
  <c r="I225" i="12"/>
  <c r="F225" i="12"/>
  <c r="O224" i="12"/>
  <c r="L224" i="12"/>
  <c r="I224" i="12"/>
  <c r="C224" i="12" s="1"/>
  <c r="F224" i="12"/>
  <c r="O223" i="12"/>
  <c r="L223" i="12"/>
  <c r="I223" i="12"/>
  <c r="F223" i="12"/>
  <c r="O222" i="12"/>
  <c r="L222" i="12"/>
  <c r="I222" i="12"/>
  <c r="F222" i="12"/>
  <c r="O221" i="12"/>
  <c r="L221" i="12"/>
  <c r="I221" i="12"/>
  <c r="F221" i="12"/>
  <c r="O220" i="12"/>
  <c r="L220" i="12"/>
  <c r="I220" i="12"/>
  <c r="F220" i="12"/>
  <c r="O219" i="12"/>
  <c r="L219" i="12"/>
  <c r="I219" i="12"/>
  <c r="F219" i="12"/>
  <c r="O218" i="12"/>
  <c r="L218" i="12"/>
  <c r="I218" i="12"/>
  <c r="F218" i="12"/>
  <c r="O217" i="12"/>
  <c r="L217" i="12"/>
  <c r="I217" i="12"/>
  <c r="F217" i="12"/>
  <c r="O216" i="12"/>
  <c r="O215" i="12" s="1"/>
  <c r="L216" i="12"/>
  <c r="I216" i="12"/>
  <c r="C216" i="12" s="1"/>
  <c r="F216" i="12"/>
  <c r="N215" i="12"/>
  <c r="M215" i="12"/>
  <c r="K215" i="12"/>
  <c r="J215" i="12"/>
  <c r="H215" i="12"/>
  <c r="G215" i="12"/>
  <c r="E215" i="12"/>
  <c r="D215" i="12"/>
  <c r="O214" i="12"/>
  <c r="L214" i="12"/>
  <c r="I214" i="12"/>
  <c r="F214" i="12"/>
  <c r="O213" i="12"/>
  <c r="L213" i="12"/>
  <c r="I213" i="12"/>
  <c r="F213" i="12"/>
  <c r="O212" i="12"/>
  <c r="L212" i="12"/>
  <c r="I212" i="12"/>
  <c r="F212" i="12"/>
  <c r="O211" i="12"/>
  <c r="L211" i="12"/>
  <c r="I211" i="12"/>
  <c r="F211" i="12"/>
  <c r="O210" i="12"/>
  <c r="L210" i="12"/>
  <c r="I210" i="12"/>
  <c r="F210" i="12"/>
  <c r="O209" i="12"/>
  <c r="L209" i="12"/>
  <c r="I209" i="12"/>
  <c r="F209" i="12"/>
  <c r="O208" i="12"/>
  <c r="L208" i="12"/>
  <c r="I208" i="12"/>
  <c r="F208" i="12"/>
  <c r="O207" i="12"/>
  <c r="L207" i="12"/>
  <c r="I207" i="12"/>
  <c r="F207" i="12"/>
  <c r="O206" i="12"/>
  <c r="L206" i="12"/>
  <c r="I206" i="12"/>
  <c r="F206" i="12"/>
  <c r="O205" i="12"/>
  <c r="L205" i="12"/>
  <c r="I205" i="12"/>
  <c r="F205" i="12"/>
  <c r="N204" i="12"/>
  <c r="M204" i="12"/>
  <c r="K204" i="12"/>
  <c r="K203" i="12" s="1"/>
  <c r="J204" i="12"/>
  <c r="H204" i="12"/>
  <c r="H203" i="12" s="1"/>
  <c r="G204" i="12"/>
  <c r="G203" i="12" s="1"/>
  <c r="E204" i="12"/>
  <c r="D204" i="12"/>
  <c r="N203" i="12"/>
  <c r="O202" i="12"/>
  <c r="L202" i="12"/>
  <c r="I202" i="12"/>
  <c r="F202" i="12"/>
  <c r="O201" i="12"/>
  <c r="L201" i="12"/>
  <c r="I201" i="12"/>
  <c r="F201" i="12"/>
  <c r="O200" i="12"/>
  <c r="L200" i="12"/>
  <c r="I200" i="12"/>
  <c r="F200" i="12"/>
  <c r="O199" i="12"/>
  <c r="L199" i="12"/>
  <c r="I199" i="12"/>
  <c r="F199" i="12"/>
  <c r="O198" i="12"/>
  <c r="O197" i="12" s="1"/>
  <c r="L198" i="12"/>
  <c r="L197" i="12" s="1"/>
  <c r="L195" i="12" s="1"/>
  <c r="I198" i="12"/>
  <c r="F198" i="12"/>
  <c r="N197" i="12"/>
  <c r="N195" i="12" s="1"/>
  <c r="N194" i="12" s="1"/>
  <c r="M197" i="12"/>
  <c r="K197" i="12"/>
  <c r="J197" i="12"/>
  <c r="J195" i="12" s="1"/>
  <c r="H197" i="12"/>
  <c r="G197" i="12"/>
  <c r="G195" i="12" s="1"/>
  <c r="F197" i="12"/>
  <c r="E197" i="12"/>
  <c r="E195" i="12" s="1"/>
  <c r="D197" i="12"/>
  <c r="O196" i="12"/>
  <c r="L196" i="12"/>
  <c r="I196" i="12"/>
  <c r="C196" i="12" s="1"/>
  <c r="F196" i="12"/>
  <c r="M195" i="12"/>
  <c r="K195" i="12"/>
  <c r="H195" i="12"/>
  <c r="D195" i="12"/>
  <c r="O192" i="12"/>
  <c r="O191" i="12" s="1"/>
  <c r="O190" i="12" s="1"/>
  <c r="L192" i="12"/>
  <c r="L191" i="12" s="1"/>
  <c r="L190" i="12" s="1"/>
  <c r="I192" i="12"/>
  <c r="F192" i="12"/>
  <c r="F191" i="12" s="1"/>
  <c r="F190" i="12" s="1"/>
  <c r="N191" i="12"/>
  <c r="M191" i="12"/>
  <c r="M190" i="12" s="1"/>
  <c r="K191" i="12"/>
  <c r="J191" i="12"/>
  <c r="I191" i="12"/>
  <c r="I190" i="12" s="1"/>
  <c r="H191" i="12"/>
  <c r="H190" i="12" s="1"/>
  <c r="G191" i="12"/>
  <c r="E191" i="12"/>
  <c r="E190" i="12" s="1"/>
  <c r="D191" i="12"/>
  <c r="D190" i="12" s="1"/>
  <c r="N190" i="12"/>
  <c r="K190" i="12"/>
  <c r="J190" i="12"/>
  <c r="G190" i="12"/>
  <c r="O189" i="12"/>
  <c r="L189" i="12"/>
  <c r="I189" i="12"/>
  <c r="F189" i="12"/>
  <c r="O188" i="12"/>
  <c r="L188" i="12"/>
  <c r="L187" i="12" s="1"/>
  <c r="I188" i="12"/>
  <c r="F188" i="12"/>
  <c r="F187" i="12" s="1"/>
  <c r="F186" i="12" s="1"/>
  <c r="N187" i="12"/>
  <c r="N186" i="12" s="1"/>
  <c r="M187" i="12"/>
  <c r="K187" i="12"/>
  <c r="J187" i="12"/>
  <c r="I187" i="12"/>
  <c r="I186" i="12" s="1"/>
  <c r="H187" i="12"/>
  <c r="G187" i="12"/>
  <c r="E187" i="12"/>
  <c r="D187" i="12"/>
  <c r="D186" i="12" s="1"/>
  <c r="K186" i="12"/>
  <c r="J186" i="12"/>
  <c r="G186" i="12"/>
  <c r="O185" i="12"/>
  <c r="L185" i="12"/>
  <c r="I185" i="12"/>
  <c r="F185" i="12"/>
  <c r="O184" i="12"/>
  <c r="L184" i="12"/>
  <c r="L183" i="12" s="1"/>
  <c r="I184" i="12"/>
  <c r="I183" i="12" s="1"/>
  <c r="F184" i="12"/>
  <c r="F183" i="12" s="1"/>
  <c r="N183" i="12"/>
  <c r="M183" i="12"/>
  <c r="K183" i="12"/>
  <c r="J183" i="12"/>
  <c r="H183" i="12"/>
  <c r="G183" i="12"/>
  <c r="E183" i="12"/>
  <c r="D183" i="12"/>
  <c r="O182" i="12"/>
  <c r="L182" i="12"/>
  <c r="I182" i="12"/>
  <c r="F182" i="12"/>
  <c r="O181" i="12"/>
  <c r="L181" i="12"/>
  <c r="I181" i="12"/>
  <c r="F181" i="12"/>
  <c r="O180" i="12"/>
  <c r="L180" i="12"/>
  <c r="I180" i="12"/>
  <c r="F180" i="12"/>
  <c r="O179" i="12"/>
  <c r="L179" i="12"/>
  <c r="I179" i="12"/>
  <c r="I178" i="12" s="1"/>
  <c r="F179" i="12"/>
  <c r="N178" i="12"/>
  <c r="M178" i="12"/>
  <c r="K178" i="12"/>
  <c r="J178" i="12"/>
  <c r="H178" i="12"/>
  <c r="G178" i="12"/>
  <c r="E178" i="12"/>
  <c r="D178" i="12"/>
  <c r="O177" i="12"/>
  <c r="L177" i="12"/>
  <c r="I177" i="12"/>
  <c r="F177" i="12"/>
  <c r="O176" i="12"/>
  <c r="L176" i="12"/>
  <c r="I176" i="12"/>
  <c r="F176" i="12"/>
  <c r="O175" i="12"/>
  <c r="O174" i="12" s="1"/>
  <c r="L175" i="12"/>
  <c r="I175" i="12"/>
  <c r="I174" i="12" s="1"/>
  <c r="I173" i="12" s="1"/>
  <c r="F175" i="12"/>
  <c r="N174" i="12"/>
  <c r="N173" i="12" s="1"/>
  <c r="N172" i="12" s="1"/>
  <c r="M174" i="12"/>
  <c r="K174" i="12"/>
  <c r="J174" i="12"/>
  <c r="J173" i="12" s="1"/>
  <c r="H174" i="12"/>
  <c r="G174" i="12"/>
  <c r="G173" i="12" s="1"/>
  <c r="G172" i="12" s="1"/>
  <c r="E174" i="12"/>
  <c r="D174" i="12"/>
  <c r="D173" i="12" s="1"/>
  <c r="O171" i="12"/>
  <c r="L171" i="12"/>
  <c r="I171" i="12"/>
  <c r="C171" i="12" s="1"/>
  <c r="F171" i="12"/>
  <c r="O170" i="12"/>
  <c r="L170" i="12"/>
  <c r="I170" i="12"/>
  <c r="F170" i="12"/>
  <c r="O169" i="12"/>
  <c r="L169" i="12"/>
  <c r="I169" i="12"/>
  <c r="F169" i="12"/>
  <c r="O168" i="12"/>
  <c r="L168" i="12"/>
  <c r="I168" i="12"/>
  <c r="F168" i="12"/>
  <c r="O167" i="12"/>
  <c r="L167" i="12"/>
  <c r="I167" i="12"/>
  <c r="F167" i="12"/>
  <c r="O166" i="12"/>
  <c r="L166" i="12"/>
  <c r="I166" i="12"/>
  <c r="I165" i="12" s="1"/>
  <c r="I164" i="12" s="1"/>
  <c r="F166" i="12"/>
  <c r="N165" i="12"/>
  <c r="N164" i="12" s="1"/>
  <c r="M165" i="12"/>
  <c r="M164" i="12" s="1"/>
  <c r="K165" i="12"/>
  <c r="K164" i="12" s="1"/>
  <c r="J165" i="12"/>
  <c r="J164" i="12" s="1"/>
  <c r="H165" i="12"/>
  <c r="H164" i="12" s="1"/>
  <c r="G165" i="12"/>
  <c r="G164" i="12" s="1"/>
  <c r="E165" i="12"/>
  <c r="E164" i="12" s="1"/>
  <c r="D165" i="12"/>
  <c r="D164" i="12" s="1"/>
  <c r="O163" i="12"/>
  <c r="L163" i="12"/>
  <c r="I163" i="12"/>
  <c r="F163" i="12"/>
  <c r="O162" i="12"/>
  <c r="L162" i="12"/>
  <c r="I162" i="12"/>
  <c r="F162" i="12"/>
  <c r="O161" i="12"/>
  <c r="L161" i="12"/>
  <c r="I161" i="12"/>
  <c r="F161" i="12"/>
  <c r="O160" i="12"/>
  <c r="L160" i="12"/>
  <c r="L159" i="12" s="1"/>
  <c r="I160" i="12"/>
  <c r="I159" i="12" s="1"/>
  <c r="F160" i="12"/>
  <c r="O159" i="12"/>
  <c r="C159" i="12" s="1"/>
  <c r="N159" i="12"/>
  <c r="M159" i="12"/>
  <c r="K159" i="12"/>
  <c r="J159" i="12"/>
  <c r="H159" i="12"/>
  <c r="G159" i="12"/>
  <c r="F159" i="12"/>
  <c r="E159" i="12"/>
  <c r="D159" i="12"/>
  <c r="O158" i="12"/>
  <c r="L158" i="12"/>
  <c r="I158" i="12"/>
  <c r="F158" i="12"/>
  <c r="O157" i="12"/>
  <c r="L157" i="12"/>
  <c r="I157" i="12"/>
  <c r="F157" i="12"/>
  <c r="O156" i="12"/>
  <c r="L156" i="12"/>
  <c r="I156" i="12"/>
  <c r="F156" i="12"/>
  <c r="O155" i="12"/>
  <c r="L155" i="12"/>
  <c r="I155" i="12"/>
  <c r="F155" i="12"/>
  <c r="O154" i="12"/>
  <c r="L154" i="12"/>
  <c r="I154" i="12"/>
  <c r="F154" i="12"/>
  <c r="O153" i="12"/>
  <c r="L153" i="12"/>
  <c r="I153" i="12"/>
  <c r="F153" i="12"/>
  <c r="O152" i="12"/>
  <c r="L152" i="12"/>
  <c r="I152" i="12"/>
  <c r="F152" i="12"/>
  <c r="O151" i="12"/>
  <c r="L151" i="12"/>
  <c r="I151" i="12"/>
  <c r="I150" i="12" s="1"/>
  <c r="F151" i="12"/>
  <c r="N150" i="12"/>
  <c r="M150" i="12"/>
  <c r="K150" i="12"/>
  <c r="J150" i="12"/>
  <c r="H150" i="12"/>
  <c r="G150" i="12"/>
  <c r="E150" i="12"/>
  <c r="D150" i="12"/>
  <c r="O149" i="12"/>
  <c r="L149" i="12"/>
  <c r="I149" i="12"/>
  <c r="F149" i="12"/>
  <c r="O148" i="12"/>
  <c r="L148" i="12"/>
  <c r="I148" i="12"/>
  <c r="F148" i="12"/>
  <c r="O147" i="12"/>
  <c r="L147" i="12"/>
  <c r="I147" i="12"/>
  <c r="F147" i="12"/>
  <c r="O146" i="12"/>
  <c r="L146" i="12"/>
  <c r="I146" i="12"/>
  <c r="F146" i="12"/>
  <c r="O145" i="12"/>
  <c r="L145" i="12"/>
  <c r="I145" i="12"/>
  <c r="F145" i="12"/>
  <c r="O144" i="12"/>
  <c r="L144" i="12"/>
  <c r="I144" i="12"/>
  <c r="I143" i="12" s="1"/>
  <c r="F144" i="12"/>
  <c r="N143" i="12"/>
  <c r="M143" i="12"/>
  <c r="K143" i="12"/>
  <c r="J143" i="12"/>
  <c r="H143" i="12"/>
  <c r="G143" i="12"/>
  <c r="E143" i="12"/>
  <c r="D143" i="12"/>
  <c r="O142" i="12"/>
  <c r="L142" i="12"/>
  <c r="I142" i="12"/>
  <c r="F142" i="12"/>
  <c r="O141" i="12"/>
  <c r="O140" i="12" s="1"/>
  <c r="L141" i="12"/>
  <c r="L140" i="12" s="1"/>
  <c r="I141" i="12"/>
  <c r="I140" i="12" s="1"/>
  <c r="F141" i="12"/>
  <c r="N140" i="12"/>
  <c r="M140" i="12"/>
  <c r="K140" i="12"/>
  <c r="J140" i="12"/>
  <c r="H140" i="12"/>
  <c r="G140" i="12"/>
  <c r="F140" i="12"/>
  <c r="E140" i="12"/>
  <c r="D140" i="12"/>
  <c r="O139" i="12"/>
  <c r="L139" i="12"/>
  <c r="I139" i="12"/>
  <c r="F139" i="12"/>
  <c r="O138" i="12"/>
  <c r="L138" i="12"/>
  <c r="I138" i="12"/>
  <c r="F138" i="12"/>
  <c r="O137" i="12"/>
  <c r="L137" i="12"/>
  <c r="I137" i="12"/>
  <c r="F137" i="12"/>
  <c r="O136" i="12"/>
  <c r="L136" i="12"/>
  <c r="L135" i="12" s="1"/>
  <c r="I136" i="12"/>
  <c r="I135" i="12" s="1"/>
  <c r="F136" i="12"/>
  <c r="O135" i="12"/>
  <c r="N135" i="12"/>
  <c r="M135" i="12"/>
  <c r="K135" i="12"/>
  <c r="J135" i="12"/>
  <c r="H135" i="12"/>
  <c r="G135" i="12"/>
  <c r="E135" i="12"/>
  <c r="D135" i="12"/>
  <c r="O134" i="12"/>
  <c r="L134" i="12"/>
  <c r="I134" i="12"/>
  <c r="F134" i="12"/>
  <c r="O133" i="12"/>
  <c r="L133" i="12"/>
  <c r="I133" i="12"/>
  <c r="F133" i="12"/>
  <c r="O132" i="12"/>
  <c r="L132" i="12"/>
  <c r="I132" i="12"/>
  <c r="F132" i="12"/>
  <c r="O131" i="12"/>
  <c r="O130" i="12" s="1"/>
  <c r="L131" i="12"/>
  <c r="I131" i="12"/>
  <c r="I130" i="12" s="1"/>
  <c r="F131" i="12"/>
  <c r="N130" i="12"/>
  <c r="M130" i="12"/>
  <c r="L130" i="12"/>
  <c r="K130" i="12"/>
  <c r="J130" i="12"/>
  <c r="H130" i="12"/>
  <c r="G130" i="12"/>
  <c r="E130" i="12"/>
  <c r="D130" i="12"/>
  <c r="O128" i="12"/>
  <c r="O127" i="12" s="1"/>
  <c r="L128" i="12"/>
  <c r="I128" i="12"/>
  <c r="I127" i="12" s="1"/>
  <c r="F128" i="12"/>
  <c r="C128" i="12"/>
  <c r="N127" i="12"/>
  <c r="M127" i="12"/>
  <c r="L127" i="12"/>
  <c r="K127" i="12"/>
  <c r="J127" i="12"/>
  <c r="H127" i="12"/>
  <c r="G127" i="12"/>
  <c r="F127" i="12"/>
  <c r="E127" i="12"/>
  <c r="D127" i="12"/>
  <c r="O126" i="12"/>
  <c r="L126" i="12"/>
  <c r="I126" i="12"/>
  <c r="F126" i="12"/>
  <c r="O125" i="12"/>
  <c r="L125" i="12"/>
  <c r="I125" i="12"/>
  <c r="F125" i="12"/>
  <c r="O124" i="12"/>
  <c r="L124" i="12"/>
  <c r="I124" i="12"/>
  <c r="F124" i="12"/>
  <c r="O123" i="12"/>
  <c r="L123" i="12"/>
  <c r="C123" i="12" s="1"/>
  <c r="I123" i="12"/>
  <c r="F123" i="12"/>
  <c r="O122" i="12"/>
  <c r="O121" i="12" s="1"/>
  <c r="L122" i="12"/>
  <c r="I122" i="12"/>
  <c r="F122" i="12"/>
  <c r="N121" i="12"/>
  <c r="M121" i="12"/>
  <c r="K121" i="12"/>
  <c r="J121" i="12"/>
  <c r="H121" i="12"/>
  <c r="G121" i="12"/>
  <c r="E121" i="12"/>
  <c r="D121" i="12"/>
  <c r="O120" i="12"/>
  <c r="L120" i="12"/>
  <c r="I120" i="12"/>
  <c r="F120" i="12"/>
  <c r="O119" i="12"/>
  <c r="L119" i="12"/>
  <c r="I119" i="12"/>
  <c r="F119" i="12"/>
  <c r="O118" i="12"/>
  <c r="L118" i="12"/>
  <c r="I118" i="12"/>
  <c r="F118" i="12"/>
  <c r="O117" i="12"/>
  <c r="L117" i="12"/>
  <c r="I117" i="12"/>
  <c r="F117" i="12"/>
  <c r="O116" i="12"/>
  <c r="O115" i="12" s="1"/>
  <c r="L116" i="12"/>
  <c r="L115" i="12" s="1"/>
  <c r="I116" i="12"/>
  <c r="I115" i="12" s="1"/>
  <c r="F116" i="12"/>
  <c r="N115" i="12"/>
  <c r="M115" i="12"/>
  <c r="K115" i="12"/>
  <c r="J115" i="12"/>
  <c r="H115" i="12"/>
  <c r="G115" i="12"/>
  <c r="E115" i="12"/>
  <c r="D115" i="12"/>
  <c r="O114" i="12"/>
  <c r="L114" i="12"/>
  <c r="I114" i="12"/>
  <c r="F114" i="12"/>
  <c r="O113" i="12"/>
  <c r="L113" i="12"/>
  <c r="I113" i="12"/>
  <c r="F113" i="12"/>
  <c r="O112" i="12"/>
  <c r="O111" i="12" s="1"/>
  <c r="L112" i="12"/>
  <c r="I112" i="12"/>
  <c r="I111" i="12" s="1"/>
  <c r="F112" i="12"/>
  <c r="C112" i="12"/>
  <c r="N111" i="12"/>
  <c r="M111" i="12"/>
  <c r="L111" i="12"/>
  <c r="K111" i="12"/>
  <c r="J111" i="12"/>
  <c r="H111" i="12"/>
  <c r="G111" i="12"/>
  <c r="E111" i="12"/>
  <c r="D111" i="12"/>
  <c r="O110" i="12"/>
  <c r="L110" i="12"/>
  <c r="I110" i="12"/>
  <c r="F110" i="12"/>
  <c r="O109" i="12"/>
  <c r="L109" i="12"/>
  <c r="I109" i="12"/>
  <c r="F109" i="12"/>
  <c r="O108" i="12"/>
  <c r="L108" i="12"/>
  <c r="I108" i="12"/>
  <c r="C108" i="12" s="1"/>
  <c r="F108" i="12"/>
  <c r="O107" i="12"/>
  <c r="L107" i="12"/>
  <c r="I107" i="12"/>
  <c r="F107" i="12"/>
  <c r="O106" i="12"/>
  <c r="L106" i="12"/>
  <c r="I106" i="12"/>
  <c r="F106" i="12"/>
  <c r="O105" i="12"/>
  <c r="L105" i="12"/>
  <c r="I105" i="12"/>
  <c r="F105" i="12"/>
  <c r="O104" i="12"/>
  <c r="L104" i="12"/>
  <c r="I104" i="12"/>
  <c r="F104" i="12"/>
  <c r="O103" i="12"/>
  <c r="L103" i="12"/>
  <c r="I103" i="12"/>
  <c r="C103" i="12" s="1"/>
  <c r="F103" i="12"/>
  <c r="N102" i="12"/>
  <c r="M102" i="12"/>
  <c r="K102" i="12"/>
  <c r="J102" i="12"/>
  <c r="H102" i="12"/>
  <c r="G102" i="12"/>
  <c r="E102" i="12"/>
  <c r="D102" i="12"/>
  <c r="O101" i="12"/>
  <c r="L101" i="12"/>
  <c r="I101" i="12"/>
  <c r="F101" i="12"/>
  <c r="O100" i="12"/>
  <c r="L100" i="12"/>
  <c r="I100" i="12"/>
  <c r="F100" i="12"/>
  <c r="O99" i="12"/>
  <c r="L99" i="12"/>
  <c r="I99" i="12"/>
  <c r="C99" i="12" s="1"/>
  <c r="F99" i="12"/>
  <c r="O98" i="12"/>
  <c r="L98" i="12"/>
  <c r="I98" i="12"/>
  <c r="F98" i="12"/>
  <c r="O97" i="12"/>
  <c r="L97" i="12"/>
  <c r="I97" i="12"/>
  <c r="F97" i="12"/>
  <c r="O96" i="12"/>
  <c r="L96" i="12"/>
  <c r="I96" i="12"/>
  <c r="F96" i="12"/>
  <c r="O95" i="12"/>
  <c r="L95" i="12"/>
  <c r="L94" i="12" s="1"/>
  <c r="I95" i="12"/>
  <c r="F95" i="12"/>
  <c r="N94" i="12"/>
  <c r="M94" i="12"/>
  <c r="K94" i="12"/>
  <c r="J94" i="12"/>
  <c r="H94" i="12"/>
  <c r="G94" i="12"/>
  <c r="E94" i="12"/>
  <c r="D94" i="12"/>
  <c r="O93" i="12"/>
  <c r="L93" i="12"/>
  <c r="I93" i="12"/>
  <c r="F93" i="12"/>
  <c r="O92" i="12"/>
  <c r="L92" i="12"/>
  <c r="I92" i="12"/>
  <c r="F92" i="12"/>
  <c r="O91" i="12"/>
  <c r="L91" i="12"/>
  <c r="I91" i="12"/>
  <c r="F91" i="12"/>
  <c r="O90" i="12"/>
  <c r="L90" i="12"/>
  <c r="I90" i="12"/>
  <c r="F90" i="12"/>
  <c r="O89" i="12"/>
  <c r="L89" i="12"/>
  <c r="I89" i="12"/>
  <c r="F89" i="12"/>
  <c r="N88" i="12"/>
  <c r="N82" i="12" s="1"/>
  <c r="M88" i="12"/>
  <c r="K88" i="12"/>
  <c r="J88" i="12"/>
  <c r="I88" i="12"/>
  <c r="H88" i="12"/>
  <c r="G88" i="12"/>
  <c r="E88" i="12"/>
  <c r="D88" i="12"/>
  <c r="O87" i="12"/>
  <c r="L87" i="12"/>
  <c r="I87" i="12"/>
  <c r="F87" i="12"/>
  <c r="O86" i="12"/>
  <c r="L86" i="12"/>
  <c r="I86" i="12"/>
  <c r="F86" i="12"/>
  <c r="O85" i="12"/>
  <c r="L85" i="12"/>
  <c r="I85" i="12"/>
  <c r="F85" i="12"/>
  <c r="O84" i="12"/>
  <c r="L84" i="12"/>
  <c r="I84" i="12"/>
  <c r="I83" i="12" s="1"/>
  <c r="F84" i="12"/>
  <c r="N83" i="12"/>
  <c r="M83" i="12"/>
  <c r="K83" i="12"/>
  <c r="J83" i="12"/>
  <c r="J82" i="12" s="1"/>
  <c r="H83" i="12"/>
  <c r="G83" i="12"/>
  <c r="E83" i="12"/>
  <c r="D83" i="12"/>
  <c r="D82" i="12" s="1"/>
  <c r="O81" i="12"/>
  <c r="L81" i="12"/>
  <c r="I81" i="12"/>
  <c r="F81" i="12"/>
  <c r="C81" i="12" s="1"/>
  <c r="O80" i="12"/>
  <c r="O79" i="12" s="1"/>
  <c r="L80" i="12"/>
  <c r="L79" i="12" s="1"/>
  <c r="I80" i="12"/>
  <c r="F80" i="12"/>
  <c r="N79" i="12"/>
  <c r="M79" i="12"/>
  <c r="K79" i="12"/>
  <c r="J79" i="12"/>
  <c r="J75" i="12" s="1"/>
  <c r="I79" i="12"/>
  <c r="H79" i="12"/>
  <c r="G79" i="12"/>
  <c r="F79" i="12"/>
  <c r="E79" i="12"/>
  <c r="D79" i="12"/>
  <c r="O78" i="12"/>
  <c r="L78" i="12"/>
  <c r="I78" i="12"/>
  <c r="F78" i="12"/>
  <c r="O77" i="12"/>
  <c r="O76" i="12" s="1"/>
  <c r="L77" i="12"/>
  <c r="I77" i="12"/>
  <c r="I76" i="12" s="1"/>
  <c r="F77" i="12"/>
  <c r="F76" i="12" s="1"/>
  <c r="N76" i="12"/>
  <c r="M76" i="12"/>
  <c r="K76" i="12"/>
  <c r="K75" i="12" s="1"/>
  <c r="J76" i="12"/>
  <c r="H76" i="12"/>
  <c r="H75" i="12" s="1"/>
  <c r="G76" i="12"/>
  <c r="G75" i="12" s="1"/>
  <c r="E76" i="12"/>
  <c r="D76" i="12"/>
  <c r="D75" i="12" s="1"/>
  <c r="M75" i="12"/>
  <c r="O73" i="12"/>
  <c r="L73" i="12"/>
  <c r="I73" i="12"/>
  <c r="F73" i="12"/>
  <c r="C73" i="12" s="1"/>
  <c r="O72" i="12"/>
  <c r="L72" i="12"/>
  <c r="I72" i="12"/>
  <c r="F72" i="12"/>
  <c r="O71" i="12"/>
  <c r="L71" i="12"/>
  <c r="I71" i="12"/>
  <c r="F71" i="12"/>
  <c r="O70" i="12"/>
  <c r="L70" i="12"/>
  <c r="I70" i="12"/>
  <c r="F70" i="12"/>
  <c r="C70" i="12" s="1"/>
  <c r="O69" i="12"/>
  <c r="L69" i="12"/>
  <c r="I69" i="12"/>
  <c r="F69" i="12"/>
  <c r="N68" i="12"/>
  <c r="N66" i="12" s="1"/>
  <c r="M68" i="12"/>
  <c r="M66" i="12" s="1"/>
  <c r="K68" i="12"/>
  <c r="K66" i="12" s="1"/>
  <c r="K52" i="12" s="1"/>
  <c r="J68" i="12"/>
  <c r="H68" i="12"/>
  <c r="H66" i="12" s="1"/>
  <c r="G68" i="12"/>
  <c r="G66" i="12" s="1"/>
  <c r="E68" i="12"/>
  <c r="E66" i="12" s="1"/>
  <c r="D68" i="12"/>
  <c r="D66" i="12" s="1"/>
  <c r="O67" i="12"/>
  <c r="L67" i="12"/>
  <c r="I67" i="12"/>
  <c r="F67" i="12"/>
  <c r="J66" i="12"/>
  <c r="O65" i="12"/>
  <c r="L65" i="12"/>
  <c r="I65" i="12"/>
  <c r="F65" i="12"/>
  <c r="O64" i="12"/>
  <c r="L64" i="12"/>
  <c r="I64" i="12"/>
  <c r="F64" i="12"/>
  <c r="O63" i="12"/>
  <c r="L63" i="12"/>
  <c r="I63" i="12"/>
  <c r="F63" i="12"/>
  <c r="O62" i="12"/>
  <c r="O57" i="12" s="1"/>
  <c r="L62" i="12"/>
  <c r="I62" i="12"/>
  <c r="F62" i="12"/>
  <c r="C62" i="12"/>
  <c r="O61" i="12"/>
  <c r="L61" i="12"/>
  <c r="I61" i="12"/>
  <c r="F61" i="12"/>
  <c r="C61" i="12" s="1"/>
  <c r="O60" i="12"/>
  <c r="L60" i="12"/>
  <c r="I60" i="12"/>
  <c r="F60" i="12"/>
  <c r="O59" i="12"/>
  <c r="L59" i="12"/>
  <c r="I59" i="12"/>
  <c r="F59" i="12"/>
  <c r="O58" i="12"/>
  <c r="L58" i="12"/>
  <c r="I58" i="12"/>
  <c r="I57" i="12" s="1"/>
  <c r="F58" i="12"/>
  <c r="N57" i="12"/>
  <c r="M57" i="12"/>
  <c r="K57" i="12"/>
  <c r="K53" i="12" s="1"/>
  <c r="J57" i="12"/>
  <c r="H57" i="12"/>
  <c r="H53" i="12" s="1"/>
  <c r="G57" i="12"/>
  <c r="G53" i="12" s="1"/>
  <c r="E57" i="12"/>
  <c r="E53" i="12" s="1"/>
  <c r="D57" i="12"/>
  <c r="O56" i="12"/>
  <c r="L56" i="12"/>
  <c r="I56" i="12"/>
  <c r="F56" i="12"/>
  <c r="O55" i="12"/>
  <c r="L55" i="12"/>
  <c r="I55" i="12"/>
  <c r="I54" i="12" s="1"/>
  <c r="I53" i="12" s="1"/>
  <c r="F55" i="12"/>
  <c r="O54" i="12"/>
  <c r="L54" i="12"/>
  <c r="J54" i="12"/>
  <c r="F54" i="12"/>
  <c r="D54" i="12"/>
  <c r="N53" i="12"/>
  <c r="M53" i="12"/>
  <c r="O46" i="12"/>
  <c r="O45" i="12"/>
  <c r="C45" i="12" s="1"/>
  <c r="N44" i="12"/>
  <c r="M44" i="12"/>
  <c r="L43" i="12"/>
  <c r="I43" i="12"/>
  <c r="I42" i="12" s="1"/>
  <c r="F43" i="12"/>
  <c r="F42" i="12" s="1"/>
  <c r="L42" i="12"/>
  <c r="K42" i="12"/>
  <c r="J42" i="12"/>
  <c r="H42" i="12"/>
  <c r="G42" i="12"/>
  <c r="E42" i="12"/>
  <c r="D42" i="12"/>
  <c r="F41" i="12"/>
  <c r="C41" i="12" s="1"/>
  <c r="L40" i="12"/>
  <c r="C40" i="12" s="1"/>
  <c r="L39" i="12"/>
  <c r="C39" i="12" s="1"/>
  <c r="L38" i="12"/>
  <c r="C38" i="12" s="1"/>
  <c r="L37" i="12"/>
  <c r="C37" i="12" s="1"/>
  <c r="K36" i="12"/>
  <c r="J36" i="12"/>
  <c r="L35" i="12"/>
  <c r="L34" i="12"/>
  <c r="C34" i="12" s="1"/>
  <c r="K33" i="12"/>
  <c r="J33" i="12"/>
  <c r="L32" i="12"/>
  <c r="L31" i="12" s="1"/>
  <c r="C31" i="12" s="1"/>
  <c r="K31" i="12"/>
  <c r="J31" i="12"/>
  <c r="L30" i="12"/>
  <c r="C30" i="12" s="1"/>
  <c r="L29" i="12"/>
  <c r="L28" i="12"/>
  <c r="C28" i="12" s="1"/>
  <c r="K27" i="12"/>
  <c r="J27" i="12"/>
  <c r="F25" i="12"/>
  <c r="C25" i="12" s="1"/>
  <c r="I24" i="12"/>
  <c r="F24" i="12"/>
  <c r="C24" i="12" s="1"/>
  <c r="O23" i="12"/>
  <c r="L23" i="12"/>
  <c r="I23" i="12"/>
  <c r="F23" i="12"/>
  <c r="O22" i="12"/>
  <c r="L22" i="12"/>
  <c r="L21" i="12" s="1"/>
  <c r="L287" i="12" s="1"/>
  <c r="I22" i="12"/>
  <c r="I21" i="12" s="1"/>
  <c r="F22" i="12"/>
  <c r="F21" i="12" s="1"/>
  <c r="N21" i="12"/>
  <c r="M21" i="12"/>
  <c r="K21" i="12"/>
  <c r="K287" i="12" s="1"/>
  <c r="K286" i="12" s="1"/>
  <c r="J21" i="12"/>
  <c r="J287" i="12" s="1"/>
  <c r="J286" i="12" s="1"/>
  <c r="H21" i="12"/>
  <c r="G21" i="12"/>
  <c r="G287" i="12" s="1"/>
  <c r="G286" i="12" s="1"/>
  <c r="E21" i="12"/>
  <c r="D21" i="12"/>
  <c r="N20" i="12"/>
  <c r="O296" i="11"/>
  <c r="L296" i="11"/>
  <c r="I296" i="11"/>
  <c r="F296" i="11"/>
  <c r="C296" i="11" s="1"/>
  <c r="O295" i="11"/>
  <c r="L295" i="11"/>
  <c r="I295" i="11"/>
  <c r="F295" i="11"/>
  <c r="O294" i="11"/>
  <c r="L294" i="11"/>
  <c r="I294" i="11"/>
  <c r="F294" i="11"/>
  <c r="O293" i="11"/>
  <c r="O288" i="11" s="1"/>
  <c r="L293" i="11"/>
  <c r="I293" i="11"/>
  <c r="F293" i="11"/>
  <c r="C293" i="11"/>
  <c r="O292" i="11"/>
  <c r="L292" i="11"/>
  <c r="I292" i="11"/>
  <c r="F292" i="11"/>
  <c r="C292" i="11" s="1"/>
  <c r="O291" i="11"/>
  <c r="L291" i="11"/>
  <c r="I291" i="11"/>
  <c r="F291" i="11"/>
  <c r="O290" i="11"/>
  <c r="L290" i="11"/>
  <c r="I290" i="11"/>
  <c r="F290" i="11"/>
  <c r="O289" i="11"/>
  <c r="L289" i="11"/>
  <c r="I289" i="11"/>
  <c r="F289" i="11"/>
  <c r="N288" i="11"/>
  <c r="M288" i="11"/>
  <c r="K288" i="11"/>
  <c r="J288" i="11"/>
  <c r="H288" i="11"/>
  <c r="G288" i="11"/>
  <c r="E288" i="11"/>
  <c r="D288" i="11"/>
  <c r="O283" i="11"/>
  <c r="L283" i="11"/>
  <c r="I283" i="11"/>
  <c r="F283" i="11"/>
  <c r="C283" i="11" s="1"/>
  <c r="O282" i="11"/>
  <c r="L282" i="11"/>
  <c r="I282" i="11"/>
  <c r="I281" i="11" s="1"/>
  <c r="F282" i="11"/>
  <c r="N281" i="11"/>
  <c r="M281" i="11"/>
  <c r="K281" i="11"/>
  <c r="J281" i="11"/>
  <c r="H281" i="11"/>
  <c r="G281" i="11"/>
  <c r="E281" i="11"/>
  <c r="D281" i="11"/>
  <c r="O280" i="11"/>
  <c r="O279" i="11" s="1"/>
  <c r="L280" i="11"/>
  <c r="I280" i="11"/>
  <c r="I279" i="11" s="1"/>
  <c r="F280" i="11"/>
  <c r="N279" i="11"/>
  <c r="M279" i="11"/>
  <c r="M268" i="11" s="1"/>
  <c r="L279" i="11"/>
  <c r="K279" i="11"/>
  <c r="J279" i="11"/>
  <c r="H279" i="11"/>
  <c r="G279" i="11"/>
  <c r="E279" i="11"/>
  <c r="D279" i="11"/>
  <c r="O278" i="11"/>
  <c r="L278" i="11"/>
  <c r="I278" i="11"/>
  <c r="F278" i="11"/>
  <c r="O277" i="11"/>
  <c r="L277" i="11"/>
  <c r="I277" i="11"/>
  <c r="F277" i="11"/>
  <c r="O276" i="11"/>
  <c r="L276" i="11"/>
  <c r="I276" i="11"/>
  <c r="F276" i="11"/>
  <c r="F275" i="11" s="1"/>
  <c r="O275" i="11"/>
  <c r="N275" i="11"/>
  <c r="M275" i="11"/>
  <c r="K275" i="11"/>
  <c r="J275" i="11"/>
  <c r="H275" i="11"/>
  <c r="G275" i="11"/>
  <c r="E275" i="11"/>
  <c r="D275" i="11"/>
  <c r="O274" i="11"/>
  <c r="L274" i="11"/>
  <c r="I274" i="11"/>
  <c r="F274" i="11"/>
  <c r="C274" i="11" s="1"/>
  <c r="O273" i="11"/>
  <c r="L273" i="11"/>
  <c r="I273" i="11"/>
  <c r="F273" i="11"/>
  <c r="O272" i="11"/>
  <c r="O271" i="11" s="1"/>
  <c r="L272" i="11"/>
  <c r="L271" i="11" s="1"/>
  <c r="I272" i="11"/>
  <c r="I271" i="11" s="1"/>
  <c r="F272" i="11"/>
  <c r="F271" i="11" s="1"/>
  <c r="N271" i="11"/>
  <c r="M271" i="11"/>
  <c r="K271" i="11"/>
  <c r="J271" i="11"/>
  <c r="J269" i="11" s="1"/>
  <c r="J268" i="11" s="1"/>
  <c r="H271" i="11"/>
  <c r="G271" i="11"/>
  <c r="E271" i="11"/>
  <c r="E269" i="11" s="1"/>
  <c r="E268" i="11" s="1"/>
  <c r="D271" i="11"/>
  <c r="O270" i="11"/>
  <c r="L270" i="11"/>
  <c r="I270" i="11"/>
  <c r="C270" i="11" s="1"/>
  <c r="F270" i="11"/>
  <c r="D269" i="11"/>
  <c r="N268" i="11"/>
  <c r="K268" i="11"/>
  <c r="H268" i="11"/>
  <c r="G268" i="11"/>
  <c r="D268" i="11"/>
  <c r="O267" i="11"/>
  <c r="L267" i="11"/>
  <c r="I267" i="11"/>
  <c r="F267" i="11"/>
  <c r="O266" i="11"/>
  <c r="L266" i="11"/>
  <c r="I266" i="11"/>
  <c r="F266" i="11"/>
  <c r="O265" i="11"/>
  <c r="L265" i="11"/>
  <c r="I265" i="11"/>
  <c r="F265" i="11"/>
  <c r="O264" i="11"/>
  <c r="L264" i="11"/>
  <c r="I264" i="11"/>
  <c r="F264" i="11"/>
  <c r="N263" i="11"/>
  <c r="M263" i="11"/>
  <c r="K263" i="11"/>
  <c r="J263" i="11"/>
  <c r="H263" i="11"/>
  <c r="G263" i="11"/>
  <c r="E263" i="11"/>
  <c r="D263" i="11"/>
  <c r="O262" i="11"/>
  <c r="L262" i="11"/>
  <c r="I262" i="11"/>
  <c r="F262" i="11"/>
  <c r="O261" i="11"/>
  <c r="L261" i="11"/>
  <c r="I261" i="11"/>
  <c r="C261" i="11" s="1"/>
  <c r="F261" i="11"/>
  <c r="O260" i="11"/>
  <c r="O259" i="11" s="1"/>
  <c r="L260" i="11"/>
  <c r="I260" i="11"/>
  <c r="F260" i="11"/>
  <c r="N259" i="11"/>
  <c r="N258" i="11" s="1"/>
  <c r="M259" i="11"/>
  <c r="M258" i="11" s="1"/>
  <c r="K259" i="11"/>
  <c r="J259" i="11"/>
  <c r="J258" i="11" s="1"/>
  <c r="H259" i="11"/>
  <c r="H258" i="11" s="1"/>
  <c r="G259" i="11"/>
  <c r="F259" i="11"/>
  <c r="E259" i="11"/>
  <c r="D259" i="11"/>
  <c r="D258" i="11" s="1"/>
  <c r="G258" i="11"/>
  <c r="O257" i="11"/>
  <c r="L257" i="11"/>
  <c r="I257" i="11"/>
  <c r="F257" i="11"/>
  <c r="C257" i="11" s="1"/>
  <c r="O256" i="11"/>
  <c r="L256" i="11"/>
  <c r="I256" i="11"/>
  <c r="F256" i="11"/>
  <c r="O255" i="11"/>
  <c r="L255" i="11"/>
  <c r="I255" i="11"/>
  <c r="F255" i="11"/>
  <c r="C255" i="11" s="1"/>
  <c r="O254" i="11"/>
  <c r="L254" i="11"/>
  <c r="I254" i="11"/>
  <c r="F254" i="11"/>
  <c r="O253" i="11"/>
  <c r="L253" i="11"/>
  <c r="I253" i="11"/>
  <c r="F253" i="11"/>
  <c r="C253" i="11" s="1"/>
  <c r="O252" i="11"/>
  <c r="O251" i="11" s="1"/>
  <c r="L252" i="11"/>
  <c r="I252" i="11"/>
  <c r="F252" i="11"/>
  <c r="N251" i="11"/>
  <c r="N250" i="11" s="1"/>
  <c r="M251" i="11"/>
  <c r="M250" i="11" s="1"/>
  <c r="K251" i="11"/>
  <c r="K250" i="11" s="1"/>
  <c r="J251" i="11"/>
  <c r="H251" i="11"/>
  <c r="H250" i="11" s="1"/>
  <c r="G251" i="11"/>
  <c r="G250" i="11" s="1"/>
  <c r="F251" i="11"/>
  <c r="E251" i="11"/>
  <c r="E250" i="11" s="1"/>
  <c r="D251" i="11"/>
  <c r="D250" i="11" s="1"/>
  <c r="J250" i="11"/>
  <c r="O249" i="11"/>
  <c r="L249" i="11"/>
  <c r="I249" i="11"/>
  <c r="C249" i="11" s="1"/>
  <c r="F249" i="11"/>
  <c r="O248" i="11"/>
  <c r="L248" i="11"/>
  <c r="I248" i="11"/>
  <c r="F248" i="11"/>
  <c r="O247" i="11"/>
  <c r="L247" i="11"/>
  <c r="I247" i="11"/>
  <c r="F247" i="11"/>
  <c r="O246" i="11"/>
  <c r="L246" i="11"/>
  <c r="I246" i="11"/>
  <c r="F246" i="11"/>
  <c r="N245" i="11"/>
  <c r="M245" i="11"/>
  <c r="K245" i="11"/>
  <c r="J245" i="11"/>
  <c r="H245" i="11"/>
  <c r="G245" i="11"/>
  <c r="E245" i="11"/>
  <c r="D245" i="11"/>
  <c r="O244" i="11"/>
  <c r="L244" i="11"/>
  <c r="I244" i="11"/>
  <c r="F244" i="11"/>
  <c r="O243" i="11"/>
  <c r="L243" i="11"/>
  <c r="I243" i="11"/>
  <c r="F243" i="11"/>
  <c r="O242" i="11"/>
  <c r="L242" i="11"/>
  <c r="C242" i="11" s="1"/>
  <c r="I242" i="11"/>
  <c r="F242" i="11"/>
  <c r="O241" i="11"/>
  <c r="L241" i="11"/>
  <c r="I241" i="11"/>
  <c r="F241" i="11"/>
  <c r="C241" i="11" s="1"/>
  <c r="O240" i="11"/>
  <c r="L240" i="11"/>
  <c r="I240" i="11"/>
  <c r="F240" i="11"/>
  <c r="O239" i="11"/>
  <c r="L239" i="11"/>
  <c r="I239" i="11"/>
  <c r="F239" i="11"/>
  <c r="O238" i="11"/>
  <c r="L238" i="11"/>
  <c r="I238" i="11"/>
  <c r="I237" i="11" s="1"/>
  <c r="F238" i="11"/>
  <c r="O237" i="11"/>
  <c r="N237" i="11"/>
  <c r="M237" i="11"/>
  <c r="K237" i="11"/>
  <c r="J237" i="11"/>
  <c r="H237" i="11"/>
  <c r="G237" i="11"/>
  <c r="E237" i="11"/>
  <c r="D237" i="11"/>
  <c r="O236" i="11"/>
  <c r="L236" i="11"/>
  <c r="I236" i="11"/>
  <c r="F236" i="11"/>
  <c r="C236" i="11" s="1"/>
  <c r="O235" i="11"/>
  <c r="L235" i="11"/>
  <c r="L234" i="11" s="1"/>
  <c r="I235" i="11"/>
  <c r="I234" i="11" s="1"/>
  <c r="F235" i="11"/>
  <c r="O234" i="11"/>
  <c r="N234" i="11"/>
  <c r="M234" i="11"/>
  <c r="K234" i="11"/>
  <c r="J234" i="11"/>
  <c r="H234" i="11"/>
  <c r="G234" i="11"/>
  <c r="F234" i="11"/>
  <c r="E234" i="11"/>
  <c r="D234" i="11"/>
  <c r="O233" i="11"/>
  <c r="O232" i="11" s="1"/>
  <c r="L233" i="11"/>
  <c r="L232" i="11" s="1"/>
  <c r="I233" i="11"/>
  <c r="F233" i="11"/>
  <c r="F232" i="11" s="1"/>
  <c r="N232" i="11"/>
  <c r="M232" i="11"/>
  <c r="K232" i="11"/>
  <c r="J232" i="11"/>
  <c r="J230" i="11" s="1"/>
  <c r="I232" i="11"/>
  <c r="H232" i="11"/>
  <c r="G232" i="11"/>
  <c r="E232" i="11"/>
  <c r="E230" i="11" s="1"/>
  <c r="D232" i="11"/>
  <c r="O231" i="11"/>
  <c r="L231" i="11"/>
  <c r="I231" i="11"/>
  <c r="F231" i="11"/>
  <c r="O228" i="11"/>
  <c r="L228" i="11"/>
  <c r="I228" i="11"/>
  <c r="F228" i="11"/>
  <c r="O227" i="11"/>
  <c r="L227" i="11"/>
  <c r="L226" i="11" s="1"/>
  <c r="I227" i="11"/>
  <c r="I226" i="11" s="1"/>
  <c r="F227" i="11"/>
  <c r="O226" i="11"/>
  <c r="N226" i="11"/>
  <c r="M226" i="11"/>
  <c r="K226" i="11"/>
  <c r="J226" i="11"/>
  <c r="H226" i="11"/>
  <c r="G226" i="11"/>
  <c r="F226" i="11"/>
  <c r="E226" i="11"/>
  <c r="D226" i="11"/>
  <c r="O225" i="11"/>
  <c r="L225" i="11"/>
  <c r="I225" i="11"/>
  <c r="F225" i="11"/>
  <c r="O224" i="11"/>
  <c r="L224" i="11"/>
  <c r="I224" i="11"/>
  <c r="F224" i="11"/>
  <c r="O223" i="11"/>
  <c r="L223" i="11"/>
  <c r="I223" i="11"/>
  <c r="F223" i="11"/>
  <c r="O222" i="11"/>
  <c r="L222" i="11"/>
  <c r="I222" i="11"/>
  <c r="F222" i="11"/>
  <c r="O221" i="11"/>
  <c r="L221" i="11"/>
  <c r="I221" i="11"/>
  <c r="F221" i="11"/>
  <c r="O220" i="11"/>
  <c r="L220" i="11"/>
  <c r="I220" i="11"/>
  <c r="F220" i="11"/>
  <c r="O219" i="11"/>
  <c r="L219" i="11"/>
  <c r="I219" i="11"/>
  <c r="F219" i="11"/>
  <c r="O218" i="11"/>
  <c r="L218" i="11"/>
  <c r="I218" i="11"/>
  <c r="F218" i="11"/>
  <c r="O217" i="11"/>
  <c r="L217" i="11"/>
  <c r="I217" i="11"/>
  <c r="F217" i="11"/>
  <c r="C217" i="11"/>
  <c r="O216" i="11"/>
  <c r="L216" i="11"/>
  <c r="I216" i="11"/>
  <c r="F216" i="11"/>
  <c r="C216" i="11" s="1"/>
  <c r="N215" i="11"/>
  <c r="M215" i="11"/>
  <c r="K215" i="11"/>
  <c r="J215" i="11"/>
  <c r="H215" i="11"/>
  <c r="G215" i="11"/>
  <c r="E215" i="11"/>
  <c r="D215" i="11"/>
  <c r="O214" i="11"/>
  <c r="L214" i="11"/>
  <c r="I214" i="11"/>
  <c r="F214" i="11"/>
  <c r="O213" i="11"/>
  <c r="L213" i="11"/>
  <c r="I213" i="11"/>
  <c r="F213" i="11"/>
  <c r="C213" i="11" s="1"/>
  <c r="O212" i="11"/>
  <c r="L212" i="11"/>
  <c r="I212" i="11"/>
  <c r="F212" i="11"/>
  <c r="O211" i="11"/>
  <c r="L211" i="11"/>
  <c r="I211" i="11"/>
  <c r="F211" i="11"/>
  <c r="O210" i="11"/>
  <c r="L210" i="11"/>
  <c r="I210" i="11"/>
  <c r="F210" i="11"/>
  <c r="O209" i="11"/>
  <c r="L209" i="11"/>
  <c r="I209" i="11"/>
  <c r="F209" i="11"/>
  <c r="O208" i="11"/>
  <c r="L208" i="11"/>
  <c r="I208" i="11"/>
  <c r="F208" i="11"/>
  <c r="O207" i="11"/>
  <c r="L207" i="11"/>
  <c r="I207" i="11"/>
  <c r="F207" i="11"/>
  <c r="O206" i="11"/>
  <c r="L206" i="11"/>
  <c r="C206" i="11" s="1"/>
  <c r="I206" i="11"/>
  <c r="F206" i="11"/>
  <c r="O205" i="11"/>
  <c r="L205" i="11"/>
  <c r="I205" i="11"/>
  <c r="F205" i="11"/>
  <c r="C205" i="11" s="1"/>
  <c r="N204" i="11"/>
  <c r="M204" i="11"/>
  <c r="K204" i="11"/>
  <c r="J204" i="11"/>
  <c r="J203" i="11" s="1"/>
  <c r="I204" i="11"/>
  <c r="H204" i="11"/>
  <c r="H203" i="11" s="1"/>
  <c r="G204" i="11"/>
  <c r="E204" i="11"/>
  <c r="D204" i="11"/>
  <c r="D203" i="11" s="1"/>
  <c r="O202" i="11"/>
  <c r="L202" i="11"/>
  <c r="I202" i="11"/>
  <c r="F202" i="11"/>
  <c r="O201" i="11"/>
  <c r="L201" i="11"/>
  <c r="I201" i="11"/>
  <c r="C201" i="11" s="1"/>
  <c r="F201" i="11"/>
  <c r="O200" i="11"/>
  <c r="L200" i="11"/>
  <c r="I200" i="11"/>
  <c r="F200" i="11"/>
  <c r="O199" i="11"/>
  <c r="L199" i="11"/>
  <c r="I199" i="11"/>
  <c r="F199" i="11"/>
  <c r="O198" i="11"/>
  <c r="L198" i="11"/>
  <c r="I198" i="11"/>
  <c r="F198" i="11"/>
  <c r="O197" i="11"/>
  <c r="N197" i="11"/>
  <c r="N195" i="11" s="1"/>
  <c r="M197" i="11"/>
  <c r="K197" i="11"/>
  <c r="K195" i="11" s="1"/>
  <c r="J197" i="11"/>
  <c r="H197" i="11"/>
  <c r="H195" i="11" s="1"/>
  <c r="H194" i="11" s="1"/>
  <c r="G197" i="11"/>
  <c r="G195" i="11" s="1"/>
  <c r="F197" i="11"/>
  <c r="E197" i="11"/>
  <c r="D197" i="11"/>
  <c r="D195" i="11" s="1"/>
  <c r="O196" i="11"/>
  <c r="L196" i="11"/>
  <c r="I196" i="11"/>
  <c r="F196" i="11"/>
  <c r="M195" i="11"/>
  <c r="J195" i="11"/>
  <c r="J194" i="11" s="1"/>
  <c r="E195" i="11"/>
  <c r="O192" i="11"/>
  <c r="L192" i="11"/>
  <c r="I192" i="11"/>
  <c r="F192" i="11"/>
  <c r="F191" i="11" s="1"/>
  <c r="O191" i="11"/>
  <c r="N191" i="11"/>
  <c r="M191" i="11"/>
  <c r="M190" i="11" s="1"/>
  <c r="L191" i="11"/>
  <c r="K191" i="11"/>
  <c r="K190" i="11" s="1"/>
  <c r="J191" i="11"/>
  <c r="J190" i="11" s="1"/>
  <c r="I191" i="11"/>
  <c r="I190" i="11" s="1"/>
  <c r="H191" i="11"/>
  <c r="G191" i="11"/>
  <c r="G190" i="11" s="1"/>
  <c r="E191" i="11"/>
  <c r="E190" i="11" s="1"/>
  <c r="D191" i="11"/>
  <c r="D190" i="11" s="1"/>
  <c r="O190" i="11"/>
  <c r="N190" i="11"/>
  <c r="L190" i="11"/>
  <c r="H190" i="11"/>
  <c r="O189" i="11"/>
  <c r="L189" i="11"/>
  <c r="I189" i="11"/>
  <c r="F189" i="11"/>
  <c r="O188" i="11"/>
  <c r="L188" i="11"/>
  <c r="I188" i="11"/>
  <c r="I187" i="11" s="1"/>
  <c r="I186" i="11" s="1"/>
  <c r="F188" i="11"/>
  <c r="N187" i="11"/>
  <c r="M187" i="11"/>
  <c r="K187" i="11"/>
  <c r="J187" i="11"/>
  <c r="J186" i="11" s="1"/>
  <c r="H187" i="11"/>
  <c r="G187" i="11"/>
  <c r="E187" i="11"/>
  <c r="D187" i="11"/>
  <c r="H186" i="11"/>
  <c r="O185" i="11"/>
  <c r="L185" i="11"/>
  <c r="I185" i="11"/>
  <c r="F185" i="11"/>
  <c r="O184" i="11"/>
  <c r="L184" i="11"/>
  <c r="L183" i="11" s="1"/>
  <c r="I184" i="11"/>
  <c r="F184" i="11"/>
  <c r="F183" i="11" s="1"/>
  <c r="N183" i="11"/>
  <c r="M183" i="11"/>
  <c r="K183" i="11"/>
  <c r="J183" i="11"/>
  <c r="I183" i="11"/>
  <c r="H183" i="11"/>
  <c r="G183" i="11"/>
  <c r="E183" i="11"/>
  <c r="D183" i="11"/>
  <c r="O182" i="11"/>
  <c r="L182" i="11"/>
  <c r="I182" i="11"/>
  <c r="F182" i="11"/>
  <c r="O181" i="11"/>
  <c r="L181" i="11"/>
  <c r="I181" i="11"/>
  <c r="C181" i="11" s="1"/>
  <c r="F181" i="11"/>
  <c r="O180" i="11"/>
  <c r="L180" i="11"/>
  <c r="I180" i="11"/>
  <c r="F180" i="11"/>
  <c r="O179" i="11"/>
  <c r="L179" i="11"/>
  <c r="I179" i="11"/>
  <c r="F179" i="11"/>
  <c r="N178" i="11"/>
  <c r="M178" i="11"/>
  <c r="K178" i="11"/>
  <c r="J178" i="11"/>
  <c r="H178" i="11"/>
  <c r="G178" i="11"/>
  <c r="E178" i="11"/>
  <c r="D178" i="11"/>
  <c r="O177" i="11"/>
  <c r="L177" i="11"/>
  <c r="I177" i="11"/>
  <c r="F177" i="11"/>
  <c r="C177" i="11"/>
  <c r="O176" i="11"/>
  <c r="L176" i="11"/>
  <c r="I176" i="11"/>
  <c r="F176" i="11"/>
  <c r="C176" i="11" s="1"/>
  <c r="O175" i="11"/>
  <c r="L175" i="11"/>
  <c r="L174" i="11" s="1"/>
  <c r="I175" i="11"/>
  <c r="F175" i="11"/>
  <c r="C175" i="11" s="1"/>
  <c r="N174" i="11"/>
  <c r="N173" i="11" s="1"/>
  <c r="M174" i="11"/>
  <c r="K174" i="11"/>
  <c r="J174" i="11"/>
  <c r="J173" i="11" s="1"/>
  <c r="J172" i="11" s="1"/>
  <c r="H174" i="11"/>
  <c r="H173" i="11" s="1"/>
  <c r="H172" i="11" s="1"/>
  <c r="G174" i="11"/>
  <c r="E174" i="11"/>
  <c r="E173" i="11" s="1"/>
  <c r="E172" i="11" s="1"/>
  <c r="D174" i="11"/>
  <c r="D173" i="11" s="1"/>
  <c r="D172" i="11" s="1"/>
  <c r="O171" i="11"/>
  <c r="L171" i="11"/>
  <c r="I171" i="11"/>
  <c r="F171" i="11"/>
  <c r="O170" i="11"/>
  <c r="L170" i="11"/>
  <c r="I170" i="11"/>
  <c r="F170" i="11"/>
  <c r="O169" i="11"/>
  <c r="L169" i="11"/>
  <c r="I169" i="11"/>
  <c r="F169" i="11"/>
  <c r="O168" i="11"/>
  <c r="L168" i="11"/>
  <c r="I168" i="11"/>
  <c r="F168" i="11"/>
  <c r="O167" i="11"/>
  <c r="L167" i="11"/>
  <c r="I167" i="11"/>
  <c r="F167" i="11"/>
  <c r="O166" i="11"/>
  <c r="L166" i="11"/>
  <c r="L165" i="11" s="1"/>
  <c r="L164" i="11" s="1"/>
  <c r="I166" i="11"/>
  <c r="F166" i="11"/>
  <c r="N165" i="11"/>
  <c r="N164" i="11" s="1"/>
  <c r="M165" i="11"/>
  <c r="K165" i="11"/>
  <c r="K164" i="11" s="1"/>
  <c r="J165" i="11"/>
  <c r="J164" i="11" s="1"/>
  <c r="H165" i="11"/>
  <c r="H164" i="11" s="1"/>
  <c r="G165" i="11"/>
  <c r="G164" i="11" s="1"/>
  <c r="E165" i="11"/>
  <c r="D165" i="11"/>
  <c r="D164" i="11" s="1"/>
  <c r="M164" i="11"/>
  <c r="E164" i="11"/>
  <c r="O163" i="11"/>
  <c r="L163" i="11"/>
  <c r="I163" i="11"/>
  <c r="F163" i="11"/>
  <c r="O162" i="11"/>
  <c r="L162" i="11"/>
  <c r="I162" i="11"/>
  <c r="F162" i="11"/>
  <c r="C162" i="11" s="1"/>
  <c r="O161" i="11"/>
  <c r="L161" i="11"/>
  <c r="I161" i="11"/>
  <c r="F161" i="11"/>
  <c r="O160" i="11"/>
  <c r="L160" i="11"/>
  <c r="L159" i="11" s="1"/>
  <c r="I160" i="11"/>
  <c r="I159" i="11" s="1"/>
  <c r="F160" i="11"/>
  <c r="N159" i="11"/>
  <c r="M159" i="11"/>
  <c r="K159" i="11"/>
  <c r="J159" i="11"/>
  <c r="H159" i="11"/>
  <c r="G159" i="11"/>
  <c r="E159" i="11"/>
  <c r="D159" i="11"/>
  <c r="O158" i="11"/>
  <c r="L158" i="11"/>
  <c r="I158" i="11"/>
  <c r="F158" i="11"/>
  <c r="O157" i="11"/>
  <c r="L157" i="11"/>
  <c r="I157" i="11"/>
  <c r="F157" i="11"/>
  <c r="O156" i="11"/>
  <c r="L156" i="11"/>
  <c r="I156" i="11"/>
  <c r="F156" i="11"/>
  <c r="O155" i="11"/>
  <c r="L155" i="11"/>
  <c r="I155" i="11"/>
  <c r="F155" i="11"/>
  <c r="O154" i="11"/>
  <c r="L154" i="11"/>
  <c r="I154" i="11"/>
  <c r="F154" i="11"/>
  <c r="O153" i="11"/>
  <c r="L153" i="11"/>
  <c r="C153" i="11" s="1"/>
  <c r="I153" i="11"/>
  <c r="F153" i="11"/>
  <c r="O152" i="11"/>
  <c r="L152" i="11"/>
  <c r="I152" i="11"/>
  <c r="F152" i="11"/>
  <c r="O151" i="11"/>
  <c r="L151" i="11"/>
  <c r="I151" i="11"/>
  <c r="F151" i="11"/>
  <c r="N150" i="11"/>
  <c r="M150" i="11"/>
  <c r="K150" i="11"/>
  <c r="J150" i="11"/>
  <c r="H150" i="11"/>
  <c r="G150" i="11"/>
  <c r="E150" i="11"/>
  <c r="D150" i="11"/>
  <c r="O149" i="11"/>
  <c r="L149" i="11"/>
  <c r="C149" i="11" s="1"/>
  <c r="I149" i="11"/>
  <c r="F149" i="11"/>
  <c r="O148" i="11"/>
  <c r="L148" i="11"/>
  <c r="I148" i="11"/>
  <c r="F148" i="11"/>
  <c r="O147" i="11"/>
  <c r="L147" i="11"/>
  <c r="I147" i="11"/>
  <c r="F147" i="11"/>
  <c r="O146" i="11"/>
  <c r="L146" i="11"/>
  <c r="I146" i="11"/>
  <c r="F146" i="11"/>
  <c r="O145" i="11"/>
  <c r="L145" i="11"/>
  <c r="I145" i="11"/>
  <c r="F145" i="11"/>
  <c r="C145" i="11" s="1"/>
  <c r="O144" i="11"/>
  <c r="L144" i="11"/>
  <c r="L143" i="11" s="1"/>
  <c r="I144" i="11"/>
  <c r="I143" i="11" s="1"/>
  <c r="F144" i="11"/>
  <c r="N143" i="11"/>
  <c r="M143" i="11"/>
  <c r="K143" i="11"/>
  <c r="J143" i="11"/>
  <c r="H143" i="11"/>
  <c r="G143" i="11"/>
  <c r="E143" i="11"/>
  <c r="D143" i="11"/>
  <c r="O142" i="11"/>
  <c r="L142" i="11"/>
  <c r="C142" i="11" s="1"/>
  <c r="I142" i="11"/>
  <c r="F142" i="11"/>
  <c r="O141" i="11"/>
  <c r="O140" i="11" s="1"/>
  <c r="L141" i="11"/>
  <c r="C141" i="11" s="1"/>
  <c r="I141" i="11"/>
  <c r="F141" i="11"/>
  <c r="F140" i="11" s="1"/>
  <c r="N140" i="11"/>
  <c r="M140" i="11"/>
  <c r="K140" i="11"/>
  <c r="J140" i="11"/>
  <c r="I140" i="11"/>
  <c r="H140" i="11"/>
  <c r="G140" i="11"/>
  <c r="E140" i="11"/>
  <c r="D140" i="11"/>
  <c r="O139" i="11"/>
  <c r="L139" i="11"/>
  <c r="I139" i="11"/>
  <c r="F139" i="11"/>
  <c r="O138" i="11"/>
  <c r="L138" i="11"/>
  <c r="I138" i="11"/>
  <c r="F138" i="11"/>
  <c r="O137" i="11"/>
  <c r="L137" i="11"/>
  <c r="I137" i="11"/>
  <c r="F137" i="11"/>
  <c r="C137" i="11" s="1"/>
  <c r="O136" i="11"/>
  <c r="L136" i="11"/>
  <c r="L135" i="11" s="1"/>
  <c r="I136" i="11"/>
  <c r="I135" i="11" s="1"/>
  <c r="F136" i="11"/>
  <c r="N135" i="11"/>
  <c r="M135" i="11"/>
  <c r="K135" i="11"/>
  <c r="J135" i="11"/>
  <c r="H135" i="11"/>
  <c r="G135" i="11"/>
  <c r="E135" i="11"/>
  <c r="D135" i="11"/>
  <c r="O134" i="11"/>
  <c r="L134" i="11"/>
  <c r="I134" i="11"/>
  <c r="F134" i="11"/>
  <c r="O133" i="11"/>
  <c r="O130" i="11" s="1"/>
  <c r="L133" i="11"/>
  <c r="I133" i="11"/>
  <c r="F133" i="11"/>
  <c r="C133" i="11" s="1"/>
  <c r="O132" i="11"/>
  <c r="L132" i="11"/>
  <c r="I132" i="11"/>
  <c r="F132" i="11"/>
  <c r="O131" i="11"/>
  <c r="L131" i="11"/>
  <c r="L130" i="11" s="1"/>
  <c r="I131" i="11"/>
  <c r="F131" i="11"/>
  <c r="N130" i="11"/>
  <c r="M130" i="11"/>
  <c r="K130" i="11"/>
  <c r="K129" i="11" s="1"/>
  <c r="J130" i="11"/>
  <c r="H130" i="11"/>
  <c r="G130" i="11"/>
  <c r="F130" i="11"/>
  <c r="E130" i="11"/>
  <c r="D130" i="11"/>
  <c r="H129" i="11"/>
  <c r="O128" i="11"/>
  <c r="L128" i="11"/>
  <c r="L127" i="11" s="1"/>
  <c r="I128" i="11"/>
  <c r="I127" i="11" s="1"/>
  <c r="F128" i="11"/>
  <c r="O127" i="11"/>
  <c r="N127" i="11"/>
  <c r="M127" i="11"/>
  <c r="K127" i="11"/>
  <c r="J127" i="11"/>
  <c r="H127" i="11"/>
  <c r="G127" i="11"/>
  <c r="E127" i="11"/>
  <c r="D127" i="11"/>
  <c r="O126" i="11"/>
  <c r="L126" i="11"/>
  <c r="I126" i="11"/>
  <c r="F126" i="11"/>
  <c r="O125" i="11"/>
  <c r="L125" i="11"/>
  <c r="I125" i="11"/>
  <c r="F125" i="11"/>
  <c r="O124" i="11"/>
  <c r="L124" i="11"/>
  <c r="I124" i="11"/>
  <c r="F124" i="11"/>
  <c r="O123" i="11"/>
  <c r="L123" i="11"/>
  <c r="I123" i="11"/>
  <c r="F123" i="11"/>
  <c r="O122" i="11"/>
  <c r="L122" i="11"/>
  <c r="I122" i="11"/>
  <c r="F122" i="11"/>
  <c r="O121" i="11"/>
  <c r="N121" i="11"/>
  <c r="M121" i="11"/>
  <c r="K121" i="11"/>
  <c r="J121" i="11"/>
  <c r="H121" i="11"/>
  <c r="G121" i="11"/>
  <c r="E121" i="11"/>
  <c r="D121" i="11"/>
  <c r="O120" i="11"/>
  <c r="L120" i="11"/>
  <c r="I120" i="11"/>
  <c r="F120" i="11"/>
  <c r="O119" i="11"/>
  <c r="L119" i="11"/>
  <c r="I119" i="11"/>
  <c r="F119" i="11"/>
  <c r="O118" i="11"/>
  <c r="L118" i="11"/>
  <c r="I118" i="11"/>
  <c r="F118" i="11"/>
  <c r="O117" i="11"/>
  <c r="L117" i="11"/>
  <c r="I117" i="11"/>
  <c r="F117" i="11"/>
  <c r="C117" i="11" s="1"/>
  <c r="O116" i="11"/>
  <c r="L116" i="11"/>
  <c r="I116" i="11"/>
  <c r="F116" i="11"/>
  <c r="N115" i="11"/>
  <c r="M115" i="11"/>
  <c r="K115" i="11"/>
  <c r="J115" i="11"/>
  <c r="H115" i="11"/>
  <c r="G115" i="11"/>
  <c r="F115" i="11"/>
  <c r="E115" i="11"/>
  <c r="D115" i="11"/>
  <c r="O114" i="11"/>
  <c r="L114" i="11"/>
  <c r="C114" i="11" s="1"/>
  <c r="I114" i="11"/>
  <c r="F114" i="11"/>
  <c r="O113" i="11"/>
  <c r="L113" i="11"/>
  <c r="C113" i="11" s="1"/>
  <c r="I113" i="11"/>
  <c r="F113" i="11"/>
  <c r="O112" i="11"/>
  <c r="L112" i="11"/>
  <c r="I112" i="11"/>
  <c r="I111" i="11" s="1"/>
  <c r="F112" i="11"/>
  <c r="N111" i="11"/>
  <c r="M111" i="11"/>
  <c r="K111" i="11"/>
  <c r="J111" i="11"/>
  <c r="H111" i="11"/>
  <c r="G111" i="11"/>
  <c r="F111" i="11"/>
  <c r="E111" i="11"/>
  <c r="D111" i="11"/>
  <c r="O110" i="11"/>
  <c r="L110" i="11"/>
  <c r="I110" i="11"/>
  <c r="F110" i="11"/>
  <c r="O109" i="11"/>
  <c r="L109" i="11"/>
  <c r="I109" i="11"/>
  <c r="F109" i="11"/>
  <c r="C109" i="11" s="1"/>
  <c r="O108" i="11"/>
  <c r="L108" i="11"/>
  <c r="I108" i="11"/>
  <c r="F108" i="11"/>
  <c r="O107" i="11"/>
  <c r="L107" i="11"/>
  <c r="I107" i="11"/>
  <c r="F107" i="11"/>
  <c r="O106" i="11"/>
  <c r="L106" i="11"/>
  <c r="I106" i="11"/>
  <c r="F106" i="11"/>
  <c r="O105" i="11"/>
  <c r="L105" i="11"/>
  <c r="I105" i="11"/>
  <c r="F105" i="11"/>
  <c r="O104" i="11"/>
  <c r="L104" i="11"/>
  <c r="I104" i="11"/>
  <c r="F104" i="11"/>
  <c r="O103" i="11"/>
  <c r="L103" i="11"/>
  <c r="I103" i="11"/>
  <c r="F103" i="11"/>
  <c r="N102" i="11"/>
  <c r="M102" i="11"/>
  <c r="K102" i="11"/>
  <c r="J102" i="11"/>
  <c r="H102" i="11"/>
  <c r="G102" i="11"/>
  <c r="E102" i="11"/>
  <c r="D102" i="11"/>
  <c r="O101" i="11"/>
  <c r="L101" i="11"/>
  <c r="I101" i="11"/>
  <c r="F101" i="11"/>
  <c r="O100" i="11"/>
  <c r="L100" i="11"/>
  <c r="I100" i="11"/>
  <c r="F100" i="11"/>
  <c r="O99" i="11"/>
  <c r="L99" i="11"/>
  <c r="I99" i="11"/>
  <c r="F99" i="11"/>
  <c r="O98" i="11"/>
  <c r="L98" i="11"/>
  <c r="I98" i="11"/>
  <c r="F98" i="11"/>
  <c r="O97" i="11"/>
  <c r="L97" i="11"/>
  <c r="I97" i="11"/>
  <c r="F97" i="11"/>
  <c r="C97" i="11"/>
  <c r="O96" i="11"/>
  <c r="L96" i="11"/>
  <c r="I96" i="11"/>
  <c r="F96" i="11"/>
  <c r="C96" i="11" s="1"/>
  <c r="O95" i="11"/>
  <c r="L95" i="11"/>
  <c r="I95" i="11"/>
  <c r="F95" i="11"/>
  <c r="N94" i="11"/>
  <c r="M94" i="11"/>
  <c r="K94" i="11"/>
  <c r="J94" i="11"/>
  <c r="H94" i="11"/>
  <c r="G94" i="11"/>
  <c r="E94" i="11"/>
  <c r="D94" i="11"/>
  <c r="O93" i="11"/>
  <c r="L93" i="11"/>
  <c r="I93" i="11"/>
  <c r="F93" i="11"/>
  <c r="C93" i="11" s="1"/>
  <c r="O92" i="11"/>
  <c r="L92" i="11"/>
  <c r="I92" i="11"/>
  <c r="F92" i="11"/>
  <c r="O91" i="11"/>
  <c r="L91" i="11"/>
  <c r="I91" i="11"/>
  <c r="F91" i="11"/>
  <c r="O90" i="11"/>
  <c r="L90" i="11"/>
  <c r="I90" i="11"/>
  <c r="F90" i="11"/>
  <c r="O89" i="11"/>
  <c r="L89" i="11"/>
  <c r="I89" i="11"/>
  <c r="F89" i="11"/>
  <c r="N88" i="11"/>
  <c r="M88" i="11"/>
  <c r="K88" i="11"/>
  <c r="J88" i="11"/>
  <c r="H88" i="11"/>
  <c r="G88" i="11"/>
  <c r="E88" i="11"/>
  <c r="D88" i="11"/>
  <c r="O87" i="11"/>
  <c r="L87" i="11"/>
  <c r="I87" i="11"/>
  <c r="F87" i="11"/>
  <c r="O86" i="11"/>
  <c r="L86" i="11"/>
  <c r="I86" i="11"/>
  <c r="F86" i="11"/>
  <c r="C86" i="11" s="1"/>
  <c r="O85" i="11"/>
  <c r="L85" i="11"/>
  <c r="I85" i="11"/>
  <c r="F85" i="11"/>
  <c r="O84" i="11"/>
  <c r="L84" i="11"/>
  <c r="L83" i="11" s="1"/>
  <c r="I84" i="11"/>
  <c r="F84" i="11"/>
  <c r="N83" i="11"/>
  <c r="M83" i="11"/>
  <c r="K83" i="11"/>
  <c r="J83" i="11"/>
  <c r="H83" i="11"/>
  <c r="G83" i="11"/>
  <c r="G82" i="11" s="1"/>
  <c r="E83" i="11"/>
  <c r="D83" i="11"/>
  <c r="O81" i="11"/>
  <c r="L81" i="11"/>
  <c r="I81" i="11"/>
  <c r="F81" i="11"/>
  <c r="C81" i="11" s="1"/>
  <c r="O80" i="11"/>
  <c r="L80" i="11"/>
  <c r="I80" i="11"/>
  <c r="I79" i="11" s="1"/>
  <c r="F80" i="11"/>
  <c r="N79" i="11"/>
  <c r="M79" i="11"/>
  <c r="L79" i="11"/>
  <c r="K79" i="11"/>
  <c r="J79" i="11"/>
  <c r="H79" i="11"/>
  <c r="G79" i="11"/>
  <c r="E79" i="11"/>
  <c r="D79" i="11"/>
  <c r="O78" i="11"/>
  <c r="L78" i="11"/>
  <c r="I78" i="11"/>
  <c r="F78" i="11"/>
  <c r="O77" i="11"/>
  <c r="L77" i="11"/>
  <c r="L76" i="11" s="1"/>
  <c r="L75" i="11" s="1"/>
  <c r="I77" i="11"/>
  <c r="F77" i="11"/>
  <c r="O76" i="11"/>
  <c r="N76" i="11"/>
  <c r="N75" i="11" s="1"/>
  <c r="M76" i="11"/>
  <c r="K76" i="11"/>
  <c r="J76" i="11"/>
  <c r="J75" i="11" s="1"/>
  <c r="H76" i="11"/>
  <c r="H75" i="11" s="1"/>
  <c r="G76" i="11"/>
  <c r="F76" i="11"/>
  <c r="E76" i="11"/>
  <c r="D76" i="11"/>
  <c r="D75" i="11" s="1"/>
  <c r="M75" i="11"/>
  <c r="E75" i="11"/>
  <c r="O73" i="11"/>
  <c r="L73" i="11"/>
  <c r="I73" i="11"/>
  <c r="F73" i="11"/>
  <c r="O72" i="11"/>
  <c r="L72" i="11"/>
  <c r="I72" i="11"/>
  <c r="F72" i="11"/>
  <c r="O71" i="11"/>
  <c r="L71" i="11"/>
  <c r="I71" i="11"/>
  <c r="F71" i="11"/>
  <c r="O70" i="11"/>
  <c r="L70" i="11"/>
  <c r="I70" i="11"/>
  <c r="F70" i="11"/>
  <c r="O69" i="11"/>
  <c r="L69" i="11"/>
  <c r="I69" i="11"/>
  <c r="F69" i="11"/>
  <c r="N68" i="11"/>
  <c r="N66" i="11" s="1"/>
  <c r="M68" i="11"/>
  <c r="K68" i="11"/>
  <c r="K66" i="11" s="1"/>
  <c r="J68" i="11"/>
  <c r="H68" i="11"/>
  <c r="H66" i="11" s="1"/>
  <c r="G68" i="11"/>
  <c r="G66" i="11" s="1"/>
  <c r="E68" i="11"/>
  <c r="D68" i="11"/>
  <c r="O67" i="11"/>
  <c r="L67" i="11"/>
  <c r="I67" i="11"/>
  <c r="F67" i="11"/>
  <c r="M66" i="11"/>
  <c r="J66" i="11"/>
  <c r="E66" i="11"/>
  <c r="D66" i="11"/>
  <c r="O65" i="11"/>
  <c r="L65" i="11"/>
  <c r="I65" i="11"/>
  <c r="F65" i="11"/>
  <c r="O64" i="11"/>
  <c r="L64" i="11"/>
  <c r="I64" i="11"/>
  <c r="F64" i="11"/>
  <c r="O63" i="11"/>
  <c r="L63" i="11"/>
  <c r="I63" i="11"/>
  <c r="F63" i="11"/>
  <c r="O62" i="11"/>
  <c r="L62" i="11"/>
  <c r="I62" i="11"/>
  <c r="F62" i="11"/>
  <c r="O61" i="11"/>
  <c r="L61" i="11"/>
  <c r="I61" i="11"/>
  <c r="F61" i="11"/>
  <c r="O60" i="11"/>
  <c r="L60" i="11"/>
  <c r="I60" i="11"/>
  <c r="F60" i="11"/>
  <c r="O59" i="11"/>
  <c r="L59" i="11"/>
  <c r="I59" i="11"/>
  <c r="F59" i="11"/>
  <c r="O58" i="11"/>
  <c r="O57" i="11" s="1"/>
  <c r="L58" i="11"/>
  <c r="I58" i="11"/>
  <c r="F58" i="11"/>
  <c r="N57" i="11"/>
  <c r="N53" i="11" s="1"/>
  <c r="M57" i="11"/>
  <c r="K57" i="11"/>
  <c r="K53" i="11" s="1"/>
  <c r="K52" i="11" s="1"/>
  <c r="J57" i="11"/>
  <c r="H57" i="11"/>
  <c r="G57" i="11"/>
  <c r="G53" i="11" s="1"/>
  <c r="G52" i="11" s="1"/>
  <c r="F57" i="11"/>
  <c r="E57" i="11"/>
  <c r="E53" i="11" s="1"/>
  <c r="E52" i="11" s="1"/>
  <c r="D57" i="11"/>
  <c r="O56" i="11"/>
  <c r="L56" i="11"/>
  <c r="I56" i="11"/>
  <c r="F56" i="11"/>
  <c r="O55" i="11"/>
  <c r="L55" i="11"/>
  <c r="I55" i="11"/>
  <c r="I54" i="11" s="1"/>
  <c r="F55" i="11"/>
  <c r="F54" i="11" s="1"/>
  <c r="F53" i="11" s="1"/>
  <c r="J54" i="11"/>
  <c r="D54" i="11"/>
  <c r="D53" i="11" s="1"/>
  <c r="D52" i="11" s="1"/>
  <c r="M53" i="11"/>
  <c r="H53" i="11"/>
  <c r="O46" i="11"/>
  <c r="C46" i="11"/>
  <c r="O45" i="11"/>
  <c r="O44" i="11" s="1"/>
  <c r="N44" i="11"/>
  <c r="M44" i="11"/>
  <c r="C44" i="11"/>
  <c r="L43" i="11"/>
  <c r="L42" i="11" s="1"/>
  <c r="I43" i="11"/>
  <c r="I42" i="11" s="1"/>
  <c r="F43" i="11"/>
  <c r="F42" i="11" s="1"/>
  <c r="K42" i="11"/>
  <c r="J42" i="11"/>
  <c r="H42" i="11"/>
  <c r="G42" i="11"/>
  <c r="E42" i="11"/>
  <c r="D42" i="11"/>
  <c r="F41" i="11"/>
  <c r="C41" i="11" s="1"/>
  <c r="L40" i="11"/>
  <c r="C40" i="11" s="1"/>
  <c r="L39" i="11"/>
  <c r="C39" i="11" s="1"/>
  <c r="L38" i="11"/>
  <c r="C38" i="11"/>
  <c r="L37" i="11"/>
  <c r="K36" i="11"/>
  <c r="J36" i="11"/>
  <c r="L35" i="11"/>
  <c r="C35" i="11" s="1"/>
  <c r="L34" i="11"/>
  <c r="C34" i="11" s="1"/>
  <c r="K33" i="11"/>
  <c r="J33" i="11"/>
  <c r="L32" i="11"/>
  <c r="C32" i="11" s="1"/>
  <c r="K31" i="11"/>
  <c r="J31" i="11"/>
  <c r="L30" i="11"/>
  <c r="C30" i="11" s="1"/>
  <c r="L29" i="11"/>
  <c r="C29" i="11" s="1"/>
  <c r="L28" i="11"/>
  <c r="C28" i="11" s="1"/>
  <c r="K27" i="11"/>
  <c r="K26" i="11" s="1"/>
  <c r="J27" i="11"/>
  <c r="J26" i="11" s="1"/>
  <c r="F25" i="11"/>
  <c r="C25" i="11"/>
  <c r="I24" i="11"/>
  <c r="O23" i="11"/>
  <c r="L23" i="11"/>
  <c r="I23" i="11"/>
  <c r="F23" i="11"/>
  <c r="O22" i="11"/>
  <c r="O21" i="11" s="1"/>
  <c r="L22" i="11"/>
  <c r="L21" i="11" s="1"/>
  <c r="I22" i="11"/>
  <c r="F22" i="11"/>
  <c r="N21" i="11"/>
  <c r="M21" i="11"/>
  <c r="M287" i="11" s="1"/>
  <c r="M286" i="11" s="1"/>
  <c r="K21" i="11"/>
  <c r="K287" i="11" s="1"/>
  <c r="J21" i="11"/>
  <c r="J287" i="11" s="1"/>
  <c r="J286" i="11" s="1"/>
  <c r="I21" i="11"/>
  <c r="I287" i="11" s="1"/>
  <c r="H21" i="11"/>
  <c r="G21" i="11"/>
  <c r="G287" i="11" s="1"/>
  <c r="G286" i="11" s="1"/>
  <c r="E21" i="11"/>
  <c r="E287" i="11" s="1"/>
  <c r="D21" i="11"/>
  <c r="D287" i="11" s="1"/>
  <c r="D286" i="11" s="1"/>
  <c r="G49" i="16" l="1"/>
  <c r="G285" i="16"/>
  <c r="I49" i="16"/>
  <c r="C275" i="14"/>
  <c r="O173" i="14"/>
  <c r="O172" i="14" s="1"/>
  <c r="G284" i="14"/>
  <c r="M74" i="14"/>
  <c r="M51" i="14" s="1"/>
  <c r="H51" i="14"/>
  <c r="J193" i="14"/>
  <c r="I129" i="14"/>
  <c r="C102" i="14"/>
  <c r="J51" i="14"/>
  <c r="H193" i="14"/>
  <c r="L26" i="14"/>
  <c r="O229" i="14"/>
  <c r="K284" i="14"/>
  <c r="C111" i="14"/>
  <c r="I230" i="15"/>
  <c r="I287" i="15"/>
  <c r="I286" i="15" s="1"/>
  <c r="H51" i="15"/>
  <c r="H50" i="15" s="1"/>
  <c r="E51" i="15"/>
  <c r="K229" i="15"/>
  <c r="K193" i="15" s="1"/>
  <c r="E193" i="15"/>
  <c r="E50" i="15" s="1"/>
  <c r="E49" i="15" s="1"/>
  <c r="O52" i="15"/>
  <c r="C143" i="15"/>
  <c r="K74" i="15"/>
  <c r="M129" i="12"/>
  <c r="I172" i="12"/>
  <c r="M258" i="12"/>
  <c r="H287" i="12"/>
  <c r="H286" i="12" s="1"/>
  <c r="J53" i="12"/>
  <c r="E52" i="12"/>
  <c r="C65" i="12"/>
  <c r="I68" i="12"/>
  <c r="C92" i="12"/>
  <c r="C104" i="12"/>
  <c r="C139" i="12"/>
  <c r="C163" i="12"/>
  <c r="C185" i="12"/>
  <c r="C200" i="12"/>
  <c r="O204" i="12"/>
  <c r="C221" i="12"/>
  <c r="J230" i="12"/>
  <c r="J229" i="12" s="1"/>
  <c r="C244" i="12"/>
  <c r="H230" i="12"/>
  <c r="L271" i="12"/>
  <c r="L269" i="12" s="1"/>
  <c r="L268" i="12" s="1"/>
  <c r="C274" i="12"/>
  <c r="K82" i="12"/>
  <c r="K26" i="12"/>
  <c r="L68" i="12"/>
  <c r="L66" i="12" s="1"/>
  <c r="C96" i="12"/>
  <c r="C97" i="12"/>
  <c r="C98" i="12"/>
  <c r="C119" i="12"/>
  <c r="E129" i="12"/>
  <c r="C131" i="12"/>
  <c r="C147" i="12"/>
  <c r="C151" i="12"/>
  <c r="C155" i="12"/>
  <c r="C156" i="12"/>
  <c r="C157" i="12"/>
  <c r="C158" i="12"/>
  <c r="C167" i="12"/>
  <c r="C168" i="12"/>
  <c r="C169" i="12"/>
  <c r="C170" i="12"/>
  <c r="C189" i="12"/>
  <c r="E186" i="12"/>
  <c r="G194" i="12"/>
  <c r="C212" i="12"/>
  <c r="C213" i="12"/>
  <c r="D203" i="12"/>
  <c r="D194" i="12" s="1"/>
  <c r="J203" i="12"/>
  <c r="C228" i="12"/>
  <c r="C240" i="12"/>
  <c r="C242" i="12"/>
  <c r="C248" i="12"/>
  <c r="C252" i="12"/>
  <c r="C260" i="12"/>
  <c r="C261" i="12"/>
  <c r="L275" i="12"/>
  <c r="E173" i="12"/>
  <c r="E172" i="12" s="1"/>
  <c r="J26" i="12"/>
  <c r="J20" i="12" s="1"/>
  <c r="C69" i="12"/>
  <c r="C77" i="12"/>
  <c r="E75" i="12"/>
  <c r="G82" i="12"/>
  <c r="J172" i="12"/>
  <c r="C181" i="12"/>
  <c r="H186" i="12"/>
  <c r="M186" i="12"/>
  <c r="L186" i="12"/>
  <c r="C208" i="12"/>
  <c r="C210" i="12"/>
  <c r="C220" i="12"/>
  <c r="D230" i="12"/>
  <c r="C256" i="12"/>
  <c r="J269" i="12"/>
  <c r="J268" i="12" s="1"/>
  <c r="C273" i="12"/>
  <c r="C289" i="12"/>
  <c r="C290" i="12"/>
  <c r="C291" i="12"/>
  <c r="L31" i="11"/>
  <c r="C31" i="11" s="1"/>
  <c r="C56" i="11"/>
  <c r="C63" i="11"/>
  <c r="O94" i="11"/>
  <c r="C132" i="11"/>
  <c r="O135" i="11"/>
  <c r="G173" i="11"/>
  <c r="G172" i="11" s="1"/>
  <c r="M173" i="11"/>
  <c r="M172" i="11" s="1"/>
  <c r="C185" i="11"/>
  <c r="D186" i="11"/>
  <c r="C225" i="11"/>
  <c r="O245" i="11"/>
  <c r="K258" i="11"/>
  <c r="J20" i="11"/>
  <c r="C45" i="11"/>
  <c r="C65" i="11"/>
  <c r="C87" i="11"/>
  <c r="I88" i="11"/>
  <c r="D129" i="11"/>
  <c r="C154" i="11"/>
  <c r="O174" i="11"/>
  <c r="O173" i="11" s="1"/>
  <c r="O172" i="11" s="1"/>
  <c r="O178" i="11"/>
  <c r="C222" i="11"/>
  <c r="C59" i="11"/>
  <c r="C72" i="11"/>
  <c r="L88" i="11"/>
  <c r="C126" i="11"/>
  <c r="C166" i="11"/>
  <c r="F174" i="11"/>
  <c r="O183" i="11"/>
  <c r="L187" i="11"/>
  <c r="L186" i="11" s="1"/>
  <c r="J229" i="11"/>
  <c r="C23" i="11"/>
  <c r="N52" i="11"/>
  <c r="O68" i="11"/>
  <c r="K75" i="11"/>
  <c r="O79" i="11"/>
  <c r="O75" i="11" s="1"/>
  <c r="C106" i="11"/>
  <c r="C157" i="11"/>
  <c r="C169" i="11"/>
  <c r="G186" i="11"/>
  <c r="K186" i="11"/>
  <c r="C198" i="11"/>
  <c r="C209" i="11"/>
  <c r="C246" i="11"/>
  <c r="C265" i="11"/>
  <c r="C267" i="11"/>
  <c r="C51" i="17"/>
  <c r="F50" i="17"/>
  <c r="H49" i="16"/>
  <c r="H285" i="16"/>
  <c r="C52" i="16"/>
  <c r="F51" i="16"/>
  <c r="F284" i="16"/>
  <c r="C284" i="16" s="1"/>
  <c r="F193" i="16"/>
  <c r="C193" i="16" s="1"/>
  <c r="C194" i="16"/>
  <c r="N51" i="14"/>
  <c r="J284" i="14"/>
  <c r="N193" i="14"/>
  <c r="N50" i="14" s="1"/>
  <c r="C79" i="14"/>
  <c r="L286" i="14"/>
  <c r="I52" i="14"/>
  <c r="E229" i="14"/>
  <c r="E284" i="14" s="1"/>
  <c r="O203" i="14"/>
  <c r="O194" i="14" s="1"/>
  <c r="L129" i="14"/>
  <c r="L74" i="14" s="1"/>
  <c r="L51" i="14" s="1"/>
  <c r="C94" i="14"/>
  <c r="K50" i="14"/>
  <c r="K49" i="14" s="1"/>
  <c r="E193" i="14"/>
  <c r="E50" i="14" s="1"/>
  <c r="E285" i="14" s="1"/>
  <c r="I230" i="14"/>
  <c r="I229" i="14" s="1"/>
  <c r="H284" i="14"/>
  <c r="L229" i="14"/>
  <c r="L193" i="14" s="1"/>
  <c r="C76" i="14"/>
  <c r="C115" i="14"/>
  <c r="G51" i="14"/>
  <c r="G50" i="14" s="1"/>
  <c r="D284" i="15"/>
  <c r="D51" i="15"/>
  <c r="D50" i="15" s="1"/>
  <c r="D49" i="15" s="1"/>
  <c r="J51" i="15"/>
  <c r="J284" i="15"/>
  <c r="C215" i="15"/>
  <c r="C237" i="15"/>
  <c r="O82" i="15"/>
  <c r="O74" i="15" s="1"/>
  <c r="O51" i="15" s="1"/>
  <c r="C102" i="15"/>
  <c r="G193" i="15"/>
  <c r="I172" i="15"/>
  <c r="J193" i="15"/>
  <c r="C150" i="15"/>
  <c r="N74" i="15"/>
  <c r="O203" i="15"/>
  <c r="O194" i="15" s="1"/>
  <c r="C263" i="15"/>
  <c r="O229" i="15"/>
  <c r="K51" i="15"/>
  <c r="K50" i="15" s="1"/>
  <c r="K49" i="15" s="1"/>
  <c r="C287" i="15"/>
  <c r="C88" i="15"/>
  <c r="C57" i="15"/>
  <c r="M193" i="15"/>
  <c r="M50" i="15" s="1"/>
  <c r="M284" i="15"/>
  <c r="K285" i="15"/>
  <c r="C251" i="15"/>
  <c r="F250" i="15"/>
  <c r="C250" i="15" s="1"/>
  <c r="I53" i="15"/>
  <c r="I52" i="15" s="1"/>
  <c r="C54" i="15"/>
  <c r="I229" i="15"/>
  <c r="F173" i="15"/>
  <c r="C115" i="15"/>
  <c r="C165" i="15"/>
  <c r="F164" i="15"/>
  <c r="C164" i="15" s="1"/>
  <c r="C197" i="15"/>
  <c r="C94" i="15"/>
  <c r="F66" i="15"/>
  <c r="C66" i="15" s="1"/>
  <c r="C68" i="15"/>
  <c r="C121" i="15"/>
  <c r="I82" i="15"/>
  <c r="I74" i="15" s="1"/>
  <c r="F286" i="15"/>
  <c r="C286" i="15" s="1"/>
  <c r="D285" i="15"/>
  <c r="C83" i="15"/>
  <c r="C195" i="15"/>
  <c r="G284" i="15"/>
  <c r="I194" i="15"/>
  <c r="F269" i="15"/>
  <c r="C191" i="15"/>
  <c r="F190" i="15"/>
  <c r="C190" i="15" s="1"/>
  <c r="K284" i="15"/>
  <c r="F230" i="15"/>
  <c r="C130" i="15"/>
  <c r="F129" i="15"/>
  <c r="C129" i="15" s="1"/>
  <c r="L82" i="15"/>
  <c r="L74" i="15" s="1"/>
  <c r="F82" i="15"/>
  <c r="L53" i="15"/>
  <c r="L52" i="15" s="1"/>
  <c r="C135" i="15"/>
  <c r="C76" i="15"/>
  <c r="F75" i="15"/>
  <c r="C27" i="15"/>
  <c r="L26" i="15"/>
  <c r="O20" i="15"/>
  <c r="C187" i="15"/>
  <c r="F186" i="15"/>
  <c r="C186" i="15" s="1"/>
  <c r="L229" i="15"/>
  <c r="L193" i="15" s="1"/>
  <c r="C204" i="15"/>
  <c r="F203" i="15"/>
  <c r="C111" i="15"/>
  <c r="C259" i="15"/>
  <c r="F258" i="15"/>
  <c r="C258" i="15" s="1"/>
  <c r="G51" i="15"/>
  <c r="G50" i="15" s="1"/>
  <c r="F53" i="15"/>
  <c r="E49" i="14"/>
  <c r="C195" i="14"/>
  <c r="C232" i="14"/>
  <c r="F230" i="14"/>
  <c r="J50" i="14"/>
  <c r="K285" i="14"/>
  <c r="C66" i="14"/>
  <c r="L186" i="14"/>
  <c r="C187" i="14"/>
  <c r="C150" i="14"/>
  <c r="F129" i="14"/>
  <c r="C130" i="14"/>
  <c r="I82" i="14"/>
  <c r="F269" i="14"/>
  <c r="C237" i="14"/>
  <c r="N284" i="14"/>
  <c r="C197" i="14"/>
  <c r="C191" i="14"/>
  <c r="F190" i="14"/>
  <c r="C259" i="14"/>
  <c r="F258" i="14"/>
  <c r="C258" i="14" s="1"/>
  <c r="C143" i="14"/>
  <c r="C135" i="14"/>
  <c r="O82" i="14"/>
  <c r="O74" i="14" s="1"/>
  <c r="I287" i="14"/>
  <c r="I286" i="14" s="1"/>
  <c r="F173" i="14"/>
  <c r="C174" i="14"/>
  <c r="C83" i="14"/>
  <c r="F82" i="14"/>
  <c r="O287" i="14"/>
  <c r="O286" i="14" s="1"/>
  <c r="O20" i="14"/>
  <c r="C251" i="14"/>
  <c r="F250" i="14"/>
  <c r="C250" i="14" s="1"/>
  <c r="C288" i="14"/>
  <c r="D193" i="14"/>
  <c r="D50" i="14" s="1"/>
  <c r="D284" i="14"/>
  <c r="C88" i="14"/>
  <c r="F164" i="14"/>
  <c r="C164" i="14" s="1"/>
  <c r="C165" i="14"/>
  <c r="C75" i="14"/>
  <c r="C204" i="14"/>
  <c r="F203" i="14"/>
  <c r="M193" i="14"/>
  <c r="I194" i="14"/>
  <c r="F53" i="14"/>
  <c r="C121" i="14"/>
  <c r="F286" i="14"/>
  <c r="C68" i="14"/>
  <c r="E56" i="13"/>
  <c r="N75" i="12"/>
  <c r="L121" i="12"/>
  <c r="J194" i="12"/>
  <c r="E194" i="12"/>
  <c r="D287" i="12"/>
  <c r="D286" i="12" s="1"/>
  <c r="N287" i="12"/>
  <c r="N286" i="12" s="1"/>
  <c r="C43" i="12"/>
  <c r="N52" i="12"/>
  <c r="G52" i="12"/>
  <c r="C63" i="12"/>
  <c r="C64" i="12"/>
  <c r="C71" i="12"/>
  <c r="C72" i="12"/>
  <c r="O75" i="12"/>
  <c r="C80" i="12"/>
  <c r="C90" i="12"/>
  <c r="O88" i="12"/>
  <c r="C113" i="12"/>
  <c r="C122" i="12"/>
  <c r="C132" i="12"/>
  <c r="C133" i="12"/>
  <c r="C134" i="12"/>
  <c r="C142" i="12"/>
  <c r="C144" i="12"/>
  <c r="C145" i="12"/>
  <c r="O143" i="12"/>
  <c r="L150" i="12"/>
  <c r="L174" i="12"/>
  <c r="M173" i="12"/>
  <c r="M172" i="12" s="1"/>
  <c r="L178" i="12"/>
  <c r="C199" i="12"/>
  <c r="C214" i="12"/>
  <c r="N230" i="12"/>
  <c r="N229" i="12" s="1"/>
  <c r="C247" i="12"/>
  <c r="O245" i="12"/>
  <c r="O230" i="12" s="1"/>
  <c r="O229" i="12" s="1"/>
  <c r="C257" i="12"/>
  <c r="D258" i="12"/>
  <c r="I259" i="12"/>
  <c r="C266" i="12"/>
  <c r="O271" i="12"/>
  <c r="O269" i="12" s="1"/>
  <c r="O268" i="12" s="1"/>
  <c r="C278" i="12"/>
  <c r="I288" i="12"/>
  <c r="C295" i="12"/>
  <c r="C296" i="12"/>
  <c r="N193" i="12"/>
  <c r="G20" i="12"/>
  <c r="C23" i="12"/>
  <c r="C32" i="12"/>
  <c r="C42" i="12"/>
  <c r="D53" i="12"/>
  <c r="C67" i="12"/>
  <c r="M82" i="12"/>
  <c r="C93" i="12"/>
  <c r="I94" i="12"/>
  <c r="C107" i="12"/>
  <c r="C116" i="12"/>
  <c r="C120" i="12"/>
  <c r="F121" i="12"/>
  <c r="C127" i="12"/>
  <c r="C148" i="12"/>
  <c r="C149" i="12"/>
  <c r="L165" i="12"/>
  <c r="L164" i="12" s="1"/>
  <c r="D172" i="12"/>
  <c r="C175" i="12"/>
  <c r="C190" i="12"/>
  <c r="K194" i="12"/>
  <c r="C223" i="12"/>
  <c r="G230" i="12"/>
  <c r="G229" i="12" s="1"/>
  <c r="K230" i="12"/>
  <c r="K229" i="12" s="1"/>
  <c r="M230" i="12"/>
  <c r="M229" i="12" s="1"/>
  <c r="C239" i="12"/>
  <c r="I263" i="12"/>
  <c r="L36" i="12"/>
  <c r="C36" i="12" s="1"/>
  <c r="J52" i="12"/>
  <c r="M74" i="12"/>
  <c r="M284" i="12" s="1"/>
  <c r="I75" i="12"/>
  <c r="H82" i="12"/>
  <c r="L88" i="12"/>
  <c r="C100" i="12"/>
  <c r="I102" i="12"/>
  <c r="C109" i="12"/>
  <c r="C110" i="12"/>
  <c r="C117" i="12"/>
  <c r="I121" i="12"/>
  <c r="I129" i="12"/>
  <c r="C154" i="12"/>
  <c r="C162" i="12"/>
  <c r="K173" i="12"/>
  <c r="K172" i="12" s="1"/>
  <c r="C180" i="12"/>
  <c r="F195" i="12"/>
  <c r="C202" i="12"/>
  <c r="C211" i="12"/>
  <c r="L215" i="12"/>
  <c r="C222" i="12"/>
  <c r="C225" i="12"/>
  <c r="M203" i="12"/>
  <c r="M194" i="12" s="1"/>
  <c r="E230" i="12"/>
  <c r="E229" i="12" s="1"/>
  <c r="C243" i="12"/>
  <c r="F259" i="12"/>
  <c r="C259" i="12" s="1"/>
  <c r="C265" i="12"/>
  <c r="E286" i="11"/>
  <c r="N287" i="11"/>
  <c r="N286" i="11" s="1"/>
  <c r="G20" i="11"/>
  <c r="H52" i="11"/>
  <c r="L54" i="11"/>
  <c r="C58" i="11"/>
  <c r="C64" i="11"/>
  <c r="C67" i="11"/>
  <c r="C71" i="11"/>
  <c r="C90" i="11"/>
  <c r="C101" i="11"/>
  <c r="O102" i="11"/>
  <c r="C110" i="11"/>
  <c r="J82" i="11"/>
  <c r="C112" i="11"/>
  <c r="O111" i="11"/>
  <c r="C119" i="11"/>
  <c r="C125" i="11"/>
  <c r="C139" i="11"/>
  <c r="C147" i="11"/>
  <c r="C152" i="11"/>
  <c r="O150" i="11"/>
  <c r="C158" i="11"/>
  <c r="C170" i="11"/>
  <c r="I174" i="11"/>
  <c r="C182" i="11"/>
  <c r="C189" i="11"/>
  <c r="O187" i="11"/>
  <c r="O186" i="11" s="1"/>
  <c r="C202" i="11"/>
  <c r="E203" i="11"/>
  <c r="E194" i="11" s="1"/>
  <c r="C210" i="11"/>
  <c r="C221" i="11"/>
  <c r="C226" i="11"/>
  <c r="K203" i="11"/>
  <c r="K194" i="11" s="1"/>
  <c r="C228" i="11"/>
  <c r="C233" i="11"/>
  <c r="O230" i="11"/>
  <c r="K230" i="11"/>
  <c r="K229" i="11" s="1"/>
  <c r="I251" i="11"/>
  <c r="I250" i="11" s="1"/>
  <c r="I259" i="11"/>
  <c r="I263" i="11"/>
  <c r="C271" i="11"/>
  <c r="C272" i="11"/>
  <c r="C273" i="11"/>
  <c r="O281" i="11"/>
  <c r="C294" i="11"/>
  <c r="K20" i="11"/>
  <c r="O159" i="11"/>
  <c r="K286" i="11"/>
  <c r="C22" i="11"/>
  <c r="C43" i="11"/>
  <c r="M52" i="11"/>
  <c r="C60" i="11"/>
  <c r="C62" i="11"/>
  <c r="H82" i="11"/>
  <c r="H74" i="11" s="1"/>
  <c r="H51" i="11" s="1"/>
  <c r="C92" i="11"/>
  <c r="C99" i="11"/>
  <c r="C108" i="11"/>
  <c r="C118" i="11"/>
  <c r="N129" i="11"/>
  <c r="E129" i="11"/>
  <c r="C138" i="11"/>
  <c r="C146" i="11"/>
  <c r="C156" i="11"/>
  <c r="C167" i="11"/>
  <c r="C179" i="11"/>
  <c r="C180" i="11"/>
  <c r="C184" i="11"/>
  <c r="C207" i="11"/>
  <c r="C208" i="11"/>
  <c r="C214" i="11"/>
  <c r="C219" i="11"/>
  <c r="C224" i="11"/>
  <c r="G203" i="11"/>
  <c r="G194" i="11" s="1"/>
  <c r="G193" i="11" s="1"/>
  <c r="N230" i="11"/>
  <c r="N229" i="11" s="1"/>
  <c r="G230" i="11"/>
  <c r="G229" i="11" s="1"/>
  <c r="C247" i="11"/>
  <c r="L251" i="11"/>
  <c r="L250" i="11" s="1"/>
  <c r="C260" i="11"/>
  <c r="O269" i="11"/>
  <c r="N20" i="11"/>
  <c r="H287" i="11"/>
  <c r="H286" i="11" s="1"/>
  <c r="L36" i="11"/>
  <c r="C36" i="11" s="1"/>
  <c r="C42" i="11"/>
  <c r="C61" i="11"/>
  <c r="L68" i="11"/>
  <c r="L66" i="11" s="1"/>
  <c r="G75" i="11"/>
  <c r="G74" i="11" s="1"/>
  <c r="G51" i="11" s="1"/>
  <c r="G50" i="11" s="1"/>
  <c r="I83" i="11"/>
  <c r="D82" i="11"/>
  <c r="D74" i="11" s="1"/>
  <c r="D51" i="11" s="1"/>
  <c r="C91" i="11"/>
  <c r="C98" i="11"/>
  <c r="C107" i="11"/>
  <c r="C116" i="11"/>
  <c r="O115" i="11"/>
  <c r="J129" i="11"/>
  <c r="J74" i="11" s="1"/>
  <c r="C134" i="11"/>
  <c r="F135" i="11"/>
  <c r="C136" i="11"/>
  <c r="C144" i="11"/>
  <c r="G129" i="11"/>
  <c r="C163" i="11"/>
  <c r="I165" i="11"/>
  <c r="I164" i="11" s="1"/>
  <c r="F178" i="11"/>
  <c r="I178" i="11"/>
  <c r="N186" i="11"/>
  <c r="C212" i="11"/>
  <c r="N203" i="11"/>
  <c r="N194" i="11" s="1"/>
  <c r="C231" i="11"/>
  <c r="M230" i="11"/>
  <c r="L237" i="11"/>
  <c r="I245" i="11"/>
  <c r="I230" i="11" s="1"/>
  <c r="C252" i="11"/>
  <c r="L281" i="11"/>
  <c r="L287" i="11" s="1"/>
  <c r="O287" i="11"/>
  <c r="O286" i="11" s="1"/>
  <c r="O20" i="11"/>
  <c r="C105" i="11"/>
  <c r="F102" i="11"/>
  <c r="C191" i="11"/>
  <c r="F190" i="11"/>
  <c r="C190" i="11" s="1"/>
  <c r="C200" i="11"/>
  <c r="F195" i="11"/>
  <c r="C264" i="11"/>
  <c r="F263" i="11"/>
  <c r="F21" i="11"/>
  <c r="J53" i="11"/>
  <c r="J52" i="11" s="1"/>
  <c r="K173" i="11"/>
  <c r="K172" i="11" s="1"/>
  <c r="C199" i="11"/>
  <c r="I197" i="11"/>
  <c r="C238" i="11"/>
  <c r="I68" i="11"/>
  <c r="I66" i="11" s="1"/>
  <c r="C69" i="11"/>
  <c r="I76" i="11"/>
  <c r="C77" i="11"/>
  <c r="C168" i="11"/>
  <c r="F165" i="11"/>
  <c r="K193" i="11"/>
  <c r="C248" i="11"/>
  <c r="F245" i="11"/>
  <c r="C276" i="11"/>
  <c r="L275" i="11"/>
  <c r="L269" i="11" s="1"/>
  <c r="L268" i="11" s="1"/>
  <c r="F279" i="11"/>
  <c r="C279" i="11" s="1"/>
  <c r="C280" i="11"/>
  <c r="C86" i="12"/>
  <c r="F83" i="12"/>
  <c r="M82" i="11"/>
  <c r="I102" i="11"/>
  <c r="C103" i="11"/>
  <c r="F173" i="11"/>
  <c r="H20" i="11"/>
  <c r="L27" i="11"/>
  <c r="L33" i="11"/>
  <c r="C33" i="11" s="1"/>
  <c r="C37" i="11"/>
  <c r="C73" i="11"/>
  <c r="N82" i="11"/>
  <c r="N74" i="11" s="1"/>
  <c r="F88" i="11"/>
  <c r="C89" i="11"/>
  <c r="F94" i="11"/>
  <c r="K82" i="11"/>
  <c r="K74" i="11" s="1"/>
  <c r="L102" i="11"/>
  <c r="I115" i="11"/>
  <c r="C123" i="11"/>
  <c r="I121" i="11"/>
  <c r="C148" i="11"/>
  <c r="F143" i="11"/>
  <c r="F150" i="11"/>
  <c r="I150" i="11"/>
  <c r="C151" i="11"/>
  <c r="C161" i="11"/>
  <c r="F159" i="11"/>
  <c r="C159" i="11" s="1"/>
  <c r="D194" i="11"/>
  <c r="D193" i="11" s="1"/>
  <c r="D230" i="11"/>
  <c r="D229" i="11" s="1"/>
  <c r="M229" i="11"/>
  <c r="O250" i="11"/>
  <c r="E258" i="11"/>
  <c r="E229" i="11" s="1"/>
  <c r="L259" i="11"/>
  <c r="C262" i="11"/>
  <c r="I20" i="12"/>
  <c r="K20" i="12"/>
  <c r="C35" i="12"/>
  <c r="L33" i="12"/>
  <c r="C33" i="12" s="1"/>
  <c r="C46" i="12"/>
  <c r="O44" i="12"/>
  <c r="C44" i="12" s="1"/>
  <c r="C256" i="11"/>
  <c r="F250" i="11"/>
  <c r="F288" i="12"/>
  <c r="C292" i="12"/>
  <c r="C188" i="11"/>
  <c r="F187" i="11"/>
  <c r="I215" i="11"/>
  <c r="I203" i="11" s="1"/>
  <c r="C58" i="12"/>
  <c r="L57" i="12"/>
  <c r="L53" i="12" s="1"/>
  <c r="E20" i="11"/>
  <c r="I20" i="11"/>
  <c r="M20" i="11"/>
  <c r="C55" i="11"/>
  <c r="O54" i="11"/>
  <c r="O53" i="11" s="1"/>
  <c r="I57" i="11"/>
  <c r="I53" i="11" s="1"/>
  <c r="L57" i="11"/>
  <c r="O66" i="11"/>
  <c r="F68" i="11"/>
  <c r="C68" i="11" s="1"/>
  <c r="C70" i="11"/>
  <c r="C78" i="11"/>
  <c r="C80" i="11"/>
  <c r="F79" i="11"/>
  <c r="C79" i="11" s="1"/>
  <c r="C85" i="11"/>
  <c r="F83" i="11"/>
  <c r="C122" i="11"/>
  <c r="L121" i="11"/>
  <c r="C128" i="11"/>
  <c r="F127" i="11"/>
  <c r="C127" i="11" s="1"/>
  <c r="M129" i="11"/>
  <c r="O165" i="11"/>
  <c r="O164" i="11" s="1"/>
  <c r="C183" i="11"/>
  <c r="J193" i="11"/>
  <c r="M203" i="11"/>
  <c r="M194" i="11" s="1"/>
  <c r="M193" i="11" s="1"/>
  <c r="C220" i="11"/>
  <c r="F215" i="11"/>
  <c r="C234" i="11"/>
  <c r="C243" i="11"/>
  <c r="C244" i="11"/>
  <c r="C277" i="11"/>
  <c r="I275" i="11"/>
  <c r="E82" i="11"/>
  <c r="I94" i="11"/>
  <c r="C95" i="11"/>
  <c r="C135" i="11"/>
  <c r="O143" i="11"/>
  <c r="O129" i="11" s="1"/>
  <c r="L150" i="11"/>
  <c r="E186" i="11"/>
  <c r="M186" i="11"/>
  <c r="O195" i="11"/>
  <c r="O204" i="11"/>
  <c r="C211" i="11"/>
  <c r="O215" i="11"/>
  <c r="L215" i="11"/>
  <c r="C223" i="11"/>
  <c r="C227" i="11"/>
  <c r="C235" i="11"/>
  <c r="C239" i="11"/>
  <c r="C240" i="11"/>
  <c r="F237" i="11"/>
  <c r="C251" i="11"/>
  <c r="C259" i="11"/>
  <c r="O268" i="11"/>
  <c r="C282" i="11"/>
  <c r="F281" i="11"/>
  <c r="C295" i="11"/>
  <c r="C29" i="12"/>
  <c r="L27" i="12"/>
  <c r="C84" i="11"/>
  <c r="O83" i="11"/>
  <c r="O88" i="11"/>
  <c r="L94" i="11"/>
  <c r="C100" i="11"/>
  <c r="C104" i="11"/>
  <c r="L111" i="11"/>
  <c r="C111" i="11" s="1"/>
  <c r="L115" i="11"/>
  <c r="C120" i="11"/>
  <c r="F121" i="11"/>
  <c r="C124" i="11"/>
  <c r="I130" i="11"/>
  <c r="I129" i="11" s="1"/>
  <c r="C131" i="11"/>
  <c r="L140" i="11"/>
  <c r="C140" i="11" s="1"/>
  <c r="C155" i="11"/>
  <c r="C160" i="11"/>
  <c r="C171" i="11"/>
  <c r="N172" i="11"/>
  <c r="L178" i="11"/>
  <c r="L173" i="11" s="1"/>
  <c r="L172" i="11" s="1"/>
  <c r="C192" i="11"/>
  <c r="C196" i="11"/>
  <c r="L197" i="11"/>
  <c r="L195" i="11" s="1"/>
  <c r="L204" i="11"/>
  <c r="L203" i="11" s="1"/>
  <c r="F204" i="11"/>
  <c r="C218" i="11"/>
  <c r="H230" i="11"/>
  <c r="H229" i="11" s="1"/>
  <c r="C232" i="11"/>
  <c r="L245" i="11"/>
  <c r="C254" i="11"/>
  <c r="O263" i="11"/>
  <c r="O258" i="11" s="1"/>
  <c r="L263" i="11"/>
  <c r="C266" i="11"/>
  <c r="F269" i="11"/>
  <c r="C289" i="11"/>
  <c r="L288" i="11"/>
  <c r="F287" i="12"/>
  <c r="F20" i="12"/>
  <c r="C78" i="12"/>
  <c r="L76" i="12"/>
  <c r="L75" i="12" s="1"/>
  <c r="C79" i="12"/>
  <c r="F75" i="12"/>
  <c r="E287" i="12"/>
  <c r="E286" i="12" s="1"/>
  <c r="E20" i="12"/>
  <c r="M287" i="12"/>
  <c r="M286" i="12" s="1"/>
  <c r="M20" i="12"/>
  <c r="D52" i="12"/>
  <c r="O53" i="12"/>
  <c r="I66" i="12"/>
  <c r="I52" i="12" s="1"/>
  <c r="C76" i="12"/>
  <c r="C91" i="12"/>
  <c r="F88" i="12"/>
  <c r="C88" i="12" s="1"/>
  <c r="K129" i="12"/>
  <c r="K74" i="12" s="1"/>
  <c r="C166" i="12"/>
  <c r="F165" i="12"/>
  <c r="C290" i="11"/>
  <c r="C291" i="11"/>
  <c r="F288" i="11"/>
  <c r="O21" i="12"/>
  <c r="C54" i="12"/>
  <c r="C55" i="12"/>
  <c r="C56" i="12"/>
  <c r="H52" i="12"/>
  <c r="C59" i="12"/>
  <c r="C60" i="12"/>
  <c r="F57" i="12"/>
  <c r="O68" i="12"/>
  <c r="O66" i="12" s="1"/>
  <c r="E82" i="12"/>
  <c r="E74" i="12" s="1"/>
  <c r="E51" i="12" s="1"/>
  <c r="O83" i="12"/>
  <c r="L83" i="12"/>
  <c r="C87" i="12"/>
  <c r="C146" i="12"/>
  <c r="F143" i="12"/>
  <c r="C238" i="12"/>
  <c r="I237" i="12"/>
  <c r="C278" i="11"/>
  <c r="I288" i="11"/>
  <c r="I286" i="11" s="1"/>
  <c r="C22" i="12"/>
  <c r="M52" i="12"/>
  <c r="F68" i="12"/>
  <c r="C84" i="12"/>
  <c r="C85" i="12"/>
  <c r="F94" i="12"/>
  <c r="C95" i="12"/>
  <c r="O102" i="12"/>
  <c r="C114" i="12"/>
  <c r="F111" i="12"/>
  <c r="C111" i="12" s="1"/>
  <c r="C118" i="12"/>
  <c r="F115" i="12"/>
  <c r="C115" i="12" s="1"/>
  <c r="C121" i="12"/>
  <c r="G129" i="12"/>
  <c r="G74" i="12" s="1"/>
  <c r="J193" i="12"/>
  <c r="D20" i="12"/>
  <c r="H20" i="12"/>
  <c r="C89" i="12"/>
  <c r="L102" i="12"/>
  <c r="F102" i="12"/>
  <c r="C124" i="12"/>
  <c r="H129" i="12"/>
  <c r="H74" i="12" s="1"/>
  <c r="C140" i="12"/>
  <c r="C141" i="12"/>
  <c r="L143" i="12"/>
  <c r="O150" i="12"/>
  <c r="O129" i="12" s="1"/>
  <c r="C176" i="12"/>
  <c r="C177" i="12"/>
  <c r="O203" i="12"/>
  <c r="I258" i="12"/>
  <c r="L286" i="12"/>
  <c r="O94" i="12"/>
  <c r="C101" i="12"/>
  <c r="C105" i="12"/>
  <c r="C106" i="12"/>
  <c r="C125" i="12"/>
  <c r="C126" i="12"/>
  <c r="D129" i="12"/>
  <c r="D74" i="12" s="1"/>
  <c r="J129" i="12"/>
  <c r="J74" i="12" s="1"/>
  <c r="J51" i="12" s="1"/>
  <c r="N129" i="12"/>
  <c r="N74" i="12" s="1"/>
  <c r="N284" i="12" s="1"/>
  <c r="C136" i="12"/>
  <c r="C137" i="12"/>
  <c r="C138" i="12"/>
  <c r="F135" i="12"/>
  <c r="C135" i="12" s="1"/>
  <c r="C152" i="12"/>
  <c r="C153" i="12"/>
  <c r="C160" i="12"/>
  <c r="C161" i="12"/>
  <c r="O165" i="12"/>
  <c r="O164" i="12" s="1"/>
  <c r="H173" i="12"/>
  <c r="H172" i="12" s="1"/>
  <c r="I230" i="12"/>
  <c r="F251" i="12"/>
  <c r="C255" i="12"/>
  <c r="C182" i="12"/>
  <c r="C206" i="12"/>
  <c r="C207" i="12"/>
  <c r="F204" i="12"/>
  <c r="C217" i="12"/>
  <c r="F215" i="12"/>
  <c r="C219" i="12"/>
  <c r="C233" i="12"/>
  <c r="L232" i="12"/>
  <c r="F234" i="12"/>
  <c r="C234" i="12" s="1"/>
  <c r="C235" i="12"/>
  <c r="L245" i="12"/>
  <c r="C249" i="12"/>
  <c r="H229" i="12"/>
  <c r="C254" i="12"/>
  <c r="I251" i="12"/>
  <c r="I250" i="12" s="1"/>
  <c r="L263" i="12"/>
  <c r="L258" i="12" s="1"/>
  <c r="F263" i="12"/>
  <c r="C267" i="12"/>
  <c r="I269" i="12"/>
  <c r="I268" i="12" s="1"/>
  <c r="C282" i="12"/>
  <c r="C294" i="12"/>
  <c r="G56" i="13"/>
  <c r="F130" i="12"/>
  <c r="F150" i="12"/>
  <c r="F174" i="12"/>
  <c r="F178" i="12"/>
  <c r="C179" i="12"/>
  <c r="O178" i="12"/>
  <c r="O173" i="12" s="1"/>
  <c r="O172" i="12" s="1"/>
  <c r="C184" i="12"/>
  <c r="O183" i="12"/>
  <c r="C188" i="12"/>
  <c r="O187" i="12"/>
  <c r="O186" i="12" s="1"/>
  <c r="C186" i="12" s="1"/>
  <c r="C192" i="12"/>
  <c r="H194" i="12"/>
  <c r="O195" i="12"/>
  <c r="C198" i="12"/>
  <c r="I197" i="12"/>
  <c r="I195" i="12" s="1"/>
  <c r="C201" i="12"/>
  <c r="I204" i="12"/>
  <c r="C209" i="12"/>
  <c r="C218" i="12"/>
  <c r="I215" i="12"/>
  <c r="F226" i="12"/>
  <c r="C226" i="12" s="1"/>
  <c r="C227" i="12"/>
  <c r="L237" i="12"/>
  <c r="C237" i="12" s="1"/>
  <c r="C241" i="12"/>
  <c r="C246" i="12"/>
  <c r="D229" i="12"/>
  <c r="O258" i="12"/>
  <c r="E269" i="12"/>
  <c r="E268" i="12" s="1"/>
  <c r="F275" i="12"/>
  <c r="C275" i="12" s="1"/>
  <c r="C276" i="12"/>
  <c r="F279" i="12"/>
  <c r="C279" i="12" s="1"/>
  <c r="C280" i="12"/>
  <c r="C283" i="12"/>
  <c r="I281" i="12"/>
  <c r="C183" i="12"/>
  <c r="C191" i="12"/>
  <c r="M193" i="12"/>
  <c r="C205" i="12"/>
  <c r="L204" i="12"/>
  <c r="L203" i="12" s="1"/>
  <c r="L194" i="12" s="1"/>
  <c r="F230" i="12"/>
  <c r="C231" i="12"/>
  <c r="O250" i="12"/>
  <c r="C262" i="12"/>
  <c r="C270" i="12"/>
  <c r="F271" i="12"/>
  <c r="C272" i="12"/>
  <c r="O288" i="12"/>
  <c r="G13" i="13"/>
  <c r="C129" i="14" l="1"/>
  <c r="O193" i="14"/>
  <c r="C26" i="14"/>
  <c r="L20" i="14"/>
  <c r="C20" i="14" s="1"/>
  <c r="I74" i="14"/>
  <c r="M50" i="14"/>
  <c r="I284" i="14"/>
  <c r="I51" i="14"/>
  <c r="M284" i="14"/>
  <c r="H50" i="14"/>
  <c r="H49" i="15"/>
  <c r="H285" i="15"/>
  <c r="L284" i="15"/>
  <c r="I193" i="15"/>
  <c r="E285" i="15"/>
  <c r="C203" i="15"/>
  <c r="E284" i="12"/>
  <c r="I203" i="12"/>
  <c r="C245" i="12"/>
  <c r="L129" i="12"/>
  <c r="D193" i="12"/>
  <c r="J50" i="12"/>
  <c r="I82" i="12"/>
  <c r="I74" i="12" s="1"/>
  <c r="G193" i="12"/>
  <c r="L173" i="12"/>
  <c r="L172" i="12" s="1"/>
  <c r="E193" i="12"/>
  <c r="K51" i="11"/>
  <c r="K50" i="11" s="1"/>
  <c r="K284" i="11"/>
  <c r="C88" i="11"/>
  <c r="I173" i="11"/>
  <c r="I172" i="11" s="1"/>
  <c r="F285" i="17"/>
  <c r="C285" i="17" s="1"/>
  <c r="F49" i="17"/>
  <c r="C49" i="17" s="1"/>
  <c r="C50" i="17"/>
  <c r="C51" i="16"/>
  <c r="F50" i="16"/>
  <c r="G285" i="14"/>
  <c r="G49" i="14"/>
  <c r="C286" i="14"/>
  <c r="I193" i="14"/>
  <c r="I50" i="14" s="1"/>
  <c r="L284" i="14"/>
  <c r="C287" i="14"/>
  <c r="C203" i="14"/>
  <c r="L50" i="14"/>
  <c r="L285" i="14" s="1"/>
  <c r="N51" i="15"/>
  <c r="N50" i="15" s="1"/>
  <c r="N284" i="15"/>
  <c r="J50" i="15"/>
  <c r="I284" i="15"/>
  <c r="C26" i="15"/>
  <c r="L20" i="15"/>
  <c r="C20" i="15" s="1"/>
  <c r="L51" i="15"/>
  <c r="L50" i="15" s="1"/>
  <c r="F194" i="15"/>
  <c r="I51" i="15"/>
  <c r="C53" i="15"/>
  <c r="F52" i="15"/>
  <c r="F74" i="15"/>
  <c r="C74" i="15" s="1"/>
  <c r="C75" i="15"/>
  <c r="C82" i="15"/>
  <c r="F229" i="15"/>
  <c r="C229" i="15" s="1"/>
  <c r="C230" i="15"/>
  <c r="F268" i="15"/>
  <c r="C269" i="15"/>
  <c r="C173" i="15"/>
  <c r="F172" i="15"/>
  <c r="C172" i="15" s="1"/>
  <c r="G285" i="15"/>
  <c r="G49" i="15"/>
  <c r="O193" i="15"/>
  <c r="O50" i="15" s="1"/>
  <c r="O284" i="15"/>
  <c r="M285" i="15"/>
  <c r="M49" i="15"/>
  <c r="D285" i="14"/>
  <c r="D49" i="14"/>
  <c r="O51" i="14"/>
  <c r="O50" i="14" s="1"/>
  <c r="O284" i="14"/>
  <c r="L49" i="14"/>
  <c r="M285" i="14"/>
  <c r="M49" i="14"/>
  <c r="J285" i="14"/>
  <c r="J49" i="14"/>
  <c r="F52" i="14"/>
  <c r="C53" i="14"/>
  <c r="F229" i="14"/>
  <c r="C229" i="14" s="1"/>
  <c r="C230" i="14"/>
  <c r="F172" i="14"/>
  <c r="C172" i="14" s="1"/>
  <c r="C173" i="14"/>
  <c r="C269" i="14"/>
  <c r="F268" i="14"/>
  <c r="F74" i="14"/>
  <c r="C74" i="14" s="1"/>
  <c r="C82" i="14"/>
  <c r="C190" i="14"/>
  <c r="F186" i="14"/>
  <c r="C186" i="14" s="1"/>
  <c r="N285" i="14"/>
  <c r="N49" i="14"/>
  <c r="F194" i="14"/>
  <c r="C94" i="12"/>
  <c r="M51" i="12"/>
  <c r="M50" i="12" s="1"/>
  <c r="M285" i="12" s="1"/>
  <c r="L52" i="12"/>
  <c r="K193" i="12"/>
  <c r="I194" i="12"/>
  <c r="C102" i="12"/>
  <c r="O52" i="12"/>
  <c r="E50" i="12"/>
  <c r="E285" i="12" s="1"/>
  <c r="L82" i="12"/>
  <c r="N193" i="11"/>
  <c r="N284" i="11"/>
  <c r="D50" i="11"/>
  <c r="C54" i="11"/>
  <c r="J51" i="11"/>
  <c r="J50" i="11" s="1"/>
  <c r="J49" i="11" s="1"/>
  <c r="L286" i="11"/>
  <c r="L230" i="11"/>
  <c r="O203" i="11"/>
  <c r="O194" i="11" s="1"/>
  <c r="L129" i="11"/>
  <c r="I82" i="11"/>
  <c r="C174" i="11"/>
  <c r="M74" i="11"/>
  <c r="M51" i="11" s="1"/>
  <c r="M50" i="11" s="1"/>
  <c r="I258" i="11"/>
  <c r="I229" i="11" s="1"/>
  <c r="L82" i="11"/>
  <c r="E74" i="11"/>
  <c r="E51" i="11" s="1"/>
  <c r="F75" i="11"/>
  <c r="L53" i="11"/>
  <c r="L52" i="11" s="1"/>
  <c r="N51" i="11"/>
  <c r="D284" i="11"/>
  <c r="O229" i="11"/>
  <c r="H284" i="11"/>
  <c r="G284" i="11"/>
  <c r="E284" i="11"/>
  <c r="H193" i="11"/>
  <c r="H50" i="11" s="1"/>
  <c r="C143" i="11"/>
  <c r="C115" i="11"/>
  <c r="M285" i="11"/>
  <c r="M49" i="11"/>
  <c r="L74" i="11"/>
  <c r="L51" i="11" s="1"/>
  <c r="K51" i="12"/>
  <c r="K284" i="12"/>
  <c r="I52" i="11"/>
  <c r="C53" i="11"/>
  <c r="K49" i="11"/>
  <c r="K285" i="11"/>
  <c r="G51" i="12"/>
  <c r="G284" i="12"/>
  <c r="D49" i="11"/>
  <c r="D24" i="11"/>
  <c r="D285" i="11" s="1"/>
  <c r="J49" i="12"/>
  <c r="J285" i="12"/>
  <c r="C271" i="12"/>
  <c r="F269" i="12"/>
  <c r="F203" i="12"/>
  <c r="C204" i="12"/>
  <c r="F286" i="12"/>
  <c r="C83" i="11"/>
  <c r="F82" i="11"/>
  <c r="C27" i="11"/>
  <c r="L26" i="11"/>
  <c r="F172" i="11"/>
  <c r="C172" i="11" s="1"/>
  <c r="C173" i="11"/>
  <c r="N51" i="12"/>
  <c r="N50" i="12" s="1"/>
  <c r="C197" i="11"/>
  <c r="C281" i="12"/>
  <c r="O194" i="12"/>
  <c r="O193" i="12" s="1"/>
  <c r="C130" i="12"/>
  <c r="F129" i="12"/>
  <c r="F258" i="12"/>
  <c r="C258" i="12" s="1"/>
  <c r="C263" i="12"/>
  <c r="H284" i="12"/>
  <c r="C215" i="12"/>
  <c r="F250" i="12"/>
  <c r="C250" i="12" s="1"/>
  <c r="C251" i="12"/>
  <c r="C143" i="12"/>
  <c r="O82" i="12"/>
  <c r="O74" i="12" s="1"/>
  <c r="O51" i="12" s="1"/>
  <c r="O50" i="12" s="1"/>
  <c r="H51" i="12"/>
  <c r="O287" i="12"/>
  <c r="O286" i="12" s="1"/>
  <c r="O20" i="12"/>
  <c r="I51" i="12"/>
  <c r="J284" i="11"/>
  <c r="C237" i="11"/>
  <c r="F230" i="11"/>
  <c r="I195" i="11"/>
  <c r="I194" i="11" s="1"/>
  <c r="L258" i="11"/>
  <c r="L229" i="11" s="1"/>
  <c r="E193" i="11"/>
  <c r="E50" i="11" s="1"/>
  <c r="F66" i="11"/>
  <c r="C178" i="11"/>
  <c r="F287" i="11"/>
  <c r="C21" i="11"/>
  <c r="C195" i="11"/>
  <c r="C57" i="11"/>
  <c r="D284" i="12"/>
  <c r="C174" i="12"/>
  <c r="F173" i="12"/>
  <c r="C281" i="11"/>
  <c r="C275" i="11"/>
  <c r="I269" i="11"/>
  <c r="I268" i="11" s="1"/>
  <c r="C187" i="11"/>
  <c r="F186" i="11"/>
  <c r="C186" i="11" s="1"/>
  <c r="C263" i="11"/>
  <c r="F258" i="11"/>
  <c r="C102" i="11"/>
  <c r="C150" i="12"/>
  <c r="J284" i="12"/>
  <c r="D51" i="12"/>
  <c r="D50" i="12" s="1"/>
  <c r="C75" i="12"/>
  <c r="F268" i="11"/>
  <c r="C268" i="11" s="1"/>
  <c r="C269" i="11"/>
  <c r="L194" i="11"/>
  <c r="C130" i="11"/>
  <c r="C288" i="12"/>
  <c r="G285" i="11"/>
  <c r="G49" i="11"/>
  <c r="C195" i="12"/>
  <c r="C187" i="12"/>
  <c r="H193" i="12"/>
  <c r="C178" i="12"/>
  <c r="L230" i="12"/>
  <c r="L229" i="12" s="1"/>
  <c r="L193" i="12" s="1"/>
  <c r="C232" i="12"/>
  <c r="C197" i="12"/>
  <c r="I229" i="12"/>
  <c r="I193" i="12" s="1"/>
  <c r="C68" i="12"/>
  <c r="F66" i="12"/>
  <c r="C66" i="12" s="1"/>
  <c r="C57" i="12"/>
  <c r="F53" i="12"/>
  <c r="C288" i="11"/>
  <c r="C165" i="12"/>
  <c r="F164" i="12"/>
  <c r="C164" i="12" s="1"/>
  <c r="M284" i="11"/>
  <c r="C21" i="12"/>
  <c r="C204" i="11"/>
  <c r="F203" i="11"/>
  <c r="C203" i="11" s="1"/>
  <c r="C121" i="11"/>
  <c r="O82" i="11"/>
  <c r="O74" i="11" s="1"/>
  <c r="C27" i="12"/>
  <c r="L26" i="12"/>
  <c r="F129" i="11"/>
  <c r="C215" i="11"/>
  <c r="O52" i="11"/>
  <c r="C250" i="11"/>
  <c r="I287" i="12"/>
  <c r="I286" i="12" s="1"/>
  <c r="C150" i="11"/>
  <c r="C94" i="11"/>
  <c r="C83" i="12"/>
  <c r="F82" i="12"/>
  <c r="C245" i="11"/>
  <c r="F164" i="11"/>
  <c r="C164" i="11" s="1"/>
  <c r="C165" i="11"/>
  <c r="I75" i="11"/>
  <c r="I74" i="11" s="1"/>
  <c r="C76" i="11"/>
  <c r="J285" i="11"/>
  <c r="H49" i="14" l="1"/>
  <c r="H285" i="14"/>
  <c r="I50" i="15"/>
  <c r="C129" i="12"/>
  <c r="G50" i="12"/>
  <c r="L74" i="12"/>
  <c r="L51" i="12" s="1"/>
  <c r="L50" i="12" s="1"/>
  <c r="L49" i="12" s="1"/>
  <c r="M49" i="12"/>
  <c r="O193" i="11"/>
  <c r="F285" i="16"/>
  <c r="C285" i="16" s="1"/>
  <c r="F49" i="16"/>
  <c r="C49" i="16" s="1"/>
  <c r="C50" i="16"/>
  <c r="I49" i="14"/>
  <c r="I285" i="14"/>
  <c r="N49" i="15"/>
  <c r="N285" i="15"/>
  <c r="J285" i="15"/>
  <c r="J49" i="15"/>
  <c r="C268" i="15"/>
  <c r="F284" i="15"/>
  <c r="C284" i="15" s="1"/>
  <c r="I285" i="15"/>
  <c r="I49" i="15"/>
  <c r="F193" i="15"/>
  <c r="C193" i="15" s="1"/>
  <c r="C194" i="15"/>
  <c r="O285" i="15"/>
  <c r="O49" i="15"/>
  <c r="C52" i="15"/>
  <c r="F51" i="15"/>
  <c r="L285" i="15"/>
  <c r="L49" i="15"/>
  <c r="F193" i="14"/>
  <c r="C193" i="14" s="1"/>
  <c r="C194" i="14"/>
  <c r="C268" i="14"/>
  <c r="F284" i="14"/>
  <c r="C284" i="14" s="1"/>
  <c r="O285" i="14"/>
  <c r="O49" i="14"/>
  <c r="C52" i="14"/>
  <c r="F51" i="14"/>
  <c r="C286" i="12"/>
  <c r="K50" i="12"/>
  <c r="K285" i="12" s="1"/>
  <c r="E49" i="12"/>
  <c r="L284" i="11"/>
  <c r="C129" i="11"/>
  <c r="I193" i="11"/>
  <c r="N50" i="11"/>
  <c r="C258" i="11"/>
  <c r="O285" i="12"/>
  <c r="O49" i="12"/>
  <c r="E285" i="11"/>
  <c r="E49" i="11"/>
  <c r="H285" i="11"/>
  <c r="H49" i="11"/>
  <c r="C66" i="11"/>
  <c r="F52" i="11"/>
  <c r="I284" i="12"/>
  <c r="K49" i="12"/>
  <c r="O51" i="11"/>
  <c r="O50" i="11" s="1"/>
  <c r="D285" i="12"/>
  <c r="D49" i="12"/>
  <c r="C75" i="11"/>
  <c r="C287" i="12"/>
  <c r="F229" i="12"/>
  <c r="C229" i="12" s="1"/>
  <c r="C203" i="12"/>
  <c r="F194" i="12"/>
  <c r="O284" i="11"/>
  <c r="O284" i="12"/>
  <c r="L193" i="11"/>
  <c r="L50" i="11" s="1"/>
  <c r="F229" i="11"/>
  <c r="C229" i="11" s="1"/>
  <c r="C230" i="11"/>
  <c r="C26" i="11"/>
  <c r="L20" i="11"/>
  <c r="I284" i="11"/>
  <c r="C173" i="12"/>
  <c r="F172" i="12"/>
  <c r="C172" i="12" s="1"/>
  <c r="F194" i="11"/>
  <c r="C287" i="11"/>
  <c r="F286" i="11"/>
  <c r="C286" i="11" s="1"/>
  <c r="N285" i="12"/>
  <c r="N49" i="12"/>
  <c r="F74" i="11"/>
  <c r="C74" i="11" s="1"/>
  <c r="C82" i="11"/>
  <c r="C230" i="12"/>
  <c r="C269" i="12"/>
  <c r="F268" i="12"/>
  <c r="F24" i="11"/>
  <c r="D20" i="11"/>
  <c r="G285" i="12"/>
  <c r="G49" i="12"/>
  <c r="I51" i="11"/>
  <c r="I50" i="11" s="1"/>
  <c r="C26" i="12"/>
  <c r="L20" i="12"/>
  <c r="C20" i="12" s="1"/>
  <c r="C53" i="12"/>
  <c r="F52" i="12"/>
  <c r="I50" i="12"/>
  <c r="C82" i="12"/>
  <c r="F74" i="12"/>
  <c r="H50" i="12"/>
  <c r="C74" i="12" l="1"/>
  <c r="L285" i="12"/>
  <c r="L284" i="12"/>
  <c r="F50" i="15"/>
  <c r="C51" i="15"/>
  <c r="C51" i="14"/>
  <c r="F50" i="14"/>
  <c r="F284" i="11"/>
  <c r="C284" i="11" s="1"/>
  <c r="N285" i="11"/>
  <c r="N49" i="11"/>
  <c r="L49" i="11"/>
  <c r="L285" i="11"/>
  <c r="I285" i="11"/>
  <c r="I49" i="11"/>
  <c r="C24" i="11"/>
  <c r="F20" i="11"/>
  <c r="C20" i="11" s="1"/>
  <c r="C268" i="12"/>
  <c r="F284" i="12"/>
  <c r="F51" i="12"/>
  <c r="C52" i="12"/>
  <c r="H285" i="12"/>
  <c r="H49" i="12"/>
  <c r="I285" i="12"/>
  <c r="I49" i="12"/>
  <c r="F193" i="11"/>
  <c r="C193" i="11" s="1"/>
  <c r="C194" i="11"/>
  <c r="C194" i="12"/>
  <c r="F193" i="12"/>
  <c r="C193" i="12" s="1"/>
  <c r="O285" i="11"/>
  <c r="O49" i="11"/>
  <c r="C52" i="11"/>
  <c r="F51" i="11"/>
  <c r="C284" i="12" l="1"/>
  <c r="F285" i="15"/>
  <c r="C285" i="15" s="1"/>
  <c r="F49" i="15"/>
  <c r="C49" i="15" s="1"/>
  <c r="C50" i="15"/>
  <c r="F285" i="14"/>
  <c r="C285" i="14" s="1"/>
  <c r="F49" i="14"/>
  <c r="C49" i="14" s="1"/>
  <c r="C50" i="14"/>
  <c r="F50" i="11"/>
  <c r="C51" i="11"/>
  <c r="F50" i="12"/>
  <c r="C51" i="12"/>
  <c r="G14" i="9"/>
  <c r="G13" i="9"/>
  <c r="G12" i="9" s="1"/>
  <c r="F12" i="9"/>
  <c r="E12" i="9"/>
  <c r="F285" i="12" l="1"/>
  <c r="C285" i="12" s="1"/>
  <c r="C50" i="12"/>
  <c r="F49" i="12"/>
  <c r="C49" i="12" s="1"/>
  <c r="F285" i="11"/>
  <c r="C285" i="11" s="1"/>
  <c r="F49" i="11"/>
  <c r="C49" i="11" s="1"/>
  <c r="C50" i="11"/>
  <c r="O296" i="8" l="1"/>
  <c r="L296" i="8"/>
  <c r="I296" i="8"/>
  <c r="F296" i="8"/>
  <c r="O295" i="8"/>
  <c r="L295" i="8"/>
  <c r="I295" i="8"/>
  <c r="F295" i="8"/>
  <c r="O294" i="8"/>
  <c r="L294" i="8"/>
  <c r="I294" i="8"/>
  <c r="F294" i="8"/>
  <c r="O293" i="8"/>
  <c r="L293" i="8"/>
  <c r="I293" i="8"/>
  <c r="F293" i="8"/>
  <c r="O292" i="8"/>
  <c r="L292" i="8"/>
  <c r="I292" i="8"/>
  <c r="F292" i="8"/>
  <c r="O291" i="8"/>
  <c r="L291" i="8"/>
  <c r="I291" i="8"/>
  <c r="F291" i="8"/>
  <c r="O290" i="8"/>
  <c r="L290" i="8"/>
  <c r="I290" i="8"/>
  <c r="F290" i="8"/>
  <c r="O289" i="8"/>
  <c r="L289" i="8"/>
  <c r="L288" i="8" s="1"/>
  <c r="I289" i="8"/>
  <c r="F289" i="8"/>
  <c r="F288" i="8" s="1"/>
  <c r="N288" i="8"/>
  <c r="M288" i="8"/>
  <c r="K288" i="8"/>
  <c r="J288" i="8"/>
  <c r="H288" i="8"/>
  <c r="G288" i="8"/>
  <c r="E288" i="8"/>
  <c r="D288" i="8"/>
  <c r="O283" i="8"/>
  <c r="L283" i="8"/>
  <c r="I283" i="8"/>
  <c r="F283" i="8"/>
  <c r="O282" i="8"/>
  <c r="O281" i="8" s="1"/>
  <c r="L282" i="8"/>
  <c r="L281" i="8" s="1"/>
  <c r="I282" i="8"/>
  <c r="F282" i="8"/>
  <c r="N281" i="8"/>
  <c r="M281" i="8"/>
  <c r="K281" i="8"/>
  <c r="J281" i="8"/>
  <c r="H281" i="8"/>
  <c r="G281" i="8"/>
  <c r="F281" i="8"/>
  <c r="E281" i="8"/>
  <c r="D281" i="8"/>
  <c r="O280" i="8"/>
  <c r="O279" i="8" s="1"/>
  <c r="L280" i="8"/>
  <c r="I280" i="8"/>
  <c r="I279" i="8" s="1"/>
  <c r="F280" i="8"/>
  <c r="N279" i="8"/>
  <c r="M279" i="8"/>
  <c r="L279" i="8"/>
  <c r="K279" i="8"/>
  <c r="J279" i="8"/>
  <c r="H279" i="8"/>
  <c r="H268" i="8" s="1"/>
  <c r="G279" i="8"/>
  <c r="G268" i="8" s="1"/>
  <c r="E279" i="8"/>
  <c r="D279" i="8"/>
  <c r="O278" i="8"/>
  <c r="L278" i="8"/>
  <c r="I278" i="8"/>
  <c r="F278" i="8"/>
  <c r="O277" i="8"/>
  <c r="L277" i="8"/>
  <c r="I277" i="8"/>
  <c r="F277" i="8"/>
  <c r="O276" i="8"/>
  <c r="O275" i="8" s="1"/>
  <c r="L276" i="8"/>
  <c r="I276" i="8"/>
  <c r="I275" i="8" s="1"/>
  <c r="F276" i="8"/>
  <c r="C276" i="8" s="1"/>
  <c r="N275" i="8"/>
  <c r="M275" i="8"/>
  <c r="K275" i="8"/>
  <c r="J275" i="8"/>
  <c r="H275" i="8"/>
  <c r="G275" i="8"/>
  <c r="F275" i="8"/>
  <c r="E275" i="8"/>
  <c r="D275" i="8"/>
  <c r="O274" i="8"/>
  <c r="L274" i="8"/>
  <c r="I274" i="8"/>
  <c r="F274" i="8"/>
  <c r="O273" i="8"/>
  <c r="L273" i="8"/>
  <c r="I273" i="8"/>
  <c r="F273" i="8"/>
  <c r="O272" i="8"/>
  <c r="O271" i="8" s="1"/>
  <c r="L272" i="8"/>
  <c r="L271" i="8" s="1"/>
  <c r="I272" i="8"/>
  <c r="I271" i="8" s="1"/>
  <c r="F272" i="8"/>
  <c r="N271" i="8"/>
  <c r="M271" i="8"/>
  <c r="K271" i="8"/>
  <c r="J271" i="8"/>
  <c r="H271" i="8"/>
  <c r="G271" i="8"/>
  <c r="F271" i="8"/>
  <c r="E271" i="8"/>
  <c r="D271" i="8"/>
  <c r="D269" i="8" s="1"/>
  <c r="D268" i="8" s="1"/>
  <c r="O270" i="8"/>
  <c r="L270" i="8"/>
  <c r="I270" i="8"/>
  <c r="F270" i="8"/>
  <c r="N268" i="8"/>
  <c r="M268" i="8"/>
  <c r="K268" i="8"/>
  <c r="O267" i="8"/>
  <c r="L267" i="8"/>
  <c r="I267" i="8"/>
  <c r="F267" i="8"/>
  <c r="O266" i="8"/>
  <c r="L266" i="8"/>
  <c r="I266" i="8"/>
  <c r="F266" i="8"/>
  <c r="O265" i="8"/>
  <c r="L265" i="8"/>
  <c r="I265" i="8"/>
  <c r="F265" i="8"/>
  <c r="O264" i="8"/>
  <c r="L264" i="8"/>
  <c r="I264" i="8"/>
  <c r="F264" i="8"/>
  <c r="O263" i="8"/>
  <c r="N263" i="8"/>
  <c r="M263" i="8"/>
  <c r="K263" i="8"/>
  <c r="J263" i="8"/>
  <c r="H263" i="8"/>
  <c r="G263" i="8"/>
  <c r="E263" i="8"/>
  <c r="D263" i="8"/>
  <c r="O262" i="8"/>
  <c r="L262" i="8"/>
  <c r="I262" i="8"/>
  <c r="F262" i="8"/>
  <c r="O261" i="8"/>
  <c r="L261" i="8"/>
  <c r="I261" i="8"/>
  <c r="F261" i="8"/>
  <c r="O260" i="8"/>
  <c r="L260" i="8"/>
  <c r="L259" i="8" s="1"/>
  <c r="I260" i="8"/>
  <c r="F260" i="8"/>
  <c r="O259" i="8"/>
  <c r="N259" i="8"/>
  <c r="M259" i="8"/>
  <c r="K259" i="8"/>
  <c r="J259" i="8"/>
  <c r="H259" i="8"/>
  <c r="H258" i="8" s="1"/>
  <c r="G259" i="8"/>
  <c r="E259" i="8"/>
  <c r="E258" i="8" s="1"/>
  <c r="D259" i="8"/>
  <c r="N258" i="8"/>
  <c r="D258" i="8"/>
  <c r="O257" i="8"/>
  <c r="L257" i="8"/>
  <c r="I257" i="8"/>
  <c r="F257" i="8"/>
  <c r="O256" i="8"/>
  <c r="L256" i="8"/>
  <c r="I256" i="8"/>
  <c r="F256" i="8"/>
  <c r="C256" i="8" s="1"/>
  <c r="O255" i="8"/>
  <c r="L255" i="8"/>
  <c r="I255" i="8"/>
  <c r="F255" i="8"/>
  <c r="C255" i="8" s="1"/>
  <c r="O254" i="8"/>
  <c r="L254" i="8"/>
  <c r="I254" i="8"/>
  <c r="F254" i="8"/>
  <c r="O253" i="8"/>
  <c r="L253" i="8"/>
  <c r="I253" i="8"/>
  <c r="F253" i="8"/>
  <c r="O252" i="8"/>
  <c r="L252" i="8"/>
  <c r="I252" i="8"/>
  <c r="F252" i="8"/>
  <c r="O251" i="8"/>
  <c r="O250" i="8" s="1"/>
  <c r="N251" i="8"/>
  <c r="M251" i="8"/>
  <c r="K251" i="8"/>
  <c r="K250" i="8" s="1"/>
  <c r="J251" i="8"/>
  <c r="H251" i="8"/>
  <c r="G251" i="8"/>
  <c r="G250" i="8" s="1"/>
  <c r="E251" i="8"/>
  <c r="E250" i="8" s="1"/>
  <c r="D251" i="8"/>
  <c r="D250" i="8" s="1"/>
  <c r="N250" i="8"/>
  <c r="M250" i="8"/>
  <c r="J250" i="8"/>
  <c r="H250" i="8"/>
  <c r="O249" i="8"/>
  <c r="L249" i="8"/>
  <c r="I249" i="8"/>
  <c r="C249" i="8" s="1"/>
  <c r="F249" i="8"/>
  <c r="O248" i="8"/>
  <c r="L248" i="8"/>
  <c r="I248" i="8"/>
  <c r="F248" i="8"/>
  <c r="O247" i="8"/>
  <c r="L247" i="8"/>
  <c r="I247" i="8"/>
  <c r="C247" i="8" s="1"/>
  <c r="F247" i="8"/>
  <c r="O246" i="8"/>
  <c r="L246" i="8"/>
  <c r="I246" i="8"/>
  <c r="F246" i="8"/>
  <c r="N245" i="8"/>
  <c r="M245" i="8"/>
  <c r="K245" i="8"/>
  <c r="J245" i="8"/>
  <c r="H245" i="8"/>
  <c r="G245" i="8"/>
  <c r="E245" i="8"/>
  <c r="D245" i="8"/>
  <c r="O244" i="8"/>
  <c r="L244" i="8"/>
  <c r="I244" i="8"/>
  <c r="F244" i="8"/>
  <c r="O243" i="8"/>
  <c r="L243" i="8"/>
  <c r="I243" i="8"/>
  <c r="C243" i="8" s="1"/>
  <c r="F243" i="8"/>
  <c r="O242" i="8"/>
  <c r="L242" i="8"/>
  <c r="I242" i="8"/>
  <c r="F242" i="8"/>
  <c r="O241" i="8"/>
  <c r="L241" i="8"/>
  <c r="I241" i="8"/>
  <c r="F241" i="8"/>
  <c r="O240" i="8"/>
  <c r="L240" i="8"/>
  <c r="I240" i="8"/>
  <c r="F240" i="8"/>
  <c r="O239" i="8"/>
  <c r="L239" i="8"/>
  <c r="I239" i="8"/>
  <c r="F239" i="8"/>
  <c r="C239" i="8" s="1"/>
  <c r="O238" i="8"/>
  <c r="L238" i="8"/>
  <c r="I238" i="8"/>
  <c r="F238" i="8"/>
  <c r="N237" i="8"/>
  <c r="M237" i="8"/>
  <c r="K237" i="8"/>
  <c r="J237" i="8"/>
  <c r="H237" i="8"/>
  <c r="G237" i="8"/>
  <c r="E237" i="8"/>
  <c r="D237" i="8"/>
  <c r="O236" i="8"/>
  <c r="L236" i="8"/>
  <c r="I236" i="8"/>
  <c r="F236" i="8"/>
  <c r="O235" i="8"/>
  <c r="O234" i="8" s="1"/>
  <c r="L235" i="8"/>
  <c r="I235" i="8"/>
  <c r="C235" i="8" s="1"/>
  <c r="F235" i="8"/>
  <c r="N234" i="8"/>
  <c r="M234" i="8"/>
  <c r="K234" i="8"/>
  <c r="J234" i="8"/>
  <c r="H234" i="8"/>
  <c r="G234" i="8"/>
  <c r="F234" i="8"/>
  <c r="E234" i="8"/>
  <c r="D234" i="8"/>
  <c r="O233" i="8"/>
  <c r="L233" i="8"/>
  <c r="L232" i="8" s="1"/>
  <c r="I233" i="8"/>
  <c r="I232" i="8" s="1"/>
  <c r="F233" i="8"/>
  <c r="F232" i="8" s="1"/>
  <c r="O232" i="8"/>
  <c r="N232" i="8"/>
  <c r="N230" i="8" s="1"/>
  <c r="N229" i="8" s="1"/>
  <c r="M232" i="8"/>
  <c r="K232" i="8"/>
  <c r="J232" i="8"/>
  <c r="J230" i="8" s="1"/>
  <c r="H232" i="8"/>
  <c r="G232" i="8"/>
  <c r="G230" i="8" s="1"/>
  <c r="E232" i="8"/>
  <c r="D232" i="8"/>
  <c r="D230" i="8" s="1"/>
  <c r="O231" i="8"/>
  <c r="L231" i="8"/>
  <c r="I231" i="8"/>
  <c r="F231" i="8"/>
  <c r="C231" i="8" s="1"/>
  <c r="O228" i="8"/>
  <c r="L228" i="8"/>
  <c r="I228" i="8"/>
  <c r="F228" i="8"/>
  <c r="O227" i="8"/>
  <c r="O226" i="8" s="1"/>
  <c r="L227" i="8"/>
  <c r="L226" i="8" s="1"/>
  <c r="I227" i="8"/>
  <c r="F227" i="8"/>
  <c r="N226" i="8"/>
  <c r="M226" i="8"/>
  <c r="K226" i="8"/>
  <c r="J226" i="8"/>
  <c r="I226" i="8"/>
  <c r="H226" i="8"/>
  <c r="G226" i="8"/>
  <c r="E226" i="8"/>
  <c r="D226" i="8"/>
  <c r="O225" i="8"/>
  <c r="L225" i="8"/>
  <c r="I225" i="8"/>
  <c r="F225" i="8"/>
  <c r="O224" i="8"/>
  <c r="L224" i="8"/>
  <c r="I224" i="8"/>
  <c r="F224" i="8"/>
  <c r="O223" i="8"/>
  <c r="L223" i="8"/>
  <c r="I223" i="8"/>
  <c r="F223" i="8"/>
  <c r="C223" i="8" s="1"/>
  <c r="O222" i="8"/>
  <c r="L222" i="8"/>
  <c r="I222" i="8"/>
  <c r="F222" i="8"/>
  <c r="O221" i="8"/>
  <c r="L221" i="8"/>
  <c r="I221" i="8"/>
  <c r="F221" i="8"/>
  <c r="O220" i="8"/>
  <c r="L220" i="8"/>
  <c r="I220" i="8"/>
  <c r="F220" i="8"/>
  <c r="O219" i="8"/>
  <c r="L219" i="8"/>
  <c r="I219" i="8"/>
  <c r="F219" i="8"/>
  <c r="O218" i="8"/>
  <c r="L218" i="8"/>
  <c r="I218" i="8"/>
  <c r="F218" i="8"/>
  <c r="O217" i="8"/>
  <c r="L217" i="8"/>
  <c r="I217" i="8"/>
  <c r="F217" i="8"/>
  <c r="O216" i="8"/>
  <c r="L216" i="8"/>
  <c r="I216" i="8"/>
  <c r="F216" i="8"/>
  <c r="N215" i="8"/>
  <c r="M215" i="8"/>
  <c r="K215" i="8"/>
  <c r="J215" i="8"/>
  <c r="H215" i="8"/>
  <c r="G215" i="8"/>
  <c r="E215" i="8"/>
  <c r="D215" i="8"/>
  <c r="O214" i="8"/>
  <c r="L214" i="8"/>
  <c r="I214" i="8"/>
  <c r="F214" i="8"/>
  <c r="O213" i="8"/>
  <c r="L213" i="8"/>
  <c r="I213" i="8"/>
  <c r="F213" i="8"/>
  <c r="O212" i="8"/>
  <c r="L212" i="8"/>
  <c r="I212" i="8"/>
  <c r="F212" i="8"/>
  <c r="O211" i="8"/>
  <c r="L211" i="8"/>
  <c r="I211" i="8"/>
  <c r="F211" i="8"/>
  <c r="C211" i="8" s="1"/>
  <c r="O210" i="8"/>
  <c r="L210" i="8"/>
  <c r="I210" i="8"/>
  <c r="F210" i="8"/>
  <c r="O209" i="8"/>
  <c r="L209" i="8"/>
  <c r="I209" i="8"/>
  <c r="F209" i="8"/>
  <c r="O208" i="8"/>
  <c r="L208" i="8"/>
  <c r="I208" i="8"/>
  <c r="F208" i="8"/>
  <c r="O207" i="8"/>
  <c r="L207" i="8"/>
  <c r="I207" i="8"/>
  <c r="F207" i="8"/>
  <c r="C207" i="8" s="1"/>
  <c r="O206" i="8"/>
  <c r="L206" i="8"/>
  <c r="I206" i="8"/>
  <c r="F206" i="8"/>
  <c r="O205" i="8"/>
  <c r="L205" i="8"/>
  <c r="I205" i="8"/>
  <c r="F205" i="8"/>
  <c r="N204" i="8"/>
  <c r="N203" i="8" s="1"/>
  <c r="M204" i="8"/>
  <c r="K204" i="8"/>
  <c r="J204" i="8"/>
  <c r="J203" i="8" s="1"/>
  <c r="H204" i="8"/>
  <c r="G204" i="8"/>
  <c r="E204" i="8"/>
  <c r="E203" i="8" s="1"/>
  <c r="D204" i="8"/>
  <c r="K203" i="8"/>
  <c r="O202" i="8"/>
  <c r="L202" i="8"/>
  <c r="I202" i="8"/>
  <c r="F202" i="8"/>
  <c r="O201" i="8"/>
  <c r="L201" i="8"/>
  <c r="I201" i="8"/>
  <c r="F201" i="8"/>
  <c r="O200" i="8"/>
  <c r="L200" i="8"/>
  <c r="I200" i="8"/>
  <c r="F200" i="8"/>
  <c r="O199" i="8"/>
  <c r="L199" i="8"/>
  <c r="I199" i="8"/>
  <c r="F199" i="8"/>
  <c r="O198" i="8"/>
  <c r="L198" i="8"/>
  <c r="L197" i="8" s="1"/>
  <c r="I198" i="8"/>
  <c r="I197" i="8" s="1"/>
  <c r="F198" i="8"/>
  <c r="N197" i="8"/>
  <c r="M197" i="8"/>
  <c r="M195" i="8" s="1"/>
  <c r="K197" i="8"/>
  <c r="J197" i="8"/>
  <c r="H197" i="8"/>
  <c r="H195" i="8" s="1"/>
  <c r="G197" i="8"/>
  <c r="G195" i="8" s="1"/>
  <c r="E197" i="8"/>
  <c r="E195" i="8" s="1"/>
  <c r="D197" i="8"/>
  <c r="O196" i="8"/>
  <c r="L196" i="8"/>
  <c r="I196" i="8"/>
  <c r="F196" i="8"/>
  <c r="N195" i="8"/>
  <c r="K195" i="8"/>
  <c r="K194" i="8" s="1"/>
  <c r="J195" i="8"/>
  <c r="D195" i="8"/>
  <c r="O192" i="8"/>
  <c r="L192" i="8"/>
  <c r="I192" i="8"/>
  <c r="F192" i="8"/>
  <c r="O191" i="8"/>
  <c r="O190" i="8" s="1"/>
  <c r="N191" i="8"/>
  <c r="M191" i="8"/>
  <c r="K191" i="8"/>
  <c r="K190" i="8" s="1"/>
  <c r="J191" i="8"/>
  <c r="J190" i="8" s="1"/>
  <c r="I191" i="8"/>
  <c r="H191" i="8"/>
  <c r="G191" i="8"/>
  <c r="G190" i="8" s="1"/>
  <c r="F191" i="8"/>
  <c r="E191" i="8"/>
  <c r="D191" i="8"/>
  <c r="N190" i="8"/>
  <c r="M190" i="8"/>
  <c r="I190" i="8"/>
  <c r="H190" i="8"/>
  <c r="F190" i="8"/>
  <c r="E190" i="8"/>
  <c r="D190" i="8"/>
  <c r="O189" i="8"/>
  <c r="L189" i="8"/>
  <c r="I189" i="8"/>
  <c r="F189" i="8"/>
  <c r="O188" i="8"/>
  <c r="L188" i="8"/>
  <c r="I188" i="8"/>
  <c r="F188" i="8"/>
  <c r="O187" i="8"/>
  <c r="N187" i="8"/>
  <c r="N186" i="8" s="1"/>
  <c r="M187" i="8"/>
  <c r="M186" i="8" s="1"/>
  <c r="K187" i="8"/>
  <c r="J187" i="8"/>
  <c r="H187" i="8"/>
  <c r="G187" i="8"/>
  <c r="F187" i="8"/>
  <c r="E187" i="8"/>
  <c r="E186" i="8" s="1"/>
  <c r="D187" i="8"/>
  <c r="D186" i="8" s="1"/>
  <c r="F186" i="8"/>
  <c r="O185" i="8"/>
  <c r="L185" i="8"/>
  <c r="I185" i="8"/>
  <c r="F185" i="8"/>
  <c r="O184" i="8"/>
  <c r="L184" i="8"/>
  <c r="L183" i="8" s="1"/>
  <c r="I184" i="8"/>
  <c r="F184" i="8"/>
  <c r="F183" i="8" s="1"/>
  <c r="O183" i="8"/>
  <c r="N183" i="8"/>
  <c r="M183" i="8"/>
  <c r="K183" i="8"/>
  <c r="J183" i="8"/>
  <c r="H183" i="8"/>
  <c r="G183" i="8"/>
  <c r="E183" i="8"/>
  <c r="D183" i="8"/>
  <c r="O182" i="8"/>
  <c r="L182" i="8"/>
  <c r="I182" i="8"/>
  <c r="F182" i="8"/>
  <c r="O181" i="8"/>
  <c r="L181" i="8"/>
  <c r="I181" i="8"/>
  <c r="F181" i="8"/>
  <c r="O180" i="8"/>
  <c r="L180" i="8"/>
  <c r="I180" i="8"/>
  <c r="F180" i="8"/>
  <c r="O179" i="8"/>
  <c r="L179" i="8"/>
  <c r="L178" i="8" s="1"/>
  <c r="I179" i="8"/>
  <c r="I178" i="8" s="1"/>
  <c r="F179" i="8"/>
  <c r="C179" i="8"/>
  <c r="N178" i="8"/>
  <c r="M178" i="8"/>
  <c r="K178" i="8"/>
  <c r="J178" i="8"/>
  <c r="H178" i="8"/>
  <c r="G178" i="8"/>
  <c r="E178" i="8"/>
  <c r="D178" i="8"/>
  <c r="O177" i="8"/>
  <c r="L177" i="8"/>
  <c r="I177" i="8"/>
  <c r="C177" i="8" s="1"/>
  <c r="F177" i="8"/>
  <c r="O176" i="8"/>
  <c r="L176" i="8"/>
  <c r="I176" i="8"/>
  <c r="F176" i="8"/>
  <c r="O175" i="8"/>
  <c r="O174" i="8" s="1"/>
  <c r="L175" i="8"/>
  <c r="I175" i="8"/>
  <c r="I174" i="8" s="1"/>
  <c r="I173" i="8" s="1"/>
  <c r="F175" i="8"/>
  <c r="N174" i="8"/>
  <c r="N173" i="8" s="1"/>
  <c r="M174" i="8"/>
  <c r="K174" i="8"/>
  <c r="J174" i="8"/>
  <c r="J173" i="8" s="1"/>
  <c r="J172" i="8" s="1"/>
  <c r="H174" i="8"/>
  <c r="G174" i="8"/>
  <c r="G173" i="8" s="1"/>
  <c r="G172" i="8" s="1"/>
  <c r="F174" i="8"/>
  <c r="E174" i="8"/>
  <c r="E173" i="8" s="1"/>
  <c r="E172" i="8" s="1"/>
  <c r="D174" i="8"/>
  <c r="D173" i="8" s="1"/>
  <c r="D172" i="8" s="1"/>
  <c r="M173" i="8"/>
  <c r="M172" i="8" s="1"/>
  <c r="N172" i="8"/>
  <c r="O171" i="8"/>
  <c r="L171" i="8"/>
  <c r="I171" i="8"/>
  <c r="C171" i="8" s="1"/>
  <c r="F171" i="8"/>
  <c r="O170" i="8"/>
  <c r="L170" i="8"/>
  <c r="I170" i="8"/>
  <c r="F170" i="8"/>
  <c r="O169" i="8"/>
  <c r="L169" i="8"/>
  <c r="I169" i="8"/>
  <c r="F169" i="8"/>
  <c r="O168" i="8"/>
  <c r="L168" i="8"/>
  <c r="I168" i="8"/>
  <c r="F168" i="8"/>
  <c r="O167" i="8"/>
  <c r="L167" i="8"/>
  <c r="I167" i="8"/>
  <c r="F167" i="8"/>
  <c r="O166" i="8"/>
  <c r="L166" i="8"/>
  <c r="I166" i="8"/>
  <c r="F166" i="8"/>
  <c r="N165" i="8"/>
  <c r="M165" i="8"/>
  <c r="M164" i="8" s="1"/>
  <c r="K165" i="8"/>
  <c r="K164" i="8" s="1"/>
  <c r="J165" i="8"/>
  <c r="H165" i="8"/>
  <c r="H164" i="8" s="1"/>
  <c r="G165" i="8"/>
  <c r="G164" i="8" s="1"/>
  <c r="E165" i="8"/>
  <c r="E164" i="8" s="1"/>
  <c r="D165" i="8"/>
  <c r="N164" i="8"/>
  <c r="J164" i="8"/>
  <c r="D164" i="8"/>
  <c r="O163" i="8"/>
  <c r="L163" i="8"/>
  <c r="I163" i="8"/>
  <c r="F163" i="8"/>
  <c r="C163" i="8" s="1"/>
  <c r="O162" i="8"/>
  <c r="L162" i="8"/>
  <c r="I162" i="8"/>
  <c r="F162" i="8"/>
  <c r="O161" i="8"/>
  <c r="L161" i="8"/>
  <c r="I161" i="8"/>
  <c r="F161" i="8"/>
  <c r="O160" i="8"/>
  <c r="L160" i="8"/>
  <c r="L159" i="8" s="1"/>
  <c r="I160" i="8"/>
  <c r="F160" i="8"/>
  <c r="F159" i="8" s="1"/>
  <c r="O159" i="8"/>
  <c r="N159" i="8"/>
  <c r="M159" i="8"/>
  <c r="K159" i="8"/>
  <c r="J159" i="8"/>
  <c r="H159" i="8"/>
  <c r="G159" i="8"/>
  <c r="E159" i="8"/>
  <c r="D159" i="8"/>
  <c r="O158" i="8"/>
  <c r="L158" i="8"/>
  <c r="I158" i="8"/>
  <c r="F158" i="8"/>
  <c r="O157" i="8"/>
  <c r="L157" i="8"/>
  <c r="I157" i="8"/>
  <c r="F157" i="8"/>
  <c r="O156" i="8"/>
  <c r="L156" i="8"/>
  <c r="I156" i="8"/>
  <c r="F156" i="8"/>
  <c r="O155" i="8"/>
  <c r="L155" i="8"/>
  <c r="I155" i="8"/>
  <c r="F155" i="8"/>
  <c r="C155" i="8" s="1"/>
  <c r="O154" i="8"/>
  <c r="L154" i="8"/>
  <c r="I154" i="8"/>
  <c r="F154" i="8"/>
  <c r="O153" i="8"/>
  <c r="L153" i="8"/>
  <c r="I153" i="8"/>
  <c r="F153" i="8"/>
  <c r="O152" i="8"/>
  <c r="L152" i="8"/>
  <c r="I152" i="8"/>
  <c r="F152" i="8"/>
  <c r="O151" i="8"/>
  <c r="L151" i="8"/>
  <c r="I151" i="8"/>
  <c r="C151" i="8" s="1"/>
  <c r="F151" i="8"/>
  <c r="N150" i="8"/>
  <c r="M150" i="8"/>
  <c r="K150" i="8"/>
  <c r="J150" i="8"/>
  <c r="H150" i="8"/>
  <c r="G150" i="8"/>
  <c r="E150" i="8"/>
  <c r="D150" i="8"/>
  <c r="O149" i="8"/>
  <c r="L149" i="8"/>
  <c r="I149" i="8"/>
  <c r="F149" i="8"/>
  <c r="O148" i="8"/>
  <c r="L148" i="8"/>
  <c r="I148" i="8"/>
  <c r="F148" i="8"/>
  <c r="O147" i="8"/>
  <c r="L147" i="8"/>
  <c r="I147" i="8"/>
  <c r="F147" i="8"/>
  <c r="C147" i="8"/>
  <c r="O146" i="8"/>
  <c r="L146" i="8"/>
  <c r="I146" i="8"/>
  <c r="F146" i="8"/>
  <c r="C146" i="8" s="1"/>
  <c r="O145" i="8"/>
  <c r="L145" i="8"/>
  <c r="I145" i="8"/>
  <c r="F145" i="8"/>
  <c r="O144" i="8"/>
  <c r="L144" i="8"/>
  <c r="I144" i="8"/>
  <c r="F144" i="8"/>
  <c r="F143" i="8" s="1"/>
  <c r="N143" i="8"/>
  <c r="M143" i="8"/>
  <c r="K143" i="8"/>
  <c r="J143" i="8"/>
  <c r="H143" i="8"/>
  <c r="G143" i="8"/>
  <c r="E143" i="8"/>
  <c r="D143" i="8"/>
  <c r="O142" i="8"/>
  <c r="L142" i="8"/>
  <c r="I142" i="8"/>
  <c r="F142" i="8"/>
  <c r="O141" i="8"/>
  <c r="O140" i="8" s="1"/>
  <c r="L141" i="8"/>
  <c r="L140" i="8" s="1"/>
  <c r="I141" i="8"/>
  <c r="F141" i="8"/>
  <c r="N140" i="8"/>
  <c r="M140" i="8"/>
  <c r="K140" i="8"/>
  <c r="J140" i="8"/>
  <c r="H140" i="8"/>
  <c r="G140" i="8"/>
  <c r="F140" i="8"/>
  <c r="E140" i="8"/>
  <c r="D140" i="8"/>
  <c r="O139" i="8"/>
  <c r="L139" i="8"/>
  <c r="I139" i="8"/>
  <c r="F139" i="8"/>
  <c r="C139" i="8"/>
  <c r="O138" i="8"/>
  <c r="L138" i="8"/>
  <c r="I138" i="8"/>
  <c r="F138" i="8"/>
  <c r="C138" i="8" s="1"/>
  <c r="O137" i="8"/>
  <c r="L137" i="8"/>
  <c r="I137" i="8"/>
  <c r="F137" i="8"/>
  <c r="O136" i="8"/>
  <c r="L136" i="8"/>
  <c r="L135" i="8" s="1"/>
  <c r="I136" i="8"/>
  <c r="F136" i="8"/>
  <c r="F135" i="8" s="1"/>
  <c r="O135" i="8"/>
  <c r="N135" i="8"/>
  <c r="M135" i="8"/>
  <c r="K135" i="8"/>
  <c r="J135" i="8"/>
  <c r="H135" i="8"/>
  <c r="G135" i="8"/>
  <c r="E135" i="8"/>
  <c r="E129" i="8" s="1"/>
  <c r="D135" i="8"/>
  <c r="O134" i="8"/>
  <c r="L134" i="8"/>
  <c r="I134" i="8"/>
  <c r="F134" i="8"/>
  <c r="O133" i="8"/>
  <c r="L133" i="8"/>
  <c r="I133" i="8"/>
  <c r="C133" i="8" s="1"/>
  <c r="F133" i="8"/>
  <c r="O132" i="8"/>
  <c r="L132" i="8"/>
  <c r="I132" i="8"/>
  <c r="F132" i="8"/>
  <c r="O131" i="8"/>
  <c r="O130" i="8" s="1"/>
  <c r="L131" i="8"/>
  <c r="I131" i="8"/>
  <c r="I130" i="8" s="1"/>
  <c r="F131" i="8"/>
  <c r="N130" i="8"/>
  <c r="M130" i="8"/>
  <c r="L130" i="8"/>
  <c r="K130" i="8"/>
  <c r="J130" i="8"/>
  <c r="H130" i="8"/>
  <c r="G130" i="8"/>
  <c r="E130" i="8"/>
  <c r="D130" i="8"/>
  <c r="M129" i="8"/>
  <c r="O128" i="8"/>
  <c r="L128" i="8"/>
  <c r="L127" i="8" s="1"/>
  <c r="I128" i="8"/>
  <c r="I127" i="8" s="1"/>
  <c r="F128" i="8"/>
  <c r="F127" i="8" s="1"/>
  <c r="O127" i="8"/>
  <c r="N127" i="8"/>
  <c r="M127" i="8"/>
  <c r="K127" i="8"/>
  <c r="J127" i="8"/>
  <c r="H127" i="8"/>
  <c r="G127" i="8"/>
  <c r="E127" i="8"/>
  <c r="D127" i="8"/>
  <c r="O126" i="8"/>
  <c r="L126" i="8"/>
  <c r="I126" i="8"/>
  <c r="F126" i="8"/>
  <c r="C126" i="8" s="1"/>
  <c r="O125" i="8"/>
  <c r="L125" i="8"/>
  <c r="I125" i="8"/>
  <c r="F125" i="8"/>
  <c r="O124" i="8"/>
  <c r="L124" i="8"/>
  <c r="I124" i="8"/>
  <c r="F124" i="8"/>
  <c r="C124" i="8" s="1"/>
  <c r="O123" i="8"/>
  <c r="L123" i="8"/>
  <c r="I123" i="8"/>
  <c r="F123" i="8"/>
  <c r="C123" i="8" s="1"/>
  <c r="O122" i="8"/>
  <c r="L122" i="8"/>
  <c r="I122" i="8"/>
  <c r="I121" i="8" s="1"/>
  <c r="F122" i="8"/>
  <c r="N121" i="8"/>
  <c r="M121" i="8"/>
  <c r="K121" i="8"/>
  <c r="J121" i="8"/>
  <c r="H121" i="8"/>
  <c r="G121" i="8"/>
  <c r="E121" i="8"/>
  <c r="D121" i="8"/>
  <c r="O120" i="8"/>
  <c r="L120" i="8"/>
  <c r="I120" i="8"/>
  <c r="F120" i="8"/>
  <c r="O119" i="8"/>
  <c r="L119" i="8"/>
  <c r="I119" i="8"/>
  <c r="F119" i="8"/>
  <c r="C119" i="8" s="1"/>
  <c r="O118" i="8"/>
  <c r="L118" i="8"/>
  <c r="I118" i="8"/>
  <c r="F118" i="8"/>
  <c r="O117" i="8"/>
  <c r="L117" i="8"/>
  <c r="I117" i="8"/>
  <c r="F117" i="8"/>
  <c r="O116" i="8"/>
  <c r="L116" i="8"/>
  <c r="I116" i="8"/>
  <c r="F116" i="8"/>
  <c r="O115" i="8"/>
  <c r="N115" i="8"/>
  <c r="M115" i="8"/>
  <c r="K115" i="8"/>
  <c r="J115" i="8"/>
  <c r="H115" i="8"/>
  <c r="G115" i="8"/>
  <c r="E115" i="8"/>
  <c r="D115" i="8"/>
  <c r="O114" i="8"/>
  <c r="L114" i="8"/>
  <c r="I114" i="8"/>
  <c r="F114" i="8"/>
  <c r="O113" i="8"/>
  <c r="L113" i="8"/>
  <c r="I113" i="8"/>
  <c r="F113" i="8"/>
  <c r="O112" i="8"/>
  <c r="L112" i="8"/>
  <c r="I112" i="8"/>
  <c r="I111" i="8" s="1"/>
  <c r="F112" i="8"/>
  <c r="O111" i="8"/>
  <c r="N111" i="8"/>
  <c r="M111" i="8"/>
  <c r="K111" i="8"/>
  <c r="J111" i="8"/>
  <c r="H111" i="8"/>
  <c r="G111" i="8"/>
  <c r="E111" i="8"/>
  <c r="D111" i="8"/>
  <c r="O110" i="8"/>
  <c r="L110" i="8"/>
  <c r="I110" i="8"/>
  <c r="F110" i="8"/>
  <c r="O109" i="8"/>
  <c r="L109" i="8"/>
  <c r="I109" i="8"/>
  <c r="F109" i="8"/>
  <c r="O108" i="8"/>
  <c r="L108" i="8"/>
  <c r="I108" i="8"/>
  <c r="F108" i="8"/>
  <c r="O107" i="8"/>
  <c r="L107" i="8"/>
  <c r="C107" i="8" s="1"/>
  <c r="I107" i="8"/>
  <c r="F107" i="8"/>
  <c r="O106" i="8"/>
  <c r="L106" i="8"/>
  <c r="I106" i="8"/>
  <c r="F106" i="8"/>
  <c r="O105" i="8"/>
  <c r="L105" i="8"/>
  <c r="I105" i="8"/>
  <c r="F105" i="8"/>
  <c r="C105" i="8"/>
  <c r="O104" i="8"/>
  <c r="L104" i="8"/>
  <c r="I104" i="8"/>
  <c r="F104" i="8"/>
  <c r="C104" i="8" s="1"/>
  <c r="O103" i="8"/>
  <c r="L103" i="8"/>
  <c r="I103" i="8"/>
  <c r="F103" i="8"/>
  <c r="N102" i="8"/>
  <c r="M102" i="8"/>
  <c r="K102" i="8"/>
  <c r="J102" i="8"/>
  <c r="H102" i="8"/>
  <c r="G102" i="8"/>
  <c r="E102" i="8"/>
  <c r="D102" i="8"/>
  <c r="O101" i="8"/>
  <c r="L101" i="8"/>
  <c r="I101" i="8"/>
  <c r="F101" i="8"/>
  <c r="C101" i="8" s="1"/>
  <c r="O100" i="8"/>
  <c r="L100" i="8"/>
  <c r="I100" i="8"/>
  <c r="F100" i="8"/>
  <c r="O99" i="8"/>
  <c r="L99" i="8"/>
  <c r="I99" i="8"/>
  <c r="F99" i="8"/>
  <c r="O98" i="8"/>
  <c r="L98" i="8"/>
  <c r="I98" i="8"/>
  <c r="F98" i="8"/>
  <c r="O97" i="8"/>
  <c r="L97" i="8"/>
  <c r="I97" i="8"/>
  <c r="F97" i="8"/>
  <c r="C97" i="8" s="1"/>
  <c r="O96" i="8"/>
  <c r="L96" i="8"/>
  <c r="I96" i="8"/>
  <c r="F96" i="8"/>
  <c r="O95" i="8"/>
  <c r="L95" i="8"/>
  <c r="I95" i="8"/>
  <c r="F95" i="8"/>
  <c r="N94" i="8"/>
  <c r="M94" i="8"/>
  <c r="K94" i="8"/>
  <c r="J94" i="8"/>
  <c r="H94" i="8"/>
  <c r="G94" i="8"/>
  <c r="E94" i="8"/>
  <c r="D94" i="8"/>
  <c r="O93" i="8"/>
  <c r="L93" i="8"/>
  <c r="I93" i="8"/>
  <c r="F93" i="8"/>
  <c r="O92" i="8"/>
  <c r="L92" i="8"/>
  <c r="I92" i="8"/>
  <c r="F92" i="8"/>
  <c r="O91" i="8"/>
  <c r="L91" i="8"/>
  <c r="I91" i="8"/>
  <c r="F91" i="8"/>
  <c r="O90" i="8"/>
  <c r="L90" i="8"/>
  <c r="I90" i="8"/>
  <c r="F90" i="8"/>
  <c r="O89" i="8"/>
  <c r="L89" i="8"/>
  <c r="I89" i="8"/>
  <c r="F89" i="8"/>
  <c r="N88" i="8"/>
  <c r="M88" i="8"/>
  <c r="K88" i="8"/>
  <c r="J88" i="8"/>
  <c r="H88" i="8"/>
  <c r="G88" i="8"/>
  <c r="E88" i="8"/>
  <c r="D88" i="8"/>
  <c r="O87" i="8"/>
  <c r="L87" i="8"/>
  <c r="I87" i="8"/>
  <c r="F87" i="8"/>
  <c r="O86" i="8"/>
  <c r="L86" i="8"/>
  <c r="I86" i="8"/>
  <c r="F86" i="8"/>
  <c r="C86" i="8" s="1"/>
  <c r="O85" i="8"/>
  <c r="L85" i="8"/>
  <c r="I85" i="8"/>
  <c r="F85" i="8"/>
  <c r="C85" i="8" s="1"/>
  <c r="O84" i="8"/>
  <c r="L84" i="8"/>
  <c r="I84" i="8"/>
  <c r="I83" i="8" s="1"/>
  <c r="F84" i="8"/>
  <c r="N83" i="8"/>
  <c r="M83" i="8"/>
  <c r="K83" i="8"/>
  <c r="J83" i="8"/>
  <c r="H83" i="8"/>
  <c r="G83" i="8"/>
  <c r="F83" i="8"/>
  <c r="E83" i="8"/>
  <c r="D83" i="8"/>
  <c r="G82" i="8"/>
  <c r="O81" i="8"/>
  <c r="L81" i="8"/>
  <c r="I81" i="8"/>
  <c r="F81" i="8"/>
  <c r="O80" i="8"/>
  <c r="L80" i="8"/>
  <c r="L79" i="8" s="1"/>
  <c r="I80" i="8"/>
  <c r="F80" i="8"/>
  <c r="F79" i="8" s="1"/>
  <c r="O79" i="8"/>
  <c r="N79" i="8"/>
  <c r="M79" i="8"/>
  <c r="K79" i="8"/>
  <c r="J79" i="8"/>
  <c r="H79" i="8"/>
  <c r="G79" i="8"/>
  <c r="E79" i="8"/>
  <c r="D79" i="8"/>
  <c r="O78" i="8"/>
  <c r="L78" i="8"/>
  <c r="I78" i="8"/>
  <c r="F78" i="8"/>
  <c r="O77" i="8"/>
  <c r="O76" i="8" s="1"/>
  <c r="O75" i="8" s="1"/>
  <c r="L77" i="8"/>
  <c r="L76" i="8" s="1"/>
  <c r="I77" i="8"/>
  <c r="F77" i="8"/>
  <c r="N76" i="8"/>
  <c r="N75" i="8" s="1"/>
  <c r="M76" i="8"/>
  <c r="M75" i="8" s="1"/>
  <c r="K76" i="8"/>
  <c r="J76" i="8"/>
  <c r="J75" i="8" s="1"/>
  <c r="H76" i="8"/>
  <c r="H75" i="8" s="1"/>
  <c r="G76" i="8"/>
  <c r="G75" i="8" s="1"/>
  <c r="F76" i="8"/>
  <c r="E76" i="8"/>
  <c r="D76" i="8"/>
  <c r="D75" i="8" s="1"/>
  <c r="E75" i="8"/>
  <c r="O73" i="8"/>
  <c r="L73" i="8"/>
  <c r="I73" i="8"/>
  <c r="F73" i="8"/>
  <c r="O72" i="8"/>
  <c r="L72" i="8"/>
  <c r="I72" i="8"/>
  <c r="F72" i="8"/>
  <c r="O71" i="8"/>
  <c r="L71" i="8"/>
  <c r="I71" i="8"/>
  <c r="F71" i="8"/>
  <c r="C71" i="8" s="1"/>
  <c r="O70" i="8"/>
  <c r="L70" i="8"/>
  <c r="I70" i="8"/>
  <c r="F70" i="8"/>
  <c r="O69" i="8"/>
  <c r="L69" i="8"/>
  <c r="I69" i="8"/>
  <c r="F69" i="8"/>
  <c r="N68" i="8"/>
  <c r="N66" i="8" s="1"/>
  <c r="M68" i="8"/>
  <c r="M66" i="8" s="1"/>
  <c r="K68" i="8"/>
  <c r="J68" i="8"/>
  <c r="J66" i="8" s="1"/>
  <c r="H68" i="8"/>
  <c r="G68" i="8"/>
  <c r="G66" i="8" s="1"/>
  <c r="E68" i="8"/>
  <c r="E66" i="8" s="1"/>
  <c r="D68" i="8"/>
  <c r="D66" i="8" s="1"/>
  <c r="O67" i="8"/>
  <c r="L67" i="8"/>
  <c r="I67" i="8"/>
  <c r="F67" i="8"/>
  <c r="C67" i="8" s="1"/>
  <c r="K66" i="8"/>
  <c r="H66" i="8"/>
  <c r="O65" i="8"/>
  <c r="L65" i="8"/>
  <c r="I65" i="8"/>
  <c r="F65" i="8"/>
  <c r="O64" i="8"/>
  <c r="L64" i="8"/>
  <c r="I64" i="8"/>
  <c r="F64" i="8"/>
  <c r="O63" i="8"/>
  <c r="L63" i="8"/>
  <c r="I63" i="8"/>
  <c r="F63" i="8"/>
  <c r="O62" i="8"/>
  <c r="L62" i="8"/>
  <c r="I62" i="8"/>
  <c r="F62" i="8"/>
  <c r="C62" i="8" s="1"/>
  <c r="O61" i="8"/>
  <c r="L61" i="8"/>
  <c r="I61" i="8"/>
  <c r="F61" i="8"/>
  <c r="O60" i="8"/>
  <c r="L60" i="8"/>
  <c r="I60" i="8"/>
  <c r="F60" i="8"/>
  <c r="O59" i="8"/>
  <c r="L59" i="8"/>
  <c r="I59" i="8"/>
  <c r="F59" i="8"/>
  <c r="C59" i="8" s="1"/>
  <c r="O58" i="8"/>
  <c r="L58" i="8"/>
  <c r="I58" i="8"/>
  <c r="I57" i="8" s="1"/>
  <c r="F58" i="8"/>
  <c r="N57" i="8"/>
  <c r="M57" i="8"/>
  <c r="K57" i="8"/>
  <c r="J57" i="8"/>
  <c r="H57" i="8"/>
  <c r="G57" i="8"/>
  <c r="E57" i="8"/>
  <c r="D57" i="8"/>
  <c r="O56" i="8"/>
  <c r="L56" i="8"/>
  <c r="I56" i="8"/>
  <c r="F56" i="8"/>
  <c r="O55" i="8"/>
  <c r="O54" i="8" s="1"/>
  <c r="L55" i="8"/>
  <c r="L54" i="8" s="1"/>
  <c r="I55" i="8"/>
  <c r="I54" i="8" s="1"/>
  <c r="F55" i="8"/>
  <c r="N54" i="8"/>
  <c r="N53" i="8" s="1"/>
  <c r="N52" i="8" s="1"/>
  <c r="M54" i="8"/>
  <c r="K54" i="8"/>
  <c r="J54" i="8"/>
  <c r="J53" i="8" s="1"/>
  <c r="J52" i="8" s="1"/>
  <c r="H54" i="8"/>
  <c r="H53" i="8" s="1"/>
  <c r="H52" i="8" s="1"/>
  <c r="G54" i="8"/>
  <c r="F54" i="8"/>
  <c r="E54" i="8"/>
  <c r="E53" i="8" s="1"/>
  <c r="E52" i="8" s="1"/>
  <c r="D54" i="8"/>
  <c r="D53" i="8" s="1"/>
  <c r="M53" i="8"/>
  <c r="M52" i="8" s="1"/>
  <c r="G53" i="8"/>
  <c r="O46" i="8"/>
  <c r="C46" i="8" s="1"/>
  <c r="O45" i="8"/>
  <c r="N44" i="8"/>
  <c r="M44" i="8"/>
  <c r="L43" i="8"/>
  <c r="I43" i="8"/>
  <c r="F43" i="8"/>
  <c r="L42" i="8"/>
  <c r="K42" i="8"/>
  <c r="J42" i="8"/>
  <c r="H42" i="8"/>
  <c r="G42" i="8"/>
  <c r="F42" i="8"/>
  <c r="E42" i="8"/>
  <c r="D42" i="8"/>
  <c r="F41" i="8"/>
  <c r="C41" i="8" s="1"/>
  <c r="L39" i="8"/>
  <c r="C39" i="8" s="1"/>
  <c r="L38" i="8"/>
  <c r="C38" i="8" s="1"/>
  <c r="L37" i="8"/>
  <c r="C37" i="8" s="1"/>
  <c r="K36" i="8"/>
  <c r="L35" i="8"/>
  <c r="C35" i="8" s="1"/>
  <c r="L34" i="8"/>
  <c r="C34" i="8" s="1"/>
  <c r="K33" i="8"/>
  <c r="J33" i="8"/>
  <c r="L32" i="8"/>
  <c r="K31" i="8"/>
  <c r="J31" i="8"/>
  <c r="L30" i="8"/>
  <c r="C30" i="8" s="1"/>
  <c r="L29" i="8"/>
  <c r="C29" i="8" s="1"/>
  <c r="L28" i="8"/>
  <c r="C28" i="8" s="1"/>
  <c r="K27" i="8"/>
  <c r="J27" i="8"/>
  <c r="F25" i="8"/>
  <c r="C25" i="8" s="1"/>
  <c r="I24" i="8"/>
  <c r="F24" i="8"/>
  <c r="C24" i="8" s="1"/>
  <c r="O23" i="8"/>
  <c r="L23" i="8"/>
  <c r="I23" i="8"/>
  <c r="F23" i="8"/>
  <c r="O22" i="8"/>
  <c r="O21" i="8" s="1"/>
  <c r="O287" i="8" s="1"/>
  <c r="L22" i="8"/>
  <c r="L21" i="8" s="1"/>
  <c r="I22" i="8"/>
  <c r="I21" i="8" s="1"/>
  <c r="F22" i="8"/>
  <c r="N21" i="8"/>
  <c r="M21" i="8"/>
  <c r="K21" i="8"/>
  <c r="K287" i="8" s="1"/>
  <c r="K286" i="8" s="1"/>
  <c r="J21" i="8"/>
  <c r="H21" i="8"/>
  <c r="G21" i="8"/>
  <c r="G287" i="8" s="1"/>
  <c r="F21" i="8"/>
  <c r="E21" i="8"/>
  <c r="E287" i="8" s="1"/>
  <c r="E286" i="8" s="1"/>
  <c r="D21" i="8"/>
  <c r="E20" i="8"/>
  <c r="G20" i="8" l="1"/>
  <c r="M20" i="8"/>
  <c r="O83" i="8"/>
  <c r="N82" i="8"/>
  <c r="O121" i="8"/>
  <c r="O143" i="8"/>
  <c r="J186" i="8"/>
  <c r="O197" i="8"/>
  <c r="D203" i="8"/>
  <c r="D194" i="8" s="1"/>
  <c r="D193" i="8" s="1"/>
  <c r="E230" i="8"/>
  <c r="K230" i="8"/>
  <c r="M258" i="8"/>
  <c r="C296" i="8"/>
  <c r="K26" i="8"/>
  <c r="K53" i="8"/>
  <c r="K52" i="8" s="1"/>
  <c r="I53" i="8"/>
  <c r="D82" i="8"/>
  <c r="J82" i="8"/>
  <c r="K129" i="8"/>
  <c r="C199" i="8"/>
  <c r="C200" i="8"/>
  <c r="C202" i="8"/>
  <c r="C219" i="8"/>
  <c r="C221" i="8"/>
  <c r="C274" i="8"/>
  <c r="E269" i="8"/>
  <c r="E268" i="8" s="1"/>
  <c r="C292" i="8"/>
  <c r="C294" i="8"/>
  <c r="O44" i="8"/>
  <c r="C44" i="8" s="1"/>
  <c r="C72" i="8"/>
  <c r="K75" i="8"/>
  <c r="C90" i="8"/>
  <c r="C99" i="8"/>
  <c r="C157" i="8"/>
  <c r="C162" i="8"/>
  <c r="C167" i="8"/>
  <c r="K173" i="8"/>
  <c r="K172" i="8" s="1"/>
  <c r="I195" i="8"/>
  <c r="C212" i="8"/>
  <c r="G203" i="8"/>
  <c r="G194" i="8" s="1"/>
  <c r="M203" i="8"/>
  <c r="C227" i="8"/>
  <c r="H230" i="8"/>
  <c r="J258" i="8"/>
  <c r="J229" i="8" s="1"/>
  <c r="C63" i="8"/>
  <c r="L88" i="8"/>
  <c r="C95" i="8"/>
  <c r="C127" i="8"/>
  <c r="J194" i="8"/>
  <c r="F204" i="8"/>
  <c r="C206" i="8"/>
  <c r="H203" i="8"/>
  <c r="H194" i="8" s="1"/>
  <c r="C242" i="8"/>
  <c r="O245" i="8"/>
  <c r="C267" i="8"/>
  <c r="C280" i="8"/>
  <c r="O288" i="8"/>
  <c r="G52" i="8"/>
  <c r="D229" i="8"/>
  <c r="C22" i="8"/>
  <c r="C55" i="8"/>
  <c r="C61" i="8"/>
  <c r="C64" i="8"/>
  <c r="C73" i="8"/>
  <c r="M82" i="8"/>
  <c r="M74" i="8" s="1"/>
  <c r="M51" i="8" s="1"/>
  <c r="C113" i="8"/>
  <c r="C118" i="8"/>
  <c r="C125" i="8"/>
  <c r="C148" i="8"/>
  <c r="O165" i="8"/>
  <c r="O164" i="8" s="1"/>
  <c r="L174" i="8"/>
  <c r="L173" i="8" s="1"/>
  <c r="L172" i="8" s="1"/>
  <c r="C180" i="8"/>
  <c r="O186" i="8"/>
  <c r="H186" i="8"/>
  <c r="M194" i="8"/>
  <c r="C201" i="8"/>
  <c r="C210" i="8"/>
  <c r="C220" i="8"/>
  <c r="C225" i="8"/>
  <c r="I234" i="8"/>
  <c r="C236" i="8"/>
  <c r="M230" i="8"/>
  <c r="M229" i="8" s="1"/>
  <c r="I245" i="8"/>
  <c r="C248" i="8"/>
  <c r="L251" i="8"/>
  <c r="L250" i="8" s="1"/>
  <c r="C257" i="8"/>
  <c r="C264" i="8"/>
  <c r="J269" i="8"/>
  <c r="J268" i="8" s="1"/>
  <c r="E229" i="8"/>
  <c r="G286" i="8"/>
  <c r="C23" i="8"/>
  <c r="C45" i="8"/>
  <c r="C56" i="8"/>
  <c r="C65" i="8"/>
  <c r="L68" i="8"/>
  <c r="L66" i="8" s="1"/>
  <c r="C78" i="8"/>
  <c r="O94" i="8"/>
  <c r="C117" i="8"/>
  <c r="C131" i="8"/>
  <c r="C149" i="8"/>
  <c r="C170" i="8"/>
  <c r="C175" i="8"/>
  <c r="C181" i="8"/>
  <c r="C209" i="8"/>
  <c r="C214" i="8"/>
  <c r="C224" i="8"/>
  <c r="F226" i="8"/>
  <c r="C226" i="8" s="1"/>
  <c r="C272" i="8"/>
  <c r="C278" i="8"/>
  <c r="C283" i="8"/>
  <c r="C291" i="8"/>
  <c r="L150" i="8"/>
  <c r="O178" i="8"/>
  <c r="O173" i="8" s="1"/>
  <c r="O172" i="8" s="1"/>
  <c r="M287" i="8"/>
  <c r="M286" i="8" s="1"/>
  <c r="K20" i="8"/>
  <c r="C70" i="8"/>
  <c r="C87" i="8"/>
  <c r="C91" i="8"/>
  <c r="C93" i="8"/>
  <c r="K82" i="8"/>
  <c r="K74" i="8" s="1"/>
  <c r="C100" i="8"/>
  <c r="L102" i="8"/>
  <c r="C109" i="8"/>
  <c r="C132" i="8"/>
  <c r="C142" i="8"/>
  <c r="C153" i="8"/>
  <c r="C156" i="8"/>
  <c r="C158" i="8"/>
  <c r="L165" i="8"/>
  <c r="L164" i="8" s="1"/>
  <c r="C169" i="8"/>
  <c r="I187" i="8"/>
  <c r="I186" i="8" s="1"/>
  <c r="E194" i="8"/>
  <c r="O195" i="8"/>
  <c r="N194" i="8"/>
  <c r="N193" i="8" s="1"/>
  <c r="C213" i="8"/>
  <c r="C222" i="8"/>
  <c r="O215" i="8"/>
  <c r="O237" i="8"/>
  <c r="C244" i="8"/>
  <c r="C252" i="8"/>
  <c r="O258" i="8"/>
  <c r="L263" i="8"/>
  <c r="L258" i="8" s="1"/>
  <c r="C273" i="8"/>
  <c r="L275" i="8"/>
  <c r="L269" i="8" s="1"/>
  <c r="L268" i="8" s="1"/>
  <c r="F279" i="8"/>
  <c r="C279" i="8" s="1"/>
  <c r="C293" i="8"/>
  <c r="C89" i="8"/>
  <c r="F88" i="8"/>
  <c r="I102" i="8"/>
  <c r="C103" i="8"/>
  <c r="C106" i="8"/>
  <c r="F102" i="8"/>
  <c r="O20" i="8"/>
  <c r="L287" i="8"/>
  <c r="L286" i="8" s="1"/>
  <c r="L27" i="8"/>
  <c r="D52" i="8"/>
  <c r="C58" i="8"/>
  <c r="F57" i="8"/>
  <c r="F53" i="8" s="1"/>
  <c r="O57" i="8"/>
  <c r="O53" i="8" s="1"/>
  <c r="O68" i="8"/>
  <c r="O66" i="8" s="1"/>
  <c r="N74" i="8"/>
  <c r="N51" i="8" s="1"/>
  <c r="N50" i="8" s="1"/>
  <c r="C81" i="8"/>
  <c r="I79" i="8"/>
  <c r="C79" i="8" s="1"/>
  <c r="C96" i="8"/>
  <c r="F94" i="8"/>
  <c r="F287" i="8"/>
  <c r="F20" i="8"/>
  <c r="C21" i="8"/>
  <c r="C60" i="8"/>
  <c r="F75" i="8"/>
  <c r="H82" i="8"/>
  <c r="C98" i="8"/>
  <c r="D287" i="8"/>
  <c r="D286" i="8" s="1"/>
  <c r="D20" i="8"/>
  <c r="H287" i="8"/>
  <c r="H286" i="8" s="1"/>
  <c r="H20" i="8"/>
  <c r="L33" i="8"/>
  <c r="C33" i="8" s="1"/>
  <c r="J287" i="8"/>
  <c r="J286" i="8" s="1"/>
  <c r="N287" i="8"/>
  <c r="N286" i="8" s="1"/>
  <c r="N20" i="8"/>
  <c r="C32" i="8"/>
  <c r="L31" i="8"/>
  <c r="C31" i="8" s="1"/>
  <c r="I42" i="8"/>
  <c r="C43" i="8"/>
  <c r="C54" i="8"/>
  <c r="L57" i="8"/>
  <c r="L53" i="8" s="1"/>
  <c r="L52" i="8" s="1"/>
  <c r="F68" i="8"/>
  <c r="I68" i="8"/>
  <c r="I66" i="8" s="1"/>
  <c r="I52" i="8" s="1"/>
  <c r="C69" i="8"/>
  <c r="L75" i="8"/>
  <c r="I76" i="8"/>
  <c r="C77" i="8"/>
  <c r="C134" i="8"/>
  <c r="F130" i="8"/>
  <c r="C145" i="8"/>
  <c r="I143" i="8"/>
  <c r="C166" i="8"/>
  <c r="F165" i="8"/>
  <c r="C174" i="8"/>
  <c r="C241" i="8"/>
  <c r="I237" i="8"/>
  <c r="C80" i="8"/>
  <c r="C84" i="8"/>
  <c r="I88" i="8"/>
  <c r="I94" i="8"/>
  <c r="C108" i="8"/>
  <c r="F111" i="8"/>
  <c r="C112" i="8"/>
  <c r="F115" i="8"/>
  <c r="C116" i="8"/>
  <c r="L121" i="8"/>
  <c r="H129" i="8"/>
  <c r="L143" i="8"/>
  <c r="O150" i="8"/>
  <c r="C168" i="8"/>
  <c r="C176" i="8"/>
  <c r="C196" i="8"/>
  <c r="L195" i="8"/>
  <c r="C217" i="8"/>
  <c r="I215" i="8"/>
  <c r="C265" i="8"/>
  <c r="I263" i="8"/>
  <c r="C92" i="8"/>
  <c r="O102" i="8"/>
  <c r="C110" i="8"/>
  <c r="C114" i="8"/>
  <c r="C120" i="8"/>
  <c r="D129" i="8"/>
  <c r="D74" i="8" s="1"/>
  <c r="J129" i="8"/>
  <c r="J74" i="8" s="1"/>
  <c r="N129" i="8"/>
  <c r="I140" i="8"/>
  <c r="C140" i="8" s="1"/>
  <c r="C141" i="8"/>
  <c r="C152" i="8"/>
  <c r="C154" i="8"/>
  <c r="F150" i="8"/>
  <c r="C161" i="8"/>
  <c r="I159" i="8"/>
  <c r="C159" i="8" s="1"/>
  <c r="H173" i="8"/>
  <c r="H172" i="8" s="1"/>
  <c r="C185" i="8"/>
  <c r="I183" i="8"/>
  <c r="C183" i="8" s="1"/>
  <c r="C232" i="8"/>
  <c r="E82" i="8"/>
  <c r="E74" i="8" s="1"/>
  <c r="L83" i="8"/>
  <c r="C83" i="8" s="1"/>
  <c r="O88" i="8"/>
  <c r="L94" i="8"/>
  <c r="L111" i="8"/>
  <c r="I115" i="8"/>
  <c r="L115" i="8"/>
  <c r="C122" i="8"/>
  <c r="F121" i="8"/>
  <c r="C121" i="8" s="1"/>
  <c r="O129" i="8"/>
  <c r="G129" i="8"/>
  <c r="G74" i="8" s="1"/>
  <c r="C137" i="8"/>
  <c r="I135" i="8"/>
  <c r="I150" i="8"/>
  <c r="I165" i="8"/>
  <c r="I164" i="8" s="1"/>
  <c r="C182" i="8"/>
  <c r="F178" i="8"/>
  <c r="C178" i="8" s="1"/>
  <c r="G186" i="8"/>
  <c r="I204" i="8"/>
  <c r="C205" i="8"/>
  <c r="C253" i="8"/>
  <c r="I251" i="8"/>
  <c r="I250" i="8" s="1"/>
  <c r="I281" i="8"/>
  <c r="C281" i="8" s="1"/>
  <c r="C282" i="8"/>
  <c r="C128" i="8"/>
  <c r="C136" i="8"/>
  <c r="C144" i="8"/>
  <c r="C160" i="8"/>
  <c r="F173" i="8"/>
  <c r="C184" i="8"/>
  <c r="C188" i="8"/>
  <c r="L187" i="8"/>
  <c r="C216" i="8"/>
  <c r="L215" i="8"/>
  <c r="C228" i="8"/>
  <c r="O230" i="8"/>
  <c r="O229" i="8" s="1"/>
  <c r="C233" i="8"/>
  <c r="L234" i="8"/>
  <c r="L237" i="8"/>
  <c r="C240" i="8"/>
  <c r="C246" i="8"/>
  <c r="F245" i="8"/>
  <c r="K258" i="8"/>
  <c r="K229" i="8" s="1"/>
  <c r="C260" i="8"/>
  <c r="C262" i="8"/>
  <c r="F259" i="8"/>
  <c r="C270" i="8"/>
  <c r="I269" i="8"/>
  <c r="I268" i="8" s="1"/>
  <c r="C275" i="8"/>
  <c r="C192" i="8"/>
  <c r="L191" i="8"/>
  <c r="L204" i="8"/>
  <c r="L203" i="8" s="1"/>
  <c r="C208" i="8"/>
  <c r="H229" i="8"/>
  <c r="C238" i="8"/>
  <c r="F237" i="8"/>
  <c r="F230" i="8" s="1"/>
  <c r="G258" i="8"/>
  <c r="G229" i="8" s="1"/>
  <c r="C261" i="8"/>
  <c r="I259" i="8"/>
  <c r="C271" i="8"/>
  <c r="C277" i="8"/>
  <c r="N284" i="8"/>
  <c r="K186" i="8"/>
  <c r="C189" i="8"/>
  <c r="C198" i="8"/>
  <c r="F197" i="8"/>
  <c r="O204" i="8"/>
  <c r="O203" i="8" s="1"/>
  <c r="O194" i="8" s="1"/>
  <c r="C218" i="8"/>
  <c r="F215" i="8"/>
  <c r="L245" i="8"/>
  <c r="C254" i="8"/>
  <c r="F251" i="8"/>
  <c r="C266" i="8"/>
  <c r="F263" i="8"/>
  <c r="C263" i="8" s="1"/>
  <c r="O269" i="8"/>
  <c r="O268" i="8" s="1"/>
  <c r="C290" i="8"/>
  <c r="I288" i="8"/>
  <c r="C288" i="8" s="1"/>
  <c r="C295" i="8"/>
  <c r="F286" i="8"/>
  <c r="O286" i="8"/>
  <c r="F269" i="8"/>
  <c r="C289" i="8"/>
  <c r="O296" i="7"/>
  <c r="L296" i="7"/>
  <c r="I296" i="7"/>
  <c r="F296" i="7"/>
  <c r="O295" i="7"/>
  <c r="L295" i="7"/>
  <c r="I295" i="7"/>
  <c r="F295" i="7"/>
  <c r="O294" i="7"/>
  <c r="L294" i="7"/>
  <c r="I294" i="7"/>
  <c r="F294" i="7"/>
  <c r="O293" i="7"/>
  <c r="L293" i="7"/>
  <c r="I293" i="7"/>
  <c r="F293" i="7"/>
  <c r="O292" i="7"/>
  <c r="L292" i="7"/>
  <c r="I292" i="7"/>
  <c r="F292" i="7"/>
  <c r="O291" i="7"/>
  <c r="L291" i="7"/>
  <c r="I291" i="7"/>
  <c r="F291" i="7"/>
  <c r="O290" i="7"/>
  <c r="L290" i="7"/>
  <c r="I290" i="7"/>
  <c r="F290" i="7"/>
  <c r="O289" i="7"/>
  <c r="L289" i="7"/>
  <c r="I289" i="7"/>
  <c r="F289" i="7"/>
  <c r="N288" i="7"/>
  <c r="M288" i="7"/>
  <c r="K288" i="7"/>
  <c r="J288" i="7"/>
  <c r="H288" i="7"/>
  <c r="G288" i="7"/>
  <c r="E288" i="7"/>
  <c r="D288" i="7"/>
  <c r="O283" i="7"/>
  <c r="L283" i="7"/>
  <c r="I283" i="7"/>
  <c r="F283" i="7"/>
  <c r="O282" i="7"/>
  <c r="O281" i="7" s="1"/>
  <c r="L282" i="7"/>
  <c r="L281" i="7" s="1"/>
  <c r="I282" i="7"/>
  <c r="F282" i="7"/>
  <c r="F281" i="7" s="1"/>
  <c r="N281" i="7"/>
  <c r="M281" i="7"/>
  <c r="K281" i="7"/>
  <c r="J281" i="7"/>
  <c r="H281" i="7"/>
  <c r="G281" i="7"/>
  <c r="E281" i="7"/>
  <c r="D281" i="7"/>
  <c r="O280" i="7"/>
  <c r="L280" i="7"/>
  <c r="L279" i="7" s="1"/>
  <c r="I280" i="7"/>
  <c r="I279" i="7" s="1"/>
  <c r="F280" i="7"/>
  <c r="O279" i="7"/>
  <c r="N279" i="7"/>
  <c r="M279" i="7"/>
  <c r="K279" i="7"/>
  <c r="K268" i="7" s="1"/>
  <c r="J279" i="7"/>
  <c r="H279" i="7"/>
  <c r="G279" i="7"/>
  <c r="E279" i="7"/>
  <c r="D279" i="7"/>
  <c r="O278" i="7"/>
  <c r="L278" i="7"/>
  <c r="I278" i="7"/>
  <c r="F278" i="7"/>
  <c r="O277" i="7"/>
  <c r="L277" i="7"/>
  <c r="I277" i="7"/>
  <c r="F277" i="7"/>
  <c r="O276" i="7"/>
  <c r="L276" i="7"/>
  <c r="L275" i="7" s="1"/>
  <c r="I276" i="7"/>
  <c r="F276" i="7"/>
  <c r="N275" i="7"/>
  <c r="M275" i="7"/>
  <c r="K275" i="7"/>
  <c r="J275" i="7"/>
  <c r="H275" i="7"/>
  <c r="G275" i="7"/>
  <c r="E275" i="7"/>
  <c r="D275" i="7"/>
  <c r="O274" i="7"/>
  <c r="L274" i="7"/>
  <c r="I274" i="7"/>
  <c r="F274" i="7"/>
  <c r="O273" i="7"/>
  <c r="L273" i="7"/>
  <c r="I273" i="7"/>
  <c r="C273" i="7" s="1"/>
  <c r="F273" i="7"/>
  <c r="O272" i="7"/>
  <c r="L272" i="7"/>
  <c r="L271" i="7" s="1"/>
  <c r="I272" i="7"/>
  <c r="F272" i="7"/>
  <c r="N271" i="7"/>
  <c r="M271" i="7"/>
  <c r="K271" i="7"/>
  <c r="J271" i="7"/>
  <c r="H271" i="7"/>
  <c r="G271" i="7"/>
  <c r="E271" i="7"/>
  <c r="D271" i="7"/>
  <c r="O270" i="7"/>
  <c r="L270" i="7"/>
  <c r="I270" i="7"/>
  <c r="F270" i="7"/>
  <c r="N268" i="7"/>
  <c r="H268" i="7"/>
  <c r="O267" i="7"/>
  <c r="L267" i="7"/>
  <c r="I267" i="7"/>
  <c r="F267" i="7"/>
  <c r="O266" i="7"/>
  <c r="L266" i="7"/>
  <c r="I266" i="7"/>
  <c r="F266" i="7"/>
  <c r="O265" i="7"/>
  <c r="L265" i="7"/>
  <c r="I265" i="7"/>
  <c r="F265" i="7"/>
  <c r="O264" i="7"/>
  <c r="L264" i="7"/>
  <c r="L263" i="7" s="1"/>
  <c r="I264" i="7"/>
  <c r="F264" i="7"/>
  <c r="O263" i="7"/>
  <c r="N263" i="7"/>
  <c r="M263" i="7"/>
  <c r="K263" i="7"/>
  <c r="J263" i="7"/>
  <c r="H263" i="7"/>
  <c r="G263" i="7"/>
  <c r="E263" i="7"/>
  <c r="D263" i="7"/>
  <c r="O262" i="7"/>
  <c r="L262" i="7"/>
  <c r="I262" i="7"/>
  <c r="F262" i="7"/>
  <c r="O261" i="7"/>
  <c r="L261" i="7"/>
  <c r="I261" i="7"/>
  <c r="F261" i="7"/>
  <c r="O260" i="7"/>
  <c r="L260" i="7"/>
  <c r="L259" i="7" s="1"/>
  <c r="L258" i="7" s="1"/>
  <c r="I260" i="7"/>
  <c r="F260" i="7"/>
  <c r="F259" i="7" s="1"/>
  <c r="O259" i="7"/>
  <c r="N259" i="7"/>
  <c r="M259" i="7"/>
  <c r="K259" i="7"/>
  <c r="J259" i="7"/>
  <c r="H259" i="7"/>
  <c r="H258" i="7" s="1"/>
  <c r="G259" i="7"/>
  <c r="E259" i="7"/>
  <c r="D259" i="7"/>
  <c r="N258" i="7"/>
  <c r="O257" i="7"/>
  <c r="L257" i="7"/>
  <c r="I257" i="7"/>
  <c r="F257" i="7"/>
  <c r="O256" i="7"/>
  <c r="L256" i="7"/>
  <c r="I256" i="7"/>
  <c r="F256" i="7"/>
  <c r="O255" i="7"/>
  <c r="L255" i="7"/>
  <c r="I255" i="7"/>
  <c r="F255" i="7"/>
  <c r="O254" i="7"/>
  <c r="L254" i="7"/>
  <c r="I254" i="7"/>
  <c r="F254" i="7"/>
  <c r="O253" i="7"/>
  <c r="L253" i="7"/>
  <c r="I253" i="7"/>
  <c r="F253" i="7"/>
  <c r="O252" i="7"/>
  <c r="L252" i="7"/>
  <c r="L251" i="7" s="1"/>
  <c r="L250" i="7" s="1"/>
  <c r="I252" i="7"/>
  <c r="F252" i="7"/>
  <c r="F251" i="7" s="1"/>
  <c r="F250" i="7" s="1"/>
  <c r="N251" i="7"/>
  <c r="M251" i="7"/>
  <c r="K251" i="7"/>
  <c r="K250" i="7" s="1"/>
  <c r="J251" i="7"/>
  <c r="J250" i="7" s="1"/>
  <c r="H251" i="7"/>
  <c r="H250" i="7" s="1"/>
  <c r="G251" i="7"/>
  <c r="E251" i="7"/>
  <c r="E250" i="7" s="1"/>
  <c r="D251" i="7"/>
  <c r="N250" i="7"/>
  <c r="D250" i="7"/>
  <c r="O249" i="7"/>
  <c r="L249" i="7"/>
  <c r="I249" i="7"/>
  <c r="F249" i="7"/>
  <c r="O248" i="7"/>
  <c r="L248" i="7"/>
  <c r="I248" i="7"/>
  <c r="F248" i="7"/>
  <c r="O247" i="7"/>
  <c r="L247" i="7"/>
  <c r="I247" i="7"/>
  <c r="F247" i="7"/>
  <c r="O246" i="7"/>
  <c r="L246" i="7"/>
  <c r="I246" i="7"/>
  <c r="F246" i="7"/>
  <c r="N245" i="7"/>
  <c r="M245" i="7"/>
  <c r="K245" i="7"/>
  <c r="J245" i="7"/>
  <c r="H245" i="7"/>
  <c r="G245" i="7"/>
  <c r="E245" i="7"/>
  <c r="D245" i="7"/>
  <c r="O244" i="7"/>
  <c r="L244" i="7"/>
  <c r="I244" i="7"/>
  <c r="F244" i="7"/>
  <c r="O243" i="7"/>
  <c r="L243" i="7"/>
  <c r="I243" i="7"/>
  <c r="F243" i="7"/>
  <c r="O242" i="7"/>
  <c r="L242" i="7"/>
  <c r="I242" i="7"/>
  <c r="F242" i="7"/>
  <c r="O241" i="7"/>
  <c r="L241" i="7"/>
  <c r="I241" i="7"/>
  <c r="F241" i="7"/>
  <c r="O240" i="7"/>
  <c r="L240" i="7"/>
  <c r="I240" i="7"/>
  <c r="F240" i="7"/>
  <c r="O239" i="7"/>
  <c r="L239" i="7"/>
  <c r="I239" i="7"/>
  <c r="F239" i="7"/>
  <c r="O238" i="7"/>
  <c r="L238" i="7"/>
  <c r="I238" i="7"/>
  <c r="F238" i="7"/>
  <c r="N237" i="7"/>
  <c r="M237" i="7"/>
  <c r="K237" i="7"/>
  <c r="J237" i="7"/>
  <c r="H237" i="7"/>
  <c r="G237" i="7"/>
  <c r="E237" i="7"/>
  <c r="D237" i="7"/>
  <c r="O236" i="7"/>
  <c r="L236" i="7"/>
  <c r="I236" i="7"/>
  <c r="F236" i="7"/>
  <c r="O235" i="7"/>
  <c r="L235" i="7"/>
  <c r="I235" i="7"/>
  <c r="F235" i="7"/>
  <c r="F234" i="7" s="1"/>
  <c r="N234" i="7"/>
  <c r="M234" i="7"/>
  <c r="K234" i="7"/>
  <c r="J234" i="7"/>
  <c r="H234" i="7"/>
  <c r="G234" i="7"/>
  <c r="E234" i="7"/>
  <c r="D234" i="7"/>
  <c r="O233" i="7"/>
  <c r="O232" i="7" s="1"/>
  <c r="L233" i="7"/>
  <c r="I233" i="7"/>
  <c r="F233" i="7"/>
  <c r="F232" i="7" s="1"/>
  <c r="N232" i="7"/>
  <c r="M232" i="7"/>
  <c r="L232" i="7"/>
  <c r="K232" i="7"/>
  <c r="J232" i="7"/>
  <c r="H232" i="7"/>
  <c r="G232" i="7"/>
  <c r="E232" i="7"/>
  <c r="D232" i="7"/>
  <c r="O231" i="7"/>
  <c r="L231" i="7"/>
  <c r="I231" i="7"/>
  <c r="F231" i="7"/>
  <c r="O228" i="7"/>
  <c r="L228" i="7"/>
  <c r="I228" i="7"/>
  <c r="F228" i="7"/>
  <c r="O227" i="7"/>
  <c r="O226" i="7" s="1"/>
  <c r="L227" i="7"/>
  <c r="L226" i="7" s="1"/>
  <c r="I227" i="7"/>
  <c r="F227" i="7"/>
  <c r="N226" i="7"/>
  <c r="M226" i="7"/>
  <c r="K226" i="7"/>
  <c r="J226" i="7"/>
  <c r="I226" i="7"/>
  <c r="H226" i="7"/>
  <c r="G226" i="7"/>
  <c r="E226" i="7"/>
  <c r="D226" i="7"/>
  <c r="O225" i="7"/>
  <c r="L225" i="7"/>
  <c r="I225" i="7"/>
  <c r="F225" i="7"/>
  <c r="O224" i="7"/>
  <c r="L224" i="7"/>
  <c r="I224" i="7"/>
  <c r="F224" i="7"/>
  <c r="O223" i="7"/>
  <c r="L223" i="7"/>
  <c r="I223" i="7"/>
  <c r="F223" i="7"/>
  <c r="O222" i="7"/>
  <c r="L222" i="7"/>
  <c r="I222" i="7"/>
  <c r="F222" i="7"/>
  <c r="O221" i="7"/>
  <c r="L221" i="7"/>
  <c r="I221" i="7"/>
  <c r="F221" i="7"/>
  <c r="O220" i="7"/>
  <c r="L220" i="7"/>
  <c r="I220" i="7"/>
  <c r="F220" i="7"/>
  <c r="O219" i="7"/>
  <c r="L219" i="7"/>
  <c r="I219" i="7"/>
  <c r="F219" i="7"/>
  <c r="O218" i="7"/>
  <c r="L218" i="7"/>
  <c r="I218" i="7"/>
  <c r="F218" i="7"/>
  <c r="O217" i="7"/>
  <c r="L217" i="7"/>
  <c r="I217" i="7"/>
  <c r="F217" i="7"/>
  <c r="O216" i="7"/>
  <c r="L216" i="7"/>
  <c r="I216" i="7"/>
  <c r="F216" i="7"/>
  <c r="N215" i="7"/>
  <c r="M215" i="7"/>
  <c r="K215" i="7"/>
  <c r="J215" i="7"/>
  <c r="H215" i="7"/>
  <c r="G215" i="7"/>
  <c r="E215" i="7"/>
  <c r="D215" i="7"/>
  <c r="O214" i="7"/>
  <c r="L214" i="7"/>
  <c r="I214" i="7"/>
  <c r="F214" i="7"/>
  <c r="O213" i="7"/>
  <c r="L213" i="7"/>
  <c r="I213" i="7"/>
  <c r="F213" i="7"/>
  <c r="O212" i="7"/>
  <c r="L212" i="7"/>
  <c r="I212" i="7"/>
  <c r="F212" i="7"/>
  <c r="O211" i="7"/>
  <c r="L211" i="7"/>
  <c r="I211" i="7"/>
  <c r="F211" i="7"/>
  <c r="O210" i="7"/>
  <c r="L210" i="7"/>
  <c r="I210" i="7"/>
  <c r="F210" i="7"/>
  <c r="O209" i="7"/>
  <c r="L209" i="7"/>
  <c r="I209" i="7"/>
  <c r="F209" i="7"/>
  <c r="O208" i="7"/>
  <c r="L208" i="7"/>
  <c r="I208" i="7"/>
  <c r="F208" i="7"/>
  <c r="O207" i="7"/>
  <c r="L207" i="7"/>
  <c r="I207" i="7"/>
  <c r="F207" i="7"/>
  <c r="O206" i="7"/>
  <c r="L206" i="7"/>
  <c r="I206" i="7"/>
  <c r="F206" i="7"/>
  <c r="O205" i="7"/>
  <c r="L205" i="7"/>
  <c r="I205" i="7"/>
  <c r="F205" i="7"/>
  <c r="F204" i="7" s="1"/>
  <c r="N204" i="7"/>
  <c r="M204" i="7"/>
  <c r="K204" i="7"/>
  <c r="J204" i="7"/>
  <c r="H204" i="7"/>
  <c r="G204" i="7"/>
  <c r="E204" i="7"/>
  <c r="D204" i="7"/>
  <c r="O202" i="7"/>
  <c r="L202" i="7"/>
  <c r="I202" i="7"/>
  <c r="F202" i="7"/>
  <c r="O201" i="7"/>
  <c r="L201" i="7"/>
  <c r="I201" i="7"/>
  <c r="F201" i="7"/>
  <c r="O200" i="7"/>
  <c r="L200" i="7"/>
  <c r="I200" i="7"/>
  <c r="F200" i="7"/>
  <c r="O199" i="7"/>
  <c r="L199" i="7"/>
  <c r="I199" i="7"/>
  <c r="F199" i="7"/>
  <c r="O198" i="7"/>
  <c r="L198" i="7"/>
  <c r="L197" i="7" s="1"/>
  <c r="I198" i="7"/>
  <c r="I197" i="7" s="1"/>
  <c r="F198" i="7"/>
  <c r="N197" i="7"/>
  <c r="M197" i="7"/>
  <c r="K197" i="7"/>
  <c r="K195" i="7" s="1"/>
  <c r="J197" i="7"/>
  <c r="H197" i="7"/>
  <c r="H195" i="7" s="1"/>
  <c r="G197" i="7"/>
  <c r="E197" i="7"/>
  <c r="E195" i="7" s="1"/>
  <c r="D197" i="7"/>
  <c r="O196" i="7"/>
  <c r="L196" i="7"/>
  <c r="L195" i="7" s="1"/>
  <c r="I196" i="7"/>
  <c r="F196" i="7"/>
  <c r="N195" i="7"/>
  <c r="O192" i="7"/>
  <c r="O191" i="7" s="1"/>
  <c r="O190" i="7" s="1"/>
  <c r="L192" i="7"/>
  <c r="I192" i="7"/>
  <c r="F192" i="7"/>
  <c r="N191" i="7"/>
  <c r="N190" i="7" s="1"/>
  <c r="M191" i="7"/>
  <c r="K191" i="7"/>
  <c r="K190" i="7" s="1"/>
  <c r="J191" i="7"/>
  <c r="I191" i="7"/>
  <c r="I190" i="7" s="1"/>
  <c r="H191" i="7"/>
  <c r="G191" i="7"/>
  <c r="F191" i="7"/>
  <c r="F190" i="7" s="1"/>
  <c r="E191" i="7"/>
  <c r="E190" i="7" s="1"/>
  <c r="D191" i="7"/>
  <c r="J190" i="7"/>
  <c r="H190" i="7"/>
  <c r="D190" i="7"/>
  <c r="O189" i="7"/>
  <c r="L189" i="7"/>
  <c r="I189" i="7"/>
  <c r="F189" i="7"/>
  <c r="O188" i="7"/>
  <c r="L188" i="7"/>
  <c r="L187" i="7" s="1"/>
  <c r="I188" i="7"/>
  <c r="F188" i="7"/>
  <c r="O187" i="7"/>
  <c r="N187" i="7"/>
  <c r="M187" i="7"/>
  <c r="K187" i="7"/>
  <c r="J187" i="7"/>
  <c r="H187" i="7"/>
  <c r="G187" i="7"/>
  <c r="F187" i="7"/>
  <c r="E187" i="7"/>
  <c r="D187" i="7"/>
  <c r="O185" i="7"/>
  <c r="L185" i="7"/>
  <c r="I185" i="7"/>
  <c r="F185" i="7"/>
  <c r="O184" i="7"/>
  <c r="L184" i="7"/>
  <c r="L183" i="7" s="1"/>
  <c r="I184" i="7"/>
  <c r="F184" i="7"/>
  <c r="O183" i="7"/>
  <c r="N183" i="7"/>
  <c r="M183" i="7"/>
  <c r="K183" i="7"/>
  <c r="J183" i="7"/>
  <c r="H183" i="7"/>
  <c r="G183" i="7"/>
  <c r="F183" i="7"/>
  <c r="E183" i="7"/>
  <c r="D183" i="7"/>
  <c r="O182" i="7"/>
  <c r="L182" i="7"/>
  <c r="I182" i="7"/>
  <c r="F182" i="7"/>
  <c r="O181" i="7"/>
  <c r="L181" i="7"/>
  <c r="I181" i="7"/>
  <c r="F181" i="7"/>
  <c r="O180" i="7"/>
  <c r="L180" i="7"/>
  <c r="I180" i="7"/>
  <c r="F180" i="7"/>
  <c r="O179" i="7"/>
  <c r="O178" i="7" s="1"/>
  <c r="L179" i="7"/>
  <c r="I179" i="7"/>
  <c r="I178" i="7" s="1"/>
  <c r="F179" i="7"/>
  <c r="N178" i="7"/>
  <c r="M178" i="7"/>
  <c r="K178" i="7"/>
  <c r="J178" i="7"/>
  <c r="H178" i="7"/>
  <c r="G178" i="7"/>
  <c r="E178" i="7"/>
  <c r="D178" i="7"/>
  <c r="O177" i="7"/>
  <c r="L177" i="7"/>
  <c r="I177" i="7"/>
  <c r="F177" i="7"/>
  <c r="O176" i="7"/>
  <c r="L176" i="7"/>
  <c r="I176" i="7"/>
  <c r="F176" i="7"/>
  <c r="O175" i="7"/>
  <c r="O174" i="7" s="1"/>
  <c r="O173" i="7" s="1"/>
  <c r="L175" i="7"/>
  <c r="I175" i="7"/>
  <c r="I174" i="7" s="1"/>
  <c r="I173" i="7" s="1"/>
  <c r="F175" i="7"/>
  <c r="F174" i="7" s="1"/>
  <c r="N174" i="7"/>
  <c r="N173" i="7" s="1"/>
  <c r="M174" i="7"/>
  <c r="K174" i="7"/>
  <c r="K173" i="7" s="1"/>
  <c r="K172" i="7" s="1"/>
  <c r="J174" i="7"/>
  <c r="H174" i="7"/>
  <c r="G174" i="7"/>
  <c r="E174" i="7"/>
  <c r="E173" i="7" s="1"/>
  <c r="D174" i="7"/>
  <c r="O171" i="7"/>
  <c r="L171" i="7"/>
  <c r="I171" i="7"/>
  <c r="F171" i="7"/>
  <c r="O170" i="7"/>
  <c r="L170" i="7"/>
  <c r="I170" i="7"/>
  <c r="F170" i="7"/>
  <c r="O169" i="7"/>
  <c r="L169" i="7"/>
  <c r="I169" i="7"/>
  <c r="F169" i="7"/>
  <c r="O168" i="7"/>
  <c r="L168" i="7"/>
  <c r="I168" i="7"/>
  <c r="F168" i="7"/>
  <c r="O167" i="7"/>
  <c r="L167" i="7"/>
  <c r="I167" i="7"/>
  <c r="F167" i="7"/>
  <c r="O166" i="7"/>
  <c r="L166" i="7"/>
  <c r="I166" i="7"/>
  <c r="I165" i="7" s="1"/>
  <c r="I164" i="7" s="1"/>
  <c r="F166" i="7"/>
  <c r="N165" i="7"/>
  <c r="M165" i="7"/>
  <c r="K165" i="7"/>
  <c r="K164" i="7" s="1"/>
  <c r="J165" i="7"/>
  <c r="H165" i="7"/>
  <c r="H164" i="7" s="1"/>
  <c r="G165" i="7"/>
  <c r="E165" i="7"/>
  <c r="E164" i="7" s="1"/>
  <c r="D165" i="7"/>
  <c r="N164" i="7"/>
  <c r="O163" i="7"/>
  <c r="L163" i="7"/>
  <c r="I163" i="7"/>
  <c r="F163" i="7"/>
  <c r="O162" i="7"/>
  <c r="L162" i="7"/>
  <c r="I162" i="7"/>
  <c r="F162" i="7"/>
  <c r="O161" i="7"/>
  <c r="L161" i="7"/>
  <c r="I161" i="7"/>
  <c r="F161" i="7"/>
  <c r="O160" i="7"/>
  <c r="L160" i="7"/>
  <c r="L159" i="7" s="1"/>
  <c r="I160" i="7"/>
  <c r="F160" i="7"/>
  <c r="O159" i="7"/>
  <c r="N159" i="7"/>
  <c r="M159" i="7"/>
  <c r="K159" i="7"/>
  <c r="J159" i="7"/>
  <c r="H159" i="7"/>
  <c r="G159" i="7"/>
  <c r="F159" i="7"/>
  <c r="E159" i="7"/>
  <c r="D159" i="7"/>
  <c r="O158" i="7"/>
  <c r="L158" i="7"/>
  <c r="I158" i="7"/>
  <c r="F158" i="7"/>
  <c r="C158" i="7" s="1"/>
  <c r="O157" i="7"/>
  <c r="L157" i="7"/>
  <c r="I157" i="7"/>
  <c r="F157" i="7"/>
  <c r="O156" i="7"/>
  <c r="L156" i="7"/>
  <c r="I156" i="7"/>
  <c r="F156" i="7"/>
  <c r="O155" i="7"/>
  <c r="L155" i="7"/>
  <c r="I155" i="7"/>
  <c r="F155" i="7"/>
  <c r="C155" i="7" s="1"/>
  <c r="O154" i="7"/>
  <c r="L154" i="7"/>
  <c r="I154" i="7"/>
  <c r="F154" i="7"/>
  <c r="O153" i="7"/>
  <c r="L153" i="7"/>
  <c r="I153" i="7"/>
  <c r="F153" i="7"/>
  <c r="O152" i="7"/>
  <c r="L152" i="7"/>
  <c r="I152" i="7"/>
  <c r="F152" i="7"/>
  <c r="O151" i="7"/>
  <c r="L151" i="7"/>
  <c r="L150" i="7" s="1"/>
  <c r="I151" i="7"/>
  <c r="F151" i="7"/>
  <c r="N150" i="7"/>
  <c r="M150" i="7"/>
  <c r="K150" i="7"/>
  <c r="J150" i="7"/>
  <c r="H150" i="7"/>
  <c r="G150" i="7"/>
  <c r="E150" i="7"/>
  <c r="D150" i="7"/>
  <c r="O149" i="7"/>
  <c r="L149" i="7"/>
  <c r="I149" i="7"/>
  <c r="F149" i="7"/>
  <c r="O148" i="7"/>
  <c r="L148" i="7"/>
  <c r="I148" i="7"/>
  <c r="F148" i="7"/>
  <c r="O147" i="7"/>
  <c r="L147" i="7"/>
  <c r="I147" i="7"/>
  <c r="F147" i="7"/>
  <c r="C147" i="7" s="1"/>
  <c r="O146" i="7"/>
  <c r="L146" i="7"/>
  <c r="I146" i="7"/>
  <c r="F146" i="7"/>
  <c r="O145" i="7"/>
  <c r="L145" i="7"/>
  <c r="I145" i="7"/>
  <c r="F145" i="7"/>
  <c r="O144" i="7"/>
  <c r="L144" i="7"/>
  <c r="I144" i="7"/>
  <c r="F144" i="7"/>
  <c r="N143" i="7"/>
  <c r="M143" i="7"/>
  <c r="K143" i="7"/>
  <c r="J143" i="7"/>
  <c r="H143" i="7"/>
  <c r="G143" i="7"/>
  <c r="E143" i="7"/>
  <c r="D143" i="7"/>
  <c r="O142" i="7"/>
  <c r="L142" i="7"/>
  <c r="I142" i="7"/>
  <c r="F142" i="7"/>
  <c r="O141" i="7"/>
  <c r="O140" i="7" s="1"/>
  <c r="L141" i="7"/>
  <c r="I141" i="7"/>
  <c r="F141" i="7"/>
  <c r="N140" i="7"/>
  <c r="M140" i="7"/>
  <c r="L140" i="7"/>
  <c r="K140" i="7"/>
  <c r="J140" i="7"/>
  <c r="H140" i="7"/>
  <c r="G140" i="7"/>
  <c r="F140" i="7"/>
  <c r="E140" i="7"/>
  <c r="D140" i="7"/>
  <c r="O139" i="7"/>
  <c r="L139" i="7"/>
  <c r="I139" i="7"/>
  <c r="C139" i="7" s="1"/>
  <c r="F139" i="7"/>
  <c r="O138" i="7"/>
  <c r="L138" i="7"/>
  <c r="I138" i="7"/>
  <c r="F138" i="7"/>
  <c r="O137" i="7"/>
  <c r="L137" i="7"/>
  <c r="I137" i="7"/>
  <c r="F137" i="7"/>
  <c r="O136" i="7"/>
  <c r="L136" i="7"/>
  <c r="L135" i="7" s="1"/>
  <c r="I136" i="7"/>
  <c r="F136" i="7"/>
  <c r="F135" i="7" s="1"/>
  <c r="N135" i="7"/>
  <c r="M135" i="7"/>
  <c r="K135" i="7"/>
  <c r="J135" i="7"/>
  <c r="H135" i="7"/>
  <c r="G135" i="7"/>
  <c r="E135" i="7"/>
  <c r="D135" i="7"/>
  <c r="O134" i="7"/>
  <c r="L134" i="7"/>
  <c r="I134" i="7"/>
  <c r="F134" i="7"/>
  <c r="O133" i="7"/>
  <c r="L133" i="7"/>
  <c r="I133" i="7"/>
  <c r="F133" i="7"/>
  <c r="O132" i="7"/>
  <c r="L132" i="7"/>
  <c r="I132" i="7"/>
  <c r="F132" i="7"/>
  <c r="O131" i="7"/>
  <c r="O130" i="7" s="1"/>
  <c r="L131" i="7"/>
  <c r="I131" i="7"/>
  <c r="I130" i="7" s="1"/>
  <c r="F131" i="7"/>
  <c r="N130" i="7"/>
  <c r="M130" i="7"/>
  <c r="K130" i="7"/>
  <c r="J130" i="7"/>
  <c r="H130" i="7"/>
  <c r="G130" i="7"/>
  <c r="E130" i="7"/>
  <c r="D130" i="7"/>
  <c r="O128" i="7"/>
  <c r="L128" i="7"/>
  <c r="L127" i="7" s="1"/>
  <c r="I128" i="7"/>
  <c r="I127" i="7" s="1"/>
  <c r="F128" i="7"/>
  <c r="F127" i="7" s="1"/>
  <c r="O127" i="7"/>
  <c r="N127" i="7"/>
  <c r="M127" i="7"/>
  <c r="K127" i="7"/>
  <c r="J127" i="7"/>
  <c r="H127" i="7"/>
  <c r="G127" i="7"/>
  <c r="E127" i="7"/>
  <c r="D127" i="7"/>
  <c r="O126" i="7"/>
  <c r="L126" i="7"/>
  <c r="I126" i="7"/>
  <c r="F126" i="7"/>
  <c r="O125" i="7"/>
  <c r="L125" i="7"/>
  <c r="I125" i="7"/>
  <c r="F125" i="7"/>
  <c r="O124" i="7"/>
  <c r="L124" i="7"/>
  <c r="I124" i="7"/>
  <c r="F124" i="7"/>
  <c r="O123" i="7"/>
  <c r="L123" i="7"/>
  <c r="I123" i="7"/>
  <c r="F123" i="7"/>
  <c r="C123" i="7" s="1"/>
  <c r="O122" i="7"/>
  <c r="L122" i="7"/>
  <c r="I122" i="7"/>
  <c r="F122" i="7"/>
  <c r="N121" i="7"/>
  <c r="M121" i="7"/>
  <c r="K121" i="7"/>
  <c r="J121" i="7"/>
  <c r="H121" i="7"/>
  <c r="G121" i="7"/>
  <c r="E121" i="7"/>
  <c r="D121" i="7"/>
  <c r="O120" i="7"/>
  <c r="L120" i="7"/>
  <c r="I120" i="7"/>
  <c r="F120" i="7"/>
  <c r="O119" i="7"/>
  <c r="L119" i="7"/>
  <c r="I119" i="7"/>
  <c r="F119" i="7"/>
  <c r="O118" i="7"/>
  <c r="L118" i="7"/>
  <c r="I118" i="7"/>
  <c r="F118" i="7"/>
  <c r="O117" i="7"/>
  <c r="L117" i="7"/>
  <c r="I117" i="7"/>
  <c r="F117" i="7"/>
  <c r="O116" i="7"/>
  <c r="L116" i="7"/>
  <c r="I116" i="7"/>
  <c r="F116" i="7"/>
  <c r="O115" i="7"/>
  <c r="N115" i="7"/>
  <c r="M115" i="7"/>
  <c r="K115" i="7"/>
  <c r="J115" i="7"/>
  <c r="H115" i="7"/>
  <c r="G115" i="7"/>
  <c r="E115" i="7"/>
  <c r="D115" i="7"/>
  <c r="O114" i="7"/>
  <c r="L114" i="7"/>
  <c r="I114" i="7"/>
  <c r="F114" i="7"/>
  <c r="O113" i="7"/>
  <c r="L113" i="7"/>
  <c r="I113" i="7"/>
  <c r="F113" i="7"/>
  <c r="O112" i="7"/>
  <c r="L112" i="7"/>
  <c r="I112" i="7"/>
  <c r="I111" i="7" s="1"/>
  <c r="F112" i="7"/>
  <c r="O111" i="7"/>
  <c r="N111" i="7"/>
  <c r="M111" i="7"/>
  <c r="K111" i="7"/>
  <c r="J111" i="7"/>
  <c r="H111" i="7"/>
  <c r="G111" i="7"/>
  <c r="E111" i="7"/>
  <c r="D111" i="7"/>
  <c r="O110" i="7"/>
  <c r="L110" i="7"/>
  <c r="I110" i="7"/>
  <c r="F110" i="7"/>
  <c r="O109" i="7"/>
  <c r="L109" i="7"/>
  <c r="I109" i="7"/>
  <c r="F109" i="7"/>
  <c r="C109" i="7" s="1"/>
  <c r="O108" i="7"/>
  <c r="L108" i="7"/>
  <c r="I108" i="7"/>
  <c r="F108" i="7"/>
  <c r="O107" i="7"/>
  <c r="L107" i="7"/>
  <c r="I107" i="7"/>
  <c r="F107" i="7"/>
  <c r="O106" i="7"/>
  <c r="L106" i="7"/>
  <c r="I106" i="7"/>
  <c r="F106" i="7"/>
  <c r="O105" i="7"/>
  <c r="L105" i="7"/>
  <c r="I105" i="7"/>
  <c r="F105" i="7"/>
  <c r="O104" i="7"/>
  <c r="L104" i="7"/>
  <c r="I104" i="7"/>
  <c r="F104" i="7"/>
  <c r="O103" i="7"/>
  <c r="L103" i="7"/>
  <c r="I103" i="7"/>
  <c r="F103" i="7"/>
  <c r="N102" i="7"/>
  <c r="M102" i="7"/>
  <c r="K102" i="7"/>
  <c r="J102" i="7"/>
  <c r="H102" i="7"/>
  <c r="G102" i="7"/>
  <c r="E102" i="7"/>
  <c r="D102" i="7"/>
  <c r="O101" i="7"/>
  <c r="L101" i="7"/>
  <c r="I101" i="7"/>
  <c r="F101" i="7"/>
  <c r="C101" i="7" s="1"/>
  <c r="O100" i="7"/>
  <c r="L100" i="7"/>
  <c r="I100" i="7"/>
  <c r="F100" i="7"/>
  <c r="O99" i="7"/>
  <c r="L99" i="7"/>
  <c r="I99" i="7"/>
  <c r="F99" i="7"/>
  <c r="O98" i="7"/>
  <c r="L98" i="7"/>
  <c r="I98" i="7"/>
  <c r="F98" i="7"/>
  <c r="O97" i="7"/>
  <c r="L97" i="7"/>
  <c r="I97" i="7"/>
  <c r="F97" i="7"/>
  <c r="O96" i="7"/>
  <c r="L96" i="7"/>
  <c r="I96" i="7"/>
  <c r="F96" i="7"/>
  <c r="O95" i="7"/>
  <c r="L95" i="7"/>
  <c r="L94" i="7" s="1"/>
  <c r="I95" i="7"/>
  <c r="F95" i="7"/>
  <c r="N94" i="7"/>
  <c r="M94" i="7"/>
  <c r="K94" i="7"/>
  <c r="J94" i="7"/>
  <c r="H94" i="7"/>
  <c r="G94" i="7"/>
  <c r="E94" i="7"/>
  <c r="D94" i="7"/>
  <c r="O93" i="7"/>
  <c r="L93" i="7"/>
  <c r="I93" i="7"/>
  <c r="F93" i="7"/>
  <c r="C93" i="7" s="1"/>
  <c r="O92" i="7"/>
  <c r="L92" i="7"/>
  <c r="I92" i="7"/>
  <c r="F92" i="7"/>
  <c r="O91" i="7"/>
  <c r="L91" i="7"/>
  <c r="I91" i="7"/>
  <c r="F91" i="7"/>
  <c r="O90" i="7"/>
  <c r="L90" i="7"/>
  <c r="I90" i="7"/>
  <c r="F90" i="7"/>
  <c r="O89" i="7"/>
  <c r="O88" i="7" s="1"/>
  <c r="L89" i="7"/>
  <c r="I89" i="7"/>
  <c r="F89" i="7"/>
  <c r="C89" i="7" s="1"/>
  <c r="N88" i="7"/>
  <c r="M88" i="7"/>
  <c r="K88" i="7"/>
  <c r="J88" i="7"/>
  <c r="H88" i="7"/>
  <c r="G88" i="7"/>
  <c r="E88" i="7"/>
  <c r="D88" i="7"/>
  <c r="O87" i="7"/>
  <c r="L87" i="7"/>
  <c r="I87" i="7"/>
  <c r="F87" i="7"/>
  <c r="O86" i="7"/>
  <c r="L86" i="7"/>
  <c r="I86" i="7"/>
  <c r="F86" i="7"/>
  <c r="O85" i="7"/>
  <c r="L85" i="7"/>
  <c r="I85" i="7"/>
  <c r="F85" i="7"/>
  <c r="O84" i="7"/>
  <c r="L84" i="7"/>
  <c r="L83" i="7" s="1"/>
  <c r="I84" i="7"/>
  <c r="I83" i="7" s="1"/>
  <c r="F84" i="7"/>
  <c r="N83" i="7"/>
  <c r="M83" i="7"/>
  <c r="K83" i="7"/>
  <c r="J83" i="7"/>
  <c r="H83" i="7"/>
  <c r="G83" i="7"/>
  <c r="E83" i="7"/>
  <c r="D83" i="7"/>
  <c r="O81" i="7"/>
  <c r="L81" i="7"/>
  <c r="I81" i="7"/>
  <c r="F81" i="7"/>
  <c r="C81" i="7" s="1"/>
  <c r="O80" i="7"/>
  <c r="L80" i="7"/>
  <c r="I80" i="7"/>
  <c r="F80" i="7"/>
  <c r="N79" i="7"/>
  <c r="M79" i="7"/>
  <c r="K79" i="7"/>
  <c r="J79" i="7"/>
  <c r="H79" i="7"/>
  <c r="G79" i="7"/>
  <c r="E79" i="7"/>
  <c r="D79" i="7"/>
  <c r="O78" i="7"/>
  <c r="L78" i="7"/>
  <c r="I78" i="7"/>
  <c r="F78" i="7"/>
  <c r="O77" i="7"/>
  <c r="O76" i="7" s="1"/>
  <c r="L77" i="7"/>
  <c r="L76" i="7" s="1"/>
  <c r="I77" i="7"/>
  <c r="I76" i="7" s="1"/>
  <c r="F77" i="7"/>
  <c r="N76" i="7"/>
  <c r="M76" i="7"/>
  <c r="K76" i="7"/>
  <c r="K75" i="7" s="1"/>
  <c r="J76" i="7"/>
  <c r="H76" i="7"/>
  <c r="G76" i="7"/>
  <c r="E76" i="7"/>
  <c r="D76" i="7"/>
  <c r="O73" i="7"/>
  <c r="L73" i="7"/>
  <c r="I73" i="7"/>
  <c r="F73" i="7"/>
  <c r="O72" i="7"/>
  <c r="L72" i="7"/>
  <c r="I72" i="7"/>
  <c r="F72" i="7"/>
  <c r="O71" i="7"/>
  <c r="L71" i="7"/>
  <c r="I71" i="7"/>
  <c r="F71" i="7"/>
  <c r="O70" i="7"/>
  <c r="L70" i="7"/>
  <c r="I70" i="7"/>
  <c r="F70" i="7"/>
  <c r="O69" i="7"/>
  <c r="L69" i="7"/>
  <c r="L68" i="7" s="1"/>
  <c r="I69" i="7"/>
  <c r="F69" i="7"/>
  <c r="N68" i="7"/>
  <c r="N66" i="7" s="1"/>
  <c r="M68" i="7"/>
  <c r="K68" i="7"/>
  <c r="K66" i="7" s="1"/>
  <c r="J68" i="7"/>
  <c r="H68" i="7"/>
  <c r="H66" i="7" s="1"/>
  <c r="G68" i="7"/>
  <c r="E68" i="7"/>
  <c r="D68" i="7"/>
  <c r="O67" i="7"/>
  <c r="L67" i="7"/>
  <c r="I67" i="7"/>
  <c r="F67" i="7"/>
  <c r="E66" i="7"/>
  <c r="O65" i="7"/>
  <c r="L65" i="7"/>
  <c r="I65" i="7"/>
  <c r="F65" i="7"/>
  <c r="C65" i="7" s="1"/>
  <c r="O64" i="7"/>
  <c r="L64" i="7"/>
  <c r="I64" i="7"/>
  <c r="F64" i="7"/>
  <c r="O63" i="7"/>
  <c r="L63" i="7"/>
  <c r="I63" i="7"/>
  <c r="F63" i="7"/>
  <c r="O62" i="7"/>
  <c r="L62" i="7"/>
  <c r="I62" i="7"/>
  <c r="F62" i="7"/>
  <c r="O61" i="7"/>
  <c r="L61" i="7"/>
  <c r="I61" i="7"/>
  <c r="F61" i="7"/>
  <c r="O60" i="7"/>
  <c r="L60" i="7"/>
  <c r="I60" i="7"/>
  <c r="F60" i="7"/>
  <c r="O59" i="7"/>
  <c r="L59" i="7"/>
  <c r="I59" i="7"/>
  <c r="F59" i="7"/>
  <c r="O58" i="7"/>
  <c r="L58" i="7"/>
  <c r="L57" i="7" s="1"/>
  <c r="I58" i="7"/>
  <c r="F58" i="7"/>
  <c r="N57" i="7"/>
  <c r="M57" i="7"/>
  <c r="K57" i="7"/>
  <c r="J57" i="7"/>
  <c r="H57" i="7"/>
  <c r="G57" i="7"/>
  <c r="E57" i="7"/>
  <c r="D57" i="7"/>
  <c r="O56" i="7"/>
  <c r="L56" i="7"/>
  <c r="I56" i="7"/>
  <c r="F56" i="7"/>
  <c r="O55" i="7"/>
  <c r="O54" i="7" s="1"/>
  <c r="L55" i="7"/>
  <c r="L54" i="7" s="1"/>
  <c r="I55" i="7"/>
  <c r="I54" i="7" s="1"/>
  <c r="F55" i="7"/>
  <c r="F54" i="7" s="1"/>
  <c r="N54" i="7"/>
  <c r="N53" i="7" s="1"/>
  <c r="M54" i="7"/>
  <c r="K54" i="7"/>
  <c r="J54" i="7"/>
  <c r="H54" i="7"/>
  <c r="H53" i="7" s="1"/>
  <c r="G54" i="7"/>
  <c r="E54" i="7"/>
  <c r="D54" i="7"/>
  <c r="O46" i="7"/>
  <c r="C46" i="7" s="1"/>
  <c r="O45" i="7"/>
  <c r="C45" i="7" s="1"/>
  <c r="N44" i="7"/>
  <c r="M44" i="7"/>
  <c r="L43" i="7"/>
  <c r="L42" i="7" s="1"/>
  <c r="I43" i="7"/>
  <c r="I42" i="7" s="1"/>
  <c r="F43" i="7"/>
  <c r="K42" i="7"/>
  <c r="J42" i="7"/>
  <c r="H42" i="7"/>
  <c r="G42" i="7"/>
  <c r="F42" i="7"/>
  <c r="E42" i="7"/>
  <c r="D42" i="7"/>
  <c r="F41" i="7"/>
  <c r="C41" i="7" s="1"/>
  <c r="L40" i="7"/>
  <c r="C40" i="7" s="1"/>
  <c r="L39" i="7"/>
  <c r="C39" i="7" s="1"/>
  <c r="L38" i="7"/>
  <c r="C38" i="7" s="1"/>
  <c r="L37" i="7"/>
  <c r="C37" i="7" s="1"/>
  <c r="K36" i="7"/>
  <c r="J36" i="7"/>
  <c r="L35" i="7"/>
  <c r="C35" i="7" s="1"/>
  <c r="L34" i="7"/>
  <c r="C34" i="7" s="1"/>
  <c r="K33" i="7"/>
  <c r="J33" i="7"/>
  <c r="L32" i="7"/>
  <c r="L31" i="7" s="1"/>
  <c r="K31" i="7"/>
  <c r="J31" i="7"/>
  <c r="L30" i="7"/>
  <c r="C30" i="7" s="1"/>
  <c r="L29" i="7"/>
  <c r="C29" i="7" s="1"/>
  <c r="L28" i="7"/>
  <c r="C28" i="7" s="1"/>
  <c r="K27" i="7"/>
  <c r="J27" i="7"/>
  <c r="F25" i="7"/>
  <c r="C25" i="7" s="1"/>
  <c r="I24" i="7"/>
  <c r="F24" i="7"/>
  <c r="C24" i="7" s="1"/>
  <c r="O23" i="7"/>
  <c r="L23" i="7"/>
  <c r="I23" i="7"/>
  <c r="F23" i="7"/>
  <c r="O22" i="7"/>
  <c r="L22" i="7"/>
  <c r="L21" i="7" s="1"/>
  <c r="I22" i="7"/>
  <c r="F22" i="7"/>
  <c r="F21" i="7" s="1"/>
  <c r="O21" i="7"/>
  <c r="N21" i="7"/>
  <c r="M21" i="7"/>
  <c r="K21" i="7"/>
  <c r="K287" i="7" s="1"/>
  <c r="K286" i="7" s="1"/>
  <c r="J21" i="7"/>
  <c r="H21" i="7"/>
  <c r="H20" i="7" s="1"/>
  <c r="G21" i="7"/>
  <c r="E21" i="7"/>
  <c r="E287" i="7" s="1"/>
  <c r="E286" i="7" s="1"/>
  <c r="D21" i="7"/>
  <c r="E186" i="7" l="1"/>
  <c r="O135" i="7"/>
  <c r="O193" i="8"/>
  <c r="J193" i="8"/>
  <c r="H193" i="8"/>
  <c r="G51" i="8"/>
  <c r="D284" i="8"/>
  <c r="C143" i="8"/>
  <c r="I172" i="8"/>
  <c r="M193" i="8"/>
  <c r="M50" i="8" s="1"/>
  <c r="H52" i="7"/>
  <c r="I79" i="7"/>
  <c r="K82" i="7"/>
  <c r="C133" i="7"/>
  <c r="C138" i="7"/>
  <c r="H186" i="7"/>
  <c r="F186" i="7"/>
  <c r="D195" i="7"/>
  <c r="C207" i="7"/>
  <c r="K203" i="7"/>
  <c r="C219" i="7"/>
  <c r="C243" i="7"/>
  <c r="D20" i="7"/>
  <c r="L36" i="7"/>
  <c r="C36" i="7" s="1"/>
  <c r="C43" i="7"/>
  <c r="N20" i="7"/>
  <c r="C61" i="7"/>
  <c r="C62" i="7"/>
  <c r="C64" i="7"/>
  <c r="C73" i="7"/>
  <c r="C110" i="7"/>
  <c r="O121" i="7"/>
  <c r="M190" i="7"/>
  <c r="D230" i="7"/>
  <c r="C249" i="7"/>
  <c r="O258" i="7"/>
  <c r="D269" i="7"/>
  <c r="D268" i="7" s="1"/>
  <c r="C42" i="7"/>
  <c r="O102" i="7"/>
  <c r="N82" i="7"/>
  <c r="C117" i="7"/>
  <c r="I121" i="7"/>
  <c r="C231" i="7"/>
  <c r="E258" i="7"/>
  <c r="C151" i="7"/>
  <c r="L102" i="7"/>
  <c r="E129" i="7"/>
  <c r="G287" i="7"/>
  <c r="K53" i="7"/>
  <c r="K52" i="7" s="1"/>
  <c r="C69" i="7"/>
  <c r="C105" i="7"/>
  <c r="C181" i="7"/>
  <c r="C202" i="7"/>
  <c r="C211" i="7"/>
  <c r="G203" i="7"/>
  <c r="J258" i="7"/>
  <c r="G268" i="7"/>
  <c r="C293" i="7"/>
  <c r="C294" i="7"/>
  <c r="D75" i="7"/>
  <c r="O288" i="7"/>
  <c r="M287" i="7"/>
  <c r="E53" i="7"/>
  <c r="E52" i="7" s="1"/>
  <c r="C59" i="7"/>
  <c r="C70" i="7"/>
  <c r="C103" i="7"/>
  <c r="J186" i="7"/>
  <c r="C200" i="7"/>
  <c r="C212" i="7"/>
  <c r="G230" i="7"/>
  <c r="O234" i="7"/>
  <c r="M250" i="7"/>
  <c r="C32" i="7"/>
  <c r="L33" i="7"/>
  <c r="C33" i="7" s="1"/>
  <c r="M53" i="7"/>
  <c r="L53" i="7"/>
  <c r="J66" i="7"/>
  <c r="G66" i="7"/>
  <c r="I68" i="7"/>
  <c r="G75" i="7"/>
  <c r="I75" i="7"/>
  <c r="E75" i="7"/>
  <c r="C80" i="7"/>
  <c r="O79" i="7"/>
  <c r="O75" i="7" s="1"/>
  <c r="G82" i="7"/>
  <c r="M129" i="7"/>
  <c r="D164" i="7"/>
  <c r="G173" i="7"/>
  <c r="M173" i="7"/>
  <c r="D186" i="7"/>
  <c r="G190" i="7"/>
  <c r="J195" i="7"/>
  <c r="I195" i="7"/>
  <c r="J203" i="7"/>
  <c r="C206" i="7"/>
  <c r="H203" i="7"/>
  <c r="H194" i="7" s="1"/>
  <c r="H230" i="7"/>
  <c r="C239" i="7"/>
  <c r="C240" i="7"/>
  <c r="C242" i="7"/>
  <c r="O251" i="7"/>
  <c r="O250" i="7" s="1"/>
  <c r="O271" i="7"/>
  <c r="C291" i="7"/>
  <c r="J53" i="7"/>
  <c r="D66" i="7"/>
  <c r="K129" i="7"/>
  <c r="K74" i="7" s="1"/>
  <c r="J173" i="7"/>
  <c r="C72" i="7"/>
  <c r="C171" i="7"/>
  <c r="C199" i="7"/>
  <c r="M203" i="7"/>
  <c r="G250" i="7"/>
  <c r="M268" i="7"/>
  <c r="L27" i="7"/>
  <c r="C27" i="7" s="1"/>
  <c r="D53" i="7"/>
  <c r="O57" i="7"/>
  <c r="M66" i="7"/>
  <c r="M75" i="7"/>
  <c r="H75" i="7"/>
  <c r="J82" i="7"/>
  <c r="C131" i="7"/>
  <c r="F143" i="7"/>
  <c r="C146" i="7"/>
  <c r="O143" i="7"/>
  <c r="J164" i="7"/>
  <c r="G164" i="7"/>
  <c r="M164" i="7"/>
  <c r="N172" i="7"/>
  <c r="G186" i="7"/>
  <c r="M186" i="7"/>
  <c r="K194" i="7"/>
  <c r="G195" i="7"/>
  <c r="M195" i="7"/>
  <c r="E203" i="7"/>
  <c r="I204" i="7"/>
  <c r="C223" i="7"/>
  <c r="D203" i="7"/>
  <c r="J230" i="7"/>
  <c r="E230" i="7"/>
  <c r="E229" i="7" s="1"/>
  <c r="K230" i="7"/>
  <c r="C254" i="7"/>
  <c r="D258" i="7"/>
  <c r="C267" i="7"/>
  <c r="E269" i="7"/>
  <c r="I271" i="7"/>
  <c r="J268" i="7"/>
  <c r="G284" i="8"/>
  <c r="C150" i="8"/>
  <c r="K51" i="8"/>
  <c r="K50" i="8" s="1"/>
  <c r="I258" i="8"/>
  <c r="M284" i="8"/>
  <c r="I75" i="8"/>
  <c r="C75" i="8" s="1"/>
  <c r="C215" i="8"/>
  <c r="I203" i="8"/>
  <c r="I194" i="8" s="1"/>
  <c r="I82" i="8"/>
  <c r="F203" i="8"/>
  <c r="L129" i="8"/>
  <c r="I230" i="8"/>
  <c r="I229" i="8" s="1"/>
  <c r="E193" i="8"/>
  <c r="K284" i="8"/>
  <c r="K193" i="8"/>
  <c r="E284" i="8"/>
  <c r="E51" i="8"/>
  <c r="E50" i="8" s="1"/>
  <c r="C53" i="8"/>
  <c r="I193" i="8"/>
  <c r="J284" i="8"/>
  <c r="J51" i="8"/>
  <c r="J50" i="8" s="1"/>
  <c r="N285" i="8"/>
  <c r="N49" i="8"/>
  <c r="C203" i="8"/>
  <c r="C27" i="8"/>
  <c r="F250" i="8"/>
  <c r="C250" i="8" s="1"/>
  <c r="C251" i="8"/>
  <c r="F195" i="8"/>
  <c r="C197" i="8"/>
  <c r="F258" i="8"/>
  <c r="C258" i="8" s="1"/>
  <c r="C259" i="8"/>
  <c r="C245" i="8"/>
  <c r="C234" i="8"/>
  <c r="L230" i="8"/>
  <c r="L229" i="8" s="1"/>
  <c r="O82" i="8"/>
  <c r="O74" i="8" s="1"/>
  <c r="C115" i="8"/>
  <c r="C76" i="8"/>
  <c r="D51" i="8"/>
  <c r="D50" i="8" s="1"/>
  <c r="C269" i="8"/>
  <c r="F268" i="8"/>
  <c r="L190" i="8"/>
  <c r="C190" i="8" s="1"/>
  <c r="C191" i="8"/>
  <c r="C173" i="8"/>
  <c r="F172" i="8"/>
  <c r="C172" i="8" s="1"/>
  <c r="L82" i="8"/>
  <c r="L74" i="8" s="1"/>
  <c r="G193" i="8"/>
  <c r="G50" i="8" s="1"/>
  <c r="F66" i="8"/>
  <c r="C66" i="8" s="1"/>
  <c r="C68" i="8"/>
  <c r="H74" i="8"/>
  <c r="C94" i="8"/>
  <c r="C57" i="8"/>
  <c r="C102" i="8"/>
  <c r="C88" i="8"/>
  <c r="C286" i="8"/>
  <c r="O52" i="8"/>
  <c r="I287" i="8"/>
  <c r="I286" i="8" s="1"/>
  <c r="C237" i="8"/>
  <c r="C187" i="8"/>
  <c r="C204" i="8"/>
  <c r="C135" i="8"/>
  <c r="I129" i="8"/>
  <c r="I74" i="8" s="1"/>
  <c r="L194" i="8"/>
  <c r="L193" i="8" s="1"/>
  <c r="C111" i="8"/>
  <c r="C165" i="8"/>
  <c r="F164" i="8"/>
  <c r="C164" i="8" s="1"/>
  <c r="C130" i="8"/>
  <c r="F129" i="8"/>
  <c r="I20" i="8"/>
  <c r="C42" i="8"/>
  <c r="F82" i="8"/>
  <c r="C235" i="7"/>
  <c r="I234" i="7"/>
  <c r="C255" i="7"/>
  <c r="H82" i="7"/>
  <c r="I245" i="7"/>
  <c r="C247" i="7"/>
  <c r="I288" i="7"/>
  <c r="C289" i="7"/>
  <c r="C23" i="7"/>
  <c r="O44" i="7"/>
  <c r="C44" i="7" s="1"/>
  <c r="F57" i="7"/>
  <c r="F53" i="7" s="1"/>
  <c r="C60" i="7"/>
  <c r="L66" i="7"/>
  <c r="L52" i="7" s="1"/>
  <c r="C71" i="7"/>
  <c r="C77" i="7"/>
  <c r="F76" i="7"/>
  <c r="C76" i="7" s="1"/>
  <c r="C78" i="7"/>
  <c r="C87" i="7"/>
  <c r="D82" i="7"/>
  <c r="L130" i="7"/>
  <c r="C153" i="7"/>
  <c r="C157" i="7"/>
  <c r="C163" i="7"/>
  <c r="C167" i="7"/>
  <c r="C168" i="7"/>
  <c r="C169" i="7"/>
  <c r="C170" i="7"/>
  <c r="E172" i="7"/>
  <c r="J172" i="7"/>
  <c r="C179" i="7"/>
  <c r="I187" i="7"/>
  <c r="C227" i="7"/>
  <c r="F226" i="7"/>
  <c r="C226" i="7" s="1"/>
  <c r="E268" i="7"/>
  <c r="I94" i="7"/>
  <c r="C95" i="7"/>
  <c r="C107" i="7"/>
  <c r="F102" i="7"/>
  <c r="L174" i="7"/>
  <c r="C174" i="7" s="1"/>
  <c r="C175" i="7"/>
  <c r="G53" i="7"/>
  <c r="C85" i="7"/>
  <c r="F88" i="7"/>
  <c r="C98" i="7"/>
  <c r="C100" i="7"/>
  <c r="C119" i="7"/>
  <c r="C120" i="7"/>
  <c r="H129" i="7"/>
  <c r="N129" i="7"/>
  <c r="N186" i="7"/>
  <c r="H229" i="7"/>
  <c r="C277" i="7"/>
  <c r="I275" i="7"/>
  <c r="I269" i="7" s="1"/>
  <c r="I268" i="7" s="1"/>
  <c r="L178" i="7"/>
  <c r="M194" i="7"/>
  <c r="C201" i="7"/>
  <c r="C210" i="7"/>
  <c r="C220" i="7"/>
  <c r="L234" i="7"/>
  <c r="C234" i="7" s="1"/>
  <c r="H287" i="7"/>
  <c r="H286" i="7" s="1"/>
  <c r="N287" i="7"/>
  <c r="N286" i="7" s="1"/>
  <c r="J26" i="7"/>
  <c r="N52" i="7"/>
  <c r="O53" i="7"/>
  <c r="C63" i="7"/>
  <c r="J75" i="7"/>
  <c r="N75" i="7"/>
  <c r="O83" i="7"/>
  <c r="M82" i="7"/>
  <c r="C91" i="7"/>
  <c r="O94" i="7"/>
  <c r="C99" i="7"/>
  <c r="C113" i="7"/>
  <c r="C114" i="7"/>
  <c r="C126" i="7"/>
  <c r="D129" i="7"/>
  <c r="J129" i="7"/>
  <c r="C149" i="7"/>
  <c r="C160" i="7"/>
  <c r="C162" i="7"/>
  <c r="L165" i="7"/>
  <c r="L164" i="7" s="1"/>
  <c r="C176" i="7"/>
  <c r="O186" i="7"/>
  <c r="C214" i="7"/>
  <c r="C224" i="7"/>
  <c r="C228" i="7"/>
  <c r="J229" i="7"/>
  <c r="N230" i="7"/>
  <c r="N229" i="7" s="1"/>
  <c r="L237" i="7"/>
  <c r="O245" i="7"/>
  <c r="C257" i="7"/>
  <c r="C262" i="7"/>
  <c r="O275" i="7"/>
  <c r="O269" i="7" s="1"/>
  <c r="O268" i="7" s="1"/>
  <c r="L288" i="7"/>
  <c r="C209" i="7"/>
  <c r="C225" i="7"/>
  <c r="M230" i="7"/>
  <c r="C244" i="7"/>
  <c r="D287" i="7"/>
  <c r="J287" i="7"/>
  <c r="O287" i="7"/>
  <c r="O286" i="7" s="1"/>
  <c r="K26" i="7"/>
  <c r="K20" i="7" s="1"/>
  <c r="C56" i="7"/>
  <c r="I66" i="7"/>
  <c r="O68" i="7"/>
  <c r="O66" i="7" s="1"/>
  <c r="L79" i="7"/>
  <c r="L75" i="7" s="1"/>
  <c r="E82" i="7"/>
  <c r="E74" i="7" s="1"/>
  <c r="F83" i="7"/>
  <c r="C86" i="7"/>
  <c r="L88" i="7"/>
  <c r="F94" i="7"/>
  <c r="C106" i="7"/>
  <c r="F115" i="7"/>
  <c r="C118" i="7"/>
  <c r="C125" i="7"/>
  <c r="C127" i="7"/>
  <c r="C142" i="7"/>
  <c r="C152" i="7"/>
  <c r="O165" i="7"/>
  <c r="O164" i="7" s="1"/>
  <c r="C177" i="7"/>
  <c r="C188" i="7"/>
  <c r="E194" i="7"/>
  <c r="E193" i="7" s="1"/>
  <c r="O197" i="7"/>
  <c r="O195" i="7" s="1"/>
  <c r="N203" i="7"/>
  <c r="N194" i="7" s="1"/>
  <c r="I215" i="7"/>
  <c r="I203" i="7" s="1"/>
  <c r="C221" i="7"/>
  <c r="C222" i="7"/>
  <c r="O215" i="7"/>
  <c r="O237" i="7"/>
  <c r="M258" i="7"/>
  <c r="F263" i="7"/>
  <c r="C266" i="7"/>
  <c r="C270" i="7"/>
  <c r="C278" i="7"/>
  <c r="C290" i="7"/>
  <c r="L26" i="7"/>
  <c r="C26" i="7" s="1"/>
  <c r="C31" i="7"/>
  <c r="D52" i="7"/>
  <c r="F287" i="7"/>
  <c r="F20" i="7"/>
  <c r="L287" i="7"/>
  <c r="L286" i="7" s="1"/>
  <c r="I140" i="7"/>
  <c r="C141" i="7"/>
  <c r="C154" i="7"/>
  <c r="F150" i="7"/>
  <c r="C265" i="7"/>
  <c r="I263" i="7"/>
  <c r="C296" i="7"/>
  <c r="E20" i="7"/>
  <c r="M20" i="7"/>
  <c r="C22" i="7"/>
  <c r="C54" i="7"/>
  <c r="C58" i="7"/>
  <c r="F79" i="7"/>
  <c r="C90" i="7"/>
  <c r="C96" i="7"/>
  <c r="C97" i="7"/>
  <c r="C108" i="7"/>
  <c r="L111" i="7"/>
  <c r="I115" i="7"/>
  <c r="L115" i="7"/>
  <c r="C122" i="7"/>
  <c r="F121" i="7"/>
  <c r="G129" i="7"/>
  <c r="C137" i="7"/>
  <c r="I135" i="7"/>
  <c r="C135" i="7" s="1"/>
  <c r="I150" i="7"/>
  <c r="C156" i="7"/>
  <c r="C161" i="7"/>
  <c r="I159" i="7"/>
  <c r="C159" i="7" s="1"/>
  <c r="G172" i="7"/>
  <c r="D173" i="7"/>
  <c r="H173" i="7"/>
  <c r="H172" i="7" s="1"/>
  <c r="C184" i="7"/>
  <c r="C241" i="7"/>
  <c r="I237" i="7"/>
  <c r="I21" i="7"/>
  <c r="C21" i="7" s="1"/>
  <c r="C55" i="7"/>
  <c r="I57" i="7"/>
  <c r="C57" i="7" s="1"/>
  <c r="C67" i="7"/>
  <c r="F68" i="7"/>
  <c r="C84" i="7"/>
  <c r="I88" i="7"/>
  <c r="C104" i="7"/>
  <c r="F111" i="7"/>
  <c r="C124" i="7"/>
  <c r="C132" i="7"/>
  <c r="C134" i="7"/>
  <c r="F130" i="7"/>
  <c r="C145" i="7"/>
  <c r="I143" i="7"/>
  <c r="C148" i="7"/>
  <c r="C180" i="7"/>
  <c r="C182" i="7"/>
  <c r="F178" i="7"/>
  <c r="C178" i="7" s="1"/>
  <c r="C185" i="7"/>
  <c r="I183" i="7"/>
  <c r="C183" i="7" s="1"/>
  <c r="G20" i="7"/>
  <c r="C92" i="7"/>
  <c r="I102" i="7"/>
  <c r="C112" i="7"/>
  <c r="L121" i="7"/>
  <c r="C140" i="7"/>
  <c r="L143" i="7"/>
  <c r="O150" i="7"/>
  <c r="O129" i="7" s="1"/>
  <c r="C166" i="7"/>
  <c r="F165" i="7"/>
  <c r="O172" i="7"/>
  <c r="C116" i="7"/>
  <c r="C128" i="7"/>
  <c r="C136" i="7"/>
  <c r="C144" i="7"/>
  <c r="C213" i="7"/>
  <c r="C216" i="7"/>
  <c r="L215" i="7"/>
  <c r="C236" i="7"/>
  <c r="C246" i="7"/>
  <c r="F245" i="7"/>
  <c r="K258" i="7"/>
  <c r="C272" i="7"/>
  <c r="F271" i="7"/>
  <c r="C271" i="7" s="1"/>
  <c r="C283" i="7"/>
  <c r="I281" i="7"/>
  <c r="C295" i="7"/>
  <c r="C192" i="7"/>
  <c r="L191" i="7"/>
  <c r="C196" i="7"/>
  <c r="L204" i="7"/>
  <c r="C208" i="7"/>
  <c r="I232" i="7"/>
  <c r="C233" i="7"/>
  <c r="C238" i="7"/>
  <c r="F237" i="7"/>
  <c r="C237" i="7" s="1"/>
  <c r="C248" i="7"/>
  <c r="C253" i="7"/>
  <c r="I251" i="7"/>
  <c r="C256" i="7"/>
  <c r="G258" i="7"/>
  <c r="C261" i="7"/>
  <c r="I259" i="7"/>
  <c r="L269" i="7"/>
  <c r="L268" i="7" s="1"/>
  <c r="C274" i="7"/>
  <c r="C280" i="7"/>
  <c r="F279" i="7"/>
  <c r="C279" i="7" s="1"/>
  <c r="K186" i="7"/>
  <c r="C189" i="7"/>
  <c r="C198" i="7"/>
  <c r="F197" i="7"/>
  <c r="C205" i="7"/>
  <c r="O204" i="7"/>
  <c r="C217" i="7"/>
  <c r="C218" i="7"/>
  <c r="F215" i="7"/>
  <c r="L245" i="7"/>
  <c r="C276" i="7"/>
  <c r="F275" i="7"/>
  <c r="C292" i="7"/>
  <c r="F288" i="7"/>
  <c r="C288" i="7" s="1"/>
  <c r="C252" i="7"/>
  <c r="C260" i="7"/>
  <c r="C264" i="7"/>
  <c r="C282" i="7"/>
  <c r="H74" i="7" l="1"/>
  <c r="C263" i="7"/>
  <c r="C94" i="7"/>
  <c r="M285" i="8"/>
  <c r="M49" i="8"/>
  <c r="O284" i="8"/>
  <c r="F229" i="8"/>
  <c r="C229" i="8" s="1"/>
  <c r="L186" i="8"/>
  <c r="C186" i="8" s="1"/>
  <c r="F258" i="7"/>
  <c r="L173" i="7"/>
  <c r="L172" i="7" s="1"/>
  <c r="C83" i="7"/>
  <c r="O52" i="7"/>
  <c r="L230" i="7"/>
  <c r="L229" i="7" s="1"/>
  <c r="G52" i="7"/>
  <c r="D194" i="7"/>
  <c r="M229" i="7"/>
  <c r="G194" i="7"/>
  <c r="M172" i="7"/>
  <c r="M286" i="7"/>
  <c r="C275" i="7"/>
  <c r="G229" i="7"/>
  <c r="I230" i="7"/>
  <c r="K229" i="7"/>
  <c r="K284" i="7" s="1"/>
  <c r="C232" i="7"/>
  <c r="C79" i="7"/>
  <c r="L20" i="7"/>
  <c r="E51" i="7"/>
  <c r="J286" i="7"/>
  <c r="D74" i="7"/>
  <c r="M74" i="7"/>
  <c r="J194" i="7"/>
  <c r="J193" i="7" s="1"/>
  <c r="G286" i="7"/>
  <c r="C111" i="7"/>
  <c r="L82" i="7"/>
  <c r="D286" i="7"/>
  <c r="N74" i="7"/>
  <c r="N284" i="7" s="1"/>
  <c r="H193" i="7"/>
  <c r="D229" i="7"/>
  <c r="J52" i="7"/>
  <c r="F269" i="7"/>
  <c r="F268" i="7" s="1"/>
  <c r="F173" i="7"/>
  <c r="L129" i="7"/>
  <c r="C102" i="7"/>
  <c r="D172" i="7"/>
  <c r="G74" i="7"/>
  <c r="G51" i="7" s="1"/>
  <c r="O230" i="7"/>
  <c r="O229" i="7" s="1"/>
  <c r="I194" i="7"/>
  <c r="J74" i="7"/>
  <c r="J20" i="7"/>
  <c r="M52" i="7"/>
  <c r="C88" i="7"/>
  <c r="E284" i="7"/>
  <c r="L51" i="8"/>
  <c r="L50" i="8" s="1"/>
  <c r="C287" i="8"/>
  <c r="C82" i="8"/>
  <c r="O51" i="8"/>
  <c r="O50" i="8" s="1"/>
  <c r="O285" i="8" s="1"/>
  <c r="I51" i="8"/>
  <c r="I50" i="8" s="1"/>
  <c r="I284" i="8"/>
  <c r="G285" i="8"/>
  <c r="G49" i="8"/>
  <c r="L49" i="8"/>
  <c r="C129" i="8"/>
  <c r="F74" i="8"/>
  <c r="C74" i="8" s="1"/>
  <c r="L284" i="8"/>
  <c r="C230" i="8"/>
  <c r="F52" i="8"/>
  <c r="H284" i="8"/>
  <c r="H51" i="8"/>
  <c r="H50" i="8" s="1"/>
  <c r="J49" i="8"/>
  <c r="J40" i="8"/>
  <c r="C268" i="8"/>
  <c r="D285" i="8"/>
  <c r="D49" i="8"/>
  <c r="F194" i="8"/>
  <c r="F284" i="8" s="1"/>
  <c r="C195" i="8"/>
  <c r="E285" i="8"/>
  <c r="E49" i="8"/>
  <c r="K285" i="8"/>
  <c r="K49" i="8"/>
  <c r="N51" i="7"/>
  <c r="O20" i="7"/>
  <c r="C115" i="7"/>
  <c r="O203" i="7"/>
  <c r="O194" i="7" s="1"/>
  <c r="N193" i="7"/>
  <c r="O74" i="7"/>
  <c r="I172" i="7"/>
  <c r="I53" i="7"/>
  <c r="I52" i="7" s="1"/>
  <c r="E50" i="7"/>
  <c r="E285" i="7" s="1"/>
  <c r="H51" i="7"/>
  <c r="F286" i="7"/>
  <c r="L203" i="7"/>
  <c r="L194" i="7" s="1"/>
  <c r="L193" i="7" s="1"/>
  <c r="H284" i="7"/>
  <c r="C215" i="7"/>
  <c r="K51" i="7"/>
  <c r="O82" i="7"/>
  <c r="I186" i="7"/>
  <c r="C187" i="7"/>
  <c r="O193" i="7"/>
  <c r="K193" i="7"/>
  <c r="L190" i="7"/>
  <c r="C191" i="7"/>
  <c r="I82" i="7"/>
  <c r="F195" i="7"/>
  <c r="C197" i="7"/>
  <c r="F230" i="7"/>
  <c r="C165" i="7"/>
  <c r="F164" i="7"/>
  <c r="C164" i="7" s="1"/>
  <c r="C281" i="7"/>
  <c r="C143" i="7"/>
  <c r="I129" i="7"/>
  <c r="C121" i="7"/>
  <c r="F82" i="7"/>
  <c r="C245" i="7"/>
  <c r="C204" i="7"/>
  <c r="C150" i="7"/>
  <c r="I258" i="7"/>
  <c r="C258" i="7" s="1"/>
  <c r="C259" i="7"/>
  <c r="I250" i="7"/>
  <c r="C250" i="7" s="1"/>
  <c r="C251" i="7"/>
  <c r="C130" i="7"/>
  <c r="F129" i="7"/>
  <c r="C68" i="7"/>
  <c r="F66" i="7"/>
  <c r="C66" i="7" s="1"/>
  <c r="I287" i="7"/>
  <c r="I286" i="7" s="1"/>
  <c r="C286" i="7" s="1"/>
  <c r="I20" i="7"/>
  <c r="F75" i="7"/>
  <c r="F203" i="7"/>
  <c r="D51" i="7"/>
  <c r="O49" i="8" l="1"/>
  <c r="K50" i="7"/>
  <c r="M284" i="7"/>
  <c r="C269" i="7"/>
  <c r="C20" i="7"/>
  <c r="G284" i="7"/>
  <c r="H50" i="7"/>
  <c r="H285" i="7" s="1"/>
  <c r="O284" i="7"/>
  <c r="D284" i="7"/>
  <c r="C173" i="7"/>
  <c r="L74" i="7"/>
  <c r="C53" i="7"/>
  <c r="J284" i="7"/>
  <c r="D193" i="7"/>
  <c r="O51" i="7"/>
  <c r="O50" i="7" s="1"/>
  <c r="O49" i="7" s="1"/>
  <c r="M51" i="7"/>
  <c r="M193" i="7"/>
  <c r="F172" i="7"/>
  <c r="C172" i="7" s="1"/>
  <c r="C203" i="7"/>
  <c r="G193" i="7"/>
  <c r="J51" i="7"/>
  <c r="E49" i="7"/>
  <c r="J36" i="8"/>
  <c r="J26" i="8" s="1"/>
  <c r="L40" i="8"/>
  <c r="C284" i="8"/>
  <c r="H285" i="8"/>
  <c r="H49" i="8"/>
  <c r="F51" i="8"/>
  <c r="C52" i="8"/>
  <c r="C194" i="8"/>
  <c r="F193" i="8"/>
  <c r="C193" i="8" s="1"/>
  <c r="I285" i="8"/>
  <c r="I49" i="8"/>
  <c r="N50" i="7"/>
  <c r="K285" i="7"/>
  <c r="K49" i="7"/>
  <c r="I74" i="7"/>
  <c r="I51" i="7" s="1"/>
  <c r="C75" i="7"/>
  <c r="F74" i="7"/>
  <c r="I229" i="7"/>
  <c r="C230" i="7"/>
  <c r="F229" i="7"/>
  <c r="C229" i="7" s="1"/>
  <c r="C287" i="7"/>
  <c r="C129" i="7"/>
  <c r="G50" i="7"/>
  <c r="C82" i="7"/>
  <c r="F194" i="7"/>
  <c r="C195" i="7"/>
  <c r="F52" i="7"/>
  <c r="C268" i="7"/>
  <c r="C190" i="7"/>
  <c r="L186" i="7"/>
  <c r="C74" i="7" l="1"/>
  <c r="O285" i="7"/>
  <c r="H49" i="7"/>
  <c r="J50" i="7"/>
  <c r="M50" i="7"/>
  <c r="D50" i="7"/>
  <c r="F50" i="8"/>
  <c r="C51" i="8"/>
  <c r="C40" i="8"/>
  <c r="L36" i="8"/>
  <c r="J285" i="8"/>
  <c r="J20" i="8"/>
  <c r="N285" i="7"/>
  <c r="N49" i="7"/>
  <c r="C186" i="7"/>
  <c r="L51" i="7"/>
  <c r="L50" i="7" s="1"/>
  <c r="L284" i="7"/>
  <c r="C52" i="7"/>
  <c r="F51" i="7"/>
  <c r="G285" i="7"/>
  <c r="G49" i="7"/>
  <c r="I193" i="7"/>
  <c r="I50" i="7" s="1"/>
  <c r="I284" i="7"/>
  <c r="F284" i="7"/>
  <c r="C194" i="7"/>
  <c r="F193" i="7"/>
  <c r="C193" i="7" s="1"/>
  <c r="C284" i="7" l="1"/>
  <c r="M49" i="7"/>
  <c r="M285" i="7"/>
  <c r="J285" i="7"/>
  <c r="J49" i="7"/>
  <c r="D285" i="7"/>
  <c r="D49" i="7"/>
  <c r="C36" i="8"/>
  <c r="L26" i="8"/>
  <c r="F285" i="8"/>
  <c r="C50" i="8"/>
  <c r="F49" i="8"/>
  <c r="C49" i="8" s="1"/>
  <c r="L285" i="7"/>
  <c r="L49" i="7"/>
  <c r="I285" i="7"/>
  <c r="I49" i="7"/>
  <c r="C51" i="7"/>
  <c r="F50" i="7"/>
  <c r="C26" i="8" l="1"/>
  <c r="L20" i="8"/>
  <c r="C20" i="8" s="1"/>
  <c r="L285" i="8"/>
  <c r="C285" i="8" s="1"/>
  <c r="F285" i="7"/>
  <c r="C285" i="7" s="1"/>
  <c r="F49" i="7"/>
  <c r="C49" i="7" s="1"/>
  <c r="C50" i="7"/>
  <c r="O296" i="6" l="1"/>
  <c r="L296" i="6"/>
  <c r="I296" i="6"/>
  <c r="F296" i="6"/>
  <c r="O295" i="6"/>
  <c r="L295" i="6"/>
  <c r="I295" i="6"/>
  <c r="F295" i="6"/>
  <c r="O294" i="6"/>
  <c r="L294" i="6"/>
  <c r="I294" i="6"/>
  <c r="F294" i="6"/>
  <c r="C294" i="6" s="1"/>
  <c r="O293" i="6"/>
  <c r="L293" i="6"/>
  <c r="I293" i="6"/>
  <c r="F293" i="6"/>
  <c r="C293" i="6" s="1"/>
  <c r="O292" i="6"/>
  <c r="L292" i="6"/>
  <c r="I292" i="6"/>
  <c r="F292" i="6"/>
  <c r="O291" i="6"/>
  <c r="L291" i="6"/>
  <c r="I291" i="6"/>
  <c r="F291" i="6"/>
  <c r="O290" i="6"/>
  <c r="L290" i="6"/>
  <c r="I290" i="6"/>
  <c r="F290" i="6"/>
  <c r="O289" i="6"/>
  <c r="L289" i="6"/>
  <c r="I289" i="6"/>
  <c r="I288" i="6" s="1"/>
  <c r="F289" i="6"/>
  <c r="C289" i="6" s="1"/>
  <c r="N288" i="6"/>
  <c r="M288" i="6"/>
  <c r="K288" i="6"/>
  <c r="J288" i="6"/>
  <c r="H288" i="6"/>
  <c r="G288" i="6"/>
  <c r="E288" i="6"/>
  <c r="D288" i="6"/>
  <c r="O283" i="6"/>
  <c r="L283" i="6"/>
  <c r="I283" i="6"/>
  <c r="F283" i="6"/>
  <c r="O282" i="6"/>
  <c r="L282" i="6"/>
  <c r="L281" i="6" s="1"/>
  <c r="I282" i="6"/>
  <c r="F282" i="6"/>
  <c r="F281" i="6" s="1"/>
  <c r="O281" i="6"/>
  <c r="N281" i="6"/>
  <c r="M281" i="6"/>
  <c r="K281" i="6"/>
  <c r="J281" i="6"/>
  <c r="H281" i="6"/>
  <c r="G281" i="6"/>
  <c r="E281" i="6"/>
  <c r="D281" i="6"/>
  <c r="O280" i="6"/>
  <c r="L280" i="6"/>
  <c r="L279" i="6" s="1"/>
  <c r="I280" i="6"/>
  <c r="F280" i="6"/>
  <c r="O279" i="6"/>
  <c r="N279" i="6"/>
  <c r="M279" i="6"/>
  <c r="M268" i="6" s="1"/>
  <c r="K279" i="6"/>
  <c r="K268" i="6" s="1"/>
  <c r="J279" i="6"/>
  <c r="I279" i="6"/>
  <c r="H279" i="6"/>
  <c r="G279" i="6"/>
  <c r="G268" i="6" s="1"/>
  <c r="E279" i="6"/>
  <c r="D279" i="6"/>
  <c r="O278" i="6"/>
  <c r="L278" i="6"/>
  <c r="I278" i="6"/>
  <c r="F278" i="6"/>
  <c r="O277" i="6"/>
  <c r="L277" i="6"/>
  <c r="I277" i="6"/>
  <c r="F277" i="6"/>
  <c r="O276" i="6"/>
  <c r="L276" i="6"/>
  <c r="I276" i="6"/>
  <c r="F276" i="6"/>
  <c r="N275" i="6"/>
  <c r="M275" i="6"/>
  <c r="K275" i="6"/>
  <c r="J275" i="6"/>
  <c r="I275" i="6"/>
  <c r="H275" i="6"/>
  <c r="G275" i="6"/>
  <c r="E275" i="6"/>
  <c r="D275" i="6"/>
  <c r="O274" i="6"/>
  <c r="L274" i="6"/>
  <c r="I274" i="6"/>
  <c r="F274" i="6"/>
  <c r="O273" i="6"/>
  <c r="L273" i="6"/>
  <c r="I273" i="6"/>
  <c r="F273" i="6"/>
  <c r="C273" i="6" s="1"/>
  <c r="O272" i="6"/>
  <c r="L272" i="6"/>
  <c r="L271" i="6" s="1"/>
  <c r="I272" i="6"/>
  <c r="I271" i="6" s="1"/>
  <c r="F272" i="6"/>
  <c r="N271" i="6"/>
  <c r="M271" i="6"/>
  <c r="K271" i="6"/>
  <c r="J271" i="6"/>
  <c r="H271" i="6"/>
  <c r="G271" i="6"/>
  <c r="E271" i="6"/>
  <c r="E269" i="6" s="1"/>
  <c r="E268" i="6" s="1"/>
  <c r="D271" i="6"/>
  <c r="O270" i="6"/>
  <c r="L270" i="6"/>
  <c r="I270" i="6"/>
  <c r="F270" i="6"/>
  <c r="D269" i="6"/>
  <c r="D268" i="6" s="1"/>
  <c r="N268" i="6"/>
  <c r="J268" i="6"/>
  <c r="H268" i="6"/>
  <c r="O267" i="6"/>
  <c r="L267" i="6"/>
  <c r="I267" i="6"/>
  <c r="F267" i="6"/>
  <c r="O266" i="6"/>
  <c r="L266" i="6"/>
  <c r="I266" i="6"/>
  <c r="F266" i="6"/>
  <c r="O265" i="6"/>
  <c r="L265" i="6"/>
  <c r="I265" i="6"/>
  <c r="F265" i="6"/>
  <c r="O264" i="6"/>
  <c r="O263" i="6" s="1"/>
  <c r="L264" i="6"/>
  <c r="I264" i="6"/>
  <c r="F264" i="6"/>
  <c r="N263" i="6"/>
  <c r="M263" i="6"/>
  <c r="K263" i="6"/>
  <c r="J263" i="6"/>
  <c r="H263" i="6"/>
  <c r="G263" i="6"/>
  <c r="E263" i="6"/>
  <c r="D263" i="6"/>
  <c r="O262" i="6"/>
  <c r="L262" i="6"/>
  <c r="I262" i="6"/>
  <c r="F262" i="6"/>
  <c r="O261" i="6"/>
  <c r="L261" i="6"/>
  <c r="I261" i="6"/>
  <c r="F261" i="6"/>
  <c r="O260" i="6"/>
  <c r="L260" i="6"/>
  <c r="L259" i="6" s="1"/>
  <c r="I260" i="6"/>
  <c r="F260" i="6"/>
  <c r="O259" i="6"/>
  <c r="N259" i="6"/>
  <c r="M259" i="6"/>
  <c r="K259" i="6"/>
  <c r="J259" i="6"/>
  <c r="H259" i="6"/>
  <c r="G259" i="6"/>
  <c r="G258" i="6" s="1"/>
  <c r="E259" i="6"/>
  <c r="E258" i="6" s="1"/>
  <c r="D259" i="6"/>
  <c r="N258" i="6"/>
  <c r="M258" i="6"/>
  <c r="H258" i="6"/>
  <c r="D258" i="6"/>
  <c r="O257" i="6"/>
  <c r="L257" i="6"/>
  <c r="I257" i="6"/>
  <c r="F257" i="6"/>
  <c r="C257" i="6" s="1"/>
  <c r="O256" i="6"/>
  <c r="L256" i="6"/>
  <c r="I256" i="6"/>
  <c r="F256" i="6"/>
  <c r="O255" i="6"/>
  <c r="L255" i="6"/>
  <c r="I255" i="6"/>
  <c r="F255" i="6"/>
  <c r="C255" i="6" s="1"/>
  <c r="O254" i="6"/>
  <c r="L254" i="6"/>
  <c r="I254" i="6"/>
  <c r="F254" i="6"/>
  <c r="O253" i="6"/>
  <c r="L253" i="6"/>
  <c r="I253" i="6"/>
  <c r="F253" i="6"/>
  <c r="O252" i="6"/>
  <c r="L252" i="6"/>
  <c r="L251" i="6" s="1"/>
  <c r="I252" i="6"/>
  <c r="F252" i="6"/>
  <c r="O251" i="6"/>
  <c r="O250" i="6" s="1"/>
  <c r="N251" i="6"/>
  <c r="M251" i="6"/>
  <c r="K251" i="6"/>
  <c r="K250" i="6" s="1"/>
  <c r="J251" i="6"/>
  <c r="H251" i="6"/>
  <c r="G251" i="6"/>
  <c r="G250" i="6" s="1"/>
  <c r="E251" i="6"/>
  <c r="D251" i="6"/>
  <c r="N250" i="6"/>
  <c r="M250" i="6"/>
  <c r="L250" i="6"/>
  <c r="J250" i="6"/>
  <c r="H250" i="6"/>
  <c r="E250" i="6"/>
  <c r="D250" i="6"/>
  <c r="O249" i="6"/>
  <c r="L249" i="6"/>
  <c r="I249" i="6"/>
  <c r="F249" i="6"/>
  <c r="O248" i="6"/>
  <c r="L248" i="6"/>
  <c r="I248" i="6"/>
  <c r="F248" i="6"/>
  <c r="O247" i="6"/>
  <c r="L247" i="6"/>
  <c r="I247" i="6"/>
  <c r="F247" i="6"/>
  <c r="C247" i="6" s="1"/>
  <c r="O246" i="6"/>
  <c r="L246" i="6"/>
  <c r="I246" i="6"/>
  <c r="I245" i="6" s="1"/>
  <c r="F246" i="6"/>
  <c r="N245" i="6"/>
  <c r="M245" i="6"/>
  <c r="K245" i="6"/>
  <c r="J245" i="6"/>
  <c r="H245" i="6"/>
  <c r="G245" i="6"/>
  <c r="E245" i="6"/>
  <c r="D245" i="6"/>
  <c r="O244" i="6"/>
  <c r="L244" i="6"/>
  <c r="I244" i="6"/>
  <c r="F244" i="6"/>
  <c r="O243" i="6"/>
  <c r="L243" i="6"/>
  <c r="I243" i="6"/>
  <c r="F243" i="6"/>
  <c r="C243" i="6" s="1"/>
  <c r="O242" i="6"/>
  <c r="L242" i="6"/>
  <c r="I242" i="6"/>
  <c r="F242" i="6"/>
  <c r="O241" i="6"/>
  <c r="L241" i="6"/>
  <c r="I241" i="6"/>
  <c r="F241" i="6"/>
  <c r="O240" i="6"/>
  <c r="L240" i="6"/>
  <c r="I240" i="6"/>
  <c r="F240" i="6"/>
  <c r="O239" i="6"/>
  <c r="L239" i="6"/>
  <c r="I239" i="6"/>
  <c r="F239" i="6"/>
  <c r="C239" i="6" s="1"/>
  <c r="O238" i="6"/>
  <c r="L238" i="6"/>
  <c r="L237" i="6" s="1"/>
  <c r="I238" i="6"/>
  <c r="F238" i="6"/>
  <c r="N237" i="6"/>
  <c r="M237" i="6"/>
  <c r="K237" i="6"/>
  <c r="J237" i="6"/>
  <c r="H237" i="6"/>
  <c r="G237" i="6"/>
  <c r="E237" i="6"/>
  <c r="D237" i="6"/>
  <c r="O236" i="6"/>
  <c r="L236" i="6"/>
  <c r="I236" i="6"/>
  <c r="F236" i="6"/>
  <c r="O235" i="6"/>
  <c r="O234" i="6" s="1"/>
  <c r="L235" i="6"/>
  <c r="I235" i="6"/>
  <c r="I234" i="6" s="1"/>
  <c r="F235" i="6"/>
  <c r="N234" i="6"/>
  <c r="M234" i="6"/>
  <c r="K234" i="6"/>
  <c r="J234" i="6"/>
  <c r="H234" i="6"/>
  <c r="G234" i="6"/>
  <c r="F234" i="6"/>
  <c r="E234" i="6"/>
  <c r="D234" i="6"/>
  <c r="O233" i="6"/>
  <c r="L233" i="6"/>
  <c r="L232" i="6" s="1"/>
  <c r="I233" i="6"/>
  <c r="F233" i="6"/>
  <c r="F232" i="6" s="1"/>
  <c r="O232" i="6"/>
  <c r="N232" i="6"/>
  <c r="N230" i="6" s="1"/>
  <c r="N229" i="6" s="1"/>
  <c r="M232" i="6"/>
  <c r="K232" i="6"/>
  <c r="J232" i="6"/>
  <c r="J230" i="6" s="1"/>
  <c r="H232" i="6"/>
  <c r="G232" i="6"/>
  <c r="G230" i="6" s="1"/>
  <c r="E232" i="6"/>
  <c r="D232" i="6"/>
  <c r="D230" i="6" s="1"/>
  <c r="O231" i="6"/>
  <c r="L231" i="6"/>
  <c r="I231" i="6"/>
  <c r="F231" i="6"/>
  <c r="C231" i="6" s="1"/>
  <c r="O228" i="6"/>
  <c r="L228" i="6"/>
  <c r="I228" i="6"/>
  <c r="F228" i="6"/>
  <c r="O227" i="6"/>
  <c r="O226" i="6" s="1"/>
  <c r="L227" i="6"/>
  <c r="L226" i="6" s="1"/>
  <c r="I227" i="6"/>
  <c r="F227" i="6"/>
  <c r="N226" i="6"/>
  <c r="M226" i="6"/>
  <c r="K226" i="6"/>
  <c r="J226" i="6"/>
  <c r="I226" i="6"/>
  <c r="H226" i="6"/>
  <c r="G226" i="6"/>
  <c r="E226" i="6"/>
  <c r="D226" i="6"/>
  <c r="O225" i="6"/>
  <c r="L225" i="6"/>
  <c r="I225" i="6"/>
  <c r="F225" i="6"/>
  <c r="O224" i="6"/>
  <c r="L224" i="6"/>
  <c r="I224" i="6"/>
  <c r="F224" i="6"/>
  <c r="O223" i="6"/>
  <c r="L223" i="6"/>
  <c r="I223" i="6"/>
  <c r="F223" i="6"/>
  <c r="C223" i="6" s="1"/>
  <c r="O222" i="6"/>
  <c r="L222" i="6"/>
  <c r="I222" i="6"/>
  <c r="F222" i="6"/>
  <c r="O221" i="6"/>
  <c r="L221" i="6"/>
  <c r="I221" i="6"/>
  <c r="F221" i="6"/>
  <c r="O220" i="6"/>
  <c r="L220" i="6"/>
  <c r="I220" i="6"/>
  <c r="F220" i="6"/>
  <c r="O219" i="6"/>
  <c r="L219" i="6"/>
  <c r="I219" i="6"/>
  <c r="F219" i="6"/>
  <c r="O218" i="6"/>
  <c r="L218" i="6"/>
  <c r="I218" i="6"/>
  <c r="F218" i="6"/>
  <c r="O217" i="6"/>
  <c r="L217" i="6"/>
  <c r="I217" i="6"/>
  <c r="F217" i="6"/>
  <c r="O216" i="6"/>
  <c r="L216" i="6"/>
  <c r="I216" i="6"/>
  <c r="F216" i="6"/>
  <c r="N215" i="6"/>
  <c r="M215" i="6"/>
  <c r="K215" i="6"/>
  <c r="J215" i="6"/>
  <c r="H215" i="6"/>
  <c r="G215" i="6"/>
  <c r="E215" i="6"/>
  <c r="D215" i="6"/>
  <c r="O214" i="6"/>
  <c r="L214" i="6"/>
  <c r="I214" i="6"/>
  <c r="F214" i="6"/>
  <c r="O213" i="6"/>
  <c r="L213" i="6"/>
  <c r="I213" i="6"/>
  <c r="F213" i="6"/>
  <c r="O212" i="6"/>
  <c r="L212" i="6"/>
  <c r="I212" i="6"/>
  <c r="F212" i="6"/>
  <c r="O211" i="6"/>
  <c r="L211" i="6"/>
  <c r="I211" i="6"/>
  <c r="F211" i="6"/>
  <c r="C211" i="6"/>
  <c r="O210" i="6"/>
  <c r="L210" i="6"/>
  <c r="I210" i="6"/>
  <c r="F210" i="6"/>
  <c r="C210" i="6" s="1"/>
  <c r="O209" i="6"/>
  <c r="L209" i="6"/>
  <c r="I209" i="6"/>
  <c r="F209" i="6"/>
  <c r="O208" i="6"/>
  <c r="L208" i="6"/>
  <c r="I208" i="6"/>
  <c r="F208" i="6"/>
  <c r="O207" i="6"/>
  <c r="L207" i="6"/>
  <c r="I207" i="6"/>
  <c r="F207" i="6"/>
  <c r="C207" i="6" s="1"/>
  <c r="O206" i="6"/>
  <c r="L206" i="6"/>
  <c r="I206" i="6"/>
  <c r="F206" i="6"/>
  <c r="O205" i="6"/>
  <c r="L205" i="6"/>
  <c r="I205" i="6"/>
  <c r="F205" i="6"/>
  <c r="F204" i="6" s="1"/>
  <c r="N204" i="6"/>
  <c r="M204" i="6"/>
  <c r="K204" i="6"/>
  <c r="J204" i="6"/>
  <c r="J203" i="6" s="1"/>
  <c r="H204" i="6"/>
  <c r="G204" i="6"/>
  <c r="E204" i="6"/>
  <c r="E203" i="6" s="1"/>
  <c r="D204" i="6"/>
  <c r="M203" i="6"/>
  <c r="K203" i="6"/>
  <c r="G203" i="6"/>
  <c r="O202" i="6"/>
  <c r="L202" i="6"/>
  <c r="I202" i="6"/>
  <c r="F202" i="6"/>
  <c r="O201" i="6"/>
  <c r="L201" i="6"/>
  <c r="I201" i="6"/>
  <c r="F201" i="6"/>
  <c r="O200" i="6"/>
  <c r="L200" i="6"/>
  <c r="I200" i="6"/>
  <c r="F200" i="6"/>
  <c r="O199" i="6"/>
  <c r="L199" i="6"/>
  <c r="I199" i="6"/>
  <c r="F199" i="6"/>
  <c r="O198" i="6"/>
  <c r="L198" i="6"/>
  <c r="I198" i="6"/>
  <c r="F198" i="6"/>
  <c r="N197" i="6"/>
  <c r="N195" i="6" s="1"/>
  <c r="M197" i="6"/>
  <c r="M195" i="6" s="1"/>
  <c r="M194" i="6" s="1"/>
  <c r="K197" i="6"/>
  <c r="J197" i="6"/>
  <c r="J195" i="6" s="1"/>
  <c r="I197" i="6"/>
  <c r="H197" i="6"/>
  <c r="G197" i="6"/>
  <c r="E197" i="6"/>
  <c r="E195" i="6" s="1"/>
  <c r="D197" i="6"/>
  <c r="D195" i="6" s="1"/>
  <c r="O196" i="6"/>
  <c r="L196" i="6"/>
  <c r="I196" i="6"/>
  <c r="F196" i="6"/>
  <c r="K195" i="6"/>
  <c r="H195" i="6"/>
  <c r="G195" i="6"/>
  <c r="O192" i="6"/>
  <c r="L192" i="6"/>
  <c r="I192" i="6"/>
  <c r="I191" i="6" s="1"/>
  <c r="I190" i="6" s="1"/>
  <c r="F192" i="6"/>
  <c r="O191" i="6"/>
  <c r="O190" i="6" s="1"/>
  <c r="N191" i="6"/>
  <c r="M191" i="6"/>
  <c r="M190" i="6" s="1"/>
  <c r="K191" i="6"/>
  <c r="K190" i="6" s="1"/>
  <c r="J191" i="6"/>
  <c r="H191" i="6"/>
  <c r="H190" i="6" s="1"/>
  <c r="G191" i="6"/>
  <c r="G190" i="6" s="1"/>
  <c r="F191" i="6"/>
  <c r="F190" i="6" s="1"/>
  <c r="E191" i="6"/>
  <c r="D191" i="6"/>
  <c r="N190" i="6"/>
  <c r="J190" i="6"/>
  <c r="E190" i="6"/>
  <c r="D190" i="6"/>
  <c r="O189" i="6"/>
  <c r="L189" i="6"/>
  <c r="I189" i="6"/>
  <c r="F189" i="6"/>
  <c r="O188" i="6"/>
  <c r="L188" i="6"/>
  <c r="I188" i="6"/>
  <c r="F188" i="6"/>
  <c r="O187" i="6"/>
  <c r="O186" i="6" s="1"/>
  <c r="N187" i="6"/>
  <c r="M187" i="6"/>
  <c r="K187" i="6"/>
  <c r="J187" i="6"/>
  <c r="H187" i="6"/>
  <c r="G187" i="6"/>
  <c r="G186" i="6" s="1"/>
  <c r="F187" i="6"/>
  <c r="E187" i="6"/>
  <c r="D187" i="6"/>
  <c r="N186" i="6"/>
  <c r="J186" i="6"/>
  <c r="E186" i="6"/>
  <c r="D186" i="6"/>
  <c r="O185" i="6"/>
  <c r="L185" i="6"/>
  <c r="I185" i="6"/>
  <c r="F185" i="6"/>
  <c r="O184" i="6"/>
  <c r="L184" i="6"/>
  <c r="L183" i="6" s="1"/>
  <c r="I184" i="6"/>
  <c r="I183" i="6" s="1"/>
  <c r="F184" i="6"/>
  <c r="N183" i="6"/>
  <c r="M183" i="6"/>
  <c r="K183" i="6"/>
  <c r="J183" i="6"/>
  <c r="H183" i="6"/>
  <c r="G183" i="6"/>
  <c r="E183" i="6"/>
  <c r="D183" i="6"/>
  <c r="O182" i="6"/>
  <c r="L182" i="6"/>
  <c r="I182" i="6"/>
  <c r="F182" i="6"/>
  <c r="O181" i="6"/>
  <c r="L181" i="6"/>
  <c r="C181" i="6" s="1"/>
  <c r="I181" i="6"/>
  <c r="F181" i="6"/>
  <c r="O180" i="6"/>
  <c r="L180" i="6"/>
  <c r="I180" i="6"/>
  <c r="F180" i="6"/>
  <c r="O179" i="6"/>
  <c r="L179" i="6"/>
  <c r="I179" i="6"/>
  <c r="F179" i="6"/>
  <c r="N178" i="6"/>
  <c r="M178" i="6"/>
  <c r="K178" i="6"/>
  <c r="J178" i="6"/>
  <c r="H178" i="6"/>
  <c r="G178" i="6"/>
  <c r="E178" i="6"/>
  <c r="D178" i="6"/>
  <c r="O177" i="6"/>
  <c r="L177" i="6"/>
  <c r="I177" i="6"/>
  <c r="F177" i="6"/>
  <c r="C177" i="6" s="1"/>
  <c r="O176" i="6"/>
  <c r="L176" i="6"/>
  <c r="I176" i="6"/>
  <c r="F176" i="6"/>
  <c r="C176" i="6" s="1"/>
  <c r="O175" i="6"/>
  <c r="L175" i="6"/>
  <c r="I175" i="6"/>
  <c r="F175" i="6"/>
  <c r="N174" i="6"/>
  <c r="M174" i="6"/>
  <c r="L174" i="6"/>
  <c r="K174" i="6"/>
  <c r="J174" i="6"/>
  <c r="H174" i="6"/>
  <c r="G174" i="6"/>
  <c r="G173" i="6" s="1"/>
  <c r="G172" i="6" s="1"/>
  <c r="F174" i="6"/>
  <c r="E174" i="6"/>
  <c r="D174" i="6"/>
  <c r="D173" i="6" s="1"/>
  <c r="D172" i="6" s="1"/>
  <c r="M173" i="6"/>
  <c r="K173" i="6"/>
  <c r="K172" i="6" s="1"/>
  <c r="E173" i="6"/>
  <c r="O171" i="6"/>
  <c r="L171" i="6"/>
  <c r="I171" i="6"/>
  <c r="F171" i="6"/>
  <c r="O170" i="6"/>
  <c r="L170" i="6"/>
  <c r="I170" i="6"/>
  <c r="F170" i="6"/>
  <c r="O169" i="6"/>
  <c r="L169" i="6"/>
  <c r="I169" i="6"/>
  <c r="F169" i="6"/>
  <c r="C169" i="6"/>
  <c r="O168" i="6"/>
  <c r="L168" i="6"/>
  <c r="I168" i="6"/>
  <c r="F168" i="6"/>
  <c r="C168" i="6" s="1"/>
  <c r="O167" i="6"/>
  <c r="L167" i="6"/>
  <c r="I167" i="6"/>
  <c r="F167" i="6"/>
  <c r="O166" i="6"/>
  <c r="L166" i="6"/>
  <c r="L165" i="6" s="1"/>
  <c r="L164" i="6" s="1"/>
  <c r="I166" i="6"/>
  <c r="F166" i="6"/>
  <c r="F165" i="6" s="1"/>
  <c r="F164" i="6" s="1"/>
  <c r="N165" i="6"/>
  <c r="M165" i="6"/>
  <c r="M164" i="6" s="1"/>
  <c r="K165" i="6"/>
  <c r="K164" i="6" s="1"/>
  <c r="J165" i="6"/>
  <c r="J164" i="6" s="1"/>
  <c r="H165" i="6"/>
  <c r="G165" i="6"/>
  <c r="G164" i="6" s="1"/>
  <c r="E165" i="6"/>
  <c r="E164" i="6" s="1"/>
  <c r="D165" i="6"/>
  <c r="D164" i="6" s="1"/>
  <c r="N164" i="6"/>
  <c r="H164" i="6"/>
  <c r="O163" i="6"/>
  <c r="L163" i="6"/>
  <c r="I163" i="6"/>
  <c r="F163" i="6"/>
  <c r="O162" i="6"/>
  <c r="L162" i="6"/>
  <c r="I162" i="6"/>
  <c r="F162" i="6"/>
  <c r="O161" i="6"/>
  <c r="L161" i="6"/>
  <c r="I161" i="6"/>
  <c r="F161" i="6"/>
  <c r="C161" i="6" s="1"/>
  <c r="O160" i="6"/>
  <c r="L160" i="6"/>
  <c r="L159" i="6" s="1"/>
  <c r="I160" i="6"/>
  <c r="I159" i="6" s="1"/>
  <c r="F160" i="6"/>
  <c r="N159" i="6"/>
  <c r="M159" i="6"/>
  <c r="K159" i="6"/>
  <c r="J159" i="6"/>
  <c r="H159" i="6"/>
  <c r="G159" i="6"/>
  <c r="E159" i="6"/>
  <c r="D159" i="6"/>
  <c r="O158" i="6"/>
  <c r="L158" i="6"/>
  <c r="I158" i="6"/>
  <c r="F158" i="6"/>
  <c r="O157" i="6"/>
  <c r="L157" i="6"/>
  <c r="I157" i="6"/>
  <c r="F157" i="6"/>
  <c r="O156" i="6"/>
  <c r="L156" i="6"/>
  <c r="I156" i="6"/>
  <c r="F156" i="6"/>
  <c r="O155" i="6"/>
  <c r="L155" i="6"/>
  <c r="I155" i="6"/>
  <c r="F155" i="6"/>
  <c r="O154" i="6"/>
  <c r="L154" i="6"/>
  <c r="I154" i="6"/>
  <c r="F154" i="6"/>
  <c r="O153" i="6"/>
  <c r="L153" i="6"/>
  <c r="I153" i="6"/>
  <c r="F153" i="6"/>
  <c r="O152" i="6"/>
  <c r="L152" i="6"/>
  <c r="I152" i="6"/>
  <c r="F152" i="6"/>
  <c r="O151" i="6"/>
  <c r="L151" i="6"/>
  <c r="I151" i="6"/>
  <c r="F151" i="6"/>
  <c r="F150" i="6" s="1"/>
  <c r="N150" i="6"/>
  <c r="M150" i="6"/>
  <c r="K150" i="6"/>
  <c r="J150" i="6"/>
  <c r="H150" i="6"/>
  <c r="G150" i="6"/>
  <c r="E150" i="6"/>
  <c r="D150" i="6"/>
  <c r="O149" i="6"/>
  <c r="L149" i="6"/>
  <c r="I149" i="6"/>
  <c r="F149" i="6"/>
  <c r="C149" i="6" s="1"/>
  <c r="O148" i="6"/>
  <c r="L148" i="6"/>
  <c r="I148" i="6"/>
  <c r="F148" i="6"/>
  <c r="O147" i="6"/>
  <c r="L147" i="6"/>
  <c r="I147" i="6"/>
  <c r="F147" i="6"/>
  <c r="O146" i="6"/>
  <c r="L146" i="6"/>
  <c r="I146" i="6"/>
  <c r="F146" i="6"/>
  <c r="O145" i="6"/>
  <c r="L145" i="6"/>
  <c r="I145" i="6"/>
  <c r="C145" i="6" s="1"/>
  <c r="F145" i="6"/>
  <c r="O144" i="6"/>
  <c r="L144" i="6"/>
  <c r="L143" i="6" s="1"/>
  <c r="I144" i="6"/>
  <c r="F144" i="6"/>
  <c r="N143" i="6"/>
  <c r="M143" i="6"/>
  <c r="K143" i="6"/>
  <c r="J143" i="6"/>
  <c r="H143" i="6"/>
  <c r="G143" i="6"/>
  <c r="E143" i="6"/>
  <c r="D143" i="6"/>
  <c r="O142" i="6"/>
  <c r="L142" i="6"/>
  <c r="I142" i="6"/>
  <c r="F142" i="6"/>
  <c r="O141" i="6"/>
  <c r="O140" i="6" s="1"/>
  <c r="L141" i="6"/>
  <c r="L140" i="6" s="1"/>
  <c r="I141" i="6"/>
  <c r="I140" i="6" s="1"/>
  <c r="F141" i="6"/>
  <c r="N140" i="6"/>
  <c r="M140" i="6"/>
  <c r="K140" i="6"/>
  <c r="J140" i="6"/>
  <c r="H140" i="6"/>
  <c r="G140" i="6"/>
  <c r="F140" i="6"/>
  <c r="E140" i="6"/>
  <c r="D140" i="6"/>
  <c r="O139" i="6"/>
  <c r="L139" i="6"/>
  <c r="I139" i="6"/>
  <c r="C139" i="6" s="1"/>
  <c r="F139" i="6"/>
  <c r="O138" i="6"/>
  <c r="L138" i="6"/>
  <c r="I138" i="6"/>
  <c r="F138" i="6"/>
  <c r="O137" i="6"/>
  <c r="L137" i="6"/>
  <c r="I137" i="6"/>
  <c r="C137" i="6" s="1"/>
  <c r="F137" i="6"/>
  <c r="O136" i="6"/>
  <c r="L136" i="6"/>
  <c r="I136" i="6"/>
  <c r="F136" i="6"/>
  <c r="N135" i="6"/>
  <c r="M135" i="6"/>
  <c r="K135" i="6"/>
  <c r="J135" i="6"/>
  <c r="H135" i="6"/>
  <c r="G135" i="6"/>
  <c r="E135" i="6"/>
  <c r="D135" i="6"/>
  <c r="O134" i="6"/>
  <c r="L134" i="6"/>
  <c r="I134" i="6"/>
  <c r="F134" i="6"/>
  <c r="O133" i="6"/>
  <c r="L133" i="6"/>
  <c r="I133" i="6"/>
  <c r="F133" i="6"/>
  <c r="C133" i="6"/>
  <c r="O132" i="6"/>
  <c r="L132" i="6"/>
  <c r="I132" i="6"/>
  <c r="F132" i="6"/>
  <c r="C132" i="6" s="1"/>
  <c r="O131" i="6"/>
  <c r="L131" i="6"/>
  <c r="I131" i="6"/>
  <c r="F131" i="6"/>
  <c r="F130" i="6" s="1"/>
  <c r="N130" i="6"/>
  <c r="M130" i="6"/>
  <c r="K130" i="6"/>
  <c r="J130" i="6"/>
  <c r="J129" i="6" s="1"/>
  <c r="H130" i="6"/>
  <c r="G130" i="6"/>
  <c r="E130" i="6"/>
  <c r="D130" i="6"/>
  <c r="O128" i="6"/>
  <c r="L128" i="6"/>
  <c r="L127" i="6" s="1"/>
  <c r="I128" i="6"/>
  <c r="F128" i="6"/>
  <c r="O127" i="6"/>
  <c r="N127" i="6"/>
  <c r="M127" i="6"/>
  <c r="K127" i="6"/>
  <c r="J127" i="6"/>
  <c r="I127" i="6"/>
  <c r="H127" i="6"/>
  <c r="G127" i="6"/>
  <c r="E127" i="6"/>
  <c r="D127" i="6"/>
  <c r="O126" i="6"/>
  <c r="L126" i="6"/>
  <c r="I126" i="6"/>
  <c r="F126" i="6"/>
  <c r="O125" i="6"/>
  <c r="L125" i="6"/>
  <c r="I125" i="6"/>
  <c r="F125" i="6"/>
  <c r="O124" i="6"/>
  <c r="L124" i="6"/>
  <c r="I124" i="6"/>
  <c r="F124" i="6"/>
  <c r="O123" i="6"/>
  <c r="L123" i="6"/>
  <c r="I123" i="6"/>
  <c r="F123" i="6"/>
  <c r="O122" i="6"/>
  <c r="L122" i="6"/>
  <c r="I122" i="6"/>
  <c r="F122" i="6"/>
  <c r="F121" i="6" s="1"/>
  <c r="O121" i="6"/>
  <c r="N121" i="6"/>
  <c r="M121" i="6"/>
  <c r="K121" i="6"/>
  <c r="J121" i="6"/>
  <c r="H121" i="6"/>
  <c r="G121" i="6"/>
  <c r="E121" i="6"/>
  <c r="D121" i="6"/>
  <c r="O120" i="6"/>
  <c r="L120" i="6"/>
  <c r="I120" i="6"/>
  <c r="F120" i="6"/>
  <c r="O119" i="6"/>
  <c r="L119" i="6"/>
  <c r="I119" i="6"/>
  <c r="F119" i="6"/>
  <c r="O118" i="6"/>
  <c r="L118" i="6"/>
  <c r="I118" i="6"/>
  <c r="F118" i="6"/>
  <c r="O117" i="6"/>
  <c r="O115" i="6" s="1"/>
  <c r="L117" i="6"/>
  <c r="I117" i="6"/>
  <c r="F117" i="6"/>
  <c r="C117" i="6"/>
  <c r="O116" i="6"/>
  <c r="L116" i="6"/>
  <c r="L115" i="6" s="1"/>
  <c r="I116" i="6"/>
  <c r="F116" i="6"/>
  <c r="N115" i="6"/>
  <c r="M115" i="6"/>
  <c r="K115" i="6"/>
  <c r="J115" i="6"/>
  <c r="H115" i="6"/>
  <c r="G115" i="6"/>
  <c r="E115" i="6"/>
  <c r="D115" i="6"/>
  <c r="O114" i="6"/>
  <c r="L114" i="6"/>
  <c r="I114" i="6"/>
  <c r="F114" i="6"/>
  <c r="C114" i="6" s="1"/>
  <c r="O113" i="6"/>
  <c r="L113" i="6"/>
  <c r="I113" i="6"/>
  <c r="F113" i="6"/>
  <c r="C113" i="6" s="1"/>
  <c r="O112" i="6"/>
  <c r="L112" i="6"/>
  <c r="L111" i="6" s="1"/>
  <c r="I112" i="6"/>
  <c r="I111" i="6" s="1"/>
  <c r="F112" i="6"/>
  <c r="N111" i="6"/>
  <c r="M111" i="6"/>
  <c r="K111" i="6"/>
  <c r="J111" i="6"/>
  <c r="H111" i="6"/>
  <c r="G111" i="6"/>
  <c r="E111" i="6"/>
  <c r="D111" i="6"/>
  <c r="O110" i="6"/>
  <c r="L110" i="6"/>
  <c r="I110" i="6"/>
  <c r="F110" i="6"/>
  <c r="O109" i="6"/>
  <c r="L109" i="6"/>
  <c r="I109" i="6"/>
  <c r="F109" i="6"/>
  <c r="O108" i="6"/>
  <c r="L108" i="6"/>
  <c r="I108" i="6"/>
  <c r="F108" i="6"/>
  <c r="O107" i="6"/>
  <c r="L107" i="6"/>
  <c r="I107" i="6"/>
  <c r="F107" i="6"/>
  <c r="O106" i="6"/>
  <c r="L106" i="6"/>
  <c r="I106" i="6"/>
  <c r="F106" i="6"/>
  <c r="O105" i="6"/>
  <c r="L105" i="6"/>
  <c r="I105" i="6"/>
  <c r="F105" i="6"/>
  <c r="C105" i="6" s="1"/>
  <c r="O104" i="6"/>
  <c r="L104" i="6"/>
  <c r="I104" i="6"/>
  <c r="F104" i="6"/>
  <c r="O103" i="6"/>
  <c r="L103" i="6"/>
  <c r="I103" i="6"/>
  <c r="F103" i="6"/>
  <c r="N102" i="6"/>
  <c r="M102" i="6"/>
  <c r="K102" i="6"/>
  <c r="J102" i="6"/>
  <c r="H102" i="6"/>
  <c r="G102" i="6"/>
  <c r="E102" i="6"/>
  <c r="D102" i="6"/>
  <c r="O101" i="6"/>
  <c r="L101" i="6"/>
  <c r="I101" i="6"/>
  <c r="F101" i="6"/>
  <c r="O100" i="6"/>
  <c r="L100" i="6"/>
  <c r="I100" i="6"/>
  <c r="F100" i="6"/>
  <c r="O99" i="6"/>
  <c r="L99" i="6"/>
  <c r="I99" i="6"/>
  <c r="F99" i="6"/>
  <c r="O98" i="6"/>
  <c r="L98" i="6"/>
  <c r="I98" i="6"/>
  <c r="F98" i="6"/>
  <c r="O97" i="6"/>
  <c r="L97" i="6"/>
  <c r="I97" i="6"/>
  <c r="F97" i="6"/>
  <c r="O96" i="6"/>
  <c r="L96" i="6"/>
  <c r="I96" i="6"/>
  <c r="F96" i="6"/>
  <c r="O95" i="6"/>
  <c r="L95" i="6"/>
  <c r="I95" i="6"/>
  <c r="F95" i="6"/>
  <c r="N94" i="6"/>
  <c r="M94" i="6"/>
  <c r="K94" i="6"/>
  <c r="J94" i="6"/>
  <c r="H94" i="6"/>
  <c r="G94" i="6"/>
  <c r="E94" i="6"/>
  <c r="D94" i="6"/>
  <c r="O93" i="6"/>
  <c r="L93" i="6"/>
  <c r="I93" i="6"/>
  <c r="F93" i="6"/>
  <c r="C93" i="6"/>
  <c r="O92" i="6"/>
  <c r="L92" i="6"/>
  <c r="I92" i="6"/>
  <c r="F92" i="6"/>
  <c r="O91" i="6"/>
  <c r="L91" i="6"/>
  <c r="I91" i="6"/>
  <c r="F91" i="6"/>
  <c r="O90" i="6"/>
  <c r="L90" i="6"/>
  <c r="I90" i="6"/>
  <c r="F90" i="6"/>
  <c r="C90" i="6" s="1"/>
  <c r="O89" i="6"/>
  <c r="L89" i="6"/>
  <c r="I89" i="6"/>
  <c r="I88" i="6" s="1"/>
  <c r="F89" i="6"/>
  <c r="C89" i="6" s="1"/>
  <c r="N88" i="6"/>
  <c r="M88" i="6"/>
  <c r="L88" i="6"/>
  <c r="K88" i="6"/>
  <c r="J88" i="6"/>
  <c r="H88" i="6"/>
  <c r="G88" i="6"/>
  <c r="E88" i="6"/>
  <c r="D88" i="6"/>
  <c r="O87" i="6"/>
  <c r="L87" i="6"/>
  <c r="I87" i="6"/>
  <c r="F87" i="6"/>
  <c r="O86" i="6"/>
  <c r="L86" i="6"/>
  <c r="I86" i="6"/>
  <c r="F86" i="6"/>
  <c r="O85" i="6"/>
  <c r="L85" i="6"/>
  <c r="I85" i="6"/>
  <c r="F85" i="6"/>
  <c r="O84" i="6"/>
  <c r="L84" i="6"/>
  <c r="I84" i="6"/>
  <c r="I83" i="6" s="1"/>
  <c r="F84" i="6"/>
  <c r="O83" i="6"/>
  <c r="N83" i="6"/>
  <c r="M83" i="6"/>
  <c r="K83" i="6"/>
  <c r="J83" i="6"/>
  <c r="H83" i="6"/>
  <c r="G83" i="6"/>
  <c r="E83" i="6"/>
  <c r="D83" i="6"/>
  <c r="D82" i="6" s="1"/>
  <c r="O81" i="6"/>
  <c r="L81" i="6"/>
  <c r="I81" i="6"/>
  <c r="F81" i="6"/>
  <c r="O80" i="6"/>
  <c r="L80" i="6"/>
  <c r="L79" i="6" s="1"/>
  <c r="I80" i="6"/>
  <c r="I79" i="6" s="1"/>
  <c r="I75" i="6" s="1"/>
  <c r="F80" i="6"/>
  <c r="O79" i="6"/>
  <c r="N79" i="6"/>
  <c r="M79" i="6"/>
  <c r="K79" i="6"/>
  <c r="J79" i="6"/>
  <c r="H79" i="6"/>
  <c r="G79" i="6"/>
  <c r="E79" i="6"/>
  <c r="D79" i="6"/>
  <c r="O78" i="6"/>
  <c r="L78" i="6"/>
  <c r="I78" i="6"/>
  <c r="F78" i="6"/>
  <c r="O77" i="6"/>
  <c r="O76" i="6" s="1"/>
  <c r="L77" i="6"/>
  <c r="L76" i="6" s="1"/>
  <c r="L75" i="6" s="1"/>
  <c r="I77" i="6"/>
  <c r="I76" i="6" s="1"/>
  <c r="F77" i="6"/>
  <c r="N76" i="6"/>
  <c r="M76" i="6"/>
  <c r="K76" i="6"/>
  <c r="J76" i="6"/>
  <c r="J75" i="6" s="1"/>
  <c r="H76" i="6"/>
  <c r="H75" i="6" s="1"/>
  <c r="G76" i="6"/>
  <c r="G75" i="6" s="1"/>
  <c r="E76" i="6"/>
  <c r="E75" i="6" s="1"/>
  <c r="D76" i="6"/>
  <c r="O75" i="6"/>
  <c r="K75" i="6"/>
  <c r="O73" i="6"/>
  <c r="L73" i="6"/>
  <c r="I73" i="6"/>
  <c r="F73" i="6"/>
  <c r="C73" i="6" s="1"/>
  <c r="O72" i="6"/>
  <c r="L72" i="6"/>
  <c r="I72" i="6"/>
  <c r="F72" i="6"/>
  <c r="O71" i="6"/>
  <c r="L71" i="6"/>
  <c r="I71" i="6"/>
  <c r="F71" i="6"/>
  <c r="O70" i="6"/>
  <c r="L70" i="6"/>
  <c r="I70" i="6"/>
  <c r="F70" i="6"/>
  <c r="O69" i="6"/>
  <c r="L69" i="6"/>
  <c r="I69" i="6"/>
  <c r="I68" i="6" s="1"/>
  <c r="F69" i="6"/>
  <c r="N68" i="6"/>
  <c r="M68" i="6"/>
  <c r="L68" i="6"/>
  <c r="K68" i="6"/>
  <c r="J68" i="6"/>
  <c r="H68" i="6"/>
  <c r="H66" i="6" s="1"/>
  <c r="G68" i="6"/>
  <c r="G66" i="6" s="1"/>
  <c r="E68" i="6"/>
  <c r="D68" i="6"/>
  <c r="D66" i="6" s="1"/>
  <c r="O67" i="6"/>
  <c r="L67" i="6"/>
  <c r="I67" i="6"/>
  <c r="I66" i="6" s="1"/>
  <c r="F67" i="6"/>
  <c r="N66" i="6"/>
  <c r="M66" i="6"/>
  <c r="K66" i="6"/>
  <c r="J66" i="6"/>
  <c r="E66" i="6"/>
  <c r="O65" i="6"/>
  <c r="L65" i="6"/>
  <c r="I65" i="6"/>
  <c r="F65" i="6"/>
  <c r="C65" i="6" s="1"/>
  <c r="O64" i="6"/>
  <c r="L64" i="6"/>
  <c r="I64" i="6"/>
  <c r="F64" i="6"/>
  <c r="O63" i="6"/>
  <c r="L63" i="6"/>
  <c r="I63" i="6"/>
  <c r="F63" i="6"/>
  <c r="O62" i="6"/>
  <c r="L62" i="6"/>
  <c r="I62" i="6"/>
  <c r="F62" i="6"/>
  <c r="O61" i="6"/>
  <c r="L61" i="6"/>
  <c r="I61" i="6"/>
  <c r="F61" i="6"/>
  <c r="C61" i="6" s="1"/>
  <c r="O60" i="6"/>
  <c r="L60" i="6"/>
  <c r="I60" i="6"/>
  <c r="F60" i="6"/>
  <c r="O59" i="6"/>
  <c r="L59" i="6"/>
  <c r="I59" i="6"/>
  <c r="F59" i="6"/>
  <c r="O58" i="6"/>
  <c r="L58" i="6"/>
  <c r="L57" i="6" s="1"/>
  <c r="I58" i="6"/>
  <c r="F58" i="6"/>
  <c r="F57" i="6" s="1"/>
  <c r="O57" i="6"/>
  <c r="N57" i="6"/>
  <c r="M57" i="6"/>
  <c r="K57" i="6"/>
  <c r="J57" i="6"/>
  <c r="H57" i="6"/>
  <c r="G57" i="6"/>
  <c r="E57" i="6"/>
  <c r="D57" i="6"/>
  <c r="O56" i="6"/>
  <c r="L56" i="6"/>
  <c r="I56" i="6"/>
  <c r="F56" i="6"/>
  <c r="O55" i="6"/>
  <c r="O54" i="6" s="1"/>
  <c r="O53" i="6" s="1"/>
  <c r="L55" i="6"/>
  <c r="L54" i="6" s="1"/>
  <c r="I55" i="6"/>
  <c r="I54" i="6" s="1"/>
  <c r="F55" i="6"/>
  <c r="N54" i="6"/>
  <c r="N53" i="6" s="1"/>
  <c r="N52" i="6" s="1"/>
  <c r="M54" i="6"/>
  <c r="M53" i="6" s="1"/>
  <c r="M52" i="6" s="1"/>
  <c r="K54" i="6"/>
  <c r="J54" i="6"/>
  <c r="J53" i="6" s="1"/>
  <c r="J52" i="6" s="1"/>
  <c r="H54" i="6"/>
  <c r="G54" i="6"/>
  <c r="G53" i="6" s="1"/>
  <c r="F54" i="6"/>
  <c r="E54" i="6"/>
  <c r="E53" i="6" s="1"/>
  <c r="E52" i="6" s="1"/>
  <c r="D54" i="6"/>
  <c r="D53" i="6" s="1"/>
  <c r="K53" i="6"/>
  <c r="K52" i="6" s="1"/>
  <c r="O46" i="6"/>
  <c r="C46" i="6"/>
  <c r="O45" i="6"/>
  <c r="O44" i="6" s="1"/>
  <c r="C44" i="6" s="1"/>
  <c r="N44" i="6"/>
  <c r="M44" i="6"/>
  <c r="L43" i="6"/>
  <c r="L42" i="6" s="1"/>
  <c r="I43" i="6"/>
  <c r="C43" i="6" s="1"/>
  <c r="F43" i="6"/>
  <c r="K42" i="6"/>
  <c r="J42" i="6"/>
  <c r="H42" i="6"/>
  <c r="G42" i="6"/>
  <c r="F42" i="6"/>
  <c r="E42" i="6"/>
  <c r="D42" i="6"/>
  <c r="F41" i="6"/>
  <c r="C41" i="6" s="1"/>
  <c r="L40" i="6"/>
  <c r="C40" i="6"/>
  <c r="L39" i="6"/>
  <c r="C39" i="6" s="1"/>
  <c r="L38" i="6"/>
  <c r="C38" i="6"/>
  <c r="L37" i="6"/>
  <c r="L36" i="6" s="1"/>
  <c r="C36" i="6" s="1"/>
  <c r="K36" i="6"/>
  <c r="J36" i="6"/>
  <c r="L35" i="6"/>
  <c r="C35" i="6" s="1"/>
  <c r="L34" i="6"/>
  <c r="C34" i="6" s="1"/>
  <c r="K33" i="6"/>
  <c r="J33" i="6"/>
  <c r="L32" i="6"/>
  <c r="C32" i="6" s="1"/>
  <c r="K31" i="6"/>
  <c r="J31" i="6"/>
  <c r="L30" i="6"/>
  <c r="C30" i="6" s="1"/>
  <c r="L29" i="6"/>
  <c r="C29" i="6"/>
  <c r="L28" i="6"/>
  <c r="L27" i="6" s="1"/>
  <c r="K27" i="6"/>
  <c r="J27" i="6"/>
  <c r="J26" i="6" s="1"/>
  <c r="F25" i="6"/>
  <c r="C25" i="6" s="1"/>
  <c r="I24" i="6"/>
  <c r="F24" i="6"/>
  <c r="O23" i="6"/>
  <c r="L23" i="6"/>
  <c r="I23" i="6"/>
  <c r="F23" i="6"/>
  <c r="O22" i="6"/>
  <c r="L22" i="6"/>
  <c r="L21" i="6" s="1"/>
  <c r="I22" i="6"/>
  <c r="F22" i="6"/>
  <c r="F21" i="6" s="1"/>
  <c r="O21" i="6"/>
  <c r="N21" i="6"/>
  <c r="N287" i="6" s="1"/>
  <c r="N286" i="6" s="1"/>
  <c r="M21" i="6"/>
  <c r="M287" i="6" s="1"/>
  <c r="M286" i="6" s="1"/>
  <c r="K21" i="6"/>
  <c r="K287" i="6" s="1"/>
  <c r="K286" i="6" s="1"/>
  <c r="J21" i="6"/>
  <c r="H21" i="6"/>
  <c r="H287" i="6" s="1"/>
  <c r="H286" i="6" s="1"/>
  <c r="G21" i="6"/>
  <c r="G287" i="6" s="1"/>
  <c r="G286" i="6" s="1"/>
  <c r="E21" i="6"/>
  <c r="E287" i="6" s="1"/>
  <c r="E286" i="6" s="1"/>
  <c r="D21" i="6"/>
  <c r="N20" i="6"/>
  <c r="C63" i="6" l="1"/>
  <c r="G129" i="6"/>
  <c r="C153" i="6"/>
  <c r="L150" i="6"/>
  <c r="C185" i="6"/>
  <c r="C219" i="6"/>
  <c r="C221" i="6"/>
  <c r="C249" i="6"/>
  <c r="J258" i="6"/>
  <c r="C267" i="6"/>
  <c r="J20" i="6"/>
  <c r="C69" i="6"/>
  <c r="C70" i="6"/>
  <c r="C72" i="6"/>
  <c r="C77" i="6"/>
  <c r="C78" i="6"/>
  <c r="L94" i="6"/>
  <c r="O165" i="6"/>
  <c r="O164" i="6" s="1"/>
  <c r="C196" i="6"/>
  <c r="I195" i="6"/>
  <c r="C227" i="6"/>
  <c r="H230" i="6"/>
  <c r="H229" i="6" s="1"/>
  <c r="I269" i="6"/>
  <c r="I268" i="6" s="1"/>
  <c r="C291" i="6"/>
  <c r="L31" i="6"/>
  <c r="C31" i="6" s="1"/>
  <c r="H82" i="6"/>
  <c r="C109" i="6"/>
  <c r="C125" i="6"/>
  <c r="C162" i="6"/>
  <c r="L178" i="6"/>
  <c r="L173" i="6" s="1"/>
  <c r="L172" i="6" s="1"/>
  <c r="F186" i="6"/>
  <c r="M186" i="6"/>
  <c r="O215" i="6"/>
  <c r="C235" i="6"/>
  <c r="C240" i="6"/>
  <c r="C242" i="6"/>
  <c r="C277" i="6"/>
  <c r="I21" i="6"/>
  <c r="I20" i="6" s="1"/>
  <c r="D20" i="6"/>
  <c r="H20" i="6"/>
  <c r="C97" i="6"/>
  <c r="C101" i="6"/>
  <c r="F102" i="6"/>
  <c r="C104" i="6"/>
  <c r="C147" i="6"/>
  <c r="K129" i="6"/>
  <c r="O183" i="6"/>
  <c r="H186" i="6"/>
  <c r="C199" i="6"/>
  <c r="D203" i="6"/>
  <c r="D194" i="6" s="1"/>
  <c r="E230" i="6"/>
  <c r="K230" i="6"/>
  <c r="O271" i="6"/>
  <c r="E229" i="6"/>
  <c r="E193" i="6" s="1"/>
  <c r="L33" i="6"/>
  <c r="C33" i="6" s="1"/>
  <c r="I42" i="6"/>
  <c r="C42" i="6" s="1"/>
  <c r="C56" i="6"/>
  <c r="C71" i="6"/>
  <c r="E82" i="6"/>
  <c r="C91" i="6"/>
  <c r="J82" i="6"/>
  <c r="J74" i="6" s="1"/>
  <c r="C96" i="6"/>
  <c r="C108" i="6"/>
  <c r="C120" i="6"/>
  <c r="I135" i="6"/>
  <c r="C141" i="6"/>
  <c r="C152" i="6"/>
  <c r="C157" i="6"/>
  <c r="C163" i="6"/>
  <c r="C170" i="6"/>
  <c r="C180" i="6"/>
  <c r="I187" i="6"/>
  <c r="I186" i="6" s="1"/>
  <c r="E194" i="6"/>
  <c r="O197" i="6"/>
  <c r="O195" i="6" s="1"/>
  <c r="C209" i="6"/>
  <c r="C214" i="6"/>
  <c r="C225" i="6"/>
  <c r="L234" i="6"/>
  <c r="M230" i="6"/>
  <c r="M229" i="6" s="1"/>
  <c r="M193" i="6" s="1"/>
  <c r="C241" i="6"/>
  <c r="I259" i="6"/>
  <c r="C264" i="6"/>
  <c r="O275" i="6"/>
  <c r="L66" i="6"/>
  <c r="H203" i="6"/>
  <c r="H194" i="6" s="1"/>
  <c r="D287" i="6"/>
  <c r="D286" i="6" s="1"/>
  <c r="J287" i="6"/>
  <c r="J286" i="6" s="1"/>
  <c r="O287" i="6"/>
  <c r="C28" i="6"/>
  <c r="K26" i="6"/>
  <c r="C37" i="6"/>
  <c r="C60" i="6"/>
  <c r="D75" i="6"/>
  <c r="D74" i="6" s="1"/>
  <c r="N75" i="6"/>
  <c r="K82" i="6"/>
  <c r="C98" i="6"/>
  <c r="C100" i="6"/>
  <c r="C107" i="6"/>
  <c r="C119" i="6"/>
  <c r="C124" i="6"/>
  <c r="O135" i="6"/>
  <c r="C142" i="6"/>
  <c r="O143" i="6"/>
  <c r="C154" i="6"/>
  <c r="C156" i="6"/>
  <c r="C171" i="6"/>
  <c r="H173" i="6"/>
  <c r="H172" i="6" s="1"/>
  <c r="K194" i="6"/>
  <c r="C202" i="6"/>
  <c r="N203" i="6"/>
  <c r="N194" i="6" s="1"/>
  <c r="L204" i="6"/>
  <c r="C213" i="6"/>
  <c r="C216" i="6"/>
  <c r="F226" i="6"/>
  <c r="J229" i="6"/>
  <c r="O245" i="6"/>
  <c r="I263" i="6"/>
  <c r="C270" i="6"/>
  <c r="C278" i="6"/>
  <c r="O288" i="6"/>
  <c r="L288" i="6"/>
  <c r="G52" i="6"/>
  <c r="C24" i="6"/>
  <c r="C45" i="6"/>
  <c r="H53" i="6"/>
  <c r="H52" i="6" s="1"/>
  <c r="C59" i="6"/>
  <c r="C62" i="6"/>
  <c r="C64" i="6"/>
  <c r="O68" i="6"/>
  <c r="O66" i="6" s="1"/>
  <c r="O52" i="6" s="1"/>
  <c r="M75" i="6"/>
  <c r="C81" i="6"/>
  <c r="C85" i="6"/>
  <c r="C87" i="6"/>
  <c r="C99" i="6"/>
  <c r="N82" i="6"/>
  <c r="O102" i="6"/>
  <c r="L102" i="6"/>
  <c r="O111" i="6"/>
  <c r="D129" i="6"/>
  <c r="H129" i="6"/>
  <c r="N129" i="6"/>
  <c r="O130" i="6"/>
  <c r="L130" i="6"/>
  <c r="C138" i="6"/>
  <c r="C148" i="6"/>
  <c r="C155" i="6"/>
  <c r="O159" i="6"/>
  <c r="L197" i="6"/>
  <c r="C201" i="6"/>
  <c r="J194" i="6"/>
  <c r="C206" i="6"/>
  <c r="C222" i="6"/>
  <c r="O237" i="6"/>
  <c r="O230" i="6" s="1"/>
  <c r="C248" i="6"/>
  <c r="C252" i="6"/>
  <c r="L263" i="6"/>
  <c r="L258" i="6" s="1"/>
  <c r="O269" i="6"/>
  <c r="O268" i="6" s="1"/>
  <c r="L275" i="6"/>
  <c r="L287" i="6"/>
  <c r="F53" i="6"/>
  <c r="L53" i="6"/>
  <c r="F287" i="6"/>
  <c r="F20" i="6"/>
  <c r="C21" i="6"/>
  <c r="C27" i="6"/>
  <c r="D52" i="6"/>
  <c r="C128" i="6"/>
  <c r="F127" i="6"/>
  <c r="C127" i="6" s="1"/>
  <c r="C144" i="6"/>
  <c r="F143" i="6"/>
  <c r="C192" i="6"/>
  <c r="L191" i="6"/>
  <c r="C238" i="6"/>
  <c r="F237" i="6"/>
  <c r="C296" i="6"/>
  <c r="E20" i="6"/>
  <c r="M20" i="6"/>
  <c r="C22" i="6"/>
  <c r="C54" i="6"/>
  <c r="C58" i="6"/>
  <c r="G82" i="6"/>
  <c r="G74" i="6" s="1"/>
  <c r="G51" i="6" s="1"/>
  <c r="C84" i="6"/>
  <c r="F83" i="6"/>
  <c r="O94" i="6"/>
  <c r="I115" i="6"/>
  <c r="M129" i="6"/>
  <c r="L135" i="6"/>
  <c r="C146" i="6"/>
  <c r="C158" i="6"/>
  <c r="J173" i="6"/>
  <c r="J172" i="6" s="1"/>
  <c r="J51" i="6" s="1"/>
  <c r="N173" i="6"/>
  <c r="N172" i="6" s="1"/>
  <c r="O174" i="6"/>
  <c r="F178" i="6"/>
  <c r="I178" i="6"/>
  <c r="C179" i="6"/>
  <c r="C182" i="6"/>
  <c r="C23" i="6"/>
  <c r="I57" i="6"/>
  <c r="C57" i="6" s="1"/>
  <c r="C67" i="6"/>
  <c r="F68" i="6"/>
  <c r="M82" i="6"/>
  <c r="C86" i="6"/>
  <c r="I102" i="6"/>
  <c r="C103" i="6"/>
  <c r="C106" i="6"/>
  <c r="C116" i="6"/>
  <c r="F115" i="6"/>
  <c r="C123" i="6"/>
  <c r="I121" i="6"/>
  <c r="C126" i="6"/>
  <c r="I130" i="6"/>
  <c r="C131" i="6"/>
  <c r="C134" i="6"/>
  <c r="C140" i="6"/>
  <c r="O150" i="6"/>
  <c r="C160" i="6"/>
  <c r="F159" i="6"/>
  <c r="M172" i="6"/>
  <c r="F173" i="6"/>
  <c r="C184" i="6"/>
  <c r="F183" i="6"/>
  <c r="C183" i="6" s="1"/>
  <c r="N193" i="6"/>
  <c r="I232" i="6"/>
  <c r="C233" i="6"/>
  <c r="C92" i="6"/>
  <c r="F88" i="6"/>
  <c r="C88" i="6" s="1"/>
  <c r="C112" i="6"/>
  <c r="F111" i="6"/>
  <c r="C111" i="6" s="1"/>
  <c r="I150" i="6"/>
  <c r="C150" i="6" s="1"/>
  <c r="C151" i="6"/>
  <c r="C55" i="6"/>
  <c r="G20" i="6"/>
  <c r="K20" i="6"/>
  <c r="O20" i="6"/>
  <c r="F76" i="6"/>
  <c r="C80" i="6"/>
  <c r="F79" i="6"/>
  <c r="C79" i="6" s="1"/>
  <c r="L83" i="6"/>
  <c r="O88" i="6"/>
  <c r="F94" i="6"/>
  <c r="I94" i="6"/>
  <c r="I82" i="6" s="1"/>
  <c r="C95" i="6"/>
  <c r="C110" i="6"/>
  <c r="C118" i="6"/>
  <c r="L121" i="6"/>
  <c r="C121" i="6" s="1"/>
  <c r="E129" i="6"/>
  <c r="E74" i="6" s="1"/>
  <c r="C136" i="6"/>
  <c r="F135" i="6"/>
  <c r="I143" i="6"/>
  <c r="C167" i="6"/>
  <c r="I165" i="6"/>
  <c r="E172" i="6"/>
  <c r="I174" i="6"/>
  <c r="C175" i="6"/>
  <c r="O178" i="6"/>
  <c r="C122" i="6"/>
  <c r="C166" i="6"/>
  <c r="K186" i="6"/>
  <c r="C189" i="6"/>
  <c r="C198" i="6"/>
  <c r="F197" i="6"/>
  <c r="O204" i="6"/>
  <c r="O203" i="6" s="1"/>
  <c r="O194" i="6" s="1"/>
  <c r="C218" i="6"/>
  <c r="F215" i="6"/>
  <c r="F203" i="6" s="1"/>
  <c r="C226" i="6"/>
  <c r="C234" i="6"/>
  <c r="L245" i="6"/>
  <c r="L230" i="6" s="1"/>
  <c r="L229" i="6" s="1"/>
  <c r="C254" i="6"/>
  <c r="F251" i="6"/>
  <c r="C265" i="6"/>
  <c r="C266" i="6"/>
  <c r="F263" i="6"/>
  <c r="C263" i="6" s="1"/>
  <c r="C272" i="6"/>
  <c r="F271" i="6"/>
  <c r="C271" i="6" s="1"/>
  <c r="C283" i="6"/>
  <c r="I281" i="6"/>
  <c r="C281" i="6" s="1"/>
  <c r="C295" i="6"/>
  <c r="G194" i="6"/>
  <c r="L195" i="6"/>
  <c r="C200" i="6"/>
  <c r="I204" i="6"/>
  <c r="C205" i="6"/>
  <c r="C208" i="6"/>
  <c r="C217" i="6"/>
  <c r="I215" i="6"/>
  <c r="C220" i="6"/>
  <c r="D229" i="6"/>
  <c r="C244" i="6"/>
  <c r="G229" i="6"/>
  <c r="C253" i="6"/>
  <c r="I251" i="6"/>
  <c r="I250" i="6" s="1"/>
  <c r="C256" i="6"/>
  <c r="O258" i="6"/>
  <c r="J284" i="6"/>
  <c r="L269" i="6"/>
  <c r="L268" i="6" s="1"/>
  <c r="C274" i="6"/>
  <c r="C280" i="6"/>
  <c r="F279" i="6"/>
  <c r="C279" i="6" s="1"/>
  <c r="C188" i="6"/>
  <c r="L187" i="6"/>
  <c r="C212" i="6"/>
  <c r="L215" i="6"/>
  <c r="L203" i="6" s="1"/>
  <c r="C224" i="6"/>
  <c r="C228" i="6"/>
  <c r="C236" i="6"/>
  <c r="I237" i="6"/>
  <c r="C246" i="6"/>
  <c r="F245" i="6"/>
  <c r="C245" i="6" s="1"/>
  <c r="K258" i="6"/>
  <c r="K229" i="6" s="1"/>
  <c r="C260" i="6"/>
  <c r="C261" i="6"/>
  <c r="C262" i="6"/>
  <c r="F259" i="6"/>
  <c r="C276" i="6"/>
  <c r="F275" i="6"/>
  <c r="C275" i="6" s="1"/>
  <c r="C290" i="6"/>
  <c r="C292" i="6"/>
  <c r="F288" i="6"/>
  <c r="C282" i="6"/>
  <c r="E51" i="6" l="1"/>
  <c r="E50" i="6" s="1"/>
  <c r="E285" i="6" s="1"/>
  <c r="G284" i="6"/>
  <c r="I173" i="6"/>
  <c r="I172" i="6" s="1"/>
  <c r="C159" i="6"/>
  <c r="M74" i="6"/>
  <c r="I230" i="6"/>
  <c r="O129" i="6"/>
  <c r="C130" i="6"/>
  <c r="C102" i="6"/>
  <c r="L129" i="6"/>
  <c r="L286" i="6"/>
  <c r="H74" i="6"/>
  <c r="H284" i="6" s="1"/>
  <c r="K74" i="6"/>
  <c r="K51" i="6" s="1"/>
  <c r="K50" i="6" s="1"/>
  <c r="H193" i="6"/>
  <c r="I203" i="6"/>
  <c r="I194" i="6" s="1"/>
  <c r="E284" i="6"/>
  <c r="L26" i="6"/>
  <c r="I53" i="6"/>
  <c r="I52" i="6" s="1"/>
  <c r="O286" i="6"/>
  <c r="C288" i="6"/>
  <c r="C232" i="6"/>
  <c r="O82" i="6"/>
  <c r="L52" i="6"/>
  <c r="J193" i="6"/>
  <c r="N74" i="6"/>
  <c r="N284" i="6" s="1"/>
  <c r="D284" i="6"/>
  <c r="J50" i="6"/>
  <c r="J49" i="6" s="1"/>
  <c r="D51" i="6"/>
  <c r="H51" i="6"/>
  <c r="I258" i="6"/>
  <c r="I229" i="6" s="1"/>
  <c r="I193" i="6" s="1"/>
  <c r="K193" i="6"/>
  <c r="O74" i="6"/>
  <c r="J285" i="6"/>
  <c r="M284" i="6"/>
  <c r="M51" i="6"/>
  <c r="M50" i="6" s="1"/>
  <c r="E49" i="6"/>
  <c r="D193" i="6"/>
  <c r="D50" i="6" s="1"/>
  <c r="C83" i="6"/>
  <c r="F82" i="6"/>
  <c r="F286" i="6"/>
  <c r="C286" i="6" s="1"/>
  <c r="C53" i="6"/>
  <c r="F195" i="6"/>
  <c r="C197" i="6"/>
  <c r="C135" i="6"/>
  <c r="C94" i="6"/>
  <c r="C174" i="6"/>
  <c r="F129" i="6"/>
  <c r="C115" i="6"/>
  <c r="C68" i="6"/>
  <c r="F66" i="6"/>
  <c r="C66" i="6" s="1"/>
  <c r="C178" i="6"/>
  <c r="L190" i="6"/>
  <c r="C190" i="6" s="1"/>
  <c r="C191" i="6"/>
  <c r="C143" i="6"/>
  <c r="C187" i="6"/>
  <c r="C203" i="6"/>
  <c r="F250" i="6"/>
  <c r="C250" i="6" s="1"/>
  <c r="C251" i="6"/>
  <c r="F258" i="6"/>
  <c r="C259" i="6"/>
  <c r="L194" i="6"/>
  <c r="L193" i="6" s="1"/>
  <c r="C215" i="6"/>
  <c r="I164" i="6"/>
  <c r="C164" i="6" s="1"/>
  <c r="C165" i="6"/>
  <c r="F172" i="6"/>
  <c r="F269" i="6"/>
  <c r="O229" i="6"/>
  <c r="F230" i="6"/>
  <c r="C204" i="6"/>
  <c r="G193" i="6"/>
  <c r="G50" i="6" s="1"/>
  <c r="L82" i="6"/>
  <c r="L74" i="6" s="1"/>
  <c r="C76" i="6"/>
  <c r="F75" i="6"/>
  <c r="I129" i="6"/>
  <c r="I74" i="6" s="1"/>
  <c r="O173" i="6"/>
  <c r="O172" i="6" s="1"/>
  <c r="C237" i="6"/>
  <c r="I287" i="6"/>
  <c r="I286" i="6" s="1"/>
  <c r="C173" i="6" l="1"/>
  <c r="L186" i="6"/>
  <c r="C186" i="6" s="1"/>
  <c r="K284" i="6"/>
  <c r="H50" i="6"/>
  <c r="H49" i="6" s="1"/>
  <c r="N51" i="6"/>
  <c r="N50" i="6" s="1"/>
  <c r="C26" i="6"/>
  <c r="L20" i="6"/>
  <c r="C20" i="6" s="1"/>
  <c r="O284" i="6"/>
  <c r="H285" i="6"/>
  <c r="C258" i="6"/>
  <c r="F52" i="6"/>
  <c r="O51" i="6"/>
  <c r="I284" i="6"/>
  <c r="I51" i="6"/>
  <c r="I50" i="6" s="1"/>
  <c r="D285" i="6"/>
  <c r="D49" i="6"/>
  <c r="G285" i="6"/>
  <c r="G49" i="6"/>
  <c r="C230" i="6"/>
  <c r="F229" i="6"/>
  <c r="C229" i="6" s="1"/>
  <c r="C172" i="6"/>
  <c r="C52" i="6"/>
  <c r="C82" i="6"/>
  <c r="M285" i="6"/>
  <c r="M49" i="6"/>
  <c r="K285" i="6"/>
  <c r="K49" i="6"/>
  <c r="L284" i="6"/>
  <c r="L51" i="6"/>
  <c r="L50" i="6" s="1"/>
  <c r="C129" i="6"/>
  <c r="O193" i="6"/>
  <c r="O50" i="6" s="1"/>
  <c r="F74" i="6"/>
  <c r="C74" i="6" s="1"/>
  <c r="C75" i="6"/>
  <c r="C269" i="6"/>
  <c r="F268" i="6"/>
  <c r="F194" i="6"/>
  <c r="C195" i="6"/>
  <c r="C287" i="6"/>
  <c r="N285" i="6" l="1"/>
  <c r="N49" i="6"/>
  <c r="F51" i="6"/>
  <c r="C51" i="6" s="1"/>
  <c r="O285" i="6"/>
  <c r="O49" i="6"/>
  <c r="L285" i="6"/>
  <c r="L49" i="6"/>
  <c r="C194" i="6"/>
  <c r="F193" i="6"/>
  <c r="C193" i="6" s="1"/>
  <c r="I285" i="6"/>
  <c r="I49" i="6"/>
  <c r="C268" i="6"/>
  <c r="F284" i="6"/>
  <c r="C284" i="6" s="1"/>
  <c r="F50" i="6" l="1"/>
  <c r="F285" i="6" l="1"/>
  <c r="C285" i="6" s="1"/>
  <c r="F49" i="6"/>
  <c r="C49" i="6" s="1"/>
  <c r="C50" i="6"/>
  <c r="O296" i="5" l="1"/>
  <c r="L296" i="5"/>
  <c r="I296" i="5"/>
  <c r="F296" i="5"/>
  <c r="C296" i="5" s="1"/>
  <c r="O295" i="5"/>
  <c r="L295" i="5"/>
  <c r="I295" i="5"/>
  <c r="F295" i="5"/>
  <c r="O294" i="5"/>
  <c r="L294" i="5"/>
  <c r="I294" i="5"/>
  <c r="F294" i="5"/>
  <c r="O293" i="5"/>
  <c r="L293" i="5"/>
  <c r="I293" i="5"/>
  <c r="F293" i="5"/>
  <c r="O292" i="5"/>
  <c r="L292" i="5"/>
  <c r="I292" i="5"/>
  <c r="F292" i="5"/>
  <c r="O291" i="5"/>
  <c r="L291" i="5"/>
  <c r="I291" i="5"/>
  <c r="F291" i="5"/>
  <c r="O290" i="5"/>
  <c r="L290" i="5"/>
  <c r="I290" i="5"/>
  <c r="F290" i="5"/>
  <c r="O289" i="5"/>
  <c r="L289" i="5"/>
  <c r="L288" i="5" s="1"/>
  <c r="I289" i="5"/>
  <c r="F289" i="5"/>
  <c r="F288" i="5" s="1"/>
  <c r="N288" i="5"/>
  <c r="M288" i="5"/>
  <c r="K288" i="5"/>
  <c r="J288" i="5"/>
  <c r="H288" i="5"/>
  <c r="G288" i="5"/>
  <c r="E288" i="5"/>
  <c r="D288" i="5"/>
  <c r="O283" i="5"/>
  <c r="L283" i="5"/>
  <c r="I283" i="5"/>
  <c r="F283" i="5"/>
  <c r="O282" i="5"/>
  <c r="O281" i="5" s="1"/>
  <c r="L282" i="5"/>
  <c r="I282" i="5"/>
  <c r="F282" i="5"/>
  <c r="N281" i="5"/>
  <c r="M281" i="5"/>
  <c r="L281" i="5"/>
  <c r="K281" i="5"/>
  <c r="J281" i="5"/>
  <c r="H281" i="5"/>
  <c r="G281" i="5"/>
  <c r="F281" i="5"/>
  <c r="E281" i="5"/>
  <c r="D281" i="5"/>
  <c r="O280" i="5"/>
  <c r="O279" i="5" s="1"/>
  <c r="L280" i="5"/>
  <c r="L279" i="5" s="1"/>
  <c r="I280" i="5"/>
  <c r="I279" i="5" s="1"/>
  <c r="F280" i="5"/>
  <c r="N279" i="5"/>
  <c r="N268" i="5" s="1"/>
  <c r="M279" i="5"/>
  <c r="M268" i="5" s="1"/>
  <c r="K279" i="5"/>
  <c r="K268" i="5" s="1"/>
  <c r="J279" i="5"/>
  <c r="J268" i="5" s="1"/>
  <c r="H279" i="5"/>
  <c r="H268" i="5" s="1"/>
  <c r="G279" i="5"/>
  <c r="F279" i="5"/>
  <c r="E279" i="5"/>
  <c r="D279" i="5"/>
  <c r="O278" i="5"/>
  <c r="L278" i="5"/>
  <c r="I278" i="5"/>
  <c r="F278" i="5"/>
  <c r="O277" i="5"/>
  <c r="L277" i="5"/>
  <c r="I277" i="5"/>
  <c r="F277" i="5"/>
  <c r="O276" i="5"/>
  <c r="O275" i="5" s="1"/>
  <c r="L276" i="5"/>
  <c r="I276" i="5"/>
  <c r="I275" i="5" s="1"/>
  <c r="F276" i="5"/>
  <c r="C276" i="5" s="1"/>
  <c r="N275" i="5"/>
  <c r="M275" i="5"/>
  <c r="K275" i="5"/>
  <c r="J275" i="5"/>
  <c r="H275" i="5"/>
  <c r="G275" i="5"/>
  <c r="E275" i="5"/>
  <c r="D275" i="5"/>
  <c r="O274" i="5"/>
  <c r="L274" i="5"/>
  <c r="I274" i="5"/>
  <c r="F274" i="5"/>
  <c r="O273" i="5"/>
  <c r="L273" i="5"/>
  <c r="I273" i="5"/>
  <c r="F273" i="5"/>
  <c r="O272" i="5"/>
  <c r="O271" i="5" s="1"/>
  <c r="L272" i="5"/>
  <c r="L271" i="5" s="1"/>
  <c r="I272" i="5"/>
  <c r="I271" i="5" s="1"/>
  <c r="F272" i="5"/>
  <c r="N271" i="5"/>
  <c r="M271" i="5"/>
  <c r="K271" i="5"/>
  <c r="J271" i="5"/>
  <c r="H271" i="5"/>
  <c r="G271" i="5"/>
  <c r="E271" i="5"/>
  <c r="E269" i="5" s="1"/>
  <c r="E268" i="5" s="1"/>
  <c r="D271" i="5"/>
  <c r="O270" i="5"/>
  <c r="L270" i="5"/>
  <c r="I270" i="5"/>
  <c r="F270" i="5"/>
  <c r="G268" i="5"/>
  <c r="O267" i="5"/>
  <c r="L267" i="5"/>
  <c r="I267" i="5"/>
  <c r="F267" i="5"/>
  <c r="O266" i="5"/>
  <c r="L266" i="5"/>
  <c r="I266" i="5"/>
  <c r="F266" i="5"/>
  <c r="C266" i="5"/>
  <c r="O265" i="5"/>
  <c r="L265" i="5"/>
  <c r="I265" i="5"/>
  <c r="F265" i="5"/>
  <c r="C265" i="5" s="1"/>
  <c r="O264" i="5"/>
  <c r="L264" i="5"/>
  <c r="I264" i="5"/>
  <c r="F264" i="5"/>
  <c r="N263" i="5"/>
  <c r="M263" i="5"/>
  <c r="K263" i="5"/>
  <c r="J263" i="5"/>
  <c r="H263" i="5"/>
  <c r="G263" i="5"/>
  <c r="E263" i="5"/>
  <c r="D263" i="5"/>
  <c r="O262" i="5"/>
  <c r="L262" i="5"/>
  <c r="I262" i="5"/>
  <c r="F262" i="5"/>
  <c r="C262" i="5" s="1"/>
  <c r="O261" i="5"/>
  <c r="L261" i="5"/>
  <c r="I261" i="5"/>
  <c r="F261" i="5"/>
  <c r="O260" i="5"/>
  <c r="L260" i="5"/>
  <c r="I260" i="5"/>
  <c r="F260" i="5"/>
  <c r="N259" i="5"/>
  <c r="N258" i="5" s="1"/>
  <c r="M259" i="5"/>
  <c r="L259" i="5"/>
  <c r="K259" i="5"/>
  <c r="K258" i="5" s="1"/>
  <c r="J259" i="5"/>
  <c r="H259" i="5"/>
  <c r="H258" i="5" s="1"/>
  <c r="G259" i="5"/>
  <c r="G258" i="5" s="1"/>
  <c r="E259" i="5"/>
  <c r="E258" i="5" s="1"/>
  <c r="D259" i="5"/>
  <c r="M258" i="5"/>
  <c r="O257" i="5"/>
  <c r="L257" i="5"/>
  <c r="I257" i="5"/>
  <c r="F257" i="5"/>
  <c r="O256" i="5"/>
  <c r="L256" i="5"/>
  <c r="I256" i="5"/>
  <c r="F256" i="5"/>
  <c r="O255" i="5"/>
  <c r="L255" i="5"/>
  <c r="I255" i="5"/>
  <c r="F255" i="5"/>
  <c r="O254" i="5"/>
  <c r="L254" i="5"/>
  <c r="I254" i="5"/>
  <c r="F254" i="5"/>
  <c r="C254" i="5"/>
  <c r="O253" i="5"/>
  <c r="L253" i="5"/>
  <c r="I253" i="5"/>
  <c r="F253" i="5"/>
  <c r="C253" i="5" s="1"/>
  <c r="O252" i="5"/>
  <c r="L252" i="5"/>
  <c r="I252" i="5"/>
  <c r="F252" i="5"/>
  <c r="F251" i="5" s="1"/>
  <c r="N251" i="5"/>
  <c r="N250" i="5" s="1"/>
  <c r="M251" i="5"/>
  <c r="K251" i="5"/>
  <c r="J251" i="5"/>
  <c r="J250" i="5" s="1"/>
  <c r="H251" i="5"/>
  <c r="H250" i="5" s="1"/>
  <c r="G251" i="5"/>
  <c r="E251" i="5"/>
  <c r="E250" i="5" s="1"/>
  <c r="D251" i="5"/>
  <c r="D250" i="5" s="1"/>
  <c r="M250" i="5"/>
  <c r="K250" i="5"/>
  <c r="G250" i="5"/>
  <c r="O249" i="5"/>
  <c r="L249" i="5"/>
  <c r="I249" i="5"/>
  <c r="F249" i="5"/>
  <c r="O248" i="5"/>
  <c r="L248" i="5"/>
  <c r="I248" i="5"/>
  <c r="F248" i="5"/>
  <c r="O247" i="5"/>
  <c r="L247" i="5"/>
  <c r="I247" i="5"/>
  <c r="F247" i="5"/>
  <c r="O246" i="5"/>
  <c r="O245" i="5" s="1"/>
  <c r="L246" i="5"/>
  <c r="I246" i="5"/>
  <c r="I245" i="5" s="1"/>
  <c r="F246" i="5"/>
  <c r="N245" i="5"/>
  <c r="M245" i="5"/>
  <c r="L245" i="5"/>
  <c r="K245" i="5"/>
  <c r="J245" i="5"/>
  <c r="H245" i="5"/>
  <c r="G245" i="5"/>
  <c r="E245" i="5"/>
  <c r="D245" i="5"/>
  <c r="O244" i="5"/>
  <c r="L244" i="5"/>
  <c r="I244" i="5"/>
  <c r="F244" i="5"/>
  <c r="O243" i="5"/>
  <c r="L243" i="5"/>
  <c r="I243" i="5"/>
  <c r="F243" i="5"/>
  <c r="O242" i="5"/>
  <c r="L242" i="5"/>
  <c r="I242" i="5"/>
  <c r="F242" i="5"/>
  <c r="C242" i="5" s="1"/>
  <c r="O241" i="5"/>
  <c r="L241" i="5"/>
  <c r="I241" i="5"/>
  <c r="F241" i="5"/>
  <c r="O240" i="5"/>
  <c r="L240" i="5"/>
  <c r="I240" i="5"/>
  <c r="F240" i="5"/>
  <c r="O239" i="5"/>
  <c r="L239" i="5"/>
  <c r="I239" i="5"/>
  <c r="F239" i="5"/>
  <c r="O238" i="5"/>
  <c r="L238" i="5"/>
  <c r="I238" i="5"/>
  <c r="F238" i="5"/>
  <c r="N237" i="5"/>
  <c r="M237" i="5"/>
  <c r="K237" i="5"/>
  <c r="K230" i="5" s="1"/>
  <c r="J237" i="5"/>
  <c r="H237" i="5"/>
  <c r="G237" i="5"/>
  <c r="E237" i="5"/>
  <c r="D237" i="5"/>
  <c r="O236" i="5"/>
  <c r="L236" i="5"/>
  <c r="I236" i="5"/>
  <c r="F236" i="5"/>
  <c r="O235" i="5"/>
  <c r="L235" i="5"/>
  <c r="L234" i="5" s="1"/>
  <c r="I235" i="5"/>
  <c r="F235" i="5"/>
  <c r="F234" i="5" s="1"/>
  <c r="O234" i="5"/>
  <c r="N234" i="5"/>
  <c r="M234" i="5"/>
  <c r="K234" i="5"/>
  <c r="J234" i="5"/>
  <c r="H234" i="5"/>
  <c r="G234" i="5"/>
  <c r="G230" i="5" s="1"/>
  <c r="E234" i="5"/>
  <c r="D234" i="5"/>
  <c r="O233" i="5"/>
  <c r="L233" i="5"/>
  <c r="L232" i="5" s="1"/>
  <c r="I233" i="5"/>
  <c r="F233" i="5"/>
  <c r="O232" i="5"/>
  <c r="N232" i="5"/>
  <c r="N230" i="5" s="1"/>
  <c r="M232" i="5"/>
  <c r="K232" i="5"/>
  <c r="J232" i="5"/>
  <c r="I232" i="5"/>
  <c r="H232" i="5"/>
  <c r="G232" i="5"/>
  <c r="E232" i="5"/>
  <c r="D232" i="5"/>
  <c r="O231" i="5"/>
  <c r="L231" i="5"/>
  <c r="I231" i="5"/>
  <c r="F231" i="5"/>
  <c r="O228" i="5"/>
  <c r="L228" i="5"/>
  <c r="I228" i="5"/>
  <c r="F228" i="5"/>
  <c r="O227" i="5"/>
  <c r="L227" i="5"/>
  <c r="L226" i="5" s="1"/>
  <c r="I227" i="5"/>
  <c r="I226" i="5" s="1"/>
  <c r="F227" i="5"/>
  <c r="F226" i="5" s="1"/>
  <c r="O226" i="5"/>
  <c r="N226" i="5"/>
  <c r="M226" i="5"/>
  <c r="K226" i="5"/>
  <c r="J226" i="5"/>
  <c r="H226" i="5"/>
  <c r="G226" i="5"/>
  <c r="E226" i="5"/>
  <c r="D226" i="5"/>
  <c r="O225" i="5"/>
  <c r="L225" i="5"/>
  <c r="I225" i="5"/>
  <c r="F225" i="5"/>
  <c r="O224" i="5"/>
  <c r="L224" i="5"/>
  <c r="I224" i="5"/>
  <c r="C224" i="5" s="1"/>
  <c r="F224" i="5"/>
  <c r="O223" i="5"/>
  <c r="L223" i="5"/>
  <c r="I223" i="5"/>
  <c r="F223" i="5"/>
  <c r="O222" i="5"/>
  <c r="L222" i="5"/>
  <c r="I222" i="5"/>
  <c r="C222" i="5" s="1"/>
  <c r="F222" i="5"/>
  <c r="O221" i="5"/>
  <c r="L221" i="5"/>
  <c r="I221" i="5"/>
  <c r="F221" i="5"/>
  <c r="O220" i="5"/>
  <c r="L220" i="5"/>
  <c r="I220" i="5"/>
  <c r="F220" i="5"/>
  <c r="O219" i="5"/>
  <c r="L219" i="5"/>
  <c r="I219" i="5"/>
  <c r="F219" i="5"/>
  <c r="O218" i="5"/>
  <c r="L218" i="5"/>
  <c r="I218" i="5"/>
  <c r="F218" i="5"/>
  <c r="O217" i="5"/>
  <c r="L217" i="5"/>
  <c r="I217" i="5"/>
  <c r="F217" i="5"/>
  <c r="O216" i="5"/>
  <c r="O215" i="5" s="1"/>
  <c r="L216" i="5"/>
  <c r="I216" i="5"/>
  <c r="F216" i="5"/>
  <c r="N215" i="5"/>
  <c r="M215" i="5"/>
  <c r="K215" i="5"/>
  <c r="J215" i="5"/>
  <c r="H215" i="5"/>
  <c r="G215" i="5"/>
  <c r="F215" i="5"/>
  <c r="E215" i="5"/>
  <c r="D215" i="5"/>
  <c r="O214" i="5"/>
  <c r="L214" i="5"/>
  <c r="I214" i="5"/>
  <c r="F214" i="5"/>
  <c r="O213" i="5"/>
  <c r="L213" i="5"/>
  <c r="I213" i="5"/>
  <c r="F213" i="5"/>
  <c r="O212" i="5"/>
  <c r="L212" i="5"/>
  <c r="I212" i="5"/>
  <c r="F212" i="5"/>
  <c r="O211" i="5"/>
  <c r="L211" i="5"/>
  <c r="I211" i="5"/>
  <c r="F211" i="5"/>
  <c r="O210" i="5"/>
  <c r="L210" i="5"/>
  <c r="I210" i="5"/>
  <c r="F210" i="5"/>
  <c r="O209" i="5"/>
  <c r="L209" i="5"/>
  <c r="I209" i="5"/>
  <c r="F209" i="5"/>
  <c r="O208" i="5"/>
  <c r="L208" i="5"/>
  <c r="I208" i="5"/>
  <c r="F208" i="5"/>
  <c r="O207" i="5"/>
  <c r="L207" i="5"/>
  <c r="I207" i="5"/>
  <c r="F207" i="5"/>
  <c r="O206" i="5"/>
  <c r="L206" i="5"/>
  <c r="I206" i="5"/>
  <c r="F206" i="5"/>
  <c r="O205" i="5"/>
  <c r="L205" i="5"/>
  <c r="I205" i="5"/>
  <c r="I204" i="5" s="1"/>
  <c r="F205" i="5"/>
  <c r="N204" i="5"/>
  <c r="M204" i="5"/>
  <c r="M203" i="5" s="1"/>
  <c r="K204" i="5"/>
  <c r="J204" i="5"/>
  <c r="H204" i="5"/>
  <c r="G204" i="5"/>
  <c r="E204" i="5"/>
  <c r="D204" i="5"/>
  <c r="D203" i="5" s="1"/>
  <c r="O202" i="5"/>
  <c r="L202" i="5"/>
  <c r="I202" i="5"/>
  <c r="F202" i="5"/>
  <c r="C202" i="5"/>
  <c r="O201" i="5"/>
  <c r="L201" i="5"/>
  <c r="I201" i="5"/>
  <c r="F201" i="5"/>
  <c r="C201" i="5" s="1"/>
  <c r="O200" i="5"/>
  <c r="L200" i="5"/>
  <c r="I200" i="5"/>
  <c r="F200" i="5"/>
  <c r="O199" i="5"/>
  <c r="L199" i="5"/>
  <c r="I199" i="5"/>
  <c r="F199" i="5"/>
  <c r="O198" i="5"/>
  <c r="O197" i="5" s="1"/>
  <c r="L198" i="5"/>
  <c r="I198" i="5"/>
  <c r="I197" i="5" s="1"/>
  <c r="F198" i="5"/>
  <c r="C198" i="5" s="1"/>
  <c r="N197" i="5"/>
  <c r="M197" i="5"/>
  <c r="K197" i="5"/>
  <c r="K195" i="5" s="1"/>
  <c r="J197" i="5"/>
  <c r="J195" i="5" s="1"/>
  <c r="H197" i="5"/>
  <c r="H195" i="5" s="1"/>
  <c r="G197" i="5"/>
  <c r="E197" i="5"/>
  <c r="E195" i="5" s="1"/>
  <c r="D197" i="5"/>
  <c r="D195" i="5" s="1"/>
  <c r="O196" i="5"/>
  <c r="L196" i="5"/>
  <c r="I196" i="5"/>
  <c r="F196" i="5"/>
  <c r="N195" i="5"/>
  <c r="M195" i="5"/>
  <c r="G195" i="5"/>
  <c r="O192" i="5"/>
  <c r="L192" i="5"/>
  <c r="L191" i="5" s="1"/>
  <c r="L190" i="5" s="1"/>
  <c r="I192" i="5"/>
  <c r="I191" i="5" s="1"/>
  <c r="I190" i="5" s="1"/>
  <c r="F192" i="5"/>
  <c r="O191" i="5"/>
  <c r="O190" i="5" s="1"/>
  <c r="N191" i="5"/>
  <c r="N190" i="5" s="1"/>
  <c r="M191" i="5"/>
  <c r="M190" i="5" s="1"/>
  <c r="M186" i="5" s="1"/>
  <c r="K191" i="5"/>
  <c r="K190" i="5" s="1"/>
  <c r="J191" i="5"/>
  <c r="J190" i="5" s="1"/>
  <c r="H191" i="5"/>
  <c r="G191" i="5"/>
  <c r="F191" i="5"/>
  <c r="E191" i="5"/>
  <c r="E190" i="5" s="1"/>
  <c r="D191" i="5"/>
  <c r="H190" i="5"/>
  <c r="H186" i="5" s="1"/>
  <c r="G190" i="5"/>
  <c r="D190" i="5"/>
  <c r="O189" i="5"/>
  <c r="L189" i="5"/>
  <c r="I189" i="5"/>
  <c r="F189" i="5"/>
  <c r="O188" i="5"/>
  <c r="L188" i="5"/>
  <c r="L187" i="5" s="1"/>
  <c r="I188" i="5"/>
  <c r="F188" i="5"/>
  <c r="O187" i="5"/>
  <c r="N187" i="5"/>
  <c r="M187" i="5"/>
  <c r="K187" i="5"/>
  <c r="J187" i="5"/>
  <c r="J186" i="5" s="1"/>
  <c r="H187" i="5"/>
  <c r="G187" i="5"/>
  <c r="E187" i="5"/>
  <c r="D187" i="5"/>
  <c r="D186" i="5" s="1"/>
  <c r="O185" i="5"/>
  <c r="L185" i="5"/>
  <c r="I185" i="5"/>
  <c r="F185" i="5"/>
  <c r="O184" i="5"/>
  <c r="L184" i="5"/>
  <c r="L183" i="5" s="1"/>
  <c r="I184" i="5"/>
  <c r="F184" i="5"/>
  <c r="F183" i="5" s="1"/>
  <c r="O183" i="5"/>
  <c r="N183" i="5"/>
  <c r="M183" i="5"/>
  <c r="K183" i="5"/>
  <c r="J183" i="5"/>
  <c r="H183" i="5"/>
  <c r="G183" i="5"/>
  <c r="E183" i="5"/>
  <c r="D183" i="5"/>
  <c r="O182" i="5"/>
  <c r="L182" i="5"/>
  <c r="I182" i="5"/>
  <c r="F182" i="5"/>
  <c r="O181" i="5"/>
  <c r="L181" i="5"/>
  <c r="I181" i="5"/>
  <c r="F181" i="5"/>
  <c r="O180" i="5"/>
  <c r="L180" i="5"/>
  <c r="I180" i="5"/>
  <c r="F180" i="5"/>
  <c r="O179" i="5"/>
  <c r="O178" i="5" s="1"/>
  <c r="L179" i="5"/>
  <c r="L178" i="5" s="1"/>
  <c r="I179" i="5"/>
  <c r="I178" i="5" s="1"/>
  <c r="F179" i="5"/>
  <c r="N178" i="5"/>
  <c r="M178" i="5"/>
  <c r="M173" i="5" s="1"/>
  <c r="M172" i="5" s="1"/>
  <c r="K178" i="5"/>
  <c r="J178" i="5"/>
  <c r="H178" i="5"/>
  <c r="G178" i="5"/>
  <c r="E178" i="5"/>
  <c r="D178" i="5"/>
  <c r="O177" i="5"/>
  <c r="L177" i="5"/>
  <c r="I177" i="5"/>
  <c r="F177" i="5"/>
  <c r="O176" i="5"/>
  <c r="L176" i="5"/>
  <c r="I176" i="5"/>
  <c r="F176" i="5"/>
  <c r="O175" i="5"/>
  <c r="O174" i="5" s="1"/>
  <c r="L175" i="5"/>
  <c r="I175" i="5"/>
  <c r="I174" i="5" s="1"/>
  <c r="F175" i="5"/>
  <c r="N174" i="5"/>
  <c r="N173" i="5" s="1"/>
  <c r="N172" i="5" s="1"/>
  <c r="M174" i="5"/>
  <c r="K174" i="5"/>
  <c r="J174" i="5"/>
  <c r="J173" i="5" s="1"/>
  <c r="J172" i="5" s="1"/>
  <c r="H174" i="5"/>
  <c r="H173" i="5" s="1"/>
  <c r="H172" i="5" s="1"/>
  <c r="G174" i="5"/>
  <c r="F174" i="5"/>
  <c r="E174" i="5"/>
  <c r="E173" i="5" s="1"/>
  <c r="E172" i="5" s="1"/>
  <c r="D174" i="5"/>
  <c r="K173" i="5"/>
  <c r="I173" i="5"/>
  <c r="G173" i="5"/>
  <c r="G172" i="5" s="1"/>
  <c r="O171" i="5"/>
  <c r="L171" i="5"/>
  <c r="I171" i="5"/>
  <c r="F171" i="5"/>
  <c r="O170" i="5"/>
  <c r="L170" i="5"/>
  <c r="I170" i="5"/>
  <c r="F170" i="5"/>
  <c r="O169" i="5"/>
  <c r="L169" i="5"/>
  <c r="I169" i="5"/>
  <c r="F169" i="5"/>
  <c r="O168" i="5"/>
  <c r="L168" i="5"/>
  <c r="I168" i="5"/>
  <c r="F168" i="5"/>
  <c r="O167" i="5"/>
  <c r="L167" i="5"/>
  <c r="I167" i="5"/>
  <c r="F167" i="5"/>
  <c r="C167" i="5" s="1"/>
  <c r="O166" i="5"/>
  <c r="L166" i="5"/>
  <c r="I166" i="5"/>
  <c r="I165" i="5" s="1"/>
  <c r="I164" i="5" s="1"/>
  <c r="F166" i="5"/>
  <c r="N165" i="5"/>
  <c r="M165" i="5"/>
  <c r="M164" i="5" s="1"/>
  <c r="K165" i="5"/>
  <c r="K164" i="5" s="1"/>
  <c r="J165" i="5"/>
  <c r="J164" i="5" s="1"/>
  <c r="H165" i="5"/>
  <c r="G165" i="5"/>
  <c r="G164" i="5" s="1"/>
  <c r="E165" i="5"/>
  <c r="E164" i="5" s="1"/>
  <c r="D165" i="5"/>
  <c r="N164" i="5"/>
  <c r="H164" i="5"/>
  <c r="D164" i="5"/>
  <c r="O163" i="5"/>
  <c r="L163" i="5"/>
  <c r="I163" i="5"/>
  <c r="C163" i="5" s="1"/>
  <c r="F163" i="5"/>
  <c r="O162" i="5"/>
  <c r="L162" i="5"/>
  <c r="I162" i="5"/>
  <c r="F162" i="5"/>
  <c r="O161" i="5"/>
  <c r="L161" i="5"/>
  <c r="I161" i="5"/>
  <c r="F161" i="5"/>
  <c r="O160" i="5"/>
  <c r="L160" i="5"/>
  <c r="L159" i="5" s="1"/>
  <c r="I160" i="5"/>
  <c r="F160" i="5"/>
  <c r="F159" i="5" s="1"/>
  <c r="O159" i="5"/>
  <c r="N159" i="5"/>
  <c r="M159" i="5"/>
  <c r="K159" i="5"/>
  <c r="J159" i="5"/>
  <c r="H159" i="5"/>
  <c r="G159" i="5"/>
  <c r="E159" i="5"/>
  <c r="D159" i="5"/>
  <c r="O158" i="5"/>
  <c r="L158" i="5"/>
  <c r="I158" i="5"/>
  <c r="F158" i="5"/>
  <c r="O157" i="5"/>
  <c r="L157" i="5"/>
  <c r="I157" i="5"/>
  <c r="F157" i="5"/>
  <c r="O156" i="5"/>
  <c r="L156" i="5"/>
  <c r="I156" i="5"/>
  <c r="F156" i="5"/>
  <c r="O155" i="5"/>
  <c r="L155" i="5"/>
  <c r="I155" i="5"/>
  <c r="F155" i="5"/>
  <c r="C155" i="5" s="1"/>
  <c r="O154" i="5"/>
  <c r="L154" i="5"/>
  <c r="I154" i="5"/>
  <c r="F154" i="5"/>
  <c r="O153" i="5"/>
  <c r="L153" i="5"/>
  <c r="I153" i="5"/>
  <c r="F153" i="5"/>
  <c r="O152" i="5"/>
  <c r="L152" i="5"/>
  <c r="I152" i="5"/>
  <c r="F152" i="5"/>
  <c r="O151" i="5"/>
  <c r="L151" i="5"/>
  <c r="I151" i="5"/>
  <c r="I150" i="5" s="1"/>
  <c r="F151" i="5"/>
  <c r="N150" i="5"/>
  <c r="M150" i="5"/>
  <c r="K150" i="5"/>
  <c r="J150" i="5"/>
  <c r="H150" i="5"/>
  <c r="G150" i="5"/>
  <c r="E150" i="5"/>
  <c r="D150" i="5"/>
  <c r="O149" i="5"/>
  <c r="L149" i="5"/>
  <c r="I149" i="5"/>
  <c r="F149" i="5"/>
  <c r="O148" i="5"/>
  <c r="L148" i="5"/>
  <c r="I148" i="5"/>
  <c r="F148" i="5"/>
  <c r="O147" i="5"/>
  <c r="L147" i="5"/>
  <c r="I147" i="5"/>
  <c r="F147" i="5"/>
  <c r="O146" i="5"/>
  <c r="L146" i="5"/>
  <c r="I146" i="5"/>
  <c r="F146" i="5"/>
  <c r="O145" i="5"/>
  <c r="L145" i="5"/>
  <c r="I145" i="5"/>
  <c r="F145" i="5"/>
  <c r="O144" i="5"/>
  <c r="L144" i="5"/>
  <c r="L143" i="5" s="1"/>
  <c r="I144" i="5"/>
  <c r="F144" i="5"/>
  <c r="F143" i="5" s="1"/>
  <c r="N143" i="5"/>
  <c r="M143" i="5"/>
  <c r="K143" i="5"/>
  <c r="J143" i="5"/>
  <c r="H143" i="5"/>
  <c r="G143" i="5"/>
  <c r="E143" i="5"/>
  <c r="D143" i="5"/>
  <c r="O142" i="5"/>
  <c r="L142" i="5"/>
  <c r="I142" i="5"/>
  <c r="F142" i="5"/>
  <c r="O141" i="5"/>
  <c r="O140" i="5" s="1"/>
  <c r="L141" i="5"/>
  <c r="I141" i="5"/>
  <c r="I140" i="5" s="1"/>
  <c r="F141" i="5"/>
  <c r="C141" i="5"/>
  <c r="N140" i="5"/>
  <c r="M140" i="5"/>
  <c r="K140" i="5"/>
  <c r="J140" i="5"/>
  <c r="H140" i="5"/>
  <c r="G140" i="5"/>
  <c r="F140" i="5"/>
  <c r="E140" i="5"/>
  <c r="D140" i="5"/>
  <c r="O139" i="5"/>
  <c r="L139" i="5"/>
  <c r="I139" i="5"/>
  <c r="C139" i="5" s="1"/>
  <c r="F139" i="5"/>
  <c r="O138" i="5"/>
  <c r="L138" i="5"/>
  <c r="I138" i="5"/>
  <c r="F138" i="5"/>
  <c r="O137" i="5"/>
  <c r="L137" i="5"/>
  <c r="I137" i="5"/>
  <c r="C137" i="5" s="1"/>
  <c r="F137" i="5"/>
  <c r="O136" i="5"/>
  <c r="L136" i="5"/>
  <c r="L135" i="5" s="1"/>
  <c r="I136" i="5"/>
  <c r="F136" i="5"/>
  <c r="N135" i="5"/>
  <c r="M135" i="5"/>
  <c r="K135" i="5"/>
  <c r="J135" i="5"/>
  <c r="H135" i="5"/>
  <c r="G135" i="5"/>
  <c r="E135" i="5"/>
  <c r="D135" i="5"/>
  <c r="O134" i="5"/>
  <c r="L134" i="5"/>
  <c r="I134" i="5"/>
  <c r="F134" i="5"/>
  <c r="O133" i="5"/>
  <c r="L133" i="5"/>
  <c r="I133" i="5"/>
  <c r="C133" i="5" s="1"/>
  <c r="F133" i="5"/>
  <c r="O132" i="5"/>
  <c r="L132" i="5"/>
  <c r="I132" i="5"/>
  <c r="F132" i="5"/>
  <c r="O131" i="5"/>
  <c r="L131" i="5"/>
  <c r="L130" i="5" s="1"/>
  <c r="I131" i="5"/>
  <c r="F131" i="5"/>
  <c r="N130" i="5"/>
  <c r="M130" i="5"/>
  <c r="K130" i="5"/>
  <c r="J130" i="5"/>
  <c r="H130" i="5"/>
  <c r="G130" i="5"/>
  <c r="E130" i="5"/>
  <c r="D130" i="5"/>
  <c r="G129" i="5"/>
  <c r="O128" i="5"/>
  <c r="L128" i="5"/>
  <c r="L127" i="5" s="1"/>
  <c r="I128" i="5"/>
  <c r="I127" i="5" s="1"/>
  <c r="F128" i="5"/>
  <c r="O127" i="5"/>
  <c r="N127" i="5"/>
  <c r="M127" i="5"/>
  <c r="K127" i="5"/>
  <c r="J127" i="5"/>
  <c r="H127" i="5"/>
  <c r="G127" i="5"/>
  <c r="E127" i="5"/>
  <c r="D127" i="5"/>
  <c r="O126" i="5"/>
  <c r="L126" i="5"/>
  <c r="I126" i="5"/>
  <c r="F126" i="5"/>
  <c r="O125" i="5"/>
  <c r="L125" i="5"/>
  <c r="I125" i="5"/>
  <c r="F125" i="5"/>
  <c r="O124" i="5"/>
  <c r="L124" i="5"/>
  <c r="I124" i="5"/>
  <c r="F124" i="5"/>
  <c r="O123" i="5"/>
  <c r="L123" i="5"/>
  <c r="I123" i="5"/>
  <c r="F123" i="5"/>
  <c r="O122" i="5"/>
  <c r="O121" i="5" s="1"/>
  <c r="L122" i="5"/>
  <c r="I122" i="5"/>
  <c r="F122" i="5"/>
  <c r="N121" i="5"/>
  <c r="M121" i="5"/>
  <c r="K121" i="5"/>
  <c r="J121" i="5"/>
  <c r="H121" i="5"/>
  <c r="G121" i="5"/>
  <c r="E121" i="5"/>
  <c r="D121" i="5"/>
  <c r="O120" i="5"/>
  <c r="L120" i="5"/>
  <c r="I120" i="5"/>
  <c r="F120" i="5"/>
  <c r="O119" i="5"/>
  <c r="L119" i="5"/>
  <c r="I119" i="5"/>
  <c r="F119" i="5"/>
  <c r="O118" i="5"/>
  <c r="L118" i="5"/>
  <c r="I118" i="5"/>
  <c r="F118" i="5"/>
  <c r="O117" i="5"/>
  <c r="L117" i="5"/>
  <c r="I117" i="5"/>
  <c r="F117" i="5"/>
  <c r="O116" i="5"/>
  <c r="L116" i="5"/>
  <c r="I116" i="5"/>
  <c r="I115" i="5" s="1"/>
  <c r="F116" i="5"/>
  <c r="N115" i="5"/>
  <c r="M115" i="5"/>
  <c r="K115" i="5"/>
  <c r="J115" i="5"/>
  <c r="H115" i="5"/>
  <c r="G115" i="5"/>
  <c r="E115" i="5"/>
  <c r="D115" i="5"/>
  <c r="O114" i="5"/>
  <c r="L114" i="5"/>
  <c r="I114" i="5"/>
  <c r="F114" i="5"/>
  <c r="O113" i="5"/>
  <c r="L113" i="5"/>
  <c r="I113" i="5"/>
  <c r="F113" i="5"/>
  <c r="O112" i="5"/>
  <c r="L112" i="5"/>
  <c r="L111" i="5" s="1"/>
  <c r="I112" i="5"/>
  <c r="F112" i="5"/>
  <c r="F111" i="5" s="1"/>
  <c r="N111" i="5"/>
  <c r="M111" i="5"/>
  <c r="K111" i="5"/>
  <c r="J111" i="5"/>
  <c r="H111" i="5"/>
  <c r="G111" i="5"/>
  <c r="E111" i="5"/>
  <c r="D111" i="5"/>
  <c r="O110" i="5"/>
  <c r="L110" i="5"/>
  <c r="I110" i="5"/>
  <c r="F110" i="5"/>
  <c r="O109" i="5"/>
  <c r="L109" i="5"/>
  <c r="I109" i="5"/>
  <c r="F109" i="5"/>
  <c r="O108" i="5"/>
  <c r="L108" i="5"/>
  <c r="I108" i="5"/>
  <c r="F108" i="5"/>
  <c r="O107" i="5"/>
  <c r="L107" i="5"/>
  <c r="I107" i="5"/>
  <c r="F107" i="5"/>
  <c r="O106" i="5"/>
  <c r="L106" i="5"/>
  <c r="I106" i="5"/>
  <c r="C106" i="5" s="1"/>
  <c r="F106" i="5"/>
  <c r="O105" i="5"/>
  <c r="L105" i="5"/>
  <c r="I105" i="5"/>
  <c r="F105" i="5"/>
  <c r="O104" i="5"/>
  <c r="L104" i="5"/>
  <c r="I104" i="5"/>
  <c r="F104" i="5"/>
  <c r="O103" i="5"/>
  <c r="L103" i="5"/>
  <c r="L102" i="5" s="1"/>
  <c r="I103" i="5"/>
  <c r="F103" i="5"/>
  <c r="N102" i="5"/>
  <c r="M102" i="5"/>
  <c r="K102" i="5"/>
  <c r="J102" i="5"/>
  <c r="H102" i="5"/>
  <c r="G102" i="5"/>
  <c r="E102" i="5"/>
  <c r="D102" i="5"/>
  <c r="O101" i="5"/>
  <c r="L101" i="5"/>
  <c r="I101" i="5"/>
  <c r="F101" i="5"/>
  <c r="O100" i="5"/>
  <c r="L100" i="5"/>
  <c r="I100" i="5"/>
  <c r="F100" i="5"/>
  <c r="O99" i="5"/>
  <c r="L99" i="5"/>
  <c r="I99" i="5"/>
  <c r="F99" i="5"/>
  <c r="O98" i="5"/>
  <c r="L98" i="5"/>
  <c r="I98" i="5"/>
  <c r="F98" i="5"/>
  <c r="O97" i="5"/>
  <c r="L97" i="5"/>
  <c r="I97" i="5"/>
  <c r="F97" i="5"/>
  <c r="O96" i="5"/>
  <c r="L96" i="5"/>
  <c r="I96" i="5"/>
  <c r="F96" i="5"/>
  <c r="O95" i="5"/>
  <c r="L95" i="5"/>
  <c r="I95" i="5"/>
  <c r="F95" i="5"/>
  <c r="N94" i="5"/>
  <c r="M94" i="5"/>
  <c r="K94" i="5"/>
  <c r="J94" i="5"/>
  <c r="H94" i="5"/>
  <c r="G94" i="5"/>
  <c r="E94" i="5"/>
  <c r="D94" i="5"/>
  <c r="O93" i="5"/>
  <c r="L93" i="5"/>
  <c r="I93" i="5"/>
  <c r="F93" i="5"/>
  <c r="O92" i="5"/>
  <c r="L92" i="5"/>
  <c r="I92" i="5"/>
  <c r="F92" i="5"/>
  <c r="O91" i="5"/>
  <c r="L91" i="5"/>
  <c r="I91" i="5"/>
  <c r="F91" i="5"/>
  <c r="O90" i="5"/>
  <c r="L90" i="5"/>
  <c r="I90" i="5"/>
  <c r="F90" i="5"/>
  <c r="C90" i="5"/>
  <c r="O89" i="5"/>
  <c r="L89" i="5"/>
  <c r="L88" i="5" s="1"/>
  <c r="I89" i="5"/>
  <c r="F89" i="5"/>
  <c r="N88" i="5"/>
  <c r="M88" i="5"/>
  <c r="K88" i="5"/>
  <c r="J88" i="5"/>
  <c r="H88" i="5"/>
  <c r="G88" i="5"/>
  <c r="E88" i="5"/>
  <c r="D88" i="5"/>
  <c r="O87" i="5"/>
  <c r="L87" i="5"/>
  <c r="I87" i="5"/>
  <c r="F87" i="5"/>
  <c r="O86" i="5"/>
  <c r="L86" i="5"/>
  <c r="I86" i="5"/>
  <c r="F86" i="5"/>
  <c r="O85" i="5"/>
  <c r="L85" i="5"/>
  <c r="I85" i="5"/>
  <c r="F85" i="5"/>
  <c r="O84" i="5"/>
  <c r="L84" i="5"/>
  <c r="I84" i="5"/>
  <c r="F84" i="5"/>
  <c r="F83" i="5" s="1"/>
  <c r="N83" i="5"/>
  <c r="M83" i="5"/>
  <c r="K83" i="5"/>
  <c r="J83" i="5"/>
  <c r="H83" i="5"/>
  <c r="G83" i="5"/>
  <c r="E83" i="5"/>
  <c r="D83" i="5"/>
  <c r="O81" i="5"/>
  <c r="L81" i="5"/>
  <c r="I81" i="5"/>
  <c r="F81" i="5"/>
  <c r="O80" i="5"/>
  <c r="O79" i="5" s="1"/>
  <c r="L80" i="5"/>
  <c r="L79" i="5" s="1"/>
  <c r="I80" i="5"/>
  <c r="I79" i="5" s="1"/>
  <c r="F80" i="5"/>
  <c r="N79" i="5"/>
  <c r="M79" i="5"/>
  <c r="K79" i="5"/>
  <c r="J79" i="5"/>
  <c r="H79" i="5"/>
  <c r="G79" i="5"/>
  <c r="E79" i="5"/>
  <c r="D79" i="5"/>
  <c r="O78" i="5"/>
  <c r="L78" i="5"/>
  <c r="I78" i="5"/>
  <c r="F78" i="5"/>
  <c r="O77" i="5"/>
  <c r="L77" i="5"/>
  <c r="L76" i="5" s="1"/>
  <c r="I77" i="5"/>
  <c r="F77" i="5"/>
  <c r="F76" i="5" s="1"/>
  <c r="O76" i="5"/>
  <c r="O75" i="5" s="1"/>
  <c r="N76" i="5"/>
  <c r="M76" i="5"/>
  <c r="M75" i="5" s="1"/>
  <c r="K76" i="5"/>
  <c r="J76" i="5"/>
  <c r="H76" i="5"/>
  <c r="G76" i="5"/>
  <c r="G75" i="5" s="1"/>
  <c r="E76" i="5"/>
  <c r="D76" i="5"/>
  <c r="O73" i="5"/>
  <c r="L73" i="5"/>
  <c r="I73" i="5"/>
  <c r="F73" i="5"/>
  <c r="O72" i="5"/>
  <c r="L72" i="5"/>
  <c r="I72" i="5"/>
  <c r="F72" i="5"/>
  <c r="O71" i="5"/>
  <c r="L71" i="5"/>
  <c r="I71" i="5"/>
  <c r="F71" i="5"/>
  <c r="O70" i="5"/>
  <c r="L70" i="5"/>
  <c r="I70" i="5"/>
  <c r="F70" i="5"/>
  <c r="O69" i="5"/>
  <c r="O68" i="5" s="1"/>
  <c r="L69" i="5"/>
  <c r="I69" i="5"/>
  <c r="F69" i="5"/>
  <c r="N68" i="5"/>
  <c r="N66" i="5" s="1"/>
  <c r="M68" i="5"/>
  <c r="M66" i="5" s="1"/>
  <c r="K68" i="5"/>
  <c r="K66" i="5" s="1"/>
  <c r="J68" i="5"/>
  <c r="J66" i="5" s="1"/>
  <c r="H68" i="5"/>
  <c r="H66" i="5" s="1"/>
  <c r="G68" i="5"/>
  <c r="G66" i="5" s="1"/>
  <c r="E68" i="5"/>
  <c r="D68" i="5"/>
  <c r="D66" i="5" s="1"/>
  <c r="O67" i="5"/>
  <c r="L67" i="5"/>
  <c r="I67" i="5"/>
  <c r="F67" i="5"/>
  <c r="E66" i="5"/>
  <c r="O65" i="5"/>
  <c r="L65" i="5"/>
  <c r="I65" i="5"/>
  <c r="F65" i="5"/>
  <c r="O64" i="5"/>
  <c r="L64" i="5"/>
  <c r="I64" i="5"/>
  <c r="F64" i="5"/>
  <c r="O63" i="5"/>
  <c r="L63" i="5"/>
  <c r="I63" i="5"/>
  <c r="F63" i="5"/>
  <c r="O62" i="5"/>
  <c r="L62" i="5"/>
  <c r="I62" i="5"/>
  <c r="C62" i="5" s="1"/>
  <c r="F62" i="5"/>
  <c r="O61" i="5"/>
  <c r="L61" i="5"/>
  <c r="I61" i="5"/>
  <c r="F61" i="5"/>
  <c r="O60" i="5"/>
  <c r="L60" i="5"/>
  <c r="I60" i="5"/>
  <c r="F60" i="5"/>
  <c r="O59" i="5"/>
  <c r="L59" i="5"/>
  <c r="I59" i="5"/>
  <c r="F59" i="5"/>
  <c r="O58" i="5"/>
  <c r="L58" i="5"/>
  <c r="I58" i="5"/>
  <c r="F58" i="5"/>
  <c r="N57" i="5"/>
  <c r="M57" i="5"/>
  <c r="K57" i="5"/>
  <c r="J57" i="5"/>
  <c r="H57" i="5"/>
  <c r="G57" i="5"/>
  <c r="E57" i="5"/>
  <c r="D57" i="5"/>
  <c r="O56" i="5"/>
  <c r="L56" i="5"/>
  <c r="I56" i="5"/>
  <c r="F56" i="5"/>
  <c r="O55" i="5"/>
  <c r="L55" i="5"/>
  <c r="I55" i="5"/>
  <c r="I54" i="5" s="1"/>
  <c r="F55" i="5"/>
  <c r="N54" i="5"/>
  <c r="N53" i="5" s="1"/>
  <c r="N52" i="5" s="1"/>
  <c r="M54" i="5"/>
  <c r="K54" i="5"/>
  <c r="K53" i="5" s="1"/>
  <c r="K52" i="5" s="1"/>
  <c r="J54" i="5"/>
  <c r="H54" i="5"/>
  <c r="G54" i="5"/>
  <c r="E54" i="5"/>
  <c r="D54" i="5"/>
  <c r="D53" i="5" s="1"/>
  <c r="H53" i="5"/>
  <c r="O46" i="5"/>
  <c r="C46" i="5" s="1"/>
  <c r="O45" i="5"/>
  <c r="C45" i="5" s="1"/>
  <c r="N44" i="5"/>
  <c r="M44" i="5"/>
  <c r="L43" i="5"/>
  <c r="L42" i="5" s="1"/>
  <c r="I43" i="5"/>
  <c r="I42" i="5" s="1"/>
  <c r="F43" i="5"/>
  <c r="K42" i="5"/>
  <c r="J42" i="5"/>
  <c r="H42" i="5"/>
  <c r="G42" i="5"/>
  <c r="E42" i="5"/>
  <c r="D42" i="5"/>
  <c r="F41" i="5"/>
  <c r="C41" i="5" s="1"/>
  <c r="L40" i="5"/>
  <c r="C40" i="5" s="1"/>
  <c r="L39" i="5"/>
  <c r="C39" i="5" s="1"/>
  <c r="L38" i="5"/>
  <c r="C38" i="5" s="1"/>
  <c r="L37" i="5"/>
  <c r="C37" i="5" s="1"/>
  <c r="K36" i="5"/>
  <c r="J36" i="5"/>
  <c r="L35" i="5"/>
  <c r="C35" i="5" s="1"/>
  <c r="L34" i="5"/>
  <c r="C34" i="5" s="1"/>
  <c r="K33" i="5"/>
  <c r="J33" i="5"/>
  <c r="L32" i="5"/>
  <c r="C32" i="5" s="1"/>
  <c r="K31" i="5"/>
  <c r="K26" i="5" s="1"/>
  <c r="K20" i="5" s="1"/>
  <c r="J31" i="5"/>
  <c r="L30" i="5"/>
  <c r="C30" i="5" s="1"/>
  <c r="L29" i="5"/>
  <c r="C29" i="5" s="1"/>
  <c r="L28" i="5"/>
  <c r="C28" i="5" s="1"/>
  <c r="K27" i="5"/>
  <c r="J27" i="5"/>
  <c r="F25" i="5"/>
  <c r="C25" i="5" s="1"/>
  <c r="I24" i="5"/>
  <c r="F24" i="5"/>
  <c r="O23" i="5"/>
  <c r="L23" i="5"/>
  <c r="I23" i="5"/>
  <c r="F23" i="5"/>
  <c r="O22" i="5"/>
  <c r="O21" i="5" s="1"/>
  <c r="O287" i="5" s="1"/>
  <c r="L22" i="5"/>
  <c r="C22" i="5" s="1"/>
  <c r="I22" i="5"/>
  <c r="I21" i="5" s="1"/>
  <c r="F22" i="5"/>
  <c r="N21" i="5"/>
  <c r="M21" i="5"/>
  <c r="M287" i="5" s="1"/>
  <c r="M286" i="5" s="1"/>
  <c r="K21" i="5"/>
  <c r="K287" i="5" s="1"/>
  <c r="K286" i="5" s="1"/>
  <c r="J21" i="5"/>
  <c r="H21" i="5"/>
  <c r="G21" i="5"/>
  <c r="G287" i="5" s="1"/>
  <c r="F21" i="5"/>
  <c r="E21" i="5"/>
  <c r="E287" i="5" s="1"/>
  <c r="E286" i="5" s="1"/>
  <c r="D21" i="5"/>
  <c r="G20" i="5"/>
  <c r="E129" i="5" l="1"/>
  <c r="K229" i="5"/>
  <c r="L31" i="5"/>
  <c r="C31" i="5" s="1"/>
  <c r="L33" i="5"/>
  <c r="C33" i="5" s="1"/>
  <c r="M20" i="5"/>
  <c r="O66" i="5"/>
  <c r="L75" i="5"/>
  <c r="C86" i="5"/>
  <c r="E82" i="5"/>
  <c r="C97" i="5"/>
  <c r="M129" i="5"/>
  <c r="C151" i="5"/>
  <c r="C152" i="5"/>
  <c r="E186" i="5"/>
  <c r="K186" i="5"/>
  <c r="O186" i="5"/>
  <c r="L215" i="5"/>
  <c r="F275" i="5"/>
  <c r="C292" i="5"/>
  <c r="C294" i="5"/>
  <c r="D52" i="5"/>
  <c r="C72" i="5"/>
  <c r="H75" i="5"/>
  <c r="N75" i="5"/>
  <c r="C103" i="5"/>
  <c r="C131" i="5"/>
  <c r="O135" i="5"/>
  <c r="C147" i="5"/>
  <c r="C149" i="5"/>
  <c r="C171" i="5"/>
  <c r="C179" i="5"/>
  <c r="C180" i="5"/>
  <c r="C206" i="5"/>
  <c r="C214" i="5"/>
  <c r="H203" i="5"/>
  <c r="J230" i="5"/>
  <c r="C248" i="5"/>
  <c r="C56" i="5"/>
  <c r="J53" i="5"/>
  <c r="C60" i="5"/>
  <c r="C64" i="5"/>
  <c r="K75" i="5"/>
  <c r="J75" i="5"/>
  <c r="C80" i="5"/>
  <c r="O83" i="5"/>
  <c r="G82" i="5"/>
  <c r="I102" i="5"/>
  <c r="C109" i="5"/>
  <c r="C117" i="5"/>
  <c r="J82" i="5"/>
  <c r="O165" i="5"/>
  <c r="O164" i="5" s="1"/>
  <c r="C175" i="5"/>
  <c r="L174" i="5"/>
  <c r="L173" i="5" s="1"/>
  <c r="L172" i="5" s="1"/>
  <c r="N186" i="5"/>
  <c r="L186" i="5"/>
  <c r="C210" i="5"/>
  <c r="C212" i="5"/>
  <c r="C218" i="5"/>
  <c r="J203" i="5"/>
  <c r="C238" i="5"/>
  <c r="C272" i="5"/>
  <c r="O288" i="5"/>
  <c r="N203" i="5"/>
  <c r="G229" i="5"/>
  <c r="J26" i="5"/>
  <c r="J20" i="5" s="1"/>
  <c r="C43" i="5"/>
  <c r="E53" i="5"/>
  <c r="O54" i="5"/>
  <c r="L57" i="5"/>
  <c r="F68" i="5"/>
  <c r="C71" i="5"/>
  <c r="F79" i="5"/>
  <c r="C87" i="5"/>
  <c r="O94" i="5"/>
  <c r="C108" i="5"/>
  <c r="O111" i="5"/>
  <c r="C119" i="5"/>
  <c r="C126" i="5"/>
  <c r="I135" i="5"/>
  <c r="I143" i="5"/>
  <c r="C153" i="5"/>
  <c r="C156" i="5"/>
  <c r="C158" i="5"/>
  <c r="C170" i="5"/>
  <c r="C181" i="5"/>
  <c r="C192" i="5"/>
  <c r="J194" i="5"/>
  <c r="D194" i="5"/>
  <c r="H194" i="5"/>
  <c r="C200" i="5"/>
  <c r="E203" i="5"/>
  <c r="E194" i="5" s="1"/>
  <c r="C217" i="5"/>
  <c r="G203" i="5"/>
  <c r="G194" i="5" s="1"/>
  <c r="G193" i="5" s="1"/>
  <c r="K203" i="5"/>
  <c r="K194" i="5" s="1"/>
  <c r="K193" i="5" s="1"/>
  <c r="E230" i="5"/>
  <c r="E229" i="5" s="1"/>
  <c r="I237" i="5"/>
  <c r="C240" i="5"/>
  <c r="C255" i="5"/>
  <c r="C257" i="5"/>
  <c r="D258" i="5"/>
  <c r="C267" i="5"/>
  <c r="F271" i="5"/>
  <c r="F269" i="5" s="1"/>
  <c r="C278" i="5"/>
  <c r="C283" i="5"/>
  <c r="I20" i="5"/>
  <c r="O44" i="5"/>
  <c r="C44" i="5" s="1"/>
  <c r="H52" i="5"/>
  <c r="G53" i="5"/>
  <c r="G52" i="5" s="1"/>
  <c r="J52" i="5"/>
  <c r="C59" i="5"/>
  <c r="C81" i="5"/>
  <c r="C85" i="5"/>
  <c r="H82" i="5"/>
  <c r="C91" i="5"/>
  <c r="C93" i="5"/>
  <c r="K82" i="5"/>
  <c r="C98" i="5"/>
  <c r="C101" i="5"/>
  <c r="C114" i="5"/>
  <c r="C123" i="5"/>
  <c r="J129" i="5"/>
  <c r="N129" i="5"/>
  <c r="C146" i="5"/>
  <c r="O143" i="5"/>
  <c r="C157" i="5"/>
  <c r="C162" i="5"/>
  <c r="C169" i="5"/>
  <c r="G186" i="5"/>
  <c r="L197" i="5"/>
  <c r="L195" i="5" s="1"/>
  <c r="C209" i="5"/>
  <c r="C221" i="5"/>
  <c r="C228" i="5"/>
  <c r="H230" i="5"/>
  <c r="H229" i="5" s="1"/>
  <c r="L237" i="5"/>
  <c r="C244" i="5"/>
  <c r="C246" i="5"/>
  <c r="C256" i="5"/>
  <c r="C273" i="5"/>
  <c r="L275" i="5"/>
  <c r="L269" i="5" s="1"/>
  <c r="L268" i="5" s="1"/>
  <c r="C279" i="5"/>
  <c r="C280" i="5"/>
  <c r="C291" i="5"/>
  <c r="G286" i="5"/>
  <c r="E20" i="5"/>
  <c r="L21" i="5"/>
  <c r="M53" i="5"/>
  <c r="M52" i="5" s="1"/>
  <c r="L54" i="5"/>
  <c r="L53" i="5" s="1"/>
  <c r="C63" i="5"/>
  <c r="E75" i="5"/>
  <c r="E74" i="5" s="1"/>
  <c r="F75" i="5"/>
  <c r="D75" i="5"/>
  <c r="M82" i="5"/>
  <c r="M74" i="5" s="1"/>
  <c r="I83" i="5"/>
  <c r="N82" i="5"/>
  <c r="N74" i="5" s="1"/>
  <c r="N51" i="5" s="1"/>
  <c r="C95" i="5"/>
  <c r="C99" i="5"/>
  <c r="C107" i="5"/>
  <c r="C113" i="5"/>
  <c r="O115" i="5"/>
  <c r="K129" i="5"/>
  <c r="L140" i="5"/>
  <c r="C140" i="5" s="1"/>
  <c r="C145" i="5"/>
  <c r="O150" i="5"/>
  <c r="L150" i="5"/>
  <c r="L129" i="5" s="1"/>
  <c r="C177" i="5"/>
  <c r="F197" i="5"/>
  <c r="F195" i="5" s="1"/>
  <c r="M194" i="5"/>
  <c r="C208" i="5"/>
  <c r="C211" i="5"/>
  <c r="C213" i="5"/>
  <c r="C220" i="5"/>
  <c r="C223" i="5"/>
  <c r="C225" i="5"/>
  <c r="M230" i="5"/>
  <c r="M229" i="5" s="1"/>
  <c r="O237" i="5"/>
  <c r="O230" i="5" s="1"/>
  <c r="C247" i="5"/>
  <c r="N229" i="5"/>
  <c r="O251" i="5"/>
  <c r="O250" i="5" s="1"/>
  <c r="L251" i="5"/>
  <c r="L250" i="5" s="1"/>
  <c r="F259" i="5"/>
  <c r="C261" i="5"/>
  <c r="L263" i="5"/>
  <c r="L258" i="5" s="1"/>
  <c r="D269" i="5"/>
  <c r="D268" i="5" s="1"/>
  <c r="C274" i="5"/>
  <c r="C293" i="5"/>
  <c r="L287" i="5"/>
  <c r="C116" i="5"/>
  <c r="F115" i="5"/>
  <c r="F135" i="5"/>
  <c r="C135" i="5" s="1"/>
  <c r="C136" i="5"/>
  <c r="C182" i="5"/>
  <c r="F178" i="5"/>
  <c r="C178" i="5" s="1"/>
  <c r="F250" i="5"/>
  <c r="I251" i="5"/>
  <c r="I250" i="5" s="1"/>
  <c r="C252" i="5"/>
  <c r="O20" i="5"/>
  <c r="C23" i="5"/>
  <c r="C24" i="5"/>
  <c r="L36" i="5"/>
  <c r="C36" i="5" s="1"/>
  <c r="F42" i="5"/>
  <c r="C42" i="5" s="1"/>
  <c r="F57" i="5"/>
  <c r="I57" i="5"/>
  <c r="I53" i="5" s="1"/>
  <c r="C58" i="5"/>
  <c r="C61" i="5"/>
  <c r="G74" i="5"/>
  <c r="G51" i="5" s="1"/>
  <c r="C78" i="5"/>
  <c r="I76" i="5"/>
  <c r="I75" i="5" s="1"/>
  <c r="D82" i="5"/>
  <c r="C110" i="5"/>
  <c r="I111" i="5"/>
  <c r="C111" i="5" s="1"/>
  <c r="F287" i="5"/>
  <c r="C21" i="5"/>
  <c r="D287" i="5"/>
  <c r="D286" i="5" s="1"/>
  <c r="D20" i="5"/>
  <c r="H287" i="5"/>
  <c r="H286" i="5" s="1"/>
  <c r="H20" i="5"/>
  <c r="L27" i="5"/>
  <c r="E52" i="5"/>
  <c r="E51" i="5" s="1"/>
  <c r="C55" i="5"/>
  <c r="F54" i="5"/>
  <c r="C65" i="5"/>
  <c r="C70" i="5"/>
  <c r="I68" i="5"/>
  <c r="C73" i="5"/>
  <c r="C79" i="5"/>
  <c r="C89" i="5"/>
  <c r="F88" i="5"/>
  <c r="O102" i="5"/>
  <c r="C132" i="5"/>
  <c r="F130" i="5"/>
  <c r="J287" i="5"/>
  <c r="J286" i="5" s="1"/>
  <c r="N287" i="5"/>
  <c r="N286" i="5" s="1"/>
  <c r="N20" i="5"/>
  <c r="O57" i="5"/>
  <c r="O53" i="5" s="1"/>
  <c r="O52" i="5" s="1"/>
  <c r="C67" i="5"/>
  <c r="F66" i="5"/>
  <c r="L68" i="5"/>
  <c r="L66" i="5" s="1"/>
  <c r="J74" i="5"/>
  <c r="J51" i="5" s="1"/>
  <c r="C96" i="5"/>
  <c r="F94" i="5"/>
  <c r="F102" i="5"/>
  <c r="I121" i="5"/>
  <c r="C125" i="5"/>
  <c r="C189" i="5"/>
  <c r="F187" i="5"/>
  <c r="C69" i="5"/>
  <c r="C77" i="5"/>
  <c r="C84" i="5"/>
  <c r="I88" i="5"/>
  <c r="I94" i="5"/>
  <c r="C104" i="5"/>
  <c r="C105" i="5"/>
  <c r="C118" i="5"/>
  <c r="C122" i="5"/>
  <c r="F121" i="5"/>
  <c r="D129" i="5"/>
  <c r="H129" i="5"/>
  <c r="H74" i="5" s="1"/>
  <c r="I130" i="5"/>
  <c r="C134" i="5"/>
  <c r="C138" i="5"/>
  <c r="C142" i="5"/>
  <c r="C148" i="5"/>
  <c r="C166" i="5"/>
  <c r="F165" i="5"/>
  <c r="K172" i="5"/>
  <c r="C174" i="5"/>
  <c r="O173" i="5"/>
  <c r="O172" i="5" s="1"/>
  <c r="H193" i="5"/>
  <c r="C249" i="5"/>
  <c r="F245" i="5"/>
  <c r="C245" i="5" s="1"/>
  <c r="C92" i="5"/>
  <c r="C112" i="5"/>
  <c r="L115" i="5"/>
  <c r="C120" i="5"/>
  <c r="C124" i="5"/>
  <c r="F127" i="5"/>
  <c r="C127" i="5" s="1"/>
  <c r="C128" i="5"/>
  <c r="C168" i="5"/>
  <c r="C176" i="5"/>
  <c r="C226" i="5"/>
  <c r="C236" i="5"/>
  <c r="I234" i="5"/>
  <c r="C234" i="5" s="1"/>
  <c r="L83" i="5"/>
  <c r="C83" i="5" s="1"/>
  <c r="O88" i="5"/>
  <c r="O82" i="5" s="1"/>
  <c r="L94" i="5"/>
  <c r="C100" i="5"/>
  <c r="L121" i="5"/>
  <c r="O130" i="5"/>
  <c r="O129" i="5" s="1"/>
  <c r="C154" i="5"/>
  <c r="F150" i="5"/>
  <c r="C150" i="5" s="1"/>
  <c r="C161" i="5"/>
  <c r="I159" i="5"/>
  <c r="C159" i="5" s="1"/>
  <c r="L165" i="5"/>
  <c r="L164" i="5" s="1"/>
  <c r="D173" i="5"/>
  <c r="D172" i="5" s="1"/>
  <c r="C185" i="5"/>
  <c r="I183" i="5"/>
  <c r="C183" i="5" s="1"/>
  <c r="I281" i="5"/>
  <c r="C281" i="5" s="1"/>
  <c r="C282" i="5"/>
  <c r="C144" i="5"/>
  <c r="C160" i="5"/>
  <c r="C184" i="5"/>
  <c r="I187" i="5"/>
  <c r="I186" i="5" s="1"/>
  <c r="C188" i="5"/>
  <c r="N194" i="5"/>
  <c r="N193" i="5" s="1"/>
  <c r="O195" i="5"/>
  <c r="E193" i="5"/>
  <c r="C205" i="5"/>
  <c r="F204" i="5"/>
  <c r="O204" i="5"/>
  <c r="O203" i="5" s="1"/>
  <c r="L230" i="5"/>
  <c r="C233" i="5"/>
  <c r="F232" i="5"/>
  <c r="C232" i="5" s="1"/>
  <c r="C239" i="5"/>
  <c r="C241" i="5"/>
  <c r="F237" i="5"/>
  <c r="I259" i="5"/>
  <c r="C260" i="5"/>
  <c r="O263" i="5"/>
  <c r="I269" i="5"/>
  <c r="I268" i="5" s="1"/>
  <c r="C270" i="5"/>
  <c r="L286" i="5"/>
  <c r="C199" i="5"/>
  <c r="C207" i="5"/>
  <c r="I215" i="5"/>
  <c r="I203" i="5" s="1"/>
  <c r="C216" i="5"/>
  <c r="C219" i="5"/>
  <c r="C243" i="5"/>
  <c r="C271" i="5"/>
  <c r="C277" i="5"/>
  <c r="F190" i="5"/>
  <c r="C190" i="5" s="1"/>
  <c r="C191" i="5"/>
  <c r="I195" i="5"/>
  <c r="C196" i="5"/>
  <c r="M193" i="5"/>
  <c r="L204" i="5"/>
  <c r="L203" i="5" s="1"/>
  <c r="L194" i="5" s="1"/>
  <c r="D230" i="5"/>
  <c r="J258" i="5"/>
  <c r="J229" i="5" s="1"/>
  <c r="J284" i="5" s="1"/>
  <c r="O259" i="5"/>
  <c r="F263" i="5"/>
  <c r="F258" i="5" s="1"/>
  <c r="I263" i="5"/>
  <c r="C264" i="5"/>
  <c r="E284" i="5"/>
  <c r="O269" i="5"/>
  <c r="O268" i="5" s="1"/>
  <c r="C290" i="5"/>
  <c r="I288" i="5"/>
  <c r="C288" i="5" s="1"/>
  <c r="C295" i="5"/>
  <c r="F286" i="5"/>
  <c r="O286" i="5"/>
  <c r="C227" i="5"/>
  <c r="C231" i="5"/>
  <c r="C235" i="5"/>
  <c r="F268" i="5"/>
  <c r="C289" i="5"/>
  <c r="I230" i="5" l="1"/>
  <c r="I82" i="5"/>
  <c r="C94" i="5"/>
  <c r="I287" i="5"/>
  <c r="M284" i="5"/>
  <c r="N50" i="5"/>
  <c r="C75" i="5"/>
  <c r="C121" i="5"/>
  <c r="K74" i="5"/>
  <c r="K51" i="5" s="1"/>
  <c r="K50" i="5" s="1"/>
  <c r="C143" i="5"/>
  <c r="O74" i="5"/>
  <c r="G50" i="5"/>
  <c r="G285" i="5" s="1"/>
  <c r="C263" i="5"/>
  <c r="D229" i="5"/>
  <c r="D193" i="5" s="1"/>
  <c r="N284" i="5"/>
  <c r="C275" i="5"/>
  <c r="M51" i="5"/>
  <c r="M50" i="5" s="1"/>
  <c r="C269" i="5"/>
  <c r="C268" i="5"/>
  <c r="O258" i="5"/>
  <c r="O229" i="5" s="1"/>
  <c r="G284" i="5"/>
  <c r="E50" i="5"/>
  <c r="E285" i="5" s="1"/>
  <c r="D74" i="5"/>
  <c r="D51" i="5" s="1"/>
  <c r="D50" i="5" s="1"/>
  <c r="D49" i="5" s="1"/>
  <c r="C57" i="5"/>
  <c r="L229" i="5"/>
  <c r="L193" i="5" s="1"/>
  <c r="J193" i="5"/>
  <c r="J50" i="5" s="1"/>
  <c r="J285" i="5" s="1"/>
  <c r="C237" i="5"/>
  <c r="C197" i="5"/>
  <c r="L52" i="5"/>
  <c r="C76" i="5"/>
  <c r="C115" i="5"/>
  <c r="I52" i="5"/>
  <c r="H51" i="5"/>
  <c r="H50" i="5" s="1"/>
  <c r="H284" i="5"/>
  <c r="O51" i="5"/>
  <c r="D285" i="5"/>
  <c r="O194" i="5"/>
  <c r="C130" i="5"/>
  <c r="F129" i="5"/>
  <c r="I172" i="5"/>
  <c r="F230" i="5"/>
  <c r="I194" i="5"/>
  <c r="C215" i="5"/>
  <c r="I258" i="5"/>
  <c r="C258" i="5" s="1"/>
  <c r="C204" i="5"/>
  <c r="F203" i="5"/>
  <c r="F173" i="5"/>
  <c r="L82" i="5"/>
  <c r="L74" i="5" s="1"/>
  <c r="L284" i="5" s="1"/>
  <c r="I129" i="5"/>
  <c r="C88" i="5"/>
  <c r="C27" i="5"/>
  <c r="L26" i="5"/>
  <c r="F20" i="5"/>
  <c r="I74" i="5"/>
  <c r="C251" i="5"/>
  <c r="F82" i="5"/>
  <c r="E49" i="5"/>
  <c r="C195" i="5"/>
  <c r="C68" i="5"/>
  <c r="I66" i="5"/>
  <c r="C66" i="5" s="1"/>
  <c r="C54" i="5"/>
  <c r="F53" i="5"/>
  <c r="I286" i="5"/>
  <c r="C286" i="5" s="1"/>
  <c r="C287" i="5"/>
  <c r="C250" i="5"/>
  <c r="C259" i="5"/>
  <c r="C165" i="5"/>
  <c r="F164" i="5"/>
  <c r="C164" i="5" s="1"/>
  <c r="F186" i="5"/>
  <c r="C186" i="5" s="1"/>
  <c r="C187" i="5"/>
  <c r="C102" i="5"/>
  <c r="N285" i="5"/>
  <c r="N49" i="5"/>
  <c r="K284" i="5"/>
  <c r="K285" i="5" l="1"/>
  <c r="K49" i="5"/>
  <c r="M49" i="5"/>
  <c r="M285" i="5"/>
  <c r="O193" i="5"/>
  <c r="G49" i="5"/>
  <c r="J49" i="5"/>
  <c r="D284" i="5"/>
  <c r="C129" i="5"/>
  <c r="F229" i="5"/>
  <c r="C230" i="5"/>
  <c r="I229" i="5"/>
  <c r="I284" i="5" s="1"/>
  <c r="O50" i="5"/>
  <c r="H285" i="5"/>
  <c r="H49" i="5"/>
  <c r="I51" i="5"/>
  <c r="C20" i="5"/>
  <c r="C173" i="5"/>
  <c r="F172" i="5"/>
  <c r="C172" i="5" s="1"/>
  <c r="L51" i="5"/>
  <c r="L50" i="5" s="1"/>
  <c r="C82" i="5"/>
  <c r="F74" i="5"/>
  <c r="C74" i="5" s="1"/>
  <c r="C26" i="5"/>
  <c r="L20" i="5"/>
  <c r="C203" i="5"/>
  <c r="F194" i="5"/>
  <c r="F52" i="5"/>
  <c r="C53" i="5"/>
  <c r="O284" i="5"/>
  <c r="I193" i="5" l="1"/>
  <c r="I50" i="5" s="1"/>
  <c r="F193" i="5"/>
  <c r="C194" i="5"/>
  <c r="C229" i="5"/>
  <c r="F284" i="5"/>
  <c r="C284" i="5" s="1"/>
  <c r="O285" i="5"/>
  <c r="O49" i="5"/>
  <c r="C52" i="5"/>
  <c r="F51" i="5"/>
  <c r="L285" i="5"/>
  <c r="L49" i="5"/>
  <c r="C193" i="5" l="1"/>
  <c r="C51" i="5"/>
  <c r="F50" i="5"/>
  <c r="I285" i="5"/>
  <c r="I49" i="5"/>
  <c r="F285" i="5" l="1"/>
  <c r="C285" i="5" s="1"/>
  <c r="C50" i="5"/>
  <c r="F49" i="5"/>
  <c r="C49" i="5" s="1"/>
  <c r="O296" i="2" l="1"/>
  <c r="L296" i="2"/>
  <c r="I296" i="2"/>
  <c r="F296" i="2"/>
  <c r="O295" i="2"/>
  <c r="L295" i="2"/>
  <c r="I295" i="2"/>
  <c r="F295" i="2"/>
  <c r="O294" i="2"/>
  <c r="L294" i="2"/>
  <c r="I294" i="2"/>
  <c r="F294" i="2"/>
  <c r="O293" i="2"/>
  <c r="L293" i="2"/>
  <c r="I293" i="2"/>
  <c r="F293" i="2"/>
  <c r="O292" i="2"/>
  <c r="L292" i="2"/>
  <c r="I292" i="2"/>
  <c r="C292" i="2" s="1"/>
  <c r="F292" i="2"/>
  <c r="O291" i="2"/>
  <c r="L291" i="2"/>
  <c r="I291" i="2"/>
  <c r="F291" i="2"/>
  <c r="O290" i="2"/>
  <c r="L290" i="2"/>
  <c r="I290" i="2"/>
  <c r="F290" i="2"/>
  <c r="O289" i="2"/>
  <c r="L289" i="2"/>
  <c r="L288" i="2" s="1"/>
  <c r="I289" i="2"/>
  <c r="F289" i="2"/>
  <c r="N288" i="2"/>
  <c r="M288" i="2"/>
  <c r="K288" i="2"/>
  <c r="J288" i="2"/>
  <c r="H288" i="2"/>
  <c r="G288" i="2"/>
  <c r="E288" i="2"/>
  <c r="D288" i="2"/>
  <c r="O283" i="2"/>
  <c r="L283" i="2"/>
  <c r="I283" i="2"/>
  <c r="F283" i="2"/>
  <c r="O282" i="2"/>
  <c r="L282" i="2"/>
  <c r="L281" i="2" s="1"/>
  <c r="I282" i="2"/>
  <c r="F282" i="2"/>
  <c r="O281" i="2"/>
  <c r="N281" i="2"/>
  <c r="M281" i="2"/>
  <c r="K281" i="2"/>
  <c r="J281" i="2"/>
  <c r="H281" i="2"/>
  <c r="G281" i="2"/>
  <c r="E281" i="2"/>
  <c r="D281" i="2"/>
  <c r="O280" i="2"/>
  <c r="O279" i="2" s="1"/>
  <c r="L280" i="2"/>
  <c r="L279" i="2" s="1"/>
  <c r="I280" i="2"/>
  <c r="F280" i="2"/>
  <c r="N279" i="2"/>
  <c r="M279" i="2"/>
  <c r="M268" i="2" s="1"/>
  <c r="K279" i="2"/>
  <c r="J279" i="2"/>
  <c r="H279" i="2"/>
  <c r="H268" i="2" s="1"/>
  <c r="G279" i="2"/>
  <c r="F279" i="2"/>
  <c r="E279" i="2"/>
  <c r="D279" i="2"/>
  <c r="O278" i="2"/>
  <c r="L278" i="2"/>
  <c r="I278" i="2"/>
  <c r="F278" i="2"/>
  <c r="O277" i="2"/>
  <c r="L277" i="2"/>
  <c r="I277" i="2"/>
  <c r="F277" i="2"/>
  <c r="O276" i="2"/>
  <c r="O275" i="2" s="1"/>
  <c r="L276" i="2"/>
  <c r="I276" i="2"/>
  <c r="F276" i="2"/>
  <c r="F275" i="2" s="1"/>
  <c r="N275" i="2"/>
  <c r="M275" i="2"/>
  <c r="L275" i="2"/>
  <c r="K275" i="2"/>
  <c r="J275" i="2"/>
  <c r="H275" i="2"/>
  <c r="G275" i="2"/>
  <c r="E275" i="2"/>
  <c r="D275" i="2"/>
  <c r="O274" i="2"/>
  <c r="L274" i="2"/>
  <c r="I274" i="2"/>
  <c r="F274" i="2"/>
  <c r="O273" i="2"/>
  <c r="L273" i="2"/>
  <c r="I273" i="2"/>
  <c r="F273" i="2"/>
  <c r="O272" i="2"/>
  <c r="O271" i="2" s="1"/>
  <c r="L272" i="2"/>
  <c r="L271" i="2" s="1"/>
  <c r="I272" i="2"/>
  <c r="F272" i="2"/>
  <c r="N271" i="2"/>
  <c r="M271" i="2"/>
  <c r="K271" i="2"/>
  <c r="J271" i="2"/>
  <c r="I271" i="2"/>
  <c r="H271" i="2"/>
  <c r="G271" i="2"/>
  <c r="E271" i="2"/>
  <c r="E269" i="2" s="1"/>
  <c r="E268" i="2" s="1"/>
  <c r="D271" i="2"/>
  <c r="D269" i="2" s="1"/>
  <c r="D268" i="2" s="1"/>
  <c r="O270" i="2"/>
  <c r="L270" i="2"/>
  <c r="I270" i="2"/>
  <c r="F270" i="2"/>
  <c r="N268" i="2"/>
  <c r="K268" i="2"/>
  <c r="J268" i="2"/>
  <c r="G268" i="2"/>
  <c r="O267" i="2"/>
  <c r="L267" i="2"/>
  <c r="I267" i="2"/>
  <c r="F267" i="2"/>
  <c r="O266" i="2"/>
  <c r="L266" i="2"/>
  <c r="I266" i="2"/>
  <c r="F266" i="2"/>
  <c r="C266" i="2" s="1"/>
  <c r="O265" i="2"/>
  <c r="L265" i="2"/>
  <c r="I265" i="2"/>
  <c r="F265" i="2"/>
  <c r="O264" i="2"/>
  <c r="L264" i="2"/>
  <c r="I264" i="2"/>
  <c r="F264" i="2"/>
  <c r="F263" i="2" s="1"/>
  <c r="N263" i="2"/>
  <c r="M263" i="2"/>
  <c r="K263" i="2"/>
  <c r="J263" i="2"/>
  <c r="H263" i="2"/>
  <c r="G263" i="2"/>
  <c r="E263" i="2"/>
  <c r="D263" i="2"/>
  <c r="O262" i="2"/>
  <c r="L262" i="2"/>
  <c r="I262" i="2"/>
  <c r="F262" i="2"/>
  <c r="O261" i="2"/>
  <c r="L261" i="2"/>
  <c r="I261" i="2"/>
  <c r="F261" i="2"/>
  <c r="O260" i="2"/>
  <c r="L260" i="2"/>
  <c r="I260" i="2"/>
  <c r="F260" i="2"/>
  <c r="N259" i="2"/>
  <c r="M259" i="2"/>
  <c r="L259" i="2"/>
  <c r="K259" i="2"/>
  <c r="J259" i="2"/>
  <c r="J258" i="2" s="1"/>
  <c r="H259" i="2"/>
  <c r="G259" i="2"/>
  <c r="G258" i="2" s="1"/>
  <c r="E259" i="2"/>
  <c r="D259" i="2"/>
  <c r="M258" i="2"/>
  <c r="K258" i="2"/>
  <c r="E258" i="2"/>
  <c r="O257" i="2"/>
  <c r="L257" i="2"/>
  <c r="I257" i="2"/>
  <c r="F257" i="2"/>
  <c r="O256" i="2"/>
  <c r="L256" i="2"/>
  <c r="I256" i="2"/>
  <c r="C256" i="2" s="1"/>
  <c r="F256" i="2"/>
  <c r="O255" i="2"/>
  <c r="L255" i="2"/>
  <c r="I255" i="2"/>
  <c r="F255" i="2"/>
  <c r="O254" i="2"/>
  <c r="L254" i="2"/>
  <c r="I254" i="2"/>
  <c r="F254" i="2"/>
  <c r="O253" i="2"/>
  <c r="L253" i="2"/>
  <c r="I253" i="2"/>
  <c r="F253" i="2"/>
  <c r="O252" i="2"/>
  <c r="L252" i="2"/>
  <c r="I252" i="2"/>
  <c r="F252" i="2"/>
  <c r="N251" i="2"/>
  <c r="N250" i="2" s="1"/>
  <c r="M251" i="2"/>
  <c r="M250" i="2" s="1"/>
  <c r="K251" i="2"/>
  <c r="J251" i="2"/>
  <c r="J250" i="2" s="1"/>
  <c r="H251" i="2"/>
  <c r="G251" i="2"/>
  <c r="F251" i="2"/>
  <c r="E251" i="2"/>
  <c r="D251" i="2"/>
  <c r="K250" i="2"/>
  <c r="H250" i="2"/>
  <c r="G250" i="2"/>
  <c r="E250" i="2"/>
  <c r="D250" i="2"/>
  <c r="O249" i="2"/>
  <c r="L249" i="2"/>
  <c r="I249" i="2"/>
  <c r="F249" i="2"/>
  <c r="O248" i="2"/>
  <c r="L248" i="2"/>
  <c r="I248" i="2"/>
  <c r="F248" i="2"/>
  <c r="O247" i="2"/>
  <c r="L247" i="2"/>
  <c r="I247" i="2"/>
  <c r="F247" i="2"/>
  <c r="O246" i="2"/>
  <c r="O245" i="2" s="1"/>
  <c r="L246" i="2"/>
  <c r="I246" i="2"/>
  <c r="F246" i="2"/>
  <c r="C246" i="2" s="1"/>
  <c r="N245" i="2"/>
  <c r="M245" i="2"/>
  <c r="K245" i="2"/>
  <c r="J245" i="2"/>
  <c r="H245" i="2"/>
  <c r="G245" i="2"/>
  <c r="E245" i="2"/>
  <c r="D245" i="2"/>
  <c r="O244" i="2"/>
  <c r="L244" i="2"/>
  <c r="I244" i="2"/>
  <c r="F244" i="2"/>
  <c r="O243" i="2"/>
  <c r="L243" i="2"/>
  <c r="I243" i="2"/>
  <c r="F243" i="2"/>
  <c r="O242" i="2"/>
  <c r="L242" i="2"/>
  <c r="I242" i="2"/>
  <c r="F242" i="2"/>
  <c r="C242" i="2"/>
  <c r="O241" i="2"/>
  <c r="L241" i="2"/>
  <c r="I241" i="2"/>
  <c r="F241" i="2"/>
  <c r="O240" i="2"/>
  <c r="L240" i="2"/>
  <c r="I240" i="2"/>
  <c r="F240" i="2"/>
  <c r="O239" i="2"/>
  <c r="L239" i="2"/>
  <c r="I239" i="2"/>
  <c r="F239" i="2"/>
  <c r="O238" i="2"/>
  <c r="L238" i="2"/>
  <c r="I238" i="2"/>
  <c r="F238" i="2"/>
  <c r="C238" i="2" s="1"/>
  <c r="N237" i="2"/>
  <c r="M237" i="2"/>
  <c r="K237" i="2"/>
  <c r="J237" i="2"/>
  <c r="H237" i="2"/>
  <c r="G237" i="2"/>
  <c r="E237" i="2"/>
  <c r="D237" i="2"/>
  <c r="O236" i="2"/>
  <c r="L236" i="2"/>
  <c r="I236" i="2"/>
  <c r="F236" i="2"/>
  <c r="O235" i="2"/>
  <c r="L235" i="2"/>
  <c r="L234" i="2" s="1"/>
  <c r="I235" i="2"/>
  <c r="F235" i="2"/>
  <c r="F234" i="2" s="1"/>
  <c r="O234" i="2"/>
  <c r="N234" i="2"/>
  <c r="M234" i="2"/>
  <c r="K234" i="2"/>
  <c r="J234" i="2"/>
  <c r="H234" i="2"/>
  <c r="G234" i="2"/>
  <c r="E234" i="2"/>
  <c r="D234" i="2"/>
  <c r="O233" i="2"/>
  <c r="L233" i="2"/>
  <c r="L232" i="2" s="1"/>
  <c r="I233" i="2"/>
  <c r="F233" i="2"/>
  <c r="O232" i="2"/>
  <c r="N232" i="2"/>
  <c r="N230" i="2" s="1"/>
  <c r="M232" i="2"/>
  <c r="K232" i="2"/>
  <c r="J232" i="2"/>
  <c r="J230" i="2" s="1"/>
  <c r="I232" i="2"/>
  <c r="H232" i="2"/>
  <c r="G232" i="2"/>
  <c r="E232" i="2"/>
  <c r="D232" i="2"/>
  <c r="O231" i="2"/>
  <c r="L231" i="2"/>
  <c r="I231" i="2"/>
  <c r="F231" i="2"/>
  <c r="O228" i="2"/>
  <c r="L228" i="2"/>
  <c r="I228" i="2"/>
  <c r="F228" i="2"/>
  <c r="O227" i="2"/>
  <c r="L227" i="2"/>
  <c r="I227" i="2"/>
  <c r="I226" i="2" s="1"/>
  <c r="F227" i="2"/>
  <c r="F226" i="2" s="1"/>
  <c r="O226" i="2"/>
  <c r="N226" i="2"/>
  <c r="M226" i="2"/>
  <c r="K226" i="2"/>
  <c r="J226" i="2"/>
  <c r="H226" i="2"/>
  <c r="G226" i="2"/>
  <c r="E226" i="2"/>
  <c r="D226" i="2"/>
  <c r="O225" i="2"/>
  <c r="L225" i="2"/>
  <c r="I225" i="2"/>
  <c r="F225" i="2"/>
  <c r="O224" i="2"/>
  <c r="L224" i="2"/>
  <c r="I224" i="2"/>
  <c r="F224" i="2"/>
  <c r="O223" i="2"/>
  <c r="L223" i="2"/>
  <c r="I223" i="2"/>
  <c r="F223" i="2"/>
  <c r="O222" i="2"/>
  <c r="L222" i="2"/>
  <c r="I222" i="2"/>
  <c r="C222" i="2" s="1"/>
  <c r="F222" i="2"/>
  <c r="O221" i="2"/>
  <c r="L221" i="2"/>
  <c r="I221" i="2"/>
  <c r="F221" i="2"/>
  <c r="C221" i="2" s="1"/>
  <c r="O220" i="2"/>
  <c r="L220" i="2"/>
  <c r="I220" i="2"/>
  <c r="F220" i="2"/>
  <c r="O219" i="2"/>
  <c r="L219" i="2"/>
  <c r="I219" i="2"/>
  <c r="F219" i="2"/>
  <c r="O218" i="2"/>
  <c r="L218" i="2"/>
  <c r="I218" i="2"/>
  <c r="F218" i="2"/>
  <c r="C218" i="2" s="1"/>
  <c r="O217" i="2"/>
  <c r="L217" i="2"/>
  <c r="I217" i="2"/>
  <c r="F217" i="2"/>
  <c r="O216" i="2"/>
  <c r="L216" i="2"/>
  <c r="I216" i="2"/>
  <c r="F216" i="2"/>
  <c r="N215" i="2"/>
  <c r="M215" i="2"/>
  <c r="K215" i="2"/>
  <c r="J215" i="2"/>
  <c r="H215" i="2"/>
  <c r="G215" i="2"/>
  <c r="E215" i="2"/>
  <c r="D215" i="2"/>
  <c r="O214" i="2"/>
  <c r="L214" i="2"/>
  <c r="I214" i="2"/>
  <c r="F214" i="2"/>
  <c r="O213" i="2"/>
  <c r="L213" i="2"/>
  <c r="I213" i="2"/>
  <c r="F213" i="2"/>
  <c r="O212" i="2"/>
  <c r="L212" i="2"/>
  <c r="I212" i="2"/>
  <c r="F212" i="2"/>
  <c r="O211" i="2"/>
  <c r="L211" i="2"/>
  <c r="I211" i="2"/>
  <c r="F211" i="2"/>
  <c r="O210" i="2"/>
  <c r="L210" i="2"/>
  <c r="I210" i="2"/>
  <c r="F210" i="2"/>
  <c r="C210" i="2" s="1"/>
  <c r="O209" i="2"/>
  <c r="L209" i="2"/>
  <c r="I209" i="2"/>
  <c r="F209" i="2"/>
  <c r="O208" i="2"/>
  <c r="L208" i="2"/>
  <c r="I208" i="2"/>
  <c r="F208" i="2"/>
  <c r="O207" i="2"/>
  <c r="L207" i="2"/>
  <c r="I207" i="2"/>
  <c r="F207" i="2"/>
  <c r="O206" i="2"/>
  <c r="L206" i="2"/>
  <c r="I206" i="2"/>
  <c r="F206" i="2"/>
  <c r="C206" i="2"/>
  <c r="O205" i="2"/>
  <c r="L205" i="2"/>
  <c r="I205" i="2"/>
  <c r="F205" i="2"/>
  <c r="N204" i="2"/>
  <c r="M204" i="2"/>
  <c r="K204" i="2"/>
  <c r="J204" i="2"/>
  <c r="I204" i="2"/>
  <c r="H204" i="2"/>
  <c r="G204" i="2"/>
  <c r="E204" i="2"/>
  <c r="E203" i="2" s="1"/>
  <c r="D204" i="2"/>
  <c r="D203" i="2" s="1"/>
  <c r="O202" i="2"/>
  <c r="L202" i="2"/>
  <c r="I202" i="2"/>
  <c r="F202" i="2"/>
  <c r="C202" i="2" s="1"/>
  <c r="O201" i="2"/>
  <c r="L201" i="2"/>
  <c r="I201" i="2"/>
  <c r="F201" i="2"/>
  <c r="O200" i="2"/>
  <c r="L200" i="2"/>
  <c r="I200" i="2"/>
  <c r="F200" i="2"/>
  <c r="O199" i="2"/>
  <c r="L199" i="2"/>
  <c r="I199" i="2"/>
  <c r="F199" i="2"/>
  <c r="O198" i="2"/>
  <c r="O197" i="2" s="1"/>
  <c r="L198" i="2"/>
  <c r="I198" i="2"/>
  <c r="I197" i="2" s="1"/>
  <c r="F198" i="2"/>
  <c r="N197" i="2"/>
  <c r="M197" i="2"/>
  <c r="M195" i="2" s="1"/>
  <c r="K197" i="2"/>
  <c r="K195" i="2" s="1"/>
  <c r="J197" i="2"/>
  <c r="H197" i="2"/>
  <c r="H195" i="2" s="1"/>
  <c r="G197" i="2"/>
  <c r="G195" i="2" s="1"/>
  <c r="E197" i="2"/>
  <c r="E195" i="2" s="1"/>
  <c r="D197" i="2"/>
  <c r="D195" i="2" s="1"/>
  <c r="O196" i="2"/>
  <c r="L196" i="2"/>
  <c r="I196" i="2"/>
  <c r="F196" i="2"/>
  <c r="N195" i="2"/>
  <c r="J195" i="2"/>
  <c r="O192" i="2"/>
  <c r="O191" i="2" s="1"/>
  <c r="O190" i="2" s="1"/>
  <c r="L192" i="2"/>
  <c r="I192" i="2"/>
  <c r="I191" i="2" s="1"/>
  <c r="I190" i="2" s="1"/>
  <c r="F192" i="2"/>
  <c r="C192" i="2" s="1"/>
  <c r="N191" i="2"/>
  <c r="N190" i="2" s="1"/>
  <c r="M191" i="2"/>
  <c r="L191" i="2"/>
  <c r="L190" i="2" s="1"/>
  <c r="K191" i="2"/>
  <c r="K190" i="2" s="1"/>
  <c r="J191" i="2"/>
  <c r="H191" i="2"/>
  <c r="G191" i="2"/>
  <c r="G190" i="2" s="1"/>
  <c r="F191" i="2"/>
  <c r="F190" i="2" s="1"/>
  <c r="E191" i="2"/>
  <c r="D191" i="2"/>
  <c r="M190" i="2"/>
  <c r="J190" i="2"/>
  <c r="H190" i="2"/>
  <c r="E190" i="2"/>
  <c r="D190" i="2"/>
  <c r="O189" i="2"/>
  <c r="L189" i="2"/>
  <c r="I189" i="2"/>
  <c r="F189" i="2"/>
  <c r="O188" i="2"/>
  <c r="O187" i="2" s="1"/>
  <c r="L188" i="2"/>
  <c r="I188" i="2"/>
  <c r="I187" i="2" s="1"/>
  <c r="F188" i="2"/>
  <c r="N187" i="2"/>
  <c r="N186" i="2" s="1"/>
  <c r="M187" i="2"/>
  <c r="L187" i="2"/>
  <c r="K187" i="2"/>
  <c r="J187" i="2"/>
  <c r="J186" i="2" s="1"/>
  <c r="H187" i="2"/>
  <c r="G187" i="2"/>
  <c r="F187" i="2"/>
  <c r="E187" i="2"/>
  <c r="E186" i="2" s="1"/>
  <c r="D187" i="2"/>
  <c r="O185" i="2"/>
  <c r="L185" i="2"/>
  <c r="I185" i="2"/>
  <c r="F185" i="2"/>
  <c r="O184" i="2"/>
  <c r="O183" i="2" s="1"/>
  <c r="L184" i="2"/>
  <c r="I184" i="2"/>
  <c r="I183" i="2" s="1"/>
  <c r="F184" i="2"/>
  <c r="N183" i="2"/>
  <c r="M183" i="2"/>
  <c r="L183" i="2"/>
  <c r="K183" i="2"/>
  <c r="J183" i="2"/>
  <c r="H183" i="2"/>
  <c r="G183" i="2"/>
  <c r="F183" i="2"/>
  <c r="C183" i="2" s="1"/>
  <c r="E183" i="2"/>
  <c r="D183" i="2"/>
  <c r="O182" i="2"/>
  <c r="L182" i="2"/>
  <c r="C182" i="2" s="1"/>
  <c r="I182" i="2"/>
  <c r="F182" i="2"/>
  <c r="O181" i="2"/>
  <c r="L181" i="2"/>
  <c r="I181" i="2"/>
  <c r="F181" i="2"/>
  <c r="O180" i="2"/>
  <c r="L180" i="2"/>
  <c r="I180" i="2"/>
  <c r="F180" i="2"/>
  <c r="O179" i="2"/>
  <c r="L179" i="2"/>
  <c r="I179" i="2"/>
  <c r="I178" i="2" s="1"/>
  <c r="F179" i="2"/>
  <c r="O178" i="2"/>
  <c r="N178" i="2"/>
  <c r="M178" i="2"/>
  <c r="K178" i="2"/>
  <c r="J178" i="2"/>
  <c r="H178" i="2"/>
  <c r="G178" i="2"/>
  <c r="E178" i="2"/>
  <c r="D178" i="2"/>
  <c r="O177" i="2"/>
  <c r="L177" i="2"/>
  <c r="I177" i="2"/>
  <c r="F177" i="2"/>
  <c r="O176" i="2"/>
  <c r="L176" i="2"/>
  <c r="I176" i="2"/>
  <c r="F176" i="2"/>
  <c r="O175" i="2"/>
  <c r="L175" i="2"/>
  <c r="L174" i="2" s="1"/>
  <c r="I175" i="2"/>
  <c r="I174" i="2" s="1"/>
  <c r="F175" i="2"/>
  <c r="O174" i="2"/>
  <c r="N174" i="2"/>
  <c r="N173" i="2" s="1"/>
  <c r="N172" i="2" s="1"/>
  <c r="M174" i="2"/>
  <c r="M173" i="2" s="1"/>
  <c r="M172" i="2" s="1"/>
  <c r="K174" i="2"/>
  <c r="J174" i="2"/>
  <c r="H174" i="2"/>
  <c r="G174" i="2"/>
  <c r="E174" i="2"/>
  <c r="E173" i="2" s="1"/>
  <c r="E172" i="2" s="1"/>
  <c r="D174" i="2"/>
  <c r="H173" i="2"/>
  <c r="H172" i="2" s="1"/>
  <c r="D173" i="2"/>
  <c r="D172" i="2" s="1"/>
  <c r="O171" i="2"/>
  <c r="L171" i="2"/>
  <c r="I171" i="2"/>
  <c r="F171" i="2"/>
  <c r="O170" i="2"/>
  <c r="L170" i="2"/>
  <c r="I170" i="2"/>
  <c r="C170" i="2" s="1"/>
  <c r="F170" i="2"/>
  <c r="O169" i="2"/>
  <c r="L169" i="2"/>
  <c r="I169" i="2"/>
  <c r="F169" i="2"/>
  <c r="O168" i="2"/>
  <c r="L168" i="2"/>
  <c r="I168" i="2"/>
  <c r="F168" i="2"/>
  <c r="O167" i="2"/>
  <c r="L167" i="2"/>
  <c r="I167" i="2"/>
  <c r="F167" i="2"/>
  <c r="O166" i="2"/>
  <c r="O165" i="2" s="1"/>
  <c r="L166" i="2"/>
  <c r="L165" i="2" s="1"/>
  <c r="L164" i="2" s="1"/>
  <c r="I166" i="2"/>
  <c r="I165" i="2" s="1"/>
  <c r="F166" i="2"/>
  <c r="N165" i="2"/>
  <c r="N164" i="2" s="1"/>
  <c r="M165" i="2"/>
  <c r="K165" i="2"/>
  <c r="K164" i="2" s="1"/>
  <c r="J165" i="2"/>
  <c r="J164" i="2" s="1"/>
  <c r="H165" i="2"/>
  <c r="H164" i="2" s="1"/>
  <c r="G165" i="2"/>
  <c r="E165" i="2"/>
  <c r="E164" i="2" s="1"/>
  <c r="D165" i="2"/>
  <c r="D164" i="2" s="1"/>
  <c r="M164" i="2"/>
  <c r="G164" i="2"/>
  <c r="O163" i="2"/>
  <c r="L163" i="2"/>
  <c r="I163" i="2"/>
  <c r="F163" i="2"/>
  <c r="O162" i="2"/>
  <c r="L162" i="2"/>
  <c r="I162" i="2"/>
  <c r="F162" i="2"/>
  <c r="O161" i="2"/>
  <c r="L161" i="2"/>
  <c r="I161" i="2"/>
  <c r="F161" i="2"/>
  <c r="O160" i="2"/>
  <c r="O159" i="2" s="1"/>
  <c r="L160" i="2"/>
  <c r="L159" i="2" s="1"/>
  <c r="I160" i="2"/>
  <c r="I159" i="2" s="1"/>
  <c r="F160" i="2"/>
  <c r="N159" i="2"/>
  <c r="M159" i="2"/>
  <c r="K159" i="2"/>
  <c r="J159" i="2"/>
  <c r="H159" i="2"/>
  <c r="G159" i="2"/>
  <c r="F159" i="2"/>
  <c r="E159" i="2"/>
  <c r="D159" i="2"/>
  <c r="O158" i="2"/>
  <c r="L158" i="2"/>
  <c r="I158" i="2"/>
  <c r="F158" i="2"/>
  <c r="C158" i="2" s="1"/>
  <c r="O157" i="2"/>
  <c r="L157" i="2"/>
  <c r="I157" i="2"/>
  <c r="F157" i="2"/>
  <c r="O156" i="2"/>
  <c r="L156" i="2"/>
  <c r="I156" i="2"/>
  <c r="F156" i="2"/>
  <c r="O155" i="2"/>
  <c r="L155" i="2"/>
  <c r="I155" i="2"/>
  <c r="F155" i="2"/>
  <c r="O154" i="2"/>
  <c r="L154" i="2"/>
  <c r="I154" i="2"/>
  <c r="F154" i="2"/>
  <c r="O153" i="2"/>
  <c r="L153" i="2"/>
  <c r="I153" i="2"/>
  <c r="F153" i="2"/>
  <c r="O152" i="2"/>
  <c r="L152" i="2"/>
  <c r="I152" i="2"/>
  <c r="F152" i="2"/>
  <c r="O151" i="2"/>
  <c r="L151" i="2"/>
  <c r="L150" i="2" s="1"/>
  <c r="I151" i="2"/>
  <c r="F151" i="2"/>
  <c r="N150" i="2"/>
  <c r="M150" i="2"/>
  <c r="K150" i="2"/>
  <c r="J150" i="2"/>
  <c r="H150" i="2"/>
  <c r="G150" i="2"/>
  <c r="E150" i="2"/>
  <c r="D150" i="2"/>
  <c r="O149" i="2"/>
  <c r="L149" i="2"/>
  <c r="I149" i="2"/>
  <c r="F149" i="2"/>
  <c r="O148" i="2"/>
  <c r="L148" i="2"/>
  <c r="I148" i="2"/>
  <c r="F148" i="2"/>
  <c r="O147" i="2"/>
  <c r="L147" i="2"/>
  <c r="I147" i="2"/>
  <c r="F147" i="2"/>
  <c r="O146" i="2"/>
  <c r="L146" i="2"/>
  <c r="I146" i="2"/>
  <c r="F146" i="2"/>
  <c r="C146" i="2" s="1"/>
  <c r="O145" i="2"/>
  <c r="L145" i="2"/>
  <c r="I145" i="2"/>
  <c r="F145" i="2"/>
  <c r="O144" i="2"/>
  <c r="O143" i="2" s="1"/>
  <c r="L144" i="2"/>
  <c r="I144" i="2"/>
  <c r="I143" i="2" s="1"/>
  <c r="F144" i="2"/>
  <c r="F143" i="2" s="1"/>
  <c r="N143" i="2"/>
  <c r="M143" i="2"/>
  <c r="K143" i="2"/>
  <c r="J143" i="2"/>
  <c r="H143" i="2"/>
  <c r="G143" i="2"/>
  <c r="E143" i="2"/>
  <c r="D143" i="2"/>
  <c r="O142" i="2"/>
  <c r="L142" i="2"/>
  <c r="I142" i="2"/>
  <c r="F142" i="2"/>
  <c r="O141" i="2"/>
  <c r="O140" i="2" s="1"/>
  <c r="L141" i="2"/>
  <c r="I141" i="2"/>
  <c r="I140" i="2" s="1"/>
  <c r="F141" i="2"/>
  <c r="N140" i="2"/>
  <c r="M140" i="2"/>
  <c r="L140" i="2"/>
  <c r="K140" i="2"/>
  <c r="J140" i="2"/>
  <c r="H140" i="2"/>
  <c r="G140" i="2"/>
  <c r="E140" i="2"/>
  <c r="D140" i="2"/>
  <c r="O139" i="2"/>
  <c r="L139" i="2"/>
  <c r="I139" i="2"/>
  <c r="F139" i="2"/>
  <c r="O138" i="2"/>
  <c r="L138" i="2"/>
  <c r="I138" i="2"/>
  <c r="F138" i="2"/>
  <c r="C138" i="2"/>
  <c r="O137" i="2"/>
  <c r="L137" i="2"/>
  <c r="I137" i="2"/>
  <c r="F137" i="2"/>
  <c r="C137" i="2" s="1"/>
  <c r="O136" i="2"/>
  <c r="L136" i="2"/>
  <c r="I136" i="2"/>
  <c r="I135" i="2" s="1"/>
  <c r="F136" i="2"/>
  <c r="C136" i="2" s="1"/>
  <c r="N135" i="2"/>
  <c r="M135" i="2"/>
  <c r="L135" i="2"/>
  <c r="K135" i="2"/>
  <c r="J135" i="2"/>
  <c r="H135" i="2"/>
  <c r="G135" i="2"/>
  <c r="F135" i="2"/>
  <c r="E135" i="2"/>
  <c r="D135" i="2"/>
  <c r="O134" i="2"/>
  <c r="L134" i="2"/>
  <c r="I134" i="2"/>
  <c r="F134" i="2"/>
  <c r="O133" i="2"/>
  <c r="L133" i="2"/>
  <c r="I133" i="2"/>
  <c r="F133" i="2"/>
  <c r="O132" i="2"/>
  <c r="L132" i="2"/>
  <c r="I132" i="2"/>
  <c r="F132" i="2"/>
  <c r="O131" i="2"/>
  <c r="O130" i="2" s="1"/>
  <c r="L131" i="2"/>
  <c r="I131" i="2"/>
  <c r="F131" i="2"/>
  <c r="N130" i="2"/>
  <c r="M130" i="2"/>
  <c r="K130" i="2"/>
  <c r="J130" i="2"/>
  <c r="H130" i="2"/>
  <c r="G130" i="2"/>
  <c r="E130" i="2"/>
  <c r="D130" i="2"/>
  <c r="D129" i="2" s="1"/>
  <c r="O128" i="2"/>
  <c r="O127" i="2" s="1"/>
  <c r="L128" i="2"/>
  <c r="L127" i="2" s="1"/>
  <c r="I128" i="2"/>
  <c r="I127" i="2" s="1"/>
  <c r="F128" i="2"/>
  <c r="N127" i="2"/>
  <c r="M127" i="2"/>
  <c r="K127" i="2"/>
  <c r="J127" i="2"/>
  <c r="H127" i="2"/>
  <c r="G127" i="2"/>
  <c r="F127" i="2"/>
  <c r="E127" i="2"/>
  <c r="D127" i="2"/>
  <c r="O126" i="2"/>
  <c r="L126" i="2"/>
  <c r="I126" i="2"/>
  <c r="F126" i="2"/>
  <c r="C126" i="2" s="1"/>
  <c r="O125" i="2"/>
  <c r="L125" i="2"/>
  <c r="I125" i="2"/>
  <c r="F125" i="2"/>
  <c r="O124" i="2"/>
  <c r="L124" i="2"/>
  <c r="I124" i="2"/>
  <c r="F124" i="2"/>
  <c r="O123" i="2"/>
  <c r="L123" i="2"/>
  <c r="I123" i="2"/>
  <c r="F123" i="2"/>
  <c r="O122" i="2"/>
  <c r="O121" i="2" s="1"/>
  <c r="L122" i="2"/>
  <c r="I122" i="2"/>
  <c r="I121" i="2" s="1"/>
  <c r="F122" i="2"/>
  <c r="N121" i="2"/>
  <c r="M121" i="2"/>
  <c r="K121" i="2"/>
  <c r="J121" i="2"/>
  <c r="H121" i="2"/>
  <c r="G121" i="2"/>
  <c r="E121" i="2"/>
  <c r="D121" i="2"/>
  <c r="O120" i="2"/>
  <c r="L120" i="2"/>
  <c r="I120" i="2"/>
  <c r="F120" i="2"/>
  <c r="O119" i="2"/>
  <c r="L119" i="2"/>
  <c r="I119" i="2"/>
  <c r="F119" i="2"/>
  <c r="O118" i="2"/>
  <c r="L118" i="2"/>
  <c r="I118" i="2"/>
  <c r="F118" i="2"/>
  <c r="C118" i="2" s="1"/>
  <c r="O117" i="2"/>
  <c r="L117" i="2"/>
  <c r="I117" i="2"/>
  <c r="F117" i="2"/>
  <c r="O116" i="2"/>
  <c r="L116" i="2"/>
  <c r="I116" i="2"/>
  <c r="F116" i="2"/>
  <c r="N115" i="2"/>
  <c r="M115" i="2"/>
  <c r="K115" i="2"/>
  <c r="J115" i="2"/>
  <c r="H115" i="2"/>
  <c r="G115" i="2"/>
  <c r="E115" i="2"/>
  <c r="D115" i="2"/>
  <c r="O114" i="2"/>
  <c r="L114" i="2"/>
  <c r="I114" i="2"/>
  <c r="F114" i="2"/>
  <c r="C114" i="2" s="1"/>
  <c r="O113" i="2"/>
  <c r="L113" i="2"/>
  <c r="I113" i="2"/>
  <c r="F113" i="2"/>
  <c r="O112" i="2"/>
  <c r="L112" i="2"/>
  <c r="I112" i="2"/>
  <c r="I111" i="2" s="1"/>
  <c r="F112" i="2"/>
  <c r="C112" i="2" s="1"/>
  <c r="N111" i="2"/>
  <c r="M111" i="2"/>
  <c r="L111" i="2"/>
  <c r="K111" i="2"/>
  <c r="J111" i="2"/>
  <c r="H111" i="2"/>
  <c r="G111" i="2"/>
  <c r="F111" i="2"/>
  <c r="E111" i="2"/>
  <c r="D111" i="2"/>
  <c r="O110" i="2"/>
  <c r="L110" i="2"/>
  <c r="C110" i="2" s="1"/>
  <c r="I110" i="2"/>
  <c r="F110" i="2"/>
  <c r="O109" i="2"/>
  <c r="L109" i="2"/>
  <c r="I109" i="2"/>
  <c r="F109" i="2"/>
  <c r="O108" i="2"/>
  <c r="L108" i="2"/>
  <c r="I108" i="2"/>
  <c r="F108" i="2"/>
  <c r="O107" i="2"/>
  <c r="L107" i="2"/>
  <c r="I107" i="2"/>
  <c r="F107" i="2"/>
  <c r="O106" i="2"/>
  <c r="L106" i="2"/>
  <c r="I106" i="2"/>
  <c r="F106" i="2"/>
  <c r="C106" i="2"/>
  <c r="O105" i="2"/>
  <c r="L105" i="2"/>
  <c r="I105" i="2"/>
  <c r="F105" i="2"/>
  <c r="O104" i="2"/>
  <c r="L104" i="2"/>
  <c r="I104" i="2"/>
  <c r="F104" i="2"/>
  <c r="C104" i="2" s="1"/>
  <c r="O103" i="2"/>
  <c r="L103" i="2"/>
  <c r="I103" i="2"/>
  <c r="F103" i="2"/>
  <c r="C103" i="2" s="1"/>
  <c r="N102" i="2"/>
  <c r="M102" i="2"/>
  <c r="K102" i="2"/>
  <c r="J102" i="2"/>
  <c r="H102" i="2"/>
  <c r="G102" i="2"/>
  <c r="E102" i="2"/>
  <c r="D102" i="2"/>
  <c r="O101" i="2"/>
  <c r="L101" i="2"/>
  <c r="I101" i="2"/>
  <c r="F101" i="2"/>
  <c r="C101" i="2" s="1"/>
  <c r="O100" i="2"/>
  <c r="L100" i="2"/>
  <c r="I100" i="2"/>
  <c r="F100" i="2"/>
  <c r="C100" i="2" s="1"/>
  <c r="O99" i="2"/>
  <c r="L99" i="2"/>
  <c r="I99" i="2"/>
  <c r="F99" i="2"/>
  <c r="O98" i="2"/>
  <c r="L98" i="2"/>
  <c r="I98" i="2"/>
  <c r="F98" i="2"/>
  <c r="C98" i="2" s="1"/>
  <c r="O97" i="2"/>
  <c r="L97" i="2"/>
  <c r="I97" i="2"/>
  <c r="F97" i="2"/>
  <c r="O96" i="2"/>
  <c r="L96" i="2"/>
  <c r="I96" i="2"/>
  <c r="F96" i="2"/>
  <c r="O95" i="2"/>
  <c r="L95" i="2"/>
  <c r="I95" i="2"/>
  <c r="I94" i="2" s="1"/>
  <c r="F95" i="2"/>
  <c r="O94" i="2"/>
  <c r="N94" i="2"/>
  <c r="M94" i="2"/>
  <c r="K94" i="2"/>
  <c r="J94" i="2"/>
  <c r="H94" i="2"/>
  <c r="G94" i="2"/>
  <c r="E94" i="2"/>
  <c r="D94" i="2"/>
  <c r="O93" i="2"/>
  <c r="L93" i="2"/>
  <c r="I93" i="2"/>
  <c r="F93" i="2"/>
  <c r="O92" i="2"/>
  <c r="L92" i="2"/>
  <c r="I92" i="2"/>
  <c r="F92" i="2"/>
  <c r="O91" i="2"/>
  <c r="L91" i="2"/>
  <c r="I91" i="2"/>
  <c r="F91" i="2"/>
  <c r="O90" i="2"/>
  <c r="L90" i="2"/>
  <c r="I90" i="2"/>
  <c r="F90" i="2"/>
  <c r="O89" i="2"/>
  <c r="L89" i="2"/>
  <c r="L88" i="2" s="1"/>
  <c r="I89" i="2"/>
  <c r="F89" i="2"/>
  <c r="F88" i="2" s="1"/>
  <c r="O88" i="2"/>
  <c r="N88" i="2"/>
  <c r="M88" i="2"/>
  <c r="K88" i="2"/>
  <c r="J88" i="2"/>
  <c r="H88" i="2"/>
  <c r="G88" i="2"/>
  <c r="E88" i="2"/>
  <c r="D88" i="2"/>
  <c r="O87" i="2"/>
  <c r="L87" i="2"/>
  <c r="I87" i="2"/>
  <c r="F87" i="2"/>
  <c r="O86" i="2"/>
  <c r="L86" i="2"/>
  <c r="I86" i="2"/>
  <c r="F86" i="2"/>
  <c r="C86" i="2"/>
  <c r="O85" i="2"/>
  <c r="L85" i="2"/>
  <c r="I85" i="2"/>
  <c r="F85" i="2"/>
  <c r="O84" i="2"/>
  <c r="L84" i="2"/>
  <c r="I84" i="2"/>
  <c r="F84" i="2"/>
  <c r="N83" i="2"/>
  <c r="M83" i="2"/>
  <c r="K83" i="2"/>
  <c r="J83" i="2"/>
  <c r="H83" i="2"/>
  <c r="G83" i="2"/>
  <c r="E83" i="2"/>
  <c r="E82" i="2" s="1"/>
  <c r="D83" i="2"/>
  <c r="O81" i="2"/>
  <c r="L81" i="2"/>
  <c r="I81" i="2"/>
  <c r="F81" i="2"/>
  <c r="O80" i="2"/>
  <c r="O79" i="2" s="1"/>
  <c r="L80" i="2"/>
  <c r="I80" i="2"/>
  <c r="I79" i="2" s="1"/>
  <c r="F80" i="2"/>
  <c r="N79" i="2"/>
  <c r="M79" i="2"/>
  <c r="K79" i="2"/>
  <c r="J79" i="2"/>
  <c r="H79" i="2"/>
  <c r="G79" i="2"/>
  <c r="F79" i="2"/>
  <c r="E79" i="2"/>
  <c r="D79" i="2"/>
  <c r="O78" i="2"/>
  <c r="L78" i="2"/>
  <c r="I78" i="2"/>
  <c r="F78" i="2"/>
  <c r="O77" i="2"/>
  <c r="L77" i="2"/>
  <c r="L76" i="2" s="1"/>
  <c r="I77" i="2"/>
  <c r="F77" i="2"/>
  <c r="F76" i="2" s="1"/>
  <c r="F75" i="2" s="1"/>
  <c r="O76" i="2"/>
  <c r="O75" i="2" s="1"/>
  <c r="N76" i="2"/>
  <c r="M76" i="2"/>
  <c r="M75" i="2" s="1"/>
  <c r="K76" i="2"/>
  <c r="K75" i="2" s="1"/>
  <c r="J76" i="2"/>
  <c r="H76" i="2"/>
  <c r="G76" i="2"/>
  <c r="G75" i="2" s="1"/>
  <c r="E76" i="2"/>
  <c r="E75" i="2" s="1"/>
  <c r="D76" i="2"/>
  <c r="J75" i="2"/>
  <c r="D75" i="2"/>
  <c r="O73" i="2"/>
  <c r="L73" i="2"/>
  <c r="I73" i="2"/>
  <c r="F73" i="2"/>
  <c r="O72" i="2"/>
  <c r="L72" i="2"/>
  <c r="I72" i="2"/>
  <c r="F72" i="2"/>
  <c r="O71" i="2"/>
  <c r="L71" i="2"/>
  <c r="I71" i="2"/>
  <c r="F71" i="2"/>
  <c r="O70" i="2"/>
  <c r="L70" i="2"/>
  <c r="I70" i="2"/>
  <c r="F70" i="2"/>
  <c r="O69" i="2"/>
  <c r="L69" i="2"/>
  <c r="I69" i="2"/>
  <c r="F69" i="2"/>
  <c r="N68" i="2"/>
  <c r="M68" i="2"/>
  <c r="K68" i="2"/>
  <c r="K66" i="2" s="1"/>
  <c r="J68" i="2"/>
  <c r="H68" i="2"/>
  <c r="G68" i="2"/>
  <c r="G66" i="2" s="1"/>
  <c r="E68" i="2"/>
  <c r="E66" i="2" s="1"/>
  <c r="D68" i="2"/>
  <c r="O67" i="2"/>
  <c r="L67" i="2"/>
  <c r="I67" i="2"/>
  <c r="F67" i="2"/>
  <c r="N66" i="2"/>
  <c r="M66" i="2"/>
  <c r="J66" i="2"/>
  <c r="H66" i="2"/>
  <c r="D66" i="2"/>
  <c r="O65" i="2"/>
  <c r="L65" i="2"/>
  <c r="I65" i="2"/>
  <c r="F65" i="2"/>
  <c r="O64" i="2"/>
  <c r="L64" i="2"/>
  <c r="I64" i="2"/>
  <c r="F64" i="2"/>
  <c r="C64" i="2" s="1"/>
  <c r="O63" i="2"/>
  <c r="L63" i="2"/>
  <c r="I63" i="2"/>
  <c r="F63" i="2"/>
  <c r="O62" i="2"/>
  <c r="L62" i="2"/>
  <c r="I62" i="2"/>
  <c r="F62" i="2"/>
  <c r="O61" i="2"/>
  <c r="L61" i="2"/>
  <c r="I61" i="2"/>
  <c r="F61" i="2"/>
  <c r="O60" i="2"/>
  <c r="L60" i="2"/>
  <c r="I60" i="2"/>
  <c r="F60" i="2"/>
  <c r="C60" i="2" s="1"/>
  <c r="O59" i="2"/>
  <c r="L59" i="2"/>
  <c r="I59" i="2"/>
  <c r="F59" i="2"/>
  <c r="O58" i="2"/>
  <c r="L58" i="2"/>
  <c r="I58" i="2"/>
  <c r="F58" i="2"/>
  <c r="F57" i="2" s="1"/>
  <c r="N57" i="2"/>
  <c r="M57" i="2"/>
  <c r="K57" i="2"/>
  <c r="J57" i="2"/>
  <c r="H57" i="2"/>
  <c r="G57" i="2"/>
  <c r="E57" i="2"/>
  <c r="D57" i="2"/>
  <c r="O56" i="2"/>
  <c r="L56" i="2"/>
  <c r="C56" i="2" s="1"/>
  <c r="I56" i="2"/>
  <c r="F56" i="2"/>
  <c r="O55" i="2"/>
  <c r="L55" i="2"/>
  <c r="I55" i="2"/>
  <c r="F55" i="2"/>
  <c r="N54" i="2"/>
  <c r="M54" i="2"/>
  <c r="M53" i="2" s="1"/>
  <c r="K54" i="2"/>
  <c r="J54" i="2"/>
  <c r="J53" i="2" s="1"/>
  <c r="J52" i="2" s="1"/>
  <c r="I54" i="2"/>
  <c r="H54" i="2"/>
  <c r="G54" i="2"/>
  <c r="G53" i="2" s="1"/>
  <c r="G52" i="2" s="1"/>
  <c r="E54" i="2"/>
  <c r="E53" i="2" s="1"/>
  <c r="E52" i="2" s="1"/>
  <c r="D54" i="2"/>
  <c r="H53" i="2"/>
  <c r="H52" i="2" s="1"/>
  <c r="M52" i="2"/>
  <c r="O46" i="2"/>
  <c r="C46" i="2" s="1"/>
  <c r="O45" i="2"/>
  <c r="C45" i="2" s="1"/>
  <c r="N44" i="2"/>
  <c r="M44" i="2"/>
  <c r="L43" i="2"/>
  <c r="L42" i="2" s="1"/>
  <c r="I43" i="2"/>
  <c r="F43" i="2"/>
  <c r="K42" i="2"/>
  <c r="J42" i="2"/>
  <c r="I42" i="2"/>
  <c r="H42" i="2"/>
  <c r="G42" i="2"/>
  <c r="E42" i="2"/>
  <c r="D42" i="2"/>
  <c r="F41" i="2"/>
  <c r="C41" i="2" s="1"/>
  <c r="L40" i="2"/>
  <c r="C40" i="2" s="1"/>
  <c r="L39" i="2"/>
  <c r="C39" i="2" s="1"/>
  <c r="L38" i="2"/>
  <c r="C38" i="2" s="1"/>
  <c r="L37" i="2"/>
  <c r="C37" i="2" s="1"/>
  <c r="K36" i="2"/>
  <c r="J36" i="2"/>
  <c r="L35" i="2"/>
  <c r="C35" i="2" s="1"/>
  <c r="L34" i="2"/>
  <c r="C34" i="2" s="1"/>
  <c r="K33" i="2"/>
  <c r="J33" i="2"/>
  <c r="L32" i="2"/>
  <c r="C32" i="2" s="1"/>
  <c r="L31" i="2"/>
  <c r="C31" i="2" s="1"/>
  <c r="K31" i="2"/>
  <c r="J31" i="2"/>
  <c r="L30" i="2"/>
  <c r="C30" i="2" s="1"/>
  <c r="L29" i="2"/>
  <c r="C29" i="2" s="1"/>
  <c r="L28" i="2"/>
  <c r="C28" i="2" s="1"/>
  <c r="K27" i="2"/>
  <c r="K26" i="2" s="1"/>
  <c r="J27" i="2"/>
  <c r="F25" i="2"/>
  <c r="C25" i="2" s="1"/>
  <c r="I24" i="2"/>
  <c r="F24" i="2"/>
  <c r="O23" i="2"/>
  <c r="L23" i="2"/>
  <c r="I23" i="2"/>
  <c r="F23" i="2"/>
  <c r="O22" i="2"/>
  <c r="O21" i="2" s="1"/>
  <c r="L22" i="2"/>
  <c r="I22" i="2"/>
  <c r="I21" i="2" s="1"/>
  <c r="F22" i="2"/>
  <c r="F21" i="2" s="1"/>
  <c r="N21" i="2"/>
  <c r="M21" i="2"/>
  <c r="M287" i="2" s="1"/>
  <c r="M286" i="2" s="1"/>
  <c r="K21" i="2"/>
  <c r="J21" i="2"/>
  <c r="H21" i="2"/>
  <c r="G21" i="2"/>
  <c r="G287" i="2" s="1"/>
  <c r="G286" i="2" s="1"/>
  <c r="E21" i="2"/>
  <c r="E20" i="2" s="1"/>
  <c r="D21" i="2"/>
  <c r="M20" i="2"/>
  <c r="C72" i="2" l="1"/>
  <c r="N82" i="2"/>
  <c r="M82" i="2"/>
  <c r="C142" i="2"/>
  <c r="H203" i="2"/>
  <c r="C254" i="2"/>
  <c r="C262" i="2"/>
  <c r="D258" i="2"/>
  <c r="H258" i="2"/>
  <c r="C280" i="2"/>
  <c r="C296" i="2"/>
  <c r="K20" i="2"/>
  <c r="L115" i="2"/>
  <c r="C134" i="2"/>
  <c r="C166" i="2"/>
  <c r="C190" i="2"/>
  <c r="K186" i="2"/>
  <c r="C198" i="2"/>
  <c r="C201" i="2"/>
  <c r="C214" i="2"/>
  <c r="I20" i="2"/>
  <c r="C63" i="2"/>
  <c r="C80" i="2"/>
  <c r="C113" i="2"/>
  <c r="H129" i="2"/>
  <c r="C154" i="2"/>
  <c r="I186" i="2"/>
  <c r="G186" i="2"/>
  <c r="C211" i="2"/>
  <c r="G230" i="2"/>
  <c r="C276" i="2"/>
  <c r="C278" i="2"/>
  <c r="C43" i="2"/>
  <c r="H75" i="2"/>
  <c r="N75" i="2"/>
  <c r="O102" i="2"/>
  <c r="L143" i="2"/>
  <c r="C162" i="2"/>
  <c r="C184" i="2"/>
  <c r="C185" i="2"/>
  <c r="O204" i="2"/>
  <c r="C228" i="2"/>
  <c r="C272" i="2"/>
  <c r="I275" i="2"/>
  <c r="O288" i="2"/>
  <c r="L21" i="2"/>
  <c r="C21" i="2" s="1"/>
  <c r="O54" i="2"/>
  <c r="C62" i="2"/>
  <c r="C65" i="2"/>
  <c r="C84" i="2"/>
  <c r="D82" i="2"/>
  <c r="C109" i="2"/>
  <c r="J82" i="2"/>
  <c r="C116" i="2"/>
  <c r="C117" i="2"/>
  <c r="H82" i="2"/>
  <c r="L121" i="2"/>
  <c r="C145" i="2"/>
  <c r="I164" i="2"/>
  <c r="C179" i="2"/>
  <c r="D186" i="2"/>
  <c r="H186" i="2"/>
  <c r="M186" i="2"/>
  <c r="C191" i="2"/>
  <c r="D194" i="2"/>
  <c r="H194" i="2"/>
  <c r="C200" i="2"/>
  <c r="C209" i="2"/>
  <c r="C220" i="2"/>
  <c r="C225" i="2"/>
  <c r="E230" i="2"/>
  <c r="E229" i="2" s="1"/>
  <c r="C243" i="2"/>
  <c r="L251" i="2"/>
  <c r="L250" i="2" s="1"/>
  <c r="C265" i="2"/>
  <c r="O263" i="2"/>
  <c r="F271" i="2"/>
  <c r="F269" i="2" s="1"/>
  <c r="F268" i="2" s="1"/>
  <c r="C283" i="2"/>
  <c r="D74" i="2"/>
  <c r="H74" i="2"/>
  <c r="L79" i="2"/>
  <c r="L75" i="2" s="1"/>
  <c r="L245" i="2"/>
  <c r="L263" i="2"/>
  <c r="L258" i="2" s="1"/>
  <c r="I279" i="2"/>
  <c r="E287" i="2"/>
  <c r="E286" i="2" s="1"/>
  <c r="C22" i="2"/>
  <c r="O287" i="2"/>
  <c r="L33" i="2"/>
  <c r="C33" i="2" s="1"/>
  <c r="K53" i="2"/>
  <c r="K52" i="2" s="1"/>
  <c r="D53" i="2"/>
  <c r="D52" i="2" s="1"/>
  <c r="D51" i="2" s="1"/>
  <c r="N53" i="2"/>
  <c r="N52" i="2" s="1"/>
  <c r="O57" i="2"/>
  <c r="L57" i="2"/>
  <c r="L83" i="2"/>
  <c r="C93" i="2"/>
  <c r="L102" i="2"/>
  <c r="C119" i="2"/>
  <c r="C122" i="2"/>
  <c r="C127" i="2"/>
  <c r="C128" i="2"/>
  <c r="G129" i="2"/>
  <c r="M129" i="2"/>
  <c r="M74" i="2" s="1"/>
  <c r="M51" i="2" s="1"/>
  <c r="I130" i="2"/>
  <c r="C148" i="2"/>
  <c r="C149" i="2"/>
  <c r="C151" i="2"/>
  <c r="C152" i="2"/>
  <c r="O150" i="2"/>
  <c r="C159" i="2"/>
  <c r="C160" i="2"/>
  <c r="C161" i="2"/>
  <c r="C167" i="2"/>
  <c r="C168" i="2"/>
  <c r="O186" i="2"/>
  <c r="L197" i="2"/>
  <c r="L195" i="2" s="1"/>
  <c r="M203" i="2"/>
  <c r="M194" i="2" s="1"/>
  <c r="C208" i="2"/>
  <c r="C213" i="2"/>
  <c r="N203" i="2"/>
  <c r="N194" i="2" s="1"/>
  <c r="C224" i="2"/>
  <c r="H230" i="2"/>
  <c r="H229" i="2" s="1"/>
  <c r="L237" i="2"/>
  <c r="L230" i="2" s="1"/>
  <c r="L229" i="2" s="1"/>
  <c r="C244" i="2"/>
  <c r="C253" i="2"/>
  <c r="O251" i="2"/>
  <c r="O250" i="2" s="1"/>
  <c r="N258" i="2"/>
  <c r="N229" i="2" s="1"/>
  <c r="C267" i="2"/>
  <c r="O269" i="2"/>
  <c r="O268" i="2" s="1"/>
  <c r="G20" i="2"/>
  <c r="K287" i="2"/>
  <c r="K286" i="2" s="1"/>
  <c r="J26" i="2"/>
  <c r="L54" i="2"/>
  <c r="C59" i="2"/>
  <c r="F68" i="2"/>
  <c r="C71" i="2"/>
  <c r="O68" i="2"/>
  <c r="O66" i="2" s="1"/>
  <c r="G82" i="2"/>
  <c r="G74" i="2" s="1"/>
  <c r="C95" i="2"/>
  <c r="L130" i="2"/>
  <c r="L129" i="2" s="1"/>
  <c r="J129" i="2"/>
  <c r="C157" i="2"/>
  <c r="J173" i="2"/>
  <c r="J172" i="2" s="1"/>
  <c r="O173" i="2"/>
  <c r="O172" i="2" s="1"/>
  <c r="L178" i="2"/>
  <c r="L173" i="2" s="1"/>
  <c r="L172" i="2" s="1"/>
  <c r="C188" i="2"/>
  <c r="C189" i="2"/>
  <c r="F197" i="2"/>
  <c r="F195" i="2" s="1"/>
  <c r="O195" i="2"/>
  <c r="C207" i="2"/>
  <c r="C212" i="2"/>
  <c r="J203" i="2"/>
  <c r="J194" i="2" s="1"/>
  <c r="O215" i="2"/>
  <c r="C223" i="2"/>
  <c r="G203" i="2"/>
  <c r="G194" i="2" s="1"/>
  <c r="K203" i="2"/>
  <c r="K194" i="2" s="1"/>
  <c r="M230" i="2"/>
  <c r="M229" i="2" s="1"/>
  <c r="K230" i="2"/>
  <c r="K229" i="2" s="1"/>
  <c r="D230" i="2"/>
  <c r="D229" i="2" s="1"/>
  <c r="C255" i="2"/>
  <c r="C257" i="2"/>
  <c r="F259" i="2"/>
  <c r="F258" i="2" s="1"/>
  <c r="C261" i="2"/>
  <c r="O259" i="2"/>
  <c r="C273" i="2"/>
  <c r="C274" i="2"/>
  <c r="C275" i="2"/>
  <c r="C277" i="2"/>
  <c r="C279" i="2"/>
  <c r="C293" i="2"/>
  <c r="C78" i="2"/>
  <c r="I76" i="2"/>
  <c r="I75" i="2" s="1"/>
  <c r="C75" i="2" s="1"/>
  <c r="C23" i="2"/>
  <c r="C24" i="2"/>
  <c r="L36" i="2"/>
  <c r="C36" i="2" s="1"/>
  <c r="F42" i="2"/>
  <c r="C42" i="2" s="1"/>
  <c r="O44" i="2"/>
  <c r="C44" i="2" s="1"/>
  <c r="C70" i="2"/>
  <c r="I68" i="2"/>
  <c r="I66" i="2" s="1"/>
  <c r="C73" i="2"/>
  <c r="C79" i="2"/>
  <c r="K82" i="2"/>
  <c r="C153" i="2"/>
  <c r="F150" i="2"/>
  <c r="C169" i="2"/>
  <c r="F165" i="2"/>
  <c r="D287" i="2"/>
  <c r="D286" i="2" s="1"/>
  <c r="D20" i="2"/>
  <c r="H287" i="2"/>
  <c r="H286" i="2" s="1"/>
  <c r="H20" i="2"/>
  <c r="L27" i="2"/>
  <c r="I57" i="2"/>
  <c r="C57" i="2" s="1"/>
  <c r="C58" i="2"/>
  <c r="C61" i="2"/>
  <c r="C67" i="2"/>
  <c r="F66" i="2"/>
  <c r="L68" i="2"/>
  <c r="L66" i="2" s="1"/>
  <c r="J74" i="2"/>
  <c r="J51" i="2" s="1"/>
  <c r="C81" i="2"/>
  <c r="I83" i="2"/>
  <c r="C90" i="2"/>
  <c r="I88" i="2"/>
  <c r="C88" i="2" s="1"/>
  <c r="F186" i="2"/>
  <c r="C187" i="2"/>
  <c r="J287" i="2"/>
  <c r="J286" i="2" s="1"/>
  <c r="J20" i="2"/>
  <c r="N287" i="2"/>
  <c r="N286" i="2" s="1"/>
  <c r="N20" i="2"/>
  <c r="C55" i="2"/>
  <c r="F54" i="2"/>
  <c r="C85" i="2"/>
  <c r="F83" i="2"/>
  <c r="C105" i="2"/>
  <c r="F102" i="2"/>
  <c r="C271" i="2"/>
  <c r="L269" i="2"/>
  <c r="L268" i="2" s="1"/>
  <c r="C69" i="2"/>
  <c r="C77" i="2"/>
  <c r="C87" i="2"/>
  <c r="C89" i="2"/>
  <c r="C96" i="2"/>
  <c r="C97" i="2"/>
  <c r="F94" i="2"/>
  <c r="I102" i="2"/>
  <c r="C107" i="2"/>
  <c r="C108" i="2"/>
  <c r="O115" i="2"/>
  <c r="C123" i="2"/>
  <c r="C124" i="2"/>
  <c r="C125" i="2"/>
  <c r="F121" i="2"/>
  <c r="C121" i="2" s="1"/>
  <c r="E129" i="2"/>
  <c r="E74" i="2" s="1"/>
  <c r="K129" i="2"/>
  <c r="C131" i="2"/>
  <c r="C132" i="2"/>
  <c r="C133" i="2"/>
  <c r="F130" i="2"/>
  <c r="C139" i="2"/>
  <c r="C144" i="2"/>
  <c r="I150" i="2"/>
  <c r="I129" i="2" s="1"/>
  <c r="C155" i="2"/>
  <c r="C156" i="2"/>
  <c r="C163" i="2"/>
  <c r="C171" i="2"/>
  <c r="K173" i="2"/>
  <c r="K172" i="2" s="1"/>
  <c r="C175" i="2"/>
  <c r="C176" i="2"/>
  <c r="C177" i="2"/>
  <c r="F174" i="2"/>
  <c r="L186" i="2"/>
  <c r="O83" i="2"/>
  <c r="C99" i="2"/>
  <c r="C143" i="2"/>
  <c r="C147" i="2"/>
  <c r="G173" i="2"/>
  <c r="G172" i="2" s="1"/>
  <c r="I173" i="2"/>
  <c r="I172" i="2" s="1"/>
  <c r="C217" i="2"/>
  <c r="F215" i="2"/>
  <c r="I263" i="2"/>
  <c r="C264" i="2"/>
  <c r="C91" i="2"/>
  <c r="C92" i="2"/>
  <c r="L94" i="2"/>
  <c r="O111" i="2"/>
  <c r="C111" i="2" s="1"/>
  <c r="F115" i="2"/>
  <c r="I115" i="2"/>
  <c r="C120" i="2"/>
  <c r="N129" i="2"/>
  <c r="N74" i="2" s="1"/>
  <c r="O135" i="2"/>
  <c r="C135" i="2" s="1"/>
  <c r="C141" i="2"/>
  <c r="F140" i="2"/>
  <c r="C140" i="2" s="1"/>
  <c r="O164" i="2"/>
  <c r="C180" i="2"/>
  <c r="C181" i="2"/>
  <c r="F178" i="2"/>
  <c r="C178" i="2" s="1"/>
  <c r="C205" i="2"/>
  <c r="F204" i="2"/>
  <c r="O203" i="2"/>
  <c r="O194" i="2" s="1"/>
  <c r="D193" i="2"/>
  <c r="I281" i="2"/>
  <c r="C282" i="2"/>
  <c r="C199" i="2"/>
  <c r="I215" i="2"/>
  <c r="I203" i="2" s="1"/>
  <c r="C216" i="2"/>
  <c r="G229" i="2"/>
  <c r="J229" i="2"/>
  <c r="C236" i="2"/>
  <c r="I234" i="2"/>
  <c r="C234" i="2" s="1"/>
  <c r="O237" i="2"/>
  <c r="O230" i="2" s="1"/>
  <c r="C247" i="2"/>
  <c r="C249" i="2"/>
  <c r="F245" i="2"/>
  <c r="I269" i="2"/>
  <c r="I268" i="2" s="1"/>
  <c r="C270" i="2"/>
  <c r="I195" i="2"/>
  <c r="C195" i="2" s="1"/>
  <c r="C196" i="2"/>
  <c r="E194" i="2"/>
  <c r="E193" i="2" s="1"/>
  <c r="L204" i="2"/>
  <c r="C233" i="2"/>
  <c r="F232" i="2"/>
  <c r="C232" i="2" s="1"/>
  <c r="C239" i="2"/>
  <c r="C241" i="2"/>
  <c r="F237" i="2"/>
  <c r="C248" i="2"/>
  <c r="I245" i="2"/>
  <c r="I259" i="2"/>
  <c r="I258" i="2" s="1"/>
  <c r="C260" i="2"/>
  <c r="F281" i="2"/>
  <c r="F287" i="2" s="1"/>
  <c r="C289" i="2"/>
  <c r="C290" i="2"/>
  <c r="C291" i="2"/>
  <c r="F288" i="2"/>
  <c r="C288" i="2" s="1"/>
  <c r="C197" i="2"/>
  <c r="L215" i="2"/>
  <c r="C219" i="2"/>
  <c r="C227" i="2"/>
  <c r="L226" i="2"/>
  <c r="C226" i="2" s="1"/>
  <c r="C240" i="2"/>
  <c r="I237" i="2"/>
  <c r="F250" i="2"/>
  <c r="I251" i="2"/>
  <c r="I250" i="2" s="1"/>
  <c r="C252" i="2"/>
  <c r="I288" i="2"/>
  <c r="C294" i="2"/>
  <c r="C295" i="2"/>
  <c r="O286" i="2"/>
  <c r="C231" i="2"/>
  <c r="C235" i="2"/>
  <c r="C150" i="2" l="1"/>
  <c r="J193" i="2"/>
  <c r="H284" i="2"/>
  <c r="O258" i="2"/>
  <c r="N193" i="2"/>
  <c r="L82" i="2"/>
  <c r="H193" i="2"/>
  <c r="C251" i="2"/>
  <c r="K74" i="2"/>
  <c r="K51" i="2" s="1"/>
  <c r="C258" i="2"/>
  <c r="G51" i="2"/>
  <c r="M193" i="2"/>
  <c r="M284" i="2"/>
  <c r="K284" i="2"/>
  <c r="K193" i="2"/>
  <c r="K50" i="2" s="1"/>
  <c r="M50" i="2"/>
  <c r="L74" i="2"/>
  <c r="O129" i="2"/>
  <c r="C76" i="2"/>
  <c r="I53" i="2"/>
  <c r="I52" i="2" s="1"/>
  <c r="H51" i="2"/>
  <c r="L53" i="2"/>
  <c r="L52" i="2" s="1"/>
  <c r="L51" i="2" s="1"/>
  <c r="L50" i="2" s="1"/>
  <c r="C268" i="2"/>
  <c r="C263" i="2"/>
  <c r="D284" i="2"/>
  <c r="C102" i="2"/>
  <c r="L287" i="2"/>
  <c r="L286" i="2" s="1"/>
  <c r="L203" i="2"/>
  <c r="L194" i="2" s="1"/>
  <c r="L193" i="2" s="1"/>
  <c r="O229" i="2"/>
  <c r="O193" i="2" s="1"/>
  <c r="G284" i="2"/>
  <c r="D50" i="2"/>
  <c r="D49" i="2" s="1"/>
  <c r="O20" i="2"/>
  <c r="O53" i="2"/>
  <c r="O52" i="2" s="1"/>
  <c r="F286" i="2"/>
  <c r="N51" i="2"/>
  <c r="N50" i="2" s="1"/>
  <c r="N284" i="2"/>
  <c r="E284" i="2"/>
  <c r="E51" i="2"/>
  <c r="E50" i="2" s="1"/>
  <c r="C269" i="2"/>
  <c r="C245" i="2"/>
  <c r="C115" i="2"/>
  <c r="C215" i="2"/>
  <c r="F173" i="2"/>
  <c r="C174" i="2"/>
  <c r="F129" i="2"/>
  <c r="C129" i="2" s="1"/>
  <c r="C130" i="2"/>
  <c r="J50" i="2"/>
  <c r="C27" i="2"/>
  <c r="L26" i="2"/>
  <c r="I230" i="2"/>
  <c r="I229" i="2" s="1"/>
  <c r="M285" i="2"/>
  <c r="M49" i="2"/>
  <c r="C68" i="2"/>
  <c r="C281" i="2"/>
  <c r="G193" i="2"/>
  <c r="C237" i="2"/>
  <c r="C204" i="2"/>
  <c r="F203" i="2"/>
  <c r="O82" i="2"/>
  <c r="O74" i="2" s="1"/>
  <c r="O51" i="2" s="1"/>
  <c r="C83" i="2"/>
  <c r="F82" i="2"/>
  <c r="I82" i="2"/>
  <c r="I74" i="2" s="1"/>
  <c r="I287" i="2"/>
  <c r="I286" i="2" s="1"/>
  <c r="C165" i="2"/>
  <c r="F164" i="2"/>
  <c r="C164" i="2" s="1"/>
  <c r="F230" i="2"/>
  <c r="C250" i="2"/>
  <c r="I194" i="2"/>
  <c r="J284" i="2"/>
  <c r="C259" i="2"/>
  <c r="C94" i="2"/>
  <c r="F53" i="2"/>
  <c r="C54" i="2"/>
  <c r="C186" i="2"/>
  <c r="C66" i="2"/>
  <c r="F20" i="2"/>
  <c r="G50" i="2" l="1"/>
  <c r="D285" i="2"/>
  <c r="I193" i="2"/>
  <c r="H50" i="2"/>
  <c r="K285" i="2"/>
  <c r="K49" i="2"/>
  <c r="O50" i="2"/>
  <c r="O285" i="2" s="1"/>
  <c r="C287" i="2"/>
  <c r="L284" i="2"/>
  <c r="F52" i="2"/>
  <c r="C53" i="2"/>
  <c r="C82" i="2"/>
  <c r="F74" i="2"/>
  <c r="C74" i="2" s="1"/>
  <c r="J285" i="2"/>
  <c r="J49" i="2"/>
  <c r="C173" i="2"/>
  <c r="F172" i="2"/>
  <c r="C172" i="2" s="1"/>
  <c r="L285" i="2"/>
  <c r="L49" i="2"/>
  <c r="I284" i="2"/>
  <c r="G285" i="2"/>
  <c r="G49" i="2"/>
  <c r="O284" i="2"/>
  <c r="F229" i="2"/>
  <c r="C230" i="2"/>
  <c r="E285" i="2"/>
  <c r="E49" i="2"/>
  <c r="N285" i="2"/>
  <c r="N49" i="2"/>
  <c r="O49" i="2"/>
  <c r="C26" i="2"/>
  <c r="L20" i="2"/>
  <c r="C20" i="2" s="1"/>
  <c r="I51" i="2"/>
  <c r="I50" i="2" s="1"/>
  <c r="C203" i="2"/>
  <c r="F194" i="2"/>
  <c r="C286" i="2"/>
  <c r="H49" i="2" l="1"/>
  <c r="H285" i="2"/>
  <c r="F193" i="2"/>
  <c r="C193" i="2" s="1"/>
  <c r="C194" i="2"/>
  <c r="C229" i="2"/>
  <c r="F284" i="2"/>
  <c r="C284" i="2" s="1"/>
  <c r="C52" i="2"/>
  <c r="F51" i="2"/>
  <c r="I285" i="2"/>
  <c r="I49" i="2"/>
  <c r="C51" i="2" l="1"/>
  <c r="F50" i="2"/>
  <c r="F285" i="2" l="1"/>
  <c r="C285" i="2" s="1"/>
  <c r="C50" i="2"/>
  <c r="F49" i="2"/>
  <c r="C49" i="2" s="1"/>
  <c r="I23" i="1" l="1"/>
  <c r="E127" i="1" l="1"/>
  <c r="E150" i="1"/>
  <c r="E143" i="1"/>
  <c r="E140" i="1"/>
  <c r="H135" i="1"/>
  <c r="E135" i="1"/>
  <c r="E54" i="1"/>
  <c r="D54" i="1"/>
  <c r="N54" i="1"/>
  <c r="M54" i="1"/>
  <c r="K54" i="1"/>
  <c r="J54" i="1"/>
  <c r="H54" i="1"/>
  <c r="G54" i="1"/>
  <c r="O296" i="1" l="1"/>
  <c r="O295" i="1"/>
  <c r="O294" i="1"/>
  <c r="O293" i="1"/>
  <c r="O292" i="1"/>
  <c r="O291" i="1"/>
  <c r="O290" i="1"/>
  <c r="O289" i="1"/>
  <c r="L296" i="1"/>
  <c r="L295" i="1"/>
  <c r="L294" i="1"/>
  <c r="L293" i="1"/>
  <c r="L292" i="1"/>
  <c r="L291" i="1"/>
  <c r="L290" i="1"/>
  <c r="L289" i="1"/>
  <c r="I296" i="1"/>
  <c r="I295" i="1"/>
  <c r="I294" i="1"/>
  <c r="I293" i="1"/>
  <c r="I292" i="1"/>
  <c r="I291" i="1"/>
  <c r="I290" i="1"/>
  <c r="I289" i="1"/>
  <c r="F296" i="1"/>
  <c r="C296" i="1" s="1"/>
  <c r="F295" i="1"/>
  <c r="C295" i="1" s="1"/>
  <c r="F294" i="1"/>
  <c r="F293" i="1"/>
  <c r="C293" i="1" s="1"/>
  <c r="F292" i="1"/>
  <c r="F291" i="1"/>
  <c r="C291" i="1" s="1"/>
  <c r="F290" i="1"/>
  <c r="F289" i="1"/>
  <c r="G288" i="1"/>
  <c r="H288" i="1"/>
  <c r="J288" i="1"/>
  <c r="K288" i="1"/>
  <c r="M288" i="1"/>
  <c r="N288" i="1"/>
  <c r="D288" i="1"/>
  <c r="E288" i="1"/>
  <c r="O283" i="1"/>
  <c r="O282" i="1"/>
  <c r="L283" i="1"/>
  <c r="L282" i="1"/>
  <c r="I283" i="1"/>
  <c r="I282" i="1"/>
  <c r="F283" i="1"/>
  <c r="F282" i="1"/>
  <c r="G281" i="1"/>
  <c r="H281" i="1"/>
  <c r="J281" i="1"/>
  <c r="K281" i="1"/>
  <c r="M281" i="1"/>
  <c r="N281" i="1"/>
  <c r="D281" i="1"/>
  <c r="E281" i="1"/>
  <c r="G279" i="1"/>
  <c r="G268" i="1" s="1"/>
  <c r="H279" i="1"/>
  <c r="H268" i="1" s="1"/>
  <c r="J279" i="1"/>
  <c r="J268" i="1" s="1"/>
  <c r="K279" i="1"/>
  <c r="K268" i="1" s="1"/>
  <c r="M279" i="1"/>
  <c r="N279" i="1"/>
  <c r="N268" i="1" s="1"/>
  <c r="D279" i="1"/>
  <c r="E279" i="1"/>
  <c r="G275" i="1"/>
  <c r="H275" i="1"/>
  <c r="J275" i="1"/>
  <c r="K275" i="1"/>
  <c r="M275" i="1"/>
  <c r="N275" i="1"/>
  <c r="D275" i="1"/>
  <c r="E275" i="1"/>
  <c r="G271" i="1"/>
  <c r="H271" i="1"/>
  <c r="J271" i="1"/>
  <c r="K271" i="1"/>
  <c r="M271" i="1"/>
  <c r="N271" i="1"/>
  <c r="D271" i="1"/>
  <c r="D269" i="1" s="1"/>
  <c r="E271" i="1"/>
  <c r="M268" i="1"/>
  <c r="G263" i="1"/>
  <c r="H263" i="1"/>
  <c r="J263" i="1"/>
  <c r="K263" i="1"/>
  <c r="M263" i="1"/>
  <c r="N263" i="1"/>
  <c r="D263" i="1"/>
  <c r="E263" i="1"/>
  <c r="G259" i="1"/>
  <c r="H259" i="1"/>
  <c r="J259" i="1"/>
  <c r="K259" i="1"/>
  <c r="K258" i="1" s="1"/>
  <c r="M259" i="1"/>
  <c r="M258" i="1" s="1"/>
  <c r="N259" i="1"/>
  <c r="D259" i="1"/>
  <c r="E259" i="1"/>
  <c r="G258" i="1"/>
  <c r="H258" i="1"/>
  <c r="G251" i="1"/>
  <c r="G250" i="1" s="1"/>
  <c r="H251" i="1"/>
  <c r="H250" i="1" s="1"/>
  <c r="J251" i="1"/>
  <c r="J250" i="1" s="1"/>
  <c r="K251" i="1"/>
  <c r="K250" i="1" s="1"/>
  <c r="M251" i="1"/>
  <c r="M250" i="1" s="1"/>
  <c r="N251" i="1"/>
  <c r="N250" i="1" s="1"/>
  <c r="D251" i="1"/>
  <c r="D250" i="1" s="1"/>
  <c r="E251" i="1"/>
  <c r="E250" i="1" s="1"/>
  <c r="G245" i="1"/>
  <c r="H245" i="1"/>
  <c r="J245" i="1"/>
  <c r="K245" i="1"/>
  <c r="M245" i="1"/>
  <c r="N245" i="1"/>
  <c r="D245" i="1"/>
  <c r="E245" i="1"/>
  <c r="G237" i="1"/>
  <c r="H237" i="1"/>
  <c r="J237" i="1"/>
  <c r="K237" i="1"/>
  <c r="M237" i="1"/>
  <c r="N237" i="1"/>
  <c r="D237" i="1"/>
  <c r="E237" i="1"/>
  <c r="G234" i="1"/>
  <c r="H234" i="1"/>
  <c r="J234" i="1"/>
  <c r="K234" i="1"/>
  <c r="M234" i="1"/>
  <c r="N234" i="1"/>
  <c r="D234" i="1"/>
  <c r="E234" i="1"/>
  <c r="G232" i="1"/>
  <c r="G230" i="1" s="1"/>
  <c r="H232" i="1"/>
  <c r="J232" i="1"/>
  <c r="K232" i="1"/>
  <c r="M232" i="1"/>
  <c r="N232" i="1"/>
  <c r="D232" i="1"/>
  <c r="E232" i="1"/>
  <c r="M230" i="1"/>
  <c r="G226" i="1"/>
  <c r="H226" i="1"/>
  <c r="J226" i="1"/>
  <c r="K226" i="1"/>
  <c r="M226" i="1"/>
  <c r="N226" i="1"/>
  <c r="D226" i="1"/>
  <c r="E226" i="1"/>
  <c r="G215" i="1"/>
  <c r="H215" i="1"/>
  <c r="J215" i="1"/>
  <c r="K215" i="1"/>
  <c r="M215" i="1"/>
  <c r="N215" i="1"/>
  <c r="D215" i="1"/>
  <c r="E215" i="1"/>
  <c r="G204" i="1"/>
  <c r="H204" i="1"/>
  <c r="J204" i="1"/>
  <c r="K204" i="1"/>
  <c r="K203" i="1" s="1"/>
  <c r="M204" i="1"/>
  <c r="M203" i="1" s="1"/>
  <c r="N204" i="1"/>
  <c r="D204" i="1"/>
  <c r="E204" i="1"/>
  <c r="E203" i="1" s="1"/>
  <c r="G203" i="1"/>
  <c r="G197" i="1"/>
  <c r="H197" i="1"/>
  <c r="H195" i="1" s="1"/>
  <c r="J197" i="1"/>
  <c r="J195" i="1" s="1"/>
  <c r="K197" i="1"/>
  <c r="K195" i="1" s="1"/>
  <c r="M197" i="1"/>
  <c r="M195" i="1" s="1"/>
  <c r="N197" i="1"/>
  <c r="N195" i="1" s="1"/>
  <c r="D197" i="1"/>
  <c r="D195" i="1" s="1"/>
  <c r="E197" i="1"/>
  <c r="E195" i="1" s="1"/>
  <c r="G195" i="1"/>
  <c r="G191" i="1"/>
  <c r="G190" i="1" s="1"/>
  <c r="H191" i="1"/>
  <c r="H190" i="1" s="1"/>
  <c r="J191" i="1"/>
  <c r="J190" i="1" s="1"/>
  <c r="K191" i="1"/>
  <c r="K190" i="1" s="1"/>
  <c r="M191" i="1"/>
  <c r="M190" i="1" s="1"/>
  <c r="N191" i="1"/>
  <c r="N190" i="1" s="1"/>
  <c r="D191" i="1"/>
  <c r="D190" i="1" s="1"/>
  <c r="E191" i="1"/>
  <c r="E190" i="1" s="1"/>
  <c r="G187" i="1"/>
  <c r="H187" i="1"/>
  <c r="J187" i="1"/>
  <c r="K187" i="1"/>
  <c r="M187" i="1"/>
  <c r="N187" i="1"/>
  <c r="D187" i="1"/>
  <c r="E187" i="1"/>
  <c r="G183" i="1"/>
  <c r="H183" i="1"/>
  <c r="J183" i="1"/>
  <c r="K183" i="1"/>
  <c r="M183" i="1"/>
  <c r="N183" i="1"/>
  <c r="D183" i="1"/>
  <c r="E183" i="1"/>
  <c r="G178" i="1"/>
  <c r="H178" i="1"/>
  <c r="J178" i="1"/>
  <c r="K178" i="1"/>
  <c r="M178" i="1"/>
  <c r="N178" i="1"/>
  <c r="D178" i="1"/>
  <c r="E178" i="1"/>
  <c r="G174" i="1"/>
  <c r="H174" i="1"/>
  <c r="J174" i="1"/>
  <c r="K174" i="1"/>
  <c r="M174" i="1"/>
  <c r="M173" i="1" s="1"/>
  <c r="M172" i="1" s="1"/>
  <c r="N174" i="1"/>
  <c r="D174" i="1"/>
  <c r="D173" i="1" s="1"/>
  <c r="D172" i="1" s="1"/>
  <c r="E174" i="1"/>
  <c r="E173" i="1" s="1"/>
  <c r="E172" i="1" s="1"/>
  <c r="G165" i="1"/>
  <c r="H165" i="1"/>
  <c r="J165" i="1"/>
  <c r="J164" i="1" s="1"/>
  <c r="K165" i="1"/>
  <c r="K164" i="1" s="1"/>
  <c r="M165" i="1"/>
  <c r="M164" i="1" s="1"/>
  <c r="N165" i="1"/>
  <c r="N164" i="1" s="1"/>
  <c r="D165" i="1"/>
  <c r="D164" i="1" s="1"/>
  <c r="E165" i="1"/>
  <c r="E164" i="1" s="1"/>
  <c r="G164" i="1"/>
  <c r="H164" i="1"/>
  <c r="G159" i="1"/>
  <c r="H159" i="1"/>
  <c r="J159" i="1"/>
  <c r="K159" i="1"/>
  <c r="M159" i="1"/>
  <c r="N159" i="1"/>
  <c r="D159" i="1"/>
  <c r="E159" i="1"/>
  <c r="G150" i="1"/>
  <c r="H150" i="1"/>
  <c r="J150" i="1"/>
  <c r="K150" i="1"/>
  <c r="M150" i="1"/>
  <c r="N150" i="1"/>
  <c r="D150" i="1"/>
  <c r="G143" i="1"/>
  <c r="H143" i="1"/>
  <c r="J143" i="1"/>
  <c r="K143" i="1"/>
  <c r="M143" i="1"/>
  <c r="N143" i="1"/>
  <c r="D143" i="1"/>
  <c r="G140" i="1"/>
  <c r="H140" i="1"/>
  <c r="J140" i="1"/>
  <c r="K140" i="1"/>
  <c r="M140" i="1"/>
  <c r="N140" i="1"/>
  <c r="D140" i="1"/>
  <c r="G135" i="1"/>
  <c r="J135" i="1"/>
  <c r="K135" i="1"/>
  <c r="M135" i="1"/>
  <c r="N135" i="1"/>
  <c r="D135" i="1"/>
  <c r="G130" i="1"/>
  <c r="H130" i="1"/>
  <c r="J130" i="1"/>
  <c r="K130" i="1"/>
  <c r="M130" i="1"/>
  <c r="N130" i="1"/>
  <c r="D130" i="1"/>
  <c r="E130" i="1"/>
  <c r="G127" i="1"/>
  <c r="H127" i="1"/>
  <c r="J127" i="1"/>
  <c r="K127" i="1"/>
  <c r="M127" i="1"/>
  <c r="N127" i="1"/>
  <c r="D127" i="1"/>
  <c r="G121" i="1"/>
  <c r="H121" i="1"/>
  <c r="J121" i="1"/>
  <c r="K121" i="1"/>
  <c r="M121" i="1"/>
  <c r="N121" i="1"/>
  <c r="D121" i="1"/>
  <c r="E121" i="1"/>
  <c r="G115" i="1"/>
  <c r="H115" i="1"/>
  <c r="J115" i="1"/>
  <c r="K115" i="1"/>
  <c r="M115" i="1"/>
  <c r="N115" i="1"/>
  <c r="D115" i="1"/>
  <c r="E115" i="1"/>
  <c r="G111" i="1"/>
  <c r="H111" i="1"/>
  <c r="J111" i="1"/>
  <c r="K111" i="1"/>
  <c r="M111" i="1"/>
  <c r="N111" i="1"/>
  <c r="D111" i="1"/>
  <c r="E111" i="1"/>
  <c r="G102" i="1"/>
  <c r="H102" i="1"/>
  <c r="J102" i="1"/>
  <c r="K102" i="1"/>
  <c r="M102" i="1"/>
  <c r="N102" i="1"/>
  <c r="D102" i="1"/>
  <c r="E102" i="1"/>
  <c r="G94" i="1"/>
  <c r="H94" i="1"/>
  <c r="J94" i="1"/>
  <c r="K94" i="1"/>
  <c r="M94" i="1"/>
  <c r="N94" i="1"/>
  <c r="D94" i="1"/>
  <c r="E94" i="1"/>
  <c r="G88" i="1"/>
  <c r="H88" i="1"/>
  <c r="J88" i="1"/>
  <c r="K88" i="1"/>
  <c r="M88" i="1"/>
  <c r="N88" i="1"/>
  <c r="D88" i="1"/>
  <c r="E88" i="1"/>
  <c r="G83" i="1"/>
  <c r="H83" i="1"/>
  <c r="J83" i="1"/>
  <c r="K83" i="1"/>
  <c r="M83" i="1"/>
  <c r="N83" i="1"/>
  <c r="D83" i="1"/>
  <c r="E83" i="1"/>
  <c r="E82" i="1" s="1"/>
  <c r="G79" i="1"/>
  <c r="H79" i="1"/>
  <c r="J79" i="1"/>
  <c r="K79" i="1"/>
  <c r="M79" i="1"/>
  <c r="N79" i="1"/>
  <c r="D79" i="1"/>
  <c r="E79" i="1"/>
  <c r="G76" i="1"/>
  <c r="H76" i="1"/>
  <c r="J76" i="1"/>
  <c r="K76" i="1"/>
  <c r="K75" i="1" s="1"/>
  <c r="M76" i="1"/>
  <c r="M75" i="1" s="1"/>
  <c r="N76" i="1"/>
  <c r="D76" i="1"/>
  <c r="D75" i="1" s="1"/>
  <c r="E76" i="1"/>
  <c r="E75" i="1" s="1"/>
  <c r="G68" i="1"/>
  <c r="G66" i="1" s="1"/>
  <c r="H68" i="1"/>
  <c r="H66" i="1" s="1"/>
  <c r="J68" i="1"/>
  <c r="J66" i="1" s="1"/>
  <c r="K68" i="1"/>
  <c r="K66" i="1" s="1"/>
  <c r="M68" i="1"/>
  <c r="M66" i="1" s="1"/>
  <c r="N68" i="1"/>
  <c r="N66" i="1" s="1"/>
  <c r="D68" i="1"/>
  <c r="D66" i="1" s="1"/>
  <c r="E68" i="1"/>
  <c r="E66" i="1" s="1"/>
  <c r="G57" i="1"/>
  <c r="H57" i="1"/>
  <c r="H53" i="1" s="1"/>
  <c r="J57" i="1"/>
  <c r="J53" i="1" s="1"/>
  <c r="K57" i="1"/>
  <c r="K53" i="1" s="1"/>
  <c r="M57" i="1"/>
  <c r="M53" i="1" s="1"/>
  <c r="N57" i="1"/>
  <c r="N53" i="1" s="1"/>
  <c r="D57" i="1"/>
  <c r="D53" i="1" s="1"/>
  <c r="E57" i="1"/>
  <c r="E53" i="1" s="1"/>
  <c r="G53" i="1"/>
  <c r="M44" i="1"/>
  <c r="N44" i="1"/>
  <c r="G42" i="1"/>
  <c r="H42" i="1"/>
  <c r="J42" i="1"/>
  <c r="K42" i="1"/>
  <c r="D42" i="1"/>
  <c r="E42" i="1"/>
  <c r="F41" i="1"/>
  <c r="C41" i="1" s="1"/>
  <c r="J36" i="1"/>
  <c r="K36" i="1"/>
  <c r="J33" i="1"/>
  <c r="K33" i="1"/>
  <c r="J31" i="1"/>
  <c r="K31" i="1"/>
  <c r="J27" i="1"/>
  <c r="K27" i="1"/>
  <c r="M21" i="1"/>
  <c r="G21" i="1"/>
  <c r="H21" i="1"/>
  <c r="H20" i="1" s="1"/>
  <c r="J21" i="1"/>
  <c r="K21" i="1"/>
  <c r="N21" i="1"/>
  <c r="N20" i="1" s="1"/>
  <c r="D21" i="1"/>
  <c r="E21" i="1"/>
  <c r="O280" i="1"/>
  <c r="O279" i="1" s="1"/>
  <c r="O278" i="1"/>
  <c r="O277" i="1"/>
  <c r="O276" i="1"/>
  <c r="O274" i="1"/>
  <c r="O273" i="1"/>
  <c r="O272" i="1"/>
  <c r="O270" i="1"/>
  <c r="O267" i="1"/>
  <c r="O266" i="1"/>
  <c r="O265" i="1"/>
  <c r="O264" i="1"/>
  <c r="O262" i="1"/>
  <c r="O261" i="1"/>
  <c r="O260" i="1"/>
  <c r="O257" i="1"/>
  <c r="O256" i="1"/>
  <c r="O255" i="1"/>
  <c r="O254" i="1"/>
  <c r="O253" i="1"/>
  <c r="O252" i="1"/>
  <c r="O249" i="1"/>
  <c r="O248" i="1"/>
  <c r="O247" i="1"/>
  <c r="O246" i="1"/>
  <c r="O244" i="1"/>
  <c r="O243" i="1"/>
  <c r="O242" i="1"/>
  <c r="O241" i="1"/>
  <c r="O240" i="1"/>
  <c r="O239" i="1"/>
  <c r="O238" i="1"/>
  <c r="O236" i="1"/>
  <c r="O235" i="1"/>
  <c r="O233" i="1"/>
  <c r="O231" i="1"/>
  <c r="O228" i="1"/>
  <c r="O227" i="1"/>
  <c r="O225" i="1"/>
  <c r="O224" i="1"/>
  <c r="O223" i="1"/>
  <c r="O222" i="1"/>
  <c r="O221" i="1"/>
  <c r="O220" i="1"/>
  <c r="O219" i="1"/>
  <c r="O218" i="1"/>
  <c r="O217" i="1"/>
  <c r="O216" i="1"/>
  <c r="O214" i="1"/>
  <c r="O213" i="1"/>
  <c r="O212" i="1"/>
  <c r="O211" i="1"/>
  <c r="O210" i="1"/>
  <c r="O209" i="1"/>
  <c r="O208" i="1"/>
  <c r="O207" i="1"/>
  <c r="O206" i="1"/>
  <c r="O205" i="1"/>
  <c r="O202" i="1"/>
  <c r="O201" i="1"/>
  <c r="O200" i="1"/>
  <c r="O199" i="1"/>
  <c r="O198" i="1"/>
  <c r="O196" i="1"/>
  <c r="O192" i="1"/>
  <c r="O189" i="1"/>
  <c r="O188" i="1"/>
  <c r="O185" i="1"/>
  <c r="O184" i="1"/>
  <c r="O182" i="1"/>
  <c r="O181" i="1"/>
  <c r="O180" i="1"/>
  <c r="O179" i="1"/>
  <c r="O177" i="1"/>
  <c r="O176" i="1"/>
  <c r="O175" i="1"/>
  <c r="O171" i="1"/>
  <c r="O170" i="1"/>
  <c r="O169" i="1"/>
  <c r="O168" i="1"/>
  <c r="O167" i="1"/>
  <c r="O166" i="1"/>
  <c r="O163" i="1"/>
  <c r="O162" i="1"/>
  <c r="O161" i="1"/>
  <c r="O160" i="1"/>
  <c r="O158" i="1"/>
  <c r="O157" i="1"/>
  <c r="O156" i="1"/>
  <c r="O155" i="1"/>
  <c r="O154" i="1"/>
  <c r="O153" i="1"/>
  <c r="O152" i="1"/>
  <c r="O151" i="1"/>
  <c r="O149" i="1"/>
  <c r="O148" i="1"/>
  <c r="O147" i="1"/>
  <c r="O146" i="1"/>
  <c r="O145" i="1"/>
  <c r="O144" i="1"/>
  <c r="O142" i="1"/>
  <c r="O141" i="1"/>
  <c r="O139" i="1"/>
  <c r="O138" i="1"/>
  <c r="O137" i="1"/>
  <c r="O136" i="1"/>
  <c r="O134" i="1"/>
  <c r="O133" i="1"/>
  <c r="O132" i="1"/>
  <c r="O131" i="1"/>
  <c r="O128" i="1"/>
  <c r="O126" i="1"/>
  <c r="O125" i="1"/>
  <c r="O124" i="1"/>
  <c r="O123" i="1"/>
  <c r="O122" i="1"/>
  <c r="O120" i="1"/>
  <c r="O119" i="1"/>
  <c r="O118" i="1"/>
  <c r="O117" i="1"/>
  <c r="O116" i="1"/>
  <c r="O114" i="1"/>
  <c r="O113" i="1"/>
  <c r="O112" i="1"/>
  <c r="O110" i="1"/>
  <c r="O109" i="1"/>
  <c r="O108" i="1"/>
  <c r="O107" i="1"/>
  <c r="O106" i="1"/>
  <c r="O105" i="1"/>
  <c r="O104" i="1"/>
  <c r="O103" i="1"/>
  <c r="O101" i="1"/>
  <c r="O100" i="1"/>
  <c r="O99" i="1"/>
  <c r="O98" i="1"/>
  <c r="O97" i="1"/>
  <c r="O96" i="1"/>
  <c r="O95" i="1"/>
  <c r="O93" i="1"/>
  <c r="O92" i="1"/>
  <c r="O91" i="1"/>
  <c r="O90" i="1"/>
  <c r="O89" i="1"/>
  <c r="O87" i="1"/>
  <c r="O86" i="1"/>
  <c r="O85" i="1"/>
  <c r="O84" i="1"/>
  <c r="O81" i="1"/>
  <c r="O80" i="1"/>
  <c r="O78" i="1"/>
  <c r="O77" i="1"/>
  <c r="O73" i="1"/>
  <c r="O72" i="1"/>
  <c r="O71" i="1"/>
  <c r="O70" i="1"/>
  <c r="O69" i="1"/>
  <c r="O67" i="1"/>
  <c r="O65" i="1"/>
  <c r="O64" i="1"/>
  <c r="O63" i="1"/>
  <c r="O62" i="1"/>
  <c r="O61" i="1"/>
  <c r="O60" i="1"/>
  <c r="O59" i="1"/>
  <c r="O58" i="1"/>
  <c r="O56" i="1"/>
  <c r="O55" i="1"/>
  <c r="L280" i="1"/>
  <c r="L279" i="1" s="1"/>
  <c r="L278" i="1"/>
  <c r="L277" i="1"/>
  <c r="L276" i="1"/>
  <c r="L274" i="1"/>
  <c r="L273" i="1"/>
  <c r="L272" i="1"/>
  <c r="L270" i="1"/>
  <c r="L267" i="1"/>
  <c r="L266" i="1"/>
  <c r="L265" i="1"/>
  <c r="L264" i="1"/>
  <c r="L262" i="1"/>
  <c r="L261" i="1"/>
  <c r="L260" i="1"/>
  <c r="L257" i="1"/>
  <c r="L256" i="1"/>
  <c r="L255" i="1"/>
  <c r="L254" i="1"/>
  <c r="L253" i="1"/>
  <c r="L252" i="1"/>
  <c r="L249" i="1"/>
  <c r="L248" i="1"/>
  <c r="L247" i="1"/>
  <c r="L246" i="1"/>
  <c r="L244" i="1"/>
  <c r="L243" i="1"/>
  <c r="L242" i="1"/>
  <c r="L241" i="1"/>
  <c r="L240" i="1"/>
  <c r="L239" i="1"/>
  <c r="L238" i="1"/>
  <c r="L236" i="1"/>
  <c r="L235" i="1"/>
  <c r="L233" i="1"/>
  <c r="L232" i="1" s="1"/>
  <c r="L231" i="1"/>
  <c r="L228" i="1"/>
  <c r="L227" i="1"/>
  <c r="L226" i="1" s="1"/>
  <c r="L225" i="1"/>
  <c r="L224" i="1"/>
  <c r="L223" i="1"/>
  <c r="L222" i="1"/>
  <c r="L221" i="1"/>
  <c r="L220" i="1"/>
  <c r="L219" i="1"/>
  <c r="L218" i="1"/>
  <c r="L217" i="1"/>
  <c r="L216" i="1"/>
  <c r="L214" i="1"/>
  <c r="L213" i="1"/>
  <c r="L212" i="1"/>
  <c r="L211" i="1"/>
  <c r="L210" i="1"/>
  <c r="L209" i="1"/>
  <c r="L208" i="1"/>
  <c r="L207" i="1"/>
  <c r="L206" i="1"/>
  <c r="L205" i="1"/>
  <c r="L202" i="1"/>
  <c r="L201" i="1"/>
  <c r="L200" i="1"/>
  <c r="L199" i="1"/>
  <c r="L198" i="1"/>
  <c r="L196" i="1"/>
  <c r="L192" i="1"/>
  <c r="L191" i="1" s="1"/>
  <c r="L190" i="1" s="1"/>
  <c r="L189" i="1"/>
  <c r="L188" i="1"/>
  <c r="L185" i="1"/>
  <c r="L184" i="1"/>
  <c r="L182" i="1"/>
  <c r="L181" i="1"/>
  <c r="L180" i="1"/>
  <c r="L179" i="1"/>
  <c r="L177" i="1"/>
  <c r="L176" i="1"/>
  <c r="L175" i="1"/>
  <c r="L171" i="1"/>
  <c r="L170" i="1"/>
  <c r="L169" i="1"/>
  <c r="L168" i="1"/>
  <c r="L167" i="1"/>
  <c r="L166" i="1"/>
  <c r="L163" i="1"/>
  <c r="L162" i="1"/>
  <c r="L161" i="1"/>
  <c r="L160" i="1"/>
  <c r="L158" i="1"/>
  <c r="L157" i="1"/>
  <c r="L156" i="1"/>
  <c r="L155" i="1"/>
  <c r="L154" i="1"/>
  <c r="L153" i="1"/>
  <c r="L152" i="1"/>
  <c r="L151" i="1"/>
  <c r="L149" i="1"/>
  <c r="L148" i="1"/>
  <c r="L147" i="1"/>
  <c r="L146" i="1"/>
  <c r="L145" i="1"/>
  <c r="L144" i="1"/>
  <c r="L142" i="1"/>
  <c r="L141" i="1"/>
  <c r="L139" i="1"/>
  <c r="L138" i="1"/>
  <c r="L137" i="1"/>
  <c r="L136" i="1"/>
  <c r="L134" i="1"/>
  <c r="L133" i="1"/>
  <c r="L132" i="1"/>
  <c r="L131" i="1"/>
  <c r="L128" i="1"/>
  <c r="L127" i="1" s="1"/>
  <c r="L126" i="1"/>
  <c r="L125" i="1"/>
  <c r="L124" i="1"/>
  <c r="L123" i="1"/>
  <c r="L122" i="1"/>
  <c r="L120" i="1"/>
  <c r="L119" i="1"/>
  <c r="L118" i="1"/>
  <c r="L117" i="1"/>
  <c r="L116" i="1"/>
  <c r="L114" i="1"/>
  <c r="L113" i="1"/>
  <c r="L112" i="1"/>
  <c r="L110" i="1"/>
  <c r="L109" i="1"/>
  <c r="L108" i="1"/>
  <c r="L107" i="1"/>
  <c r="L106" i="1"/>
  <c r="L105" i="1"/>
  <c r="L104" i="1"/>
  <c r="L103" i="1"/>
  <c r="L101" i="1"/>
  <c r="L100" i="1"/>
  <c r="L99" i="1"/>
  <c r="L98" i="1"/>
  <c r="L97" i="1"/>
  <c r="L96" i="1"/>
  <c r="L95" i="1"/>
  <c r="L93" i="1"/>
  <c r="L92" i="1"/>
  <c r="L91" i="1"/>
  <c r="L90" i="1"/>
  <c r="L89" i="1"/>
  <c r="L87" i="1"/>
  <c r="L86" i="1"/>
  <c r="L85" i="1"/>
  <c r="L84" i="1"/>
  <c r="L81" i="1"/>
  <c r="L80" i="1"/>
  <c r="L78" i="1"/>
  <c r="L77" i="1"/>
  <c r="L73" i="1"/>
  <c r="L72" i="1"/>
  <c r="L71" i="1"/>
  <c r="L70" i="1"/>
  <c r="L69" i="1"/>
  <c r="L67" i="1"/>
  <c r="L65" i="1"/>
  <c r="L64" i="1"/>
  <c r="L63" i="1"/>
  <c r="L62" i="1"/>
  <c r="L61" i="1"/>
  <c r="L60" i="1"/>
  <c r="L59" i="1"/>
  <c r="L58" i="1"/>
  <c r="L56" i="1"/>
  <c r="L55" i="1"/>
  <c r="I280" i="1"/>
  <c r="I279" i="1" s="1"/>
  <c r="I278" i="1"/>
  <c r="I277" i="1"/>
  <c r="I276" i="1"/>
  <c r="I274" i="1"/>
  <c r="I273" i="1"/>
  <c r="I272" i="1"/>
  <c r="I270" i="1"/>
  <c r="I267" i="1"/>
  <c r="I266" i="1"/>
  <c r="I265" i="1"/>
  <c r="I264" i="1"/>
  <c r="I262" i="1"/>
  <c r="I261" i="1"/>
  <c r="I260" i="1"/>
  <c r="I257" i="1"/>
  <c r="I256" i="1"/>
  <c r="I255" i="1"/>
  <c r="I254" i="1"/>
  <c r="I253" i="1"/>
  <c r="I252" i="1"/>
  <c r="I249" i="1"/>
  <c r="I248" i="1"/>
  <c r="I247" i="1"/>
  <c r="I246" i="1"/>
  <c r="I244" i="1"/>
  <c r="I243" i="1"/>
  <c r="I242" i="1"/>
  <c r="I241" i="1"/>
  <c r="I240" i="1"/>
  <c r="I239" i="1"/>
  <c r="I238" i="1"/>
  <c r="I236" i="1"/>
  <c r="I235" i="1"/>
  <c r="I233" i="1"/>
  <c r="I232" i="1" s="1"/>
  <c r="I231" i="1"/>
  <c r="I228" i="1"/>
  <c r="I227" i="1"/>
  <c r="I226" i="1" s="1"/>
  <c r="I225" i="1"/>
  <c r="I224" i="1"/>
  <c r="I223" i="1"/>
  <c r="I222" i="1"/>
  <c r="I221" i="1"/>
  <c r="I220" i="1"/>
  <c r="I219" i="1"/>
  <c r="I218" i="1"/>
  <c r="I217" i="1"/>
  <c r="I216" i="1"/>
  <c r="I214" i="1"/>
  <c r="I213" i="1"/>
  <c r="I212" i="1"/>
  <c r="I211" i="1"/>
  <c r="I210" i="1"/>
  <c r="I209" i="1"/>
  <c r="I208" i="1"/>
  <c r="I207" i="1"/>
  <c r="I206" i="1"/>
  <c r="I205" i="1"/>
  <c r="I202" i="1"/>
  <c r="I201" i="1"/>
  <c r="I200" i="1"/>
  <c r="I199" i="1"/>
  <c r="I198" i="1"/>
  <c r="I196" i="1"/>
  <c r="I192" i="1"/>
  <c r="I191" i="1" s="1"/>
  <c r="I190" i="1" s="1"/>
  <c r="I189" i="1"/>
  <c r="I188" i="1"/>
  <c r="I185" i="1"/>
  <c r="I184" i="1"/>
  <c r="I182" i="1"/>
  <c r="I181" i="1"/>
  <c r="I180" i="1"/>
  <c r="I179" i="1"/>
  <c r="I177" i="1"/>
  <c r="I176" i="1"/>
  <c r="I175" i="1"/>
  <c r="I171" i="1"/>
  <c r="I170" i="1"/>
  <c r="I169" i="1"/>
  <c r="I168" i="1"/>
  <c r="I167" i="1"/>
  <c r="I166" i="1"/>
  <c r="I163" i="1"/>
  <c r="I162" i="1"/>
  <c r="I161" i="1"/>
  <c r="I160" i="1"/>
  <c r="I158" i="1"/>
  <c r="I157" i="1"/>
  <c r="I156" i="1"/>
  <c r="I155" i="1"/>
  <c r="I154" i="1"/>
  <c r="I153" i="1"/>
  <c r="I152" i="1"/>
  <c r="I151" i="1"/>
  <c r="I149" i="1"/>
  <c r="I148" i="1"/>
  <c r="I147" i="1"/>
  <c r="I146" i="1"/>
  <c r="I145" i="1"/>
  <c r="I144" i="1"/>
  <c r="I142" i="1"/>
  <c r="I141" i="1"/>
  <c r="I139" i="1"/>
  <c r="I138" i="1"/>
  <c r="I137" i="1"/>
  <c r="I136" i="1"/>
  <c r="I134" i="1"/>
  <c r="I133" i="1"/>
  <c r="I132" i="1"/>
  <c r="I131" i="1"/>
  <c r="I128" i="1"/>
  <c r="I127" i="1" s="1"/>
  <c r="I126" i="1"/>
  <c r="I125" i="1"/>
  <c r="I124" i="1"/>
  <c r="I123" i="1"/>
  <c r="I122" i="1"/>
  <c r="I120" i="1"/>
  <c r="I119" i="1"/>
  <c r="I118" i="1"/>
  <c r="I117" i="1"/>
  <c r="I116" i="1"/>
  <c r="I114" i="1"/>
  <c r="I113" i="1"/>
  <c r="I112" i="1"/>
  <c r="I110" i="1"/>
  <c r="I109" i="1"/>
  <c r="I108" i="1"/>
  <c r="I107" i="1"/>
  <c r="I106" i="1"/>
  <c r="I105" i="1"/>
  <c r="I104" i="1"/>
  <c r="I103" i="1"/>
  <c r="I101" i="1"/>
  <c r="I100" i="1"/>
  <c r="I99" i="1"/>
  <c r="I98" i="1"/>
  <c r="I97" i="1"/>
  <c r="I96" i="1"/>
  <c r="I95" i="1"/>
  <c r="I93" i="1"/>
  <c r="I92" i="1"/>
  <c r="I91" i="1"/>
  <c r="I90" i="1"/>
  <c r="I89" i="1"/>
  <c r="I87" i="1"/>
  <c r="I86" i="1"/>
  <c r="I85" i="1"/>
  <c r="I84" i="1"/>
  <c r="I81" i="1"/>
  <c r="I80" i="1"/>
  <c r="I78" i="1"/>
  <c r="I77" i="1"/>
  <c r="I73" i="1"/>
  <c r="I72" i="1"/>
  <c r="I71" i="1"/>
  <c r="I70" i="1"/>
  <c r="I69" i="1"/>
  <c r="I67" i="1"/>
  <c r="I65" i="1"/>
  <c r="I64" i="1"/>
  <c r="I63" i="1"/>
  <c r="I62" i="1"/>
  <c r="I61" i="1"/>
  <c r="I60" i="1"/>
  <c r="I59" i="1"/>
  <c r="I58" i="1"/>
  <c r="I56" i="1"/>
  <c r="I55" i="1"/>
  <c r="F280" i="1"/>
  <c r="C280" i="1" s="1"/>
  <c r="F278" i="1"/>
  <c r="C278" i="1" s="1"/>
  <c r="F277" i="1"/>
  <c r="F276" i="1"/>
  <c r="F274" i="1"/>
  <c r="C274" i="1" s="1"/>
  <c r="F273" i="1"/>
  <c r="C273" i="1" s="1"/>
  <c r="F272" i="1"/>
  <c r="F270" i="1"/>
  <c r="F267" i="1"/>
  <c r="C267" i="1" s="1"/>
  <c r="F266" i="1"/>
  <c r="C266" i="1" s="1"/>
  <c r="F265" i="1"/>
  <c r="F264" i="1"/>
  <c r="F262" i="1"/>
  <c r="C262" i="1" s="1"/>
  <c r="F261" i="1"/>
  <c r="C261" i="1" s="1"/>
  <c r="F260" i="1"/>
  <c r="F257" i="1"/>
  <c r="F256" i="1"/>
  <c r="C256" i="1" s="1"/>
  <c r="F255" i="1"/>
  <c r="C255" i="1" s="1"/>
  <c r="F254" i="1"/>
  <c r="F253" i="1"/>
  <c r="F252" i="1"/>
  <c r="C252" i="1" s="1"/>
  <c r="F249" i="1"/>
  <c r="C249" i="1" s="1"/>
  <c r="F248" i="1"/>
  <c r="F247" i="1"/>
  <c r="F246" i="1"/>
  <c r="C246" i="1" s="1"/>
  <c r="F244" i="1"/>
  <c r="C244" i="1" s="1"/>
  <c r="F243" i="1"/>
  <c r="F242" i="1"/>
  <c r="F241" i="1"/>
  <c r="C241" i="1" s="1"/>
  <c r="F240" i="1"/>
  <c r="C240" i="1" s="1"/>
  <c r="F239" i="1"/>
  <c r="F238" i="1"/>
  <c r="F236" i="1"/>
  <c r="C236" i="1" s="1"/>
  <c r="F235" i="1"/>
  <c r="C235" i="1" s="1"/>
  <c r="F233" i="1"/>
  <c r="F231" i="1"/>
  <c r="F228" i="1"/>
  <c r="C228" i="1" s="1"/>
  <c r="F227" i="1"/>
  <c r="F225" i="1"/>
  <c r="F224" i="1"/>
  <c r="F223" i="1"/>
  <c r="C223" i="1" s="1"/>
  <c r="F222" i="1"/>
  <c r="C222" i="1" s="1"/>
  <c r="F221" i="1"/>
  <c r="F220" i="1"/>
  <c r="F219" i="1"/>
  <c r="C219" i="1" s="1"/>
  <c r="F218" i="1"/>
  <c r="C218" i="1" s="1"/>
  <c r="F217" i="1"/>
  <c r="F216" i="1"/>
  <c r="F214" i="1"/>
  <c r="C214" i="1" s="1"/>
  <c r="F213" i="1"/>
  <c r="C213" i="1" s="1"/>
  <c r="F212" i="1"/>
  <c r="F211" i="1"/>
  <c r="F210" i="1"/>
  <c r="C210" i="1" s="1"/>
  <c r="F209" i="1"/>
  <c r="C209" i="1" s="1"/>
  <c r="F208" i="1"/>
  <c r="F207" i="1"/>
  <c r="F206" i="1"/>
  <c r="C206" i="1" s="1"/>
  <c r="F205" i="1"/>
  <c r="C205" i="1" s="1"/>
  <c r="F202" i="1"/>
  <c r="F201" i="1"/>
  <c r="F200" i="1"/>
  <c r="C200" i="1" s="1"/>
  <c r="F199" i="1"/>
  <c r="C199" i="1" s="1"/>
  <c r="F198" i="1"/>
  <c r="F196" i="1"/>
  <c r="F192" i="1"/>
  <c r="C192" i="1" s="1"/>
  <c r="F189" i="1"/>
  <c r="C189" i="1" s="1"/>
  <c r="F188" i="1"/>
  <c r="F185" i="1"/>
  <c r="F184" i="1"/>
  <c r="C184" i="1" s="1"/>
  <c r="F182" i="1"/>
  <c r="C182" i="1" s="1"/>
  <c r="F181" i="1"/>
  <c r="F180" i="1"/>
  <c r="F179" i="1"/>
  <c r="C179" i="1" s="1"/>
  <c r="F177" i="1"/>
  <c r="C177" i="1" s="1"/>
  <c r="F176" i="1"/>
  <c r="F175" i="1"/>
  <c r="F171" i="1"/>
  <c r="C171" i="1" s="1"/>
  <c r="F170" i="1"/>
  <c r="C170" i="1" s="1"/>
  <c r="F169" i="1"/>
  <c r="F168" i="1"/>
  <c r="F167" i="1"/>
  <c r="C167" i="1" s="1"/>
  <c r="F166" i="1"/>
  <c r="C166" i="1" s="1"/>
  <c r="F163" i="1"/>
  <c r="F162" i="1"/>
  <c r="F161" i="1"/>
  <c r="C161" i="1" s="1"/>
  <c r="F160" i="1"/>
  <c r="C160" i="1" s="1"/>
  <c r="F158" i="1"/>
  <c r="F157" i="1"/>
  <c r="F156" i="1"/>
  <c r="C156" i="1" s="1"/>
  <c r="F155" i="1"/>
  <c r="C155" i="1" s="1"/>
  <c r="F154" i="1"/>
  <c r="F153" i="1"/>
  <c r="F152" i="1"/>
  <c r="C152" i="1" s="1"/>
  <c r="F151" i="1"/>
  <c r="C151" i="1" s="1"/>
  <c r="F149" i="1"/>
  <c r="F148" i="1"/>
  <c r="F147" i="1"/>
  <c r="C147" i="1" s="1"/>
  <c r="F146" i="1"/>
  <c r="C146" i="1" s="1"/>
  <c r="F145" i="1"/>
  <c r="F144" i="1"/>
  <c r="F142" i="1"/>
  <c r="C142" i="1" s="1"/>
  <c r="F141" i="1"/>
  <c r="C141" i="1" s="1"/>
  <c r="F139" i="1"/>
  <c r="F138" i="1"/>
  <c r="F137" i="1"/>
  <c r="C137" i="1" s="1"/>
  <c r="F136" i="1"/>
  <c r="C136" i="1" s="1"/>
  <c r="F134" i="1"/>
  <c r="F133" i="1"/>
  <c r="F132" i="1"/>
  <c r="C132" i="1" s="1"/>
  <c r="F131" i="1"/>
  <c r="C131" i="1" s="1"/>
  <c r="F128" i="1"/>
  <c r="F126" i="1"/>
  <c r="F125" i="1"/>
  <c r="C125" i="1" s="1"/>
  <c r="F124" i="1"/>
  <c r="C124" i="1" s="1"/>
  <c r="F123" i="1"/>
  <c r="F122" i="1"/>
  <c r="F120" i="1"/>
  <c r="C120" i="1" s="1"/>
  <c r="F119" i="1"/>
  <c r="C119" i="1" s="1"/>
  <c r="F118" i="1"/>
  <c r="F117" i="1"/>
  <c r="F116" i="1"/>
  <c r="C116" i="1" s="1"/>
  <c r="F114" i="1"/>
  <c r="C114" i="1" s="1"/>
  <c r="F113" i="1"/>
  <c r="F112" i="1"/>
  <c r="F110" i="1"/>
  <c r="C110" i="1" s="1"/>
  <c r="F109" i="1"/>
  <c r="C109" i="1" s="1"/>
  <c r="F108" i="1"/>
  <c r="F107" i="1"/>
  <c r="F106" i="1"/>
  <c r="C106" i="1" s="1"/>
  <c r="F105" i="1"/>
  <c r="C105" i="1" s="1"/>
  <c r="F104" i="1"/>
  <c r="F103" i="1"/>
  <c r="F101" i="1"/>
  <c r="C101" i="1" s="1"/>
  <c r="F100" i="1"/>
  <c r="C100" i="1" s="1"/>
  <c r="F99" i="1"/>
  <c r="F98" i="1"/>
  <c r="F97" i="1"/>
  <c r="C97" i="1" s="1"/>
  <c r="F96" i="1"/>
  <c r="C96" i="1" s="1"/>
  <c r="F95" i="1"/>
  <c r="F93" i="1"/>
  <c r="F92" i="1"/>
  <c r="C92" i="1" s="1"/>
  <c r="F91" i="1"/>
  <c r="C91" i="1" s="1"/>
  <c r="F90" i="1"/>
  <c r="F89" i="1"/>
  <c r="F87" i="1"/>
  <c r="C87" i="1" s="1"/>
  <c r="F86" i="1"/>
  <c r="C86" i="1" s="1"/>
  <c r="F85" i="1"/>
  <c r="F84" i="1"/>
  <c r="F81" i="1"/>
  <c r="C81" i="1" s="1"/>
  <c r="F80" i="1"/>
  <c r="C80" i="1" s="1"/>
  <c r="F78" i="1"/>
  <c r="F77" i="1"/>
  <c r="F73" i="1"/>
  <c r="C73" i="1" s="1"/>
  <c r="F72" i="1"/>
  <c r="C72" i="1" s="1"/>
  <c r="F71" i="1"/>
  <c r="F70" i="1"/>
  <c r="F69" i="1"/>
  <c r="C69" i="1" s="1"/>
  <c r="F67" i="1"/>
  <c r="C67" i="1" s="1"/>
  <c r="F65" i="1"/>
  <c r="F64" i="1"/>
  <c r="F63" i="1"/>
  <c r="C63" i="1" s="1"/>
  <c r="F62" i="1"/>
  <c r="C62" i="1" s="1"/>
  <c r="F61" i="1"/>
  <c r="F60" i="1"/>
  <c r="F59" i="1"/>
  <c r="C59" i="1" s="1"/>
  <c r="F58" i="1"/>
  <c r="C58" i="1" s="1"/>
  <c r="F56" i="1"/>
  <c r="F55" i="1"/>
  <c r="O46" i="1"/>
  <c r="C46" i="1" s="1"/>
  <c r="O45" i="1"/>
  <c r="C45" i="1" s="1"/>
  <c r="O23" i="1"/>
  <c r="O22" i="1"/>
  <c r="L43" i="1"/>
  <c r="L42" i="1" s="1"/>
  <c r="L40" i="1"/>
  <c r="C40" i="1" s="1"/>
  <c r="L39" i="1"/>
  <c r="C39" i="1" s="1"/>
  <c r="L38" i="1"/>
  <c r="C38" i="1" s="1"/>
  <c r="L37" i="1"/>
  <c r="C37" i="1" s="1"/>
  <c r="L35" i="1"/>
  <c r="C35" i="1" s="1"/>
  <c r="L34" i="1"/>
  <c r="C34" i="1" s="1"/>
  <c r="L32" i="1"/>
  <c r="C32" i="1" s="1"/>
  <c r="L30" i="1"/>
  <c r="C30" i="1" s="1"/>
  <c r="L29" i="1"/>
  <c r="C29" i="1" s="1"/>
  <c r="L28" i="1"/>
  <c r="C28" i="1" s="1"/>
  <c r="L23" i="1"/>
  <c r="L22" i="1"/>
  <c r="I43" i="1"/>
  <c r="I42" i="1" s="1"/>
  <c r="I24" i="1"/>
  <c r="I22" i="1"/>
  <c r="F43" i="1"/>
  <c r="F42" i="1" s="1"/>
  <c r="F25" i="1"/>
  <c r="C25" i="1" s="1"/>
  <c r="F24" i="1"/>
  <c r="F23" i="1"/>
  <c r="F22" i="1"/>
  <c r="C292" i="1"/>
  <c r="C294" i="1"/>
  <c r="C290" i="1"/>
  <c r="D20" i="1" l="1"/>
  <c r="E230" i="1"/>
  <c r="K230" i="1"/>
  <c r="M82" i="1"/>
  <c r="I288" i="1"/>
  <c r="L288" i="1"/>
  <c r="C227" i="1"/>
  <c r="K82" i="1"/>
  <c r="D129" i="1"/>
  <c r="F54" i="1"/>
  <c r="I54" i="1"/>
  <c r="L54" i="1"/>
  <c r="O54" i="1"/>
  <c r="G287" i="1"/>
  <c r="G286" i="1" s="1"/>
  <c r="G20" i="1"/>
  <c r="M287" i="1"/>
  <c r="M286" i="1" s="1"/>
  <c r="M20" i="1"/>
  <c r="I76" i="1"/>
  <c r="I275" i="1"/>
  <c r="L76" i="1"/>
  <c r="L275" i="1"/>
  <c r="O76" i="1"/>
  <c r="E269" i="1"/>
  <c r="E268" i="1" s="1"/>
  <c r="E194" i="1"/>
  <c r="I83" i="1"/>
  <c r="I88" i="1"/>
  <c r="I102" i="1"/>
  <c r="I111" i="1"/>
  <c r="I121" i="1"/>
  <c r="I143" i="1"/>
  <c r="I174" i="1"/>
  <c r="I215" i="1"/>
  <c r="I237" i="1"/>
  <c r="I263" i="1"/>
  <c r="L83" i="1"/>
  <c r="L88" i="1"/>
  <c r="L102" i="1"/>
  <c r="L111" i="1"/>
  <c r="L121" i="1"/>
  <c r="L143" i="1"/>
  <c r="L174" i="1"/>
  <c r="L215" i="1"/>
  <c r="L237" i="1"/>
  <c r="L263" i="1"/>
  <c r="O83" i="1"/>
  <c r="O88" i="1"/>
  <c r="O275" i="1"/>
  <c r="F281" i="1"/>
  <c r="L281" i="1"/>
  <c r="I187" i="1"/>
  <c r="I186" i="1" s="1"/>
  <c r="I197" i="1"/>
  <c r="I195" i="1" s="1"/>
  <c r="I259" i="1"/>
  <c r="I271" i="1"/>
  <c r="L187" i="1"/>
  <c r="L186" i="1" s="1"/>
  <c r="L197" i="1"/>
  <c r="L195" i="1" s="1"/>
  <c r="L259" i="1"/>
  <c r="L258" i="1" s="1"/>
  <c r="L271" i="1"/>
  <c r="O197" i="1"/>
  <c r="O271" i="1"/>
  <c r="E20" i="1"/>
  <c r="C282" i="1"/>
  <c r="F21" i="1"/>
  <c r="F20" i="1" s="1"/>
  <c r="M186" i="1"/>
  <c r="L94" i="1"/>
  <c r="I57" i="1"/>
  <c r="I79" i="1"/>
  <c r="I130" i="1"/>
  <c r="I135" i="1"/>
  <c r="I140" i="1"/>
  <c r="I150" i="1"/>
  <c r="I159" i="1"/>
  <c r="I165" i="1"/>
  <c r="I164" i="1" s="1"/>
  <c r="I204" i="1"/>
  <c r="I234" i="1"/>
  <c r="L57" i="1"/>
  <c r="L79" i="1"/>
  <c r="L130" i="1"/>
  <c r="L135" i="1"/>
  <c r="L140" i="1"/>
  <c r="L150" i="1"/>
  <c r="L159" i="1"/>
  <c r="L165" i="1"/>
  <c r="L164" i="1" s="1"/>
  <c r="L204" i="1"/>
  <c r="L234" i="1"/>
  <c r="O79" i="1"/>
  <c r="J26" i="1"/>
  <c r="J20" i="1" s="1"/>
  <c r="I281" i="1"/>
  <c r="O281" i="1"/>
  <c r="I94" i="1"/>
  <c r="C289" i="1"/>
  <c r="C283" i="1"/>
  <c r="I21" i="1"/>
  <c r="I20" i="1" s="1"/>
  <c r="L21" i="1"/>
  <c r="I68" i="1"/>
  <c r="I66" i="1" s="1"/>
  <c r="I115" i="1"/>
  <c r="I178" i="1"/>
  <c r="I183" i="1"/>
  <c r="I245" i="1"/>
  <c r="I251" i="1"/>
  <c r="I250" i="1" s="1"/>
  <c r="L68" i="1"/>
  <c r="L66" i="1" s="1"/>
  <c r="L115" i="1"/>
  <c r="L178" i="1"/>
  <c r="L183" i="1"/>
  <c r="L245" i="1"/>
  <c r="L251" i="1"/>
  <c r="L250" i="1" s="1"/>
  <c r="O68" i="1"/>
  <c r="O245" i="1"/>
  <c r="O251" i="1"/>
  <c r="O250" i="1" s="1"/>
  <c r="E258" i="1"/>
  <c r="E287" i="1"/>
  <c r="E286" i="1" s="1"/>
  <c r="H287" i="1"/>
  <c r="H286" i="1" s="1"/>
  <c r="E186" i="1"/>
  <c r="H186" i="1"/>
  <c r="D287" i="1"/>
  <c r="D286" i="1" s="1"/>
  <c r="K287" i="1"/>
  <c r="K286" i="1" s="1"/>
  <c r="O21" i="1"/>
  <c r="G75" i="1"/>
  <c r="M129" i="1"/>
  <c r="M74" i="1" s="1"/>
  <c r="H173" i="1"/>
  <c r="H172" i="1" s="1"/>
  <c r="F204" i="1"/>
  <c r="N287" i="1"/>
  <c r="N286" i="1" s="1"/>
  <c r="J287" i="1"/>
  <c r="J286" i="1" s="1"/>
  <c r="E129" i="1"/>
  <c r="E74" i="1" s="1"/>
  <c r="H129" i="1"/>
  <c r="H203" i="1"/>
  <c r="H194" i="1" s="1"/>
  <c r="D268" i="1"/>
  <c r="N258" i="1"/>
  <c r="J258" i="1"/>
  <c r="D258" i="1"/>
  <c r="K229" i="1"/>
  <c r="G229" i="1"/>
  <c r="M229" i="1"/>
  <c r="H230" i="1"/>
  <c r="H229" i="1" s="1"/>
  <c r="D230" i="1"/>
  <c r="N230" i="1"/>
  <c r="J230" i="1"/>
  <c r="D203" i="1"/>
  <c r="D194" i="1" s="1"/>
  <c r="N203" i="1"/>
  <c r="N194" i="1" s="1"/>
  <c r="J203" i="1"/>
  <c r="J194" i="1" s="1"/>
  <c r="K194" i="1"/>
  <c r="M194" i="1"/>
  <c r="G194" i="1"/>
  <c r="K186" i="1"/>
  <c r="G186" i="1"/>
  <c r="N186" i="1"/>
  <c r="J186" i="1"/>
  <c r="D186" i="1"/>
  <c r="K173" i="1"/>
  <c r="K172" i="1" s="1"/>
  <c r="G173" i="1"/>
  <c r="G172" i="1" s="1"/>
  <c r="N173" i="1"/>
  <c r="N172" i="1" s="1"/>
  <c r="J173" i="1"/>
  <c r="J172" i="1" s="1"/>
  <c r="K129" i="1"/>
  <c r="G129" i="1"/>
  <c r="N129" i="1"/>
  <c r="J129" i="1"/>
  <c r="D82" i="1"/>
  <c r="H82" i="1"/>
  <c r="G82" i="1"/>
  <c r="N82" i="1"/>
  <c r="J82" i="1"/>
  <c r="N75" i="1"/>
  <c r="J75" i="1"/>
  <c r="H75" i="1"/>
  <c r="G52" i="1"/>
  <c r="H52" i="1"/>
  <c r="M52" i="1"/>
  <c r="K52" i="1"/>
  <c r="E52" i="1"/>
  <c r="J52" i="1"/>
  <c r="N52" i="1"/>
  <c r="D52" i="1"/>
  <c r="K26" i="1"/>
  <c r="K20" i="1" s="1"/>
  <c r="C56" i="1"/>
  <c r="C61" i="1"/>
  <c r="C65" i="1"/>
  <c r="C71" i="1"/>
  <c r="C78" i="1"/>
  <c r="C85" i="1"/>
  <c r="C90" i="1"/>
  <c r="C95" i="1"/>
  <c r="C99" i="1"/>
  <c r="C104" i="1"/>
  <c r="C108" i="1"/>
  <c r="C113" i="1"/>
  <c r="C118" i="1"/>
  <c r="C123" i="1"/>
  <c r="C128" i="1"/>
  <c r="C134" i="1"/>
  <c r="C139" i="1"/>
  <c r="C145" i="1"/>
  <c r="C149" i="1"/>
  <c r="C154" i="1"/>
  <c r="C158" i="1"/>
  <c r="C163" i="1"/>
  <c r="C169" i="1"/>
  <c r="C176" i="1"/>
  <c r="C181" i="1"/>
  <c r="C188" i="1"/>
  <c r="C198" i="1"/>
  <c r="C202" i="1"/>
  <c r="C208" i="1"/>
  <c r="C212" i="1"/>
  <c r="C217" i="1"/>
  <c r="C221" i="1"/>
  <c r="C225" i="1"/>
  <c r="C233" i="1"/>
  <c r="C239" i="1"/>
  <c r="C243" i="1"/>
  <c r="C248" i="1"/>
  <c r="C254" i="1"/>
  <c r="C260" i="1"/>
  <c r="C265" i="1"/>
  <c r="C272" i="1"/>
  <c r="C277" i="1"/>
  <c r="L27" i="1"/>
  <c r="C23" i="1"/>
  <c r="C55" i="1"/>
  <c r="C60" i="1"/>
  <c r="C64" i="1"/>
  <c r="C70" i="1"/>
  <c r="C77" i="1"/>
  <c r="C84" i="1"/>
  <c r="C89" i="1"/>
  <c r="C93" i="1"/>
  <c r="C98" i="1"/>
  <c r="C103" i="1"/>
  <c r="C107" i="1"/>
  <c r="C112" i="1"/>
  <c r="C117" i="1"/>
  <c r="C122" i="1"/>
  <c r="C126" i="1"/>
  <c r="C133" i="1"/>
  <c r="C138" i="1"/>
  <c r="C144" i="1"/>
  <c r="C148" i="1"/>
  <c r="C153" i="1"/>
  <c r="C157" i="1"/>
  <c r="C162" i="1"/>
  <c r="C168" i="1"/>
  <c r="C175" i="1"/>
  <c r="C180" i="1"/>
  <c r="C185" i="1"/>
  <c r="C196" i="1"/>
  <c r="C201" i="1"/>
  <c r="C207" i="1"/>
  <c r="C211" i="1"/>
  <c r="C216" i="1"/>
  <c r="C220" i="1"/>
  <c r="C224" i="1"/>
  <c r="C231" i="1"/>
  <c r="C238" i="1"/>
  <c r="C242" i="1"/>
  <c r="C247" i="1"/>
  <c r="C253" i="1"/>
  <c r="C257" i="1"/>
  <c r="C264" i="1"/>
  <c r="C270" i="1"/>
  <c r="C276" i="1"/>
  <c r="C43" i="1"/>
  <c r="C22" i="1"/>
  <c r="C24" i="1"/>
  <c r="E229" i="1" l="1"/>
  <c r="L75" i="1"/>
  <c r="C54" i="1"/>
  <c r="D74" i="1"/>
  <c r="D51" i="1" s="1"/>
  <c r="K74" i="1"/>
  <c r="K284" i="1" s="1"/>
  <c r="E193" i="1"/>
  <c r="I258" i="1"/>
  <c r="I203" i="1"/>
  <c r="I194" i="1" s="1"/>
  <c r="I173" i="1"/>
  <c r="I269" i="1"/>
  <c r="I268" i="1" s="1"/>
  <c r="I230" i="1"/>
  <c r="I229" i="1" s="1"/>
  <c r="L82" i="1"/>
  <c r="I75" i="1"/>
  <c r="M193" i="1"/>
  <c r="O75" i="1"/>
  <c r="L203" i="1"/>
  <c r="L194" i="1" s="1"/>
  <c r="I172" i="1"/>
  <c r="L230" i="1"/>
  <c r="L229" i="1" s="1"/>
  <c r="L287" i="1"/>
  <c r="L286" i="1" s="1"/>
  <c r="L173" i="1"/>
  <c r="L172" i="1" s="1"/>
  <c r="I82" i="1"/>
  <c r="L129" i="1"/>
  <c r="I129" i="1"/>
  <c r="D229" i="1"/>
  <c r="K193" i="1"/>
  <c r="M284" i="1"/>
  <c r="I287" i="1"/>
  <c r="I286" i="1" s="1"/>
  <c r="G74" i="1"/>
  <c r="G284" i="1" s="1"/>
  <c r="E284" i="1"/>
  <c r="J229" i="1"/>
  <c r="N229" i="1"/>
  <c r="G193" i="1"/>
  <c r="H193" i="1"/>
  <c r="M51" i="1"/>
  <c r="H74" i="1"/>
  <c r="H51" i="1" s="1"/>
  <c r="J74" i="1"/>
  <c r="J51" i="1" s="1"/>
  <c r="N74" i="1"/>
  <c r="N51" i="1" s="1"/>
  <c r="E51" i="1"/>
  <c r="E50" i="1" l="1"/>
  <c r="E285" i="1" s="1"/>
  <c r="M50" i="1"/>
  <c r="M285" i="1" s="1"/>
  <c r="K51" i="1"/>
  <c r="K50" i="1" s="1"/>
  <c r="K285" i="1" s="1"/>
  <c r="D284" i="1"/>
  <c r="L74" i="1"/>
  <c r="D193" i="1"/>
  <c r="D50" i="1" s="1"/>
  <c r="D285" i="1" s="1"/>
  <c r="I193" i="1"/>
  <c r="N284" i="1"/>
  <c r="I74" i="1"/>
  <c r="N193" i="1"/>
  <c r="N50" i="1" s="1"/>
  <c r="N285" i="1" s="1"/>
  <c r="H284" i="1"/>
  <c r="G51" i="1"/>
  <c r="G50" i="1" s="1"/>
  <c r="G285" i="1" s="1"/>
  <c r="J193" i="1"/>
  <c r="J50" i="1" s="1"/>
  <c r="J285" i="1" s="1"/>
  <c r="J284" i="1"/>
  <c r="H50" i="1"/>
  <c r="H285" i="1" s="1"/>
  <c r="M49" i="1" l="1"/>
  <c r="E49" i="1"/>
  <c r="K49" i="1"/>
  <c r="D49" i="1"/>
  <c r="J49" i="1"/>
  <c r="G49" i="1"/>
  <c r="H49" i="1"/>
  <c r="N49" i="1"/>
  <c r="F271" i="1" l="1"/>
  <c r="C271" i="1" l="1"/>
  <c r="F279" i="1"/>
  <c r="C279" i="1" l="1"/>
  <c r="O288" i="1"/>
  <c r="F288" i="1"/>
  <c r="O269" i="1"/>
  <c r="O268" i="1" s="1"/>
  <c r="F275" i="1"/>
  <c r="O263" i="1"/>
  <c r="F263" i="1"/>
  <c r="O259" i="1"/>
  <c r="F259" i="1"/>
  <c r="F251" i="1"/>
  <c r="F245" i="1"/>
  <c r="O237" i="1"/>
  <c r="F237" i="1"/>
  <c r="O234" i="1"/>
  <c r="F234" i="1"/>
  <c r="O232" i="1"/>
  <c r="F232" i="1"/>
  <c r="O226" i="1"/>
  <c r="F226" i="1"/>
  <c r="O215" i="1"/>
  <c r="O204" i="1"/>
  <c r="O195" i="1"/>
  <c r="F197" i="1"/>
  <c r="O191" i="1"/>
  <c r="O190" i="1" s="1"/>
  <c r="F191" i="1"/>
  <c r="O187" i="1"/>
  <c r="F187" i="1"/>
  <c r="O183" i="1"/>
  <c r="F183" i="1"/>
  <c r="O178" i="1"/>
  <c r="F178" i="1"/>
  <c r="O174" i="1"/>
  <c r="F174" i="1"/>
  <c r="O165" i="1"/>
  <c r="O164" i="1" s="1"/>
  <c r="F165" i="1"/>
  <c r="O159" i="1"/>
  <c r="F159" i="1"/>
  <c r="O150" i="1"/>
  <c r="F150" i="1"/>
  <c r="O143" i="1"/>
  <c r="F143" i="1"/>
  <c r="O140" i="1"/>
  <c r="F140" i="1"/>
  <c r="O135" i="1"/>
  <c r="F135" i="1"/>
  <c r="O130" i="1"/>
  <c r="F130" i="1"/>
  <c r="O127" i="1"/>
  <c r="F127" i="1"/>
  <c r="O121" i="1"/>
  <c r="F121" i="1"/>
  <c r="O115" i="1"/>
  <c r="F115" i="1"/>
  <c r="O111" i="1"/>
  <c r="F111" i="1"/>
  <c r="O102" i="1"/>
  <c r="F102" i="1"/>
  <c r="O94" i="1"/>
  <c r="F94" i="1"/>
  <c r="F88" i="1"/>
  <c r="F83" i="1"/>
  <c r="F79" i="1"/>
  <c r="F76" i="1"/>
  <c r="C76" i="1" s="1"/>
  <c r="O66" i="1"/>
  <c r="F68" i="1"/>
  <c r="O57" i="1"/>
  <c r="F57" i="1"/>
  <c r="I53" i="1"/>
  <c r="I52" i="1" s="1"/>
  <c r="L53" i="1"/>
  <c r="L52" i="1" s="1"/>
  <c r="O44" i="1"/>
  <c r="L36" i="1"/>
  <c r="C36" i="1" s="1"/>
  <c r="L33" i="1"/>
  <c r="C33" i="1" s="1"/>
  <c r="L31" i="1"/>
  <c r="C27" i="1"/>
  <c r="C44" i="1" l="1"/>
  <c r="O20" i="1"/>
  <c r="O258" i="1"/>
  <c r="I51" i="1"/>
  <c r="I50" i="1" s="1"/>
  <c r="I285" i="1" s="1"/>
  <c r="I284" i="1"/>
  <c r="O82" i="1"/>
  <c r="O53" i="1"/>
  <c r="O52" i="1" s="1"/>
  <c r="C174" i="1"/>
  <c r="O203" i="1"/>
  <c r="O194" i="1" s="1"/>
  <c r="C31" i="1"/>
  <c r="L26" i="1"/>
  <c r="L20" i="1" s="1"/>
  <c r="C281" i="1"/>
  <c r="C288" i="1"/>
  <c r="C275" i="1"/>
  <c r="C263" i="1"/>
  <c r="C57" i="1"/>
  <c r="C183" i="1"/>
  <c r="C204" i="1"/>
  <c r="C259" i="1"/>
  <c r="C187" i="1"/>
  <c r="C178" i="1"/>
  <c r="F66" i="1"/>
  <c r="C66" i="1" s="1"/>
  <c r="C68" i="1"/>
  <c r="C79" i="1"/>
  <c r="C83" i="1"/>
  <c r="C88" i="1"/>
  <c r="C94" i="1"/>
  <c r="C102" i="1"/>
  <c r="C111" i="1"/>
  <c r="C115" i="1"/>
  <c r="C121" i="1"/>
  <c r="C127" i="1"/>
  <c r="C130" i="1"/>
  <c r="C135" i="1"/>
  <c r="C140" i="1"/>
  <c r="C143" i="1"/>
  <c r="C150" i="1"/>
  <c r="C159" i="1"/>
  <c r="C226" i="1"/>
  <c r="C232" i="1"/>
  <c r="C234" i="1"/>
  <c r="C237" i="1"/>
  <c r="C245" i="1"/>
  <c r="F164" i="1"/>
  <c r="C164" i="1" s="1"/>
  <c r="C165" i="1"/>
  <c r="F190" i="1"/>
  <c r="F186" i="1" s="1"/>
  <c r="C191" i="1"/>
  <c r="F195" i="1"/>
  <c r="C197" i="1"/>
  <c r="F250" i="1"/>
  <c r="C250" i="1" s="1"/>
  <c r="C251" i="1"/>
  <c r="C42" i="1"/>
  <c r="C21" i="1"/>
  <c r="F75" i="1"/>
  <c r="F287" i="1"/>
  <c r="F286" i="1" s="1"/>
  <c r="F269" i="1"/>
  <c r="F258" i="1"/>
  <c r="O173" i="1"/>
  <c r="O172" i="1" s="1"/>
  <c r="F53" i="1"/>
  <c r="F230" i="1"/>
  <c r="O230" i="1"/>
  <c r="O129" i="1"/>
  <c r="O287" i="1"/>
  <c r="O286" i="1" s="1"/>
  <c r="L269" i="1"/>
  <c r="L268" i="1" s="1"/>
  <c r="F129" i="1"/>
  <c r="F215" i="1"/>
  <c r="C215" i="1" s="1"/>
  <c r="F82" i="1"/>
  <c r="O186" i="1"/>
  <c r="F173" i="1"/>
  <c r="C26" i="1" l="1"/>
  <c r="C173" i="1"/>
  <c r="F52" i="1"/>
  <c r="C52" i="1" s="1"/>
  <c r="O74" i="1"/>
  <c r="O51" i="1" s="1"/>
  <c r="L193" i="1"/>
  <c r="L284" i="1"/>
  <c r="I49" i="1"/>
  <c r="C75" i="1"/>
  <c r="C186" i="1"/>
  <c r="C129" i="1"/>
  <c r="C82" i="1"/>
  <c r="C258" i="1"/>
  <c r="F268" i="1"/>
  <c r="C268" i="1" s="1"/>
  <c r="C269" i="1"/>
  <c r="C195" i="1"/>
  <c r="C230" i="1"/>
  <c r="C53" i="1"/>
  <c r="C190" i="1"/>
  <c r="C287" i="1"/>
  <c r="C286" i="1"/>
  <c r="L51" i="1"/>
  <c r="F229" i="1"/>
  <c r="O229" i="1"/>
  <c r="F203" i="1"/>
  <c r="C203" i="1" s="1"/>
  <c r="C20" i="1"/>
  <c r="F74" i="1"/>
  <c r="F172" i="1"/>
  <c r="C172" i="1" s="1"/>
  <c r="O193" i="1" l="1"/>
  <c r="O50" i="1" s="1"/>
  <c r="O285" i="1" s="1"/>
  <c r="O284" i="1"/>
  <c r="C74" i="1"/>
  <c r="C229" i="1"/>
  <c r="F194" i="1"/>
  <c r="F51" i="1"/>
  <c r="C51" i="1" s="1"/>
  <c r="L50" i="1"/>
  <c r="L285" i="1" s="1"/>
  <c r="O49" i="1" l="1"/>
  <c r="L49" i="1"/>
  <c r="F284" i="1"/>
  <c r="C284" i="1" s="1"/>
  <c r="C194" i="1"/>
  <c r="F193" i="1"/>
  <c r="F50" i="1" l="1"/>
  <c r="C193" i="1"/>
  <c r="F285" i="1" l="1"/>
  <c r="C285" i="1" s="1"/>
  <c r="F49" i="1"/>
  <c r="C49" i="1" s="1"/>
  <c r="C50" i="1"/>
</calcChain>
</file>

<file path=xl/comments1.xml><?xml version="1.0" encoding="utf-8"?>
<comments xmlns="http://schemas.openxmlformats.org/spreadsheetml/2006/main">
  <authors>
    <author>Vita Madjare</author>
    <author>Iveta Tiško</author>
  </authors>
  <commentList>
    <comment ref="A65" authorId="0">
      <text>
        <r>
          <rPr>
            <b/>
            <sz val="9"/>
            <color indexed="81"/>
            <rFont val="Tahoma"/>
            <family val="2"/>
            <charset val="186"/>
          </rPr>
          <t>Vita Madjare:</t>
        </r>
        <r>
          <rPr>
            <sz val="9"/>
            <color indexed="81"/>
            <rFont val="Tahoma"/>
            <family val="2"/>
            <charset val="186"/>
          </rPr>
          <t xml:space="preserve">
Šāda summa ir pēc 16.12.sēdes grozījumiem</t>
        </r>
      </text>
    </comment>
    <comment ref="J81" authorId="0">
      <text>
        <r>
          <rPr>
            <b/>
            <sz val="9"/>
            <color indexed="81"/>
            <rFont val="Tahoma"/>
            <family val="2"/>
            <charset val="186"/>
          </rPr>
          <t>Vita Madjare:</t>
        </r>
        <r>
          <rPr>
            <sz val="9"/>
            <color indexed="81"/>
            <rFont val="Tahoma"/>
            <family val="2"/>
            <charset val="186"/>
          </rPr>
          <t xml:space="preserve">
precizēt summas, jo daļa tika atmaksāta 2016.gadā kā ERAF fianansējums (18.04.2016) Tad arī tika pilnībā dzēsts kredīts Nr.A2/15/129</t>
        </r>
      </text>
    </comment>
    <comment ref="A91" authorId="1">
      <text>
        <r>
          <rPr>
            <b/>
            <sz val="9"/>
            <color indexed="81"/>
            <rFont val="Tahoma"/>
            <family val="2"/>
            <charset val="186"/>
          </rPr>
          <t>Iveta Tiško:</t>
        </r>
        <r>
          <rPr>
            <sz val="9"/>
            <color indexed="81"/>
            <rFont val="Tahoma"/>
            <family val="2"/>
            <charset val="186"/>
          </rPr>
          <t xml:space="preserve">
labots 15.06.2015. no 6409892 uz 6361742 pamatojoties uz 11.06.15. JPD lēmumu.</t>
        </r>
      </text>
    </comment>
    <comment ref="C95" author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<sst xmlns="http://schemas.openxmlformats.org/spreadsheetml/2006/main" count="20819" uniqueCount="1119">
  <si>
    <t>Budžeta finansēta institūcija</t>
  </si>
  <si>
    <t>Reģistrācijas Nr.</t>
  </si>
  <si>
    <t>Adrese</t>
  </si>
  <si>
    <t>Funkcionālās klasifikācijas kods</t>
  </si>
  <si>
    <t>Programma</t>
  </si>
  <si>
    <t>Konta Nr.</t>
  </si>
  <si>
    <t>pamatbudžetam</t>
  </si>
  <si>
    <t>Valsts budžeta transfertiem</t>
  </si>
  <si>
    <t>projektiem</t>
  </si>
  <si>
    <t>maksas pakalpojumiem</t>
  </si>
  <si>
    <t>ziedojumiem, dāvinājumiem</t>
  </si>
  <si>
    <t>Budžeta klasifikācijas                                                         kods</t>
  </si>
  <si>
    <t>Rādītāju nosaukumi</t>
  </si>
  <si>
    <t>Kopā</t>
  </si>
  <si>
    <t>Pamatbudžets</t>
  </si>
  <si>
    <t>Valsts budžeta transferti (mērķdotācijas)</t>
  </si>
  <si>
    <t>Maksas pakalpojumi</t>
  </si>
  <si>
    <t>Ziedojumi, dāvinājumi</t>
  </si>
  <si>
    <t>1</t>
  </si>
  <si>
    <t xml:space="preserve">  I   IEŅĒMUMI</t>
  </si>
  <si>
    <t>Ieņēmumi pavisam kopā, t.sk.:</t>
  </si>
  <si>
    <t>Atlikums gada sākumā, t.sk:</t>
  </si>
  <si>
    <t>F21010000   kasē</t>
  </si>
  <si>
    <t>F22010000 bankā</t>
  </si>
  <si>
    <t>Pašvaldības iestāžu saņemtie transferti no augstākas iestādes</t>
  </si>
  <si>
    <t>X</t>
  </si>
  <si>
    <t>Ieņēmumi no citiem avotiem saskaņā ar noslēgtajiem līgumiem</t>
  </si>
  <si>
    <t>Ieņēmumi no budžeta iestāžu sniegtajiem maksas pakalpojumiem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</si>
  <si>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</si>
  <si>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</si>
  <si>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</si>
  <si>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</si>
  <si>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</si>
  <si>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</si>
  <si>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</si>
  <si>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nomu</t>
  </si>
  <si>
    <t>Ieņēmumi no kustamā īpašuma iznomāšanas</t>
  </si>
  <si>
    <t>Ieņēmumi par pārējiem budžeta iestāžu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</si>
  <si>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</si>
  <si>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</si>
  <si>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</si>
  <si>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</si>
  <si>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</si>
  <si>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</si>
  <si>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</si>
  <si>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</si>
  <si>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</si>
  <si>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</si>
  <si>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</si>
  <si>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</si>
  <si>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</si>
  <si>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</si>
  <si>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</si>
  <si>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</si>
  <si>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</si>
  <si>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</si>
  <si>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</si>
  <si>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un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</si>
  <si>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</si>
  <si>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</si>
  <si>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</si>
  <si>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</si>
  <si>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</si>
  <si>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</si>
  <si>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</si>
  <si>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</si>
  <si>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sociāla rakstura pabalsti un kompensācijas</t>
  </si>
  <si>
    <t>Darba devēja valsts sociālās apdrošin. obligātās iemaksas</t>
  </si>
  <si>
    <t>Darba devēja pabalsti, kompensācijas un citi maksājumi</t>
  </si>
  <si>
    <t>Darba devēja pabalsti un kompensācijas, no kuriem aprēķina iedzīvotāju ienākuma nodokli un valsts sociālās apdrošināšanas obligātās iemaksas</t>
  </si>
  <si>
    <t>Mācību maksas kompensācija</t>
  </si>
  <si>
    <t>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</si>
  <si>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</si>
  <si>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</si>
  <si>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</si>
  <si>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</si>
  <si>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</si>
  <si>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</si>
  <si>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</si>
  <si>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</si>
  <si>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</si>
  <si>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</si>
  <si>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</si>
  <si>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</si>
  <si>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</si>
  <si>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</si>
  <si>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</si>
  <si>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ūdeni un kanalizāciju</t>
  </si>
  <si>
    <t>Izdevumi par elektroenerģiju</t>
  </si>
  <si>
    <t>Izdevumi par atkritumu savākšanu, izvešanu no apdzīvotām vietām un teritorijām ārpus apdzīvotām vietām un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</si>
  <si>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</si>
  <si>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</si>
  <si>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</si>
  <si>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</si>
  <si>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</si>
  <si>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</si>
  <si>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</si>
  <si>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</si>
  <si>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</si>
  <si>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</si>
  <si>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</si>
  <si>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</si>
  <si>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</si>
  <si>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</si>
  <si>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</si>
  <si>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</si>
  <si>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</si>
  <si>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</si>
  <si>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</si>
  <si>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</si>
  <si>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</si>
  <si>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</si>
  <si>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</si>
  <si>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</si>
  <si>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</si>
  <si>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</si>
  <si>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</si>
  <si>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</si>
  <si>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</si>
  <si>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</si>
  <si>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</si>
  <si>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</si>
  <si>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Pārējie iepriekš neklasificētie pakalpojumu veidi</t>
  </si>
  <si>
    <t>Maksājumi par sniegtajiem finanšu pakalpojumiem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</si>
  <si>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</si>
  <si>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</si>
  <si>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</si>
  <si>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</si>
  <si>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</si>
  <si>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</si>
  <si>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Kurināmais un enerģētiskie  materiāli</t>
  </si>
  <si>
    <t>Kurināmais</t>
  </si>
  <si>
    <t>Degviela</t>
  </si>
  <si>
    <t>Pārējie enerģētiskie materiāli</t>
  </si>
  <si>
    <t>Materiāli un izejvielas palīgražošanai</t>
  </si>
  <si>
    <t>Zāles, ķimikālijas, laboratorijas preces, medicīniskās ierīces, med.instrumenti,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</si>
  <si>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</si>
  <si>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</si>
  <si>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</si>
  <si>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</si>
  <si>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</si>
  <si>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</si>
  <si>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</si>
  <si>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</si>
  <si>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</si>
  <si>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</si>
  <si>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</si>
  <si>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</si>
  <si>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</si>
  <si>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</si>
  <si>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</si>
  <si>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</si>
  <si>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</si>
  <si>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</si>
  <si>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</si>
  <si>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</si>
  <si>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</si>
  <si>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</si>
  <si>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</si>
  <si>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</si>
  <si>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</si>
  <si>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</si>
  <si>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</si>
  <si>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</si>
  <si>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</si>
  <si>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</si>
  <si>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</si>
  <si>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</si>
  <si>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</si>
  <si>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</si>
  <si>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</si>
  <si>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</si>
  <si>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</si>
  <si>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</si>
  <si>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</si>
  <si>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</si>
  <si>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</si>
  <si>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</si>
  <si>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</si>
  <si>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</si>
  <si>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</si>
  <si>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</si>
  <si>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</si>
  <si>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</si>
  <si>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</si>
  <si>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</si>
  <si>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</si>
  <si>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</si>
  <si>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</si>
  <si>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</si>
  <si>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</si>
  <si>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</si>
  <si>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</si>
  <si>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</si>
  <si>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</si>
  <si>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</si>
  <si>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</si>
  <si>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</si>
  <si>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</si>
  <si>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</si>
  <si>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</si>
  <si>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</si>
  <si>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</si>
  <si>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</si>
  <si>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</si>
  <si>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</si>
  <si>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</si>
  <si>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</si>
  <si>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</si>
  <si>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</si>
  <si>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</si>
  <si>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</si>
  <si>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</si>
  <si>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</si>
  <si>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</si>
  <si>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</si>
  <si>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</si>
  <si>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</si>
  <si>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</si>
  <si>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</si>
  <si>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</si>
  <si>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</si>
  <si>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</si>
  <si>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</si>
  <si>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</si>
  <si>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</si>
  <si>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</si>
  <si>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</si>
  <si>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</si>
  <si>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</si>
  <si>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</si>
  <si>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</si>
  <si>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</si>
  <si>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</si>
  <si>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</si>
  <si>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</si>
  <si>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</si>
  <si>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</si>
  <si>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</si>
  <si>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</si>
  <si>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</si>
  <si>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</si>
  <si>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</si>
  <si>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</si>
  <si>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</si>
  <si>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sociālāpalīdzība iedzīvotājiem natūrā</t>
  </si>
  <si>
    <t>Pabalsti ēdināšanai natūrā</t>
  </si>
  <si>
    <t>Pašvaldības vienreizējie pabalsti natūrā ārkārtas situācijā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</si>
  <si>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</si>
  <si>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</si>
  <si>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</si>
  <si>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</si>
  <si>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</si>
  <si>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</si>
  <si>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</si>
  <si>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</si>
  <si>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</si>
  <si>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</si>
  <si>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</si>
  <si>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</si>
  <si>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</si>
  <si>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</si>
  <si>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</si>
  <si>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</si>
  <si>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</si>
  <si>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</si>
  <si>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</si>
  <si>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</si>
  <si>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</si>
  <si>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</si>
  <si>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</si>
  <si>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</si>
  <si>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</si>
  <si>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</si>
  <si>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</si>
  <si>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</si>
  <si>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</si>
  <si>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</si>
  <si>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</si>
  <si>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</si>
  <si>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</si>
  <si>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</si>
  <si>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</si>
  <si>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</si>
  <si>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</si>
  <si>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</si>
  <si>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</si>
  <si>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</si>
  <si>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</si>
  <si>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</si>
  <si>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</si>
  <si>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</si>
  <si>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</si>
  <si>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</si>
  <si>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</si>
  <si>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</si>
  <si>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</si>
  <si>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</si>
  <si>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Starptautiskā sadarbība</t>
  </si>
  <si>
    <t>Pārējie pārskaitījumi ārvalstīm</t>
  </si>
  <si>
    <t>Subsīdijas un dotācijas komersantiem, biedrībām un nodibinājumiem, ostām un speciālajām ekonomiskajām zonām Eiropas Savienības politiku instrumentu un pārējās ārvalstu finanšu palīdzības līdzfinansēto projektu un (vai) pasākumu ietvaros</t>
  </si>
  <si>
    <t>Sociālās garantijas bāreņiem un audžuģimenēm natūrā</t>
  </si>
  <si>
    <t>Pārējā sociālā palīdzība  natūrā</t>
  </si>
  <si>
    <t>IEŅĒMUMU UN IZDEVUMU TĀME 2017.GADAM</t>
  </si>
  <si>
    <t>Izdevumu tāme 2017.gadam</t>
  </si>
  <si>
    <t>Izdevumi par siltumenerģiju, tai skaitā apkuri</t>
  </si>
  <si>
    <t>Ar brīvprātīgā darba veikšanu saistītie izdevumi</t>
  </si>
  <si>
    <t>Izdevumi par precēm iestādes administratīvās darbības nodrošināšanai un sabiedrisko attiecību īstenošanai</t>
  </si>
  <si>
    <t>Pašvaldības un tās iestāžu savstarpējie uzturēšanas izdevumu transferti</t>
  </si>
  <si>
    <t>Pamatbudžets pirms priekšlikumiem</t>
  </si>
  <si>
    <t>Valsts budžeta transferti (mērķdotācijas) pirms priekšlikumiem</t>
  </si>
  <si>
    <t>Priekšlikumi izmaiņām pamatbudž. (+/-)</t>
  </si>
  <si>
    <t>Maksas pakalpojumi pirms priekšlikumiem</t>
  </si>
  <si>
    <t>Priekšlikumi izmaiņām maksas pakalp. (+/-)</t>
  </si>
  <si>
    <t>Ziedojumi, dāvinājumi pirms priekšlikumiem</t>
  </si>
  <si>
    <t>Priekšlikumi izmaiņām ziedoj., dāvināj. (+/-)</t>
  </si>
  <si>
    <t>Finanšu līdzekļu nepieciešamības pamatojums, aprēķini, atšifrējumi, ekonomijas vai samazinājuma iemesli</t>
  </si>
  <si>
    <t>Priekšlikumi izmaiņām valts budž. transferti (mērķdotāc.) (+/-)</t>
  </si>
  <si>
    <t>Tāme Nr.09.4.1.</t>
  </si>
  <si>
    <t>Jūrmalas Bērnu un jauniešu interešu centrs</t>
  </si>
  <si>
    <t>90009226256</t>
  </si>
  <si>
    <t>Zemgales iela 4, Jūrmala</t>
  </si>
  <si>
    <t>09.510.</t>
  </si>
  <si>
    <t>LV32PARX0002484572064</t>
  </si>
  <si>
    <t>LV32PARX0002484573034</t>
  </si>
  <si>
    <t>LV04PARX0002484572083</t>
  </si>
  <si>
    <t>LV90PARX0002484577034</t>
  </si>
  <si>
    <t>Jauniešu iniciatīvu konkursa projekti, finansējuma pārkārtojums no Attīstības pārvaldes, atbilstoši nolikuma projekta 7.punktam</t>
  </si>
  <si>
    <t>Tāme Nr.09.12.1</t>
  </si>
  <si>
    <t>Jūrmalas Mūzikas vidusskola</t>
  </si>
  <si>
    <t>90000056465</t>
  </si>
  <si>
    <t>Smilšu iela 7, Jūrmala, LV-2015</t>
  </si>
  <si>
    <t>09.510</t>
  </si>
  <si>
    <t>Iestādes uzturēšana, profesionālās ievrzes izglītības nodrošināšana</t>
  </si>
  <si>
    <t>LV56PARX0002484572020</t>
  </si>
  <si>
    <t>LV22PARX0002484573020</t>
  </si>
  <si>
    <t>LV80PARX0002484577020</t>
  </si>
  <si>
    <t>LV17PARX0002484576020</t>
  </si>
  <si>
    <t>Grozījumi sakarā ar to, ka atvaļinājuma nauda pedagogiem tiek maksāta no EKK 1119.                                                  MD profesionālā ievirze 7948 EUR                     PB 738 EUR</t>
  </si>
  <si>
    <t>Grozījumi sakarā ar to, ka atvaļinājuma nauda pedagogiem tiek maksāta no EKK 1119. 28010 /12 x 2 mēn = 4668 EUR MD profesionālā ievirze</t>
  </si>
  <si>
    <t>Grozījumi sakarā ar to, ka atvaļinājuma nauda pedagogiem tiek maksāta no EKK 1119.                                                  MD profesionālā ievirze 1639.95 x 2 mēn. = 3280 EUR                               PB 368.80 x 2 mēn = 738 EUR</t>
  </si>
  <si>
    <t>Tāme Nr.  08.4.2.</t>
  </si>
  <si>
    <t>Jūrmalas Kultūras centrs</t>
  </si>
  <si>
    <t>90009229680</t>
  </si>
  <si>
    <t>Jomas ielā 35, Jūrmalā LV-2015</t>
  </si>
  <si>
    <t>08.620</t>
  </si>
  <si>
    <t>Pilsētas kultūras un atpūtas pasākumi</t>
  </si>
  <si>
    <t>LV59PARX0002484572063</t>
  </si>
  <si>
    <t>LV59PARX0002484573033</t>
  </si>
  <si>
    <t>LV20PARX0002484577033</t>
  </si>
  <si>
    <t>saskaņā ar 5a.pielikuma atšifrējumu no 28.04.2017</t>
  </si>
  <si>
    <r>
      <rPr>
        <b/>
        <sz val="9"/>
        <rFont val="Times New Roman"/>
        <family val="1"/>
        <charset val="186"/>
      </rPr>
      <t>28.pielikums</t>
    </r>
    <r>
      <rPr>
        <sz val="9"/>
        <rFont val="Times New Roman"/>
        <family val="1"/>
        <charset val="186"/>
      </rPr>
      <t xml:space="preserve"> Jūrmalas pilsētas domes</t>
    </r>
  </si>
  <si>
    <t>2016.gada 16.decembra saistošajiem noteikumiem Nr.47</t>
  </si>
  <si>
    <t>(Protokols Nr.19, 19.punkts)</t>
  </si>
  <si>
    <t>2017.gada budžeta atšifrējums pa programmām un budžeta veidiem</t>
  </si>
  <si>
    <t>Struktūrvienība:</t>
  </si>
  <si>
    <t>Programma:</t>
  </si>
  <si>
    <t>Funkcionālās klasifikācijas kods:</t>
  </si>
  <si>
    <t>Nr.</t>
  </si>
  <si>
    <t>Pasākums/ aktivitāte/ projekts/ pakalpojuma nosaukums/ objekts</t>
  </si>
  <si>
    <t>Ekonomiskās klasifikācijas kodi</t>
  </si>
  <si>
    <t>2017.gada budžets pirms priekšlikumiem</t>
  </si>
  <si>
    <t>Priekšlikumi izmaiņām (+/-)</t>
  </si>
  <si>
    <t>2017.gada budžets apstiprināts pēc izmaiņām</t>
  </si>
  <si>
    <t xml:space="preserve">Attīstības plānošanas dokumenta nosaukums/ Rīcības virziens un aktiv.numurs* </t>
  </si>
  <si>
    <t>pamatbudžets</t>
  </si>
  <si>
    <t>maksas pakalpojumi</t>
  </si>
  <si>
    <t>KOPĀ:</t>
  </si>
  <si>
    <t>Valsts svētki, svinamās un atceres dienas</t>
  </si>
  <si>
    <t>JPAP_R3.3.1._191
JPAP_R3.3.1._194</t>
  </si>
  <si>
    <t>Gadskārtu svētki</t>
  </si>
  <si>
    <t>Lielākie Jūrmalas pilsētas pasākumi</t>
  </si>
  <si>
    <t>3.1.</t>
  </si>
  <si>
    <t>Kūrorta svētku gājiens</t>
  </si>
  <si>
    <t>3.2.</t>
  </si>
  <si>
    <t>Jomas ielas svētki</t>
  </si>
  <si>
    <t>JPAP_R3.3.1._191</t>
  </si>
  <si>
    <t>3.3.</t>
  </si>
  <si>
    <t>Nakts ekspedīcija ģimenei "Nestāsti pasaciņas"</t>
  </si>
  <si>
    <t>JPAP_R1.7.1._ 43
JPAP_R3.3.1._191</t>
  </si>
  <si>
    <t>3.4.</t>
  </si>
  <si>
    <t>Jaunā gada sagaidīšana</t>
  </si>
  <si>
    <t>3.5.</t>
  </si>
  <si>
    <t>Kauguru rudens svētki</t>
  </si>
  <si>
    <t xml:space="preserve">
JPAP_R3.3.1._191</t>
  </si>
  <si>
    <t xml:space="preserve">JKC piedāvājums </t>
  </si>
  <si>
    <t>4.1.</t>
  </si>
  <si>
    <t xml:space="preserve">Vasaras koncerti </t>
  </si>
  <si>
    <t>Piešķirto līdzekļu pārdale</t>
  </si>
  <si>
    <t xml:space="preserve">Ir precizētas izmaksas Vasaras koncertiem un to sadalījums pa izmaksas veidiem (autoratlīdzības līgums vai rēķins par radošo pakalpojumu). </t>
  </si>
  <si>
    <t>Izdevumu samazinājums radošo pakalpojumu apmaksai.</t>
  </si>
  <si>
    <t xml:space="preserve">Izdevumu palielinājums materiālu iegādei, jo programmai klāt ir vairāki amatierkolektīvu koncerti, kuru vienīgās izmaksas ir minimāls cienasts dalībniekiem un ziedi māksliniekiem. </t>
  </si>
  <si>
    <t>4.2.</t>
  </si>
  <si>
    <t xml:space="preserve">Dzejas diens </t>
  </si>
  <si>
    <t>4.3.</t>
  </si>
  <si>
    <t>Pasākumu cikli</t>
  </si>
  <si>
    <t>4.4.</t>
  </si>
  <si>
    <t>Atpūtas pasākumi - džeza klubs, balles</t>
  </si>
  <si>
    <t>4.5.</t>
  </si>
  <si>
    <t>Mākslas izstādes</t>
  </si>
  <si>
    <t>4.6.</t>
  </si>
  <si>
    <t>Kinoseansi</t>
  </si>
  <si>
    <t>JPAP_R3.3.1._203</t>
  </si>
  <si>
    <t>KKN piedāvājums</t>
  </si>
  <si>
    <t>5.1.</t>
  </si>
  <si>
    <t>"Jokosim tautiski"</t>
  </si>
  <si>
    <t>5.2.</t>
  </si>
  <si>
    <t>Neformālo pianistu festivāls</t>
  </si>
  <si>
    <t>5.3.</t>
  </si>
  <si>
    <t>Pasākumu cikls "Bērnu vasara"</t>
  </si>
  <si>
    <t>5.4.</t>
  </si>
  <si>
    <t>5.5.</t>
  </si>
  <si>
    <t>5.6.</t>
  </si>
  <si>
    <t>Dzejas dienas</t>
  </si>
  <si>
    <t>5.7.</t>
  </si>
  <si>
    <t>Jauniešu teātra studija  "Eksperiments"</t>
  </si>
  <si>
    <t>5.8.</t>
  </si>
  <si>
    <t>Mātes dienas koncerts</t>
  </si>
  <si>
    <t>5.9.</t>
  </si>
  <si>
    <t>Mākslinieku nama piedāvājums</t>
  </si>
  <si>
    <t>6.1.</t>
  </si>
  <si>
    <t>Mākslas dienas</t>
  </si>
  <si>
    <t>6.2.</t>
  </si>
  <si>
    <t>Muzeju nakts</t>
  </si>
  <si>
    <t>Piešķirto līdzekļu pārdale.</t>
  </si>
  <si>
    <t>6.3.</t>
  </si>
  <si>
    <t>Mākslas projekts - konkurss / izstāde  "JĀ / NEatkarība"</t>
  </si>
  <si>
    <t>6.4.</t>
  </si>
  <si>
    <t>Jūrmalas teātra piedāvājums</t>
  </si>
  <si>
    <t>7.1.</t>
  </si>
  <si>
    <t xml:space="preserve">Jauniestudējumi </t>
  </si>
  <si>
    <t>JPAP_R3.3.1._191
JPAP_R3.3.1._194
JPAP_R3.3.1._197</t>
  </si>
  <si>
    <t>7.2.</t>
  </si>
  <si>
    <t>Jūrmals Bērnu un jauniešu teātris Uzvedums - eksāmens sezonas noslēgumā</t>
  </si>
  <si>
    <t>7.3.</t>
  </si>
  <si>
    <t>Jubilejas pasākums</t>
  </si>
  <si>
    <t>Teātra pirmizrādes</t>
  </si>
  <si>
    <t>7.5.</t>
  </si>
  <si>
    <t>Ziemassvētku koncerts</t>
  </si>
  <si>
    <t>JPAP_R1.7.1._43
JPAP_R3.3.1._191
JPAP_R3.3.1._194</t>
  </si>
  <si>
    <t>7.6.</t>
  </si>
  <si>
    <t>Piedalīšanās amatierteātru skatēs, festivālos valsts robežās un ārvalstīs</t>
  </si>
  <si>
    <t xml:space="preserve">
JPAP_R3.3.1._194
JPAP_R3.3.1._197</t>
  </si>
  <si>
    <t>Dažādi projekti</t>
  </si>
  <si>
    <t>8.1.</t>
  </si>
  <si>
    <t>Pilsētas Ziemassvētku noformējuma konkursa noslēguma pasākums</t>
  </si>
  <si>
    <t>8.2.</t>
  </si>
  <si>
    <t>Zvaigznes dienas pasākums</t>
  </si>
  <si>
    <t>8.3.</t>
  </si>
  <si>
    <t xml:space="preserve">Pasākumu cikls "Bērnu vasara" </t>
  </si>
  <si>
    <t>8.4.</t>
  </si>
  <si>
    <t>Starptautiskais senioru deju festivāls "Puķu balle"</t>
  </si>
  <si>
    <t>8.5.</t>
  </si>
  <si>
    <t>Atklāšanas un tematiskie pasākumi</t>
  </si>
  <si>
    <t>8.6.</t>
  </si>
  <si>
    <t>Ķemeru svētki</t>
  </si>
  <si>
    <t>8.7.</t>
  </si>
  <si>
    <t>18. novembra svinības Ķemeros</t>
  </si>
  <si>
    <t>8.8.</t>
  </si>
  <si>
    <t>Pasākums jauniešiem "Augsim Latvijai"</t>
  </si>
  <si>
    <t>Jūrmals radošo kolektīvu darbības finansējums</t>
  </si>
  <si>
    <t>9.1.</t>
  </si>
  <si>
    <t>Pilsētas radošo kolektīvu piedalīšanās republikas mēroga pasākumos</t>
  </si>
  <si>
    <t>JPAP_R3.3.1._194</t>
  </si>
  <si>
    <t>Izdevumi nakšņošanai skolā (telpu noma) DK ''Ābelīte'' - Senioru deju dienas Ventspilī - viena nakts 17.06.2017.</t>
  </si>
  <si>
    <t>Samazināti izdevumi transporta nomai bērnu DK ''Vizmiņa'' - 60.00 EUR; BG deju studijai  - 525.00 EUR.</t>
  </si>
  <si>
    <t>Izdevumu palielinājums: 120.00 EUR dalības maksa pasākumā ''Latvju bērni danci veda'' Kuldīgā 03.07.2017 - 2 kolektīvi (''Vizmiņa'' un ''Zītariņš'') x 2 vecuma grupas x 30.00 EUR.; 57.00 EUR muz.noformējums BG deju studijai.</t>
  </si>
  <si>
    <t>Izdevumu palielinājums BG deju studijas tērpiem: krekliņi 12 gab. x 5.00 EUR.</t>
  </si>
  <si>
    <t>9.2.</t>
  </si>
  <si>
    <t>Pilsētas radošo kolektīvu un kultūras darbinieku pilsētas mēroga konkursi un skates</t>
  </si>
  <si>
    <t>9.3.</t>
  </si>
  <si>
    <t xml:space="preserve">Radošo kolektīvu jubilejas un citi  kolektīvu iniciēti projekti </t>
  </si>
  <si>
    <t>9.4.</t>
  </si>
  <si>
    <t>Pilsētas radošo kolektīvu piedalīšanās ārzemēs rīkotajos koncertos,festivālos, konkursos un izstādēs</t>
  </si>
  <si>
    <t>Izdevumu palielinājums: dienas nauda BG deju studijas vadītājai braucienā uz Gruziju (Tbilisi), Starpt.Deju festivālu (vecākā grupa) 10/2017 - 6 dienas x 23.00 EUR/dienā.</t>
  </si>
  <si>
    <t>Viesnīcas apmaksa Tbilisi (Gruzija) 5 diennaktis BG deju studijas vadītājai.</t>
  </si>
  <si>
    <t>Citas kultūras pasākumu izmaksas</t>
  </si>
  <si>
    <t>10.1.</t>
  </si>
  <si>
    <t>Tipogrāfiajs pakalpojumi (biļetes, afišas un tml.)</t>
  </si>
  <si>
    <t>10.2.</t>
  </si>
  <si>
    <t>AKKA/LAA un LaIPA</t>
  </si>
  <si>
    <t>10.3.</t>
  </si>
  <si>
    <t>Publisko pasākumu apdrošināšana</t>
  </si>
  <si>
    <t>10.4.</t>
  </si>
  <si>
    <t>Elektroenerģijas apmaksa un pieslēguma nodrošinājums kultūras pasākumos dabā</t>
  </si>
  <si>
    <t>10.5.</t>
  </si>
  <si>
    <t>Reklāmas izdevumi kultūras pasākumiem</t>
  </si>
  <si>
    <t>* Informatīvi -</t>
  </si>
  <si>
    <t>Jūrmalas pilsētas attīstības programma 2014.-2020.gadam (JPAP):</t>
  </si>
  <si>
    <t>Rīcības virziens R1.7.1.    Kultūras tūrisma piedāvājuma attīstība</t>
  </si>
  <si>
    <t>Aktivitātes Nr.43 Kultūras dzīves piedāvājuma attīstība visa gada garumā</t>
  </si>
  <si>
    <t>Rīcības virziens R3.3.1.    Pilsētas kultūras iestāžu un muzeju darbības pilnveide</t>
  </si>
  <si>
    <t>Aktivitātes Nr.191 Daudzveidīgu kultūras pasākumu pieejamība Jūrmalas iedzīvotājiem Jūrmalas pilsētā</t>
  </si>
  <si>
    <t>Aktivitātes Nr.194 Amatiermākslas attīstības veicināšana</t>
  </si>
  <si>
    <t>Aktivitātes Nr.197 Teātra attīstība</t>
  </si>
  <si>
    <t>Aktivitātes Nr.203 Kino pakalpojuma attīstība</t>
  </si>
  <si>
    <t xml:space="preserve">Ieņēmums no Valsts Kultūrkapitāla fonda finansējuma projektam  </t>
  </si>
  <si>
    <t>Akordeona iegādei</t>
  </si>
  <si>
    <t>Tāme Nr. 09.12.2.</t>
  </si>
  <si>
    <t xml:space="preserve">Konts tiks atvērts </t>
  </si>
  <si>
    <t>Projekts "Jūrmalas Mūzikas vidusskolas stundu kvalitatīva mācību procesa nodrošināšana un audzēkņu konkurētspējas paaugstināšana"</t>
  </si>
  <si>
    <t>Tāme Nr.09.6.3.</t>
  </si>
  <si>
    <t>Jūrmalas pilsētas Kauguru vidusskola</t>
  </si>
  <si>
    <t>90000051519</t>
  </si>
  <si>
    <t>Raiņa 118</t>
  </si>
  <si>
    <t>09.210</t>
  </si>
  <si>
    <t>Projekts "Exploring Nature and Environmental Issues"</t>
  </si>
  <si>
    <t>LV11TREL981384800200B</t>
  </si>
  <si>
    <t>Saskaņā ar 12.04.2017. Jaunatnes starptautisko programmu aģentūras vēstuli Nr.2-5/165.</t>
  </si>
  <si>
    <t>Vienojoties ar Jaunatnes starptautisko programmu aģentūru, tonera iegādei, sakarā ar to, ka projekta vajadzībām skolā tika veikti dažādi printēšanas darbi.</t>
  </si>
  <si>
    <t>Tāme Nr. 09.31.1.</t>
  </si>
  <si>
    <t>Vaivaru pamatskola</t>
  </si>
  <si>
    <t>90000783949</t>
  </si>
  <si>
    <t>Skautu iela 2, Jūrmala</t>
  </si>
  <si>
    <t>Iestādes uzturēšana un vispārējās izglītības nodrošināšana</t>
  </si>
  <si>
    <t>LV29PARX0002484572021</t>
  </si>
  <si>
    <t>LV92PARX0002484573021</t>
  </si>
  <si>
    <t>LV53PARX0002484577021</t>
  </si>
  <si>
    <t>LV87PARX0002484576021</t>
  </si>
  <si>
    <t xml:space="preserve">*PB ekonomija sakarā ar skolas apkopējas ilgstošo slimību (janvārī neizmaksāja algu par dec. EUR 370, janv. - aprīlis 4 mēn. x 380 = EUR 1520 un skolas strādnieka slimības dēļ no 25.01. - 03.03. ekonomija EUR 516 (janv. EUR 86,36; febr. EUR 380; martā EUR 49,57); 2017.gada janvārī - martā sakarā ar apkopējas slimību vai vakanci par 8 dienām veidojās ekonomija apm. EUR 146 (aizvietošanu veica garderobiste- samakasa no EKK 1147).
*MD Samazinājums vispārējās izglītības pedagogu darba samaksai sakarā ar lielu iesniegto slimības lapu skaitu. </t>
  </si>
  <si>
    <t>Palielinājums nepieciešams, jo sakarā ar ilgstošo apkopējas slimību un strādnieka slimību palielinājušies izdevumi no EKK 1500. Pieņemta darbā apkopēja uz aizvietošanas laiku - algā un kompensācijā par neizmantoto atvaļinājumu 2017.gadaā izmaksāts: vienai EUR 1563,56, otrai EUR 156,32, trešajai būs nepieiciešams EUR 274,44. Strādnieka aizvietotājam EUR 556,96. Līdzekļi turpmāk būs nepieciešami lektora darba apmaksai EUR 300 un ēku un teritorijas uzraugu nodrošināšanai atvaļinājumu laikā EUR 1912.</t>
  </si>
  <si>
    <t>Palielinājums nepieciešams vispārējās izglītības pedagogu slimības lapu apmaksai sakarā ar lielo iesniegto slimības lapu skaitu 2017.gada 4 mēnešos</t>
  </si>
  <si>
    <t>Jūrmalas pilsētas dome</t>
  </si>
  <si>
    <t>90000056357</t>
  </si>
  <si>
    <t>Jūrmala, Jomas iela 1/5, LV-2015</t>
  </si>
  <si>
    <t>06.600</t>
  </si>
  <si>
    <t xml:space="preserve">Pašvaldības īpašumu pārvaldīšana </t>
  </si>
  <si>
    <t>LV84PARX0002484572001</t>
  </si>
  <si>
    <t>LV81PARX0002484577002</t>
  </si>
  <si>
    <t>Tāme Nr.06.1.6.</t>
  </si>
  <si>
    <r>
      <rPr>
        <b/>
        <sz val="9"/>
        <rFont val="Times New Roman"/>
        <family val="1"/>
        <charset val="186"/>
      </rPr>
      <t>17.pielikums</t>
    </r>
    <r>
      <rPr>
        <sz val="9"/>
        <rFont val="Times New Roman"/>
        <family val="1"/>
        <charset val="186"/>
      </rPr>
      <t xml:space="preserve"> Jūrmalas pilsētas domes</t>
    </r>
  </si>
  <si>
    <t xml:space="preserve">2017.gada budžeta atšifrējums pa programmām </t>
  </si>
  <si>
    <t>Struktūrvienība</t>
  </si>
  <si>
    <t>Īpašumu pārvaldes Dzīvokļu nodaļa</t>
  </si>
  <si>
    <t>Pašvaldības īpašumu pārvaldīšana</t>
  </si>
  <si>
    <t>06.600.</t>
  </si>
  <si>
    <t>KOPĀ</t>
  </si>
  <si>
    <t>Līdzekļi apsaimniekošanas un komunālo pakalpojumu maksas segšanai neizīrētos pašvaldības dzīvokļos</t>
  </si>
  <si>
    <t>Finansējums nepieciešams apsaimniekošanas un komunālo pakalpojumu maksas segšanai neizīrētos pašvaldības dzīvokļos</t>
  </si>
  <si>
    <t>JPAP_R2.9.1._115</t>
  </si>
  <si>
    <t>Līdzekļi pašvaldības dzīvojamo telpu īrnieku parādu segšanai SIA ''Jūrmalas namsaimnieks'' un citiem pārvaldniekiem par dzīvojamo telpu apsaimniekošanas maksu un maksu par komunālajiem pakalpojumiem</t>
  </si>
  <si>
    <t>Jūrmalas pilsētas attīstības programma 2014. - 2020.gadam (JPAP)</t>
  </si>
  <si>
    <t>Rīcības virziens R2.9.1.: Pašvaldības dzīvojamā fonda attīstība</t>
  </si>
  <si>
    <t>Aktivitāte Nr.115 Jūrmalas pašvaldības dzīvojamā fonda attīstības plānošana un plānu realizācija</t>
  </si>
  <si>
    <t>Tāme Nr.06.3.1.</t>
  </si>
  <si>
    <t>Jūrmalas pilsētas pāsvaldības iestāde "Jūrmalas kapi"</t>
  </si>
  <si>
    <t>90010691331</t>
  </si>
  <si>
    <t>Eduarda Veindenbauma iela 1, Jūrmala</t>
  </si>
  <si>
    <t>Kapsētu teritoriju apsaimniekošana</t>
  </si>
  <si>
    <t>LV06PARX0002484572144</t>
  </si>
  <si>
    <t>LV08PARX0002484577055</t>
  </si>
  <si>
    <r>
      <t xml:space="preserve">Ūdens sūkņu tehniskā apkope un remonts (noslēgts līgums ar SIA "Kolo Serviss", līguma summa </t>
    </r>
    <r>
      <rPr>
        <b/>
        <sz val="9"/>
        <rFont val="Times New Roman"/>
        <family val="1"/>
        <charset val="186"/>
      </rPr>
      <t>1707,- EUR</t>
    </r>
    <r>
      <rPr>
        <sz val="9"/>
        <rFont val="Times New Roman"/>
        <family val="1"/>
        <charset val="186"/>
      </rPr>
      <t xml:space="preserve"> ieskaitot PVN).</t>
    </r>
  </si>
  <si>
    <r>
      <rPr>
        <sz val="9"/>
        <rFont val="Times New Roman"/>
        <family val="1"/>
        <charset val="186"/>
      </rPr>
      <t>Ventilācijas sistēmas apkopei ieplānots 500,- EUR, ventilācijas sistēmu apkopes speciālisti apskatot esošo sistēmu, izvērtēja apkopes vajadzību un secināja , ka 2017.g. nepieciešama tikai filtru nomaiņa - aptuvenās izmaksas 120,- EUR. Ekonomija 500-120=</t>
    </r>
    <r>
      <rPr>
        <b/>
        <sz val="9"/>
        <rFont val="Times New Roman"/>
        <family val="1"/>
        <charset val="186"/>
      </rPr>
      <t>380,- EUR.</t>
    </r>
    <r>
      <rPr>
        <sz val="9"/>
        <rFont val="Times New Roman"/>
        <family val="1"/>
        <charset val="186"/>
      </rPr>
      <t xml:space="preserve">  No ekonomijas pārcelt </t>
    </r>
    <r>
      <rPr>
        <sz val="9"/>
        <rFont val="Times New Roman"/>
        <family val="1"/>
        <charset val="186"/>
      </rPr>
      <t xml:space="preserve">uz EKK 2214 Mobilo sarunu apmaksai </t>
    </r>
    <r>
      <rPr>
        <b/>
        <sz val="9"/>
        <rFont val="Times New Roman"/>
        <family val="1"/>
        <charset val="186"/>
      </rPr>
      <t>70,- EUR</t>
    </r>
    <r>
      <rPr>
        <sz val="9"/>
        <rFont val="Times New Roman"/>
        <family val="1"/>
        <charset val="186"/>
      </rPr>
      <t>. Pārcelt uz EKK 2243</t>
    </r>
    <r>
      <rPr>
        <b/>
        <sz val="9"/>
        <rFont val="Times New Roman"/>
        <family val="1"/>
        <charset val="186"/>
      </rPr>
      <t xml:space="preserve"> 1707,- EUR</t>
    </r>
    <r>
      <rPr>
        <sz val="9"/>
        <rFont val="Times New Roman"/>
        <family val="1"/>
        <charset val="186"/>
      </rPr>
      <t xml:space="preserve"> ūdens sūkņu tehnisko apkopi un remontu, nekorekti ieplānots. Pārcelt  uz EKK 5232 ūdens sūkņu ierīkošanu </t>
    </r>
    <r>
      <rPr>
        <b/>
        <sz val="9"/>
        <rFont val="Times New Roman"/>
        <family val="1"/>
        <charset val="186"/>
      </rPr>
      <t>2940,- EUR</t>
    </r>
    <r>
      <rPr>
        <sz val="9"/>
        <rFont val="Times New Roman"/>
        <family val="1"/>
        <charset val="186"/>
      </rPr>
      <t>, nekorekti ieplānots.</t>
    </r>
  </si>
  <si>
    <r>
      <t xml:space="preserve">Bija plānota piekabes noma </t>
    </r>
    <r>
      <rPr>
        <b/>
        <sz val="9"/>
        <rFont val="Times New Roman"/>
        <family val="1"/>
        <charset val="186"/>
      </rPr>
      <t>350,- EUR</t>
    </r>
    <r>
      <rPr>
        <sz val="9"/>
        <rFont val="Times New Roman"/>
        <family val="1"/>
        <charset val="186"/>
      </rPr>
      <t>, lai būtu budžeta līdzekļu lietderīga izmantošana vēlamies iestādes vajadzībām iegādāties piekabi.</t>
    </r>
    <r>
      <rPr>
        <b/>
        <sz val="9"/>
        <rFont val="Times New Roman"/>
        <family val="1"/>
        <charset val="186"/>
      </rPr>
      <t xml:space="preserve"> </t>
    </r>
    <r>
      <rPr>
        <sz val="9"/>
        <rFont val="Times New Roman"/>
        <family val="1"/>
        <charset val="186"/>
      </rPr>
      <t xml:space="preserve">Pārcelt uz EKK 5231 </t>
    </r>
  </si>
  <si>
    <r>
      <rPr>
        <sz val="9"/>
        <rFont val="Times New Roman"/>
        <family val="1"/>
        <charset val="186"/>
      </rPr>
      <t xml:space="preserve">Piekabes iegādei </t>
    </r>
    <r>
      <rPr>
        <b/>
        <sz val="9"/>
        <rFont val="Times New Roman"/>
        <family val="1"/>
        <charset val="186"/>
      </rPr>
      <t>640,- EUR</t>
    </r>
  </si>
  <si>
    <r>
      <t xml:space="preserve">Ekonomija </t>
    </r>
    <r>
      <rPr>
        <b/>
        <sz val="9"/>
        <rFont val="Times New Roman"/>
        <family val="1"/>
        <charset val="186"/>
      </rPr>
      <t>190,- EUR</t>
    </r>
    <r>
      <rPr>
        <sz val="9"/>
        <rFont val="Times New Roman"/>
        <family val="1"/>
        <charset val="186"/>
      </rPr>
      <t xml:space="preserve"> apmērā radusies iepirkuma procedūras rezultātā un  </t>
    </r>
    <r>
      <rPr>
        <b/>
        <sz val="9"/>
        <rFont val="Times New Roman"/>
        <family val="1"/>
        <charset val="186"/>
      </rPr>
      <t>100,- EUR</t>
    </r>
    <r>
      <rPr>
        <sz val="9"/>
        <rFont val="Times New Roman"/>
        <family val="1"/>
        <charset val="186"/>
      </rPr>
      <t xml:space="preserve"> ekonomija paredzama kapsētas paplašināšanas projekta ieviešanas kavēšanās dēļ- projekta realizācijā paredzams apgūt 2 sektorus sākumā plānoto 5 sektoru vietā. Parcelt uz EKK 5231.Ūdens sūkņu ierīkošanu 2940,- EUR. Ierīkojamo sūkņu daudzums tiks noskaidrots iepirkuma procedūras rezultātā.</t>
    </r>
  </si>
  <si>
    <t>Tāme Nr.08.1.7.</t>
  </si>
  <si>
    <t>Jūrmala, Jomas iela 1/5</t>
  </si>
  <si>
    <t>08.100</t>
  </si>
  <si>
    <t>Sporta pasākumi</t>
  </si>
  <si>
    <t>Tāme Nr.08.1.8.</t>
  </si>
  <si>
    <t>Sporta veidu attīstība</t>
  </si>
  <si>
    <r>
      <rPr>
        <b/>
        <sz val="9"/>
        <rFont val="Times New Roman"/>
        <family val="1"/>
        <charset val="186"/>
      </rPr>
      <t>20.pielikums</t>
    </r>
    <r>
      <rPr>
        <sz val="9"/>
        <rFont val="Times New Roman"/>
        <family val="1"/>
        <charset val="186"/>
      </rPr>
      <t xml:space="preserve"> Jūrmalas pilsētas domes</t>
    </r>
  </si>
  <si>
    <t xml:space="preserve">2017.gada budžeta projekta atšifrējums pa programmām </t>
  </si>
  <si>
    <t>Jūrmalas Sporta servisa centrs</t>
  </si>
  <si>
    <t xml:space="preserve">Programma: </t>
  </si>
  <si>
    <t>Jūrmalas pilsētas sporta pasākumi</t>
  </si>
  <si>
    <t>Gada balva sportā</t>
  </si>
  <si>
    <t>JPAP_R.1.6.3._41</t>
  </si>
  <si>
    <t>Eiropas Sporta pilsētas statuss 2017.gadam</t>
  </si>
  <si>
    <t>Futbols</t>
  </si>
  <si>
    <t>Atklātās sacensības Jūrmalas domes kauss  5. posmos pludmales futbolā</t>
  </si>
  <si>
    <t>Basketbols</t>
  </si>
  <si>
    <t>Jūrmalas basketbola čempionāts</t>
  </si>
  <si>
    <t>Pludmales volejbols</t>
  </si>
  <si>
    <t>Latvijas čempionāts pludmales volejbolā</t>
  </si>
  <si>
    <t>2017. gada Eiropas pludmales volejbola čempionāta finālsacensības</t>
  </si>
  <si>
    <t>2016 CEV Beach Volleyball Championship Jurmala Masters</t>
  </si>
  <si>
    <t>Jūrmalas atklātais jaunatnes čempionāts</t>
  </si>
  <si>
    <t>Starptautiskais Jūrmalas krāsu skrējiens</t>
  </si>
  <si>
    <t>Jūrmalas skriešanas svētki</t>
  </si>
  <si>
    <t>Teniss</t>
  </si>
  <si>
    <t>Latvijas senioru atklātais čempionāts tenisā "Jūrmalas kauss"</t>
  </si>
  <si>
    <t>International Pludmales tenisa turnīrs European Championship + ProAm Jurmala Cup</t>
  </si>
  <si>
    <t>Citi</t>
  </si>
  <si>
    <t>Jūrmalas xTrail sporta pasākums</t>
  </si>
  <si>
    <t>Vislatvijas skolēnu sporta un prāta spēļu ZZ čempionāts fināls un ZZ festivāls bērniem un jauniešiem</t>
  </si>
  <si>
    <t xml:space="preserve">Starptautiskās sporta deju sacensības </t>
  </si>
  <si>
    <t>Pasaules kausa posms ielu vingrošanā</t>
  </si>
  <si>
    <t>Autorallijs "Latvija 2017"</t>
  </si>
  <si>
    <t>Starptautiskajam ielu basketbola turnīrs "Ghetto Basket"</t>
  </si>
  <si>
    <t>6.6.1</t>
  </si>
  <si>
    <t>Starptautiskajam ielu deju turnīrs "Ghetto Dance"</t>
  </si>
  <si>
    <t>Latvijas aprūpes centru sporta spēles Jūrmalā</t>
  </si>
  <si>
    <t>Sporta Senioru Biedrības Jūrmala sporta spēles</t>
  </si>
  <si>
    <t>IPA Winter Cup Jurmala 2017</t>
  </si>
  <si>
    <t>Hokejs</t>
  </si>
  <si>
    <t>Jūrmalas čempionāts hokejā</t>
  </si>
  <si>
    <t>Riteņbraukšana</t>
  </si>
  <si>
    <t>Jūrmalas riteņbraukšanas maratons</t>
  </si>
  <si>
    <t>Neatkarības dienas velobrauciens</t>
  </si>
  <si>
    <t>Projektu konkurss sporta pasākumiem</t>
  </si>
  <si>
    <t>Biedrība "Basketbola klubs Jūrmala"</t>
  </si>
  <si>
    <t>Biedrība Sporta Klubs "Jūrmalas Sports"</t>
  </si>
  <si>
    <t>Futbola klubs "Spartaks"</t>
  </si>
  <si>
    <t>Saskaņā ar protokolu Nr. 1.2-27/5 ,  lai nodrošinātu stadiona ''Sloka'' īre.</t>
  </si>
  <si>
    <t>Jūrmala Racing team</t>
  </si>
  <si>
    <t>Sporta Senioru biedrība Jūrmala</t>
  </si>
  <si>
    <t>Biedrība Florbola klubs "Jūrmala"</t>
  </si>
  <si>
    <t>Gatavošanās un dalība starptautiskās sacensībās Guntis Valneris</t>
  </si>
  <si>
    <t>Biedrība Airēšanas federācija, Jūrmalas airētāju atbalstam</t>
  </si>
  <si>
    <t>Gatavošanās un dalība starptautiskās sacensībās Jeļena Prokopčuka</t>
  </si>
  <si>
    <t>Maratonistes J.Prokopčukas dalība sacensībās</t>
  </si>
  <si>
    <t>Burāšanas sporta vienības fonda "Collatis Viribus" atbalstam</t>
  </si>
  <si>
    <t>Dalība starptautiskās sacensībās A. Samoilovs</t>
  </si>
  <si>
    <t>Biedrība Jāņa Roviča boksa klubs</t>
  </si>
  <si>
    <t>Kartingista Šubecka dalība sacensībās</t>
  </si>
  <si>
    <t>Gatavošanās un dalība starptautiskās sacensībās T. L. Graudiņa</t>
  </si>
  <si>
    <t>Līdzfinansējums T.L.Graudiņai</t>
  </si>
  <si>
    <t>Dalība sacensībās džudo klubam Lido</t>
  </si>
  <si>
    <t>Airēšanas klubs "Majori"</t>
  </si>
  <si>
    <t>Regbija klubs Jūrmala</t>
  </si>
  <si>
    <t>Karatistes M.L. Muižnieces atbalstam</t>
  </si>
  <si>
    <t>Skeitbordista M. Liepiņa atbalstam</t>
  </si>
  <si>
    <t>VRR (A. Vecvagara atbalstam)</t>
  </si>
  <si>
    <t>Ūdenspolo sportista J.K. Vasiļonoka atbalstam</t>
  </si>
  <si>
    <t>Hokejista Emīla Ērgļa atbalstam</t>
  </si>
  <si>
    <t>Kalnu slēpotājas Esteres Poles atbalstam</t>
  </si>
  <si>
    <t xml:space="preserve">PAPA'S sacīkšu komanda </t>
  </si>
  <si>
    <t>Gatavošanās un dalība starptautiskās sacensībās M. Samoilovs</t>
  </si>
  <si>
    <t>Dalība pasaules kausa sacensībās pludmales volejbolā (A.Samoilovs)</t>
  </si>
  <si>
    <t>Gatavošanās un dalība starptautiskās sacensībās L. Ikauniece -Admidiņa</t>
  </si>
  <si>
    <t>Ratiņtenisistes Žanetes Vasaraudzes atbalstam</t>
  </si>
  <si>
    <t>Parabobslejista Alvila Branta atbalstam</t>
  </si>
  <si>
    <t>Projektu konkurss sporta veidu attīstībai</t>
  </si>
  <si>
    <t>Pašvaldības atzinības izteikšana par īpašiem sasniegumiem un rezultātiem</t>
  </si>
  <si>
    <t>Latvijas jaunatnes olimpiāde</t>
  </si>
  <si>
    <t>Jūrmalas boksa klubs</t>
  </si>
  <si>
    <t>Saskaņā ar protokolu Nr. 1.2-27/5 , lai nodrošinātu sportistam Denisam Savdonam dalību Eiropas čempionātā boksā.</t>
  </si>
  <si>
    <t>Sporta attīstības un publicitātes pasākumi</t>
  </si>
  <si>
    <t>Grāmata''Jūrmalas sporta vēsture''</t>
  </si>
  <si>
    <t>Jūrmalas pilsētas attīstības programma 2014. – 2020.gadam (JPAP)</t>
  </si>
  <si>
    <t>Rīcības virziens: R.1.6.3. Sporta pasākumu un pakalpojumu attīstība</t>
  </si>
  <si>
    <t>Aktivitāte: Nr.41 Sporta infrastruktūras un pasākumu un pakalpojumu attīstība</t>
  </si>
  <si>
    <t>Tāme Nr. 10.3.8.</t>
  </si>
  <si>
    <t>Jūrmalas pilsētas pašvaldības iestāde "Jūrmalas veselības veicināšanas un sociālo pakalpojumu centrs"</t>
  </si>
  <si>
    <t>90010991438</t>
  </si>
  <si>
    <t>Strēlnieku pr. 38</t>
  </si>
  <si>
    <t>10.200</t>
  </si>
  <si>
    <t>Pansionāta pakalpojumu sniegšana</t>
  </si>
  <si>
    <t>LV57PARX0002484572099</t>
  </si>
  <si>
    <t>Valsts un citu pašvaldību (iestāžu) budžeta transferti  pirms priekšlikumiem</t>
  </si>
  <si>
    <t>Priekšlikumi izmaiņām valts u.c. pašvaldību (iestāžu) budž. transf. (+/-)</t>
  </si>
  <si>
    <t>Valsts un citu pašvaldību (iestāžu) budžeta transferti</t>
  </si>
  <si>
    <t>Pašvaldības saņemtie transferti no citām pašvaldībām</t>
  </si>
  <si>
    <t>Nepieciešams pārkārtot Rīgas domes Departamenta samaksas daļu par  Rīgas pilsētas pašvaldības klientiem, kuri saņem SAC pakalpojumu institūcijā, uz tam paredzēto kontu - valsts un citu pašvaldību (iestāžu) budžeta transfertiem</t>
  </si>
  <si>
    <t>izdevumi VSAOIe maksājumiem</t>
  </si>
  <si>
    <t>izdevumi par apkuri</t>
  </si>
  <si>
    <t>izdevumi par ūdeni</t>
  </si>
  <si>
    <t>izdevumi par elektību</t>
  </si>
  <si>
    <t>izdevumi par medikamentiem</t>
  </si>
  <si>
    <t>izdevumi par ēdināšanu</t>
  </si>
  <si>
    <t>izdevumi par pamperiem u.c. higiēnas precēm</t>
  </si>
  <si>
    <t>Tāme Nr. 10.3.1.</t>
  </si>
  <si>
    <t>LV81PARX0002484572152</t>
  </si>
  <si>
    <t>LV09PARX0002484577037</t>
  </si>
  <si>
    <t>LV43PARX0002484576037</t>
  </si>
  <si>
    <t>Tāme Nr.10.4.1.</t>
  </si>
  <si>
    <t>Jūrmalas pilsētas pašvaldības iestāde "Sprīdītis"</t>
  </si>
  <si>
    <t>90001868844</t>
  </si>
  <si>
    <t>Sēravotu iela 9, Jūrmala, LV-2012</t>
  </si>
  <si>
    <t>10.700</t>
  </si>
  <si>
    <t>Aprūpe pašvaldības sociālās aprūpes institūcijās</t>
  </si>
  <si>
    <t>LV54PARX0002484572153</t>
  </si>
  <si>
    <t>LV74PARX0002484577031</t>
  </si>
  <si>
    <t>LV11PARX0002484576031</t>
  </si>
  <si>
    <t>Uz 01.05.2017. izlietoti 76% no gada budžeta. Nepieciešami papildlīdzekļi sakarā ar aizliegumu pieņemt ziedotus medikamentus.</t>
  </si>
  <si>
    <t>Ekonomija sakarā ar audzēkņu skaita samazināšanos</t>
  </si>
  <si>
    <t>Atgriezta 2016.gada PVN pārmaksa. Par pārtērēto sakaru pakalpojumu limitu iekasētā nauda.</t>
  </si>
  <si>
    <t>Sakarā ar to , ka darba pienākumu pildīšanai tiek izmantoti tikai mobilie telefoni nepieciešams palielinājums par 10 EUR mēnesī. 7*10=70 EUR. 30 EUR Par pārtērēto sakaru pakalpojumu limitu iekasētā nauda.</t>
  </si>
  <si>
    <t>Pārcelt no koda 2275 elektroenerģijas apmaksai 2000,- EUR ( Elektroenerģijas pārtēriņš radies sakarā ar neparedzēti aukstiem laika apstākļiem 2017.gada aprīlī un maijā, kā arī ar Traktora MTZ 82.1. iedarbināšanā izmantojamo elektrisko palaidēju).</t>
  </si>
  <si>
    <t>Atgriezta 2016.gada PVN pārmaksa 5594,- EUR. Pārcelt uz kodu 2223 elektroenerģijas apmaksai 2000,-EUR.</t>
  </si>
  <si>
    <r>
      <rPr>
        <b/>
        <sz val="9"/>
        <rFont val="Times New Roman"/>
        <family val="1"/>
        <charset val="186"/>
      </rPr>
      <t>10.pielikums</t>
    </r>
    <r>
      <rPr>
        <sz val="9"/>
        <rFont val="Times New Roman"/>
        <family val="1"/>
        <charset val="186"/>
      </rPr>
      <t xml:space="preserve"> Jūrmalas pilsētas domes</t>
    </r>
  </si>
  <si>
    <t>Attīstības pārvaldes Būvniecības projektu vadības nodaļa</t>
  </si>
  <si>
    <t>Administratīvo ēku būvniecība, atjaunošana un uzlabošana</t>
  </si>
  <si>
    <t xml:space="preserve"> 01.110.</t>
  </si>
  <si>
    <t>Domes administratīvo ēku remontdarbi/būvdarbi</t>
  </si>
  <si>
    <t xml:space="preserve">JPAP_R.3.1.2._131 </t>
  </si>
  <si>
    <t>Neparedzamajiem remontdarbiem. Uz 19.05.2017. atlikums EUR 2519.95</t>
  </si>
  <si>
    <t>Glābšanas staciju būvniecība, atjaunošana un uzlabošana</t>
  </si>
  <si>
    <t>03.600.</t>
  </si>
  <si>
    <t>JPAP_R1.6.2._30</t>
  </si>
  <si>
    <t>Pārvietojams glābēju novērošanas tornis</t>
  </si>
  <si>
    <t>Glābšanas staciju infrastruktūras atjaunošana (Kapteiņa Zolta iela 123, Jūrmala)</t>
  </si>
  <si>
    <t>Ostas būvniecība, atjaunošana un uzlabošana</t>
  </si>
  <si>
    <t>04.520.</t>
  </si>
  <si>
    <t>JPAP_ R2.4.2._80</t>
  </si>
  <si>
    <t xml:space="preserve">Ūdenstūrisma pakalpojumu centra "Majori" izveide </t>
  </si>
  <si>
    <t>Publisko teritoriju, ēku un mājokļu būvniecība, atjaunošana un uzlabošana</t>
  </si>
  <si>
    <t>Jauno Slokas kapu izbūve un labiekārtošana</t>
  </si>
  <si>
    <t>JPAP_R2.8.2._114</t>
  </si>
  <si>
    <t xml:space="preserve">Dubultu kultūras un izglītības centrs Strēlnieku prospektā 30, Jūrmalā </t>
  </si>
  <si>
    <t>JPAP_R3.3.1._192
JPAP_R.3.2.4._185</t>
  </si>
  <si>
    <t>JPAP_R3.3.1._192
JPAP_R.3.2.4._173</t>
  </si>
  <si>
    <t>Pašvaldības dzīvojamā fonda remonts</t>
  </si>
  <si>
    <t>Ēku nojaukšana</t>
  </si>
  <si>
    <t>JPAP_R2.8.1._105</t>
  </si>
  <si>
    <t xml:space="preserve">Majoru muiža </t>
  </si>
  <si>
    <t>JPAP_R1.4.3._17</t>
  </si>
  <si>
    <t>Apsekošana, specifikāciju un tāmju sagatavošana</t>
  </si>
  <si>
    <t>JPAP_R.3.1.2._131</t>
  </si>
  <si>
    <t xml:space="preserve">Ēkas restaurācija un atjaunošana Pils ielā 1, Jūrmalā </t>
  </si>
  <si>
    <t>JPAP_R.3.2.4._185</t>
  </si>
  <si>
    <t>Jūrmalas pašvaldības, Lielupes radīto plūdu un krasta erozijas risku apdraudējumu novēršanas pasākumi Dzintaros un Majoros</t>
  </si>
  <si>
    <t>Projekta ekspertīze uz 2018.gadu</t>
  </si>
  <si>
    <t>JPAP_R1.6.2._35</t>
  </si>
  <si>
    <t xml:space="preserve">Kapteiņa Zolta piemiņas vietas teritorijas labiekārtošana </t>
  </si>
  <si>
    <t>JPAP_R.2.8.1._98</t>
  </si>
  <si>
    <t>Tirdzniecības nojumes jaunbūve un inženierkomunikāciju izbūve Slokas ielā 3313, Jūrmalā</t>
  </si>
  <si>
    <t>JPAP_R.3.7.2._231</t>
  </si>
  <si>
    <t>Pašvaldības īpašumā esošo ēku kapitālais remonts</t>
  </si>
  <si>
    <t>Ēku konservācija</t>
  </si>
  <si>
    <t>Atpūtu un sportu veicinošas infrastruktūras izveide, atjaunošana un labiekārtošana</t>
  </si>
  <si>
    <t xml:space="preserve"> 08.100.</t>
  </si>
  <si>
    <t>Pilsētas atpūtas parka un Jauniešu mājas izveide Kauguros</t>
  </si>
  <si>
    <t>JPAP_R.2.8.1._103
JPAP_R.3.7.2._230</t>
  </si>
  <si>
    <t>Sabiedriskā centra Valtera prospektā 54 attīstība</t>
  </si>
  <si>
    <t>JPAP_R.3.3.1._192</t>
  </si>
  <si>
    <t>Ķemeru parka pārbūve un restaurācija</t>
  </si>
  <si>
    <t>JPAP_R1.5.2._21</t>
  </si>
  <si>
    <t>Daudzfunkcionāla un interaktīva dabas tūrisma objekta izveide Ķemeros</t>
  </si>
  <si>
    <t>JPAP_R1.6.1._21</t>
  </si>
  <si>
    <t>Ķemeru ūdenstorņa atjaunošana</t>
  </si>
  <si>
    <t>Slokas sporta komplekss</t>
  </si>
  <si>
    <t>Konstruktīvo elementu un labiekārtojuma remontdarbi</t>
  </si>
  <si>
    <t>JPAP_R3.3.3._206</t>
  </si>
  <si>
    <t>Muzeja ēku būvniecība, atjaunošana un uzlabošana</t>
  </si>
  <si>
    <t>08.220.</t>
  </si>
  <si>
    <t xml:space="preserve">Jūrmalas pilsētas brīvdabas muzeja infrastruktūras attīstība </t>
  </si>
  <si>
    <t>JPAP_R.3.3.1._200</t>
  </si>
  <si>
    <t>Muzeji un izstāžu zāles</t>
  </si>
  <si>
    <t>JPAP_R.3.3.1_192</t>
  </si>
  <si>
    <t>Kultūras centru un namu būvniecība, atjaunošana un uzlabošana</t>
  </si>
  <si>
    <t>08.230.</t>
  </si>
  <si>
    <t xml:space="preserve">Jūrmalas teātra ēkas pārbūve un energoefektivitātes paaugstināšana Muižas ielā 7, Jūrmalā        </t>
  </si>
  <si>
    <t xml:space="preserve">Kultūras centru remonts </t>
  </si>
  <si>
    <t>Teātra, koncertzāles un estrāžu būvniecība, atjaunošana un uzlabošana</t>
  </si>
  <si>
    <t>08.240.</t>
  </si>
  <si>
    <t>Pagaidu žogs Mellužu estrādē</t>
  </si>
  <si>
    <t xml:space="preserve">Mellužu estrādes un Piena paviljona/bāra ēkas atjaunošana, t.sk. teritorijas labiekārtošana </t>
  </si>
  <si>
    <t>Dzintaru koncertzāle</t>
  </si>
  <si>
    <t>Pirmsskolas  izglītības iestāžu būvniecība, atjaunošana un uzlabošana</t>
  </si>
  <si>
    <t>09.100.</t>
  </si>
  <si>
    <t>Avārijas darbi</t>
  </si>
  <si>
    <t>JPAP_R.3.2.2_155</t>
  </si>
  <si>
    <t>Pirmsskolas  izglītības iestādes</t>
  </si>
  <si>
    <t>Jūrmalas PII ''Austras koks''</t>
  </si>
  <si>
    <t>Pirmsskolas izglītības iestādes ''Bitītes'' pārbūve</t>
  </si>
  <si>
    <t>Jūrmalas PII ''Katrīna''</t>
  </si>
  <si>
    <t>Jūrmalas PII ''Madara''</t>
  </si>
  <si>
    <t>Pirmsskolas izglītības iestādes ''Mārītes'' pārbūve</t>
  </si>
  <si>
    <t>Jūrmalas PII ''Podziņa''</t>
  </si>
  <si>
    <t>Jūrmalas PII ''Saulīte''</t>
  </si>
  <si>
    <t>Jūrmalas PII ''Zvaniņš''</t>
  </si>
  <si>
    <t xml:space="preserve">Sākumskolu, pamatskolu, vidusskolu būvniecība, atjaunošana un uzlabošana </t>
  </si>
  <si>
    <t>09.210.</t>
  </si>
  <si>
    <t>JPAP_R.3.2.3._165</t>
  </si>
  <si>
    <t>Vispārējās izglītības iestādes</t>
  </si>
  <si>
    <t>Jūrmalas sākumskola ''Atvase''</t>
  </si>
  <si>
    <t>Jūrmalas sākumskola ''Ābelīte''</t>
  </si>
  <si>
    <t>Jūrmalas sākumskola ''Taurenītis''</t>
  </si>
  <si>
    <t>Āra apgaismojums un grupiņu remonts</t>
  </si>
  <si>
    <t>Jūrmalas pilsētas Ķemeru pamatskolas ēkas pārbūve un energoefektivitātes paaugstināšana</t>
  </si>
  <si>
    <t>Jūrmalas pilsētas Lielupes pamatskolas ēku un Jūrmalas Valsts ģimnāzijas telpu pārbūve, sporta zāles būvniecība Aizputes ielā 1A, Jūrmalā</t>
  </si>
  <si>
    <t>JPAP_R.3.2.3._165
JPAP_R.3.3.3_206</t>
  </si>
  <si>
    <t xml:space="preserve">Jūrmalas Valsts ģimnāzijas ēkas pārbūve un infrastruktūras pilnveide, metodiskā centra izveide </t>
  </si>
  <si>
    <t>Jūrmalas pilsētas Jaundubultu vidusskolas ēkas un autoskolas ēkas energoefektivitātes paaugstināšana Lielupes ielā 21</t>
  </si>
  <si>
    <t>Atlikums</t>
  </si>
  <si>
    <t>JPAP_R.3.2.3._165
JPAP_R.2.6.2._89</t>
  </si>
  <si>
    <t>Jūrmalas pilsētas Jaundubultu vidusskola</t>
  </si>
  <si>
    <t>Jūrmalas pilsētas Kauguru vidusskolas ēkas atjaunošana un energoefektivitātes paaugstināšana</t>
  </si>
  <si>
    <t xml:space="preserve">Jūrmalas pilsētas Kauguru vidusskola </t>
  </si>
  <si>
    <t>Majoru vidusskola</t>
  </si>
  <si>
    <t>Jūrmalas pilsētas internātpamatskola</t>
  </si>
  <si>
    <t>Jūrmalas Valsts ģimnāzijas sporta halle</t>
  </si>
  <si>
    <t>Jūrmalas Valsts ģimnāzijas un sākumskolas ''Atvase'' daudzfuncionālās sporta halles projektēšana un celtniecība</t>
  </si>
  <si>
    <t>Slokas pamatskola</t>
  </si>
  <si>
    <t>Jūrmalas pilsētas Mežmalas vidusskola</t>
  </si>
  <si>
    <t>Pumpuru vidusskola</t>
  </si>
  <si>
    <t>Ķemeru pamatskola</t>
  </si>
  <si>
    <t>Interešu profesionālās ievirzes izglītības iestāžu būvniecība, atjaunošana un uzlabošana</t>
  </si>
  <si>
    <t xml:space="preserve"> 09.510.</t>
  </si>
  <si>
    <t>Jūrmalas Mūzikas skola</t>
  </si>
  <si>
    <t>Jūrmalas Sporta skola</t>
  </si>
  <si>
    <t>Jūrmalas Sporta skolas peldbaseina ēkas pārbūves un energoefektivitātes paaugstināšana</t>
  </si>
  <si>
    <t>Sporta nams "Taurenītis"</t>
  </si>
  <si>
    <t xml:space="preserve">Jūrmalas bērnu un jauniešu interešu centrs </t>
  </si>
  <si>
    <t>Bulduru Dārzkopības vidusskola VSIA</t>
  </si>
  <si>
    <t>Remontdarbi (Lielupes vsk. īrētās telpas)</t>
  </si>
  <si>
    <t>Pārējo sociālo iestāžu būvniecība, atjaunošana un uzlabošana</t>
  </si>
  <si>
    <t>10.700.</t>
  </si>
  <si>
    <t>Jūrmalas pilsētas pašvaldības iestāde ''Sprīdītis''</t>
  </si>
  <si>
    <t>JPAP_R.3.5.1._216</t>
  </si>
  <si>
    <t>Jūrmalas veselības veicināšanas un sociālo pakalpojumu centra infrastruktūras pilnveide un energoefektivitātes paaugstināšana</t>
  </si>
  <si>
    <t>JPAP_R.3.5.1._216
JPAP_R.2.6.2._89</t>
  </si>
  <si>
    <t>Veselības veicināšanas un sociālo pakalpojumu centrs</t>
  </si>
  <si>
    <t>Labklājības pārvalde</t>
  </si>
  <si>
    <t>Ūdensvada remontdarbi</t>
  </si>
  <si>
    <t xml:space="preserve">* Informatīvi </t>
  </si>
  <si>
    <t>Rīcības virziens: R.1.4.3. Citu tūrisma pakalpojumu attīstība</t>
  </si>
  <si>
    <t>Aktivitāte: Nr.17 Tūrisma pakalpojumu piedāvajuma dažādošana</t>
  </si>
  <si>
    <t>Rīcības virziens: R.1.6.1. Dabas tūrisma infrastruktūras attīstība</t>
  </si>
  <si>
    <t>Aktivitāte: Nr.21 Daudzfunkcionāla, interaktīva dabas tūrisma objekta izveide Ķemeros</t>
  </si>
  <si>
    <t>Rīcības virziens: R.1.6.2. Peldvietu infrastruktūras attīstība</t>
  </si>
  <si>
    <t>Aktivitāte: Nr.30 Pašvaldības īpašumā esošo glābšanas staciju rekonstrukcija un būvniecība</t>
  </si>
  <si>
    <t>Aktivitāte: Nr.35 Krasta erozijas procesu aizkavēšanas pasākumi</t>
  </si>
  <si>
    <t>Rīcības virziens: R.2.4.2. Kuģošanas infrastruktūras attīstība Lielupē</t>
  </si>
  <si>
    <t>Aktivitāte: Nr.80 Lielupes kuģošanas un ūdenstūrisma infrastruktūras un pakalpojumu attīstība</t>
  </si>
  <si>
    <t>Rīcības virziens: R.2.6.2. Racionālas un videi draudzīgas energoapgādes sistēmas attīstība</t>
  </si>
  <si>
    <t>Aktivitāte: Nr.89 Ilgspējīga atjaunojamo energoresursu izmantošana, energoefektivitātes paaugstināšana un energopārvaldības sistēmas ieviešana un sertificēšana Jūrmalas pašvaldības teritorijā.</t>
  </si>
  <si>
    <t>Rīcības virziens: R.2.8.1. Publiskās telpas pilnveide</t>
  </si>
  <si>
    <t>Aktivitāte: Nr.98 Parku, skvēru un kūrorta mazās infrastruktūras attīstība un uzturēšana</t>
  </si>
  <si>
    <t>Aktivitāte: Nr.103 Pilsētas atpūtas parka un Jauniešu mājas izveide</t>
  </si>
  <si>
    <t>Aktivitāte: Nr.105 Graustu novākšana pilsētā</t>
  </si>
  <si>
    <t>Rīcības virziens: R.2.8.2. Kapsētu un to infrastruktūras labiekārtošana</t>
  </si>
  <si>
    <t>Aktivitāte: Nr.114 Kapsētu paplašināšana un jaunu kapsētu izveide un to apsaimniekošana</t>
  </si>
  <si>
    <t>Rīcības virziens: R.2.9.1. Pašvaldības dzīvojamā fonda attīstība</t>
  </si>
  <si>
    <t>Aktivitāte: Nr.115 Jūrmalas pašvaldības dzīvojamā fonda attīstības plānošana un plānu realizācija</t>
  </si>
  <si>
    <t>Rīcības virziens: R.3.1.2. Pašvaldības pārvaldes kapacitātes celšana</t>
  </si>
  <si>
    <t>Aktivitāte: Nr.131 Kvalitatīvas pašvaldības pārvaldes kapacitātes nodrošināšana</t>
  </si>
  <si>
    <t>Rīcības virziens: R.3.2.2. Pirmskolas izglītības pakalpojumi</t>
  </si>
  <si>
    <t>Aktivitāte: Nr.155 Pirmsskolas izglītības iestāžu mācību vides uzlabošana</t>
  </si>
  <si>
    <t>Rīcības virziens: R.3.2.3. Vispārizglītojošo skolu izglītības pakalpojumi</t>
  </si>
  <si>
    <t>Aktivitāte: Nr.165 Vispārējās izglītības iestāžu mācību vides uzlabošana</t>
  </si>
  <si>
    <t>Rīcības virziens: R.3.2.4. Profesionālās ievirzes un interešu izglītības pakalpojumi</t>
  </si>
  <si>
    <t xml:space="preserve">Aktivitāte: Nr.185 Profesionālās ievirzes un interešu izglītības iestāžu mācību vides uzlabošana </t>
  </si>
  <si>
    <t>Rīcības virziens: R.3.3.1. Pilsētas kultūras iestāžu un muzeju darbības pilnveide</t>
  </si>
  <si>
    <t>Aktivitāte: Nr.192 Jūrmalas kultūras iestāžu remonts un būvniecība, teritoriju labiekārtošana un materiāltehniskais nodrošinājums</t>
  </si>
  <si>
    <t>Aktivitāte: Nr.200 Jūrmalas brīvdabas muzeja attīstība</t>
  </si>
  <si>
    <t>Rīcības virziens: R.3.3.3. Sporta sektora attīstība</t>
  </si>
  <si>
    <t>Aktivitāte: Nr.206 Publiskās sporta infrastruktūras attīstība</t>
  </si>
  <si>
    <t>Rīcības virziens: R.3.5.1. Sociālo pakalpojumu attīstība</t>
  </si>
  <si>
    <t>Aktivitāte: Nr.216 Sociālā atbalsts infrastruktūras attīstība</t>
  </si>
  <si>
    <t>Rīcības virziens: R.3.7.2. Vietējās uzņēmējdarbības atbalsts infrastruktūras attīstība</t>
  </si>
  <si>
    <t>Aktivitāte: Nr.230 Uzņēmējdarbības veicināšana</t>
  </si>
  <si>
    <t>Tāme Nr.01.1.7.</t>
  </si>
  <si>
    <t>01.110.</t>
  </si>
  <si>
    <t>Tāme Nr.06.1.7.</t>
  </si>
  <si>
    <t>Tāme Nr.08.1.3.</t>
  </si>
  <si>
    <t>08.100.</t>
  </si>
  <si>
    <t>Tāme Nr.09.1.8.</t>
  </si>
  <si>
    <t>Pirmsskolas izglītības iestāžu būvniecība, atjaunošana un uzlabošana</t>
  </si>
  <si>
    <t>Tāme Nr.09.1.9.</t>
  </si>
  <si>
    <t>Sākumskolu, pamatskolu un vidusskolu būvniecība, atjaunošana un uzlabošana</t>
  </si>
  <si>
    <t>Tāme Nr.09.1.3.</t>
  </si>
  <si>
    <t>Interešu un profesionālās ievirzes izglītības iestāžu būvniecība, atjaunošana un uzlabošana</t>
  </si>
  <si>
    <t>Tāme Nr.10.1.1.</t>
  </si>
  <si>
    <t>Dzīvokļu remontdarbi</t>
  </si>
  <si>
    <t>Pagaidu nožogojums Sloka 6 , Jūrmala un Ēkas konservācija Dzintaru prospektā 46, Jūrmalā</t>
  </si>
  <si>
    <t>Sanitārā mezgla remonts Jūrmalas teātra telpās</t>
  </si>
  <si>
    <t>Ugunsdrošības nodrošināšana Mākslinieku nama un Kauguru k/n ēkās. Iepirkums Nr.JPD2017/83RIK, līguma summa EUR 13234.12. Stikla paketes nomaiņa (Kultūras centrs). Tehniskā apsekošana (Kauguru kultūras nams).</t>
  </si>
  <si>
    <t xml:space="preserve">Baseina griestu remontdarbi </t>
  </si>
  <si>
    <t>Virtuves un noliktavas remonts</t>
  </si>
  <si>
    <t>Sākumskolu, pamatskolu, vidusskolu avārijas remontdarbi</t>
  </si>
  <si>
    <t>Ēku kanalizācijas pieslēgšana pilsētas kanalizācijai un ieejas laukuma noklāšana ar bruģi</t>
  </si>
  <si>
    <t xml:space="preserve">Iekārto griestu remontdarbi </t>
  </si>
  <si>
    <t>uz EKK 09.210.5250</t>
  </si>
  <si>
    <t>Ieejas kāpņu remonts</t>
  </si>
  <si>
    <t>Iekārto griestu remontdarbi. Sporta zāles balkona margu remonts. Remontdarbi VUGD prasību izpildei.</t>
  </si>
  <si>
    <t>Iepirkums Nr.JPD2017/32, lēmums par līguma summu EUR 50818.79. 2017.=9680.00 EUR, 2018.=41138.79</t>
  </si>
  <si>
    <t>Tāme Nr.08.1.12.</t>
  </si>
  <si>
    <t>Iestādes uzturēšana, interešu izglītības un jaunatnes darba nodrošināšana</t>
  </si>
  <si>
    <r>
      <rPr>
        <b/>
        <sz val="9"/>
        <rFont val="Times New Roman"/>
        <family val="1"/>
        <charset val="186"/>
      </rPr>
      <t>32.pielikums</t>
    </r>
    <r>
      <rPr>
        <sz val="9"/>
        <rFont val="Times New Roman"/>
        <family val="1"/>
        <charset val="186"/>
      </rPr>
      <t xml:space="preserve"> Jūrmalas pilsētas domes</t>
    </r>
  </si>
  <si>
    <r>
      <t xml:space="preserve">                                                                                                                                                                                                                               </t>
    </r>
    <r>
      <rPr>
        <b/>
        <sz val="14"/>
        <rFont val="Times New Roman"/>
        <family val="1"/>
        <charset val="186"/>
      </rPr>
      <t xml:space="preserve">    Jūrmalas pilsētas pašvaldības saistības (EUR)</t>
    </r>
  </si>
  <si>
    <t>Aizņēmuma apjoms</t>
  </si>
  <si>
    <t>Aizņēmuma paņemšanas gads</t>
  </si>
  <si>
    <t xml:space="preserve">Projekts/Aizņēmuma atdošanas maksajuma gads </t>
  </si>
  <si>
    <t>2031 un turpmākie gadi</t>
  </si>
  <si>
    <t xml:space="preserve"> KOPĀ SAISTĪBU APJOMS</t>
  </si>
  <si>
    <t>Ar roku</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</si>
  <si>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</si>
  <si>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</si>
  <si>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</si>
  <si>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</si>
  <si>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</si>
  <si>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</si>
  <si>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2018-2020</t>
  </si>
  <si>
    <t>Daudzfunkcionāla, interaktīva dabas tūrisma objekta izveide Ķemeros (5.6.2.SAM)</t>
  </si>
  <si>
    <t>18.6.2.0.0.</t>
  </si>
  <si>
    <t>Kredīta % atmaksa 2,7%</t>
  </si>
  <si>
    <t>IPIF</t>
  </si>
  <si>
    <t>2018-2019</t>
  </si>
  <si>
    <t xml:space="preserve">Ķemeru parka atjaunošana (5.6.2.SAM) </t>
  </si>
  <si>
    <t xml:space="preserve"> 2017, 2018</t>
  </si>
  <si>
    <t xml:space="preserve">Jūrmalas pilsētas Lielupes pamatskolas ēku un Jūrmalas Valsts ģimnāzijas telpu pārbūvei, sporta zāles būvniecībai Aizputes ielā 1A, Jūrmalā </t>
  </si>
  <si>
    <t>Kauguru-Slokas apvedceļa posma dzelzceļa dienvidu pusē izbūve (pieslēgums A10/E22 ceļam)</t>
  </si>
  <si>
    <t>Jūrmalas pašvaldības, Lielupes radīto plūdu un krasta erozijas risku apdraudējumu novēršanas pasākumi Dzintaros un Majoros (SAM 5.1.1.)</t>
  </si>
  <si>
    <t>Mellužu estrādes un Piena paviljona atjaunošana</t>
  </si>
  <si>
    <t>Pilsētas atpūtas parka un jauniešu mājas izveide Kauguros</t>
  </si>
  <si>
    <t>Jūrmalas sporta centra ēkas un baseina pārbūve</t>
  </si>
  <si>
    <t>Pirmsskolas izglītības iestāde "Mārīte" pārbūve</t>
  </si>
  <si>
    <r>
      <t>(</t>
    </r>
    <r>
      <rPr>
        <sz val="12"/>
        <rFont val="Times New Roman"/>
        <family val="1"/>
        <charset val="186"/>
      </rPr>
      <t>Kredīta % atmaksa 2,7%)</t>
    </r>
  </si>
  <si>
    <t>2017; 2018</t>
  </si>
  <si>
    <t>Pirmsskolas izglītības iestāde "Bitīte" pārbūve</t>
  </si>
  <si>
    <t>(Kredīta % atmaksa 2,7%)</t>
  </si>
  <si>
    <t>Pirmsskolas izglītības iestāde "Madara" pārbūve</t>
  </si>
  <si>
    <t>Jūrmalas Valsts ģimnāzijas ēkas pārbūve un infrastruktūras pilnvaide, metodiskā centra izveide Raiņa ielā 55, Jūrmalā (ITI SAM 8.1.2.)</t>
  </si>
  <si>
    <t>Kredīta % atmaksas 2.7%</t>
  </si>
  <si>
    <t>2019-2020</t>
  </si>
  <si>
    <t>Dzintaru koncertzāles Lielās zāles rekonstrukcija un teritorijas labiekārtošana</t>
  </si>
  <si>
    <t>2018; …</t>
  </si>
  <si>
    <t>Plānojamās kredītsaistības, t.sk. ES un citu ārējo finanšu avotu priekšfinansējums</t>
  </si>
  <si>
    <t>Aizņēmumu atmaksa</t>
  </si>
  <si>
    <t>2008, 2009</t>
  </si>
  <si>
    <t>Slokas pamatskolas ēkas rekonstrukcija</t>
  </si>
  <si>
    <t xml:space="preserve">Kredīta atm.2,367% </t>
  </si>
  <si>
    <t>Bērnudārza "Katrīna" ēkas rekonstrukcija</t>
  </si>
  <si>
    <t>Dzintara mežaparka rekonstrukcija</t>
  </si>
  <si>
    <t xml:space="preserve">Kredīta atm. 1,852% </t>
  </si>
  <si>
    <t>Slokas sporta kompleksa būvniecība</t>
  </si>
  <si>
    <t>Raiņa ielas rekonstrukcija posmā no Satiksmes ielas līdz Nometņu ielai, Jūrmalā</t>
  </si>
  <si>
    <t>2012, 2013</t>
  </si>
  <si>
    <t>Ēkas rekonstrukcijai ar funkcijas maiņu par sociālās aprūpes ēku ar publiski pieejamām telpām 1.stāvā Skolas ielā 44</t>
  </si>
  <si>
    <t>Kredīta % atmaksa 1,833%</t>
  </si>
  <si>
    <t>Kompleksi risinājumi siltumnīcefekta gāzu emisiju samazināšanai Jūrmalas pašvaldības izglītības iestāžu ēkās</t>
  </si>
  <si>
    <t>Kredīta % atmaksa 1,871%</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</si>
  <si>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</si>
  <si>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</si>
  <si>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</si>
  <si>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</si>
  <si>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</si>
  <si>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</si>
  <si>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</si>
  <si>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</si>
  <si>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</si>
  <si>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</si>
  <si>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</si>
  <si>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</si>
  <si>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</si>
  <si>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</si>
  <si>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</si>
  <si>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</si>
  <si>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</si>
  <si>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</si>
  <si>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</si>
  <si>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</si>
  <si>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</si>
  <si>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t>
  </si>
  <si>
    <t>Dubultu kultūras un izglītības centra Strēlnieku prospektā 30, Jūrmalā būvniecība  (atmaksa 10 gados)</t>
  </si>
  <si>
    <t>Ceļu un to kompleksa investīciju projektu īstenošanai (2016)</t>
  </si>
  <si>
    <t>Ceļu un to kompleksa investīciju projektu īstenošanai (2017)</t>
  </si>
  <si>
    <t>Jūrmalas ūdenssaimniecības attīstības projekta trešā kārta (atmaksa 20 gados)</t>
  </si>
  <si>
    <t>Galvojumi un ilgtermiņa saistības</t>
  </si>
  <si>
    <t>Galvojums Ūdenssaimn.NEFCO</t>
  </si>
  <si>
    <t>Kredīta % atmaksa 3%</t>
  </si>
  <si>
    <t>Galvojums SIA "Jūrmalas siltums" 2-cauruļu siltumapg.proj. Iev.</t>
  </si>
  <si>
    <t>Kredīta % atmaksa 0.077%</t>
  </si>
  <si>
    <t>Galvojums projektā "Piejūra" (20 gadi)</t>
  </si>
  <si>
    <t>Studējošā kredīta galvojums Konstantīnam Ņedošivinam</t>
  </si>
  <si>
    <t>Kredīta %atmaksa, 6 mēn. euribor</t>
  </si>
  <si>
    <t>Studiju kredīta galvojums Konstantīnam Ņedošivinam</t>
  </si>
  <si>
    <t xml:space="preserve">Kredīta %atmaksa, </t>
  </si>
  <si>
    <t>2007, 2011</t>
  </si>
  <si>
    <t>Ilgtermiņa saistības</t>
  </si>
  <si>
    <t>Saistības pavisam kopā:</t>
  </si>
  <si>
    <t>Tāme Nr.04.1.11.</t>
  </si>
  <si>
    <t>04.510</t>
  </si>
  <si>
    <t>Jūrmalas pilsētas pašvaldības 2017.-2019.gada Ceļu fonda izlietojuma programma</t>
  </si>
  <si>
    <t>Tāme Nr.04.1.12.</t>
  </si>
  <si>
    <t>LV78TREL980200804800B</t>
  </si>
  <si>
    <t>LV81TREL9802008037000</t>
  </si>
  <si>
    <r>
      <t>79 213 848-11 216 670-10 837 178=</t>
    </r>
    <r>
      <rPr>
        <b/>
        <sz val="12"/>
        <rFont val="Times New Roman"/>
        <family val="1"/>
        <charset val="186"/>
      </rPr>
      <t>57 160 000</t>
    </r>
  </si>
  <si>
    <t>Saist.not. Nr.???? 09.06.17.</t>
  </si>
  <si>
    <t>Nepieciešami papidus līdzekļi nodrošinot transporta nomu pārvadājot lielgabarīta inventāru, ko nevar nodrošināt parastie autovadītāji (piem: galdi, krēsli, balsošanas kabīnes utt.)</t>
  </si>
  <si>
    <t>Veidosies līdzekļu ekonomija, nebūs nepieciešams papildus apmācīt darbiniekus un sūtīt uz semināriem vai kursiem.</t>
  </si>
  <si>
    <t>Jūrmalas pilsētas vēlēšanu komisijas iecirkņu darba laiks nakts stundās saskaņā ar darba laika uzkaites tabelēm par 04.06.2017. (svētku diena) periodu sastāda 2278.00, kā rezultātā nepieciešami papildus līdzekļi apmaksai par darbu svētku dienā.</t>
  </si>
  <si>
    <t>Jūrmalas pilsētas vēlēšanu komisijas iecirkņu darba laiks nakts stundās saskaņā ar darba laika uzkaites tabelēm par 03.06.2017. periodu sastāda piemaksu 349.85, kā rezultātā veidojas līdzekļu ekonomija.</t>
  </si>
  <si>
    <t>Veidojas līdzekļu ekonomija darbinieku darba samaksas algu fondā saskaņā ar Jūrmalas pilsētas vēlēšani komisijas iecirkņu iesniegtajām darba laika uzskaites tabelēm.</t>
  </si>
  <si>
    <t>LV70PARX0002484572156</t>
  </si>
  <si>
    <t>Iestādes uzturēšana</t>
  </si>
  <si>
    <t>01.110</t>
  </si>
  <si>
    <t>Jomas iela 1/5, Jūrmala, LV 2015</t>
  </si>
  <si>
    <t>90000543728</t>
  </si>
  <si>
    <t>Jūrmalas pilsētas vēlēšanu komisija</t>
  </si>
  <si>
    <t>Tāme Nr.01.2.1</t>
  </si>
  <si>
    <t>Galvenais grāmatvedis</t>
  </si>
  <si>
    <t>Iestādes vadītājs</t>
  </si>
  <si>
    <t>LV57PARX0002484572002</t>
  </si>
  <si>
    <t>04.900</t>
  </si>
  <si>
    <t>Tāme Nr.04.1.2</t>
  </si>
  <si>
    <t>Centralizētie pasākumi</t>
  </si>
  <si>
    <t>04.900.</t>
  </si>
  <si>
    <t>Tāme Nr.04.1.3.</t>
  </si>
  <si>
    <t>Pašvaldības budžeta kopējie izdevumu konti</t>
  </si>
  <si>
    <t>Līdzfinansējuma un priekšfinansējuma nodrošināšana ES un citas ārvalstu finanšu palīdzības projektu īstenošanā</t>
  </si>
  <si>
    <t>Pašvaldības pamatbudžets</t>
  </si>
  <si>
    <t>Tāme Nr.04.3.1.</t>
  </si>
  <si>
    <t>saimniecības preces nebūs nepieciešamas plānotajā apjomā</t>
  </si>
  <si>
    <t>lai nodrošinātu sakaru pakalpojumus projekta vadītājam/koordinatoram 7.87 euro/mēnesī pieslēgums BITE</t>
  </si>
  <si>
    <t>LV82TREL981305100500B</t>
  </si>
  <si>
    <t>Projekts ''Pasākumi vietējās sabiedrības veselības veicināšanai un slimību profilaksei Jūrmalā''</t>
  </si>
  <si>
    <t>07.620</t>
  </si>
  <si>
    <t>Mellužu prospekts 83, LV 2008</t>
  </si>
  <si>
    <t>90000594245</t>
  </si>
  <si>
    <t>Jūrmalas pilsētas Labklājības pārvalde</t>
  </si>
  <si>
    <t>Tāme Nr.07.1.4.</t>
  </si>
  <si>
    <t>Izdevumu palielinājums naudas balvu izmaksai saskaņā ar pielikumu Nr.2</t>
  </si>
  <si>
    <t xml:space="preserve">2017.gada izdevumu samazinājums darbinieku atalgojumam - saskaņā ar pielikumu Nr.3 par budžeta kases izpildi uz 01.06.2017. </t>
  </si>
  <si>
    <t>Iestādes uzturēšana un kultūras pakalpojumu sniegšanas nodrošināšana</t>
  </si>
  <si>
    <t>08.230</t>
  </si>
  <si>
    <t>Tāme Nr. 08.4.1.</t>
  </si>
  <si>
    <t>Budžeta klasifikācijas kods</t>
  </si>
  <si>
    <t>LV23TREL982008033000</t>
  </si>
  <si>
    <t>Projekts ''Karjeras atbalsts vispārējās un profesionālās izglītības iestādēs''</t>
  </si>
  <si>
    <t>Tāme Nr.09.1.13.</t>
  </si>
  <si>
    <t xml:space="preserve">Atgriezti aizņemti līdzekļi māc.līdz. siltuma apmaksai maija mēnesi </t>
  </si>
  <si>
    <t xml:space="preserve">Atgriezti aizņemti līdzekļi siltuma apmaksai maija mēnesi </t>
  </si>
  <si>
    <r>
      <t>Kopā EUR</t>
    </r>
    <r>
      <rPr>
        <b/>
        <sz val="9"/>
        <rFont val="Times New Roman"/>
        <family val="1"/>
        <charset val="186"/>
      </rPr>
      <t xml:space="preserve"> 23.00</t>
    </r>
    <r>
      <rPr>
        <sz val="9"/>
        <rFont val="Times New Roman"/>
        <family val="1"/>
        <charset val="186"/>
      </rPr>
      <t xml:space="preserve"> saim. mater.- nometne jūnija, RD IKSD Rīgas 34.vidusskola,līgumsVS34-17-88-lī             ( tual.pap. 30gab.*EUR 0.30=EUR </t>
    </r>
    <r>
      <rPr>
        <b/>
        <sz val="9"/>
        <rFont val="Times New Roman"/>
        <family val="1"/>
        <charset val="186"/>
      </rPr>
      <t>9.00,</t>
    </r>
    <r>
      <rPr>
        <sz val="9"/>
        <rFont val="Times New Roman"/>
        <family val="1"/>
        <charset val="186"/>
      </rPr>
      <t>ziepes 2 litri</t>
    </r>
    <r>
      <rPr>
        <b/>
        <sz val="9"/>
        <rFont val="Times New Roman"/>
        <family val="1"/>
        <charset val="186"/>
      </rPr>
      <t xml:space="preserve">* </t>
    </r>
    <r>
      <rPr>
        <sz val="9"/>
        <rFont val="Times New Roman"/>
        <family val="1"/>
        <charset val="186"/>
      </rPr>
      <t xml:space="preserve">EUR 2.00= EUR </t>
    </r>
    <r>
      <rPr>
        <b/>
        <sz val="9"/>
        <rFont val="Times New Roman"/>
        <family val="1"/>
        <charset val="186"/>
      </rPr>
      <t>4.00</t>
    </r>
    <r>
      <rPr>
        <sz val="9"/>
        <rFont val="Times New Roman"/>
        <family val="1"/>
        <charset val="186"/>
      </rPr>
      <t>, mazg. līdz. 5 litri* EUR 2.00= EUR</t>
    </r>
    <r>
      <rPr>
        <b/>
        <sz val="9"/>
        <rFont val="Times New Roman"/>
        <family val="1"/>
        <charset val="186"/>
      </rPr>
      <t xml:space="preserve"> 10.00</t>
    </r>
  </si>
  <si>
    <t xml:space="preserve"> </t>
  </si>
  <si>
    <r>
      <t xml:space="preserve">gultas veļa- nometne jūnija, RD IKSD Rīgas 34.vidusskola ,līgumsVS34-17-88-lī, EUR 0.85*30gab.*1.3kg= EUR </t>
    </r>
    <r>
      <rPr>
        <b/>
        <sz val="9"/>
        <rFont val="Times New Roman"/>
        <family val="1"/>
        <charset val="186"/>
      </rPr>
      <t>33.15</t>
    </r>
  </si>
  <si>
    <t>Nepieciešami līdzekļi apmaksai par jūliju, augustu mēnesi Latvenergo</t>
  </si>
  <si>
    <t>Nepieciešami līdzekļi apmaksai par jūliju, augustu mēnesi JU</t>
  </si>
  <si>
    <t>Nepieciešami līdzekļi apmaksai par jūliju , augustu mēnesi JS</t>
  </si>
  <si>
    <t>Saņemtie līdzekļi sakarā ar pārsniegtajiem limitiem, samaksāti PB konta</t>
  </si>
  <si>
    <t>Saņemtie līdzekļi sakarā ar pārsniegtajiem limitiem. Lielupes psk. rīkojums Nr5.,09.01.2017.</t>
  </si>
  <si>
    <r>
      <t xml:space="preserve">MP ieņēmumu palielinājums  </t>
    </r>
    <r>
      <rPr>
        <b/>
        <sz val="9"/>
        <rFont val="Times New Roman"/>
        <family val="1"/>
        <charset val="186"/>
      </rPr>
      <t>EUR 1342.86</t>
    </r>
    <r>
      <rPr>
        <sz val="9"/>
        <rFont val="Times New Roman"/>
        <family val="1"/>
        <charset val="186"/>
      </rPr>
      <t xml:space="preserve"> , "Fēnikss" AS- telpu noma par jūniju, jūliju, augustu EUR 447.62*3  , </t>
    </r>
    <r>
      <rPr>
        <b/>
        <sz val="9"/>
        <rFont val="Times New Roman"/>
        <family val="1"/>
        <charset val="186"/>
      </rPr>
      <t>EUR 1431.00</t>
    </r>
    <r>
      <rPr>
        <sz val="9"/>
        <rFont val="Times New Roman"/>
        <family val="1"/>
        <charset val="186"/>
      </rPr>
      <t xml:space="preserve"> ,RD IKSD Rīgas 34.vidusskola-nometne jūnija mēnesi,līgumsVS34-17-88-lī</t>
    </r>
  </si>
  <si>
    <t>LV75PARX0002484577013</t>
  </si>
  <si>
    <t>LV17PARX0002484573013</t>
  </si>
  <si>
    <t>LV51PARX0002484572013</t>
  </si>
  <si>
    <t>Iestādes uzturēšana vispārējās izglītības nodrošināšana</t>
  </si>
  <si>
    <t>Aizputes iela 1a, Jūrmala, LV-2010</t>
  </si>
  <si>
    <t>90000051576</t>
  </si>
  <si>
    <t>Jūrmalas pilsētas Lielupes pamatskola</t>
  </si>
  <si>
    <t xml:space="preserve">Tāme Nr.09.8.1.  </t>
  </si>
  <si>
    <t xml:space="preserve">Suvenīri partnerskolai Ljuben Karavelov vidusskolai Bulgārijā no Majoru vidusskolas </t>
  </si>
  <si>
    <t>Komandējuma izdevumi, transports, viesnīca 4 naktis, ceļojuma apdrošināšana 5 dienām</t>
  </si>
  <si>
    <t>Dienas nauda 1 pedagogam  5 darba dienām komandējumam uz Bulgāriju, lai vērotu mācību stundas</t>
  </si>
  <si>
    <t>Eiropas Savienības Erasmus+ programmas Pamatdarbības Nr1 (KA1) skolu sektora projekta Nr.2017-1-LV01-KA101-035289  "Vēro, dalies, audz" īstenošanai</t>
  </si>
  <si>
    <t>Konts tiks atvērts</t>
  </si>
  <si>
    <t>Projekts "Vēro, dalies, audz"</t>
  </si>
  <si>
    <t>Rīgas iela 3, Jūrmala</t>
  </si>
  <si>
    <t>90000051627</t>
  </si>
  <si>
    <t>Tāme Nr.09.9.3.</t>
  </si>
  <si>
    <t>Sākumskolas bioloģijas kb.projektors fiziski nolietojies-izdegusi lampa, lēcas saplaisājušas</t>
  </si>
  <si>
    <t>Pirksim mazāk d/burtnīcas, jo ļoti nepieciešams jauns projektors un jānomaina 2 izdegušās lampas</t>
  </si>
  <si>
    <t>Jānomaina  izdegušās lampas diviem projektoriem 2gb*202 eur</t>
  </si>
  <si>
    <t>Kopētājam jāmaina bojātā attēla pārneses lenta</t>
  </si>
  <si>
    <t>Krēslus informātikas kb.pirks mazāk</t>
  </si>
  <si>
    <t>Programmā "Ozols"  vidējo izpeļņu atvaļinājumiem aprēķina tikai uz algu kodu, kā rezultātā piemaksu kodā veidojas ekonomija: visp.pamata izgl.programmā (1786,7*2mēn) 3574 eur, interešu izgl.programmā (76*2mēn)152 eur, pirmsskolas izgl.programmā (102,60*2mēn) 206 eur</t>
  </si>
  <si>
    <t>Mērķdot. piemaksu ekonomija no atvaļinājumu naudām novirzīta uz mēnešalgām: visp.izgl.pr.3574 eur, interešu izgl.pr.152 eur, pirmssk.izgl.pr.206 eur.</t>
  </si>
  <si>
    <t>LV59PARX0002484577010</t>
  </si>
  <si>
    <t>LV98PARX0002484573010</t>
  </si>
  <si>
    <t>LV35PARX0002484572010</t>
  </si>
  <si>
    <t>Kronvalda iela 8, Jūrmala, LV2008</t>
  </si>
  <si>
    <t>90000051542</t>
  </si>
  <si>
    <t>Tāme Nr.09.23.1.</t>
  </si>
  <si>
    <t>Līdzekļi nepieciešami vasaras nometnei mācību materiālu un palīglīdzekļu iegādei: 40 bērni x 1.50 EUR (mācību materiāli vienam bērnam vienā dienā) x 10 dienas  = 600 EUR Tiks iegādātas galda spēles, zīmēšanas papīrs, krāsas, zīmuļi, flomasteri, rotu izgatavošanas materiāli, t.sk. dzija un filcēšanas materiāli, dažādas bumbiņas un sporta inventārs, t.sk. volejbola bumbas, tenisa bumbiņas, u.c.</t>
  </si>
  <si>
    <t>Līdzekļi nepieciešami vasaras nometnes bērnu ēdināšanai: 40 bērni x 3.50 EUR (vienas dienas ēdināšanas izmaksas vienam bērnam) x 10 dienas = 1400 EUR</t>
  </si>
  <si>
    <t xml:space="preserve">Līdzekļi nepieciešami bērnu vasaras nometnes nodrošināšanai - ēdināšanai un mācību līdzekļiem. </t>
  </si>
  <si>
    <t>LV48PARX0002484577014</t>
  </si>
  <si>
    <t>LV87PARX0002484573014</t>
  </si>
  <si>
    <t>LV24PARX0002484572014</t>
  </si>
  <si>
    <t>Skolas iela 3, Jūrmala</t>
  </si>
  <si>
    <t>90000051612</t>
  </si>
  <si>
    <t>Tāme Nr.09.27.1.</t>
  </si>
  <si>
    <t>masāžas krēsls medicīnas kabinetā - 5082 EUR</t>
  </si>
  <si>
    <t>Interaktīvais panelis skolas mācību klasē - 1850 EUR</t>
  </si>
  <si>
    <t>Matrači skolas internāta gultām (20 gab. x 70 EUR/gab.) - 1400 EUR un autobusa sēdēkļu apvalku iegādei - 600 EUR</t>
  </si>
  <si>
    <t>Tiek samazināti rezerves līdzekļi izdevumu palielināšanai</t>
  </si>
  <si>
    <t>Pietrūkst līdzekļi skolas virtuves ventilācijas sistēmas sakārtošanas noslēguma daļai - 1755 EUR</t>
  </si>
  <si>
    <t>Ugunsdrošo vējtveru izgatavošanai un uzstādīšanai</t>
  </si>
  <si>
    <t>Pietrūkst līdzekļi arhīva sakartošanai 2010.-2012.gadam (sk.pielikumā tāme)</t>
  </si>
  <si>
    <t>Viesnīcas izdevumi ārzemju komandējumam uz Poliju</t>
  </si>
  <si>
    <t>Dienas nauda  ārzemju komandējumam uz Poliju</t>
  </si>
  <si>
    <t>Pedagogu darba algas ekonomija algas par likmi palielināšanai 2017./2018.m.g.</t>
  </si>
  <si>
    <t>LV19PARX0002484577051</t>
  </si>
  <si>
    <t>LV14PARX0002484572097</t>
  </si>
  <si>
    <t>LV42PARX0002484573048</t>
  </si>
  <si>
    <t>LV42PARX0002484572078</t>
  </si>
  <si>
    <t>Dzirnavu iela 50, Jūrmala, LV 2011</t>
  </si>
  <si>
    <t>90009251342</t>
  </si>
  <si>
    <t>Tāme Nr. 09.28.1.</t>
  </si>
  <si>
    <t>Naudas līdzekļu atgriešana pāsvaldības budžetā (Peldēšanas Federācija atgrieza neizmantoto finasējumu)</t>
  </si>
  <si>
    <t xml:space="preserve">Baseina ēkas, Rūpniecības iela 13, durvju remonts atbilstoši tāmei
</t>
  </si>
  <si>
    <t xml:space="preserve">Ekonomija, jo automašīnai mainīta stavvieta un ikdienā tā tiek turēta Rūpniecības ielā 13. </t>
  </si>
  <si>
    <t>Plānotā inventāra iegāde tiks nodrošināta pēc tiesas izdevumu atgūšanas</t>
  </si>
  <si>
    <t>Plānotās biroja preces tiks iegādātas pēc tiesas izdevumu atgūšanas</t>
  </si>
  <si>
    <t xml:space="preserve">Nauda tiek pārdalīta baseina ēkas, Rūpniecības iela 13, durvju remonts atbilstoši tāmei
</t>
  </si>
  <si>
    <t>Debitoru parādu piedziņai  tiesā, tiesas valsts nodevas un izskatīšanu saistīto izdevumu apmaksai. Futbola kluba Daugadva 216.45 euro, Futbola centra Jūrmala 148.95 euro, Vvytiaz Boxing 74.44 euro, HASC 518.22 euro, Bubņenkovs 79.80 euro.</t>
  </si>
  <si>
    <t>Finasējums nepieciešams, lai veiktu slimības lapu A apmaksu profesionālās ievirzes programmā, jo 2017.gadā pedagogu MD tarifikācija ir lielāka nekā iepriekšējā gadā.</t>
  </si>
  <si>
    <t>Naudas balva trenerim A.Briļam sakarā ar bērna piedzimšanu.</t>
  </si>
  <si>
    <t>Pirmajos piecos mēnešos bija nepieciešams mazākā apjomā veikt papildus darbu apmaksu kā sākotnēji plānosts</t>
  </si>
  <si>
    <t>Sakarā ar Jūrmalas Sporta skolas ūdens attīrīšanas un siltummezglu tehniķa slimību nepieciešams veikt apmaksu par nostrādātajām virstundām 84 stundas * 6.0652 Eur = 509.48 Tehniķi baseinā dežūrē maiņās un ir nepieciešams nodrošināt nepārtrauktu tehniķa dežūru baseinā.</t>
  </si>
  <si>
    <t>MD 700,- EUR līdzekļi nepieciešami slimību lapu apmaksai profesionālās ievirzes programmā.</t>
  </si>
  <si>
    <t>Peldēšanas Fedreācija atgrieza neizmantoto finasējumu, kas tika samaksāts 2016.gada decembrī</t>
  </si>
  <si>
    <t>LV10PARX0002484576049</t>
  </si>
  <si>
    <t>LV73PARX0002484577049</t>
  </si>
  <si>
    <t>LV96PARX0002484573046</t>
  </si>
  <si>
    <t>LV96PARX0002484572076</t>
  </si>
  <si>
    <t>Iestādes uzturēšana, interešu un profesionālās ievirzes izglītības nodrošināšana</t>
  </si>
  <si>
    <t>Nometņu iela 2B, Jūrmala</t>
  </si>
  <si>
    <t>90009249367</t>
  </si>
  <si>
    <t>Tāme Nr.09.29.1</t>
  </si>
  <si>
    <t>VSAOI speciālistiem</t>
  </si>
  <si>
    <t>7 speciālisti viedkaršu izsnigšanai no 01.07.17. darba samaksa 788 euro/mēnesī</t>
  </si>
  <si>
    <t>LV96PARX0002484577023</t>
  </si>
  <si>
    <t>LV72PARX0002484572023</t>
  </si>
  <si>
    <t>10.910</t>
  </si>
  <si>
    <t>Mellužu pr. 83, Jūrmala, LV - 2008</t>
  </si>
  <si>
    <t>Tāme Nr.10.2.1.</t>
  </si>
  <si>
    <t>darba nespējas ''A''lapas apmaksa projekta koordinatoram</t>
  </si>
  <si>
    <t>VSAO iemaksas projekta vadītājam/koordinatoram par pilnas slodzes darbu</t>
  </si>
  <si>
    <t>Darba samaksa projekta vadītājam/koordinatoram no 01.07.17 paredzot pilnas slodzes darbu</t>
  </si>
  <si>
    <r>
      <t xml:space="preserve">Budžeta klasifikācijas kods tiem mainīts saskaņā ar Valsts Kases ieteikumiem, jo Rīgas plānošanas reģions (projekta finansētājs) ir Valsts budžeta </t>
    </r>
    <r>
      <rPr>
        <i/>
        <sz val="9"/>
        <rFont val="Times New Roman"/>
        <family val="1"/>
        <charset val="186"/>
      </rPr>
      <t>daļēji</t>
    </r>
    <r>
      <rPr>
        <sz val="9"/>
        <rFont val="Times New Roman"/>
        <family val="1"/>
        <charset val="186"/>
      </rPr>
      <t xml:space="preserve"> finansēta iestāde</t>
    </r>
  </si>
  <si>
    <t>nepieciešamais papildus finansējums, lai nodrošinātu pilnas slodzes darba samaksu projketa vadītājam/koordinātora</t>
  </si>
  <si>
    <t>LV34TREL981305100400B</t>
  </si>
  <si>
    <t>Projekts ''Deinstitucionalizācija un sociālie pakalpojumi personām ar invaliditāti un bērniem''</t>
  </si>
  <si>
    <t>10.920</t>
  </si>
  <si>
    <t>Tāme Nr.10.2.10.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</si>
</sst>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27" x14ac:knownFonts="1">
    <font>
      <sz val="11"/>
      <color theme="1"/>
      <name val="Calibri"/>
      <family val="2"/>
      <charset val="186"/>
      <scheme val="minor"/>
    </font>
    <font>
      <sz val="10"/>
      <name val="Arial"/>
      <family val="2"/>
      <charset val="186"/>
    </font>
    <font>
      <sz val="9"/>
      <name val="Times New Roman"/>
      <family val="1"/>
      <charset val="186"/>
    </font>
    <font>
      <b/>
      <u/>
      <sz val="12"/>
      <name val="Times New Roman"/>
      <family val="1"/>
      <charset val="186"/>
    </font>
    <font>
      <sz val="10"/>
      <name val="Times New Roman"/>
      <family val="1"/>
      <charset val="186"/>
    </font>
    <font>
      <b/>
      <sz val="9"/>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b/>
      <sz val="12"/>
      <name val="Times New Roman"/>
      <family val="1"/>
      <charset val="186"/>
    </font>
    <font>
      <b/>
      <i/>
      <sz val="12"/>
      <name val="Times New Roman"/>
      <family val="1"/>
      <charset val="186"/>
    </font>
    <font>
      <b/>
      <sz val="9"/>
      <color rgb="FFFF0000"/>
      <name val="Times New Roman"/>
      <family val="1"/>
      <charset val="186"/>
    </font>
    <font>
      <i/>
      <sz val="8"/>
      <name val="Times New Roman"/>
      <family val="1"/>
      <charset val="186"/>
    </font>
    <font>
      <sz val="9"/>
      <color theme="1"/>
      <name val="Times New Roman"/>
      <family val="1"/>
      <charset val="186"/>
    </font>
    <font>
      <i/>
      <sz val="7"/>
      <name val="Times New Roman"/>
      <family val="1"/>
      <charset val="186"/>
    </font>
    <font>
      <i/>
      <u/>
      <sz val="9"/>
      <name val="Times New Roman"/>
      <family val="1"/>
      <charset val="186"/>
    </font>
    <font>
      <b/>
      <i/>
      <sz val="9"/>
      <name val="Times New Roman"/>
      <family val="1"/>
      <charset val="186"/>
    </font>
    <font>
      <sz val="8"/>
      <name val="Times New Roman"/>
      <family val="1"/>
      <charset val="186"/>
    </font>
    <font>
      <b/>
      <sz val="14"/>
      <name val="Times New Roman"/>
      <family val="1"/>
      <charset val="186"/>
    </font>
    <font>
      <i/>
      <sz val="12"/>
      <name val="Times New Roman"/>
      <family val="1"/>
      <charset val="186"/>
    </font>
    <font>
      <sz val="12"/>
      <name val="Times New Roman"/>
      <family val="1"/>
      <charset val="186"/>
    </font>
    <font>
      <sz val="12"/>
      <name val="Arial"/>
      <family val="2"/>
      <charset val="186"/>
    </font>
    <font>
      <b/>
      <sz val="12"/>
      <color theme="1"/>
      <name val="Times New Roman"/>
      <family val="1"/>
      <charset val="186"/>
    </font>
    <font>
      <b/>
      <sz val="9"/>
      <color indexed="81"/>
      <name val="Tahoma"/>
      <family val="2"/>
      <charset val="186"/>
    </font>
    <font>
      <sz val="9"/>
      <color indexed="81"/>
      <name val="Tahoma"/>
      <family val="2"/>
      <charset val="186"/>
    </font>
    <font>
      <sz val="9"/>
      <color indexed="10"/>
      <name val="Times New Roman"/>
      <family val="1"/>
      <charset val="186"/>
    </font>
    <font>
      <sz val="14"/>
      <name val="Times New Roman"/>
      <family val="1"/>
      <charset val="186"/>
    </font>
  </fonts>
  <fills count="10">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13"/>
        <bgColor indexed="64"/>
      </patternFill>
    </fill>
    <fill>
      <patternFill patternType="solid">
        <fgColor theme="8" tint="0.59999389629810485"/>
        <bgColor indexed="64"/>
      </patternFill>
    </fill>
  </fills>
  <borders count="156">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style="thin">
        <color indexed="64"/>
      </left>
      <right style="thin">
        <color indexed="64"/>
      </right>
      <top/>
      <bottom style="double">
        <color indexed="64"/>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thin">
        <color indexed="64"/>
      </left>
      <right style="thin">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double">
        <color indexed="64"/>
      </bottom>
      <diagonal/>
    </border>
    <border>
      <left style="hair">
        <color indexed="64"/>
      </left>
      <right/>
      <top/>
      <bottom style="thin">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top style="thin">
        <color indexed="64"/>
      </top>
      <bottom style="thin">
        <color indexed="64"/>
      </bottom>
      <diagonal/>
    </border>
    <border>
      <left style="hair">
        <color indexed="64"/>
      </left>
      <right/>
      <top style="double">
        <color indexed="64"/>
      </top>
      <bottom style="double">
        <color indexed="64"/>
      </bottom>
      <diagonal/>
    </border>
    <border>
      <left style="thin">
        <color indexed="64"/>
      </left>
      <right style="hair">
        <color indexed="64"/>
      </right>
      <top style="hair">
        <color indexed="64"/>
      </top>
      <bottom/>
      <diagonal/>
    </border>
    <border>
      <left style="thin">
        <color indexed="64"/>
      </left>
      <right style="hair">
        <color indexed="64"/>
      </right>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top style="double">
        <color indexed="64"/>
      </top>
      <bottom style="hair">
        <color indexed="64"/>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style="double">
        <color indexed="64"/>
      </top>
      <bottom style="double">
        <color indexed="64"/>
      </bottom>
      <diagonal/>
    </border>
    <border>
      <left/>
      <right style="hair">
        <color indexed="64"/>
      </right>
      <top style="hair">
        <color indexed="64"/>
      </top>
      <bottom/>
      <diagonal/>
    </border>
    <border>
      <left/>
      <right style="hair">
        <color indexed="64"/>
      </right>
      <top/>
      <bottom style="double">
        <color indexed="64"/>
      </bottom>
      <diagonal/>
    </border>
    <border>
      <left/>
      <right style="hair">
        <color indexed="64"/>
      </right>
      <top style="double">
        <color indexed="64"/>
      </top>
      <bottom style="thin">
        <color indexed="64"/>
      </bottom>
      <diagonal/>
    </border>
    <border>
      <left/>
      <right style="hair">
        <color indexed="64"/>
      </right>
      <top/>
      <bottom/>
      <diagonal/>
    </border>
    <border>
      <left/>
      <right style="hair">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double">
        <color indexed="64"/>
      </top>
      <bottom style="hair">
        <color indexed="64"/>
      </bottom>
      <diagonal/>
    </border>
    <border>
      <left/>
      <right style="hair">
        <color indexed="64"/>
      </right>
      <top style="double">
        <color indexed="64"/>
      </top>
      <bottom style="double">
        <color indexed="64"/>
      </bottom>
      <diagonal/>
    </border>
    <border>
      <left style="hair">
        <color indexed="64"/>
      </left>
      <right/>
      <top style="double">
        <color indexed="64"/>
      </top>
      <bottom style="hair">
        <color indexed="64"/>
      </bottom>
      <diagonal/>
    </border>
    <border>
      <left/>
      <right/>
      <top/>
      <bottom style="double">
        <color indexed="64"/>
      </bottom>
      <diagonal/>
    </border>
    <border>
      <left/>
      <right/>
      <top/>
      <bottom style="hair">
        <color indexed="64"/>
      </bottom>
      <diagonal/>
    </border>
    <border>
      <left/>
      <right/>
      <top style="hair">
        <color indexed="64"/>
      </top>
      <bottom/>
      <diagonal/>
    </border>
    <border>
      <left style="hair">
        <color indexed="64"/>
      </left>
      <right style="thin">
        <color indexed="64"/>
      </right>
      <top style="hair">
        <color indexed="64"/>
      </top>
      <bottom style="double">
        <color indexed="64"/>
      </bottom>
      <diagonal/>
    </border>
    <border>
      <left/>
      <right style="thin">
        <color indexed="64"/>
      </right>
      <top style="thin">
        <color indexed="64"/>
      </top>
      <bottom style="hair">
        <color indexed="64"/>
      </bottom>
      <diagonal/>
    </border>
    <border>
      <left/>
      <right style="thin">
        <color indexed="64"/>
      </right>
      <top/>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bottom style="hair">
        <color indexed="64"/>
      </bottom>
      <diagonal/>
    </border>
    <border>
      <left/>
      <right style="thin">
        <color indexed="64"/>
      </right>
      <top style="double">
        <color indexed="64"/>
      </top>
      <bottom style="hair">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style="thin">
        <color indexed="64"/>
      </right>
      <top style="hair">
        <color indexed="64"/>
      </top>
      <bottom/>
      <diagonal/>
    </border>
    <border>
      <left/>
      <right/>
      <top style="double">
        <color indexed="64"/>
      </top>
      <bottom style="thin">
        <color indexed="64"/>
      </bottom>
      <diagonal/>
    </border>
    <border>
      <left/>
      <right/>
      <top style="thin">
        <color indexed="64"/>
      </top>
      <bottom style="thin">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5">
    <xf numFmtId="0" fontId="0" fillId="0" borderId="0"/>
    <xf numFmtId="0" fontId="1" fillId="0" borderId="0"/>
    <xf numFmtId="0" fontId="1" fillId="0" borderId="0"/>
    <xf numFmtId="0" fontId="1" fillId="0" borderId="0"/>
    <xf numFmtId="0" fontId="1" fillId="0" borderId="0"/>
  </cellStyleXfs>
  <cellXfs count="1515">
    <xf numFmtId="0" fontId="0" fillId="0" borderId="0" xfId="0"/>
    <xf numFmtId="0" fontId="2" fillId="0" borderId="0" xfId="1" applyFont="1" applyFill="1" applyBorder="1" applyAlignment="1" applyProtection="1">
      <alignment vertical="center"/>
    </xf>
    <xf numFmtId="49" fontId="2" fillId="2" borderId="1"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4" fillId="2" borderId="1" xfId="1" applyNumberFormat="1" applyFont="1" applyFill="1" applyBorder="1" applyAlignment="1" applyProtection="1">
      <alignment vertical="center"/>
    </xf>
    <xf numFmtId="49" fontId="5" fillId="2" borderId="0" xfId="1" applyNumberFormat="1" applyFont="1" applyFill="1" applyBorder="1" applyAlignment="1" applyProtection="1">
      <alignment vertical="center"/>
    </xf>
    <xf numFmtId="0" fontId="2" fillId="0" borderId="0" xfId="1" applyFont="1" applyBorder="1" applyAlignment="1" applyProtection="1">
      <alignment vertical="center"/>
    </xf>
    <xf numFmtId="49" fontId="6" fillId="2" borderId="1" xfId="1" applyNumberFormat="1" applyFont="1" applyFill="1" applyBorder="1" applyAlignment="1" applyProtection="1">
      <alignment vertical="center"/>
    </xf>
    <xf numFmtId="49" fontId="2" fillId="2" borderId="9" xfId="1" applyNumberFormat="1" applyFont="1" applyFill="1" applyBorder="1" applyAlignment="1" applyProtection="1">
      <alignment vertical="center"/>
    </xf>
    <xf numFmtId="49" fontId="2" fillId="2" borderId="10" xfId="1" applyNumberFormat="1" applyFont="1" applyFill="1" applyBorder="1" applyAlignment="1" applyProtection="1">
      <alignment vertical="center"/>
    </xf>
    <xf numFmtId="49" fontId="2" fillId="2" borderId="11" xfId="1" applyNumberFormat="1" applyFont="1" applyFill="1" applyBorder="1" applyAlignment="1" applyProtection="1">
      <alignment vertical="center"/>
      <protection locked="0"/>
    </xf>
    <xf numFmtId="49" fontId="2" fillId="2" borderId="12" xfId="1" applyNumberFormat="1" applyFont="1" applyFill="1" applyBorder="1" applyAlignment="1" applyProtection="1">
      <alignment vertical="center"/>
      <protection locked="0"/>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1" xfId="1" applyNumberFormat="1" applyFont="1" applyFill="1" applyBorder="1" applyAlignment="1" applyProtection="1">
      <alignment horizontal="center" vertical="center"/>
    </xf>
    <xf numFmtId="1" fontId="7" fillId="0" borderId="22" xfId="1" applyNumberFormat="1" applyFont="1" applyFill="1" applyBorder="1" applyAlignment="1" applyProtection="1">
      <alignment horizontal="center" vertical="center"/>
    </xf>
    <xf numFmtId="0" fontId="5" fillId="0" borderId="16" xfId="1" applyFont="1" applyFill="1" applyBorder="1" applyAlignment="1" applyProtection="1">
      <alignment vertical="center" wrapText="1"/>
    </xf>
    <xf numFmtId="0" fontId="5" fillId="0" borderId="16" xfId="1" applyFont="1" applyFill="1" applyBorder="1" applyAlignment="1" applyProtection="1">
      <alignment horizontal="left" vertical="center" wrapText="1"/>
    </xf>
    <xf numFmtId="0" fontId="5" fillId="0" borderId="19" xfId="1" applyFont="1" applyFill="1" applyBorder="1" applyAlignment="1" applyProtection="1">
      <alignment vertical="center"/>
      <protection locked="0"/>
    </xf>
    <xf numFmtId="0" fontId="5" fillId="0" borderId="0" xfId="1" applyFont="1" applyFill="1" applyBorder="1" applyAlignment="1" applyProtection="1">
      <alignment vertical="center"/>
    </xf>
    <xf numFmtId="0" fontId="5" fillId="0" borderId="23" xfId="1" applyFont="1" applyFill="1" applyBorder="1" applyAlignment="1" applyProtection="1">
      <alignment vertical="center" wrapText="1"/>
    </xf>
    <xf numFmtId="0" fontId="5" fillId="0" borderId="23" xfId="1" applyFont="1" applyFill="1" applyBorder="1" applyAlignment="1" applyProtection="1">
      <alignment horizontal="left" vertical="center" wrapText="1"/>
    </xf>
    <xf numFmtId="3" fontId="5" fillId="0" borderId="24" xfId="1" applyNumberFormat="1" applyFont="1" applyFill="1" applyBorder="1" applyAlignment="1" applyProtection="1">
      <alignment horizontal="right" vertical="center"/>
    </xf>
    <xf numFmtId="0" fontId="2" fillId="0" borderId="21" xfId="1" applyFont="1" applyFill="1" applyBorder="1" applyAlignment="1" applyProtection="1">
      <alignment vertical="center" wrapText="1"/>
    </xf>
    <xf numFmtId="0" fontId="2" fillId="0" borderId="21" xfId="1" applyFont="1" applyFill="1" applyBorder="1" applyAlignment="1" applyProtection="1">
      <alignment horizontal="left" vertical="center" wrapText="1"/>
    </xf>
    <xf numFmtId="3" fontId="2" fillId="0" borderId="22" xfId="1" applyNumberFormat="1" applyFont="1" applyFill="1" applyBorder="1" applyAlignment="1" applyProtection="1">
      <alignment horizontal="right" vertical="center"/>
    </xf>
    <xf numFmtId="0" fontId="2" fillId="0" borderId="16" xfId="1" applyFont="1" applyFill="1" applyBorder="1" applyAlignment="1" applyProtection="1">
      <alignment vertical="center" wrapText="1"/>
    </xf>
    <xf numFmtId="0" fontId="2" fillId="0" borderId="16" xfId="1" applyFont="1" applyFill="1" applyBorder="1" applyAlignment="1" applyProtection="1">
      <alignment horizontal="right" vertical="center" wrapText="1"/>
    </xf>
    <xf numFmtId="3" fontId="2" fillId="0" borderId="19" xfId="1" applyNumberFormat="1" applyFont="1" applyFill="1" applyBorder="1" applyAlignment="1" applyProtection="1">
      <alignment horizontal="right" vertical="center"/>
      <protection locked="0"/>
    </xf>
    <xf numFmtId="0" fontId="2" fillId="0" borderId="25" xfId="1" applyFont="1" applyFill="1" applyBorder="1" applyAlignment="1" applyProtection="1">
      <alignment vertical="center" wrapText="1"/>
    </xf>
    <xf numFmtId="0" fontId="2" fillId="0" borderId="25" xfId="1" applyFont="1" applyFill="1" applyBorder="1" applyAlignment="1" applyProtection="1">
      <alignment horizontal="right" vertical="center" wrapText="1"/>
    </xf>
    <xf numFmtId="3" fontId="2" fillId="0" borderId="5" xfId="1" applyNumberFormat="1" applyFont="1" applyFill="1" applyBorder="1" applyAlignment="1" applyProtection="1">
      <alignment horizontal="right" vertical="center"/>
      <protection locked="0"/>
    </xf>
    <xf numFmtId="0" fontId="5" fillId="0" borderId="18" xfId="1" applyFont="1" applyFill="1" applyBorder="1" applyAlignment="1" applyProtection="1">
      <alignment horizontal="left" vertical="center" wrapText="1"/>
    </xf>
    <xf numFmtId="3" fontId="2" fillId="0" borderId="20"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horizontal="center" vertical="center"/>
    </xf>
    <xf numFmtId="0" fontId="5" fillId="0" borderId="26"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right" vertical="center"/>
      <protection locked="0"/>
    </xf>
    <xf numFmtId="3" fontId="2" fillId="0" borderId="27" xfId="1" applyNumberFormat="1" applyFont="1" applyFill="1" applyBorder="1" applyAlignment="1" applyProtection="1">
      <alignment horizontal="center" vertical="center"/>
    </xf>
    <xf numFmtId="3" fontId="2" fillId="0" borderId="27" xfId="1" applyNumberFormat="1" applyFont="1" applyFill="1" applyBorder="1" applyAlignment="1" applyProtection="1">
      <alignment vertical="center"/>
    </xf>
    <xf numFmtId="0" fontId="5" fillId="0" borderId="26" xfId="1" applyFont="1" applyFill="1" applyBorder="1" applyAlignment="1" applyProtection="1">
      <alignment horizontal="center" vertical="center" wrapText="1"/>
    </xf>
    <xf numFmtId="0" fontId="2" fillId="0" borderId="16" xfId="1" applyFont="1" applyFill="1" applyBorder="1" applyAlignment="1" applyProtection="1">
      <alignment horizontal="left" vertical="center" wrapText="1"/>
    </xf>
    <xf numFmtId="3" fontId="2" fillId="0" borderId="19"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vertical="center"/>
      <protection locked="0"/>
    </xf>
    <xf numFmtId="0" fontId="2" fillId="0" borderId="25" xfId="1" applyFont="1" applyFill="1" applyBorder="1" applyAlignment="1" applyProtection="1">
      <alignment horizontal="left" vertical="center" wrapText="1"/>
    </xf>
    <xf numFmtId="3" fontId="2" fillId="0" borderId="5"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vertical="center"/>
      <protection locked="0"/>
    </xf>
    <xf numFmtId="0" fontId="2" fillId="0" borderId="28" xfId="1" applyFont="1" applyFill="1" applyBorder="1" applyAlignment="1" applyProtection="1">
      <alignment horizontal="right" vertical="center" wrapText="1"/>
    </xf>
    <xf numFmtId="0" fontId="2" fillId="0" borderId="28" xfId="1" applyFont="1" applyFill="1" applyBorder="1" applyAlignment="1" applyProtection="1">
      <alignment horizontal="left" vertical="center" wrapText="1"/>
    </xf>
    <xf numFmtId="3" fontId="2" fillId="0" borderId="29" xfId="1" applyNumberFormat="1" applyFont="1" applyFill="1" applyBorder="1" applyAlignment="1" applyProtection="1">
      <alignment horizontal="center" vertical="center"/>
    </xf>
    <xf numFmtId="3" fontId="2" fillId="0" borderId="29" xfId="1" applyNumberFormat="1" applyFont="1" applyFill="1" applyBorder="1" applyAlignment="1" applyProtection="1">
      <alignment vertical="center"/>
      <protection locked="0"/>
    </xf>
    <xf numFmtId="0" fontId="5" fillId="0" borderId="30" xfId="1" applyFont="1" applyFill="1" applyBorder="1" applyAlignment="1" applyProtection="1">
      <alignment horizontal="center" vertical="center" wrapText="1"/>
    </xf>
    <xf numFmtId="0" fontId="5" fillId="0" borderId="30" xfId="1" applyFont="1" applyFill="1" applyBorder="1" applyAlignment="1" applyProtection="1">
      <alignment horizontal="left" vertical="center" wrapText="1"/>
    </xf>
    <xf numFmtId="3" fontId="2" fillId="0" borderId="31" xfId="1" applyNumberFormat="1" applyFont="1" applyFill="1" applyBorder="1" applyAlignment="1" applyProtection="1">
      <alignment horizontal="right" vertical="center"/>
    </xf>
    <xf numFmtId="3" fontId="2" fillId="0" borderId="32" xfId="1" applyNumberFormat="1" applyFont="1" applyFill="1" applyBorder="1" applyAlignment="1" applyProtection="1">
      <alignment horizontal="center" vertical="center"/>
    </xf>
    <xf numFmtId="0" fontId="5" fillId="0" borderId="34" xfId="1" applyFont="1" applyFill="1" applyBorder="1" applyAlignment="1" applyProtection="1">
      <alignment horizontal="center" vertical="center" wrapText="1"/>
    </xf>
    <xf numFmtId="0" fontId="5" fillId="0" borderId="34" xfId="1" applyFont="1" applyFill="1" applyBorder="1" applyAlignment="1" applyProtection="1">
      <alignment horizontal="left" vertical="center" wrapText="1"/>
    </xf>
    <xf numFmtId="3" fontId="2" fillId="0" borderId="36" xfId="1" applyNumberFormat="1" applyFont="1" applyFill="1" applyBorder="1" applyAlignment="1" applyProtection="1">
      <alignment horizontal="center" vertical="center"/>
    </xf>
    <xf numFmtId="0" fontId="2" fillId="0" borderId="37" xfId="1" applyFont="1" applyFill="1" applyBorder="1" applyAlignment="1" applyProtection="1">
      <alignment horizontal="right" vertical="center" wrapText="1"/>
    </xf>
    <xf numFmtId="0" fontId="2" fillId="0" borderId="37" xfId="1" applyFont="1" applyFill="1" applyBorder="1" applyAlignment="1" applyProtection="1">
      <alignment horizontal="left" vertical="center" wrapText="1"/>
    </xf>
    <xf numFmtId="3" fontId="2" fillId="0" borderId="39" xfId="1" applyNumberFormat="1" applyFont="1" applyFill="1" applyBorder="1" applyAlignment="1" applyProtection="1">
      <alignment horizontal="center" vertical="center"/>
    </xf>
    <xf numFmtId="0" fontId="2" fillId="0" borderId="37" xfId="1" applyFont="1" applyFill="1" applyBorder="1" applyAlignment="1" applyProtection="1">
      <alignment vertical="center" wrapText="1"/>
    </xf>
    <xf numFmtId="0" fontId="5" fillId="0" borderId="16" xfId="1" applyFont="1" applyBorder="1" applyAlignment="1" applyProtection="1">
      <alignment vertical="center" wrapText="1"/>
    </xf>
    <xf numFmtId="0" fontId="5" fillId="0" borderId="16" xfId="1" applyFont="1" applyBorder="1" applyAlignment="1" applyProtection="1">
      <alignment horizontal="left" vertical="center" wrapText="1"/>
    </xf>
    <xf numFmtId="0" fontId="5" fillId="0" borderId="23" xfId="1" applyFont="1" applyFill="1" applyBorder="1" applyAlignment="1" applyProtection="1">
      <alignment vertical="center"/>
    </xf>
    <xf numFmtId="3" fontId="5" fillId="0" borderId="24" xfId="1" applyNumberFormat="1" applyFont="1" applyFill="1" applyBorder="1" applyAlignment="1" applyProtection="1">
      <alignment vertical="center"/>
    </xf>
    <xf numFmtId="0" fontId="5" fillId="0" borderId="40" xfId="1" applyFont="1" applyFill="1" applyBorder="1" applyAlignment="1" applyProtection="1">
      <alignment vertical="center"/>
    </xf>
    <xf numFmtId="0" fontId="5" fillId="0" borderId="40" xfId="1" applyFont="1" applyFill="1" applyBorder="1" applyAlignment="1" applyProtection="1">
      <alignment vertical="center" wrapText="1"/>
    </xf>
    <xf numFmtId="3" fontId="5" fillId="0" borderId="41" xfId="1" applyNumberFormat="1" applyFont="1" applyFill="1" applyBorder="1" applyAlignment="1" applyProtection="1">
      <alignment vertical="center"/>
    </xf>
    <xf numFmtId="0" fontId="5" fillId="0" borderId="16" xfId="1" applyFont="1" applyFill="1" applyBorder="1" applyAlignment="1" applyProtection="1">
      <alignment vertical="center"/>
    </xf>
    <xf numFmtId="3" fontId="5" fillId="0" borderId="19" xfId="1" applyNumberFormat="1" applyFont="1" applyFill="1" applyBorder="1" applyAlignment="1" applyProtection="1">
      <alignment vertical="center"/>
    </xf>
    <xf numFmtId="0" fontId="5" fillId="3" borderId="30" xfId="1" applyFont="1" applyFill="1" applyBorder="1" applyAlignment="1" applyProtection="1">
      <alignment horizontal="left" vertical="center" wrapText="1"/>
    </xf>
    <xf numFmtId="3" fontId="5" fillId="3" borderId="31" xfId="1" applyNumberFormat="1" applyFont="1" applyFill="1" applyBorder="1" applyAlignment="1" applyProtection="1">
      <alignment vertical="center"/>
    </xf>
    <xf numFmtId="0" fontId="2" fillId="0" borderId="26" xfId="1" applyFont="1" applyFill="1" applyBorder="1" applyAlignment="1" applyProtection="1">
      <alignment horizontal="left" vertical="center" wrapText="1"/>
    </xf>
    <xf numFmtId="0" fontId="2" fillId="0" borderId="37" xfId="1" applyFont="1" applyFill="1" applyBorder="1" applyAlignment="1" applyProtection="1">
      <alignment horizontal="center" vertical="center" wrapText="1"/>
    </xf>
    <xf numFmtId="3" fontId="2" fillId="0" borderId="39" xfId="1" applyNumberFormat="1" applyFont="1" applyFill="1" applyBorder="1" applyAlignment="1" applyProtection="1">
      <alignment vertical="center"/>
    </xf>
    <xf numFmtId="0" fontId="2" fillId="0" borderId="25" xfId="1" applyFont="1" applyFill="1" applyBorder="1" applyAlignment="1" applyProtection="1">
      <alignment horizontal="center" vertical="center" wrapText="1"/>
    </xf>
    <xf numFmtId="3" fontId="2" fillId="0" borderId="5"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protection locked="0"/>
    </xf>
    <xf numFmtId="0" fontId="2" fillId="0" borderId="16" xfId="1" applyFont="1" applyFill="1" applyBorder="1" applyAlignment="1" applyProtection="1">
      <alignment horizontal="center" vertical="center" wrapText="1"/>
    </xf>
    <xf numFmtId="3" fontId="2" fillId="0" borderId="19" xfId="1" applyNumberFormat="1" applyFont="1" applyFill="1" applyBorder="1" applyAlignment="1" applyProtection="1">
      <alignment vertical="center"/>
    </xf>
    <xf numFmtId="3" fontId="2" fillId="0" borderId="27" xfId="1" applyNumberFormat="1" applyFont="1" applyFill="1" applyBorder="1" applyAlignment="1" applyProtection="1">
      <alignment vertical="center"/>
      <protection locked="0"/>
    </xf>
    <xf numFmtId="0" fontId="5" fillId="0" borderId="0" xfId="1" applyFont="1" applyFill="1" applyBorder="1" applyAlignment="1" applyProtection="1">
      <alignment horizontal="left" vertical="center"/>
    </xf>
    <xf numFmtId="0" fontId="2" fillId="0" borderId="30" xfId="1" applyFont="1" applyFill="1" applyBorder="1" applyAlignment="1" applyProtection="1">
      <alignment horizontal="left" vertical="center" wrapText="1"/>
    </xf>
    <xf numFmtId="0" fontId="2" fillId="0" borderId="42" xfId="1" applyFont="1" applyFill="1" applyBorder="1" applyAlignment="1" applyProtection="1">
      <alignment horizontal="right" vertical="center" wrapText="1"/>
    </xf>
    <xf numFmtId="3" fontId="2" fillId="0" borderId="17" xfId="1" applyNumberFormat="1" applyFont="1" applyFill="1" applyBorder="1" applyAlignment="1" applyProtection="1">
      <alignment vertical="center"/>
      <protection locked="0"/>
    </xf>
    <xf numFmtId="3" fontId="2" fillId="0" borderId="31"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1" fontId="5" fillId="3" borderId="30" xfId="1" applyNumberFormat="1" applyFont="1" applyFill="1" applyBorder="1" applyAlignment="1" applyProtection="1">
      <alignment horizontal="left" vertical="center" wrapText="1"/>
    </xf>
    <xf numFmtId="1" fontId="5" fillId="0" borderId="26" xfId="1" applyNumberFormat="1" applyFont="1" applyFill="1" applyBorder="1" applyAlignment="1" applyProtection="1">
      <alignment horizontal="left" vertical="center" wrapText="1"/>
    </xf>
    <xf numFmtId="0" fontId="5" fillId="0" borderId="16" xfId="1" applyFont="1" applyFill="1" applyBorder="1" applyAlignment="1" applyProtection="1">
      <alignment horizontal="center" vertical="center" wrapText="1"/>
    </xf>
    <xf numFmtId="3" fontId="2" fillId="0" borderId="43" xfId="1" applyNumberFormat="1" applyFont="1" applyFill="1" applyBorder="1" applyAlignment="1" applyProtection="1">
      <alignment vertical="center"/>
    </xf>
    <xf numFmtId="3" fontId="2" fillId="0" borderId="6" xfId="1" applyNumberFormat="1" applyFont="1" applyFill="1" applyBorder="1" applyAlignment="1" applyProtection="1">
      <alignment vertical="center"/>
    </xf>
    <xf numFmtId="0" fontId="2" fillId="0" borderId="42" xfId="1" applyFont="1" applyFill="1" applyBorder="1" applyAlignment="1" applyProtection="1">
      <alignment horizontal="center" vertical="center" wrapText="1"/>
    </xf>
    <xf numFmtId="0" fontId="2" fillId="0" borderId="42" xfId="1" applyFont="1" applyFill="1" applyBorder="1" applyAlignment="1" applyProtection="1">
      <alignment horizontal="left" vertical="center" wrapText="1"/>
    </xf>
    <xf numFmtId="0" fontId="2" fillId="0" borderId="25" xfId="1" applyFont="1" applyFill="1" applyBorder="1" applyAlignment="1" applyProtection="1">
      <alignment vertical="center"/>
    </xf>
    <xf numFmtId="3" fontId="2" fillId="0" borderId="45"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5" fillId="3" borderId="26" xfId="1" applyFont="1" applyFill="1" applyBorder="1" applyAlignment="1" applyProtection="1">
      <alignment horizontal="left" vertical="center" wrapText="1"/>
    </xf>
    <xf numFmtId="3" fontId="5" fillId="3" borderId="27" xfId="1" applyNumberFormat="1" applyFont="1" applyFill="1" applyBorder="1" applyAlignment="1" applyProtection="1">
      <alignment vertical="center"/>
    </xf>
    <xf numFmtId="0" fontId="2" fillId="0" borderId="26" xfId="1" applyFont="1" applyFill="1" applyBorder="1" applyAlignment="1" applyProtection="1">
      <alignment horizontal="right" vertical="center" wrapText="1"/>
    </xf>
    <xf numFmtId="0" fontId="2" fillId="0" borderId="37" xfId="1" applyFont="1" applyFill="1" applyBorder="1" applyAlignment="1" applyProtection="1">
      <alignment vertical="center"/>
    </xf>
    <xf numFmtId="0" fontId="2" fillId="0" borderId="42" xfId="1" applyFont="1" applyFill="1" applyBorder="1" applyAlignment="1" applyProtection="1">
      <alignment vertical="center"/>
    </xf>
    <xf numFmtId="0" fontId="2" fillId="0" borderId="42" xfId="1" applyFont="1" applyFill="1" applyBorder="1" applyAlignment="1" applyProtection="1">
      <alignment vertical="center" wrapText="1"/>
    </xf>
    <xf numFmtId="3" fontId="5" fillId="0" borderId="27" xfId="1" applyNumberFormat="1" applyFont="1" applyFill="1" applyBorder="1" applyAlignment="1" applyProtection="1">
      <alignment vertical="center"/>
    </xf>
    <xf numFmtId="0" fontId="5" fillId="0" borderId="10" xfId="1" applyFont="1" applyFill="1" applyBorder="1" applyAlignment="1" applyProtection="1">
      <alignment vertical="center" wrapText="1"/>
    </xf>
    <xf numFmtId="0" fontId="2" fillId="0" borderId="34" xfId="1" applyFont="1" applyFill="1" applyBorder="1" applyAlignment="1" applyProtection="1">
      <alignment horizontal="left" vertical="center" wrapText="1"/>
    </xf>
    <xf numFmtId="3" fontId="2" fillId="0" borderId="36" xfId="1" applyNumberFormat="1" applyFont="1" applyFill="1" applyBorder="1" applyAlignment="1" applyProtection="1">
      <alignment vertical="center"/>
    </xf>
    <xf numFmtId="3" fontId="2" fillId="0" borderId="39" xfId="1" applyNumberFormat="1" applyFont="1" applyFill="1" applyBorder="1" applyAlignment="1" applyProtection="1">
      <alignment horizontal="right" vertical="center"/>
    </xf>
    <xf numFmtId="3" fontId="5" fillId="0" borderId="19" xfId="1" applyNumberFormat="1" applyFont="1" applyBorder="1" applyAlignment="1" applyProtection="1">
      <alignment vertical="center"/>
    </xf>
    <xf numFmtId="3" fontId="5" fillId="0" borderId="47" xfId="1" applyNumberFormat="1" applyFont="1" applyFill="1" applyBorder="1" applyAlignment="1" applyProtection="1">
      <alignment vertical="center"/>
    </xf>
    <xf numFmtId="0" fontId="2" fillId="0" borderId="23" xfId="1" applyFont="1" applyFill="1" applyBorder="1" applyAlignment="1" applyProtection="1">
      <alignment vertical="center"/>
    </xf>
    <xf numFmtId="3" fontId="2" fillId="0" borderId="24"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xf>
    <xf numFmtId="3" fontId="5" fillId="0" borderId="49" xfId="1" applyNumberFormat="1" applyFont="1" applyFill="1" applyBorder="1" applyAlignment="1" applyProtection="1">
      <alignment vertical="center"/>
    </xf>
    <xf numFmtId="3" fontId="5" fillId="0" borderId="52" xfId="1" applyNumberFormat="1" applyFont="1" applyFill="1" applyBorder="1" applyAlignment="1" applyProtection="1">
      <alignment vertical="center"/>
    </xf>
    <xf numFmtId="3" fontId="5" fillId="0" borderId="51" xfId="1" applyNumberFormat="1" applyFont="1" applyFill="1" applyBorder="1" applyAlignment="1" applyProtection="1">
      <alignment vertical="center"/>
    </xf>
    <xf numFmtId="0" fontId="5" fillId="0" borderId="26" xfId="1" applyFont="1" applyFill="1" applyBorder="1" applyAlignment="1" applyProtection="1">
      <alignment vertical="center"/>
    </xf>
    <xf numFmtId="3" fontId="5" fillId="0" borderId="53" xfId="1" applyNumberFormat="1" applyFont="1" applyFill="1" applyBorder="1" applyAlignment="1" applyProtection="1">
      <alignment vertical="center"/>
    </xf>
    <xf numFmtId="0" fontId="5" fillId="0" borderId="54" xfId="1" applyFont="1" applyFill="1" applyBorder="1" applyAlignment="1" applyProtection="1">
      <alignment vertical="center"/>
    </xf>
    <xf numFmtId="3" fontId="5" fillId="0" borderId="52" xfId="1" applyNumberFormat="1" applyFont="1" applyFill="1" applyBorder="1" applyAlignment="1" applyProtection="1">
      <alignment vertical="center"/>
      <protection locked="0"/>
    </xf>
    <xf numFmtId="0" fontId="2" fillId="0" borderId="0" xfId="1" applyFont="1" applyFill="1" applyBorder="1" applyAlignment="1" applyProtection="1">
      <alignment vertical="center" wrapText="1"/>
    </xf>
    <xf numFmtId="0" fontId="5" fillId="0" borderId="26" xfId="1" applyFont="1" applyFill="1" applyBorder="1" applyAlignment="1" applyProtection="1">
      <alignment horizontal="left" vertical="center" wrapText="1"/>
      <protection locked="0"/>
    </xf>
    <xf numFmtId="3" fontId="2" fillId="0" borderId="49"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vertical="center"/>
    </xf>
    <xf numFmtId="3" fontId="2" fillId="0" borderId="55" xfId="1" applyNumberFormat="1" applyFont="1" applyFill="1" applyBorder="1" applyAlignment="1" applyProtection="1">
      <alignment vertical="center"/>
    </xf>
    <xf numFmtId="3" fontId="5" fillId="3" borderId="55" xfId="1" applyNumberFormat="1" applyFont="1" applyFill="1" applyBorder="1" applyAlignment="1" applyProtection="1">
      <alignment vertical="center"/>
    </xf>
    <xf numFmtId="3" fontId="5" fillId="0" borderId="56" xfId="1" applyNumberFormat="1" applyFont="1" applyFill="1" applyBorder="1" applyAlignment="1" applyProtection="1">
      <alignment vertical="center"/>
    </xf>
    <xf numFmtId="1" fontId="7" fillId="0" borderId="59" xfId="1" applyNumberFormat="1" applyFont="1" applyFill="1" applyBorder="1" applyAlignment="1" applyProtection="1">
      <alignment horizontal="center" vertical="center"/>
    </xf>
    <xf numFmtId="3" fontId="5" fillId="0" borderId="61" xfId="1" applyNumberFormat="1" applyFont="1" applyFill="1" applyBorder="1" applyAlignment="1" applyProtection="1">
      <alignment horizontal="right" vertical="center"/>
    </xf>
    <xf numFmtId="3" fontId="2" fillId="0" borderId="59" xfId="1" applyNumberFormat="1" applyFont="1" applyFill="1" applyBorder="1" applyAlignment="1" applyProtection="1">
      <alignment horizontal="right" vertical="center"/>
    </xf>
    <xf numFmtId="3" fontId="2" fillId="0" borderId="35" xfId="1" applyNumberFormat="1" applyFont="1" applyFill="1" applyBorder="1" applyAlignment="1" applyProtection="1">
      <alignment vertical="center"/>
    </xf>
    <xf numFmtId="3" fontId="2" fillId="0" borderId="60"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3" fontId="5" fillId="0" borderId="60" xfId="1" applyNumberFormat="1" applyFont="1" applyBorder="1" applyAlignment="1" applyProtection="1">
      <alignment vertical="center"/>
    </xf>
    <xf numFmtId="3" fontId="5" fillId="0" borderId="61" xfId="1" applyNumberFormat="1" applyFont="1" applyFill="1" applyBorder="1" applyAlignment="1" applyProtection="1">
      <alignment vertical="center"/>
    </xf>
    <xf numFmtId="3" fontId="5" fillId="0" borderId="63" xfId="1" applyNumberFormat="1" applyFont="1" applyFill="1" applyBorder="1" applyAlignment="1" applyProtection="1">
      <alignment vertical="center"/>
    </xf>
    <xf numFmtId="3" fontId="5" fillId="0" borderId="60" xfId="1" applyNumberFormat="1" applyFont="1" applyFill="1" applyBorder="1" applyAlignment="1" applyProtection="1">
      <alignment vertical="center"/>
    </xf>
    <xf numFmtId="3" fontId="5" fillId="3" borderId="64"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5" fillId="3" borderId="35"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xf>
    <xf numFmtId="3" fontId="5" fillId="0" borderId="50" xfId="1" applyNumberFormat="1" applyFont="1" applyFill="1" applyBorder="1" applyAlignment="1" applyProtection="1">
      <alignment vertical="center"/>
    </xf>
    <xf numFmtId="3" fontId="5" fillId="0" borderId="35" xfId="1" applyNumberFormat="1" applyFont="1" applyFill="1" applyBorder="1" applyAlignment="1" applyProtection="1">
      <alignment vertical="center"/>
    </xf>
    <xf numFmtId="1" fontId="7" fillId="0" borderId="68" xfId="1" applyNumberFormat="1" applyFont="1" applyFill="1" applyBorder="1" applyAlignment="1" applyProtection="1">
      <alignment horizontal="center" vertical="center"/>
    </xf>
    <xf numFmtId="0" fontId="5" fillId="0" borderId="43" xfId="1" applyFont="1" applyFill="1" applyBorder="1" applyAlignment="1" applyProtection="1">
      <alignment vertical="center"/>
      <protection locked="0"/>
    </xf>
    <xf numFmtId="3" fontId="2" fillId="0" borderId="6"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xf>
    <xf numFmtId="3" fontId="2" fillId="0" borderId="69"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right" vertical="center"/>
    </xf>
    <xf numFmtId="3" fontId="2" fillId="0" borderId="70" xfId="1" applyNumberFormat="1" applyFont="1" applyFill="1" applyBorder="1" applyAlignment="1" applyProtection="1">
      <alignment horizontal="right" vertical="center"/>
    </xf>
    <xf numFmtId="3" fontId="5" fillId="0" borderId="43" xfId="1" applyNumberFormat="1" applyFont="1" applyBorder="1" applyAlignment="1" applyProtection="1">
      <alignment vertical="center"/>
    </xf>
    <xf numFmtId="3" fontId="2" fillId="0" borderId="70"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5" fillId="0" borderId="71" xfId="1" applyNumberFormat="1" applyFont="1" applyFill="1" applyBorder="1" applyAlignment="1" applyProtection="1">
      <alignment vertical="center"/>
    </xf>
    <xf numFmtId="3" fontId="5" fillId="3" borderId="71" xfId="1" applyNumberFormat="1" applyFont="1" applyFill="1" applyBorder="1" applyAlignment="1" applyProtection="1">
      <alignment vertical="center"/>
    </xf>
    <xf numFmtId="1" fontId="7" fillId="0" borderId="73" xfId="1" applyNumberFormat="1" applyFont="1" applyFill="1" applyBorder="1" applyAlignment="1" applyProtection="1">
      <alignment horizontal="center" vertical="center"/>
    </xf>
    <xf numFmtId="0" fontId="5" fillId="0" borderId="46" xfId="1" applyFont="1" applyFill="1" applyBorder="1" applyAlignment="1" applyProtection="1">
      <alignment vertical="center"/>
      <protection locked="0"/>
    </xf>
    <xf numFmtId="3" fontId="5" fillId="0" borderId="48" xfId="1" applyNumberFormat="1" applyFont="1" applyFill="1" applyBorder="1" applyAlignment="1" applyProtection="1">
      <alignment horizontal="right" vertical="center"/>
    </xf>
    <xf numFmtId="3" fontId="2" fillId="0" borderId="73"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horizontal="center" vertical="center"/>
    </xf>
    <xf numFmtId="3" fontId="2" fillId="0" borderId="47"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74" xfId="1" applyNumberFormat="1" applyFont="1" applyFill="1" applyBorder="1" applyAlignment="1" applyProtection="1">
      <alignment horizontal="right" vertical="center"/>
    </xf>
    <xf numFmtId="3" fontId="5" fillId="0" borderId="46" xfId="1" applyNumberFormat="1" applyFont="1" applyBorder="1" applyAlignment="1" applyProtection="1">
      <alignment vertical="center"/>
    </xf>
    <xf numFmtId="3" fontId="5" fillId="0" borderId="48" xfId="1" applyNumberFormat="1" applyFont="1" applyFill="1" applyBorder="1" applyAlignment="1" applyProtection="1">
      <alignment vertical="center"/>
    </xf>
    <xf numFmtId="3" fontId="5" fillId="0" borderId="75" xfId="1" applyNumberFormat="1" applyFont="1" applyFill="1" applyBorder="1" applyAlignment="1" applyProtection="1">
      <alignment vertical="center"/>
    </xf>
    <xf numFmtId="3" fontId="5" fillId="0" borderId="46" xfId="1" applyNumberFormat="1" applyFont="1" applyFill="1" applyBorder="1" applyAlignment="1" applyProtection="1">
      <alignment vertical="center"/>
    </xf>
    <xf numFmtId="3" fontId="5" fillId="3" borderId="76" xfId="1" applyNumberFormat="1" applyFont="1" applyFill="1" applyBorder="1" applyAlignment="1" applyProtection="1">
      <alignment vertical="center"/>
    </xf>
    <xf numFmtId="3" fontId="2" fillId="0" borderId="76" xfId="1" applyNumberFormat="1" applyFont="1" applyFill="1" applyBorder="1" applyAlignment="1" applyProtection="1">
      <alignment vertical="center"/>
    </xf>
    <xf numFmtId="3" fontId="2" fillId="0" borderId="74"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77" xfId="1" applyNumberFormat="1" applyFont="1" applyFill="1" applyBorder="1" applyAlignment="1" applyProtection="1">
      <alignment vertical="center"/>
    </xf>
    <xf numFmtId="49" fontId="2" fillId="0" borderId="13" xfId="1" applyNumberFormat="1" applyFont="1" applyFill="1" applyBorder="1" applyAlignment="1" applyProtection="1">
      <alignment horizontal="center" vertical="center" wrapText="1"/>
    </xf>
    <xf numFmtId="3" fontId="5" fillId="0" borderId="19" xfId="1" applyNumberFormat="1" applyFont="1" applyBorder="1" applyAlignment="1" applyProtection="1">
      <alignment vertical="center"/>
      <protection locked="0"/>
    </xf>
    <xf numFmtId="3" fontId="5" fillId="0" borderId="27" xfId="1" applyNumberFormat="1" applyFont="1" applyFill="1" applyBorder="1" applyAlignment="1" applyProtection="1">
      <alignment vertical="center"/>
      <protection locked="0"/>
    </xf>
    <xf numFmtId="1" fontId="7" fillId="0" borderId="80" xfId="1" applyNumberFormat="1" applyFont="1" applyFill="1" applyBorder="1" applyAlignment="1" applyProtection="1">
      <alignment horizontal="center" vertical="center"/>
    </xf>
    <xf numFmtId="0" fontId="5" fillId="0" borderId="1" xfId="1" applyFont="1" applyFill="1" applyBorder="1" applyAlignment="1" applyProtection="1">
      <alignment vertical="center"/>
    </xf>
    <xf numFmtId="3" fontId="5" fillId="0" borderId="81" xfId="1" applyNumberFormat="1" applyFont="1" applyFill="1" applyBorder="1" applyAlignment="1" applyProtection="1">
      <alignment horizontal="right" vertical="center"/>
    </xf>
    <xf numFmtId="3" fontId="2" fillId="0" borderId="80" xfId="1" applyNumberFormat="1" applyFont="1" applyFill="1" applyBorder="1" applyAlignment="1" applyProtection="1">
      <alignment horizontal="right" vertical="center"/>
    </xf>
    <xf numFmtId="3" fontId="2" fillId="0" borderId="1" xfId="1" applyNumberFormat="1" applyFont="1" applyFill="1" applyBorder="1" applyAlignment="1" applyProtection="1">
      <alignment horizontal="right" vertical="center"/>
    </xf>
    <xf numFmtId="3" fontId="2" fillId="0" borderId="82" xfId="1" applyNumberFormat="1" applyFont="1" applyFill="1" applyBorder="1" applyAlignment="1" applyProtection="1">
      <alignment horizontal="right" vertical="center"/>
    </xf>
    <xf numFmtId="3" fontId="2" fillId="0" borderId="79" xfId="1" applyNumberFormat="1" applyFont="1" applyFill="1" applyBorder="1" applyAlignment="1" applyProtection="1">
      <alignment vertical="center"/>
    </xf>
    <xf numFmtId="3" fontId="2" fillId="0" borderId="9" xfId="1" applyNumberFormat="1" applyFont="1" applyFill="1" applyBorder="1" applyAlignment="1" applyProtection="1">
      <alignment vertical="center"/>
    </xf>
    <xf numFmtId="3" fontId="2" fillId="0" borderId="1" xfId="1" applyNumberFormat="1" applyFont="1" applyFill="1" applyBorder="1" applyAlignment="1" applyProtection="1">
      <alignment vertical="center"/>
    </xf>
    <xf numFmtId="3" fontId="2" fillId="0" borderId="82"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9" xfId="1" applyNumberFormat="1" applyFont="1" applyFill="1" applyBorder="1" applyAlignment="1" applyProtection="1">
      <alignment horizontal="right" vertical="center"/>
    </xf>
    <xf numFmtId="3" fontId="2" fillId="0" borderId="14" xfId="1" applyNumberFormat="1" applyFont="1" applyFill="1" applyBorder="1" applyAlignment="1" applyProtection="1">
      <alignment horizontal="right" vertical="center"/>
    </xf>
    <xf numFmtId="3" fontId="2" fillId="0" borderId="83" xfId="1" applyNumberFormat="1" applyFont="1" applyFill="1" applyBorder="1" applyAlignment="1" applyProtection="1">
      <alignment horizontal="right" vertical="center"/>
    </xf>
    <xf numFmtId="3" fontId="2" fillId="0" borderId="83" xfId="1" applyNumberFormat="1" applyFont="1" applyFill="1" applyBorder="1" applyAlignment="1" applyProtection="1">
      <alignment vertical="center"/>
    </xf>
    <xf numFmtId="3" fontId="5" fillId="0" borderId="1" xfId="1" applyNumberFormat="1" applyFont="1" applyBorder="1" applyAlignment="1" applyProtection="1">
      <alignment vertical="center"/>
    </xf>
    <xf numFmtId="3" fontId="5" fillId="0" borderId="81" xfId="1" applyNumberFormat="1" applyFont="1" applyFill="1" applyBorder="1" applyAlignment="1" applyProtection="1">
      <alignment vertical="center"/>
    </xf>
    <xf numFmtId="3" fontId="5" fillId="0" borderId="84" xfId="1" applyNumberFormat="1" applyFont="1" applyFill="1" applyBorder="1" applyAlignment="1" applyProtection="1">
      <alignment vertical="center"/>
    </xf>
    <xf numFmtId="3" fontId="5" fillId="0" borderId="1" xfId="1" applyNumberFormat="1" applyFont="1" applyFill="1" applyBorder="1" applyAlignment="1" applyProtection="1">
      <alignment vertical="center"/>
    </xf>
    <xf numFmtId="3" fontId="5" fillId="3" borderId="85" xfId="1" applyNumberFormat="1" applyFont="1" applyFill="1" applyBorder="1" applyAlignment="1" applyProtection="1">
      <alignment vertical="center"/>
    </xf>
    <xf numFmtId="3" fontId="2" fillId="0" borderId="78" xfId="1" applyNumberFormat="1" applyFont="1" applyFill="1" applyBorder="1" applyAlignment="1" applyProtection="1">
      <alignment vertical="center"/>
    </xf>
    <xf numFmtId="3" fontId="2" fillId="0" borderId="85" xfId="1" applyNumberFormat="1" applyFont="1" applyFill="1" applyBorder="1" applyAlignment="1" applyProtection="1">
      <alignment vertical="center"/>
    </xf>
    <xf numFmtId="3" fontId="5" fillId="3" borderId="9" xfId="1" applyNumberFormat="1" applyFont="1" applyFill="1" applyBorder="1" applyAlignment="1" applyProtection="1">
      <alignment vertical="center"/>
    </xf>
    <xf numFmtId="3" fontId="2" fillId="0" borderId="86" xfId="1" applyNumberFormat="1" applyFont="1" applyFill="1" applyBorder="1" applyAlignment="1" applyProtection="1">
      <alignment vertical="center"/>
    </xf>
    <xf numFmtId="3" fontId="2" fillId="0" borderId="81" xfId="1" applyNumberFormat="1" applyFont="1" applyFill="1" applyBorder="1" applyAlignment="1" applyProtection="1">
      <alignment vertical="center"/>
    </xf>
    <xf numFmtId="3" fontId="5" fillId="0" borderId="87" xfId="1" applyNumberFormat="1" applyFont="1" applyFill="1" applyBorder="1" applyAlignment="1" applyProtection="1">
      <alignment vertical="center"/>
    </xf>
    <xf numFmtId="3" fontId="5" fillId="0" borderId="9" xfId="1" applyNumberFormat="1" applyFont="1" applyFill="1" applyBorder="1" applyAlignment="1" applyProtection="1">
      <alignment vertical="center"/>
    </xf>
    <xf numFmtId="1" fontId="7" fillId="0" borderId="90" xfId="1" applyNumberFormat="1" applyFont="1" applyFill="1" applyBorder="1" applyAlignment="1" applyProtection="1">
      <alignment horizontal="center" vertical="center"/>
    </xf>
    <xf numFmtId="0" fontId="5" fillId="0" borderId="91" xfId="1" applyFont="1" applyFill="1" applyBorder="1" applyAlignment="1" applyProtection="1">
      <alignment vertical="center"/>
      <protection locked="0"/>
    </xf>
    <xf numFmtId="3" fontId="5" fillId="0" borderId="92" xfId="1" applyNumberFormat="1" applyFont="1" applyFill="1" applyBorder="1" applyAlignment="1" applyProtection="1">
      <alignment horizontal="right" vertical="center"/>
    </xf>
    <xf numFmtId="3" fontId="2" fillId="0" borderId="90" xfId="1" applyNumberFormat="1" applyFont="1" applyFill="1" applyBorder="1" applyAlignment="1" applyProtection="1">
      <alignment horizontal="right" vertical="center"/>
    </xf>
    <xf numFmtId="3" fontId="2" fillId="0" borderId="91" xfId="1" applyNumberFormat="1" applyFont="1" applyFill="1" applyBorder="1" applyAlignment="1" applyProtection="1">
      <alignment horizontal="right" vertical="center"/>
      <protection locked="0"/>
    </xf>
    <xf numFmtId="3" fontId="2" fillId="0" borderId="93" xfId="1" applyNumberFormat="1" applyFont="1" applyFill="1" applyBorder="1" applyAlignment="1" applyProtection="1">
      <alignment horizontal="right" vertical="center"/>
      <protection locked="0"/>
    </xf>
    <xf numFmtId="3" fontId="2" fillId="0" borderId="89" xfId="1" applyNumberFormat="1" applyFont="1" applyFill="1" applyBorder="1" applyAlignment="1" applyProtection="1">
      <alignment vertical="center"/>
      <protection locked="0"/>
    </xf>
    <xf numFmtId="3" fontId="2" fillId="0" borderId="94" xfId="1" applyNumberFormat="1" applyFont="1" applyFill="1" applyBorder="1" applyAlignment="1" applyProtection="1">
      <alignment horizontal="center" vertical="center"/>
    </xf>
    <xf numFmtId="3" fontId="2" fillId="0" borderId="91" xfId="1" applyNumberFormat="1" applyFont="1" applyFill="1" applyBorder="1" applyAlignment="1" applyProtection="1">
      <alignment horizontal="center" vertical="center"/>
    </xf>
    <xf numFmtId="3" fontId="2" fillId="0" borderId="93" xfId="1" applyNumberFormat="1" applyFont="1" applyFill="1" applyBorder="1" applyAlignment="1" applyProtection="1">
      <alignment horizontal="center" vertical="center"/>
    </xf>
    <xf numFmtId="3" fontId="2" fillId="0" borderId="95" xfId="1" applyNumberFormat="1" applyFont="1" applyFill="1" applyBorder="1" applyAlignment="1" applyProtection="1">
      <alignment horizontal="center" vertical="center"/>
    </xf>
    <xf numFmtId="3" fontId="2" fillId="0" borderId="96" xfId="1" applyNumberFormat="1" applyFont="1" applyFill="1" applyBorder="1" applyAlignment="1" applyProtection="1">
      <alignment horizontal="right" vertical="center"/>
    </xf>
    <xf numFmtId="3" fontId="2" fillId="0" borderId="91" xfId="1" applyNumberFormat="1" applyFont="1" applyFill="1" applyBorder="1" applyAlignment="1" applyProtection="1">
      <alignment vertical="center"/>
      <protection locked="0"/>
    </xf>
    <xf numFmtId="3" fontId="2" fillId="0" borderId="97"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horizontal="center" vertical="center"/>
    </xf>
    <xf numFmtId="3" fontId="5" fillId="0" borderId="91" xfId="1" applyNumberFormat="1" applyFont="1" applyBorder="1" applyAlignment="1" applyProtection="1">
      <alignment vertical="center"/>
    </xf>
    <xf numFmtId="3" fontId="5" fillId="0" borderId="92" xfId="1" applyNumberFormat="1" applyFont="1" applyFill="1" applyBorder="1" applyAlignment="1" applyProtection="1">
      <alignment vertical="center"/>
    </xf>
    <xf numFmtId="3" fontId="5" fillId="0" borderId="99" xfId="1" applyNumberFormat="1" applyFont="1" applyFill="1" applyBorder="1" applyAlignment="1" applyProtection="1">
      <alignment vertical="center"/>
    </xf>
    <xf numFmtId="3" fontId="5" fillId="0" borderId="91" xfId="1" applyNumberFormat="1" applyFont="1" applyFill="1" applyBorder="1" applyAlignment="1" applyProtection="1">
      <alignment vertical="center"/>
    </xf>
    <xf numFmtId="3" fontId="5" fillId="3" borderId="96" xfId="1" applyNumberFormat="1" applyFont="1" applyFill="1" applyBorder="1" applyAlignment="1" applyProtection="1">
      <alignment vertical="center"/>
    </xf>
    <xf numFmtId="3" fontId="2" fillId="0" borderId="94"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xf>
    <xf numFmtId="3" fontId="2" fillId="0" borderId="93" xfId="1" applyNumberFormat="1" applyFont="1" applyFill="1" applyBorder="1" applyAlignment="1" applyProtection="1">
      <alignment vertical="center"/>
      <protection locked="0"/>
    </xf>
    <xf numFmtId="3" fontId="2" fillId="0" borderId="93"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protection locked="0"/>
    </xf>
    <xf numFmtId="3" fontId="2" fillId="0" borderId="91" xfId="1" applyNumberFormat="1" applyFont="1" applyFill="1" applyBorder="1" applyAlignment="1" applyProtection="1">
      <alignment vertical="center"/>
    </xf>
    <xf numFmtId="3" fontId="2" fillId="0" borderId="94" xfId="1" applyNumberFormat="1" applyFont="1" applyFill="1" applyBorder="1" applyAlignment="1" applyProtection="1">
      <alignment vertical="center"/>
      <protection locked="0"/>
    </xf>
    <xf numFmtId="3" fontId="2" fillId="0" borderId="88" xfId="1" applyNumberFormat="1" applyFont="1" applyFill="1" applyBorder="1" applyAlignment="1" applyProtection="1">
      <alignment vertical="center"/>
      <protection locked="0"/>
    </xf>
    <xf numFmtId="3" fontId="2" fillId="0" borderId="96" xfId="1" applyNumberFormat="1" applyFont="1" applyFill="1" applyBorder="1" applyAlignment="1" applyProtection="1">
      <alignment vertical="center"/>
    </xf>
    <xf numFmtId="3" fontId="5" fillId="3" borderId="94" xfId="1" applyNumberFormat="1" applyFont="1" applyFill="1" applyBorder="1" applyAlignment="1" applyProtection="1">
      <alignment vertical="center"/>
    </xf>
    <xf numFmtId="3" fontId="2" fillId="0" borderId="97" xfId="1" applyNumberFormat="1" applyFont="1" applyFill="1" applyBorder="1" applyAlignment="1" applyProtection="1">
      <alignment vertical="center"/>
    </xf>
    <xf numFmtId="3" fontId="2" fillId="0" borderId="95" xfId="1" applyNumberFormat="1" applyFont="1" applyFill="1" applyBorder="1" applyAlignment="1" applyProtection="1">
      <alignment vertical="center"/>
      <protection locked="0"/>
    </xf>
    <xf numFmtId="3" fontId="2" fillId="0" borderId="92" xfId="1" applyNumberFormat="1" applyFont="1" applyFill="1" applyBorder="1" applyAlignment="1" applyProtection="1">
      <alignment vertical="center"/>
    </xf>
    <xf numFmtId="3" fontId="5" fillId="0" borderId="100" xfId="1" applyNumberFormat="1" applyFont="1" applyFill="1" applyBorder="1" applyAlignment="1" applyProtection="1">
      <alignment vertical="center"/>
    </xf>
    <xf numFmtId="3" fontId="5" fillId="0" borderId="94" xfId="1" applyNumberFormat="1" applyFont="1" applyFill="1" applyBorder="1" applyAlignment="1" applyProtection="1">
      <alignment vertical="center"/>
    </xf>
    <xf numFmtId="3" fontId="5" fillId="0" borderId="100" xfId="1" applyNumberFormat="1" applyFont="1" applyFill="1" applyBorder="1" applyAlignment="1" applyProtection="1">
      <alignment vertical="center"/>
      <protection locked="0"/>
    </xf>
    <xf numFmtId="0" fontId="5" fillId="0" borderId="60" xfId="1" applyFont="1" applyFill="1" applyBorder="1" applyAlignment="1" applyProtection="1">
      <alignment vertical="center"/>
      <protection locked="0"/>
    </xf>
    <xf numFmtId="3" fontId="2" fillId="0" borderId="60" xfId="1" applyNumberFormat="1" applyFont="1" applyFill="1" applyBorder="1" applyAlignment="1" applyProtection="1">
      <alignment horizontal="right" vertical="center"/>
      <protection locked="0"/>
    </xf>
    <xf numFmtId="3" fontId="2" fillId="0" borderId="62"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horizontal="center" vertical="center"/>
    </xf>
    <xf numFmtId="3" fontId="2" fillId="0" borderId="60"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right" vertical="center"/>
      <protection locked="0"/>
    </xf>
    <xf numFmtId="3" fontId="2" fillId="0" borderId="64" xfId="1" applyNumberFormat="1" applyFont="1" applyFill="1" applyBorder="1" applyAlignment="1" applyProtection="1">
      <alignment horizontal="right" vertical="center"/>
    </xf>
    <xf numFmtId="3" fontId="2" fillId="0" borderId="76"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vertical="center"/>
      <protection locked="0"/>
    </xf>
    <xf numFmtId="3" fontId="2" fillId="0" borderId="65" xfId="1" applyNumberFormat="1" applyFont="1" applyFill="1" applyBorder="1" applyAlignment="1" applyProtection="1">
      <alignment horizontal="center" vertical="center"/>
    </xf>
    <xf numFmtId="3" fontId="2" fillId="0" borderId="77"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xf>
    <xf numFmtId="3" fontId="2" fillId="0" borderId="74"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vertical="center"/>
      <protection locked="0"/>
    </xf>
    <xf numFmtId="3" fontId="5" fillId="0" borderId="60" xfId="1" applyNumberFormat="1" applyFont="1" applyBorder="1" applyAlignment="1" applyProtection="1">
      <alignment vertical="center"/>
      <protection locked="0"/>
    </xf>
    <xf numFmtId="3" fontId="2" fillId="0" borderId="60"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5" fillId="3" borderId="47" xfId="1" applyNumberFormat="1" applyFont="1" applyFill="1" applyBorder="1" applyAlignment="1" applyProtection="1">
      <alignment vertical="center"/>
    </xf>
    <xf numFmtId="3" fontId="5" fillId="0" borderId="50" xfId="1" applyNumberFormat="1" applyFont="1" applyFill="1" applyBorder="1" applyAlignment="1" applyProtection="1">
      <alignment vertical="center"/>
      <protection locked="0"/>
    </xf>
    <xf numFmtId="3" fontId="5" fillId="0" borderId="35" xfId="1" applyNumberFormat="1" applyFont="1" applyFill="1" applyBorder="1" applyAlignment="1" applyProtection="1">
      <alignment vertical="center"/>
      <protection locked="0"/>
    </xf>
    <xf numFmtId="3" fontId="5" fillId="0" borderId="53"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horizontal="right" vertical="center"/>
    </xf>
    <xf numFmtId="3" fontId="2" fillId="0" borderId="55" xfId="1" applyNumberFormat="1" applyFont="1" applyFill="1" applyBorder="1" applyAlignment="1" applyProtection="1">
      <alignment horizontal="right" vertical="center"/>
    </xf>
    <xf numFmtId="3" fontId="2" fillId="0" borderId="71" xfId="1" applyNumberFormat="1" applyFont="1" applyFill="1" applyBorder="1" applyAlignment="1" applyProtection="1">
      <alignment horizontal="center" vertical="center"/>
    </xf>
    <xf numFmtId="3" fontId="2" fillId="0" borderId="70" xfId="1" applyNumberFormat="1" applyFont="1" applyFill="1" applyBorder="1" applyAlignment="1" applyProtection="1">
      <alignment horizontal="center" vertical="center"/>
    </xf>
    <xf numFmtId="3" fontId="5" fillId="0" borderId="101" xfId="1" applyNumberFormat="1" applyFont="1" applyFill="1" applyBorder="1" applyAlignment="1" applyProtection="1">
      <alignment vertical="center"/>
    </xf>
    <xf numFmtId="3" fontId="5" fillId="0" borderId="43" xfId="1" applyNumberFormat="1" applyFont="1" applyFill="1" applyBorder="1" applyAlignment="1" applyProtection="1">
      <alignment vertical="center"/>
    </xf>
    <xf numFmtId="3" fontId="5" fillId="3" borderId="49" xfId="1" applyNumberFormat="1" applyFont="1" applyFill="1" applyBorder="1" applyAlignment="1" applyProtection="1">
      <alignment vertical="center"/>
    </xf>
    <xf numFmtId="3" fontId="2" fillId="0" borderId="71"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102"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center" vertical="center"/>
    </xf>
    <xf numFmtId="3" fontId="2" fillId="0" borderId="15"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right" vertical="center"/>
    </xf>
    <xf numFmtId="3" fontId="2" fillId="0" borderId="98"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center" vertical="center"/>
    </xf>
    <xf numFmtId="0" fontId="5" fillId="0" borderId="16" xfId="1" applyFont="1" applyFill="1" applyBorder="1" applyAlignment="1" applyProtection="1">
      <alignment vertical="center"/>
      <protection locked="0"/>
    </xf>
    <xf numFmtId="3" fontId="2" fillId="0" borderId="16" xfId="1" applyNumberFormat="1" applyFont="1" applyFill="1" applyBorder="1" applyAlignment="1" applyProtection="1">
      <alignment horizontal="right" vertical="center"/>
      <protection locked="0"/>
    </xf>
    <xf numFmtId="3" fontId="2" fillId="0" borderId="37" xfId="1" applyNumberFormat="1" applyFont="1" applyFill="1" applyBorder="1" applyAlignment="1" applyProtection="1">
      <alignment horizontal="right" vertical="center"/>
      <protection locked="0"/>
    </xf>
    <xf numFmtId="3" fontId="2" fillId="0" borderId="16" xfId="1" applyNumberFormat="1" applyFont="1" applyFill="1" applyBorder="1" applyAlignment="1" applyProtection="1">
      <alignment vertical="center"/>
      <protection locked="0"/>
    </xf>
    <xf numFmtId="3" fontId="2" fillId="0" borderId="25"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protection locked="0"/>
    </xf>
    <xf numFmtId="3" fontId="2" fillId="0" borderId="26"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vertical="center"/>
      <protection locked="0"/>
    </xf>
    <xf numFmtId="3" fontId="2" fillId="0" borderId="28" xfId="1" applyNumberFormat="1" applyFont="1" applyFill="1" applyBorder="1" applyAlignment="1" applyProtection="1">
      <alignment vertical="center"/>
      <protection locked="0"/>
    </xf>
    <xf numFmtId="3" fontId="5" fillId="0" borderId="54" xfId="1" applyNumberFormat="1" applyFont="1" applyFill="1" applyBorder="1" applyAlignment="1" applyProtection="1">
      <alignment vertical="center"/>
      <protection locked="0"/>
    </xf>
    <xf numFmtId="0" fontId="2" fillId="0" borderId="1" xfId="1" applyFont="1" applyFill="1" applyBorder="1" applyAlignment="1" applyProtection="1">
      <alignment vertical="center"/>
    </xf>
    <xf numFmtId="49" fontId="2" fillId="0" borderId="1" xfId="1" applyNumberFormat="1" applyFont="1" applyFill="1" applyBorder="1" applyAlignment="1" applyProtection="1">
      <alignment horizontal="center" vertical="center" wrapText="1"/>
    </xf>
    <xf numFmtId="0" fontId="2" fillId="0" borderId="1" xfId="1" applyFont="1" applyFill="1" applyBorder="1" applyAlignment="1" applyProtection="1">
      <alignment horizontal="center" vertical="center" textRotation="90"/>
    </xf>
    <xf numFmtId="0" fontId="5" fillId="0" borderId="1" xfId="1" applyFont="1" applyFill="1" applyBorder="1" applyAlignment="1" applyProtection="1">
      <alignment horizontal="left" vertical="center"/>
    </xf>
    <xf numFmtId="0" fontId="8" fillId="0" borderId="1" xfId="1" applyFont="1" applyFill="1" applyBorder="1" applyAlignment="1" applyProtection="1">
      <alignment vertical="center"/>
    </xf>
    <xf numFmtId="3" fontId="5" fillId="0" borderId="23" xfId="1" applyNumberFormat="1" applyFont="1" applyFill="1" applyBorder="1" applyAlignment="1" applyProtection="1">
      <alignment horizontal="right" vertical="center"/>
      <protection locked="0"/>
    </xf>
    <xf numFmtId="3" fontId="2" fillId="0" borderId="21" xfId="1" applyNumberFormat="1" applyFont="1" applyFill="1" applyBorder="1" applyAlignment="1" applyProtection="1">
      <alignment horizontal="right" vertical="center"/>
      <protection locked="0"/>
    </xf>
    <xf numFmtId="3" fontId="2" fillId="0" borderId="26" xfId="1" applyNumberFormat="1" applyFont="1" applyFill="1" applyBorder="1" applyAlignment="1" applyProtection="1">
      <alignment horizontal="center" vertical="center"/>
      <protection locked="0"/>
    </xf>
    <xf numFmtId="3" fontId="2" fillId="0" borderId="16" xfId="1" applyNumberFormat="1" applyFont="1" applyFill="1" applyBorder="1" applyAlignment="1" applyProtection="1">
      <alignment horizontal="center" vertical="center"/>
      <protection locked="0"/>
    </xf>
    <xf numFmtId="3" fontId="2" fillId="0" borderId="25" xfId="1" applyNumberFormat="1" applyFont="1" applyFill="1" applyBorder="1" applyAlignment="1" applyProtection="1">
      <alignment horizontal="center" vertical="center"/>
      <protection locked="0"/>
    </xf>
    <xf numFmtId="3" fontId="2" fillId="0" borderId="28" xfId="1" applyNumberFormat="1" applyFont="1" applyFill="1" applyBorder="1" applyAlignment="1" applyProtection="1">
      <alignment horizontal="center" vertical="center"/>
      <protection locked="0"/>
    </xf>
    <xf numFmtId="3" fontId="2" fillId="0" borderId="26" xfId="1" applyNumberFormat="1" applyFont="1" applyFill="1" applyBorder="1" applyAlignment="1" applyProtection="1">
      <alignment horizontal="right" vertical="center"/>
      <protection locked="0"/>
    </xf>
    <xf numFmtId="3" fontId="5" fillId="0" borderId="16" xfId="1" applyNumberFormat="1" applyFont="1" applyBorder="1" applyAlignment="1" applyProtection="1">
      <alignment vertical="center"/>
      <protection locked="0"/>
    </xf>
    <xf numFmtId="3" fontId="5" fillId="0" borderId="23" xfId="1" applyNumberFormat="1" applyFont="1" applyFill="1" applyBorder="1" applyAlignment="1" applyProtection="1">
      <alignment vertical="center"/>
      <protection locked="0"/>
    </xf>
    <xf numFmtId="3" fontId="5" fillId="0" borderId="40" xfId="1" applyNumberFormat="1" applyFont="1" applyFill="1" applyBorder="1" applyAlignment="1" applyProtection="1">
      <alignment vertical="center"/>
      <protection locked="0"/>
    </xf>
    <xf numFmtId="3" fontId="5" fillId="0" borderId="16" xfId="1" applyNumberFormat="1" applyFont="1" applyFill="1" applyBorder="1" applyAlignment="1" applyProtection="1">
      <alignment vertical="center"/>
      <protection locked="0"/>
    </xf>
    <xf numFmtId="3" fontId="5" fillId="3" borderId="30" xfId="1" applyNumberFormat="1" applyFont="1" applyFill="1" applyBorder="1" applyAlignment="1" applyProtection="1">
      <alignment vertical="center"/>
      <protection locked="0"/>
    </xf>
    <xf numFmtId="3" fontId="2" fillId="0" borderId="30" xfId="1" applyNumberFormat="1" applyFont="1" applyFill="1" applyBorder="1" applyAlignment="1" applyProtection="1">
      <alignment vertical="center"/>
      <protection locked="0"/>
    </xf>
    <xf numFmtId="3" fontId="2" fillId="0" borderId="34" xfId="1" applyNumberFormat="1" applyFont="1" applyFill="1" applyBorder="1" applyAlignment="1" applyProtection="1">
      <alignment vertical="center"/>
      <protection locked="0"/>
    </xf>
    <xf numFmtId="3" fontId="5" fillId="0" borderId="34" xfId="1" applyNumberFormat="1" applyFont="1" applyFill="1" applyBorder="1" applyAlignment="1" applyProtection="1">
      <alignment vertical="center"/>
      <protection locked="0"/>
    </xf>
    <xf numFmtId="3" fontId="5" fillId="3" borderId="34" xfId="1" applyNumberFormat="1" applyFont="1" applyFill="1" applyBorder="1" applyAlignment="1" applyProtection="1">
      <alignment vertical="center"/>
      <protection locked="0"/>
    </xf>
    <xf numFmtId="3" fontId="2" fillId="0" borderId="23" xfId="1" applyNumberFormat="1" applyFont="1" applyFill="1" applyBorder="1" applyAlignment="1" applyProtection="1">
      <alignment vertical="center"/>
      <protection locked="0"/>
    </xf>
    <xf numFmtId="3" fontId="5" fillId="0" borderId="26"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horizontal="center" vertical="center"/>
      <protection locked="0"/>
    </xf>
    <xf numFmtId="3" fontId="2" fillId="0" borderId="5" xfId="1" applyNumberFormat="1" applyFont="1" applyFill="1" applyBorder="1" applyAlignment="1" applyProtection="1">
      <alignment horizontal="center" vertical="center"/>
      <protection locked="0"/>
    </xf>
    <xf numFmtId="3" fontId="2" fillId="0" borderId="29" xfId="1" applyNumberFormat="1" applyFont="1" applyFill="1" applyBorder="1" applyAlignment="1" applyProtection="1">
      <alignment horizontal="center" vertical="center"/>
      <protection locked="0"/>
    </xf>
    <xf numFmtId="3" fontId="2" fillId="0" borderId="98" xfId="1" applyNumberFormat="1" applyFont="1" applyFill="1" applyBorder="1" applyAlignment="1" applyProtection="1">
      <alignment horizontal="center" vertical="center"/>
      <protection locked="0"/>
    </xf>
    <xf numFmtId="3" fontId="2" fillId="0" borderId="39" xfId="1" applyNumberFormat="1" applyFont="1" applyFill="1" applyBorder="1" applyAlignment="1" applyProtection="1">
      <alignment horizontal="center" vertical="center"/>
      <protection locked="0"/>
    </xf>
    <xf numFmtId="3" fontId="2" fillId="0" borderId="46"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vertical="center"/>
    </xf>
    <xf numFmtId="3" fontId="2" fillId="0" borderId="47" xfId="1" applyNumberFormat="1" applyFont="1" applyFill="1" applyBorder="1" applyAlignment="1" applyProtection="1">
      <alignment horizontal="right" vertical="center"/>
    </xf>
    <xf numFmtId="3" fontId="2" fillId="0" borderId="44" xfId="1" applyNumberFormat="1" applyFont="1" applyFill="1" applyBorder="1" applyAlignment="1" applyProtection="1">
      <alignment vertical="center"/>
    </xf>
    <xf numFmtId="3" fontId="2" fillId="0" borderId="32" xfId="1" applyNumberFormat="1" applyFont="1" applyFill="1" applyBorder="1" applyAlignment="1" applyProtection="1">
      <alignment vertical="center"/>
    </xf>
    <xf numFmtId="3" fontId="2" fillId="0" borderId="43"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vertical="center"/>
    </xf>
    <xf numFmtId="3" fontId="2" fillId="0" borderId="25" xfId="1" applyNumberFormat="1" applyFont="1" applyFill="1" applyBorder="1" applyAlignment="1" applyProtection="1">
      <alignment vertical="center" wrapText="1"/>
      <protection locked="0"/>
    </xf>
    <xf numFmtId="3" fontId="2" fillId="0" borderId="25" xfId="1" applyNumberFormat="1" applyFont="1" applyFill="1" applyBorder="1" applyAlignment="1" applyProtection="1">
      <alignment horizontal="center" vertical="center" wrapText="1"/>
      <protection locked="0"/>
    </xf>
    <xf numFmtId="3" fontId="2" fillId="0" borderId="30" xfId="1" applyNumberFormat="1" applyFont="1" applyFill="1" applyBorder="1" applyAlignment="1" applyProtection="1">
      <alignment horizontal="right" vertical="center"/>
      <protection locked="0"/>
    </xf>
    <xf numFmtId="3" fontId="2" fillId="0" borderId="26" xfId="1" applyNumberFormat="1" applyFont="1" applyFill="1" applyBorder="1" applyAlignment="1" applyProtection="1">
      <alignment horizontal="left" vertical="center"/>
      <protection locked="0"/>
    </xf>
    <xf numFmtId="3" fontId="2" fillId="0" borderId="35"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protection locked="0"/>
    </xf>
    <xf numFmtId="3" fontId="2" fillId="0" borderId="37" xfId="1" applyNumberFormat="1" applyFont="1" applyFill="1" applyBorder="1" applyAlignment="1" applyProtection="1">
      <alignment vertical="center" wrapText="1"/>
      <protection locked="0"/>
    </xf>
    <xf numFmtId="0" fontId="2" fillId="0" borderId="0" xfId="1" applyFont="1" applyFill="1" applyBorder="1" applyAlignment="1" applyProtection="1">
      <alignment vertical="center"/>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3" fontId="2" fillId="0" borderId="23" xfId="1" applyNumberFormat="1" applyFont="1" applyFill="1" applyBorder="1" applyAlignment="1" applyProtection="1">
      <alignment vertical="center" wrapText="1"/>
      <protection locked="0"/>
    </xf>
    <xf numFmtId="0" fontId="5" fillId="0" borderId="81" xfId="1" applyNumberFormat="1" applyFont="1" applyFill="1" applyBorder="1" applyAlignment="1" applyProtection="1">
      <alignment horizontal="right" vertical="center"/>
    </xf>
    <xf numFmtId="0" fontId="5" fillId="0" borderId="61" xfId="1" applyNumberFormat="1" applyFont="1" applyFill="1" applyBorder="1" applyAlignment="1" applyProtection="1">
      <alignment horizontal="right" vertical="center"/>
    </xf>
    <xf numFmtId="0" fontId="5" fillId="0" borderId="24" xfId="1" applyNumberFormat="1" applyFont="1" applyFill="1" applyBorder="1" applyAlignment="1" applyProtection="1">
      <alignment horizontal="right" vertical="center"/>
    </xf>
    <xf numFmtId="0" fontId="5" fillId="0" borderId="48" xfId="1" applyNumberFormat="1" applyFont="1" applyFill="1" applyBorder="1" applyAlignment="1" applyProtection="1">
      <alignment horizontal="right" vertical="center"/>
    </xf>
    <xf numFmtId="0" fontId="5" fillId="0" borderId="92" xfId="1" applyNumberFormat="1" applyFont="1" applyFill="1" applyBorder="1" applyAlignment="1" applyProtection="1">
      <alignment horizontal="right" vertical="center"/>
    </xf>
    <xf numFmtId="0" fontId="5" fillId="0" borderId="53" xfId="1" applyNumberFormat="1" applyFont="1" applyFill="1" applyBorder="1" applyAlignment="1" applyProtection="1">
      <alignment horizontal="right" vertical="center"/>
    </xf>
    <xf numFmtId="0" fontId="2" fillId="0" borderId="80" xfId="1" applyNumberFormat="1" applyFont="1" applyFill="1" applyBorder="1" applyAlignment="1" applyProtection="1">
      <alignment horizontal="right" vertical="center"/>
    </xf>
    <xf numFmtId="0" fontId="2" fillId="0" borderId="59" xfId="1" applyNumberFormat="1" applyFont="1" applyFill="1" applyBorder="1" applyAlignment="1" applyProtection="1">
      <alignment horizontal="right" vertical="center"/>
    </xf>
    <xf numFmtId="0" fontId="2" fillId="0" borderId="22" xfId="1" applyNumberFormat="1" applyFont="1" applyFill="1" applyBorder="1" applyAlignment="1" applyProtection="1">
      <alignment horizontal="right" vertical="center"/>
    </xf>
    <xf numFmtId="0" fontId="2" fillId="0" borderId="73" xfId="1" applyNumberFormat="1" applyFont="1" applyFill="1" applyBorder="1" applyAlignment="1" applyProtection="1">
      <alignment horizontal="right" vertical="center"/>
    </xf>
    <xf numFmtId="0" fontId="2" fillId="0" borderId="90" xfId="1" applyNumberFormat="1" applyFont="1" applyFill="1" applyBorder="1" applyAlignment="1" applyProtection="1">
      <alignment horizontal="right" vertical="center"/>
    </xf>
    <xf numFmtId="0" fontId="2" fillId="0" borderId="68" xfId="1" applyNumberFormat="1" applyFont="1" applyFill="1" applyBorder="1" applyAlignment="1" applyProtection="1">
      <alignment horizontal="right" vertical="center"/>
    </xf>
    <xf numFmtId="0" fontId="2" fillId="0" borderId="1" xfId="1" applyNumberFormat="1" applyFont="1" applyFill="1" applyBorder="1" applyAlignment="1" applyProtection="1">
      <alignment horizontal="right" vertical="center"/>
    </xf>
    <xf numFmtId="0" fontId="2" fillId="0" borderId="60" xfId="1" applyNumberFormat="1" applyFont="1" applyFill="1" applyBorder="1" applyAlignment="1" applyProtection="1">
      <alignment horizontal="right" vertical="center"/>
      <protection locked="0"/>
    </xf>
    <xf numFmtId="0" fontId="2" fillId="0" borderId="19" xfId="1" applyNumberFormat="1" applyFont="1" applyFill="1" applyBorder="1" applyAlignment="1" applyProtection="1">
      <alignment horizontal="right" vertical="center"/>
      <protection locked="0"/>
    </xf>
    <xf numFmtId="0" fontId="2" fillId="0" borderId="46" xfId="1" applyNumberFormat="1" applyFont="1" applyFill="1" applyBorder="1" applyAlignment="1" applyProtection="1">
      <alignment horizontal="right" vertical="center"/>
    </xf>
    <xf numFmtId="0" fontId="2" fillId="0" borderId="91" xfId="1" applyNumberFormat="1" applyFont="1" applyFill="1" applyBorder="1" applyAlignment="1" applyProtection="1">
      <alignment horizontal="right" vertical="center"/>
      <protection locked="0"/>
    </xf>
    <xf numFmtId="0" fontId="2" fillId="0" borderId="43" xfId="1" applyNumberFormat="1" applyFont="1" applyFill="1" applyBorder="1" applyAlignment="1" applyProtection="1">
      <alignment horizontal="right" vertical="center"/>
    </xf>
    <xf numFmtId="0" fontId="2" fillId="0" borderId="82" xfId="1" applyNumberFormat="1" applyFont="1" applyFill="1" applyBorder="1" applyAlignment="1" applyProtection="1">
      <alignment horizontal="right" vertical="center"/>
    </xf>
    <xf numFmtId="0" fontId="2" fillId="0" borderId="62" xfId="1" applyNumberFormat="1" applyFont="1" applyFill="1" applyBorder="1" applyAlignment="1" applyProtection="1">
      <alignment horizontal="right" vertical="center"/>
      <protection locked="0"/>
    </xf>
    <xf numFmtId="0" fontId="2" fillId="0" borderId="5" xfId="1" applyNumberFormat="1" applyFont="1" applyFill="1" applyBorder="1" applyAlignment="1" applyProtection="1">
      <alignment horizontal="right" vertical="center"/>
      <protection locked="0"/>
    </xf>
    <xf numFmtId="0" fontId="2" fillId="0" borderId="45" xfId="1" applyNumberFormat="1" applyFont="1" applyFill="1" applyBorder="1" applyAlignment="1" applyProtection="1">
      <alignment horizontal="right" vertical="center"/>
    </xf>
    <xf numFmtId="0" fontId="2" fillId="0" borderId="93" xfId="1" applyNumberFormat="1" applyFont="1" applyFill="1" applyBorder="1" applyAlignment="1" applyProtection="1">
      <alignment horizontal="right" vertical="center"/>
      <protection locked="0"/>
    </xf>
    <xf numFmtId="0" fontId="2" fillId="0" borderId="6" xfId="1" applyNumberFormat="1" applyFont="1" applyFill="1" applyBorder="1" applyAlignment="1" applyProtection="1">
      <alignment horizontal="right" vertical="center"/>
    </xf>
    <xf numFmtId="3" fontId="2" fillId="0" borderId="25" xfId="1" applyNumberFormat="1" applyFont="1" applyFill="1" applyBorder="1" applyAlignment="1" applyProtection="1">
      <alignment horizontal="right" vertical="center"/>
      <protection locked="0"/>
    </xf>
    <xf numFmtId="0" fontId="2" fillId="0" borderId="79" xfId="1" applyNumberFormat="1" applyFont="1" applyFill="1" applyBorder="1" applyAlignment="1" applyProtection="1">
      <alignment vertical="center"/>
    </xf>
    <xf numFmtId="0" fontId="2" fillId="0" borderId="58" xfId="1" applyNumberFormat="1" applyFont="1" applyFill="1" applyBorder="1" applyAlignment="1" applyProtection="1">
      <alignment vertical="center"/>
      <protection locked="0"/>
    </xf>
    <xf numFmtId="0" fontId="2" fillId="0" borderId="20" xfId="1" applyNumberFormat="1" applyFont="1" applyFill="1" applyBorder="1" applyAlignment="1" applyProtection="1">
      <alignment vertical="center"/>
      <protection locked="0"/>
    </xf>
    <xf numFmtId="0" fontId="2" fillId="0" borderId="72" xfId="1" applyNumberFormat="1" applyFont="1" applyFill="1" applyBorder="1" applyAlignment="1" applyProtection="1">
      <alignment vertical="center"/>
    </xf>
    <xf numFmtId="0" fontId="2" fillId="0" borderId="89" xfId="1" applyNumberFormat="1" applyFont="1" applyFill="1" applyBorder="1" applyAlignment="1" applyProtection="1">
      <alignment vertical="center"/>
      <protection locked="0"/>
    </xf>
    <xf numFmtId="0" fontId="2" fillId="0" borderId="67" xfId="1" applyNumberFormat="1" applyFont="1" applyFill="1" applyBorder="1" applyAlignment="1" applyProtection="1">
      <alignment vertical="center"/>
    </xf>
    <xf numFmtId="0" fontId="2" fillId="0" borderId="58" xfId="1" applyNumberFormat="1" applyFont="1" applyFill="1" applyBorder="1" applyAlignment="1" applyProtection="1">
      <alignment horizontal="center" vertical="center"/>
    </xf>
    <xf numFmtId="0" fontId="2" fillId="0" borderId="20" xfId="1" applyNumberFormat="1" applyFont="1" applyFill="1" applyBorder="1" applyAlignment="1" applyProtection="1">
      <alignment horizontal="center" vertical="center"/>
    </xf>
    <xf numFmtId="0" fontId="2" fillId="0" borderId="72" xfId="1" applyNumberFormat="1" applyFont="1" applyFill="1" applyBorder="1" applyAlignment="1" applyProtection="1">
      <alignment horizontal="center" vertical="center"/>
    </xf>
    <xf numFmtId="0" fontId="2" fillId="0" borderId="102" xfId="1" applyNumberFormat="1" applyFont="1" applyFill="1" applyBorder="1" applyAlignment="1" applyProtection="1">
      <alignment horizontal="center" vertical="center"/>
    </xf>
    <xf numFmtId="0" fontId="2" fillId="0" borderId="67"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protection locked="0"/>
    </xf>
    <xf numFmtId="0" fontId="2" fillId="0" borderId="9" xfId="1" applyNumberFormat="1" applyFont="1" applyFill="1" applyBorder="1" applyAlignment="1" applyProtection="1">
      <alignment vertical="center"/>
    </xf>
    <xf numFmtId="0" fontId="2" fillId="0" borderId="35" xfId="1" applyNumberFormat="1" applyFont="1" applyFill="1" applyBorder="1" applyAlignment="1" applyProtection="1">
      <alignment vertical="center"/>
      <protection locked="0"/>
    </xf>
    <xf numFmtId="0" fontId="2" fillId="0" borderId="27" xfId="1" applyNumberFormat="1" applyFont="1" applyFill="1" applyBorder="1" applyAlignment="1" applyProtection="1">
      <alignment vertical="center"/>
      <protection locked="0"/>
    </xf>
    <xf numFmtId="0" fontId="2" fillId="0" borderId="47" xfId="1" applyNumberFormat="1" applyFont="1" applyFill="1" applyBorder="1" applyAlignment="1" applyProtection="1">
      <alignment horizontal="right" vertical="center"/>
    </xf>
    <xf numFmtId="0" fontId="2" fillId="0" borderId="94" xfId="1" applyNumberFormat="1" applyFont="1" applyFill="1" applyBorder="1" applyAlignment="1" applyProtection="1">
      <alignment horizontal="center" vertical="center"/>
    </xf>
    <xf numFmtId="0" fontId="2" fillId="0" borderId="27" xfId="1" applyNumberFormat="1" applyFont="1" applyFill="1" applyBorder="1" applyAlignment="1" applyProtection="1">
      <alignment horizontal="center" vertical="center"/>
    </xf>
    <xf numFmtId="0" fontId="2" fillId="0" borderId="49" xfId="1" applyNumberFormat="1" applyFont="1" applyFill="1" applyBorder="1" applyAlignment="1" applyProtection="1">
      <alignment horizontal="center" vertical="center"/>
    </xf>
    <xf numFmtId="0" fontId="2" fillId="0" borderId="35" xfId="1" applyNumberFormat="1" applyFont="1" applyFill="1" applyBorder="1" applyAlignment="1" applyProtection="1">
      <alignment horizontal="center" vertical="center"/>
    </xf>
    <xf numFmtId="0" fontId="2" fillId="0" borderId="47" xfId="1" applyNumberFormat="1" applyFont="1" applyFill="1" applyBorder="1" applyAlignment="1" applyProtection="1">
      <alignment horizontal="center" vertical="center"/>
    </xf>
    <xf numFmtId="0" fontId="2" fillId="0" borderId="10" xfId="1" applyNumberFormat="1" applyFont="1" applyFill="1" applyBorder="1" applyAlignment="1" applyProtection="1">
      <alignment horizontal="center" vertical="center"/>
    </xf>
    <xf numFmtId="0" fontId="2" fillId="0" borderId="35" xfId="1" applyNumberFormat="1" applyFont="1" applyFill="1" applyBorder="1" applyAlignment="1" applyProtection="1">
      <alignment vertical="center"/>
    </xf>
    <xf numFmtId="0" fontId="2" fillId="0" borderId="27" xfId="1" applyNumberFormat="1" applyFont="1" applyFill="1" applyBorder="1" applyAlignment="1" applyProtection="1">
      <alignment vertical="center"/>
    </xf>
    <xf numFmtId="0" fontId="2" fillId="0" borderId="47" xfId="1" applyNumberFormat="1" applyFont="1" applyFill="1" applyBorder="1" applyAlignment="1" applyProtection="1">
      <alignment vertical="center"/>
    </xf>
    <xf numFmtId="0" fontId="2" fillId="0" borderId="1" xfId="1" applyNumberFormat="1" applyFont="1" applyFill="1" applyBorder="1" applyAlignment="1" applyProtection="1">
      <alignment vertical="center"/>
    </xf>
    <xf numFmtId="0" fontId="2" fillId="0" borderId="60" xfId="1" applyNumberFormat="1" applyFont="1" applyFill="1" applyBorder="1" applyAlignment="1" applyProtection="1">
      <alignment horizontal="center" vertical="center"/>
    </xf>
    <xf numFmtId="0" fontId="2" fillId="0" borderId="19" xfId="1" applyNumberFormat="1" applyFont="1" applyFill="1" applyBorder="1" applyAlignment="1" applyProtection="1">
      <alignment horizontal="center" vertical="center"/>
    </xf>
    <xf numFmtId="0" fontId="2" fillId="0" borderId="46" xfId="1" applyNumberFormat="1" applyFont="1" applyFill="1" applyBorder="1" applyAlignment="1" applyProtection="1">
      <alignment horizontal="center" vertical="center"/>
    </xf>
    <xf numFmtId="0" fontId="2" fillId="0" borderId="91" xfId="1" applyNumberFormat="1" applyFont="1" applyFill="1" applyBorder="1" applyAlignment="1" applyProtection="1">
      <alignment horizontal="center" vertical="center"/>
    </xf>
    <xf numFmtId="0" fontId="2" fillId="0" borderId="43" xfId="1" applyNumberFormat="1" applyFont="1" applyFill="1" applyBorder="1" applyAlignment="1" applyProtection="1">
      <alignment horizontal="center" vertical="center"/>
    </xf>
    <xf numFmtId="0" fontId="2" fillId="0" borderId="60" xfId="1" applyNumberFormat="1" applyFont="1" applyFill="1" applyBorder="1" applyAlignment="1" applyProtection="1">
      <alignment horizontal="center" vertical="center"/>
      <protection locked="0"/>
    </xf>
    <xf numFmtId="0" fontId="2" fillId="0" borderId="19" xfId="1" applyNumberFormat="1" applyFont="1" applyFill="1" applyBorder="1" applyAlignment="1" applyProtection="1">
      <alignment horizontal="center" vertical="center"/>
      <protection locked="0"/>
    </xf>
    <xf numFmtId="0" fontId="2" fillId="0" borderId="46" xfId="1" applyNumberFormat="1" applyFont="1" applyFill="1" applyBorder="1" applyAlignment="1" applyProtection="1">
      <alignment vertical="center"/>
    </xf>
    <xf numFmtId="0" fontId="2" fillId="0" borderId="0" xfId="1" applyNumberFormat="1" applyFont="1" applyFill="1" applyBorder="1" applyAlignment="1" applyProtection="1">
      <alignment horizontal="center" vertical="center"/>
    </xf>
    <xf numFmtId="0" fontId="2" fillId="0" borderId="82" xfId="1" applyNumberFormat="1" applyFont="1" applyFill="1" applyBorder="1" applyAlignment="1" applyProtection="1">
      <alignment vertical="center"/>
    </xf>
    <xf numFmtId="0" fontId="2" fillId="0" borderId="62" xfId="1" applyNumberFormat="1" applyFont="1" applyFill="1" applyBorder="1" applyAlignment="1" applyProtection="1">
      <alignment horizontal="center" vertical="center"/>
    </xf>
    <xf numFmtId="0" fontId="2" fillId="0" borderId="5" xfId="1" applyNumberFormat="1" applyFont="1" applyFill="1" applyBorder="1" applyAlignment="1" applyProtection="1">
      <alignment horizontal="center" vertical="center"/>
    </xf>
    <xf numFmtId="0" fontId="2" fillId="0" borderId="45" xfId="1" applyNumberFormat="1" applyFont="1" applyFill="1" applyBorder="1" applyAlignment="1" applyProtection="1">
      <alignment horizontal="center" vertical="center"/>
    </xf>
    <xf numFmtId="0" fontId="2" fillId="0" borderId="93" xfId="1" applyNumberFormat="1" applyFont="1" applyFill="1" applyBorder="1" applyAlignment="1" applyProtection="1">
      <alignment horizontal="center" vertical="center"/>
    </xf>
    <xf numFmtId="0" fontId="2" fillId="0" borderId="6" xfId="1" applyNumberFormat="1" applyFont="1" applyFill="1" applyBorder="1" applyAlignment="1" applyProtection="1">
      <alignment horizontal="center" vertical="center"/>
    </xf>
    <xf numFmtId="0" fontId="2" fillId="0" borderId="62" xfId="1" applyNumberFormat="1" applyFont="1" applyFill="1" applyBorder="1" applyAlignment="1" applyProtection="1">
      <alignment horizontal="center" vertical="center"/>
      <protection locked="0"/>
    </xf>
    <xf numFmtId="0" fontId="2" fillId="0" borderId="5" xfId="1" applyNumberFormat="1" applyFont="1" applyFill="1" applyBorder="1" applyAlignment="1" applyProtection="1">
      <alignment horizontal="center" vertical="center"/>
      <protection locked="0"/>
    </xf>
    <xf numFmtId="0" fontId="2" fillId="0" borderId="45" xfId="1" applyNumberFormat="1" applyFont="1" applyFill="1" applyBorder="1" applyAlignment="1" applyProtection="1">
      <alignment vertical="center"/>
    </xf>
    <xf numFmtId="0" fontId="2" fillId="0" borderId="7" xfId="1" applyNumberFormat="1" applyFont="1" applyFill="1" applyBorder="1" applyAlignment="1" applyProtection="1">
      <alignment horizontal="center" vertical="center"/>
    </xf>
    <xf numFmtId="0" fontId="2" fillId="0" borderId="14" xfId="1" applyNumberFormat="1" applyFont="1" applyFill="1" applyBorder="1" applyAlignment="1" applyProtection="1">
      <alignment vertical="center"/>
    </xf>
    <xf numFmtId="0" fontId="2" fillId="0" borderId="33" xfId="1" applyNumberFormat="1" applyFont="1" applyFill="1" applyBorder="1" applyAlignment="1" applyProtection="1">
      <alignment horizontal="center" vertical="center"/>
    </xf>
    <xf numFmtId="0" fontId="2" fillId="0" borderId="29" xfId="1" applyNumberFormat="1" applyFont="1" applyFill="1" applyBorder="1" applyAlignment="1" applyProtection="1">
      <alignment horizontal="center" vertical="center"/>
    </xf>
    <xf numFmtId="0" fontId="2" fillId="0" borderId="32" xfId="1" applyNumberFormat="1" applyFont="1" applyFill="1" applyBorder="1" applyAlignment="1" applyProtection="1">
      <alignment horizontal="center" vertical="center"/>
    </xf>
    <xf numFmtId="0" fontId="2" fillId="0" borderId="95" xfId="1" applyNumberFormat="1" applyFont="1" applyFill="1" applyBorder="1" applyAlignment="1" applyProtection="1">
      <alignment horizontal="center" vertical="center"/>
    </xf>
    <xf numFmtId="0" fontId="2" fillId="0" borderId="69" xfId="1" applyNumberFormat="1" applyFont="1" applyFill="1" applyBorder="1" applyAlignment="1" applyProtection="1">
      <alignment horizontal="center" vertical="center"/>
    </xf>
    <xf numFmtId="0" fontId="2" fillId="0" borderId="33" xfId="1" applyNumberFormat="1" applyFont="1" applyFill="1" applyBorder="1" applyAlignment="1" applyProtection="1">
      <alignment horizontal="center" vertical="center"/>
      <protection locked="0"/>
    </xf>
    <xf numFmtId="0" fontId="2" fillId="0" borderId="29" xfId="1" applyNumberFormat="1" applyFont="1" applyFill="1" applyBorder="1" applyAlignment="1" applyProtection="1">
      <alignment horizontal="center" vertical="center"/>
      <protection locked="0"/>
    </xf>
    <xf numFmtId="0" fontId="2" fillId="0" borderId="32" xfId="1" applyNumberFormat="1" applyFont="1" applyFill="1" applyBorder="1" applyAlignment="1" applyProtection="1">
      <alignment vertical="center"/>
    </xf>
    <xf numFmtId="0" fontId="2" fillId="0" borderId="15" xfId="1" applyNumberFormat="1" applyFont="1" applyFill="1" applyBorder="1" applyAlignment="1" applyProtection="1">
      <alignment horizontal="center" vertical="center"/>
    </xf>
    <xf numFmtId="0" fontId="2" fillId="0" borderId="9" xfId="1" applyNumberFormat="1" applyFont="1" applyFill="1" applyBorder="1" applyAlignment="1" applyProtection="1">
      <alignment horizontal="right" vertical="center"/>
    </xf>
    <xf numFmtId="0" fontId="2" fillId="0" borderId="35" xfId="1" applyNumberFormat="1" applyFont="1" applyFill="1" applyBorder="1" applyAlignment="1" applyProtection="1">
      <alignment horizontal="right" vertical="center"/>
      <protection locked="0"/>
    </xf>
    <xf numFmtId="0" fontId="2" fillId="0" borderId="27" xfId="1" applyNumberFormat="1" applyFont="1" applyFill="1" applyBorder="1" applyAlignment="1" applyProtection="1">
      <alignment horizontal="right" vertical="center"/>
      <protection locked="0"/>
    </xf>
    <xf numFmtId="0" fontId="2" fillId="0" borderId="64" xfId="1" applyNumberFormat="1" applyFont="1" applyFill="1" applyBorder="1" applyAlignment="1" applyProtection="1">
      <alignment horizontal="right" vertical="center"/>
    </xf>
    <xf numFmtId="0" fontId="2" fillId="0" borderId="31" xfId="1" applyNumberFormat="1" applyFont="1" applyFill="1" applyBorder="1" applyAlignment="1" applyProtection="1">
      <alignment horizontal="right" vertical="center"/>
    </xf>
    <xf numFmtId="0" fontId="2" fillId="0" borderId="76" xfId="1" applyNumberFormat="1" applyFont="1" applyFill="1" applyBorder="1" applyAlignment="1" applyProtection="1">
      <alignment horizontal="right" vertical="center"/>
    </xf>
    <xf numFmtId="0" fontId="2" fillId="0" borderId="96" xfId="1" applyNumberFormat="1" applyFont="1" applyFill="1" applyBorder="1" applyAlignment="1" applyProtection="1">
      <alignment horizontal="right" vertical="center"/>
    </xf>
    <xf numFmtId="0" fontId="2" fillId="0" borderId="55" xfId="1" applyNumberFormat="1" applyFont="1" applyFill="1" applyBorder="1" applyAlignment="1" applyProtection="1">
      <alignment horizontal="right" vertical="center"/>
    </xf>
    <xf numFmtId="0" fontId="2" fillId="0" borderId="14" xfId="1" applyNumberFormat="1" applyFont="1" applyFill="1" applyBorder="1" applyAlignment="1" applyProtection="1">
      <alignment horizontal="right" vertical="center"/>
    </xf>
    <xf numFmtId="0" fontId="2" fillId="0" borderId="33" xfId="1" applyNumberFormat="1" applyFont="1" applyFill="1" applyBorder="1" applyAlignment="1" applyProtection="1">
      <alignment vertical="center"/>
      <protection locked="0"/>
    </xf>
    <xf numFmtId="0" fontId="2" fillId="0" borderId="29" xfId="1" applyNumberFormat="1" applyFont="1" applyFill="1" applyBorder="1" applyAlignment="1" applyProtection="1">
      <alignment vertical="center"/>
      <protection locked="0"/>
    </xf>
    <xf numFmtId="0" fontId="2" fillId="0" borderId="91" xfId="1" applyNumberFormat="1" applyFont="1" applyFill="1" applyBorder="1" applyAlignment="1" applyProtection="1">
      <alignment vertical="center"/>
      <protection locked="0"/>
    </xf>
    <xf numFmtId="0" fontId="2" fillId="0" borderId="19" xfId="1" applyNumberFormat="1" applyFont="1" applyFill="1" applyBorder="1" applyAlignment="1" applyProtection="1">
      <alignment vertical="center"/>
      <protection locked="0"/>
    </xf>
    <xf numFmtId="0" fontId="2" fillId="0" borderId="43" xfId="1" applyNumberFormat="1" applyFont="1" applyFill="1" applyBorder="1" applyAlignment="1" applyProtection="1">
      <alignment vertical="center"/>
    </xf>
    <xf numFmtId="0" fontId="2" fillId="0" borderId="60" xfId="1" applyNumberFormat="1" applyFont="1" applyFill="1" applyBorder="1" applyAlignment="1" applyProtection="1">
      <alignment vertical="center"/>
      <protection locked="0"/>
    </xf>
    <xf numFmtId="0" fontId="2" fillId="0" borderId="65" xfId="1" applyNumberFormat="1" applyFont="1" applyFill="1" applyBorder="1" applyAlignment="1" applyProtection="1">
      <alignment horizontal="center" vertical="center"/>
    </xf>
    <xf numFmtId="0" fontId="2" fillId="0" borderId="36" xfId="1" applyNumberFormat="1" applyFont="1" applyFill="1" applyBorder="1" applyAlignment="1" applyProtection="1">
      <alignment horizontal="center" vertical="center"/>
    </xf>
    <xf numFmtId="0" fontId="2" fillId="0" borderId="77" xfId="1" applyNumberFormat="1" applyFont="1" applyFill="1" applyBorder="1" applyAlignment="1" applyProtection="1">
      <alignment horizontal="center" vertical="center"/>
    </xf>
    <xf numFmtId="0" fontId="2" fillId="0" borderId="97" xfId="1" applyNumberFormat="1" applyFont="1" applyFill="1" applyBorder="1" applyAlignment="1" applyProtection="1">
      <alignment horizontal="center" vertical="center"/>
    </xf>
    <xf numFmtId="0" fontId="2" fillId="0" borderId="71" xfId="1" applyNumberFormat="1" applyFont="1" applyFill="1" applyBorder="1" applyAlignment="1" applyProtection="1">
      <alignment horizontal="center" vertical="center"/>
    </xf>
    <xf numFmtId="0" fontId="2" fillId="0" borderId="10" xfId="1" applyNumberFormat="1" applyFont="1" applyFill="1" applyBorder="1" applyAlignment="1" applyProtection="1">
      <alignment horizontal="right" vertical="center"/>
    </xf>
    <xf numFmtId="0" fontId="2" fillId="0" borderId="49" xfId="1" applyNumberFormat="1" applyFont="1" applyFill="1" applyBorder="1" applyAlignment="1" applyProtection="1">
      <alignment horizontal="right" vertical="center"/>
    </xf>
    <xf numFmtId="0" fontId="2" fillId="0" borderId="83" xfId="1" applyNumberFormat="1" applyFont="1" applyFill="1" applyBorder="1" applyAlignment="1" applyProtection="1">
      <alignment horizontal="right" vertical="center"/>
    </xf>
    <xf numFmtId="0" fontId="2" fillId="0" borderId="38" xfId="1" applyNumberFormat="1" applyFont="1" applyFill="1" applyBorder="1" applyAlignment="1" applyProtection="1">
      <alignment horizontal="center" vertical="center"/>
    </xf>
    <xf numFmtId="0" fontId="2" fillId="0" borderId="39" xfId="1" applyNumberFormat="1" applyFont="1" applyFill="1" applyBorder="1" applyAlignment="1" applyProtection="1">
      <alignment horizontal="center" vertical="center"/>
    </xf>
    <xf numFmtId="0" fontId="2" fillId="0" borderId="74" xfId="1" applyNumberFormat="1" applyFont="1" applyFill="1" applyBorder="1" applyAlignment="1" applyProtection="1">
      <alignment horizontal="center" vertical="center"/>
    </xf>
    <xf numFmtId="0" fontId="2" fillId="0" borderId="98" xfId="1" applyNumberFormat="1" applyFont="1" applyFill="1" applyBorder="1" applyAlignment="1" applyProtection="1">
      <alignment horizontal="center" vertical="center"/>
    </xf>
    <xf numFmtId="0" fontId="2" fillId="0" borderId="70" xfId="1" applyNumberFormat="1" applyFont="1" applyFill="1" applyBorder="1" applyAlignment="1" applyProtection="1">
      <alignment horizontal="center" vertical="center"/>
    </xf>
    <xf numFmtId="0" fontId="2" fillId="0" borderId="98" xfId="1" applyNumberFormat="1" applyFont="1" applyFill="1" applyBorder="1" applyAlignment="1" applyProtection="1">
      <alignment horizontal="center" vertical="center"/>
      <protection locked="0"/>
    </xf>
    <xf numFmtId="0" fontId="2" fillId="0" borderId="39" xfId="1" applyNumberFormat="1" applyFont="1" applyFill="1" applyBorder="1" applyAlignment="1" applyProtection="1">
      <alignment horizontal="center" vertical="center"/>
      <protection locked="0"/>
    </xf>
    <xf numFmtId="0" fontId="2" fillId="0" borderId="70" xfId="1" applyNumberFormat="1" applyFont="1" applyFill="1" applyBorder="1" applyAlignment="1" applyProtection="1">
      <alignment horizontal="right" vertical="center"/>
    </xf>
    <xf numFmtId="0" fontId="2" fillId="0" borderId="83" xfId="1" applyNumberFormat="1" applyFont="1" applyFill="1" applyBorder="1" applyAlignment="1" applyProtection="1">
      <alignment vertical="center"/>
    </xf>
    <xf numFmtId="0" fontId="2" fillId="0" borderId="38" xfId="1" applyNumberFormat="1" applyFont="1" applyFill="1" applyBorder="1" applyAlignment="1" applyProtection="1">
      <alignment vertical="center"/>
      <protection locked="0"/>
    </xf>
    <xf numFmtId="0" fontId="2" fillId="0" borderId="39" xfId="1" applyNumberFormat="1" applyFont="1" applyFill="1" applyBorder="1" applyAlignment="1" applyProtection="1">
      <alignment vertical="center"/>
      <protection locked="0"/>
    </xf>
    <xf numFmtId="0" fontId="2" fillId="0" borderId="74" xfId="1" applyNumberFormat="1" applyFont="1" applyFill="1" applyBorder="1" applyAlignment="1" applyProtection="1">
      <alignment horizontal="right" vertical="center"/>
    </xf>
    <xf numFmtId="0" fontId="2" fillId="0" borderId="98" xfId="1" applyNumberFormat="1" applyFont="1" applyFill="1" applyBorder="1" applyAlignment="1" applyProtection="1">
      <alignment horizontal="right" vertical="center"/>
    </xf>
    <xf numFmtId="0" fontId="2" fillId="0" borderId="39" xfId="1" applyNumberFormat="1" applyFont="1" applyFill="1" applyBorder="1" applyAlignment="1" applyProtection="1">
      <alignment horizontal="right" vertical="center"/>
    </xf>
    <xf numFmtId="0" fontId="5" fillId="0" borderId="1" xfId="1" applyNumberFormat="1" applyFont="1" applyBorder="1" applyAlignment="1" applyProtection="1">
      <alignment vertical="center"/>
    </xf>
    <xf numFmtId="0" fontId="5" fillId="0" borderId="60" xfId="1" applyNumberFormat="1" applyFont="1" applyBorder="1" applyAlignment="1" applyProtection="1">
      <alignment vertical="center"/>
      <protection locked="0"/>
    </xf>
    <xf numFmtId="0" fontId="5" fillId="0" borderId="46" xfId="1" applyNumberFormat="1" applyFont="1" applyBorder="1" applyAlignment="1" applyProtection="1">
      <alignment vertical="center"/>
    </xf>
    <xf numFmtId="0" fontId="5" fillId="0" borderId="91" xfId="1" applyNumberFormat="1" applyFont="1" applyBorder="1" applyAlignment="1" applyProtection="1">
      <alignment vertical="center"/>
    </xf>
    <xf numFmtId="0" fontId="5" fillId="0" borderId="19" xfId="1" applyNumberFormat="1" applyFont="1" applyBorder="1" applyAlignment="1" applyProtection="1">
      <alignment vertical="center"/>
    </xf>
    <xf numFmtId="0" fontId="5" fillId="0" borderId="43" xfId="1" applyNumberFormat="1" applyFont="1" applyBorder="1" applyAlignment="1" applyProtection="1">
      <alignment vertical="center"/>
    </xf>
    <xf numFmtId="0" fontId="5" fillId="0" borderId="60" xfId="1" applyNumberFormat="1" applyFont="1" applyBorder="1" applyAlignment="1" applyProtection="1">
      <alignment vertical="center"/>
    </xf>
    <xf numFmtId="0" fontId="5" fillId="0" borderId="81" xfId="1" applyNumberFormat="1" applyFont="1" applyFill="1" applyBorder="1" applyAlignment="1" applyProtection="1">
      <alignment vertical="center"/>
    </xf>
    <xf numFmtId="0" fontId="5" fillId="0" borderId="61" xfId="1" applyNumberFormat="1" applyFont="1" applyFill="1" applyBorder="1" applyAlignment="1" applyProtection="1">
      <alignment vertical="center"/>
    </xf>
    <xf numFmtId="0" fontId="5" fillId="0" borderId="24" xfId="1" applyNumberFormat="1" applyFont="1" applyFill="1" applyBorder="1" applyAlignment="1" applyProtection="1">
      <alignment vertical="center"/>
    </xf>
    <xf numFmtId="0" fontId="5" fillId="0" borderId="48" xfId="1" applyNumberFormat="1" applyFont="1" applyFill="1" applyBorder="1" applyAlignment="1" applyProtection="1">
      <alignment vertical="center"/>
    </xf>
    <xf numFmtId="0" fontId="5" fillId="0" borderId="92" xfId="1" applyNumberFormat="1" applyFont="1" applyFill="1" applyBorder="1" applyAlignment="1" applyProtection="1">
      <alignment vertical="center"/>
    </xf>
    <xf numFmtId="0" fontId="5" fillId="0" borderId="53" xfId="1" applyNumberFormat="1" applyFont="1" applyFill="1" applyBorder="1" applyAlignment="1" applyProtection="1">
      <alignment vertical="center"/>
    </xf>
    <xf numFmtId="0" fontId="5" fillId="0" borderId="84" xfId="1" applyNumberFormat="1" applyFont="1" applyFill="1" applyBorder="1" applyAlignment="1" applyProtection="1">
      <alignment vertical="center"/>
    </xf>
    <xf numFmtId="0" fontId="5" fillId="0" borderId="63" xfId="1" applyNumberFormat="1" applyFont="1" applyFill="1" applyBorder="1" applyAlignment="1" applyProtection="1">
      <alignment vertical="center"/>
    </xf>
    <xf numFmtId="0" fontId="5" fillId="0" borderId="41" xfId="1" applyNumberFormat="1" applyFont="1" applyFill="1" applyBorder="1" applyAlignment="1" applyProtection="1">
      <alignment vertical="center"/>
    </xf>
    <xf numFmtId="0" fontId="5" fillId="0" borderId="75" xfId="1" applyNumberFormat="1" applyFont="1" applyFill="1" applyBorder="1" applyAlignment="1" applyProtection="1">
      <alignment vertical="center"/>
    </xf>
    <xf numFmtId="0" fontId="5" fillId="0" borderId="99" xfId="1" applyNumberFormat="1" applyFont="1" applyFill="1" applyBorder="1" applyAlignment="1" applyProtection="1">
      <alignment vertical="center"/>
    </xf>
    <xf numFmtId="0" fontId="5" fillId="0" borderId="101" xfId="1" applyNumberFormat="1" applyFont="1" applyFill="1" applyBorder="1" applyAlignment="1" applyProtection="1">
      <alignment vertical="center"/>
    </xf>
    <xf numFmtId="0" fontId="5" fillId="0" borderId="1" xfId="1" applyNumberFormat="1" applyFont="1" applyFill="1" applyBorder="1" applyAlignment="1" applyProtection="1">
      <alignment vertical="center"/>
    </xf>
    <xf numFmtId="0" fontId="5" fillId="0" borderId="60" xfId="1" applyNumberFormat="1" applyFont="1" applyFill="1" applyBorder="1" applyAlignment="1" applyProtection="1">
      <alignment vertical="center"/>
    </xf>
    <xf numFmtId="0" fontId="5" fillId="0" borderId="19" xfId="1" applyNumberFormat="1" applyFont="1" applyFill="1" applyBorder="1" applyAlignment="1" applyProtection="1">
      <alignment vertical="center"/>
    </xf>
    <xf numFmtId="0" fontId="5" fillId="0" borderId="46" xfId="1" applyNumberFormat="1" applyFont="1" applyFill="1" applyBorder="1" applyAlignment="1" applyProtection="1">
      <alignment vertical="center"/>
    </xf>
    <xf numFmtId="0" fontId="5" fillId="0" borderId="91" xfId="1" applyNumberFormat="1" applyFont="1" applyFill="1" applyBorder="1" applyAlignment="1" applyProtection="1">
      <alignment vertical="center"/>
    </xf>
    <xf numFmtId="0" fontId="5" fillId="0" borderId="43" xfId="1" applyNumberFormat="1" applyFont="1" applyFill="1" applyBorder="1" applyAlignment="1" applyProtection="1">
      <alignment vertical="center"/>
    </xf>
    <xf numFmtId="0" fontId="5" fillId="3" borderId="85" xfId="1" applyNumberFormat="1" applyFont="1" applyFill="1" applyBorder="1" applyAlignment="1" applyProtection="1">
      <alignment vertical="center"/>
    </xf>
    <xf numFmtId="0" fontId="5" fillId="3" borderId="64" xfId="1" applyNumberFormat="1" applyFont="1" applyFill="1" applyBorder="1" applyAlignment="1" applyProtection="1">
      <alignment vertical="center"/>
    </xf>
    <xf numFmtId="0" fontId="5" fillId="3" borderId="31" xfId="1" applyNumberFormat="1" applyFont="1" applyFill="1" applyBorder="1" applyAlignment="1" applyProtection="1">
      <alignment vertical="center"/>
    </xf>
    <xf numFmtId="0" fontId="5" fillId="3" borderId="76" xfId="1" applyNumberFormat="1" applyFont="1" applyFill="1" applyBorder="1" applyAlignment="1" applyProtection="1">
      <alignment vertical="center"/>
    </xf>
    <xf numFmtId="0" fontId="5" fillId="3" borderId="96" xfId="1" applyNumberFormat="1" applyFont="1" applyFill="1" applyBorder="1" applyAlignment="1" applyProtection="1">
      <alignment vertical="center"/>
    </xf>
    <xf numFmtId="0" fontId="5" fillId="3" borderId="55" xfId="1" applyNumberFormat="1" applyFont="1" applyFill="1" applyBorder="1" applyAlignment="1" applyProtection="1">
      <alignment vertical="center"/>
    </xf>
    <xf numFmtId="0" fontId="2" fillId="0" borderId="94" xfId="1" applyNumberFormat="1" applyFont="1" applyFill="1" applyBorder="1" applyAlignment="1" applyProtection="1">
      <alignment vertical="center"/>
    </xf>
    <xf numFmtId="0" fontId="2" fillId="0" borderId="49" xfId="1" applyNumberFormat="1" applyFont="1" applyFill="1" applyBorder="1" applyAlignment="1" applyProtection="1">
      <alignment vertical="center"/>
    </xf>
    <xf numFmtId="0" fontId="2" fillId="0" borderId="38" xfId="1" applyNumberFormat="1" applyFont="1" applyFill="1" applyBorder="1" applyAlignment="1" applyProtection="1">
      <alignment vertical="center"/>
    </xf>
    <xf numFmtId="0" fontId="2" fillId="0" borderId="39" xfId="1" applyNumberFormat="1" applyFont="1" applyFill="1" applyBorder="1" applyAlignment="1" applyProtection="1">
      <alignment vertical="center"/>
    </xf>
    <xf numFmtId="0" fontId="2" fillId="0" borderId="74" xfId="1" applyNumberFormat="1" applyFont="1" applyFill="1" applyBorder="1" applyAlignment="1" applyProtection="1">
      <alignment vertical="center"/>
    </xf>
    <xf numFmtId="0" fontId="2" fillId="0" borderId="98" xfId="1" applyNumberFormat="1" applyFont="1" applyFill="1" applyBorder="1" applyAlignment="1" applyProtection="1">
      <alignment vertical="center"/>
    </xf>
    <xf numFmtId="0" fontId="2" fillId="0" borderId="70" xfId="1" applyNumberFormat="1" applyFont="1" applyFill="1" applyBorder="1" applyAlignment="1" applyProtection="1">
      <alignment vertical="center"/>
    </xf>
    <xf numFmtId="0" fontId="2" fillId="0" borderId="62" xfId="1" applyNumberFormat="1" applyFont="1" applyFill="1" applyBorder="1" applyAlignment="1" applyProtection="1">
      <alignment vertical="center"/>
      <protection locked="0"/>
    </xf>
    <xf numFmtId="0" fontId="2" fillId="0" borderId="5" xfId="1" applyNumberFormat="1" applyFont="1" applyFill="1" applyBorder="1" applyAlignment="1" applyProtection="1">
      <alignment vertical="center"/>
      <protection locked="0"/>
    </xf>
    <xf numFmtId="0" fontId="2" fillId="0" borderId="93" xfId="1" applyNumberFormat="1" applyFont="1" applyFill="1" applyBorder="1" applyAlignment="1" applyProtection="1">
      <alignment vertical="center"/>
      <protection locked="0"/>
    </xf>
    <xf numFmtId="0" fontId="2" fillId="0" borderId="6" xfId="1" applyNumberFormat="1" applyFont="1" applyFill="1" applyBorder="1" applyAlignment="1" applyProtection="1">
      <alignment vertical="center"/>
    </xf>
    <xf numFmtId="3" fontId="2" fillId="0" borderId="25" xfId="1" applyNumberFormat="1" applyFont="1" applyFill="1" applyBorder="1" applyAlignment="1" applyProtection="1">
      <alignment horizontal="left" vertical="top" wrapText="1"/>
      <protection locked="0"/>
    </xf>
    <xf numFmtId="0" fontId="2" fillId="0" borderId="62" xfId="1" applyNumberFormat="1" applyFont="1" applyFill="1" applyBorder="1" applyAlignment="1" applyProtection="1">
      <alignment vertical="center"/>
    </xf>
    <xf numFmtId="0" fontId="2" fillId="0" borderId="5" xfId="1" applyNumberFormat="1" applyFont="1" applyFill="1" applyBorder="1" applyAlignment="1" applyProtection="1">
      <alignment vertical="center"/>
    </xf>
    <xf numFmtId="0" fontId="2" fillId="0" borderId="93" xfId="1" applyNumberFormat="1" applyFont="1" applyFill="1" applyBorder="1" applyAlignment="1" applyProtection="1">
      <alignment vertical="center"/>
    </xf>
    <xf numFmtId="0" fontId="2" fillId="0" borderId="98" xfId="1" applyNumberFormat="1" applyFont="1" applyFill="1" applyBorder="1" applyAlignment="1" applyProtection="1">
      <alignment vertical="center"/>
      <protection locked="0"/>
    </xf>
    <xf numFmtId="3" fontId="2" fillId="0" borderId="28" xfId="1" applyNumberFormat="1" applyFont="1" applyFill="1" applyBorder="1" applyAlignment="1" applyProtection="1">
      <alignment horizontal="left" vertical="center" wrapText="1"/>
      <protection locked="0"/>
    </xf>
    <xf numFmtId="0" fontId="2" fillId="0" borderId="60" xfId="1" applyNumberFormat="1" applyFont="1" applyFill="1" applyBorder="1" applyAlignment="1" applyProtection="1">
      <alignment vertical="center"/>
    </xf>
    <xf numFmtId="0" fontId="2" fillId="0" borderId="19" xfId="1" applyNumberFormat="1" applyFont="1" applyFill="1" applyBorder="1" applyAlignment="1" applyProtection="1">
      <alignment vertical="center"/>
    </xf>
    <xf numFmtId="0" fontId="2" fillId="0" borderId="91" xfId="1" applyNumberFormat="1" applyFont="1" applyFill="1" applyBorder="1" applyAlignment="1" applyProtection="1">
      <alignment vertical="center"/>
    </xf>
    <xf numFmtId="0" fontId="2" fillId="0" borderId="94" xfId="1" applyNumberFormat="1" applyFont="1" applyFill="1" applyBorder="1" applyAlignment="1" applyProtection="1">
      <alignment vertical="center"/>
      <protection locked="0"/>
    </xf>
    <xf numFmtId="0" fontId="2" fillId="0" borderId="69" xfId="1" applyNumberFormat="1" applyFont="1" applyFill="1" applyBorder="1" applyAlignment="1" applyProtection="1">
      <alignment vertical="center"/>
    </xf>
    <xf numFmtId="0" fontId="2" fillId="0" borderId="55" xfId="1" applyNumberFormat="1" applyFont="1" applyFill="1" applyBorder="1" applyAlignment="1" applyProtection="1">
      <alignment vertical="center"/>
    </xf>
    <xf numFmtId="0" fontId="2" fillId="0" borderId="78" xfId="1" applyNumberFormat="1" applyFont="1" applyFill="1" applyBorder="1" applyAlignment="1" applyProtection="1">
      <alignment vertical="center"/>
    </xf>
    <xf numFmtId="0" fontId="2" fillId="0" borderId="66" xfId="1" applyNumberFormat="1" applyFont="1" applyFill="1" applyBorder="1" applyAlignment="1" applyProtection="1">
      <alignment vertical="center"/>
    </xf>
    <xf numFmtId="0" fontId="2" fillId="0" borderId="57" xfId="1" applyNumberFormat="1" applyFont="1" applyFill="1" applyBorder="1" applyAlignment="1" applyProtection="1">
      <alignment vertical="center"/>
      <protection locked="0"/>
    </xf>
    <xf numFmtId="0" fontId="2" fillId="0" borderId="17" xfId="1" applyNumberFormat="1" applyFont="1" applyFill="1" applyBorder="1" applyAlignment="1" applyProtection="1">
      <alignment vertical="center"/>
      <protection locked="0"/>
    </xf>
    <xf numFmtId="0" fontId="2" fillId="0" borderId="44" xfId="1" applyNumberFormat="1" applyFont="1" applyFill="1" applyBorder="1" applyAlignment="1" applyProtection="1">
      <alignment vertical="center"/>
    </xf>
    <xf numFmtId="0" fontId="2" fillId="0" borderId="88" xfId="1" applyNumberFormat="1" applyFont="1" applyFill="1" applyBorder="1" applyAlignment="1" applyProtection="1">
      <alignment vertical="center"/>
      <protection locked="0"/>
    </xf>
    <xf numFmtId="0" fontId="2" fillId="0" borderId="85" xfId="1" applyNumberFormat="1" applyFont="1" applyFill="1" applyBorder="1" applyAlignment="1" applyProtection="1">
      <alignment vertical="center"/>
    </xf>
    <xf numFmtId="0" fontId="2" fillId="0" borderId="64" xfId="1" applyNumberFormat="1" applyFont="1" applyFill="1" applyBorder="1" applyAlignment="1" applyProtection="1">
      <alignment vertical="center"/>
    </xf>
    <xf numFmtId="0" fontId="2" fillId="0" borderId="31" xfId="1" applyNumberFormat="1" applyFont="1" applyFill="1" applyBorder="1" applyAlignment="1" applyProtection="1">
      <alignment vertical="center"/>
    </xf>
    <xf numFmtId="0" fontId="2" fillId="0" borderId="76" xfId="1" applyNumberFormat="1" applyFont="1" applyFill="1" applyBorder="1" applyAlignment="1" applyProtection="1">
      <alignment vertical="center"/>
    </xf>
    <xf numFmtId="0" fontId="2" fillId="0" borderId="96" xfId="1" applyNumberFormat="1" applyFont="1" applyFill="1" applyBorder="1" applyAlignment="1" applyProtection="1">
      <alignment vertical="center"/>
    </xf>
    <xf numFmtId="0" fontId="5" fillId="0" borderId="71" xfId="1" applyNumberFormat="1" applyFont="1" applyFill="1" applyBorder="1" applyAlignment="1" applyProtection="1">
      <alignment vertical="center"/>
    </xf>
    <xf numFmtId="0" fontId="5" fillId="3" borderId="9" xfId="1" applyNumberFormat="1" applyFont="1" applyFill="1" applyBorder="1" applyAlignment="1" applyProtection="1">
      <alignment vertical="center"/>
    </xf>
    <xf numFmtId="0" fontId="5" fillId="3" borderId="35" xfId="1" applyNumberFormat="1" applyFont="1" applyFill="1" applyBorder="1" applyAlignment="1" applyProtection="1">
      <alignment vertical="center"/>
    </xf>
    <xf numFmtId="0" fontId="5" fillId="3" borderId="27" xfId="1" applyNumberFormat="1" applyFont="1" applyFill="1" applyBorder="1" applyAlignment="1" applyProtection="1">
      <alignment vertical="center"/>
    </xf>
    <xf numFmtId="0" fontId="5" fillId="3" borderId="47" xfId="1" applyNumberFormat="1" applyFont="1" applyFill="1" applyBorder="1" applyAlignment="1" applyProtection="1">
      <alignment vertical="center"/>
    </xf>
    <xf numFmtId="0" fontId="5" fillId="3" borderId="94" xfId="1" applyNumberFormat="1" applyFont="1" applyFill="1" applyBorder="1" applyAlignment="1" applyProtection="1">
      <alignment vertical="center"/>
    </xf>
    <xf numFmtId="0" fontId="5" fillId="3" borderId="49" xfId="1" applyNumberFormat="1" applyFont="1" applyFill="1" applyBorder="1" applyAlignment="1" applyProtection="1">
      <alignment vertical="center"/>
    </xf>
    <xf numFmtId="0" fontId="5" fillId="3" borderId="71" xfId="1" applyNumberFormat="1" applyFont="1" applyFill="1" applyBorder="1" applyAlignment="1" applyProtection="1">
      <alignment vertical="center"/>
    </xf>
    <xf numFmtId="0" fontId="2" fillId="0" borderId="86" xfId="1" applyNumberFormat="1" applyFont="1" applyFill="1" applyBorder="1" applyAlignment="1" applyProtection="1">
      <alignment vertical="center"/>
    </xf>
    <xf numFmtId="0" fontId="2" fillId="0" borderId="65" xfId="1" applyNumberFormat="1" applyFont="1" applyFill="1" applyBorder="1" applyAlignment="1" applyProtection="1">
      <alignment vertical="center"/>
    </xf>
    <xf numFmtId="0" fontId="2" fillId="0" borderId="36" xfId="1" applyNumberFormat="1" applyFont="1" applyFill="1" applyBorder="1" applyAlignment="1" applyProtection="1">
      <alignment vertical="center"/>
    </xf>
    <xf numFmtId="0" fontId="2" fillId="0" borderId="77" xfId="1" applyNumberFormat="1" applyFont="1" applyFill="1" applyBorder="1" applyAlignment="1" applyProtection="1">
      <alignment vertical="center"/>
    </xf>
    <xf numFmtId="0" fontId="2" fillId="0" borderId="97" xfId="1" applyNumberFormat="1" applyFont="1" applyFill="1" applyBorder="1" applyAlignment="1" applyProtection="1">
      <alignment vertical="center"/>
    </xf>
    <xf numFmtId="0" fontId="2" fillId="0" borderId="71" xfId="1" applyNumberFormat="1" applyFont="1" applyFill="1" applyBorder="1" applyAlignment="1" applyProtection="1">
      <alignment vertical="center"/>
    </xf>
    <xf numFmtId="0" fontId="2" fillId="0" borderId="95" xfId="1" applyNumberFormat="1" applyFont="1" applyFill="1" applyBorder="1" applyAlignment="1" applyProtection="1">
      <alignment vertical="center"/>
      <protection locked="0"/>
    </xf>
    <xf numFmtId="0" fontId="2" fillId="0" borderId="81" xfId="1" applyNumberFormat="1" applyFont="1" applyFill="1" applyBorder="1" applyAlignment="1" applyProtection="1">
      <alignment vertical="center"/>
    </xf>
    <xf numFmtId="0" fontId="2" fillId="0" borderId="61" xfId="1" applyNumberFormat="1" applyFont="1" applyFill="1" applyBorder="1" applyAlignment="1" applyProtection="1">
      <alignment vertical="center"/>
    </xf>
    <xf numFmtId="0" fontId="2" fillId="0" borderId="24" xfId="1" applyNumberFormat="1" applyFont="1" applyFill="1" applyBorder="1" applyAlignment="1" applyProtection="1">
      <alignment vertical="center"/>
    </xf>
    <xf numFmtId="0" fontId="2" fillId="0" borderId="48" xfId="1" applyNumberFormat="1" applyFont="1" applyFill="1" applyBorder="1" applyAlignment="1" applyProtection="1">
      <alignment vertical="center"/>
    </xf>
    <xf numFmtId="0" fontId="2" fillId="0" borderId="92" xfId="1" applyNumberFormat="1" applyFont="1" applyFill="1" applyBorder="1" applyAlignment="1" applyProtection="1">
      <alignment vertical="center"/>
    </xf>
    <xf numFmtId="0" fontId="2" fillId="0" borderId="53" xfId="1" applyNumberFormat="1" applyFont="1" applyFill="1" applyBorder="1" applyAlignment="1" applyProtection="1">
      <alignment vertical="center"/>
    </xf>
    <xf numFmtId="0" fontId="5" fillId="0" borderId="87" xfId="1" applyNumberFormat="1" applyFont="1" applyFill="1" applyBorder="1" applyAlignment="1" applyProtection="1">
      <alignment vertical="center"/>
    </xf>
    <xf numFmtId="0" fontId="5" fillId="0" borderId="50" xfId="1" applyNumberFormat="1" applyFont="1" applyFill="1" applyBorder="1" applyAlignment="1" applyProtection="1">
      <alignment vertical="center"/>
    </xf>
    <xf numFmtId="0" fontId="5" fillId="0" borderId="52" xfId="1" applyNumberFormat="1" applyFont="1" applyFill="1" applyBorder="1" applyAlignment="1" applyProtection="1">
      <alignment vertical="center"/>
    </xf>
    <xf numFmtId="0" fontId="5" fillId="0" borderId="51" xfId="1" applyNumberFormat="1" applyFont="1" applyFill="1" applyBorder="1" applyAlignment="1" applyProtection="1">
      <alignment vertical="center"/>
    </xf>
    <xf numFmtId="0" fontId="5" fillId="0" borderId="100" xfId="1" applyNumberFormat="1" applyFont="1" applyFill="1" applyBorder="1" applyAlignment="1" applyProtection="1">
      <alignment vertical="center"/>
    </xf>
    <xf numFmtId="0" fontId="5" fillId="0" borderId="56" xfId="1" applyNumberFormat="1" applyFont="1" applyFill="1" applyBorder="1" applyAlignment="1" applyProtection="1">
      <alignment vertical="center"/>
    </xf>
    <xf numFmtId="0" fontId="5" fillId="0" borderId="9" xfId="1" applyNumberFormat="1" applyFont="1" applyFill="1" applyBorder="1" applyAlignment="1" applyProtection="1">
      <alignment vertical="center"/>
    </xf>
    <xf numFmtId="0" fontId="5" fillId="0" borderId="35" xfId="1" applyNumberFormat="1" applyFont="1" applyFill="1" applyBorder="1" applyAlignment="1" applyProtection="1">
      <alignment vertical="center"/>
    </xf>
    <xf numFmtId="0" fontId="5" fillId="0" borderId="27" xfId="1" applyNumberFormat="1" applyFont="1" applyFill="1" applyBorder="1" applyAlignment="1" applyProtection="1">
      <alignment vertical="center"/>
    </xf>
    <xf numFmtId="0" fontId="5" fillId="0" borderId="47" xfId="1" applyNumberFormat="1" applyFont="1" applyFill="1" applyBorder="1" applyAlignment="1" applyProtection="1">
      <alignment vertical="center"/>
    </xf>
    <xf numFmtId="0" fontId="5" fillId="0" borderId="94" xfId="1" applyNumberFormat="1" applyFont="1" applyFill="1" applyBorder="1" applyAlignment="1" applyProtection="1">
      <alignment vertical="center"/>
    </xf>
    <xf numFmtId="0" fontId="5" fillId="0" borderId="49" xfId="1" applyNumberFormat="1" applyFont="1" applyFill="1" applyBorder="1" applyAlignment="1" applyProtection="1">
      <alignment vertical="center"/>
    </xf>
    <xf numFmtId="0" fontId="5" fillId="0" borderId="50" xfId="1" applyNumberFormat="1" applyFont="1" applyFill="1" applyBorder="1" applyAlignment="1" applyProtection="1">
      <alignment vertical="center"/>
      <protection locked="0"/>
    </xf>
    <xf numFmtId="0" fontId="5" fillId="0" borderId="52" xfId="1" applyNumberFormat="1" applyFont="1" applyFill="1" applyBorder="1" applyAlignment="1" applyProtection="1">
      <alignment vertical="center"/>
      <protection locked="0"/>
    </xf>
    <xf numFmtId="0" fontId="5" fillId="0" borderId="100" xfId="1" applyNumberFormat="1" applyFont="1" applyFill="1" applyBorder="1" applyAlignment="1" applyProtection="1">
      <alignment vertical="center"/>
      <protection locked="0"/>
    </xf>
    <xf numFmtId="0" fontId="5" fillId="0" borderId="35" xfId="1" applyNumberFormat="1" applyFont="1" applyFill="1" applyBorder="1" applyAlignment="1" applyProtection="1">
      <alignment vertical="center"/>
      <protection locked="0"/>
    </xf>
    <xf numFmtId="0" fontId="5" fillId="0" borderId="27" xfId="1" applyNumberFormat="1" applyFont="1" applyFill="1" applyBorder="1" applyAlignment="1" applyProtection="1">
      <alignment vertical="center"/>
      <protection locked="0"/>
    </xf>
    <xf numFmtId="3" fontId="2" fillId="0" borderId="60" xfId="1" applyNumberFormat="1" applyFont="1" applyFill="1" applyBorder="1" applyAlignment="1" applyProtection="1">
      <alignment horizontal="center" vertical="center"/>
      <protection locked="0"/>
    </xf>
    <xf numFmtId="3" fontId="2" fillId="0" borderId="62" xfId="1" applyNumberFormat="1" applyFont="1" applyFill="1" applyBorder="1" applyAlignment="1" applyProtection="1">
      <alignment horizontal="center" vertical="center"/>
      <protection locked="0"/>
    </xf>
    <xf numFmtId="3" fontId="2" fillId="0" borderId="33" xfId="1" applyNumberFormat="1" applyFont="1" applyFill="1" applyBorder="1" applyAlignment="1" applyProtection="1">
      <alignment horizontal="center" vertical="center"/>
      <protection locked="0"/>
    </xf>
    <xf numFmtId="3" fontId="2" fillId="0" borderId="18" xfId="1" applyNumberFormat="1" applyFont="1" applyFill="1" applyBorder="1" applyAlignment="1" applyProtection="1">
      <alignment horizontal="center" vertical="center" wrapText="1"/>
      <protection locked="0"/>
    </xf>
    <xf numFmtId="0" fontId="2" fillId="0" borderId="0" xfId="1" applyFont="1"/>
    <xf numFmtId="0" fontId="2" fillId="0" borderId="0" xfId="2" applyFont="1" applyAlignment="1">
      <alignment horizontal="right"/>
    </xf>
    <xf numFmtId="0" fontId="2" fillId="0" borderId="0" xfId="1" applyFont="1" applyBorder="1"/>
    <xf numFmtId="0" fontId="2" fillId="0" borderId="0" xfId="1" applyFont="1" applyBorder="1" applyAlignment="1"/>
    <xf numFmtId="0" fontId="2" fillId="0" borderId="0" xfId="3" applyFont="1" applyBorder="1" applyAlignment="1" applyProtection="1">
      <protection locked="0"/>
    </xf>
    <xf numFmtId="0" fontId="5" fillId="0" borderId="0" xfId="1" applyFont="1" applyBorder="1" applyAlignment="1" applyProtection="1">
      <protection locked="0"/>
    </xf>
    <xf numFmtId="0" fontId="2" fillId="0" borderId="0" xfId="1" applyFont="1" applyBorder="1" applyAlignment="1" applyProtection="1">
      <alignment horizontal="center"/>
      <protection locked="0"/>
    </xf>
    <xf numFmtId="0" fontId="2" fillId="0" borderId="0" xfId="3" quotePrefix="1" applyFont="1" applyBorder="1" applyAlignment="1" applyProtection="1">
      <alignment horizontal="left" vertical="center"/>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center" wrapText="1"/>
      <protection locked="0"/>
    </xf>
    <xf numFmtId="0" fontId="9" fillId="0" borderId="0" xfId="1" applyFont="1" applyAlignment="1"/>
    <xf numFmtId="0" fontId="10" fillId="0" borderId="0" xfId="3" applyFont="1" applyBorder="1" applyAlignment="1" applyProtection="1">
      <protection locked="0"/>
    </xf>
    <xf numFmtId="0" fontId="2" fillId="0" borderId="0" xfId="3" quotePrefix="1" applyFont="1" applyBorder="1" applyAlignment="1" applyProtection="1">
      <protection locked="0"/>
    </xf>
    <xf numFmtId="0" fontId="2" fillId="0" borderId="0" xfId="1" applyFont="1" applyBorder="1" applyAlignment="1" applyProtection="1">
      <protection locked="0"/>
    </xf>
    <xf numFmtId="0" fontId="2" fillId="0" borderId="103" xfId="1" applyFont="1" applyBorder="1"/>
    <xf numFmtId="49" fontId="5" fillId="0" borderId="103" xfId="3" applyNumberFormat="1" applyFont="1" applyBorder="1" applyAlignment="1" applyProtection="1">
      <protection locked="0"/>
    </xf>
    <xf numFmtId="49" fontId="2" fillId="0" borderId="103" xfId="1" applyNumberFormat="1" applyFont="1" applyBorder="1" applyAlignment="1" applyProtection="1">
      <protection locked="0"/>
    </xf>
    <xf numFmtId="49" fontId="2" fillId="0" borderId="0" xfId="1" applyNumberFormat="1" applyFont="1" applyBorder="1" applyAlignment="1" applyProtection="1">
      <alignment horizontal="center"/>
      <protection locked="0"/>
    </xf>
    <xf numFmtId="0" fontId="5" fillId="0" borderId="17" xfId="1" applyFont="1" applyBorder="1" applyAlignment="1">
      <alignment wrapText="1"/>
    </xf>
    <xf numFmtId="3" fontId="5" fillId="0" borderId="17" xfId="1" applyNumberFormat="1" applyFont="1" applyBorder="1" applyAlignment="1">
      <alignment wrapText="1"/>
    </xf>
    <xf numFmtId="3" fontId="5" fillId="0" borderId="5" xfId="1" applyNumberFormat="1" applyFont="1" applyBorder="1" applyAlignment="1">
      <alignment wrapText="1"/>
    </xf>
    <xf numFmtId="3" fontId="5" fillId="0" borderId="39" xfId="1" applyNumberFormat="1" applyFont="1" applyBorder="1" applyAlignment="1">
      <alignment wrapText="1"/>
    </xf>
    <xf numFmtId="0" fontId="2" fillId="0" borderId="5" xfId="1" applyFont="1" applyBorder="1" applyAlignment="1" applyProtection="1">
      <alignment wrapText="1"/>
      <protection locked="0"/>
    </xf>
    <xf numFmtId="3" fontId="5" fillId="0" borderId="5" xfId="3" applyNumberFormat="1" applyFont="1" applyBorder="1" applyAlignment="1">
      <alignment horizontal="right" vertical="center" wrapText="1"/>
    </xf>
    <xf numFmtId="3" fontId="2" fillId="0" borderId="5" xfId="1" applyNumberFormat="1" applyFont="1" applyBorder="1" applyProtection="1">
      <protection locked="0"/>
    </xf>
    <xf numFmtId="0" fontId="5" fillId="0" borderId="5" xfId="1" applyFont="1" applyBorder="1" applyAlignment="1">
      <alignment wrapText="1"/>
    </xf>
    <xf numFmtId="3" fontId="2" fillId="0" borderId="5" xfId="3" applyNumberFormat="1" applyFont="1" applyBorder="1" applyAlignment="1">
      <alignment wrapText="1"/>
    </xf>
    <xf numFmtId="3" fontId="5" fillId="0" borderId="5" xfId="3" applyNumberFormat="1" applyFont="1" applyBorder="1" applyAlignment="1">
      <alignment wrapText="1"/>
    </xf>
    <xf numFmtId="3" fontId="2" fillId="0" borderId="5" xfId="1" applyNumberFormat="1" applyFont="1" applyBorder="1" applyAlignment="1" applyProtection="1">
      <alignment wrapText="1"/>
      <protection locked="0"/>
    </xf>
    <xf numFmtId="0" fontId="5" fillId="0" borderId="5" xfId="3" applyFont="1" applyBorder="1" applyAlignment="1">
      <alignment horizontal="left" vertical="center" wrapText="1"/>
    </xf>
    <xf numFmtId="0" fontId="5" fillId="0" borderId="5" xfId="1" applyFont="1" applyBorder="1" applyAlignment="1">
      <alignment vertical="center" wrapText="1"/>
    </xf>
    <xf numFmtId="3" fontId="5" fillId="0" borderId="5" xfId="3" applyNumberFormat="1" applyFont="1" applyBorder="1" applyAlignment="1">
      <alignment vertical="center" wrapText="1"/>
    </xf>
    <xf numFmtId="3" fontId="2" fillId="0" borderId="5" xfId="3" applyNumberFormat="1" applyFont="1" applyFill="1" applyBorder="1" applyAlignment="1">
      <alignment horizontal="center" vertical="center" wrapText="1"/>
    </xf>
    <xf numFmtId="0" fontId="5" fillId="0" borderId="5" xfId="1" applyFont="1" applyFill="1" applyBorder="1" applyAlignment="1">
      <alignment wrapText="1"/>
    </xf>
    <xf numFmtId="3" fontId="5" fillId="0" borderId="5" xfId="3" applyNumberFormat="1" applyFont="1" applyFill="1" applyBorder="1" applyAlignment="1">
      <alignment wrapText="1"/>
    </xf>
    <xf numFmtId="3" fontId="2" fillId="0" borderId="5" xfId="3" applyNumberFormat="1" applyFont="1" applyBorder="1" applyAlignment="1">
      <alignment horizontal="center" wrapText="1"/>
    </xf>
    <xf numFmtId="0" fontId="5" fillId="0" borderId="5" xfId="1" applyFont="1" applyBorder="1" applyAlignment="1" applyProtection="1">
      <alignment wrapText="1"/>
      <protection locked="0"/>
    </xf>
    <xf numFmtId="3" fontId="5" fillId="0" borderId="5" xfId="3" applyNumberFormat="1" applyFont="1" applyBorder="1" applyAlignment="1" applyProtection="1">
      <alignment wrapText="1"/>
      <protection locked="0"/>
    </xf>
    <xf numFmtId="3" fontId="2" fillId="0" borderId="5" xfId="3" applyNumberFormat="1" applyFont="1" applyBorder="1" applyAlignment="1" applyProtection="1">
      <alignment wrapText="1"/>
      <protection locked="0"/>
    </xf>
    <xf numFmtId="3" fontId="2" fillId="0" borderId="5" xfId="3" applyNumberFormat="1" applyFont="1" applyBorder="1" applyProtection="1">
      <protection locked="0"/>
    </xf>
    <xf numFmtId="3" fontId="2" fillId="0" borderId="5" xfId="1" applyNumberFormat="1" applyFont="1" applyBorder="1" applyAlignment="1" applyProtection="1">
      <protection locked="0"/>
    </xf>
    <xf numFmtId="3" fontId="2" fillId="0" borderId="5" xfId="1" applyNumberFormat="1" applyFont="1" applyBorder="1" applyAlignment="1" applyProtection="1">
      <alignment vertical="center" wrapText="1"/>
      <protection locked="0"/>
    </xf>
    <xf numFmtId="3" fontId="2" fillId="0" borderId="5" xfId="3" applyNumberFormat="1" applyFont="1" applyBorder="1" applyAlignment="1">
      <alignment vertical="center" wrapText="1"/>
    </xf>
    <xf numFmtId="3" fontId="2" fillId="0" borderId="5" xfId="1" applyNumberFormat="1" applyFont="1" applyBorder="1" applyAlignment="1" applyProtection="1">
      <alignment horizontal="center" wrapText="1"/>
      <protection locked="0"/>
    </xf>
    <xf numFmtId="3" fontId="2" fillId="0" borderId="5" xfId="1" applyNumberFormat="1" applyFont="1" applyBorder="1" applyAlignment="1" applyProtection="1">
      <alignment horizontal="right" wrapText="1"/>
      <protection locked="0"/>
    </xf>
    <xf numFmtId="3" fontId="2" fillId="0" borderId="5" xfId="1" applyNumberFormat="1" applyFont="1" applyBorder="1" applyAlignment="1" applyProtection="1">
      <alignment horizontal="left" wrapText="1"/>
      <protection locked="0"/>
    </xf>
    <xf numFmtId="0" fontId="5" fillId="0" borderId="5" xfId="3" applyFont="1" applyBorder="1" applyAlignment="1" applyProtection="1">
      <alignment horizontal="center" vertical="center" wrapText="1"/>
      <protection locked="0"/>
    </xf>
    <xf numFmtId="0" fontId="5" fillId="0" borderId="5" xfId="3" applyFont="1" applyBorder="1" applyAlignment="1" applyProtection="1">
      <alignment vertical="center" wrapText="1"/>
      <protection locked="0"/>
    </xf>
    <xf numFmtId="0" fontId="5" fillId="0" borderId="5" xfId="1" applyFont="1" applyBorder="1" applyAlignment="1" applyProtection="1">
      <alignment horizontal="right" vertical="center" wrapText="1"/>
      <protection locked="0"/>
    </xf>
    <xf numFmtId="3" fontId="5" fillId="0" borderId="5" xfId="3" applyNumberFormat="1" applyFont="1" applyBorder="1" applyAlignment="1" applyProtection="1">
      <alignment horizontal="right" vertical="center" wrapText="1"/>
      <protection locked="0"/>
    </xf>
    <xf numFmtId="3" fontId="2" fillId="0" borderId="5" xfId="3" applyNumberFormat="1" applyFont="1" applyBorder="1" applyAlignment="1" applyProtection="1">
      <alignment horizontal="right" vertical="center" wrapText="1"/>
      <protection locked="0"/>
    </xf>
    <xf numFmtId="3" fontId="2" fillId="0" borderId="5" xfId="3" applyNumberFormat="1" applyFont="1" applyBorder="1" applyAlignment="1" applyProtection="1">
      <alignment horizontal="right" vertical="center"/>
      <protection locked="0"/>
    </xf>
    <xf numFmtId="0" fontId="5" fillId="0" borderId="5" xfId="1" applyFont="1" applyFill="1" applyBorder="1" applyAlignment="1" applyProtection="1">
      <alignment horizontal="right" vertical="center" wrapText="1"/>
      <protection locked="0"/>
    </xf>
    <xf numFmtId="3" fontId="5" fillId="0" borderId="5" xfId="3" applyNumberFormat="1" applyFont="1" applyFill="1" applyBorder="1" applyAlignment="1" applyProtection="1">
      <alignment horizontal="right" vertical="center" wrapText="1"/>
      <protection locked="0"/>
    </xf>
    <xf numFmtId="0" fontId="5" fillId="0" borderId="5" xfId="1" applyFont="1" applyBorder="1" applyAlignment="1" applyProtection="1">
      <alignment vertical="center" wrapText="1"/>
      <protection locked="0"/>
    </xf>
    <xf numFmtId="3" fontId="5" fillId="0" borderId="5" xfId="3" applyNumberFormat="1" applyFont="1" applyBorder="1" applyAlignment="1" applyProtection="1">
      <alignment vertical="center" wrapText="1"/>
      <protection locked="0"/>
    </xf>
    <xf numFmtId="3" fontId="5" fillId="0" borderId="5" xfId="3" applyNumberFormat="1" applyFont="1" applyFill="1" applyBorder="1" applyAlignment="1" applyProtection="1">
      <alignment wrapText="1"/>
      <protection locked="0"/>
    </xf>
    <xf numFmtId="0" fontId="5" fillId="0" borderId="5" xfId="1" applyFont="1" applyFill="1" applyBorder="1" applyAlignment="1" applyProtection="1">
      <alignment wrapText="1"/>
      <protection locked="0"/>
    </xf>
    <xf numFmtId="3" fontId="2" fillId="0" borderId="5" xfId="3" applyNumberFormat="1" applyFont="1" applyBorder="1" applyAlignment="1" applyProtection="1">
      <alignment vertical="center" wrapText="1"/>
      <protection locked="0"/>
    </xf>
    <xf numFmtId="3" fontId="5" fillId="0" borderId="5" xfId="3" applyNumberFormat="1" applyFont="1" applyBorder="1" applyAlignment="1" applyProtection="1">
      <alignment horizontal="right" wrapText="1"/>
      <protection locked="0"/>
    </xf>
    <xf numFmtId="0" fontId="5" fillId="0" borderId="5" xfId="3" applyFont="1" applyBorder="1" applyAlignment="1" applyProtection="1">
      <alignment wrapText="1"/>
      <protection locked="0"/>
    </xf>
    <xf numFmtId="0" fontId="2" fillId="0" borderId="5" xfId="3" applyFont="1" applyBorder="1" applyAlignment="1" applyProtection="1">
      <alignment wrapText="1"/>
      <protection locked="0"/>
    </xf>
    <xf numFmtId="3" fontId="2" fillId="0" borderId="5" xfId="3" applyNumberFormat="1" applyFont="1" applyBorder="1" applyAlignment="1" applyProtection="1">
      <alignment vertical="center"/>
      <protection locked="0"/>
    </xf>
    <xf numFmtId="0" fontId="2" fillId="0" borderId="5" xfId="3" applyFont="1" applyFill="1" applyBorder="1" applyAlignment="1" applyProtection="1">
      <alignment wrapText="1"/>
      <protection locked="0"/>
    </xf>
    <xf numFmtId="3" fontId="2" fillId="0" borderId="5" xfId="3" applyNumberFormat="1" applyFont="1" applyBorder="1" applyAlignment="1" applyProtection="1">
      <alignment horizontal="center"/>
      <protection locked="0"/>
    </xf>
    <xf numFmtId="0" fontId="2" fillId="0" borderId="0" xfId="3" applyFont="1"/>
    <xf numFmtId="0" fontId="2" fillId="0" borderId="0" xfId="3" applyFont="1" applyBorder="1" applyAlignment="1">
      <alignment wrapText="1"/>
    </xf>
    <xf numFmtId="0" fontId="2" fillId="0" borderId="0" xfId="3" applyFont="1" applyFill="1" applyBorder="1" applyAlignment="1">
      <alignment wrapText="1"/>
    </xf>
    <xf numFmtId="0" fontId="2" fillId="0" borderId="0" xfId="3" applyFont="1" applyBorder="1"/>
    <xf numFmtId="0" fontId="2" fillId="0" borderId="0" xfId="3" applyFont="1" applyFill="1" applyBorder="1" applyAlignment="1" applyProtection="1">
      <alignment vertical="center" wrapText="1"/>
      <protection locked="0"/>
    </xf>
    <xf numFmtId="0" fontId="2" fillId="0" borderId="0" xfId="3" applyFont="1" applyFill="1" applyBorder="1" applyAlignment="1" applyProtection="1">
      <alignment vertical="center"/>
      <protection locked="0"/>
    </xf>
    <xf numFmtId="0" fontId="2" fillId="0" borderId="0" xfId="3" applyFont="1" applyFill="1" applyBorder="1" applyAlignment="1" applyProtection="1">
      <alignment horizontal="left" vertical="center"/>
      <protection locked="0"/>
    </xf>
    <xf numFmtId="3" fontId="2" fillId="0" borderId="5" xfId="1" applyNumberFormat="1" applyFont="1" applyBorder="1" applyAlignment="1" applyProtection="1">
      <alignment vertical="center"/>
      <protection locked="0"/>
    </xf>
    <xf numFmtId="3" fontId="2" fillId="0" borderId="5" xfId="1" applyNumberFormat="1" applyFont="1" applyBorder="1" applyAlignment="1" applyProtection="1">
      <alignment horizontal="right" vertical="center" wrapText="1"/>
      <protection locked="0"/>
    </xf>
    <xf numFmtId="3" fontId="2" fillId="0" borderId="5" xfId="3" applyNumberFormat="1" applyFont="1" applyFill="1" applyBorder="1" applyAlignment="1" applyProtection="1">
      <alignment vertical="center" wrapText="1"/>
      <protection locked="0"/>
    </xf>
    <xf numFmtId="3" fontId="2" fillId="0" borderId="21" xfId="1" applyNumberFormat="1" applyFont="1" applyFill="1" applyBorder="1" applyAlignment="1" applyProtection="1">
      <alignment horizontal="left" vertical="center" wrapText="1"/>
      <protection locked="0"/>
    </xf>
    <xf numFmtId="0" fontId="5" fillId="0" borderId="26" xfId="1" applyNumberFormat="1" applyFont="1" applyFill="1" applyBorder="1" applyAlignment="1" applyProtection="1">
      <alignment horizontal="left" vertical="center" wrapText="1"/>
    </xf>
    <xf numFmtId="3" fontId="2" fillId="0" borderId="25" xfId="1" applyNumberFormat="1" applyFont="1" applyFill="1" applyBorder="1" applyAlignment="1" applyProtection="1">
      <alignment horizontal="left" vertical="center" wrapText="1"/>
      <protection locked="0"/>
    </xf>
    <xf numFmtId="3" fontId="8" fillId="0" borderId="25" xfId="1" applyNumberFormat="1" applyFont="1" applyFill="1" applyBorder="1" applyAlignment="1" applyProtection="1">
      <alignment horizontal="left" vertical="center"/>
      <protection locked="0"/>
    </xf>
    <xf numFmtId="3" fontId="2" fillId="4" borderId="25" xfId="1" applyNumberFormat="1" applyFont="1" applyFill="1" applyBorder="1" applyAlignment="1" applyProtection="1">
      <alignment vertical="center" wrapText="1"/>
      <protection locked="0"/>
    </xf>
    <xf numFmtId="3" fontId="2" fillId="4" borderId="5"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vertical="center" wrapText="1"/>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0" xfId="3" applyFont="1" applyAlignment="1">
      <alignment horizontal="left"/>
    </xf>
    <xf numFmtId="0" fontId="2" fillId="0" borderId="5" xfId="3" applyFont="1" applyBorder="1" applyAlignment="1" applyProtection="1">
      <alignment horizontal="center" vertical="center" wrapText="1"/>
      <protection locked="0"/>
    </xf>
    <xf numFmtId="0" fontId="2" fillId="0" borderId="17" xfId="3" applyFont="1" applyBorder="1" applyAlignment="1" applyProtection="1">
      <alignment horizontal="center" vertical="center" wrapText="1"/>
      <protection locked="0"/>
    </xf>
    <xf numFmtId="3" fontId="2" fillId="0" borderId="5" xfId="3" applyNumberFormat="1" applyFont="1" applyBorder="1" applyAlignment="1" applyProtection="1">
      <alignment horizontal="center" vertical="center" wrapText="1"/>
      <protection locked="0"/>
    </xf>
    <xf numFmtId="0" fontId="2" fillId="0" borderId="5" xfId="3" applyFont="1" applyBorder="1" applyAlignment="1">
      <alignment horizontal="center" vertical="center" wrapText="1"/>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0" xfId="2" applyFont="1"/>
    <xf numFmtId="0" fontId="2" fillId="0" borderId="0" xfId="2" applyFont="1" applyAlignment="1">
      <alignment horizontal="right" wrapText="1"/>
    </xf>
    <xf numFmtId="0" fontId="2" fillId="0" borderId="0" xfId="2" applyFont="1" applyAlignment="1">
      <alignment horizontal="left"/>
    </xf>
    <xf numFmtId="0" fontId="2" fillId="0" borderId="0" xfId="2" applyFont="1" applyAlignment="1"/>
    <xf numFmtId="0" fontId="9" fillId="0" borderId="0" xfId="2" applyFont="1" applyAlignment="1">
      <alignment horizontal="center"/>
    </xf>
    <xf numFmtId="0" fontId="10" fillId="0" borderId="0" xfId="2" applyFont="1" applyAlignment="1"/>
    <xf numFmtId="0" fontId="5" fillId="0" borderId="0" xfId="2" applyFont="1" applyAlignment="1"/>
    <xf numFmtId="0" fontId="2" fillId="0" borderId="5" xfId="2" applyFont="1" applyBorder="1" applyAlignment="1">
      <alignment horizontal="center" vertical="center" wrapText="1"/>
    </xf>
    <xf numFmtId="3" fontId="5" fillId="0" borderId="5" xfId="2" applyNumberFormat="1" applyFont="1" applyBorder="1" applyAlignment="1">
      <alignment vertical="center" wrapText="1"/>
    </xf>
    <xf numFmtId="0" fontId="2" fillId="0" borderId="5" xfId="2" applyFont="1" applyBorder="1" applyAlignment="1" applyProtection="1">
      <alignment vertical="center" wrapText="1"/>
      <protection locked="0"/>
    </xf>
    <xf numFmtId="0" fontId="2" fillId="0" borderId="5" xfId="2" applyFont="1" applyBorder="1" applyAlignment="1" applyProtection="1">
      <alignment horizontal="center" vertical="center" wrapText="1"/>
      <protection locked="0"/>
    </xf>
    <xf numFmtId="3" fontId="5" fillId="0" borderId="5" xfId="1" applyNumberFormat="1" applyFont="1" applyBorder="1" applyAlignment="1" applyProtection="1">
      <alignment vertical="center" wrapText="1"/>
      <protection locked="0"/>
    </xf>
    <xf numFmtId="3" fontId="2" fillId="0" borderId="5" xfId="2" applyNumberFormat="1" applyFont="1" applyBorder="1" applyAlignment="1" applyProtection="1">
      <alignment vertical="center" wrapText="1"/>
      <protection locked="0"/>
    </xf>
    <xf numFmtId="3" fontId="2" fillId="0" borderId="5" xfId="2" applyNumberFormat="1" applyFont="1" applyBorder="1" applyAlignment="1">
      <alignment vertical="center"/>
    </xf>
    <xf numFmtId="3" fontId="5" fillId="0" borderId="5" xfId="2" applyNumberFormat="1" applyFont="1" applyFill="1" applyBorder="1" applyAlignment="1" applyProtection="1">
      <alignment vertical="center" wrapText="1"/>
      <protection locked="0"/>
    </xf>
    <xf numFmtId="0" fontId="2" fillId="0" borderId="0" xfId="2" applyFont="1" applyBorder="1" applyAlignment="1">
      <alignment wrapText="1"/>
    </xf>
    <xf numFmtId="0" fontId="2" fillId="0" borderId="0" xfId="1" applyFont="1" applyAlignment="1">
      <alignment wrapText="1"/>
    </xf>
    <xf numFmtId="0" fontId="2" fillId="0" borderId="0" xfId="1" applyFont="1" applyAlignment="1"/>
    <xf numFmtId="0" fontId="2" fillId="0" borderId="0" xfId="0" applyFont="1"/>
    <xf numFmtId="0" fontId="2" fillId="0" borderId="0" xfId="0" applyFont="1" applyFill="1"/>
    <xf numFmtId="0" fontId="2" fillId="0" borderId="0" xfId="1" applyFont="1" applyFill="1"/>
    <xf numFmtId="0" fontId="4" fillId="0" borderId="0" xfId="0" applyFont="1" applyProtection="1">
      <protection locked="0"/>
    </xf>
    <xf numFmtId="0" fontId="4" fillId="0" borderId="0" xfId="0" applyFont="1" applyFill="1"/>
    <xf numFmtId="0" fontId="4" fillId="0" borderId="0" xfId="0" applyFont="1" applyFill="1" applyProtection="1">
      <protection locked="0"/>
    </xf>
    <xf numFmtId="0" fontId="4" fillId="0" borderId="0" xfId="0" applyFont="1"/>
    <xf numFmtId="0" fontId="2" fillId="0" borderId="0" xfId="0" applyFont="1" applyProtection="1">
      <protection locked="0"/>
    </xf>
    <xf numFmtId="0" fontId="1" fillId="0" borderId="0" xfId="2"/>
    <xf numFmtId="3" fontId="2" fillId="0" borderId="5" xfId="2" applyNumberFormat="1" applyFont="1" applyFill="1" applyBorder="1" applyAlignment="1" applyProtection="1">
      <alignment vertical="center" wrapText="1"/>
      <protection locked="0"/>
    </xf>
    <xf numFmtId="49" fontId="2" fillId="0" borderId="34" xfId="0" applyNumberFormat="1" applyFont="1" applyFill="1" applyBorder="1" applyAlignment="1" applyProtection="1">
      <alignment horizontal="left" wrapText="1"/>
      <protection locked="0"/>
    </xf>
    <xf numFmtId="49" fontId="2" fillId="0" borderId="25" xfId="0" applyNumberFormat="1" applyFont="1" applyFill="1" applyBorder="1" applyAlignment="1" applyProtection="1">
      <alignment horizontal="left" wrapText="1"/>
      <protection locked="0"/>
    </xf>
    <xf numFmtId="49" fontId="2" fillId="0" borderId="25" xfId="0" applyNumberFormat="1" applyFont="1" applyFill="1" applyBorder="1" applyAlignment="1" applyProtection="1">
      <alignment wrapText="1"/>
      <protection locked="0"/>
    </xf>
    <xf numFmtId="49" fontId="2" fillId="4" borderId="25" xfId="0" applyNumberFormat="1" applyFont="1" applyFill="1" applyBorder="1" applyAlignment="1" applyProtection="1">
      <alignment horizontal="left" wrapText="1"/>
      <protection locked="0"/>
    </xf>
    <xf numFmtId="49" fontId="8" fillId="0" borderId="25" xfId="0" applyNumberFormat="1" applyFont="1" applyFill="1" applyBorder="1" applyAlignment="1" applyProtection="1">
      <alignment horizontal="left" wrapText="1"/>
      <protection locked="0"/>
    </xf>
    <xf numFmtId="49" fontId="2" fillId="0" borderId="42" xfId="0" applyNumberFormat="1" applyFont="1" applyBorder="1" applyAlignment="1" applyProtection="1">
      <alignment horizontal="left" wrapText="1"/>
      <protection locked="0"/>
    </xf>
    <xf numFmtId="3" fontId="2" fillId="0" borderId="46" xfId="1" applyNumberFormat="1" applyFont="1" applyFill="1" applyBorder="1" applyAlignment="1" applyProtection="1">
      <alignment horizontal="right" vertical="center"/>
      <protection locked="0"/>
    </xf>
    <xf numFmtId="3" fontId="2" fillId="0" borderId="43"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protection locked="0"/>
    </xf>
    <xf numFmtId="3" fontId="2" fillId="0" borderId="67"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vertical="center"/>
      <protection locked="0"/>
    </xf>
    <xf numFmtId="3" fontId="2" fillId="0" borderId="32"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horizontal="right" vertical="center"/>
    </xf>
    <xf numFmtId="3" fontId="2" fillId="0" borderId="43"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vertical="center"/>
      <protection locked="0"/>
    </xf>
    <xf numFmtId="3" fontId="2" fillId="0" borderId="74"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vertical="center"/>
      <protection locked="0"/>
    </xf>
    <xf numFmtId="3" fontId="2" fillId="0" borderId="66"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protection locked="0"/>
    </xf>
    <xf numFmtId="3" fontId="5" fillId="0" borderId="51" xfId="1" applyNumberFormat="1" applyFont="1" applyFill="1" applyBorder="1" applyAlignment="1" applyProtection="1">
      <alignment vertical="center"/>
      <protection locked="0"/>
    </xf>
    <xf numFmtId="3" fontId="5" fillId="0" borderId="56" xfId="1" applyNumberFormat="1" applyFont="1" applyFill="1" applyBorder="1" applyAlignment="1" applyProtection="1">
      <alignment vertical="center"/>
      <protection locked="0"/>
    </xf>
    <xf numFmtId="0" fontId="2" fillId="0" borderId="0" xfId="3" applyFont="1" applyFill="1"/>
    <xf numFmtId="0" fontId="9" fillId="0" borderId="0" xfId="3" applyFont="1" applyAlignment="1">
      <alignment horizontal="center"/>
    </xf>
    <xf numFmtId="0" fontId="9" fillId="0" borderId="0" xfId="3" applyFont="1" applyFill="1" applyAlignment="1">
      <alignment horizontal="center"/>
    </xf>
    <xf numFmtId="3" fontId="5" fillId="0" borderId="5" xfId="3" applyNumberFormat="1" applyFont="1" applyBorder="1" applyAlignment="1">
      <alignment horizontal="center" wrapText="1"/>
    </xf>
    <xf numFmtId="0" fontId="5" fillId="0" borderId="6" xfId="3" applyFont="1" applyBorder="1" applyAlignment="1">
      <alignment horizontal="center" wrapText="1"/>
    </xf>
    <xf numFmtId="3" fontId="5" fillId="0" borderId="5" xfId="3" applyNumberFormat="1" applyFont="1" applyBorder="1" applyAlignment="1">
      <alignment horizontal="center" vertical="center" wrapText="1"/>
    </xf>
    <xf numFmtId="3" fontId="2" fillId="0" borderId="5" xfId="3" applyNumberFormat="1" applyFont="1" applyFill="1" applyBorder="1" applyAlignment="1" applyProtection="1">
      <alignment wrapText="1"/>
      <protection locked="0"/>
    </xf>
    <xf numFmtId="0" fontId="5" fillId="0" borderId="5" xfId="3" applyFont="1" applyBorder="1" applyAlignment="1" applyProtection="1">
      <alignment horizontal="center" wrapText="1"/>
      <protection locked="0"/>
    </xf>
    <xf numFmtId="3" fontId="2" fillId="0" borderId="0" xfId="3" applyNumberFormat="1" applyFont="1"/>
    <xf numFmtId="3" fontId="2" fillId="0" borderId="5" xfId="3" applyNumberFormat="1" applyFont="1" applyFill="1" applyBorder="1" applyAlignment="1" applyProtection="1">
      <alignment vertical="center"/>
      <protection locked="0"/>
    </xf>
    <xf numFmtId="3" fontId="5" fillId="0" borderId="5" xfId="3" applyNumberFormat="1" applyFont="1" applyFill="1" applyBorder="1" applyAlignment="1" applyProtection="1">
      <alignment horizontal="center" vertical="center" wrapText="1"/>
      <protection locked="0"/>
    </xf>
    <xf numFmtId="3" fontId="2" fillId="0" borderId="5" xfId="3" applyNumberFormat="1" applyFont="1" applyFill="1" applyBorder="1" applyAlignment="1" applyProtection="1">
      <alignment horizontal="right" vertical="center" wrapText="1"/>
      <protection locked="0"/>
    </xf>
    <xf numFmtId="3" fontId="5" fillId="0" borderId="5" xfId="3" applyNumberFormat="1" applyFont="1" applyBorder="1" applyAlignment="1" applyProtection="1">
      <alignment horizontal="center" wrapText="1"/>
      <protection locked="0"/>
    </xf>
    <xf numFmtId="3" fontId="5" fillId="0" borderId="5" xfId="3" applyNumberFormat="1" applyFont="1" applyBorder="1" applyAlignment="1" applyProtection="1">
      <alignment horizontal="center" vertical="center" wrapText="1"/>
      <protection locked="0"/>
    </xf>
    <xf numFmtId="0" fontId="2" fillId="0" borderId="5" xfId="3" applyFont="1" applyBorder="1" applyAlignment="1" applyProtection="1">
      <alignment horizontal="center" vertical="center"/>
      <protection locked="0"/>
    </xf>
    <xf numFmtId="3" fontId="5" fillId="0" borderId="5" xfId="3" applyNumberFormat="1" applyFont="1" applyBorder="1" applyAlignment="1" applyProtection="1">
      <alignment horizontal="center" vertical="center"/>
      <protection locked="0"/>
    </xf>
    <xf numFmtId="0" fontId="5" fillId="0" borderId="5" xfId="3" applyFont="1" applyBorder="1" applyAlignment="1" applyProtection="1">
      <alignment horizontal="center"/>
      <protection locked="0"/>
    </xf>
    <xf numFmtId="3" fontId="5" fillId="0" borderId="5" xfId="3" applyNumberFormat="1" applyFont="1" applyBorder="1" applyAlignment="1" applyProtection="1">
      <alignment horizontal="center"/>
      <protection locked="0"/>
    </xf>
    <xf numFmtId="3" fontId="2" fillId="0" borderId="5" xfId="3" applyNumberFormat="1" applyFont="1" applyBorder="1" applyAlignment="1" applyProtection="1">
      <alignment horizontal="center" wrapText="1"/>
      <protection locked="0"/>
    </xf>
    <xf numFmtId="0" fontId="2" fillId="0" borderId="5" xfId="3" applyFont="1" applyBorder="1" applyAlignment="1" applyProtection="1">
      <alignment horizontal="center"/>
      <protection locked="0"/>
    </xf>
    <xf numFmtId="3" fontId="2" fillId="0" borderId="17" xfId="3" applyNumberFormat="1" applyFont="1" applyFill="1" applyBorder="1" applyAlignment="1" applyProtection="1">
      <alignment vertical="center" wrapText="1"/>
      <protection locked="0"/>
    </xf>
    <xf numFmtId="49" fontId="2" fillId="0" borderId="5" xfId="3" applyNumberFormat="1" applyFont="1" applyBorder="1" applyAlignment="1" applyProtection="1">
      <alignment horizontal="center" vertical="center"/>
      <protection locked="0"/>
    </xf>
    <xf numFmtId="164" fontId="2" fillId="0" borderId="5" xfId="3" applyNumberFormat="1" applyFont="1" applyBorder="1" applyAlignment="1" applyProtection="1">
      <alignment horizontal="center" vertical="center"/>
      <protection locked="0"/>
    </xf>
    <xf numFmtId="0" fontId="5" fillId="0" borderId="5" xfId="3" applyFont="1" applyBorder="1" applyAlignment="1" applyProtection="1">
      <alignment horizontal="center" vertical="center"/>
      <protection locked="0"/>
    </xf>
    <xf numFmtId="0" fontId="2" fillId="0" borderId="17" xfId="3" applyFont="1" applyBorder="1" applyAlignment="1" applyProtection="1">
      <alignment horizontal="center" vertical="center"/>
      <protection locked="0"/>
    </xf>
    <xf numFmtId="3" fontId="5" fillId="0" borderId="5" xfId="3" applyNumberFormat="1" applyFont="1" applyFill="1" applyBorder="1" applyAlignment="1" applyProtection="1">
      <alignment horizontal="center" vertical="center"/>
      <protection locked="0"/>
    </xf>
    <xf numFmtId="3" fontId="2" fillId="0" borderId="104" xfId="3" applyNumberFormat="1" applyFont="1" applyBorder="1" applyAlignment="1" applyProtection="1">
      <alignment wrapText="1"/>
      <protection locked="0"/>
    </xf>
    <xf numFmtId="0" fontId="2" fillId="0" borderId="0" xfId="3" applyFont="1" applyBorder="1" applyAlignment="1">
      <alignment horizontal="center" wrapText="1"/>
    </xf>
    <xf numFmtId="0" fontId="2" fillId="0" borderId="0" xfId="3" applyFont="1" applyFill="1" applyAlignment="1">
      <alignment horizontal="left"/>
    </xf>
    <xf numFmtId="0" fontId="2" fillId="0" borderId="0" xfId="3" applyFont="1" applyAlignment="1">
      <alignment horizontal="center"/>
    </xf>
    <xf numFmtId="49" fontId="5" fillId="0" borderId="0" xfId="3" applyNumberFormat="1" applyFont="1" applyAlignment="1">
      <alignment horizontal="left"/>
    </xf>
    <xf numFmtId="0" fontId="2" fillId="0" borderId="5" xfId="3" applyFont="1" applyFill="1" applyBorder="1" applyAlignment="1" applyProtection="1">
      <alignment horizontal="center" vertical="center" wrapText="1"/>
      <protection locked="0"/>
    </xf>
    <xf numFmtId="0" fontId="2" fillId="0" borderId="0" xfId="3" applyFont="1" applyBorder="1" applyProtection="1">
      <protection locked="0"/>
    </xf>
    <xf numFmtId="0" fontId="2" fillId="0" borderId="0" xfId="3" applyFont="1" applyBorder="1" applyAlignment="1" applyProtection="1">
      <alignment horizontal="left" wrapText="1"/>
      <protection locked="0"/>
    </xf>
    <xf numFmtId="3" fontId="5" fillId="0" borderId="0" xfId="3" applyNumberFormat="1" applyFont="1" applyBorder="1" applyAlignment="1">
      <alignment horizontal="center" wrapText="1"/>
    </xf>
    <xf numFmtId="3" fontId="2" fillId="0" borderId="0" xfId="3" applyNumberFormat="1" applyFont="1" applyFill="1" applyBorder="1" applyAlignment="1" applyProtection="1">
      <alignment wrapText="1"/>
      <protection locked="0"/>
    </xf>
    <xf numFmtId="3" fontId="2" fillId="0" borderId="0" xfId="3" applyNumberFormat="1" applyFont="1" applyBorder="1" applyAlignment="1" applyProtection="1">
      <alignment wrapText="1"/>
      <protection locked="0"/>
    </xf>
    <xf numFmtId="0" fontId="2" fillId="0" borderId="0" xfId="4" applyFont="1" applyFill="1" applyBorder="1" applyAlignment="1">
      <alignment horizontal="left"/>
    </xf>
    <xf numFmtId="0" fontId="5" fillId="0" borderId="0" xfId="4" applyFont="1" applyFill="1" applyBorder="1" applyAlignment="1">
      <alignment horizontal="left"/>
    </xf>
    <xf numFmtId="3" fontId="5" fillId="0" borderId="0" xfId="3" applyNumberFormat="1" applyFont="1" applyFill="1" applyBorder="1" applyAlignment="1" applyProtection="1">
      <alignment wrapText="1"/>
      <protection locked="0"/>
    </xf>
    <xf numFmtId="0" fontId="2" fillId="0" borderId="103" xfId="4" applyFont="1" applyFill="1" applyBorder="1" applyAlignment="1">
      <alignment horizontal="left"/>
    </xf>
    <xf numFmtId="165" fontId="5" fillId="0" borderId="0" xfId="4" quotePrefix="1" applyNumberFormat="1" applyFont="1" applyFill="1" applyBorder="1" applyAlignment="1">
      <alignment horizontal="left"/>
    </xf>
    <xf numFmtId="3" fontId="5" fillId="0" borderId="103" xfId="3" applyNumberFormat="1" applyFont="1" applyFill="1" applyBorder="1" applyAlignment="1" applyProtection="1">
      <alignment wrapText="1"/>
      <protection locked="0"/>
    </xf>
    <xf numFmtId="3" fontId="2" fillId="0" borderId="0" xfId="3" applyNumberFormat="1" applyFont="1" applyFill="1"/>
    <xf numFmtId="1" fontId="5" fillId="0" borderId="0" xfId="3" applyNumberFormat="1" applyFont="1" applyBorder="1"/>
    <xf numFmtId="0" fontId="2" fillId="0" borderId="0" xfId="1" applyFont="1" applyAlignment="1">
      <alignment vertical="center"/>
    </xf>
    <xf numFmtId="0" fontId="2" fillId="0" borderId="0" xfId="4" applyFont="1"/>
    <xf numFmtId="3" fontId="2" fillId="0" borderId="94" xfId="1" applyNumberFormat="1" applyFont="1" applyFill="1" applyBorder="1" applyAlignment="1" applyProtection="1">
      <alignment horizontal="right" vertical="center"/>
    </xf>
    <xf numFmtId="3" fontId="2" fillId="0" borderId="27"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left" vertical="center" wrapText="1"/>
      <protection locked="0"/>
    </xf>
    <xf numFmtId="3" fontId="2" fillId="0" borderId="16" xfId="1" applyNumberFormat="1" applyFont="1" applyFill="1" applyBorder="1" applyAlignment="1" applyProtection="1">
      <alignment horizontal="left" vertical="center" wrapText="1"/>
      <protection locked="0"/>
    </xf>
    <xf numFmtId="3" fontId="2" fillId="0" borderId="37" xfId="1" applyNumberFormat="1" applyFont="1" applyFill="1" applyBorder="1" applyAlignment="1" applyProtection="1">
      <alignment horizontal="left" vertical="center" wrapText="1"/>
      <protection locked="0"/>
    </xf>
    <xf numFmtId="3" fontId="5" fillId="0" borderId="16" xfId="1" applyNumberFormat="1" applyFont="1" applyBorder="1" applyAlignment="1" applyProtection="1">
      <alignment horizontal="left" vertical="center" wrapText="1"/>
      <protection locked="0"/>
    </xf>
    <xf numFmtId="3" fontId="5" fillId="0" borderId="23" xfId="1" applyNumberFormat="1" applyFont="1" applyFill="1" applyBorder="1" applyAlignment="1" applyProtection="1">
      <alignment horizontal="left" vertical="center" wrapText="1"/>
      <protection locked="0"/>
    </xf>
    <xf numFmtId="3" fontId="5" fillId="0" borderId="40" xfId="1" applyNumberFormat="1" applyFont="1" applyFill="1" applyBorder="1" applyAlignment="1" applyProtection="1">
      <alignment horizontal="left" vertical="center" wrapText="1"/>
      <protection locked="0"/>
    </xf>
    <xf numFmtId="3" fontId="5" fillId="0" borderId="16" xfId="1" applyNumberFormat="1" applyFont="1" applyFill="1" applyBorder="1" applyAlignment="1" applyProtection="1">
      <alignment horizontal="left" vertical="center" wrapText="1"/>
      <protection locked="0"/>
    </xf>
    <xf numFmtId="3" fontId="5" fillId="3" borderId="30" xfId="1" applyNumberFormat="1" applyFont="1" applyFill="1" applyBorder="1" applyAlignment="1" applyProtection="1">
      <alignment horizontal="left" vertical="center" wrapText="1"/>
      <protection locked="0"/>
    </xf>
    <xf numFmtId="3" fontId="2" fillId="0" borderId="30" xfId="1" applyNumberFormat="1" applyFont="1" applyFill="1" applyBorder="1" applyAlignment="1" applyProtection="1">
      <alignment horizontal="left" vertical="center" wrapText="1"/>
      <protection locked="0"/>
    </xf>
    <xf numFmtId="3" fontId="2" fillId="0" borderId="34" xfId="1" applyNumberFormat="1" applyFont="1" applyFill="1" applyBorder="1" applyAlignment="1" applyProtection="1">
      <alignment horizontal="left" vertical="center" wrapText="1"/>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3" fontId="5" fillId="0" borderId="0" xfId="1" applyNumberFormat="1" applyFont="1" applyFill="1" applyBorder="1" applyAlignment="1" applyProtection="1">
      <alignment vertical="center"/>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3" fontId="2" fillId="0" borderId="102" xfId="1" applyNumberFormat="1" applyFont="1" applyFill="1" applyBorder="1" applyAlignment="1" applyProtection="1">
      <alignment horizontal="right" vertical="center"/>
      <protection locked="0"/>
    </xf>
    <xf numFmtId="3" fontId="2" fillId="0" borderId="67" xfId="1" applyNumberFormat="1" applyFont="1" applyFill="1" applyBorder="1" applyAlignment="1" applyProtection="1">
      <alignment horizontal="right" vertical="center"/>
      <protection locked="0"/>
    </xf>
    <xf numFmtId="3" fontId="2" fillId="0" borderId="105" xfId="1" applyNumberFormat="1" applyFont="1" applyFill="1" applyBorder="1" applyAlignment="1" applyProtection="1">
      <alignment horizontal="right" vertical="center"/>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0" xfId="1" applyFont="1" applyAlignment="1">
      <alignment horizontal="center" vertical="center"/>
    </xf>
    <xf numFmtId="0" fontId="2" fillId="0" borderId="0" xfId="1" applyFont="1" applyFill="1" applyAlignment="1">
      <alignment vertical="center"/>
    </xf>
    <xf numFmtId="0" fontId="9" fillId="0" borderId="0" xfId="1" applyFont="1" applyFill="1" applyAlignment="1">
      <alignment horizontal="center" vertical="center"/>
    </xf>
    <xf numFmtId="0" fontId="5" fillId="0" borderId="0" xfId="1" applyFont="1" applyFill="1" applyAlignment="1">
      <alignment horizontal="left" vertical="center"/>
    </xf>
    <xf numFmtId="0" fontId="2" fillId="0" borderId="5"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5" xfId="1" applyFont="1" applyFill="1" applyBorder="1" applyAlignment="1">
      <alignment horizontal="center" vertical="center" wrapText="1"/>
    </xf>
    <xf numFmtId="3" fontId="5" fillId="0" borderId="5" xfId="1" applyNumberFormat="1" applyFont="1" applyBorder="1" applyAlignment="1">
      <alignment vertical="center" wrapText="1"/>
    </xf>
    <xf numFmtId="3" fontId="5" fillId="0" borderId="5" xfId="1" applyNumberFormat="1" applyFont="1" applyFill="1" applyBorder="1" applyAlignment="1">
      <alignment vertical="center" wrapText="1"/>
    </xf>
    <xf numFmtId="0" fontId="2" fillId="0" borderId="5" xfId="1" applyFont="1" applyFill="1" applyBorder="1" applyAlignment="1">
      <alignment horizontal="center" vertical="center"/>
    </xf>
    <xf numFmtId="1" fontId="5" fillId="0" borderId="5" xfId="1" applyNumberFormat="1" applyFont="1" applyFill="1" applyBorder="1" applyAlignment="1" applyProtection="1">
      <alignment horizontal="center" vertical="center" wrapText="1"/>
      <protection locked="0"/>
    </xf>
    <xf numFmtId="3" fontId="2" fillId="0" borderId="5" xfId="1" applyNumberFormat="1" applyFont="1" applyFill="1" applyBorder="1" applyAlignment="1" applyProtection="1">
      <alignment vertical="center" wrapText="1"/>
      <protection locked="0"/>
    </xf>
    <xf numFmtId="0" fontId="6" fillId="0" borderId="5" xfId="1" applyFont="1" applyFill="1" applyBorder="1" applyAlignment="1" applyProtection="1">
      <alignment horizontal="left" vertical="center" wrapText="1"/>
      <protection locked="0"/>
    </xf>
    <xf numFmtId="3" fontId="5" fillId="0" borderId="5" xfId="1" applyNumberFormat="1" applyFont="1" applyFill="1" applyBorder="1" applyAlignment="1" applyProtection="1">
      <alignment vertical="center" wrapText="1"/>
      <protection locked="0"/>
    </xf>
    <xf numFmtId="3" fontId="6" fillId="0" borderId="5" xfId="1" applyNumberFormat="1" applyFont="1" applyFill="1" applyBorder="1" applyAlignment="1" applyProtection="1">
      <alignment vertical="center" wrapText="1"/>
      <protection locked="0"/>
    </xf>
    <xf numFmtId="0" fontId="6" fillId="0" borderId="5" xfId="0" applyFont="1" applyFill="1" applyBorder="1" applyAlignment="1">
      <alignment horizontal="left" vertical="center" wrapText="1"/>
    </xf>
    <xf numFmtId="0" fontId="2" fillId="0" borderId="0" xfId="1" applyFont="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0" fontId="2" fillId="0" borderId="0" xfId="1" applyFont="1" applyBorder="1" applyAlignment="1">
      <alignment vertical="center" wrapText="1"/>
    </xf>
    <xf numFmtId="0" fontId="2" fillId="0" borderId="0" xfId="1" applyFont="1" applyFill="1" applyBorder="1" applyAlignment="1">
      <alignment vertical="center" wrapText="1"/>
    </xf>
    <xf numFmtId="0" fontId="2" fillId="0" borderId="0" xfId="1" applyFont="1" applyFill="1" applyAlignment="1">
      <alignment horizontal="left" vertical="center"/>
    </xf>
    <xf numFmtId="3" fontId="5" fillId="0" borderId="19" xfId="1" applyNumberFormat="1" applyFont="1" applyFill="1" applyBorder="1" applyAlignment="1" applyProtection="1">
      <alignment vertical="center" wrapText="1"/>
      <protection locked="0"/>
    </xf>
    <xf numFmtId="3" fontId="2" fillId="0" borderId="19" xfId="1" applyNumberFormat="1" applyFont="1" applyFill="1" applyBorder="1" applyAlignment="1" applyProtection="1">
      <alignment vertical="center" wrapText="1"/>
      <protection locked="0"/>
    </xf>
    <xf numFmtId="1" fontId="2" fillId="0" borderId="0" xfId="1" applyNumberFormat="1" applyFont="1" applyBorder="1" applyAlignment="1" applyProtection="1">
      <alignment vertical="center" wrapText="1"/>
      <protection locked="0"/>
    </xf>
    <xf numFmtId="3" fontId="2" fillId="0" borderId="0" xfId="1" applyNumberFormat="1" applyFont="1" applyBorder="1" applyAlignment="1" applyProtection="1">
      <alignment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1" fontId="5" fillId="0" borderId="5" xfId="1" applyNumberFormat="1" applyFont="1" applyBorder="1" applyAlignment="1" applyProtection="1">
      <alignment horizontal="center" vertical="center" wrapText="1"/>
      <protection locked="0"/>
    </xf>
    <xf numFmtId="0" fontId="2" fillId="0" borderId="104" xfId="1" applyFont="1" applyBorder="1" applyAlignment="1" applyProtection="1">
      <alignment horizontal="center" vertical="center" wrapText="1"/>
      <protection locked="0"/>
    </xf>
    <xf numFmtId="0" fontId="2" fillId="0" borderId="104" xfId="1" applyFont="1" applyBorder="1" applyAlignment="1" applyProtection="1">
      <alignment horizontal="left" vertical="center" wrapText="1"/>
      <protection locked="0"/>
    </xf>
    <xf numFmtId="3" fontId="2" fillId="0" borderId="104" xfId="1" applyNumberFormat="1" applyFont="1" applyBorder="1" applyAlignment="1" applyProtection="1">
      <alignment vertical="center" wrapText="1"/>
      <protection locked="0"/>
    </xf>
    <xf numFmtId="3" fontId="2" fillId="0" borderId="104" xfId="1" applyNumberFormat="1" applyFont="1" applyFill="1" applyBorder="1" applyAlignment="1" applyProtection="1">
      <alignment vertical="center" wrapText="1"/>
      <protection locked="0"/>
    </xf>
    <xf numFmtId="0" fontId="5" fillId="0" borderId="5" xfId="1" applyFont="1" applyBorder="1" applyAlignment="1">
      <alignment horizontal="center" vertical="center"/>
    </xf>
    <xf numFmtId="3" fontId="11" fillId="0" borderId="5" xfId="1" applyNumberFormat="1" applyFont="1" applyFill="1" applyBorder="1" applyAlignment="1" applyProtection="1">
      <alignment vertical="center" wrapText="1"/>
      <protection locked="0"/>
    </xf>
    <xf numFmtId="3" fontId="2" fillId="0" borderId="0" xfId="1" applyNumberFormat="1" applyFont="1" applyAlignment="1">
      <alignment vertical="center"/>
    </xf>
    <xf numFmtId="0" fontId="2" fillId="0" borderId="5" xfId="1" applyFont="1" applyBorder="1" applyAlignment="1" applyProtection="1">
      <alignment horizontal="center" vertical="center"/>
      <protection locked="0"/>
    </xf>
    <xf numFmtId="0" fontId="2" fillId="0" borderId="5" xfId="1" applyFont="1" applyFill="1" applyBorder="1" applyAlignment="1" applyProtection="1">
      <alignment horizontal="center" vertical="center" wrapText="1"/>
      <protection locked="0"/>
    </xf>
    <xf numFmtId="1" fontId="5" fillId="0" borderId="5" xfId="0" applyNumberFormat="1" applyFont="1" applyFill="1" applyBorder="1" applyAlignment="1" applyProtection="1">
      <alignment horizontal="center" vertical="center" wrapText="1"/>
      <protection locked="0"/>
    </xf>
    <xf numFmtId="3" fontId="2" fillId="0" borderId="5" xfId="0" applyNumberFormat="1" applyFont="1" applyFill="1" applyBorder="1" applyAlignment="1" applyProtection="1">
      <alignment vertical="center" wrapText="1"/>
      <protection locked="0"/>
    </xf>
    <xf numFmtId="3" fontId="11" fillId="0" borderId="5" xfId="0" applyNumberFormat="1" applyFont="1" applyFill="1" applyBorder="1" applyAlignment="1" applyProtection="1">
      <alignment vertical="center" wrapText="1"/>
      <protection locked="0"/>
    </xf>
    <xf numFmtId="3" fontId="2" fillId="0" borderId="5" xfId="0" applyNumberFormat="1" applyFont="1" applyFill="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1" fontId="5" fillId="0" borderId="5" xfId="0" applyNumberFormat="1" applyFont="1" applyBorder="1" applyAlignment="1" applyProtection="1">
      <alignment horizontal="center" vertical="center" wrapText="1"/>
      <protection locked="0"/>
    </xf>
    <xf numFmtId="3" fontId="2" fillId="0" borderId="5" xfId="0" applyNumberFormat="1" applyFont="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0" xfId="0" applyFont="1" applyBorder="1" applyAlignment="1" applyProtection="1">
      <alignment horizontal="left" vertical="center" wrapText="1"/>
      <protection locked="0"/>
    </xf>
    <xf numFmtId="1" fontId="2" fillId="0" borderId="0" xfId="0" applyNumberFormat="1" applyFont="1" applyBorder="1" applyAlignment="1" applyProtection="1">
      <alignment vertical="center" wrapText="1"/>
      <protection locked="0"/>
    </xf>
    <xf numFmtId="3" fontId="2" fillId="0" borderId="0" xfId="0" applyNumberFormat="1" applyFont="1" applyBorder="1" applyAlignment="1" applyProtection="1">
      <alignment vertical="center" wrapText="1"/>
      <protection locked="0"/>
    </xf>
    <xf numFmtId="3" fontId="2" fillId="0" borderId="0" xfId="0" applyNumberFormat="1" applyFont="1" applyFill="1" applyBorder="1" applyAlignment="1" applyProtection="1">
      <alignment vertical="center" wrapText="1"/>
      <protection locked="0"/>
    </xf>
    <xf numFmtId="0" fontId="5" fillId="0" borderId="103" xfId="1" applyFont="1" applyBorder="1" applyAlignment="1">
      <alignment horizontal="left" vertical="center"/>
    </xf>
    <xf numFmtId="3" fontId="12" fillId="0" borderId="103" xfId="1" applyNumberFormat="1" applyFont="1" applyBorder="1" applyAlignment="1" applyProtection="1">
      <alignment vertical="center" wrapText="1"/>
      <protection locked="0"/>
    </xf>
    <xf numFmtId="3" fontId="12" fillId="0" borderId="103" xfId="1" applyNumberFormat="1" applyFont="1" applyFill="1" applyBorder="1" applyAlignment="1" applyProtection="1">
      <alignment vertical="center" wrapText="1"/>
      <protection locked="0"/>
    </xf>
    <xf numFmtId="3" fontId="5" fillId="0" borderId="5" xfId="1" applyNumberFormat="1" applyFont="1" applyFill="1" applyBorder="1" applyAlignment="1">
      <alignment horizontal="center" vertical="center" wrapText="1"/>
    </xf>
    <xf numFmtId="3" fontId="13" fillId="0" borderId="5" xfId="1" applyNumberFormat="1" applyFont="1" applyFill="1" applyBorder="1" applyAlignment="1" applyProtection="1">
      <alignment horizontal="center" vertical="center" wrapText="1"/>
      <protection locked="0"/>
    </xf>
    <xf numFmtId="0" fontId="2" fillId="0" borderId="5" xfId="1" applyFont="1" applyFill="1" applyBorder="1" applyAlignment="1" applyProtection="1">
      <alignment horizontal="center" vertical="center"/>
      <protection locked="0"/>
    </xf>
    <xf numFmtId="0" fontId="2" fillId="0" borderId="104" xfId="1" applyFont="1" applyBorder="1" applyAlignment="1">
      <alignment vertical="center" wrapText="1"/>
    </xf>
    <xf numFmtId="3" fontId="2" fillId="0" borderId="104" xfId="1" applyNumberFormat="1" applyFont="1" applyBorder="1" applyAlignment="1">
      <alignment vertical="center" wrapText="1"/>
    </xf>
    <xf numFmtId="3" fontId="2" fillId="0" borderId="104" xfId="1" applyNumberFormat="1" applyFont="1" applyFill="1" applyBorder="1" applyAlignment="1">
      <alignment vertical="center" wrapText="1"/>
    </xf>
    <xf numFmtId="3" fontId="2" fillId="0" borderId="104" xfId="1" applyNumberFormat="1" applyFont="1" applyFill="1" applyBorder="1" applyAlignment="1">
      <alignment horizontal="center" vertical="center" wrapText="1"/>
    </xf>
    <xf numFmtId="0" fontId="2" fillId="0" borderId="5" xfId="1" applyFont="1" applyFill="1" applyBorder="1" applyAlignment="1">
      <alignment vertical="center"/>
    </xf>
    <xf numFmtId="0" fontId="2" fillId="0" borderId="104" xfId="1" applyFont="1" applyFill="1" applyBorder="1" applyAlignment="1">
      <alignment vertical="center" wrapText="1"/>
    </xf>
    <xf numFmtId="0" fontId="2" fillId="0" borderId="0" xfId="1" applyFont="1" applyFill="1" applyBorder="1" applyAlignment="1">
      <alignment horizontal="left" vertical="center"/>
    </xf>
    <xf numFmtId="0" fontId="5" fillId="0" borderId="103" xfId="1" applyFont="1" applyFill="1" applyBorder="1" applyAlignment="1">
      <alignment horizontal="left" vertical="center"/>
    </xf>
    <xf numFmtId="3" fontId="2" fillId="0" borderId="17" xfId="1" applyNumberFormat="1" applyFont="1" applyFill="1" applyBorder="1" applyAlignment="1" applyProtection="1">
      <alignment vertical="center" wrapText="1"/>
      <protection locked="0"/>
    </xf>
    <xf numFmtId="3" fontId="6" fillId="0" borderId="17" xfId="1" applyNumberFormat="1" applyFont="1" applyFill="1" applyBorder="1" applyAlignment="1" applyProtection="1">
      <alignment vertical="center" wrapText="1"/>
      <protection locked="0"/>
    </xf>
    <xf numFmtId="3" fontId="5" fillId="0" borderId="5" xfId="0" applyNumberFormat="1" applyFont="1" applyFill="1" applyBorder="1" applyAlignment="1" applyProtection="1">
      <alignment vertical="center" wrapText="1"/>
      <protection locked="0"/>
    </xf>
    <xf numFmtId="0" fontId="2" fillId="0" borderId="104" xfId="0" applyFont="1" applyBorder="1" applyAlignment="1" applyProtection="1">
      <alignment horizontal="center" vertical="center" wrapText="1"/>
      <protection locked="0"/>
    </xf>
    <xf numFmtId="0" fontId="2" fillId="0" borderId="104" xfId="0" applyFont="1" applyBorder="1" applyAlignment="1" applyProtection="1">
      <alignment horizontal="left" vertical="center" wrapText="1"/>
      <protection locked="0"/>
    </xf>
    <xf numFmtId="1" fontId="2" fillId="0" borderId="104" xfId="0" applyNumberFormat="1" applyFont="1" applyBorder="1" applyAlignment="1" applyProtection="1">
      <alignment vertical="center" wrapText="1"/>
      <protection locked="0"/>
    </xf>
    <xf numFmtId="3" fontId="2" fillId="0" borderId="104" xfId="0" applyNumberFormat="1" applyFont="1" applyBorder="1" applyAlignment="1" applyProtection="1">
      <alignment vertical="center" wrapText="1"/>
      <protection locked="0"/>
    </xf>
    <xf numFmtId="3" fontId="2" fillId="0" borderId="104" xfId="0" applyNumberFormat="1" applyFont="1" applyFill="1" applyBorder="1" applyAlignment="1" applyProtection="1">
      <alignment vertical="center" wrapText="1"/>
      <protection locked="0"/>
    </xf>
    <xf numFmtId="1" fontId="2" fillId="0" borderId="0" xfId="1" applyNumberFormat="1" applyFont="1" applyFill="1" applyBorder="1" applyAlignment="1" applyProtection="1">
      <alignment vertical="center" wrapText="1"/>
      <protection locked="0"/>
    </xf>
    <xf numFmtId="3" fontId="2" fillId="0" borderId="5" xfId="1" applyNumberFormat="1" applyFont="1" applyBorder="1" applyAlignment="1">
      <alignment vertical="center" wrapText="1"/>
    </xf>
    <xf numFmtId="3" fontId="2" fillId="0" borderId="5" xfId="1" applyNumberFormat="1" applyFont="1" applyFill="1" applyBorder="1" applyAlignment="1">
      <alignment vertical="center" wrapText="1"/>
    </xf>
    <xf numFmtId="3" fontId="2" fillId="0" borderId="5" xfId="1" applyNumberFormat="1" applyFont="1" applyFill="1" applyBorder="1" applyAlignment="1">
      <alignment horizontal="center" vertical="center" wrapText="1"/>
    </xf>
    <xf numFmtId="3" fontId="2" fillId="0" borderId="17" xfId="1" applyNumberFormat="1" applyFont="1" applyFill="1" applyBorder="1" applyAlignment="1">
      <alignment vertical="center" wrapText="1"/>
    </xf>
    <xf numFmtId="3" fontId="2" fillId="0" borderId="17" xfId="1" applyNumberFormat="1" applyFont="1" applyBorder="1" applyAlignment="1">
      <alignment vertical="center" wrapText="1"/>
    </xf>
    <xf numFmtId="3" fontId="6" fillId="0" borderId="5" xfId="1" applyNumberFormat="1" applyFont="1" applyBorder="1" applyAlignment="1">
      <alignment vertical="center" wrapText="1"/>
    </xf>
    <xf numFmtId="0" fontId="2" fillId="0" borderId="0" xfId="1" applyFont="1" applyBorder="1" applyAlignment="1">
      <alignment vertical="center"/>
    </xf>
    <xf numFmtId="1" fontId="5" fillId="0" borderId="39" xfId="0" applyNumberFormat="1" applyFont="1" applyBorder="1" applyAlignment="1" applyProtection="1">
      <alignment horizontal="center" vertical="center" wrapText="1"/>
      <protection locked="0"/>
    </xf>
    <xf numFmtId="3" fontId="2" fillId="0" borderId="39" xfId="0" applyNumberFormat="1" applyFont="1" applyBorder="1" applyAlignment="1" applyProtection="1">
      <alignment vertical="center" wrapText="1"/>
      <protection locked="0"/>
    </xf>
    <xf numFmtId="0" fontId="6" fillId="0" borderId="5" xfId="0" applyFont="1" applyFill="1" applyBorder="1" applyAlignment="1" applyProtection="1">
      <alignment horizontal="left" vertical="center" wrapText="1"/>
      <protection locked="0"/>
    </xf>
    <xf numFmtId="1" fontId="2" fillId="0" borderId="104" xfId="1" applyNumberFormat="1" applyFont="1" applyBorder="1" applyAlignment="1" applyProtection="1">
      <alignment vertical="center" wrapText="1"/>
      <protection locked="0"/>
    </xf>
    <xf numFmtId="0" fontId="2" fillId="0" borderId="104" xfId="1" applyFont="1" applyFill="1" applyBorder="1" applyAlignment="1">
      <alignment vertical="center"/>
    </xf>
    <xf numFmtId="0" fontId="14" fillId="0" borderId="0" xfId="1" applyFont="1" applyFill="1" applyBorder="1" applyAlignment="1" applyProtection="1">
      <alignment horizontal="left" vertical="center" wrapText="1"/>
      <protection locked="0"/>
    </xf>
    <xf numFmtId="0" fontId="2" fillId="0" borderId="104" xfId="1" applyFont="1" applyFill="1" applyBorder="1" applyAlignment="1" applyProtection="1">
      <alignment horizontal="center" vertical="center" wrapText="1"/>
      <protection locked="0"/>
    </xf>
    <xf numFmtId="0" fontId="2" fillId="0" borderId="104" xfId="1" applyFont="1" applyFill="1" applyBorder="1" applyAlignment="1" applyProtection="1">
      <alignment horizontal="left" vertical="center" wrapText="1"/>
      <protection locked="0"/>
    </xf>
    <xf numFmtId="0" fontId="15" fillId="0" borderId="5" xfId="1" applyFont="1" applyFill="1" applyBorder="1" applyAlignment="1" applyProtection="1">
      <alignment horizontal="left" vertical="center" wrapText="1"/>
      <protection locked="0"/>
    </xf>
    <xf numFmtId="0" fontId="2" fillId="0" borderId="0" xfId="1" applyFont="1" applyBorder="1" applyAlignment="1">
      <alignment horizontal="center" vertical="center" wrapText="1"/>
    </xf>
    <xf numFmtId="3" fontId="2" fillId="0" borderId="0" xfId="1" applyNumberFormat="1" applyFont="1" applyBorder="1" applyAlignment="1">
      <alignment vertical="center" wrapText="1"/>
    </xf>
    <xf numFmtId="3" fontId="2" fillId="0" borderId="0" xfId="1" applyNumberFormat="1" applyFont="1" applyFill="1" applyBorder="1" applyAlignment="1">
      <alignment vertical="center" wrapText="1"/>
    </xf>
    <xf numFmtId="0" fontId="16" fillId="0" borderId="5" xfId="1" applyFont="1" applyFill="1" applyBorder="1" applyAlignment="1" applyProtection="1">
      <alignment horizontal="left" vertical="center" wrapText="1"/>
      <protection locked="0"/>
    </xf>
    <xf numFmtId="0" fontId="2" fillId="0" borderId="104" xfId="1" applyFont="1" applyBorder="1" applyAlignment="1">
      <alignment horizontal="center" vertical="center"/>
    </xf>
    <xf numFmtId="0" fontId="2" fillId="0" borderId="104" xfId="1" applyFont="1" applyBorder="1" applyAlignment="1">
      <alignment vertical="center"/>
    </xf>
    <xf numFmtId="0" fontId="2" fillId="0" borderId="0" xfId="1" applyFont="1" applyFill="1" applyBorder="1" applyAlignment="1">
      <alignment vertical="center"/>
    </xf>
    <xf numFmtId="0" fontId="2" fillId="0" borderId="0" xfId="1" applyFont="1" applyBorder="1" applyAlignment="1">
      <alignment horizontal="center" vertical="center"/>
    </xf>
    <xf numFmtId="3" fontId="8" fillId="0" borderId="5" xfId="1" applyNumberFormat="1" applyFont="1" applyFill="1" applyBorder="1" applyAlignment="1" applyProtection="1">
      <alignment vertical="center" wrapText="1"/>
      <protection locked="0"/>
    </xf>
    <xf numFmtId="3" fontId="2" fillId="0" borderId="39" xfId="0" applyNumberFormat="1" applyFont="1" applyFill="1" applyBorder="1" applyAlignment="1" applyProtection="1">
      <alignment vertical="center" wrapText="1"/>
      <protection locked="0"/>
    </xf>
    <xf numFmtId="0" fontId="2" fillId="0" borderId="16" xfId="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3" fontId="5" fillId="0" borderId="43" xfId="1" applyNumberFormat="1" applyFont="1" applyBorder="1" applyAlignment="1" applyProtection="1">
      <alignment vertical="center"/>
      <protection locked="0"/>
    </xf>
    <xf numFmtId="3" fontId="5" fillId="0" borderId="23"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vertical="center"/>
    </xf>
    <xf numFmtId="3" fontId="2" fillId="0" borderId="26"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center" vertical="center"/>
    </xf>
    <xf numFmtId="3" fontId="5" fillId="0" borderId="16" xfId="1" applyNumberFormat="1" applyFont="1" applyBorder="1" applyAlignment="1" applyProtection="1">
      <alignment vertical="center"/>
    </xf>
    <xf numFmtId="3" fontId="5" fillId="0" borderId="23" xfId="1" applyNumberFormat="1" applyFont="1" applyFill="1" applyBorder="1" applyAlignment="1" applyProtection="1">
      <alignment vertical="center"/>
    </xf>
    <xf numFmtId="3" fontId="5" fillId="0" borderId="40" xfId="1" applyNumberFormat="1" applyFont="1" applyFill="1" applyBorder="1" applyAlignment="1" applyProtection="1">
      <alignment vertical="center"/>
    </xf>
    <xf numFmtId="3" fontId="5" fillId="0" borderId="16" xfId="1" applyNumberFormat="1" applyFont="1" applyFill="1" applyBorder="1" applyAlignment="1" applyProtection="1">
      <alignment vertical="center"/>
    </xf>
    <xf numFmtId="3" fontId="5" fillId="3" borderId="30" xfId="1" applyNumberFormat="1" applyFont="1" applyFill="1" applyBorder="1" applyAlignment="1" applyProtection="1">
      <alignment vertical="center"/>
    </xf>
    <xf numFmtId="3" fontId="2" fillId="0" borderId="26" xfId="1" applyNumberFormat="1" applyFont="1" applyFill="1" applyBorder="1" applyAlignment="1" applyProtection="1">
      <alignment vertical="center"/>
    </xf>
    <xf numFmtId="3" fontId="2" fillId="0" borderId="25" xfId="1" applyNumberFormat="1" applyFont="1" applyFill="1" applyBorder="1" applyAlignment="1" applyProtection="1">
      <alignment vertical="center"/>
    </xf>
    <xf numFmtId="3" fontId="2" fillId="0" borderId="16"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xf>
    <xf numFmtId="3" fontId="2" fillId="0" borderId="21"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horizontal="right" vertical="center"/>
    </xf>
    <xf numFmtId="3" fontId="2" fillId="0" borderId="25"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right" vertical="center"/>
    </xf>
    <xf numFmtId="3" fontId="2" fillId="0" borderId="37" xfId="1" applyNumberFormat="1" applyFont="1" applyFill="1" applyBorder="1" applyAlignment="1" applyProtection="1">
      <alignment vertical="center"/>
    </xf>
    <xf numFmtId="3" fontId="5" fillId="3" borderId="26"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xf>
    <xf numFmtId="3" fontId="5" fillId="0" borderId="26" xfId="1" applyNumberFormat="1" applyFont="1" applyFill="1" applyBorder="1" applyAlignment="1" applyProtection="1">
      <alignment vertical="center"/>
    </xf>
    <xf numFmtId="3" fontId="2" fillId="0" borderId="28" xfId="1" applyNumberFormat="1" applyFont="1" applyFill="1" applyBorder="1" applyAlignment="1" applyProtection="1">
      <alignment vertical="center"/>
    </xf>
    <xf numFmtId="3" fontId="2" fillId="0" borderId="70" xfId="1" applyNumberFormat="1" applyFont="1" applyFill="1" applyBorder="1" applyAlignment="1" applyProtection="1">
      <alignment horizontal="center" vertical="center"/>
      <protection locked="0"/>
    </xf>
    <xf numFmtId="3" fontId="2" fillId="0" borderId="18" xfId="1" applyNumberFormat="1" applyFont="1" applyFill="1" applyBorder="1" applyAlignment="1" applyProtection="1">
      <alignment vertical="center"/>
      <protection locked="0"/>
    </xf>
    <xf numFmtId="49" fontId="2" fillId="0" borderId="4" xfId="1" applyNumberFormat="1" applyFont="1" applyFill="1" applyBorder="1" applyAlignment="1" applyProtection="1">
      <alignment horizontal="center" vertical="center" wrapText="1"/>
    </xf>
    <xf numFmtId="1" fontId="7" fillId="0" borderId="109" xfId="1" applyNumberFormat="1" applyFont="1" applyFill="1" applyBorder="1" applyAlignment="1" applyProtection="1">
      <alignment horizontal="center" vertical="center"/>
    </xf>
    <xf numFmtId="0" fontId="5" fillId="0" borderId="107" xfId="1" applyFont="1" applyFill="1" applyBorder="1" applyAlignment="1" applyProtection="1">
      <alignment vertical="center"/>
      <protection locked="0"/>
    </xf>
    <xf numFmtId="3" fontId="5" fillId="0" borderId="110" xfId="1" applyNumberFormat="1" applyFont="1" applyFill="1" applyBorder="1" applyAlignment="1" applyProtection="1">
      <alignment horizontal="right" vertical="center"/>
      <protection locked="0"/>
    </xf>
    <xf numFmtId="3" fontId="2" fillId="0" borderId="89" xfId="1" applyNumberFormat="1" applyFont="1" applyFill="1" applyBorder="1" applyAlignment="1" applyProtection="1">
      <alignment horizontal="center" vertical="center"/>
    </xf>
    <xf numFmtId="3" fontId="2" fillId="0" borderId="108" xfId="1" applyNumberFormat="1" applyFont="1" applyFill="1" applyBorder="1" applyAlignment="1" applyProtection="1">
      <alignment horizontal="center" vertical="center"/>
      <protection locked="0"/>
    </xf>
    <xf numFmtId="3" fontId="5" fillId="0" borderId="91" xfId="1" applyNumberFormat="1" applyFont="1" applyBorder="1" applyAlignment="1" applyProtection="1">
      <alignment vertical="center"/>
      <protection locked="0"/>
    </xf>
    <xf numFmtId="3" fontId="2" fillId="0" borderId="111" xfId="1" applyNumberFormat="1" applyFont="1" applyFill="1" applyBorder="1" applyAlignment="1" applyProtection="1">
      <alignment horizontal="right" vertical="center"/>
      <protection locked="0"/>
    </xf>
    <xf numFmtId="3" fontId="5" fillId="0" borderId="107" xfId="1" applyNumberFormat="1" applyFont="1" applyBorder="1" applyAlignment="1" applyProtection="1">
      <alignment vertical="center"/>
      <protection locked="0"/>
    </xf>
    <xf numFmtId="3" fontId="5" fillId="0" borderId="110" xfId="1" applyNumberFormat="1" applyFont="1" applyFill="1" applyBorder="1" applyAlignment="1" applyProtection="1">
      <alignment vertical="center"/>
      <protection locked="0"/>
    </xf>
    <xf numFmtId="3" fontId="5" fillId="0" borderId="112" xfId="1" applyNumberFormat="1" applyFont="1" applyFill="1" applyBorder="1" applyAlignment="1" applyProtection="1">
      <alignment vertical="center"/>
      <protection locked="0"/>
    </xf>
    <xf numFmtId="3" fontId="5" fillId="0" borderId="107" xfId="1" applyNumberFormat="1" applyFont="1" applyFill="1" applyBorder="1" applyAlignment="1" applyProtection="1">
      <alignment vertical="center"/>
      <protection locked="0"/>
    </xf>
    <xf numFmtId="3" fontId="5" fillId="3" borderId="113"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vertical="center"/>
      <protection locked="0"/>
    </xf>
    <xf numFmtId="3" fontId="2" fillId="0" borderId="114" xfId="1" applyNumberFormat="1" applyFont="1" applyFill="1" applyBorder="1" applyAlignment="1" applyProtection="1">
      <alignment vertical="center"/>
      <protection locked="0"/>
    </xf>
    <xf numFmtId="3" fontId="2" fillId="0" borderId="107" xfId="1" applyNumberFormat="1" applyFont="1" applyFill="1" applyBorder="1" applyAlignment="1" applyProtection="1">
      <alignment vertical="center"/>
      <protection locked="0"/>
    </xf>
    <xf numFmtId="3" fontId="5" fillId="0" borderId="12" xfId="1" applyNumberFormat="1" applyFont="1" applyFill="1" applyBorder="1" applyAlignment="1" applyProtection="1">
      <alignment vertical="center"/>
      <protection locked="0"/>
    </xf>
    <xf numFmtId="3" fontId="2" fillId="0" borderId="110" xfId="1" applyNumberFormat="1" applyFont="1" applyFill="1" applyBorder="1" applyAlignment="1" applyProtection="1">
      <alignment vertical="center"/>
      <protection locked="0"/>
    </xf>
    <xf numFmtId="3" fontId="5" fillId="0" borderId="77" xfId="1" applyNumberFormat="1" applyFont="1" applyFill="1" applyBorder="1" applyAlignment="1" applyProtection="1">
      <alignment vertical="center"/>
    </xf>
    <xf numFmtId="3" fontId="2" fillId="0" borderId="16" xfId="1" applyNumberFormat="1" applyFont="1" applyFill="1" applyBorder="1" applyAlignment="1" applyProtection="1">
      <alignment horizontal="center" vertical="center"/>
    </xf>
    <xf numFmtId="0" fontId="2" fillId="0" borderId="49" xfId="1" applyNumberFormat="1" applyFont="1" applyFill="1" applyBorder="1" applyAlignment="1" applyProtection="1">
      <alignment vertical="center"/>
      <protection locked="0"/>
    </xf>
    <xf numFmtId="0" fontId="2" fillId="0" borderId="70" xfId="1" applyNumberFormat="1" applyFont="1" applyFill="1" applyBorder="1" applyAlignment="1" applyProtection="1">
      <alignment vertical="center"/>
      <protection locked="0"/>
    </xf>
    <xf numFmtId="0" fontId="5" fillId="0" borderId="43" xfId="1" applyNumberFormat="1" applyFont="1" applyBorder="1" applyAlignment="1" applyProtection="1">
      <alignment vertical="center"/>
      <protection locked="0"/>
    </xf>
    <xf numFmtId="0" fontId="2" fillId="0" borderId="6" xfId="1" applyNumberFormat="1" applyFont="1" applyFill="1" applyBorder="1" applyAlignment="1" applyProtection="1">
      <alignment vertical="center"/>
      <protection locked="0"/>
    </xf>
    <xf numFmtId="0" fontId="5" fillId="0" borderId="23" xfId="1" applyNumberFormat="1" applyFont="1" applyFill="1" applyBorder="1" applyAlignment="1" applyProtection="1">
      <alignment horizontal="right" vertical="center"/>
    </xf>
    <xf numFmtId="0" fontId="2" fillId="0" borderId="26" xfId="1" applyNumberFormat="1" applyFont="1" applyFill="1" applyBorder="1" applyAlignment="1" applyProtection="1">
      <alignment horizontal="right" vertical="center"/>
    </xf>
    <xf numFmtId="0" fontId="2" fillId="0" borderId="26" xfId="1" applyNumberFormat="1" applyFont="1" applyFill="1" applyBorder="1" applyAlignment="1" applyProtection="1">
      <alignment horizontal="center" vertical="center"/>
    </xf>
    <xf numFmtId="0" fontId="2" fillId="0" borderId="37" xfId="1" applyNumberFormat="1" applyFont="1" applyFill="1" applyBorder="1" applyAlignment="1" applyProtection="1">
      <alignment horizontal="center" vertical="center"/>
    </xf>
    <xf numFmtId="0" fontId="5" fillId="0" borderId="16" xfId="1" applyNumberFormat="1" applyFont="1" applyBorder="1" applyAlignment="1" applyProtection="1">
      <alignment vertical="center"/>
    </xf>
    <xf numFmtId="0" fontId="5" fillId="0" borderId="23" xfId="1" applyNumberFormat="1" applyFont="1" applyFill="1" applyBorder="1" applyAlignment="1" applyProtection="1">
      <alignment vertical="center"/>
    </xf>
    <xf numFmtId="0" fontId="5" fillId="0" borderId="40" xfId="1" applyNumberFormat="1" applyFont="1" applyFill="1" applyBorder="1" applyAlignment="1" applyProtection="1">
      <alignment vertical="center"/>
    </xf>
    <xf numFmtId="0" fontId="5" fillId="0" borderId="16" xfId="1" applyNumberFormat="1" applyFont="1" applyFill="1" applyBorder="1" applyAlignment="1" applyProtection="1">
      <alignment vertical="center"/>
    </xf>
    <xf numFmtId="0" fontId="5" fillId="3" borderId="30" xfId="1" applyNumberFormat="1" applyFont="1" applyFill="1" applyBorder="1" applyAlignment="1" applyProtection="1">
      <alignment vertical="center"/>
    </xf>
    <xf numFmtId="0" fontId="2" fillId="0" borderId="26" xfId="1" applyNumberFormat="1" applyFont="1" applyFill="1" applyBorder="1" applyAlignment="1" applyProtection="1">
      <alignment vertical="center"/>
    </xf>
    <xf numFmtId="0" fontId="2" fillId="0" borderId="25" xfId="1" applyNumberFormat="1" applyFont="1" applyFill="1" applyBorder="1" applyAlignment="1" applyProtection="1">
      <alignment vertical="center"/>
    </xf>
    <xf numFmtId="0" fontId="2" fillId="0" borderId="23" xfId="1" applyNumberFormat="1" applyFont="1" applyFill="1" applyBorder="1" applyAlignment="1" applyProtection="1">
      <alignment vertical="center"/>
    </xf>
    <xf numFmtId="3" fontId="2" fillId="4" borderId="70" xfId="1" applyNumberFormat="1" applyFont="1" applyFill="1" applyBorder="1" applyAlignment="1" applyProtection="1">
      <alignment vertical="center"/>
      <protection locked="0"/>
    </xf>
    <xf numFmtId="3" fontId="8" fillId="4" borderId="6" xfId="1" applyNumberFormat="1" applyFont="1" applyFill="1" applyBorder="1" applyAlignment="1" applyProtection="1">
      <alignment vertical="center"/>
      <protection locked="0"/>
    </xf>
    <xf numFmtId="3" fontId="2" fillId="4" borderId="6" xfId="1" applyNumberFormat="1" applyFont="1" applyFill="1" applyBorder="1" applyAlignment="1" applyProtection="1">
      <alignment vertical="center"/>
      <protection locked="0"/>
    </xf>
    <xf numFmtId="3" fontId="2" fillId="0" borderId="30" xfId="1" applyNumberFormat="1" applyFont="1" applyFill="1" applyBorder="1" applyAlignment="1" applyProtection="1">
      <alignment vertical="center"/>
    </xf>
    <xf numFmtId="3" fontId="2" fillId="0" borderId="34" xfId="1" applyNumberFormat="1" applyFont="1" applyFill="1" applyBorder="1" applyAlignment="1" applyProtection="1">
      <alignment vertical="center"/>
    </xf>
    <xf numFmtId="3" fontId="2" fillId="0" borderId="34" xfId="1" applyNumberFormat="1" applyFont="1" applyFill="1" applyBorder="1" applyAlignment="1" applyProtection="1">
      <alignment horizontal="center" vertical="center"/>
    </xf>
    <xf numFmtId="0" fontId="2" fillId="0" borderId="28" xfId="1" applyFont="1" applyFill="1" applyBorder="1" applyAlignment="1" applyProtection="1">
      <alignment horizontal="center" vertical="center" wrapText="1"/>
    </xf>
    <xf numFmtId="0" fontId="17" fillId="0" borderId="0" xfId="1" applyFont="1" applyBorder="1" applyAlignment="1">
      <alignment wrapText="1"/>
    </xf>
    <xf numFmtId="3" fontId="4" fillId="0" borderId="0" xfId="1" applyNumberFormat="1" applyFont="1" applyBorder="1" applyAlignment="1">
      <alignment wrapText="1"/>
    </xf>
    <xf numFmtId="0" fontId="1" fillId="0" borderId="0" xfId="1" applyFont="1" applyBorder="1" applyAlignment="1">
      <alignment wrapText="1"/>
    </xf>
    <xf numFmtId="0" fontId="2" fillId="0" borderId="0" xfId="2" applyFont="1" applyFill="1" applyAlignment="1">
      <alignment horizontal="right"/>
    </xf>
    <xf numFmtId="0" fontId="1" fillId="0" borderId="115" xfId="1" applyBorder="1" applyAlignment="1">
      <alignment wrapText="1"/>
    </xf>
    <xf numFmtId="0" fontId="1" fillId="0" borderId="0" xfId="1" applyBorder="1" applyAlignment="1">
      <alignment wrapText="1"/>
    </xf>
    <xf numFmtId="0" fontId="17" fillId="0" borderId="116" xfId="1" applyFont="1" applyFill="1" applyBorder="1" applyAlignment="1">
      <alignment wrapText="1"/>
    </xf>
    <xf numFmtId="0" fontId="4" fillId="0" borderId="116" xfId="1" applyFont="1" applyFill="1" applyBorder="1" applyAlignment="1">
      <alignment horizontal="right" vertical="justify" wrapText="1"/>
    </xf>
    <xf numFmtId="3" fontId="4" fillId="0" borderId="116" xfId="1" applyNumberFormat="1" applyFont="1" applyBorder="1" applyAlignment="1">
      <alignment wrapText="1"/>
    </xf>
    <xf numFmtId="0" fontId="1" fillId="0" borderId="116" xfId="1" applyFont="1" applyBorder="1" applyAlignment="1">
      <alignment wrapText="1"/>
    </xf>
    <xf numFmtId="0" fontId="1" fillId="0" borderId="116" xfId="1" applyFont="1" applyFill="1" applyBorder="1" applyAlignment="1">
      <alignment wrapText="1"/>
    </xf>
    <xf numFmtId="0" fontId="9" fillId="0" borderId="117" xfId="1" applyFont="1" applyFill="1" applyBorder="1" applyAlignment="1">
      <alignment horizontal="center" vertical="center" wrapText="1"/>
    </xf>
    <xf numFmtId="3" fontId="9" fillId="0" borderId="117" xfId="1" applyNumberFormat="1" applyFont="1" applyFill="1" applyBorder="1" applyAlignment="1">
      <alignment horizontal="center" vertical="center" wrapText="1"/>
    </xf>
    <xf numFmtId="0" fontId="9" fillId="0" borderId="118" xfId="1" applyFont="1" applyFill="1" applyBorder="1" applyAlignment="1">
      <alignment horizontal="center" vertical="center" wrapText="1"/>
    </xf>
    <xf numFmtId="0" fontId="9" fillId="0" borderId="119" xfId="1" applyFont="1" applyFill="1" applyBorder="1" applyAlignment="1">
      <alignment horizontal="center" vertical="center" wrapText="1"/>
    </xf>
    <xf numFmtId="0" fontId="9" fillId="0" borderId="120" xfId="1" applyFont="1" applyFill="1" applyBorder="1" applyAlignment="1">
      <alignment horizontal="center" vertical="center" wrapText="1"/>
    </xf>
    <xf numFmtId="0" fontId="9" fillId="0" borderId="121" xfId="1" applyFont="1" applyFill="1" applyBorder="1" applyAlignment="1">
      <alignment horizontal="center" vertical="center" wrapText="1"/>
    </xf>
    <xf numFmtId="0" fontId="9" fillId="0" borderId="26" xfId="1" applyFont="1" applyFill="1" applyBorder="1" applyAlignment="1">
      <alignment vertical="center" wrapText="1"/>
    </xf>
    <xf numFmtId="0" fontId="9" fillId="0" borderId="26" xfId="1" applyFont="1" applyFill="1" applyBorder="1" applyAlignment="1">
      <alignment horizontal="center" vertical="center" wrapText="1"/>
    </xf>
    <xf numFmtId="3" fontId="19" fillId="0" borderId="26" xfId="1" applyNumberFormat="1" applyFont="1" applyFill="1" applyBorder="1" applyAlignment="1">
      <alignment wrapText="1"/>
    </xf>
    <xf numFmtId="3" fontId="19" fillId="0" borderId="122" xfId="1" applyNumberFormat="1" applyFont="1" applyFill="1" applyBorder="1" applyAlignment="1">
      <alignment wrapText="1"/>
    </xf>
    <xf numFmtId="3" fontId="20" fillId="0" borderId="0" xfId="1" applyNumberFormat="1" applyFont="1" applyBorder="1" applyAlignment="1">
      <alignment wrapText="1"/>
    </xf>
    <xf numFmtId="0" fontId="20" fillId="0" borderId="0" xfId="1" applyFont="1" applyBorder="1" applyAlignment="1">
      <alignment wrapText="1"/>
    </xf>
    <xf numFmtId="3" fontId="20" fillId="0" borderId="30" xfId="1" applyNumberFormat="1" applyFont="1" applyBorder="1" applyAlignment="1">
      <alignment horizontal="center" wrapText="1"/>
    </xf>
    <xf numFmtId="0" fontId="20" fillId="0" borderId="30" xfId="1" applyFont="1" applyBorder="1" applyAlignment="1">
      <alignment horizontal="center" wrapText="1"/>
    </xf>
    <xf numFmtId="0" fontId="9" fillId="0" borderId="30" xfId="1" applyFont="1" applyFill="1" applyBorder="1" applyAlignment="1">
      <alignment vertical="center" wrapText="1"/>
    </xf>
    <xf numFmtId="0" fontId="9" fillId="5" borderId="30" xfId="1" applyFont="1" applyFill="1" applyBorder="1" applyAlignment="1">
      <alignment horizontal="left" vertical="center" wrapText="1"/>
    </xf>
    <xf numFmtId="10" fontId="9" fillId="5" borderId="30" xfId="1" applyNumberFormat="1" applyFont="1" applyFill="1" applyBorder="1" applyAlignment="1">
      <alignment wrapText="1"/>
    </xf>
    <xf numFmtId="10" fontId="9" fillId="5" borderId="85" xfId="1" applyNumberFormat="1" applyFont="1" applyFill="1" applyBorder="1" applyAlignment="1">
      <alignment wrapText="1"/>
    </xf>
    <xf numFmtId="10" fontId="9" fillId="6" borderId="123" xfId="1" applyNumberFormat="1" applyFont="1" applyFill="1" applyBorder="1" applyAlignment="1">
      <alignment wrapText="1"/>
    </xf>
    <xf numFmtId="3" fontId="19" fillId="0" borderId="30" xfId="1" applyNumberFormat="1" applyFont="1" applyFill="1" applyBorder="1" applyAlignment="1">
      <alignment wrapText="1"/>
    </xf>
    <xf numFmtId="3" fontId="19" fillId="0" borderId="85" xfId="1" applyNumberFormat="1" applyFont="1" applyFill="1" applyBorder="1" applyAlignment="1">
      <alignment wrapText="1"/>
    </xf>
    <xf numFmtId="3" fontId="20" fillId="0" borderId="30" xfId="1" applyNumberFormat="1" applyFont="1" applyBorder="1" applyAlignment="1">
      <alignment wrapText="1"/>
    </xf>
    <xf numFmtId="3" fontId="20" fillId="0" borderId="123" xfId="1" applyNumberFormat="1" applyFont="1" applyFill="1" applyBorder="1" applyAlignment="1">
      <alignment wrapText="1"/>
    </xf>
    <xf numFmtId="3" fontId="19" fillId="0" borderId="123" xfId="1" applyNumberFormat="1" applyFont="1" applyFill="1" applyBorder="1" applyAlignment="1">
      <alignment wrapText="1"/>
    </xf>
    <xf numFmtId="3" fontId="20" fillId="0" borderId="85" xfId="1" applyNumberFormat="1" applyFont="1" applyBorder="1" applyAlignment="1">
      <alignment horizontal="center" wrapText="1"/>
    </xf>
    <xf numFmtId="0" fontId="20" fillId="0" borderId="113" xfId="1" applyFont="1" applyBorder="1" applyAlignment="1">
      <alignment horizontal="center" wrapText="1"/>
    </xf>
    <xf numFmtId="10" fontId="10" fillId="0" borderId="30" xfId="1" applyNumberFormat="1" applyFont="1" applyFill="1" applyBorder="1" applyAlignment="1">
      <alignment wrapText="1"/>
    </xf>
    <xf numFmtId="10" fontId="10" fillId="0" borderId="85" xfId="1" applyNumberFormat="1" applyFont="1" applyFill="1" applyBorder="1" applyAlignment="1">
      <alignment wrapText="1"/>
    </xf>
    <xf numFmtId="10" fontId="10" fillId="0" borderId="123" xfId="1" applyNumberFormat="1" applyFont="1" applyFill="1" applyBorder="1" applyAlignment="1">
      <alignment wrapText="1"/>
    </xf>
    <xf numFmtId="3" fontId="20" fillId="0" borderId="0" xfId="1" applyNumberFormat="1" applyFont="1" applyBorder="1" applyAlignment="1">
      <alignment horizontal="center" wrapText="1"/>
    </xf>
    <xf numFmtId="0" fontId="9" fillId="0" borderId="13" xfId="1" applyFont="1" applyFill="1" applyBorder="1" applyAlignment="1">
      <alignment vertical="center" wrapText="1"/>
    </xf>
    <xf numFmtId="0" fontId="9" fillId="0" borderId="13" xfId="1" applyFont="1" applyFill="1" applyBorder="1" applyAlignment="1">
      <alignment horizontal="center" vertical="center" wrapText="1"/>
    </xf>
    <xf numFmtId="3" fontId="19" fillId="5" borderId="13" xfId="1" applyNumberFormat="1" applyFont="1" applyFill="1" applyBorder="1" applyAlignment="1">
      <alignment wrapText="1"/>
    </xf>
    <xf numFmtId="4" fontId="1" fillId="0" borderId="0" xfId="1" applyNumberFormat="1" applyBorder="1" applyAlignment="1">
      <alignment wrapText="1"/>
    </xf>
    <xf numFmtId="3" fontId="9" fillId="7" borderId="124" xfId="1" applyNumberFormat="1" applyFont="1" applyFill="1" applyBorder="1" applyAlignment="1">
      <alignment horizontal="center" wrapText="1"/>
    </xf>
    <xf numFmtId="0" fontId="9" fillId="8" borderId="124" xfId="1" applyFont="1" applyFill="1" applyBorder="1" applyAlignment="1">
      <alignment horizontal="center" vertical="center" wrapText="1"/>
    </xf>
    <xf numFmtId="0" fontId="9" fillId="8" borderId="124" xfId="1" applyFont="1" applyFill="1" applyBorder="1" applyAlignment="1">
      <alignment horizontal="center" wrapText="1"/>
    </xf>
    <xf numFmtId="3" fontId="9" fillId="8" borderId="124" xfId="1" applyNumberFormat="1" applyFont="1" applyFill="1" applyBorder="1" applyAlignment="1">
      <alignment horizontal="center" vertical="center" wrapText="1"/>
    </xf>
    <xf numFmtId="3" fontId="9" fillId="7" borderId="125" xfId="1" applyNumberFormat="1" applyFont="1" applyFill="1" applyBorder="1" applyAlignment="1">
      <alignment horizontal="center" vertical="center" wrapText="1"/>
    </xf>
    <xf numFmtId="0" fontId="0" fillId="0" borderId="0" xfId="1" applyFont="1" applyBorder="1" applyAlignment="1">
      <alignment wrapText="1"/>
    </xf>
    <xf numFmtId="3" fontId="9" fillId="0" borderId="117" xfId="1" applyNumberFormat="1" applyFont="1" applyFill="1" applyBorder="1" applyAlignment="1">
      <alignment horizontal="center" wrapText="1"/>
    </xf>
    <xf numFmtId="0" fontId="9" fillId="0" borderId="117" xfId="1" applyFont="1" applyFill="1" applyBorder="1" applyAlignment="1">
      <alignment horizontal="center" wrapText="1"/>
    </xf>
    <xf numFmtId="3" fontId="20" fillId="0" borderId="117" xfId="1" applyNumberFormat="1" applyFont="1" applyFill="1" applyBorder="1" applyAlignment="1">
      <alignment horizontal="right" wrapText="1"/>
    </xf>
    <xf numFmtId="0" fontId="21" fillId="0" borderId="117" xfId="1" applyFont="1" applyBorder="1" applyAlignment="1">
      <alignment wrapText="1"/>
    </xf>
    <xf numFmtId="3" fontId="20" fillId="0" borderId="120" xfId="1" applyNumberFormat="1" applyFont="1" applyFill="1" applyBorder="1" applyAlignment="1">
      <alignment horizontal="right" wrapText="1"/>
    </xf>
    <xf numFmtId="3" fontId="20" fillId="0" borderId="121" xfId="1" applyNumberFormat="1" applyFont="1" applyFill="1" applyBorder="1" applyAlignment="1">
      <alignment horizontal="right" wrapText="1"/>
    </xf>
    <xf numFmtId="3" fontId="9" fillId="0" borderId="16" xfId="1" applyNumberFormat="1" applyFont="1" applyFill="1" applyBorder="1" applyAlignment="1">
      <alignment horizontal="center" wrapText="1"/>
    </xf>
    <xf numFmtId="0" fontId="9" fillId="0" borderId="16" xfId="1" applyFont="1" applyFill="1" applyBorder="1" applyAlignment="1">
      <alignment horizontal="center" vertical="center" wrapText="1"/>
    </xf>
    <xf numFmtId="0" fontId="20" fillId="0" borderId="16" xfId="1" applyFont="1" applyFill="1" applyBorder="1" applyAlignment="1">
      <alignment horizontal="center" wrapText="1"/>
    </xf>
    <xf numFmtId="3" fontId="20" fillId="0" borderId="1" xfId="1" applyNumberFormat="1" applyFont="1" applyFill="1" applyBorder="1" applyAlignment="1">
      <alignment horizontal="right" wrapText="1"/>
    </xf>
    <xf numFmtId="3" fontId="20" fillId="0" borderId="16" xfId="1" applyNumberFormat="1" applyFont="1" applyFill="1" applyBorder="1" applyAlignment="1">
      <alignment horizontal="right" wrapText="1"/>
    </xf>
    <xf numFmtId="3" fontId="20" fillId="0" borderId="126" xfId="1" applyNumberFormat="1" applyFont="1" applyFill="1" applyBorder="1" applyAlignment="1">
      <alignment horizontal="right" wrapText="1"/>
    </xf>
    <xf numFmtId="0" fontId="1" fillId="0" borderId="0" xfId="1" applyFill="1" applyBorder="1" applyAlignment="1">
      <alignment wrapText="1"/>
    </xf>
    <xf numFmtId="0" fontId="20" fillId="0" borderId="0" xfId="1" applyFont="1" applyFill="1" applyBorder="1" applyAlignment="1">
      <alignment wrapText="1"/>
    </xf>
    <xf numFmtId="3" fontId="20" fillId="0" borderId="0" xfId="1" applyNumberFormat="1" applyFont="1" applyFill="1" applyBorder="1" applyAlignment="1">
      <alignment wrapText="1"/>
    </xf>
    <xf numFmtId="0" fontId="20" fillId="0" borderId="120" xfId="1" applyFont="1" applyBorder="1" applyAlignment="1">
      <alignment wrapText="1"/>
    </xf>
    <xf numFmtId="0" fontId="20" fillId="0" borderId="117" xfId="1" applyFont="1" applyBorder="1" applyAlignment="1">
      <alignment wrapText="1"/>
    </xf>
    <xf numFmtId="3" fontId="20" fillId="0" borderId="120" xfId="1" applyNumberFormat="1" applyFont="1" applyFill="1" applyBorder="1" applyAlignment="1">
      <alignment wrapText="1"/>
    </xf>
    <xf numFmtId="3" fontId="20" fillId="0" borderId="117" xfId="1" applyNumberFormat="1" applyFont="1" applyFill="1" applyBorder="1" applyAlignment="1">
      <alignment wrapText="1"/>
    </xf>
    <xf numFmtId="3" fontId="20" fillId="0" borderId="121" xfId="1" applyNumberFormat="1" applyFont="1" applyFill="1" applyBorder="1" applyAlignment="1">
      <alignment wrapText="1"/>
    </xf>
    <xf numFmtId="3" fontId="9" fillId="0" borderId="127" xfId="1" applyNumberFormat="1" applyFont="1" applyFill="1" applyBorder="1" applyAlignment="1">
      <alignment horizontal="center" wrapText="1"/>
    </xf>
    <xf numFmtId="0" fontId="9" fillId="0" borderId="127" xfId="1" applyFont="1" applyFill="1" applyBorder="1" applyAlignment="1">
      <alignment horizontal="center" wrapText="1"/>
    </xf>
    <xf numFmtId="0" fontId="20" fillId="0" borderId="127" xfId="1" applyFont="1" applyFill="1" applyBorder="1" applyAlignment="1">
      <alignment horizontal="center" wrapText="1"/>
    </xf>
    <xf numFmtId="3" fontId="20" fillId="0" borderId="128" xfId="1" applyNumberFormat="1" applyFont="1" applyFill="1" applyBorder="1" applyAlignment="1">
      <alignment wrapText="1"/>
    </xf>
    <xf numFmtId="3" fontId="20" fillId="0" borderId="127" xfId="1" applyNumberFormat="1" applyFont="1" applyFill="1" applyBorder="1" applyAlignment="1">
      <alignment wrapText="1"/>
    </xf>
    <xf numFmtId="3" fontId="20" fillId="0" borderId="129" xfId="1" applyNumberFormat="1" applyFont="1" applyFill="1" applyBorder="1" applyAlignment="1">
      <alignment wrapText="1"/>
    </xf>
    <xf numFmtId="3" fontId="9" fillId="0" borderId="120" xfId="1" applyNumberFormat="1" applyFont="1" applyFill="1" applyBorder="1" applyAlignment="1">
      <alignment horizontal="center" wrapText="1"/>
    </xf>
    <xf numFmtId="3" fontId="9" fillId="0" borderId="128" xfId="1" applyNumberFormat="1" applyFont="1" applyFill="1" applyBorder="1" applyAlignment="1">
      <alignment horizontal="center" wrapText="1"/>
    </xf>
    <xf numFmtId="0" fontId="20" fillId="0" borderId="117" xfId="1" applyFont="1" applyFill="1" applyBorder="1" applyAlignment="1">
      <alignment wrapText="1"/>
    </xf>
    <xf numFmtId="3" fontId="9" fillId="9" borderId="117" xfId="1" applyNumberFormat="1" applyFont="1" applyFill="1" applyBorder="1" applyAlignment="1">
      <alignment horizontal="center" wrapText="1"/>
    </xf>
    <xf numFmtId="0" fontId="9" fillId="9" borderId="117" xfId="1" applyFont="1" applyFill="1" applyBorder="1" applyAlignment="1">
      <alignment horizontal="center" wrapText="1"/>
    </xf>
    <xf numFmtId="3" fontId="20" fillId="9" borderId="120" xfId="1" applyNumberFormat="1" applyFont="1" applyFill="1" applyBorder="1" applyAlignment="1">
      <alignment wrapText="1"/>
    </xf>
    <xf numFmtId="3" fontId="20" fillId="9" borderId="117" xfId="1" applyNumberFormat="1" applyFont="1" applyFill="1" applyBorder="1" applyAlignment="1">
      <alignment wrapText="1"/>
    </xf>
    <xf numFmtId="3" fontId="20" fillId="9" borderId="121" xfId="1" applyNumberFormat="1" applyFont="1" applyFill="1" applyBorder="1" applyAlignment="1">
      <alignment wrapText="1"/>
    </xf>
    <xf numFmtId="3" fontId="9" fillId="9" borderId="127" xfId="1" applyNumberFormat="1" applyFont="1" applyFill="1" applyBorder="1" applyAlignment="1">
      <alignment horizontal="center" wrapText="1"/>
    </xf>
    <xf numFmtId="0" fontId="9" fillId="9" borderId="127" xfId="1" applyFont="1" applyFill="1" applyBorder="1" applyAlignment="1">
      <alignment horizontal="center" wrapText="1"/>
    </xf>
    <xf numFmtId="3" fontId="20" fillId="9" borderId="128" xfId="1" applyNumberFormat="1" applyFont="1" applyFill="1" applyBorder="1" applyAlignment="1">
      <alignment wrapText="1"/>
    </xf>
    <xf numFmtId="3" fontId="20" fillId="9" borderId="127" xfId="1" applyNumberFormat="1" applyFont="1" applyFill="1" applyBorder="1" applyAlignment="1">
      <alignment wrapText="1"/>
    </xf>
    <xf numFmtId="3" fontId="20" fillId="9" borderId="129" xfId="1" applyNumberFormat="1" applyFont="1" applyFill="1" applyBorder="1" applyAlignment="1">
      <alignment wrapText="1"/>
    </xf>
    <xf numFmtId="3" fontId="9" fillId="7" borderId="130" xfId="1" applyNumberFormat="1" applyFont="1" applyFill="1" applyBorder="1" applyAlignment="1">
      <alignment horizontal="center" wrapText="1"/>
    </xf>
    <xf numFmtId="0" fontId="9" fillId="8" borderId="130" xfId="1" applyFont="1" applyFill="1" applyBorder="1" applyAlignment="1">
      <alignment horizontal="center" vertical="center" wrapText="1"/>
    </xf>
    <xf numFmtId="3" fontId="9" fillId="8" borderId="116" xfId="1" applyNumberFormat="1" applyFont="1" applyFill="1" applyBorder="1" applyAlignment="1">
      <alignment horizontal="center" vertical="center" wrapText="1"/>
    </xf>
    <xf numFmtId="3" fontId="20" fillId="7" borderId="9" xfId="1" applyNumberFormat="1" applyFont="1" applyFill="1" applyBorder="1" applyAlignment="1">
      <alignment wrapText="1"/>
    </xf>
    <xf numFmtId="3" fontId="20" fillId="7" borderId="131" xfId="1" applyNumberFormat="1" applyFont="1" applyFill="1" applyBorder="1" applyAlignment="1">
      <alignment wrapText="1"/>
    </xf>
    <xf numFmtId="3" fontId="20" fillId="7" borderId="130" xfId="1" applyNumberFormat="1" applyFont="1" applyFill="1" applyBorder="1" applyAlignment="1">
      <alignment wrapText="1"/>
    </xf>
    <xf numFmtId="3" fontId="20" fillId="7" borderId="132" xfId="1" applyNumberFormat="1" applyFont="1" applyFill="1" applyBorder="1" applyAlignment="1">
      <alignment wrapText="1"/>
    </xf>
    <xf numFmtId="3" fontId="20" fillId="7" borderId="124" xfId="1" applyNumberFormat="1" applyFont="1" applyFill="1" applyBorder="1" applyAlignment="1">
      <alignment wrapText="1"/>
    </xf>
    <xf numFmtId="3" fontId="20" fillId="7" borderId="125" xfId="1" applyNumberFormat="1" applyFont="1" applyFill="1" applyBorder="1" applyAlignment="1">
      <alignment wrapText="1"/>
    </xf>
    <xf numFmtId="3" fontId="9" fillId="4" borderId="133" xfId="1" applyNumberFormat="1" applyFont="1" applyFill="1" applyBorder="1" applyAlignment="1">
      <alignment horizontal="center" wrapText="1"/>
    </xf>
    <xf numFmtId="0" fontId="9" fillId="0" borderId="133" xfId="1" applyFont="1" applyFill="1" applyBorder="1" applyAlignment="1">
      <alignment horizontal="center" wrapText="1"/>
    </xf>
    <xf numFmtId="3" fontId="20" fillId="4" borderId="134" xfId="1" applyNumberFormat="1" applyFont="1" applyFill="1" applyBorder="1" applyAlignment="1">
      <alignment wrapText="1"/>
    </xf>
    <xf numFmtId="3" fontId="20" fillId="4" borderId="133" xfId="1" applyNumberFormat="1" applyFont="1" applyFill="1" applyBorder="1" applyAlignment="1">
      <alignment wrapText="1"/>
    </xf>
    <xf numFmtId="3" fontId="20" fillId="0" borderId="133" xfId="1" applyNumberFormat="1" applyFont="1" applyBorder="1" applyAlignment="1">
      <alignment wrapText="1"/>
    </xf>
    <xf numFmtId="3" fontId="20" fillId="0" borderId="135" xfId="1" applyNumberFormat="1" applyFont="1" applyFill="1" applyBorder="1" applyAlignment="1">
      <alignment wrapText="1"/>
    </xf>
    <xf numFmtId="3" fontId="9" fillId="4" borderId="130" xfId="1" applyNumberFormat="1" applyFont="1" applyFill="1" applyBorder="1" applyAlignment="1">
      <alignment horizontal="center" wrapText="1"/>
    </xf>
    <xf numFmtId="0" fontId="9" fillId="0" borderId="130" xfId="1" applyFont="1" applyFill="1" applyBorder="1" applyAlignment="1">
      <alignment horizontal="center" wrapText="1"/>
    </xf>
    <xf numFmtId="0" fontId="20" fillId="0" borderId="130" xfId="1" applyFont="1" applyFill="1" applyBorder="1" applyAlignment="1">
      <alignment horizontal="center" wrapText="1"/>
    </xf>
    <xf numFmtId="3" fontId="20" fillId="4" borderId="9" xfId="1" applyNumberFormat="1" applyFont="1" applyFill="1" applyBorder="1" applyAlignment="1">
      <alignment wrapText="1"/>
    </xf>
    <xf numFmtId="3" fontId="20" fillId="4" borderId="131" xfId="1" applyNumberFormat="1" applyFont="1" applyFill="1" applyBorder="1" applyAlignment="1">
      <alignment wrapText="1"/>
    </xf>
    <xf numFmtId="3" fontId="20" fillId="4" borderId="130" xfId="1" applyNumberFormat="1" applyFont="1" applyFill="1" applyBorder="1" applyAlignment="1">
      <alignment wrapText="1"/>
    </xf>
    <xf numFmtId="3" fontId="20" fillId="0" borderId="16" xfId="1" applyNumberFormat="1" applyFont="1" applyBorder="1" applyAlignment="1">
      <alignment wrapText="1"/>
    </xf>
    <xf numFmtId="3" fontId="20" fillId="0" borderId="126" xfId="1" applyNumberFormat="1" applyFont="1" applyFill="1" applyBorder="1" applyAlignment="1">
      <alignment wrapText="1"/>
    </xf>
    <xf numFmtId="3" fontId="20" fillId="0" borderId="130" xfId="1" applyNumberFormat="1" applyFont="1" applyBorder="1" applyAlignment="1">
      <alignment wrapText="1"/>
    </xf>
    <xf numFmtId="3" fontId="20" fillId="0" borderId="136" xfId="1" applyNumberFormat="1" applyFont="1" applyFill="1" applyBorder="1" applyAlignment="1">
      <alignment wrapText="1"/>
    </xf>
    <xf numFmtId="0" fontId="9" fillId="0" borderId="134" xfId="1" applyFont="1" applyFill="1" applyBorder="1" applyAlignment="1">
      <alignment horizontal="center" wrapText="1"/>
    </xf>
    <xf numFmtId="3" fontId="20" fillId="0" borderId="133" xfId="1" applyNumberFormat="1" applyFont="1" applyFill="1" applyBorder="1" applyAlignment="1">
      <alignment wrapText="1"/>
    </xf>
    <xf numFmtId="3" fontId="20" fillId="0" borderId="130" xfId="1" applyNumberFormat="1" applyFont="1" applyFill="1" applyBorder="1" applyAlignment="1">
      <alignment wrapText="1"/>
    </xf>
    <xf numFmtId="0" fontId="9" fillId="4" borderId="133" xfId="1" applyFont="1" applyFill="1" applyBorder="1" applyAlignment="1">
      <alignment horizontal="center" wrapText="1"/>
    </xf>
    <xf numFmtId="0" fontId="9" fillId="4" borderId="130" xfId="1" applyFont="1" applyFill="1" applyBorder="1" applyAlignment="1">
      <alignment horizontal="center" vertical="center" wrapText="1"/>
    </xf>
    <xf numFmtId="0" fontId="20" fillId="4" borderId="130" xfId="1" applyFont="1" applyFill="1" applyBorder="1" applyAlignment="1">
      <alignment horizontal="center" wrapText="1"/>
    </xf>
    <xf numFmtId="0" fontId="9" fillId="4" borderId="130" xfId="1" applyFont="1" applyFill="1" applyBorder="1" applyAlignment="1">
      <alignment horizontal="center" wrapText="1"/>
    </xf>
    <xf numFmtId="3" fontId="9" fillId="0" borderId="133" xfId="1" applyNumberFormat="1" applyFont="1" applyFill="1" applyBorder="1" applyAlignment="1">
      <alignment horizontal="center" wrapText="1"/>
    </xf>
    <xf numFmtId="3" fontId="9" fillId="0" borderId="130" xfId="1" applyNumberFormat="1" applyFont="1" applyFill="1" applyBorder="1" applyAlignment="1">
      <alignment horizontal="center" wrapText="1"/>
    </xf>
    <xf numFmtId="3" fontId="20" fillId="0" borderId="131" xfId="1" applyNumberFormat="1" applyFont="1" applyFill="1" applyBorder="1" applyAlignment="1">
      <alignment wrapText="1"/>
    </xf>
    <xf numFmtId="3" fontId="20" fillId="0" borderId="134" xfId="1" applyNumberFormat="1" applyFont="1" applyFill="1" applyBorder="1" applyAlignment="1">
      <alignment wrapText="1"/>
    </xf>
    <xf numFmtId="3" fontId="20" fillId="0" borderId="16" xfId="1" applyNumberFormat="1" applyFont="1" applyFill="1" applyBorder="1" applyAlignment="1">
      <alignment wrapText="1"/>
    </xf>
    <xf numFmtId="3" fontId="20" fillId="0" borderId="9" xfId="1" applyNumberFormat="1" applyFont="1" applyFill="1" applyBorder="1" applyAlignment="1">
      <alignment wrapText="1"/>
    </xf>
    <xf numFmtId="0" fontId="22" fillId="0" borderId="133" xfId="1" applyFont="1" applyFill="1" applyBorder="1" applyAlignment="1">
      <alignment horizontal="center" vertical="center" wrapText="1"/>
    </xf>
    <xf numFmtId="0" fontId="9" fillId="0" borderId="130" xfId="1" applyFont="1" applyFill="1" applyBorder="1" applyAlignment="1">
      <alignment horizontal="center" vertical="center" wrapText="1"/>
    </xf>
    <xf numFmtId="3" fontId="20" fillId="0" borderId="1" xfId="1" applyNumberFormat="1" applyFont="1" applyFill="1" applyBorder="1" applyAlignment="1">
      <alignment wrapText="1"/>
    </xf>
    <xf numFmtId="0" fontId="9" fillId="4" borderId="16" xfId="1" applyFont="1" applyFill="1" applyBorder="1" applyAlignment="1">
      <alignment horizontal="center" wrapText="1"/>
    </xf>
    <xf numFmtId="0" fontId="1" fillId="4" borderId="0" xfId="1" applyFill="1" applyBorder="1" applyAlignment="1">
      <alignment wrapText="1"/>
    </xf>
    <xf numFmtId="3" fontId="9" fillId="0" borderId="137" xfId="1" applyNumberFormat="1" applyFont="1" applyFill="1" applyBorder="1" applyAlignment="1">
      <alignment horizontal="center" wrapText="1"/>
    </xf>
    <xf numFmtId="0" fontId="9" fillId="0" borderId="137" xfId="1" applyFont="1" applyFill="1" applyBorder="1" applyAlignment="1">
      <alignment horizontal="center" wrapText="1"/>
    </xf>
    <xf numFmtId="3" fontId="20" fillId="0" borderId="138" xfId="1" applyNumberFormat="1" applyFont="1" applyFill="1" applyBorder="1" applyAlignment="1">
      <alignment wrapText="1"/>
    </xf>
    <xf numFmtId="3" fontId="20" fillId="4" borderId="16" xfId="1" applyNumberFormat="1" applyFont="1" applyFill="1" applyBorder="1" applyAlignment="1">
      <alignment wrapText="1"/>
    </xf>
    <xf numFmtId="3" fontId="9" fillId="0" borderId="139" xfId="1" applyNumberFormat="1" applyFont="1" applyFill="1" applyBorder="1" applyAlignment="1">
      <alignment horizontal="center" wrapText="1"/>
    </xf>
    <xf numFmtId="0" fontId="9" fillId="0" borderId="139" xfId="1" applyFont="1" applyFill="1" applyBorder="1" applyAlignment="1">
      <alignment horizontal="center" wrapText="1"/>
    </xf>
    <xf numFmtId="3" fontId="20" fillId="0" borderId="140" xfId="1" applyNumberFormat="1" applyFont="1" applyFill="1" applyBorder="1" applyAlignment="1">
      <alignment wrapText="1"/>
    </xf>
    <xf numFmtId="3" fontId="20" fillId="0" borderId="139" xfId="1" applyNumberFormat="1" applyFont="1" applyFill="1" applyBorder="1" applyAlignment="1">
      <alignment wrapText="1"/>
    </xf>
    <xf numFmtId="3" fontId="20" fillId="4" borderId="139" xfId="1" applyNumberFormat="1" applyFont="1" applyFill="1" applyBorder="1" applyAlignment="1">
      <alignment wrapText="1"/>
    </xf>
    <xf numFmtId="3" fontId="20" fillId="0" borderId="141" xfId="1" applyNumberFormat="1" applyFont="1" applyFill="1" applyBorder="1" applyAlignment="1">
      <alignment wrapText="1"/>
    </xf>
    <xf numFmtId="0" fontId="9" fillId="0" borderId="142" xfId="1" applyFont="1" applyFill="1" applyBorder="1" applyAlignment="1">
      <alignment horizontal="center" wrapText="1"/>
    </xf>
    <xf numFmtId="0" fontId="9" fillId="0" borderId="143" xfId="1" applyFont="1" applyFill="1" applyBorder="1" applyAlignment="1">
      <alignment horizontal="center" wrapText="1"/>
    </xf>
    <xf numFmtId="3" fontId="20" fillId="4" borderId="140" xfId="1" applyNumberFormat="1" applyFont="1" applyFill="1" applyBorder="1" applyAlignment="1">
      <alignment wrapText="1"/>
    </xf>
    <xf numFmtId="0" fontId="9" fillId="4" borderId="137" xfId="1" applyFont="1" applyFill="1" applyBorder="1" applyAlignment="1">
      <alignment horizontal="center" wrapText="1"/>
    </xf>
    <xf numFmtId="3" fontId="20" fillId="4" borderId="138" xfId="1" applyNumberFormat="1" applyFont="1" applyFill="1" applyBorder="1" applyAlignment="1">
      <alignment wrapText="1"/>
    </xf>
    <xf numFmtId="3" fontId="20" fillId="4" borderId="137" xfId="1" applyNumberFormat="1" applyFont="1" applyFill="1" applyBorder="1" applyAlignment="1">
      <alignment wrapText="1"/>
    </xf>
    <xf numFmtId="3" fontId="20" fillId="0" borderId="144" xfId="1" applyNumberFormat="1" applyFont="1" applyFill="1" applyBorder="1" applyAlignment="1">
      <alignment wrapText="1"/>
    </xf>
    <xf numFmtId="3" fontId="9" fillId="4" borderId="139" xfId="1" applyNumberFormat="1" applyFont="1" applyFill="1" applyBorder="1" applyAlignment="1">
      <alignment horizontal="center" wrapText="1"/>
    </xf>
    <xf numFmtId="0" fontId="9" fillId="4" borderId="139" xfId="1" applyFont="1" applyFill="1" applyBorder="1" applyAlignment="1">
      <alignment horizontal="center" wrapText="1"/>
    </xf>
    <xf numFmtId="3" fontId="20" fillId="0" borderId="139" xfId="1" applyNumberFormat="1" applyFont="1" applyBorder="1" applyAlignment="1">
      <alignment wrapText="1"/>
    </xf>
    <xf numFmtId="0" fontId="9" fillId="8" borderId="130" xfId="1" applyFont="1" applyFill="1" applyBorder="1" applyAlignment="1">
      <alignment horizontal="center" wrapText="1"/>
    </xf>
    <xf numFmtId="3" fontId="9" fillId="7" borderId="124" xfId="1" applyNumberFormat="1" applyFont="1" applyFill="1" applyBorder="1" applyAlignment="1">
      <alignment horizontal="center" vertical="center" wrapText="1"/>
    </xf>
    <xf numFmtId="3" fontId="20" fillId="7" borderId="120" xfId="1" applyNumberFormat="1" applyFont="1" applyFill="1" applyBorder="1" applyAlignment="1">
      <alignment wrapText="1"/>
    </xf>
    <xf numFmtId="0" fontId="9" fillId="4" borderId="133" xfId="1" applyFont="1" applyFill="1" applyBorder="1" applyAlignment="1">
      <alignment horizontal="center" vertical="center" wrapText="1"/>
    </xf>
    <xf numFmtId="0" fontId="20" fillId="4" borderId="130" xfId="1" applyFont="1" applyFill="1" applyBorder="1" applyAlignment="1">
      <alignment horizontal="center" vertical="center" wrapText="1"/>
    </xf>
    <xf numFmtId="3" fontId="9" fillId="4" borderId="16" xfId="1" applyNumberFormat="1" applyFont="1" applyFill="1" applyBorder="1" applyAlignment="1">
      <alignment horizontal="center" wrapText="1"/>
    </xf>
    <xf numFmtId="0" fontId="9" fillId="4" borderId="16" xfId="1" applyFont="1" applyFill="1" applyBorder="1" applyAlignment="1">
      <alignment horizontal="center" vertical="center" wrapText="1"/>
    </xf>
    <xf numFmtId="0" fontId="20" fillId="4" borderId="16" xfId="1" applyFont="1" applyFill="1" applyBorder="1" applyAlignment="1">
      <alignment horizontal="center" vertical="center" wrapText="1"/>
    </xf>
    <xf numFmtId="3" fontId="20" fillId="4" borderId="1" xfId="1" applyNumberFormat="1" applyFont="1" applyFill="1" applyBorder="1" applyAlignment="1">
      <alignment wrapText="1"/>
    </xf>
    <xf numFmtId="3" fontId="9" fillId="4" borderId="124" xfId="1" applyNumberFormat="1" applyFont="1" applyFill="1" applyBorder="1" applyAlignment="1">
      <alignment horizontal="center" wrapText="1"/>
    </xf>
    <xf numFmtId="0" fontId="9" fillId="4" borderId="124" xfId="1" applyFont="1" applyFill="1" applyBorder="1" applyAlignment="1">
      <alignment horizontal="center" wrapText="1"/>
    </xf>
    <xf numFmtId="3" fontId="20" fillId="4" borderId="132" xfId="1" applyNumberFormat="1" applyFont="1" applyFill="1" applyBorder="1" applyAlignment="1">
      <alignment wrapText="1"/>
    </xf>
    <xf numFmtId="3" fontId="20" fillId="4" borderId="124" xfId="1" applyNumberFormat="1" applyFont="1" applyFill="1" applyBorder="1" applyAlignment="1">
      <alignment wrapText="1"/>
    </xf>
    <xf numFmtId="3" fontId="20" fillId="0" borderId="124" xfId="1" applyNumberFormat="1" applyFont="1" applyFill="1" applyBorder="1" applyAlignment="1">
      <alignment wrapText="1"/>
    </xf>
    <xf numFmtId="3" fontId="20" fillId="0" borderId="125" xfId="1" applyNumberFormat="1" applyFont="1" applyFill="1" applyBorder="1" applyAlignment="1">
      <alignment wrapText="1"/>
    </xf>
    <xf numFmtId="0" fontId="20" fillId="4" borderId="139" xfId="1" applyFont="1" applyFill="1" applyBorder="1" applyAlignment="1">
      <alignment horizontal="center" wrapText="1"/>
    </xf>
    <xf numFmtId="3" fontId="9" fillId="0" borderId="145" xfId="1" applyNumberFormat="1" applyFont="1" applyFill="1" applyBorder="1" applyAlignment="1">
      <alignment horizontal="center" wrapText="1"/>
    </xf>
    <xf numFmtId="0" fontId="9" fillId="0" borderId="133" xfId="1" applyFont="1" applyFill="1" applyBorder="1" applyAlignment="1">
      <alignment horizontal="center" vertical="center" wrapText="1"/>
    </xf>
    <xf numFmtId="0" fontId="20" fillId="0" borderId="133" xfId="1" applyFont="1" applyFill="1" applyBorder="1" applyAlignment="1">
      <alignment wrapText="1"/>
    </xf>
    <xf numFmtId="0" fontId="21" fillId="0" borderId="133" xfId="1" applyFont="1" applyFill="1" applyBorder="1" applyAlignment="1">
      <alignment wrapText="1"/>
    </xf>
    <xf numFmtId="0" fontId="21" fillId="0" borderId="135" xfId="1" applyFont="1" applyFill="1" applyBorder="1" applyAlignment="1">
      <alignment wrapText="1"/>
    </xf>
    <xf numFmtId="3" fontId="9" fillId="4" borderId="127" xfId="1" applyNumberFormat="1" applyFont="1" applyFill="1" applyBorder="1" applyAlignment="1">
      <alignment horizontal="center" wrapText="1"/>
    </xf>
    <xf numFmtId="0" fontId="9" fillId="4" borderId="146" xfId="1" applyFont="1" applyFill="1" applyBorder="1" applyAlignment="1">
      <alignment horizontal="center" wrapText="1"/>
    </xf>
    <xf numFmtId="0" fontId="9" fillId="0" borderId="124" xfId="1" applyFont="1" applyFill="1" applyBorder="1" applyAlignment="1">
      <alignment vertical="center" wrapText="1"/>
    </xf>
    <xf numFmtId="0" fontId="20" fillId="0" borderId="147" xfId="1" applyFont="1" applyFill="1" applyBorder="1" applyAlignment="1">
      <alignment horizontal="center" wrapText="1"/>
    </xf>
    <xf numFmtId="0" fontId="21" fillId="0" borderId="0" xfId="1" applyFont="1" applyBorder="1" applyAlignment="1">
      <alignment wrapText="1"/>
    </xf>
    <xf numFmtId="0" fontId="21" fillId="0" borderId="107" xfId="1" applyFont="1" applyBorder="1" applyAlignment="1">
      <alignment wrapText="1"/>
    </xf>
    <xf numFmtId="0" fontId="21" fillId="0" borderId="126" xfId="1" applyFont="1" applyFill="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3" fontId="5" fillId="0" borderId="110" xfId="1" applyNumberFormat="1" applyFont="1" applyFill="1" applyBorder="1" applyAlignment="1" applyProtection="1">
      <alignment horizontal="right" vertical="center"/>
    </xf>
    <xf numFmtId="3" fontId="2" fillId="0" borderId="109" xfId="1" applyNumberFormat="1" applyFont="1" applyFill="1" applyBorder="1" applyAlignment="1" applyProtection="1">
      <alignment horizontal="right" vertical="center"/>
    </xf>
    <xf numFmtId="3" fontId="2" fillId="0" borderId="149" xfId="1" applyNumberFormat="1" applyFont="1" applyFill="1" applyBorder="1" applyAlignment="1" applyProtection="1">
      <alignment horizontal="right" vertical="center"/>
    </xf>
    <xf numFmtId="3" fontId="2" fillId="0" borderId="107"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protection locked="0"/>
    </xf>
    <xf numFmtId="3" fontId="2" fillId="0" borderId="8" xfId="1" applyNumberFormat="1" applyFont="1" applyFill="1" applyBorder="1" applyAlignment="1" applyProtection="1">
      <alignment horizontal="right" vertical="center"/>
      <protection locked="0"/>
    </xf>
    <xf numFmtId="3" fontId="2" fillId="0" borderId="7" xfId="1" applyNumberFormat="1" applyFont="1" applyFill="1" applyBorder="1" applyAlignment="1" applyProtection="1">
      <alignment horizontal="right" vertical="center"/>
      <protection locked="0"/>
    </xf>
    <xf numFmtId="3" fontId="2" fillId="0" borderId="108" xfId="1" applyNumberFormat="1" applyFont="1" applyFill="1" applyBorder="1" applyAlignment="1" applyProtection="1">
      <alignment vertical="center"/>
      <protection locked="0"/>
    </xf>
    <xf numFmtId="3" fontId="2" fillId="0" borderId="108" xfId="1" applyNumberFormat="1" applyFont="1" applyFill="1" applyBorder="1" applyAlignment="1" applyProtection="1">
      <alignment horizontal="center" vertical="center"/>
    </xf>
    <xf numFmtId="3" fontId="2" fillId="0" borderId="114" xfId="1" applyNumberFormat="1" applyFont="1" applyFill="1" applyBorder="1" applyAlignment="1" applyProtection="1">
      <alignment horizontal="right" vertical="center"/>
      <protection locked="0"/>
    </xf>
    <xf numFmtId="3" fontId="2" fillId="0" borderId="114" xfId="1" applyNumberFormat="1" applyFont="1" applyFill="1" applyBorder="1" applyAlignment="1" applyProtection="1">
      <alignment horizontal="center" vertical="center"/>
    </xf>
    <xf numFmtId="3" fontId="2" fillId="0" borderId="107" xfId="1" applyNumberFormat="1" applyFont="1" applyFill="1" applyBorder="1" applyAlignment="1" applyProtection="1">
      <alignment horizontal="center" vertical="center"/>
    </xf>
    <xf numFmtId="3" fontId="2" fillId="0" borderId="8" xfId="1" applyNumberFormat="1" applyFont="1" applyFill="1" applyBorder="1" applyAlignment="1" applyProtection="1">
      <alignment horizontal="center" vertical="center"/>
    </xf>
    <xf numFmtId="3" fontId="2" fillId="0" borderId="106" xfId="1" applyNumberFormat="1" applyFont="1" applyFill="1" applyBorder="1" applyAlignment="1" applyProtection="1">
      <alignment horizontal="center" vertical="center"/>
    </xf>
    <xf numFmtId="3" fontId="2" fillId="0" borderId="28" xfId="1" applyNumberFormat="1" applyFont="1" applyFill="1" applyBorder="1" applyAlignment="1" applyProtection="1">
      <alignment horizontal="center" vertical="center"/>
    </xf>
    <xf numFmtId="3" fontId="2" fillId="0" borderId="113" xfId="1" applyNumberFormat="1" applyFont="1" applyFill="1" applyBorder="1" applyAlignment="1" applyProtection="1">
      <alignment horizontal="right" vertical="center"/>
    </xf>
    <xf numFmtId="3" fontId="2" fillId="0" borderId="150"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horizontal="center" vertical="center"/>
    </xf>
    <xf numFmtId="3" fontId="2" fillId="0" borderId="11" xfId="1" applyNumberFormat="1" applyFont="1" applyFill="1" applyBorder="1" applyAlignment="1" applyProtection="1">
      <alignment horizontal="center" vertical="center"/>
    </xf>
    <xf numFmtId="3" fontId="2" fillId="0" borderId="111" xfId="1" applyNumberFormat="1" applyFont="1" applyFill="1" applyBorder="1" applyAlignment="1" applyProtection="1">
      <alignment horizontal="center" vertical="center"/>
    </xf>
    <xf numFmtId="3" fontId="2" fillId="0" borderId="103" xfId="1" applyNumberFormat="1" applyFont="1" applyFill="1" applyBorder="1" applyAlignment="1" applyProtection="1">
      <alignment horizontal="center" vertical="center"/>
    </xf>
    <xf numFmtId="3" fontId="2" fillId="0" borderId="111" xfId="1" applyNumberFormat="1" applyFont="1" applyFill="1" applyBorder="1" applyAlignment="1" applyProtection="1">
      <alignment horizontal="right" vertical="center"/>
    </xf>
    <xf numFmtId="3" fontId="5" fillId="0" borderId="107" xfId="1" applyNumberFormat="1" applyFont="1" applyBorder="1" applyAlignment="1" applyProtection="1">
      <alignment vertical="center"/>
    </xf>
    <xf numFmtId="3" fontId="5" fillId="0" borderId="110" xfId="1" applyNumberFormat="1" applyFont="1" applyFill="1" applyBorder="1" applyAlignment="1" applyProtection="1">
      <alignment vertical="center"/>
    </xf>
    <xf numFmtId="3" fontId="5" fillId="0" borderId="112" xfId="1" applyNumberFormat="1" applyFont="1" applyFill="1" applyBorder="1" applyAlignment="1" applyProtection="1">
      <alignment vertical="center"/>
    </xf>
    <xf numFmtId="3" fontId="5" fillId="0" borderId="107" xfId="1" applyNumberFormat="1" applyFont="1" applyFill="1" applyBorder="1" applyAlignment="1" applyProtection="1">
      <alignment vertical="center"/>
    </xf>
    <xf numFmtId="3" fontId="5" fillId="3" borderId="113" xfId="1" applyNumberFormat="1" applyFont="1" applyFill="1" applyBorder="1" applyAlignment="1" applyProtection="1">
      <alignment vertical="center"/>
    </xf>
    <xf numFmtId="3" fontId="5" fillId="3" borderId="150" xfId="1" applyNumberFormat="1" applyFont="1" applyFill="1" applyBorder="1" applyAlignment="1" applyProtection="1">
      <alignment vertical="center"/>
    </xf>
    <xf numFmtId="3" fontId="2" fillId="0" borderId="114"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xf>
    <xf numFmtId="3" fontId="2" fillId="0" borderId="111" xfId="1" applyNumberFormat="1" applyFont="1" applyFill="1" applyBorder="1" applyAlignment="1" applyProtection="1">
      <alignment vertical="center"/>
    </xf>
    <xf numFmtId="3" fontId="2" fillId="0" borderId="103" xfId="1" applyNumberFormat="1" applyFont="1" applyFill="1" applyBorder="1" applyAlignment="1" applyProtection="1">
      <alignment vertical="center"/>
    </xf>
    <xf numFmtId="3" fontId="2" fillId="0" borderId="7"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vertical="center"/>
    </xf>
    <xf numFmtId="3" fontId="2" fillId="0" borderId="7" xfId="1" applyNumberFormat="1" applyFont="1" applyFill="1" applyBorder="1" applyAlignment="1" applyProtection="1">
      <alignment vertical="center"/>
    </xf>
    <xf numFmtId="3" fontId="2" fillId="0" borderId="111"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vertical="center"/>
      <protection locked="0"/>
    </xf>
    <xf numFmtId="3" fontId="2" fillId="0" borderId="107"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vertical="center"/>
    </xf>
    <xf numFmtId="3" fontId="2" fillId="0" borderId="148" xfId="1" applyNumberFormat="1" applyFont="1" applyFill="1" applyBorder="1" applyAlignment="1" applyProtection="1">
      <alignment vertical="center"/>
      <protection locked="0"/>
    </xf>
    <xf numFmtId="3" fontId="2" fillId="0" borderId="104" xfId="1" applyNumberFormat="1" applyFont="1" applyFill="1" applyBorder="1" applyAlignment="1" applyProtection="1">
      <alignment vertical="center"/>
      <protection locked="0"/>
    </xf>
    <xf numFmtId="3" fontId="2" fillId="0" borderId="113" xfId="1" applyNumberFormat="1" applyFont="1" applyFill="1" applyBorder="1" applyAlignment="1" applyProtection="1">
      <alignment vertical="center"/>
    </xf>
    <xf numFmtId="3" fontId="2" fillId="0" borderId="150" xfId="1" applyNumberFormat="1" applyFont="1" applyFill="1" applyBorder="1" applyAlignment="1" applyProtection="1">
      <alignment vertical="center"/>
    </xf>
    <xf numFmtId="3" fontId="5" fillId="0" borderId="12" xfId="1" applyNumberFormat="1" applyFont="1" applyFill="1" applyBorder="1" applyAlignment="1" applyProtection="1">
      <alignment vertical="center"/>
    </xf>
    <xf numFmtId="3" fontId="5" fillId="3" borderId="114" xfId="1" applyNumberFormat="1" applyFont="1" applyFill="1" applyBorder="1" applyAlignment="1" applyProtection="1">
      <alignment vertical="center"/>
    </xf>
    <xf numFmtId="3" fontId="5" fillId="3" borderId="10" xfId="1" applyNumberFormat="1" applyFont="1" applyFill="1" applyBorder="1" applyAlignment="1" applyProtection="1">
      <alignment vertical="center"/>
    </xf>
    <xf numFmtId="3" fontId="5" fillId="3" borderId="34" xfId="1" applyNumberFormat="1" applyFont="1" applyFill="1" applyBorder="1" applyAlignment="1" applyProtection="1">
      <alignment vertical="center"/>
    </xf>
    <xf numFmtId="3" fontId="2" fillId="0" borderId="11" xfId="1" applyNumberFormat="1" applyFont="1" applyFill="1" applyBorder="1" applyAlignment="1" applyProtection="1">
      <alignment vertical="center"/>
    </xf>
    <xf numFmtId="3" fontId="2" fillId="0" borderId="106" xfId="1" applyNumberFormat="1" applyFont="1" applyFill="1" applyBorder="1" applyAlignment="1" applyProtection="1">
      <alignment vertical="center"/>
      <protection locked="0"/>
    </xf>
    <xf numFmtId="3" fontId="2" fillId="0" borderId="15" xfId="1" applyNumberFormat="1" applyFont="1" applyFill="1" applyBorder="1" applyAlignment="1" applyProtection="1">
      <alignment vertical="center"/>
      <protection locked="0"/>
    </xf>
    <xf numFmtId="3" fontId="2" fillId="0" borderId="110" xfId="1" applyNumberFormat="1" applyFont="1" applyFill="1" applyBorder="1" applyAlignment="1" applyProtection="1">
      <alignment vertical="center"/>
    </xf>
    <xf numFmtId="3" fontId="5" fillId="0" borderId="151" xfId="1" applyNumberFormat="1" applyFont="1" applyFill="1" applyBorder="1" applyAlignment="1" applyProtection="1">
      <alignment vertical="center"/>
    </xf>
    <xf numFmtId="3" fontId="5" fillId="0" borderId="152" xfId="1" applyNumberFormat="1" applyFont="1" applyFill="1" applyBorder="1" applyAlignment="1" applyProtection="1">
      <alignment vertical="center"/>
    </xf>
    <xf numFmtId="3" fontId="5" fillId="0" borderId="114" xfId="1" applyNumberFormat="1" applyFont="1" applyFill="1" applyBorder="1" applyAlignment="1" applyProtection="1">
      <alignment vertical="center"/>
    </xf>
    <xf numFmtId="3" fontId="5" fillId="0" borderId="10" xfId="1" applyNumberFormat="1" applyFont="1" applyFill="1" applyBorder="1" applyAlignment="1" applyProtection="1">
      <alignment vertical="center"/>
    </xf>
    <xf numFmtId="3" fontId="5" fillId="0" borderId="153" xfId="1" applyNumberFormat="1" applyFont="1" applyFill="1" applyBorder="1" applyAlignment="1" applyProtection="1">
      <alignment vertical="center"/>
    </xf>
    <xf numFmtId="3" fontId="5" fillId="0" borderId="151" xfId="1" applyNumberFormat="1" applyFont="1" applyFill="1" applyBorder="1" applyAlignment="1" applyProtection="1">
      <alignment vertical="center"/>
      <protection locked="0"/>
    </xf>
    <xf numFmtId="3" fontId="5" fillId="0" borderId="152" xfId="1" applyNumberFormat="1" applyFont="1" applyFill="1" applyBorder="1" applyAlignment="1" applyProtection="1">
      <alignment vertical="center"/>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3" fontId="2" fillId="0" borderId="17" xfId="1" applyNumberFormat="1" applyFont="1" applyFill="1" applyBorder="1" applyAlignment="1" applyProtection="1">
      <alignment horizontal="center" vertical="center" wrapText="1"/>
      <protection locked="0"/>
    </xf>
    <xf numFmtId="0" fontId="2" fillId="0" borderId="0" xfId="1" applyFont="1" applyBorder="1" applyAlignment="1">
      <alignment horizontal="left" vertical="center"/>
    </xf>
    <xf numFmtId="0" fontId="2" fillId="0" borderId="5" xfId="1" applyFont="1" applyBorder="1" applyAlignment="1">
      <alignment horizontal="center" vertical="center" wrapText="1"/>
    </xf>
    <xf numFmtId="3" fontId="2" fillId="0" borderId="5" xfId="1" applyNumberFormat="1" applyFont="1" applyFill="1" applyBorder="1" applyAlignment="1" applyProtection="1">
      <alignment horizontal="center" vertical="center" wrapText="1"/>
      <protection locked="0"/>
    </xf>
    <xf numFmtId="0" fontId="2" fillId="0" borderId="5" xfId="1" applyFont="1" applyBorder="1" applyAlignment="1" applyProtection="1">
      <alignment horizontal="center" vertical="center" wrapText="1"/>
      <protection locked="0"/>
    </xf>
    <xf numFmtId="0" fontId="2" fillId="0" borderId="17" xfId="1" applyFont="1" applyBorder="1" applyAlignment="1" applyProtection="1">
      <alignment horizontal="center" vertical="center"/>
      <protection locked="0"/>
    </xf>
    <xf numFmtId="0" fontId="2" fillId="0" borderId="0" xfId="1" applyFont="1" applyAlignment="1">
      <alignment horizontal="left" vertical="center"/>
    </xf>
    <xf numFmtId="0" fontId="2" fillId="0" borderId="17" xfId="1" applyFont="1" applyBorder="1" applyAlignment="1" applyProtection="1">
      <alignment horizontal="center" vertical="center" wrapText="1"/>
      <protection locked="0"/>
    </xf>
    <xf numFmtId="0" fontId="9" fillId="0" borderId="0" xfId="1" applyFont="1" applyAlignment="1">
      <alignment horizontal="center" vertical="center"/>
    </xf>
    <xf numFmtId="3" fontId="2" fillId="0" borderId="17" xfId="1" applyNumberFormat="1" applyFont="1" applyFill="1" applyBorder="1" applyAlignment="1">
      <alignment horizontal="center" vertical="center" wrapText="1"/>
    </xf>
    <xf numFmtId="3" fontId="2" fillId="0" borderId="5" xfId="1" applyNumberFormat="1" applyFont="1" applyBorder="1" applyAlignment="1" applyProtection="1">
      <alignment horizontal="center" vertical="center" wrapText="1"/>
      <protection locked="0"/>
    </xf>
    <xf numFmtId="0" fontId="5" fillId="0" borderId="0" xfId="1" applyFont="1" applyAlignment="1">
      <alignment horizontal="left" vertical="center"/>
    </xf>
    <xf numFmtId="3" fontId="2" fillId="0" borderId="17" xfId="3" applyNumberFormat="1" applyFont="1" applyBorder="1" applyAlignment="1" applyProtection="1">
      <alignment horizontal="center" vertical="center" wrapText="1"/>
      <protection locked="0"/>
    </xf>
    <xf numFmtId="0" fontId="2" fillId="0" borderId="104" xfId="1" applyFont="1" applyBorder="1" applyAlignment="1">
      <alignment horizontal="center" vertical="center" wrapText="1"/>
    </xf>
    <xf numFmtId="0" fontId="2" fillId="0" borderId="0" xfId="3" applyFont="1" applyAlignment="1">
      <alignment horizontal="left"/>
    </xf>
    <xf numFmtId="3" fontId="2" fillId="0" borderId="5" xfId="3" applyNumberFormat="1" applyFont="1" applyBorder="1" applyAlignment="1" applyProtection="1">
      <alignment horizontal="center" vertical="center" wrapText="1"/>
      <protection locked="0"/>
    </xf>
    <xf numFmtId="0" fontId="2" fillId="0" borderId="0" xfId="3" applyFont="1" applyFill="1" applyBorder="1" applyAlignment="1" applyProtection="1">
      <alignment horizontal="left" vertical="center" wrapText="1"/>
      <protection locked="0"/>
    </xf>
    <xf numFmtId="0" fontId="2" fillId="0" borderId="5" xfId="3" applyFont="1" applyBorder="1" applyAlignment="1" applyProtection="1">
      <alignment horizontal="center" vertical="center" wrapText="1"/>
      <protection locked="0"/>
    </xf>
    <xf numFmtId="3" fontId="2" fillId="0" borderId="5" xfId="3" applyNumberFormat="1" applyFont="1" applyBorder="1" applyAlignment="1" applyProtection="1">
      <alignment horizontal="center" vertical="center"/>
      <protection locked="0"/>
    </xf>
    <xf numFmtId="3" fontId="2" fillId="0" borderId="5" xfId="3" applyNumberFormat="1" applyFont="1" applyBorder="1" applyAlignment="1">
      <alignment horizontal="center" vertical="center" wrapText="1"/>
    </xf>
    <xf numFmtId="0" fontId="5" fillId="0" borderId="5" xfId="3" applyFont="1" applyBorder="1" applyAlignment="1">
      <alignment horizontal="center" vertical="center" wrapText="1"/>
    </xf>
    <xf numFmtId="0" fontId="9" fillId="0" borderId="0" xfId="1" applyFont="1" applyBorder="1" applyAlignment="1">
      <alignment horizontal="center"/>
    </xf>
    <xf numFmtId="0" fontId="4" fillId="0" borderId="0" xfId="1" applyFont="1" applyBorder="1" applyAlignment="1">
      <alignment horizontal="right" vertical="justify" wrapText="1"/>
    </xf>
    <xf numFmtId="0" fontId="20" fillId="0" borderId="0" xfId="1" applyFont="1" applyBorder="1" applyAlignment="1">
      <alignment horizontal="center" wrapText="1"/>
    </xf>
    <xf numFmtId="3" fontId="19" fillId="5" borderId="154" xfId="1" applyNumberFormat="1" applyFont="1" applyFill="1" applyBorder="1" applyAlignment="1">
      <alignment wrapText="1"/>
    </xf>
    <xf numFmtId="0" fontId="25" fillId="0" borderId="0" xfId="1" applyFont="1" applyFill="1" applyBorder="1" applyAlignment="1" applyProtection="1">
      <alignment vertical="center"/>
    </xf>
    <xf numFmtId="0" fontId="25" fillId="0" borderId="1" xfId="1" applyFont="1" applyFill="1" applyBorder="1" applyAlignment="1" applyProtection="1">
      <alignment vertical="center"/>
    </xf>
    <xf numFmtId="0" fontId="2" fillId="0" borderId="25" xfId="1" applyFont="1" applyFill="1" applyBorder="1" applyAlignment="1" applyProtection="1">
      <alignment horizontal="left" vertical="center" wrapText="1"/>
      <protection locked="0"/>
    </xf>
    <xf numFmtId="3" fontId="2" fillId="4" borderId="6" xfId="1" applyNumberFormat="1" applyFont="1" applyFill="1" applyBorder="1" applyAlignment="1" applyProtection="1">
      <alignment vertical="center"/>
    </xf>
    <xf numFmtId="3" fontId="2" fillId="4" borderId="93" xfId="1" applyNumberFormat="1" applyFont="1" applyFill="1" applyBorder="1" applyAlignment="1" applyProtection="1">
      <alignment vertical="center"/>
      <protection locked="0"/>
    </xf>
    <xf numFmtId="3" fontId="2" fillId="4" borderId="45" xfId="1" applyNumberFormat="1" applyFont="1" applyFill="1" applyBorder="1" applyAlignment="1" applyProtection="1">
      <alignment vertical="center"/>
    </xf>
    <xf numFmtId="3" fontId="2" fillId="4" borderId="62" xfId="1" applyNumberFormat="1" applyFont="1" applyFill="1" applyBorder="1" applyAlignment="1" applyProtection="1">
      <alignment vertical="center"/>
      <protection locked="0"/>
    </xf>
    <xf numFmtId="3" fontId="2" fillId="4" borderId="25" xfId="1" applyNumberFormat="1" applyFont="1" applyFill="1" applyBorder="1" applyAlignment="1" applyProtection="1">
      <alignment vertical="center"/>
    </xf>
    <xf numFmtId="3" fontId="2" fillId="4" borderId="82" xfId="1" applyNumberFormat="1" applyFont="1" applyFill="1" applyBorder="1" applyAlignment="1" applyProtection="1">
      <alignment vertical="center"/>
    </xf>
    <xf numFmtId="0" fontId="2" fillId="4" borderId="25" xfId="1" applyFont="1" applyFill="1" applyBorder="1" applyAlignment="1" applyProtection="1">
      <alignment horizontal="left" vertical="center" wrapText="1"/>
    </xf>
    <xf numFmtId="0" fontId="2" fillId="4" borderId="25" xfId="1" applyFont="1" applyFill="1" applyBorder="1" applyAlignment="1" applyProtection="1">
      <alignment horizontal="right" vertical="center" wrapText="1"/>
    </xf>
    <xf numFmtId="3" fontId="2" fillId="4" borderId="25" xfId="1" applyNumberFormat="1" applyFont="1" applyFill="1" applyBorder="1" applyAlignment="1" applyProtection="1">
      <alignment vertical="center"/>
      <protection locked="0"/>
    </xf>
    <xf numFmtId="0" fontId="2" fillId="0" borderId="37" xfId="1" applyFont="1" applyFill="1" applyBorder="1" applyAlignment="1" applyProtection="1">
      <alignment horizontal="left" vertical="center" wrapText="1"/>
      <protection locked="0"/>
    </xf>
    <xf numFmtId="0" fontId="2" fillId="2" borderId="114" xfId="1" applyFont="1" applyFill="1" applyBorder="1" applyAlignment="1" applyProtection="1">
      <alignment vertical="center"/>
    </xf>
    <xf numFmtId="0" fontId="2" fillId="2" borderId="10" xfId="1" applyFont="1" applyFill="1" applyBorder="1" applyAlignment="1" applyProtection="1">
      <alignment vertical="center"/>
    </xf>
    <xf numFmtId="0" fontId="2" fillId="2" borderId="9" xfId="1" applyFont="1" applyFill="1" applyBorder="1" applyAlignment="1" applyProtection="1">
      <alignment vertical="center"/>
    </xf>
    <xf numFmtId="0" fontId="2" fillId="2" borderId="107" xfId="1" applyFont="1" applyFill="1" applyBorder="1" applyAlignment="1" applyProtection="1">
      <alignment vertical="center"/>
      <protection locked="0"/>
    </xf>
    <xf numFmtId="0" fontId="2" fillId="2" borderId="0" xfId="1" applyFont="1" applyFill="1" applyBorder="1" applyAlignment="1" applyProtection="1">
      <alignment vertical="center"/>
      <protection locked="0"/>
    </xf>
    <xf numFmtId="0" fontId="2" fillId="2" borderId="1" xfId="1" applyFont="1" applyFill="1" applyBorder="1" applyAlignment="1" applyProtection="1">
      <alignment vertical="center"/>
      <protection locked="0"/>
    </xf>
    <xf numFmtId="0" fontId="2" fillId="0" borderId="0" xfId="1" applyFont="1" applyBorder="1" applyAlignment="1" applyProtection="1">
      <alignment vertical="center"/>
      <protection locked="0"/>
    </xf>
    <xf numFmtId="0" fontId="2" fillId="2" borderId="4" xfId="1" applyFont="1" applyFill="1" applyBorder="1" applyAlignment="1" applyProtection="1">
      <alignment vertical="center"/>
      <protection locked="0"/>
    </xf>
    <xf numFmtId="0" fontId="2" fillId="2" borderId="3" xfId="1" applyFont="1" applyFill="1" applyBorder="1" applyAlignment="1" applyProtection="1">
      <alignment vertical="center"/>
      <protection locked="0"/>
    </xf>
    <xf numFmtId="0" fontId="2" fillId="2" borderId="2" xfId="1" applyFont="1" applyFill="1" applyBorder="1" applyAlignment="1" applyProtection="1">
      <alignment vertical="center"/>
      <protection locked="0"/>
    </xf>
    <xf numFmtId="3" fontId="5" fillId="0" borderId="49" xfId="1" applyNumberFormat="1" applyFont="1" applyFill="1" applyBorder="1" applyAlignment="1" applyProtection="1">
      <alignment vertical="center"/>
      <protection locked="0"/>
    </xf>
    <xf numFmtId="3" fontId="5" fillId="0" borderId="34" xfId="1" applyNumberFormat="1" applyFont="1" applyFill="1" applyBorder="1" applyAlignment="1" applyProtection="1">
      <alignment vertical="center"/>
    </xf>
    <xf numFmtId="3" fontId="2" fillId="0" borderId="37"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center" vertical="center"/>
    </xf>
    <xf numFmtId="0" fontId="2" fillId="0" borderId="25" xfId="0" applyFont="1" applyBorder="1" applyAlignment="1" applyProtection="1">
      <alignment wrapText="1"/>
      <protection locked="0"/>
    </xf>
    <xf numFmtId="3" fontId="26" fillId="0" borderId="25" xfId="1" applyNumberFormat="1" applyFont="1" applyFill="1" applyBorder="1" applyAlignment="1" applyProtection="1">
      <alignment vertical="center"/>
      <protection locked="0"/>
    </xf>
    <xf numFmtId="3" fontId="26" fillId="0" borderId="16" xfId="1" applyNumberFormat="1" applyFont="1" applyFill="1" applyBorder="1" applyAlignment="1" applyProtection="1">
      <alignment vertical="center"/>
      <protection locked="0"/>
    </xf>
    <xf numFmtId="3" fontId="26" fillId="0" borderId="30" xfId="1" applyNumberFormat="1" applyFont="1" applyFill="1" applyBorder="1" applyAlignment="1" applyProtection="1">
      <alignment vertical="center"/>
      <protection locked="0"/>
    </xf>
    <xf numFmtId="3" fontId="18" fillId="3" borderId="34" xfId="1" applyNumberFormat="1" applyFont="1" applyFill="1" applyBorder="1" applyAlignment="1" applyProtection="1">
      <alignment vertical="center"/>
      <protection locked="0"/>
    </xf>
    <xf numFmtId="3" fontId="26" fillId="0" borderId="28" xfId="1" applyNumberFormat="1" applyFont="1" applyFill="1" applyBorder="1" applyAlignment="1" applyProtection="1">
      <alignment vertical="center"/>
      <protection locked="0"/>
    </xf>
    <xf numFmtId="3" fontId="26" fillId="0" borderId="34" xfId="1" applyNumberFormat="1" applyFont="1" applyFill="1" applyBorder="1" applyAlignment="1" applyProtection="1">
      <alignment vertical="center"/>
      <protection locked="0"/>
    </xf>
    <xf numFmtId="3" fontId="26" fillId="0" borderId="42" xfId="1" applyNumberFormat="1" applyFont="1" applyFill="1" applyBorder="1" applyAlignment="1" applyProtection="1">
      <alignment vertical="center"/>
      <protection locked="0"/>
    </xf>
    <xf numFmtId="3" fontId="18" fillId="3" borderId="30" xfId="1" applyNumberFormat="1" applyFont="1" applyFill="1" applyBorder="1" applyAlignment="1" applyProtection="1">
      <alignment vertical="center"/>
      <protection locked="0"/>
    </xf>
    <xf numFmtId="3" fontId="26" fillId="0" borderId="37" xfId="1" applyNumberFormat="1" applyFont="1" applyFill="1" applyBorder="1" applyAlignment="1" applyProtection="1">
      <alignment vertical="center"/>
      <protection locked="0"/>
    </xf>
    <xf numFmtId="3" fontId="26" fillId="0" borderId="25" xfId="1" applyNumberFormat="1" applyFont="1" applyFill="1" applyBorder="1" applyAlignment="1" applyProtection="1">
      <alignment vertical="center" wrapText="1"/>
      <protection locked="0"/>
    </xf>
    <xf numFmtId="3" fontId="26" fillId="0" borderId="26" xfId="1" applyNumberFormat="1" applyFont="1" applyFill="1" applyBorder="1" applyAlignment="1" applyProtection="1">
      <alignment vertical="center"/>
      <protection locked="0"/>
    </xf>
    <xf numFmtId="3" fontId="18" fillId="0" borderId="34" xfId="1" applyNumberFormat="1" applyFont="1" applyFill="1" applyBorder="1" applyAlignment="1" applyProtection="1">
      <alignment vertical="center"/>
      <protection locked="0"/>
    </xf>
    <xf numFmtId="3" fontId="26" fillId="0" borderId="16" xfId="1" applyNumberFormat="1" applyFont="1" applyFill="1" applyBorder="1" applyAlignment="1" applyProtection="1">
      <alignment horizontal="right" vertical="center"/>
      <protection locked="0"/>
    </xf>
    <xf numFmtId="3" fontId="26" fillId="0" borderId="16" xfId="1" applyNumberFormat="1" applyFont="1" applyFill="1" applyBorder="1" applyAlignment="1" applyProtection="1">
      <alignment vertical="center" wrapText="1"/>
      <protection locked="0"/>
    </xf>
    <xf numFmtId="49" fontId="26" fillId="4" borderId="155" xfId="0" applyNumberFormat="1" applyFont="1" applyFill="1" applyBorder="1" applyAlignment="1" applyProtection="1">
      <alignment horizontal="left" wrapText="1"/>
      <protection locked="0"/>
    </xf>
    <xf numFmtId="3" fontId="5" fillId="0" borderId="6" xfId="1" applyNumberFormat="1" applyFont="1" applyFill="1" applyBorder="1" applyAlignment="1" applyProtection="1">
      <alignment vertical="center"/>
      <protection locked="0"/>
    </xf>
    <xf numFmtId="3" fontId="2" fillId="0" borderId="26" xfId="1" applyNumberFormat="1" applyFont="1" applyFill="1" applyBorder="1" applyAlignment="1" applyProtection="1">
      <alignment vertical="center" wrapText="1"/>
      <protection locked="0"/>
    </xf>
    <xf numFmtId="3" fontId="2" fillId="0" borderId="76" xfId="1" applyNumberFormat="1" applyFont="1" applyFill="1" applyBorder="1" applyAlignment="1" applyProtection="1">
      <alignment horizontal="center" vertical="center"/>
    </xf>
    <xf numFmtId="3" fontId="2" fillId="0" borderId="30" xfId="1" applyNumberFormat="1" applyFont="1" applyFill="1" applyBorder="1" applyAlignment="1" applyProtection="1">
      <alignment horizontal="center" vertical="center"/>
    </xf>
    <xf numFmtId="3" fontId="2" fillId="0" borderId="26" xfId="1" applyNumberFormat="1" applyFont="1" applyFill="1" applyBorder="1" applyAlignment="1" applyProtection="1">
      <alignment horizontal="center" vertical="center" wrapText="1"/>
      <protection locked="0"/>
    </xf>
    <xf numFmtId="0" fontId="2" fillId="0" borderId="30" xfId="1" applyFont="1" applyFill="1" applyBorder="1" applyAlignment="1" applyProtection="1">
      <alignment horizontal="right" vertical="center" wrapText="1"/>
    </xf>
    <xf numFmtId="3" fontId="2" fillId="0" borderId="25" xfId="1" applyNumberFormat="1" applyFont="1" applyFill="1" applyBorder="1" applyAlignment="1" applyProtection="1">
      <alignment horizontal="left" vertical="center"/>
      <protection locked="0"/>
    </xf>
    <xf numFmtId="3" fontId="8" fillId="0" borderId="5" xfId="1" applyNumberFormat="1" applyFont="1" applyFill="1" applyBorder="1" applyAlignment="1" applyProtection="1">
      <alignment vertical="center"/>
      <protection locked="0"/>
    </xf>
    <xf numFmtId="3" fontId="2" fillId="0" borderId="18" xfId="1" applyNumberFormat="1" applyFont="1" applyFill="1" applyBorder="1" applyAlignment="1" applyProtection="1">
      <alignment horizontal="left" vertical="center" wrapText="1"/>
      <protection locked="0"/>
    </xf>
    <xf numFmtId="0" fontId="5" fillId="0" borderId="50" xfId="1" applyFont="1" applyFill="1" applyBorder="1" applyAlignment="1" applyProtection="1">
      <alignment horizontal="left" vertical="center"/>
    </xf>
    <xf numFmtId="0" fontId="5" fillId="0" borderId="51" xfId="1" applyFont="1" applyFill="1" applyBorder="1" applyAlignment="1" applyProtection="1">
      <alignment horizontal="left" vertical="center"/>
    </xf>
    <xf numFmtId="0" fontId="5" fillId="0" borderId="35" xfId="1" applyFont="1" applyFill="1" applyBorder="1" applyAlignment="1" applyProtection="1">
      <alignment horizontal="left" vertical="center"/>
    </xf>
    <xf numFmtId="0" fontId="5" fillId="0" borderId="47" xfId="1" applyFont="1" applyFill="1" applyBorder="1" applyAlignment="1" applyProtection="1">
      <alignment horizontal="left" vertical="center"/>
    </xf>
    <xf numFmtId="0" fontId="2" fillId="0" borderId="42" xfId="1" applyNumberFormat="1" applyFont="1" applyFill="1" applyBorder="1" applyAlignment="1" applyProtection="1">
      <alignment horizontal="center" vertical="center" textRotation="90" wrapText="1"/>
    </xf>
    <xf numFmtId="0" fontId="2" fillId="0" borderId="18" xfId="1" applyNumberFormat="1" applyFont="1" applyFill="1" applyBorder="1" applyAlignment="1" applyProtection="1">
      <alignment horizontal="center" vertical="center" textRotation="90" wrapText="1"/>
    </xf>
    <xf numFmtId="0" fontId="2" fillId="0" borderId="57" xfId="1" applyFont="1" applyFill="1" applyBorder="1" applyAlignment="1" applyProtection="1">
      <alignment horizontal="center" vertical="center" textRotation="90" wrapText="1"/>
    </xf>
    <xf numFmtId="0" fontId="2" fillId="0" borderId="58" xfId="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49" fontId="2" fillId="2" borderId="7" xfId="1" applyNumberFormat="1" applyFont="1" applyFill="1" applyBorder="1" applyAlignment="1" applyProtection="1">
      <alignment horizontal="center" vertical="center"/>
      <protection locked="0"/>
    </xf>
    <xf numFmtId="49" fontId="2" fillId="2" borderId="8" xfId="1" applyNumberFormat="1" applyFont="1" applyFill="1" applyBorder="1" applyAlignment="1" applyProtection="1">
      <alignment horizontal="center" vertical="center"/>
      <protection locked="0"/>
    </xf>
    <xf numFmtId="49" fontId="2" fillId="0" borderId="13" xfId="1" applyNumberFormat="1" applyFont="1" applyFill="1" applyBorder="1" applyAlignment="1" applyProtection="1">
      <alignment horizontal="center" vertical="center" textRotation="90" wrapText="1"/>
    </xf>
    <xf numFmtId="0" fontId="2" fillId="0" borderId="16" xfId="1" applyFont="1" applyFill="1" applyBorder="1" applyAlignment="1" applyProtection="1">
      <alignment horizontal="center" vertical="center" wrapText="1"/>
    </xf>
    <xf numFmtId="0" fontId="2" fillId="0" borderId="18"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49" fontId="2" fillId="0" borderId="16" xfId="1" applyNumberFormat="1" applyFont="1" applyFill="1" applyBorder="1" applyAlignment="1" applyProtection="1">
      <alignment horizontal="center" vertical="center" wrapText="1"/>
    </xf>
    <xf numFmtId="49" fontId="2" fillId="0" borderId="14" xfId="1" applyNumberFormat="1" applyFont="1" applyFill="1" applyBorder="1" applyAlignment="1" applyProtection="1">
      <alignment horizontal="center" vertical="center"/>
    </xf>
    <xf numFmtId="49" fontId="2" fillId="0" borderId="15" xfId="1" applyNumberFormat="1" applyFont="1" applyFill="1" applyBorder="1" applyAlignment="1" applyProtection="1">
      <alignment horizontal="center" vertical="center"/>
    </xf>
    <xf numFmtId="0" fontId="2" fillId="0" borderId="78" xfId="1" applyFont="1" applyFill="1" applyBorder="1" applyAlignment="1" applyProtection="1">
      <alignment horizontal="center" vertical="center" textRotation="90"/>
    </xf>
    <xf numFmtId="0" fontId="2" fillId="0" borderId="79" xfId="1" applyFont="1" applyFill="1" applyBorder="1" applyAlignment="1" applyProtection="1">
      <alignment horizontal="center" vertical="center" textRotation="90"/>
    </xf>
    <xf numFmtId="0" fontId="2" fillId="0" borderId="66" xfId="1" applyFont="1" applyFill="1" applyBorder="1" applyAlignment="1" applyProtection="1">
      <alignment horizontal="center" vertical="center" textRotation="90" wrapText="1"/>
    </xf>
    <xf numFmtId="0" fontId="2" fillId="0" borderId="67" xfId="1" applyFont="1" applyFill="1" applyBorder="1" applyAlignment="1" applyProtection="1">
      <alignment horizontal="center" vertical="center" textRotation="90" wrapText="1"/>
    </xf>
    <xf numFmtId="0" fontId="2" fillId="0" borderId="42" xfId="1" applyFont="1" applyFill="1" applyBorder="1" applyAlignment="1" applyProtection="1">
      <alignment horizontal="center" vertical="center" textRotation="90"/>
    </xf>
    <xf numFmtId="0" fontId="2" fillId="0" borderId="18" xfId="1" applyFont="1" applyFill="1" applyBorder="1" applyAlignment="1" applyProtection="1">
      <alignment horizontal="center" vertical="center" textRotation="90"/>
    </xf>
    <xf numFmtId="0" fontId="2" fillId="0" borderId="88" xfId="1" applyNumberFormat="1" applyFont="1" applyFill="1" applyBorder="1" applyAlignment="1" applyProtection="1">
      <alignment horizontal="center" vertical="center" textRotation="90" wrapText="1"/>
    </xf>
    <xf numFmtId="0" fontId="2" fillId="0" borderId="89" xfId="1" applyNumberFormat="1" applyFont="1" applyFill="1" applyBorder="1" applyAlignment="1" applyProtection="1">
      <alignment horizontal="center" vertical="center" textRotation="90" wrapText="1"/>
    </xf>
    <xf numFmtId="0" fontId="2" fillId="0" borderId="44" xfId="1" applyFont="1" applyFill="1" applyBorder="1" applyAlignment="1" applyProtection="1">
      <alignment horizontal="center" vertical="center" textRotation="90" wrapText="1"/>
    </xf>
    <xf numFmtId="0" fontId="2" fillId="0" borderId="72" xfId="1" applyFont="1" applyFill="1" applyBorder="1" applyAlignment="1" applyProtection="1">
      <alignment horizontal="center" vertical="center" textRotation="90" wrapText="1"/>
    </xf>
    <xf numFmtId="0" fontId="2" fillId="0" borderId="88" xfId="1" applyFont="1" applyFill="1" applyBorder="1" applyAlignment="1" applyProtection="1">
      <alignment horizontal="center" vertical="center" textRotation="90" wrapText="1"/>
    </xf>
    <xf numFmtId="0" fontId="2" fillId="0" borderId="89" xfId="1" applyFont="1" applyFill="1" applyBorder="1" applyAlignment="1" applyProtection="1">
      <alignment horizontal="center" vertical="center" textRotation="90" wrapText="1"/>
    </xf>
    <xf numFmtId="0" fontId="5" fillId="2" borderId="0" xfId="1" applyFont="1" applyFill="1" applyBorder="1" applyAlignment="1" applyProtection="1">
      <alignment horizontal="right" vertical="center"/>
      <protection locked="0"/>
    </xf>
    <xf numFmtId="49" fontId="3" fillId="2" borderId="2" xfId="1" applyNumberFormat="1" applyFont="1" applyFill="1" applyBorder="1" applyAlignment="1" applyProtection="1">
      <alignment horizontal="center" vertical="center"/>
    </xf>
    <xf numFmtId="49" fontId="3" fillId="2" borderId="3" xfId="1" applyNumberFormat="1" applyFont="1" applyFill="1" applyBorder="1" applyAlignment="1" applyProtection="1">
      <alignment horizontal="center" vertical="center"/>
    </xf>
    <xf numFmtId="49" fontId="3" fillId="2" borderId="4" xfId="1" applyNumberFormat="1" applyFont="1" applyFill="1" applyBorder="1" applyAlignment="1" applyProtection="1">
      <alignment horizontal="center" vertical="center"/>
    </xf>
    <xf numFmtId="49" fontId="5" fillId="2" borderId="7" xfId="1" applyNumberFormat="1" applyFont="1" applyFill="1" applyBorder="1" applyAlignment="1" applyProtection="1">
      <alignment horizontal="center" vertical="center" wrapText="1"/>
      <protection locked="0"/>
    </xf>
    <xf numFmtId="49" fontId="5" fillId="2" borderId="8" xfId="1" applyNumberFormat="1" applyFont="1" applyFill="1" applyBorder="1" applyAlignment="1" applyProtection="1">
      <alignment horizontal="center" vertical="center" wrapText="1"/>
      <protection locked="0"/>
    </xf>
    <xf numFmtId="0" fontId="2" fillId="0" borderId="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49" fontId="2" fillId="0" borderId="28" xfId="1" applyNumberFormat="1" applyFont="1" applyFill="1" applyBorder="1" applyAlignment="1" applyProtection="1">
      <alignment horizontal="center" vertical="center"/>
    </xf>
    <xf numFmtId="49" fontId="2" fillId="0" borderId="106" xfId="1" applyNumberFormat="1" applyFont="1" applyFill="1" applyBorder="1" applyAlignment="1" applyProtection="1">
      <alignment horizontal="center" vertical="center"/>
    </xf>
    <xf numFmtId="0" fontId="2" fillId="0" borderId="107" xfId="1" applyFont="1" applyFill="1" applyBorder="1" applyAlignment="1" applyProtection="1">
      <alignment horizontal="center" vertical="center" wrapText="1"/>
    </xf>
    <xf numFmtId="0" fontId="2" fillId="0" borderId="108" xfId="1" applyFont="1" applyFill="1" applyBorder="1" applyAlignment="1" applyProtection="1">
      <alignment horizontal="center" vertical="center" wrapText="1"/>
    </xf>
    <xf numFmtId="49" fontId="2" fillId="2" borderId="11" xfId="1" applyNumberFormat="1" applyFont="1" applyFill="1" applyBorder="1" applyAlignment="1" applyProtection="1">
      <alignment horizontal="center" vertical="center"/>
      <protection locked="0"/>
    </xf>
    <xf numFmtId="49" fontId="2" fillId="2" borderId="12" xfId="1" applyNumberFormat="1" applyFont="1" applyFill="1" applyBorder="1" applyAlignment="1" applyProtection="1">
      <alignment horizontal="center" vertical="center"/>
      <protection locked="0"/>
    </xf>
    <xf numFmtId="3" fontId="2" fillId="0" borderId="5" xfId="1" applyNumberFormat="1" applyFont="1" applyFill="1" applyBorder="1" applyAlignment="1" applyProtection="1">
      <alignment horizontal="center" vertical="center" wrapText="1"/>
      <protection locked="0"/>
    </xf>
    <xf numFmtId="0" fontId="2" fillId="0" borderId="5" xfId="1" applyFont="1" applyFill="1" applyBorder="1" applyAlignment="1" applyProtection="1">
      <alignment horizontal="left" vertical="center" wrapText="1"/>
      <protection locked="0"/>
    </xf>
    <xf numFmtId="0" fontId="2" fillId="0" borderId="5" xfId="1" applyFont="1" applyBorder="1" applyAlignment="1" applyProtection="1">
      <alignment horizontal="left" vertical="center" wrapText="1"/>
      <protection locked="0"/>
    </xf>
    <xf numFmtId="0" fontId="2" fillId="0" borderId="6" xfId="1" applyFont="1" applyBorder="1" applyAlignment="1" applyProtection="1">
      <alignment horizontal="left" vertical="center" wrapText="1"/>
      <protection locked="0"/>
    </xf>
    <xf numFmtId="0" fontId="2" fillId="0" borderId="93" xfId="1" applyFont="1" applyBorder="1" applyAlignment="1" applyProtection="1">
      <alignment horizontal="left" vertical="center" wrapText="1"/>
      <protection locked="0"/>
    </xf>
    <xf numFmtId="0" fontId="2" fillId="0" borderId="66" xfId="1" applyFont="1" applyBorder="1" applyAlignment="1" applyProtection="1">
      <alignment horizontal="left" vertical="center" wrapText="1"/>
      <protection locked="0"/>
    </xf>
    <xf numFmtId="0" fontId="2" fillId="0" borderId="88" xfId="1" applyFont="1" applyBorder="1" applyAlignment="1" applyProtection="1">
      <alignment horizontal="left" vertical="center" wrapText="1"/>
      <protection locked="0"/>
    </xf>
    <xf numFmtId="0" fontId="2" fillId="0" borderId="0" xfId="1" applyFont="1" applyBorder="1" applyAlignment="1">
      <alignment horizontal="left" vertical="center" wrapText="1"/>
    </xf>
    <xf numFmtId="0" fontId="2" fillId="0" borderId="0" xfId="1" applyFont="1" applyAlignment="1">
      <alignment horizontal="left" vertical="top" wrapText="1"/>
    </xf>
    <xf numFmtId="0" fontId="2" fillId="0" borderId="0" xfId="1" applyFont="1" applyBorder="1" applyAlignment="1">
      <alignment horizontal="left" vertical="center"/>
    </xf>
    <xf numFmtId="0" fontId="2" fillId="0" borderId="103" xfId="1" applyFont="1" applyBorder="1" applyAlignment="1">
      <alignment horizontal="left" vertical="center"/>
    </xf>
    <xf numFmtId="0" fontId="2" fillId="0" borderId="5" xfId="1" applyFont="1" applyBorder="1" applyAlignment="1">
      <alignment horizontal="center" vertical="center" wrapText="1"/>
    </xf>
    <xf numFmtId="0" fontId="5" fillId="0" borderId="5" xfId="1" applyFont="1" applyBorder="1" applyAlignment="1">
      <alignment horizontal="right" vertical="center" wrapText="1"/>
    </xf>
    <xf numFmtId="0" fontId="2" fillId="0" borderId="6" xfId="1" applyFont="1" applyFill="1" applyBorder="1" applyAlignment="1" applyProtection="1">
      <alignment horizontal="left" vertical="center" wrapText="1"/>
      <protection locked="0"/>
    </xf>
    <xf numFmtId="0" fontId="2" fillId="0" borderId="93" xfId="1" applyFont="1" applyFill="1" applyBorder="1" applyAlignment="1" applyProtection="1">
      <alignment horizontal="left" vertical="center" wrapText="1"/>
      <protection locked="0"/>
    </xf>
    <xf numFmtId="0" fontId="2" fillId="0" borderId="0" xfId="1" applyFont="1" applyAlignment="1">
      <alignment horizontal="left" vertical="center"/>
    </xf>
    <xf numFmtId="0" fontId="2" fillId="0" borderId="66" xfId="1" applyFont="1" applyFill="1" applyBorder="1" applyAlignment="1" applyProtection="1">
      <alignment horizontal="left" vertical="center" wrapText="1"/>
      <protection locked="0"/>
    </xf>
    <xf numFmtId="0" fontId="2" fillId="0" borderId="88" xfId="1" applyFont="1" applyFill="1" applyBorder="1" applyAlignment="1" applyProtection="1">
      <alignment horizontal="left" vertical="center" wrapText="1"/>
      <protection locked="0"/>
    </xf>
    <xf numFmtId="0" fontId="2" fillId="0" borderId="17" xfId="1" applyFont="1" applyBorder="1" applyAlignment="1" applyProtection="1">
      <alignment horizontal="center" vertical="center"/>
      <protection locked="0"/>
    </xf>
    <xf numFmtId="0" fontId="2" fillId="0" borderId="39" xfId="1" applyFont="1" applyBorder="1" applyAlignment="1" applyProtection="1">
      <alignment horizontal="center" vertical="center"/>
      <protection locked="0"/>
    </xf>
    <xf numFmtId="0" fontId="2" fillId="0" borderId="70" xfId="1" applyFont="1" applyFill="1" applyBorder="1" applyAlignment="1" applyProtection="1">
      <alignment horizontal="left" vertical="center" wrapText="1"/>
      <protection locked="0"/>
    </xf>
    <xf numFmtId="0" fontId="2" fillId="0" borderId="98" xfId="1" applyFont="1" applyFill="1" applyBorder="1" applyAlignment="1" applyProtection="1">
      <alignment horizontal="left" vertical="center" wrapText="1"/>
      <protection locked="0"/>
    </xf>
    <xf numFmtId="0" fontId="2" fillId="0" borderId="5" xfId="1" applyFont="1" applyBorder="1" applyAlignment="1" applyProtection="1">
      <alignment horizontal="center" vertical="center" wrapText="1"/>
      <protection locked="0"/>
    </xf>
    <xf numFmtId="3" fontId="2" fillId="0" borderId="17" xfId="1" applyNumberFormat="1" applyFont="1" applyFill="1" applyBorder="1" applyAlignment="1" applyProtection="1">
      <alignment horizontal="center" vertical="center" wrapText="1"/>
      <protection locked="0"/>
    </xf>
    <xf numFmtId="3" fontId="2" fillId="0" borderId="19" xfId="1" applyNumberFormat="1" applyFont="1" applyFill="1" applyBorder="1" applyAlignment="1" applyProtection="1">
      <alignment horizontal="center" vertical="center" wrapText="1"/>
      <protection locked="0"/>
    </xf>
    <xf numFmtId="3" fontId="2" fillId="0" borderId="39" xfId="1" applyNumberFormat="1" applyFont="1" applyFill="1" applyBorder="1" applyAlignment="1" applyProtection="1">
      <alignment horizontal="center" vertical="center" wrapText="1"/>
      <protection locked="0"/>
    </xf>
    <xf numFmtId="0" fontId="2" fillId="0" borderId="5" xfId="0" applyFont="1" applyBorder="1" applyAlignment="1" applyProtection="1">
      <alignment horizontal="left" vertical="center" wrapText="1"/>
      <protection locked="0"/>
    </xf>
    <xf numFmtId="0" fontId="2" fillId="0" borderId="17"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2" fillId="0" borderId="66" xfId="0" applyFont="1" applyBorder="1" applyAlignment="1" applyProtection="1">
      <alignment horizontal="left" vertical="center" wrapText="1"/>
      <protection locked="0"/>
    </xf>
    <xf numFmtId="0" fontId="2" fillId="0" borderId="88" xfId="0" applyFont="1" applyBorder="1" applyAlignment="1" applyProtection="1">
      <alignment horizontal="left" vertical="center" wrapText="1"/>
      <protection locked="0"/>
    </xf>
    <xf numFmtId="0" fontId="2" fillId="0" borderId="70" xfId="0" applyFont="1" applyBorder="1" applyAlignment="1" applyProtection="1">
      <alignment horizontal="left" vertical="center" wrapText="1"/>
      <protection locked="0"/>
    </xf>
    <xf numFmtId="0" fontId="2" fillId="0" borderId="98" xfId="0" applyFont="1" applyBorder="1" applyAlignment="1" applyProtection="1">
      <alignment horizontal="left" vertical="center" wrapText="1"/>
      <protection locked="0"/>
    </xf>
    <xf numFmtId="3" fontId="2" fillId="0" borderId="17" xfId="0" applyNumberFormat="1" applyFont="1" applyBorder="1" applyAlignment="1" applyProtection="1">
      <alignment horizontal="right" vertical="center" wrapText="1"/>
      <protection locked="0"/>
    </xf>
    <xf numFmtId="3" fontId="2" fillId="0" borderId="39" xfId="0" applyNumberFormat="1" applyFont="1" applyBorder="1" applyAlignment="1" applyProtection="1">
      <alignment horizontal="right" vertical="center" wrapText="1"/>
      <protection locked="0"/>
    </xf>
    <xf numFmtId="3" fontId="2" fillId="0" borderId="17" xfId="1" applyNumberFormat="1" applyFont="1" applyFill="1" applyBorder="1" applyAlignment="1">
      <alignment horizontal="center" vertical="center" wrapText="1"/>
    </xf>
    <xf numFmtId="3" fontId="2" fillId="0" borderId="39" xfId="1" applyNumberFormat="1" applyFont="1" applyFill="1" applyBorder="1" applyAlignment="1">
      <alignment horizontal="center" vertical="center" wrapText="1"/>
    </xf>
    <xf numFmtId="3" fontId="2" fillId="0" borderId="17" xfId="0" applyNumberFormat="1" applyFont="1" applyFill="1" applyBorder="1" applyAlignment="1" applyProtection="1">
      <alignment horizontal="center" vertical="center" wrapText="1"/>
      <protection locked="0"/>
    </xf>
    <xf numFmtId="3" fontId="2" fillId="0" borderId="39" xfId="0" applyNumberFormat="1" applyFont="1" applyFill="1" applyBorder="1" applyAlignment="1" applyProtection="1">
      <alignment horizontal="center" vertical="center" wrapText="1"/>
      <protection locked="0"/>
    </xf>
    <xf numFmtId="0" fontId="2" fillId="0" borderId="17" xfId="1" applyFont="1" applyBorder="1" applyAlignment="1">
      <alignment horizontal="center" vertical="center" wrapText="1"/>
    </xf>
    <xf numFmtId="0" fontId="2" fillId="0" borderId="39" xfId="1" applyFont="1" applyBorder="1" applyAlignment="1">
      <alignment horizontal="center" vertical="center" wrapText="1"/>
    </xf>
    <xf numFmtId="0" fontId="2" fillId="0" borderId="70" xfId="1" applyFont="1" applyBorder="1" applyAlignment="1" applyProtection="1">
      <alignment horizontal="left" vertical="center" wrapText="1"/>
      <protection locked="0"/>
    </xf>
    <xf numFmtId="0" fontId="2" fillId="0" borderId="98" xfId="1" applyFont="1" applyBorder="1" applyAlignment="1" applyProtection="1">
      <alignment horizontal="left" vertical="center" wrapText="1"/>
      <protection locked="0"/>
    </xf>
    <xf numFmtId="0" fontId="2" fillId="0" borderId="5" xfId="0" applyFont="1" applyFill="1" applyBorder="1" applyAlignment="1" applyProtection="1">
      <alignment horizontal="left" vertical="center" wrapText="1"/>
      <protection locked="0"/>
    </xf>
    <xf numFmtId="0" fontId="2" fillId="0" borderId="17" xfId="1" applyFont="1" applyBorder="1" applyAlignment="1" applyProtection="1">
      <alignment horizontal="center" vertical="center" wrapText="1"/>
      <protection locked="0"/>
    </xf>
    <xf numFmtId="0" fontId="2" fillId="0" borderId="39" xfId="1" applyFont="1" applyBorder="1" applyAlignment="1" applyProtection="1">
      <alignment horizontal="center" vertical="center" wrapText="1"/>
      <protection locked="0"/>
    </xf>
    <xf numFmtId="0" fontId="9" fillId="0" borderId="0" xfId="1" applyFont="1" applyAlignment="1">
      <alignment horizontal="center" vertical="center"/>
    </xf>
    <xf numFmtId="0" fontId="10" fillId="0" borderId="0" xfId="1" applyFont="1" applyAlignment="1">
      <alignment horizontal="left" vertical="center"/>
    </xf>
    <xf numFmtId="0" fontId="5" fillId="0" borderId="0" xfId="1" applyFont="1" applyAlignment="1">
      <alignment horizontal="left" vertical="center"/>
    </xf>
    <xf numFmtId="3" fontId="2" fillId="0" borderId="5" xfId="1" applyNumberFormat="1" applyFont="1" applyBorder="1" applyAlignment="1" applyProtection="1">
      <alignment horizontal="center" vertical="center" wrapText="1"/>
      <protection locked="0"/>
    </xf>
    <xf numFmtId="0" fontId="2" fillId="0" borderId="6" xfId="2" applyFont="1" applyBorder="1" applyAlignment="1">
      <alignment horizontal="center" vertical="center" wrapText="1"/>
    </xf>
    <xf numFmtId="0" fontId="2" fillId="0" borderId="93" xfId="2" applyFont="1" applyBorder="1" applyAlignment="1">
      <alignment horizontal="center" vertical="center" wrapText="1"/>
    </xf>
    <xf numFmtId="0" fontId="5" fillId="0" borderId="6" xfId="2" applyFont="1" applyBorder="1" applyAlignment="1">
      <alignment horizontal="right" vertical="center" wrapText="1"/>
    </xf>
    <xf numFmtId="0" fontId="5" fillId="0" borderId="7" xfId="2" applyFont="1" applyBorder="1" applyAlignment="1">
      <alignment horizontal="right" vertical="center" wrapText="1"/>
    </xf>
    <xf numFmtId="0" fontId="5" fillId="0" borderId="93" xfId="2" applyFont="1" applyBorder="1" applyAlignment="1">
      <alignment horizontal="right" vertical="center" wrapText="1"/>
    </xf>
    <xf numFmtId="0" fontId="2" fillId="0" borderId="6" xfId="2" applyFont="1" applyBorder="1" applyAlignment="1" applyProtection="1">
      <alignment horizontal="left" vertical="center" wrapText="1"/>
      <protection locked="0"/>
    </xf>
    <xf numFmtId="0" fontId="2" fillId="0" borderId="93" xfId="2" applyFont="1" applyBorder="1" applyAlignment="1" applyProtection="1">
      <alignment horizontal="left" vertical="center" wrapText="1"/>
      <protection locked="0"/>
    </xf>
    <xf numFmtId="0" fontId="2" fillId="0" borderId="0" xfId="2" applyFont="1" applyAlignment="1">
      <alignment horizontal="left"/>
    </xf>
    <xf numFmtId="0" fontId="9" fillId="0" borderId="0" xfId="2" applyFont="1" applyAlignment="1">
      <alignment horizontal="center"/>
    </xf>
    <xf numFmtId="0" fontId="2" fillId="0" borderId="1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7" xfId="1" applyFont="1" applyFill="1" applyBorder="1" applyAlignment="1">
      <alignment horizontal="center" vertical="center" wrapText="1"/>
    </xf>
    <xf numFmtId="0" fontId="2" fillId="0" borderId="39" xfId="1" applyFont="1" applyFill="1" applyBorder="1" applyAlignment="1">
      <alignment horizontal="center" vertical="center" wrapText="1"/>
    </xf>
    <xf numFmtId="0" fontId="5" fillId="0" borderId="6" xfId="3" applyFont="1" applyBorder="1" applyAlignment="1">
      <alignment horizontal="right" wrapText="1"/>
    </xf>
    <xf numFmtId="0" fontId="5" fillId="0" borderId="7" xfId="3" applyFont="1" applyBorder="1" applyAlignment="1">
      <alignment horizontal="right" wrapText="1"/>
    </xf>
    <xf numFmtId="0" fontId="5" fillId="0" borderId="93" xfId="3" applyFont="1" applyBorder="1" applyAlignment="1">
      <alignment horizontal="right" wrapText="1"/>
    </xf>
    <xf numFmtId="0" fontId="2" fillId="0" borderId="6" xfId="3" applyFont="1" applyBorder="1" applyAlignment="1" applyProtection="1">
      <alignment horizontal="left" vertical="center" wrapText="1"/>
      <protection locked="0"/>
    </xf>
    <xf numFmtId="0" fontId="2" fillId="0" borderId="93" xfId="3" applyFont="1" applyBorder="1" applyAlignment="1" applyProtection="1">
      <alignment horizontal="left" vertical="center" wrapText="1"/>
      <protection locked="0"/>
    </xf>
    <xf numFmtId="0" fontId="2" fillId="0" borderId="17" xfId="3" applyFont="1" applyBorder="1" applyAlignment="1" applyProtection="1">
      <alignment horizontal="center" vertical="center"/>
      <protection locked="0"/>
    </xf>
    <xf numFmtId="0" fontId="2" fillId="0" borderId="19" xfId="3" applyFont="1" applyBorder="1" applyAlignment="1" applyProtection="1">
      <alignment horizontal="center" vertical="center"/>
      <protection locked="0"/>
    </xf>
    <xf numFmtId="0" fontId="2" fillId="0" borderId="39" xfId="3" applyFont="1" applyBorder="1" applyAlignment="1" applyProtection="1">
      <alignment horizontal="center" vertical="center"/>
      <protection locked="0"/>
    </xf>
    <xf numFmtId="0" fontId="2" fillId="0" borderId="66" xfId="3" applyFont="1" applyBorder="1" applyAlignment="1">
      <alignment horizontal="left" vertical="center" wrapText="1"/>
    </xf>
    <xf numFmtId="0" fontId="2" fillId="0" borderId="88" xfId="3" applyFont="1" applyBorder="1" applyAlignment="1">
      <alignment horizontal="left" vertical="center" wrapText="1"/>
    </xf>
    <xf numFmtId="0" fontId="2" fillId="0" borderId="43" xfId="3" applyFont="1" applyBorder="1" applyAlignment="1">
      <alignment horizontal="left" vertical="center" wrapText="1"/>
    </xf>
    <xf numFmtId="0" fontId="2" fillId="0" borderId="91" xfId="3" applyFont="1" applyBorder="1" applyAlignment="1">
      <alignment horizontal="left" vertical="center" wrapText="1"/>
    </xf>
    <xf numFmtId="0" fontId="2" fillId="0" borderId="70" xfId="3" applyFont="1" applyBorder="1" applyAlignment="1">
      <alignment horizontal="left" vertical="center" wrapText="1"/>
    </xf>
    <xf numFmtId="0" fontId="2" fillId="0" borderId="98" xfId="3" applyFont="1" applyBorder="1" applyAlignment="1">
      <alignment horizontal="left" vertical="center" wrapText="1"/>
    </xf>
    <xf numFmtId="3" fontId="2" fillId="0" borderId="17" xfId="3" applyNumberFormat="1" applyFont="1" applyBorder="1" applyAlignment="1" applyProtection="1">
      <alignment horizontal="center" vertical="center" wrapText="1"/>
      <protection locked="0"/>
    </xf>
    <xf numFmtId="3" fontId="2" fillId="0" borderId="19" xfId="3" applyNumberFormat="1" applyFont="1" applyBorder="1" applyAlignment="1" applyProtection="1">
      <alignment horizontal="center" vertical="center" wrapText="1"/>
      <protection locked="0"/>
    </xf>
    <xf numFmtId="3" fontId="2" fillId="0" borderId="39" xfId="3" applyNumberFormat="1" applyFont="1" applyBorder="1" applyAlignment="1" applyProtection="1">
      <alignment horizontal="center" vertical="center" wrapText="1"/>
      <protection locked="0"/>
    </xf>
    <xf numFmtId="0" fontId="2" fillId="0" borderId="6" xfId="3" applyFont="1" applyBorder="1" applyAlignment="1">
      <alignment horizontal="left" vertical="center" wrapText="1"/>
    </xf>
    <xf numFmtId="0" fontId="2" fillId="0" borderId="93" xfId="3" applyFont="1" applyBorder="1" applyAlignment="1">
      <alignment horizontal="left" vertical="center" wrapText="1"/>
    </xf>
    <xf numFmtId="0" fontId="2" fillId="0" borderId="66" xfId="1" applyFont="1" applyBorder="1" applyAlignment="1">
      <alignment horizontal="center" vertical="center" wrapText="1"/>
    </xf>
    <xf numFmtId="0" fontId="2" fillId="0" borderId="70" xfId="1" applyFont="1" applyBorder="1" applyAlignment="1">
      <alignment horizontal="center" vertical="center" wrapText="1"/>
    </xf>
    <xf numFmtId="0" fontId="2" fillId="0" borderId="104" xfId="1" applyFont="1" applyBorder="1" applyAlignment="1">
      <alignment horizontal="center" vertical="center" wrapText="1"/>
    </xf>
    <xf numFmtId="0" fontId="2" fillId="0" borderId="88" xfId="1" applyFont="1" applyBorder="1" applyAlignment="1">
      <alignment horizontal="center" vertical="center" wrapText="1"/>
    </xf>
    <xf numFmtId="0" fontId="2" fillId="0" borderId="103" xfId="1" applyFont="1" applyBorder="1" applyAlignment="1">
      <alignment horizontal="center" vertical="center" wrapText="1"/>
    </xf>
    <xf numFmtId="0" fontId="2" fillId="0" borderId="98" xfId="1" applyFont="1" applyBorder="1" applyAlignment="1">
      <alignment horizontal="center" vertical="center" wrapText="1"/>
    </xf>
    <xf numFmtId="0" fontId="2" fillId="0" borderId="6" xfId="3" applyFont="1" applyBorder="1" applyAlignment="1" applyProtection="1">
      <alignment vertical="center" wrapText="1"/>
      <protection locked="0"/>
    </xf>
    <xf numFmtId="0" fontId="2" fillId="0" borderId="93" xfId="3" applyFont="1" applyBorder="1" applyAlignment="1" applyProtection="1">
      <alignment vertical="center" wrapText="1"/>
      <protection locked="0"/>
    </xf>
    <xf numFmtId="0" fontId="2" fillId="0" borderId="6" xfId="3" applyFont="1" applyBorder="1" applyAlignment="1">
      <alignment horizontal="left" vertical="center"/>
    </xf>
    <xf numFmtId="0" fontId="2" fillId="0" borderId="93" xfId="3" applyFont="1" applyBorder="1" applyAlignment="1">
      <alignment horizontal="left" vertical="center"/>
    </xf>
    <xf numFmtId="0" fontId="2" fillId="0" borderId="6" xfId="3" applyFont="1" applyFill="1" applyBorder="1" applyAlignment="1" applyProtection="1">
      <alignment horizontal="left" vertical="center" wrapText="1"/>
      <protection locked="0"/>
    </xf>
    <xf numFmtId="0" fontId="2" fillId="0" borderId="93" xfId="3" applyFont="1" applyFill="1" applyBorder="1" applyAlignment="1" applyProtection="1">
      <alignment horizontal="left" vertical="center" wrapText="1"/>
      <protection locked="0"/>
    </xf>
    <xf numFmtId="0" fontId="2" fillId="0" borderId="6" xfId="3" applyFont="1" applyFill="1" applyBorder="1" applyAlignment="1" applyProtection="1">
      <alignment vertical="center" wrapText="1"/>
      <protection locked="0"/>
    </xf>
    <xf numFmtId="0" fontId="2" fillId="0" borderId="93" xfId="3" applyFont="1" applyFill="1" applyBorder="1" applyAlignment="1" applyProtection="1">
      <alignment vertical="center" wrapText="1"/>
      <protection locked="0"/>
    </xf>
    <xf numFmtId="0" fontId="2" fillId="0" borderId="6" xfId="3" applyFont="1" applyBorder="1" applyAlignment="1" applyProtection="1">
      <alignment horizontal="center" vertical="center" wrapText="1"/>
      <protection locked="0"/>
    </xf>
    <xf numFmtId="0" fontId="2" fillId="0" borderId="93" xfId="3" applyFont="1" applyBorder="1" applyAlignment="1" applyProtection="1">
      <alignment horizontal="center" vertical="center" wrapText="1"/>
      <protection locked="0"/>
    </xf>
    <xf numFmtId="0" fontId="5" fillId="0" borderId="6" xfId="3" applyFont="1" applyBorder="1" applyAlignment="1" applyProtection="1">
      <alignment horizontal="left" vertical="center" wrapText="1"/>
      <protection locked="0"/>
    </xf>
    <xf numFmtId="0" fontId="5" fillId="0" borderId="93" xfId="3" applyFont="1" applyBorder="1" applyAlignment="1" applyProtection="1">
      <alignment horizontal="left" vertical="center" wrapText="1"/>
      <protection locked="0"/>
    </xf>
    <xf numFmtId="0" fontId="2" fillId="0" borderId="0" xfId="3" applyFont="1" applyAlignment="1">
      <alignment horizontal="left"/>
    </xf>
    <xf numFmtId="0" fontId="2" fillId="0" borderId="66" xfId="3" applyFont="1" applyBorder="1" applyAlignment="1" applyProtection="1">
      <alignment horizontal="left" vertical="center" wrapText="1"/>
      <protection locked="0"/>
    </xf>
    <xf numFmtId="0" fontId="2" fillId="0" borderId="88" xfId="3" applyFont="1" applyBorder="1" applyAlignment="1" applyProtection="1">
      <alignment horizontal="left" vertical="center" wrapText="1"/>
      <protection locked="0"/>
    </xf>
    <xf numFmtId="0" fontId="5" fillId="0" borderId="6" xfId="3" applyFont="1" applyBorder="1" applyAlignment="1" applyProtection="1">
      <alignment horizontal="left" vertical="center"/>
      <protection locked="0"/>
    </xf>
    <xf numFmtId="0" fontId="5" fillId="0" borderId="93" xfId="3" applyFont="1" applyBorder="1" applyAlignment="1" applyProtection="1">
      <alignment horizontal="left" vertical="center"/>
      <protection locked="0"/>
    </xf>
    <xf numFmtId="0" fontId="2" fillId="0" borderId="6" xfId="3" applyFont="1" applyBorder="1" applyAlignment="1" applyProtection="1">
      <alignment horizontal="left" vertical="center"/>
      <protection locked="0"/>
    </xf>
    <xf numFmtId="0" fontId="2" fillId="0" borderId="93" xfId="3" applyFont="1" applyBorder="1" applyAlignment="1" applyProtection="1">
      <alignment horizontal="left" vertical="center"/>
      <protection locked="0"/>
    </xf>
    <xf numFmtId="0" fontId="2" fillId="0" borderId="70" xfId="3" applyFont="1" applyBorder="1" applyAlignment="1" applyProtection="1">
      <alignment horizontal="left" vertical="center" wrapText="1"/>
      <protection locked="0"/>
    </xf>
    <xf numFmtId="0" fontId="2" fillId="0" borderId="98" xfId="3" applyFont="1" applyBorder="1" applyAlignment="1" applyProtection="1">
      <alignment horizontal="left" vertical="center" wrapText="1"/>
      <protection locked="0"/>
    </xf>
    <xf numFmtId="0" fontId="2" fillId="0" borderId="43" xfId="3" applyFont="1" applyBorder="1" applyAlignment="1" applyProtection="1">
      <alignment horizontal="left" vertical="center" wrapText="1"/>
      <protection locked="0"/>
    </xf>
    <xf numFmtId="0" fontId="2" fillId="0" borderId="91" xfId="3" applyFont="1" applyBorder="1" applyAlignment="1" applyProtection="1">
      <alignment horizontal="left" vertical="center" wrapText="1"/>
      <protection locked="0"/>
    </xf>
    <xf numFmtId="49" fontId="5" fillId="0" borderId="0" xfId="3" applyNumberFormat="1" applyFont="1" applyAlignment="1">
      <alignment horizontal="left"/>
    </xf>
    <xf numFmtId="0" fontId="2" fillId="0" borderId="17" xfId="3" applyFont="1" applyBorder="1" applyAlignment="1" applyProtection="1">
      <alignment horizontal="center" vertical="center" wrapText="1"/>
      <protection locked="0"/>
    </xf>
    <xf numFmtId="0" fontId="2" fillId="0" borderId="19" xfId="3" applyFont="1" applyBorder="1" applyAlignment="1" applyProtection="1">
      <alignment horizontal="center" vertical="center" wrapText="1"/>
      <protection locked="0"/>
    </xf>
    <xf numFmtId="0" fontId="2" fillId="0" borderId="39" xfId="3" applyFont="1" applyBorder="1" applyAlignment="1" applyProtection="1">
      <alignment horizontal="center" vertical="center" wrapText="1"/>
      <protection locked="0"/>
    </xf>
    <xf numFmtId="0" fontId="5" fillId="0" borderId="7" xfId="3" applyFont="1" applyBorder="1" applyAlignment="1">
      <alignment horizontal="left" wrapText="1"/>
    </xf>
    <xf numFmtId="0" fontId="5" fillId="0" borderId="93" xfId="3" applyFont="1" applyBorder="1" applyAlignment="1">
      <alignment horizontal="left" wrapText="1"/>
    </xf>
    <xf numFmtId="3" fontId="2" fillId="0" borderId="5" xfId="3" applyNumberFormat="1" applyFont="1" applyBorder="1" applyAlignment="1" applyProtection="1">
      <alignment horizontal="center" vertical="center" wrapText="1"/>
      <protection locked="0"/>
    </xf>
    <xf numFmtId="0" fontId="4" fillId="0" borderId="0" xfId="3" applyFont="1" applyAlignment="1">
      <alignment horizontal="left"/>
    </xf>
    <xf numFmtId="0" fontId="9" fillId="0" borderId="0" xfId="3" applyFont="1" applyAlignment="1">
      <alignment horizontal="center"/>
    </xf>
    <xf numFmtId="0" fontId="10" fillId="0" borderId="0" xfId="3" applyFont="1" applyAlignment="1">
      <alignment horizontal="left"/>
    </xf>
    <xf numFmtId="0" fontId="9" fillId="0" borderId="0" xfId="1" applyFont="1" applyBorder="1" applyAlignment="1">
      <alignment horizontal="center"/>
    </xf>
    <xf numFmtId="0" fontId="2" fillId="0" borderId="0" xfId="1" applyFont="1" applyBorder="1" applyAlignment="1">
      <alignment horizontal="left"/>
    </xf>
    <xf numFmtId="0" fontId="2" fillId="0" borderId="6" xfId="1" applyFont="1" applyBorder="1" applyAlignment="1">
      <alignment horizontal="center" vertical="center" wrapText="1"/>
    </xf>
    <xf numFmtId="0" fontId="2" fillId="0" borderId="93" xfId="1" applyFont="1" applyBorder="1" applyAlignment="1">
      <alignment horizontal="center" vertical="center" wrapText="1"/>
    </xf>
    <xf numFmtId="0" fontId="5" fillId="0" borderId="66" xfId="1" applyFont="1" applyBorder="1" applyAlignment="1">
      <alignment horizontal="right" wrapText="1"/>
    </xf>
    <xf numFmtId="0" fontId="5" fillId="0" borderId="88" xfId="1" applyFont="1" applyBorder="1" applyAlignment="1">
      <alignment horizontal="right" wrapText="1"/>
    </xf>
    <xf numFmtId="0" fontId="5" fillId="0" borderId="5" xfId="3" applyFont="1" applyBorder="1" applyAlignment="1">
      <alignment horizontal="center" vertical="center" wrapText="1"/>
    </xf>
    <xf numFmtId="0" fontId="5" fillId="0" borderId="5" xfId="3" applyFont="1" applyFill="1" applyBorder="1" applyAlignment="1">
      <alignment horizontal="left" vertical="center" wrapText="1"/>
    </xf>
    <xf numFmtId="3" fontId="2" fillId="0" borderId="5" xfId="3" applyNumberFormat="1" applyFont="1" applyBorder="1" applyAlignment="1">
      <alignment horizontal="center" vertical="center" wrapText="1"/>
    </xf>
    <xf numFmtId="0" fontId="2" fillId="0" borderId="5" xfId="3" applyFont="1" applyBorder="1" applyAlignment="1">
      <alignment horizontal="center" vertical="center" wrapText="1"/>
    </xf>
    <xf numFmtId="0" fontId="2" fillId="0" borderId="5" xfId="3" applyFont="1" applyBorder="1" applyAlignment="1">
      <alignment horizontal="left" vertical="center" wrapText="1"/>
    </xf>
    <xf numFmtId="0" fontId="2" fillId="0" borderId="5" xfId="3" applyFont="1" applyFill="1" applyBorder="1" applyAlignment="1">
      <alignment horizontal="left" vertical="center" wrapText="1"/>
    </xf>
    <xf numFmtId="3" fontId="2" fillId="0" borderId="17" xfId="3" applyNumberFormat="1" applyFont="1" applyFill="1" applyBorder="1" applyAlignment="1">
      <alignment horizontal="center" vertical="center" wrapText="1"/>
    </xf>
    <xf numFmtId="3" fontId="2" fillId="0" borderId="19" xfId="3" applyNumberFormat="1" applyFont="1" applyFill="1" applyBorder="1" applyAlignment="1">
      <alignment horizontal="center" vertical="center" wrapText="1"/>
    </xf>
    <xf numFmtId="3" fontId="2" fillId="0" borderId="39" xfId="3" applyNumberFormat="1" applyFont="1" applyFill="1" applyBorder="1" applyAlignment="1">
      <alignment horizontal="center" vertical="center" wrapText="1"/>
    </xf>
    <xf numFmtId="0" fontId="2" fillId="0" borderId="17" xfId="3" applyFont="1" applyBorder="1" applyAlignment="1">
      <alignment horizontal="center" vertical="center" wrapText="1"/>
    </xf>
    <xf numFmtId="0" fontId="2" fillId="0" borderId="19" xfId="3" applyFont="1" applyBorder="1" applyAlignment="1">
      <alignment horizontal="center" vertical="center" wrapText="1"/>
    </xf>
    <xf numFmtId="0" fontId="2" fillId="0" borderId="39" xfId="3" applyFont="1" applyBorder="1" applyAlignment="1">
      <alignment horizontal="center" vertical="center" wrapText="1"/>
    </xf>
    <xf numFmtId="0" fontId="2" fillId="0" borderId="17" xfId="3" applyFont="1" applyBorder="1" applyAlignment="1">
      <alignment horizontal="left" vertical="center" wrapText="1"/>
    </xf>
    <xf numFmtId="0" fontId="2" fillId="0" borderId="19" xfId="3" applyFont="1" applyBorder="1" applyAlignment="1">
      <alignment horizontal="left" vertical="center" wrapText="1"/>
    </xf>
    <xf numFmtId="0" fontId="2" fillId="0" borderId="39" xfId="3" applyFont="1" applyBorder="1" applyAlignment="1">
      <alignment horizontal="left" vertical="center" wrapText="1"/>
    </xf>
    <xf numFmtId="3" fontId="2" fillId="0" borderId="17" xfId="3" applyNumberFormat="1" applyFont="1" applyBorder="1" applyAlignment="1">
      <alignment horizontal="center" vertical="center" wrapText="1"/>
    </xf>
    <xf numFmtId="3" fontId="2" fillId="0" borderId="19" xfId="3" applyNumberFormat="1" applyFont="1" applyBorder="1" applyAlignment="1">
      <alignment horizontal="center" vertical="center" wrapText="1"/>
    </xf>
    <xf numFmtId="3" fontId="2" fillId="0" borderId="39" xfId="3" applyNumberFormat="1" applyFont="1" applyBorder="1" applyAlignment="1">
      <alignment horizontal="center" vertical="center" wrapText="1"/>
    </xf>
    <xf numFmtId="0" fontId="2" fillId="0" borderId="5" xfId="3" applyFont="1" applyBorder="1" applyAlignment="1" applyProtection="1">
      <alignment horizontal="center" vertical="center" wrapText="1"/>
      <protection locked="0"/>
    </xf>
    <xf numFmtId="0" fontId="2" fillId="0" borderId="5" xfId="3" applyFont="1" applyBorder="1" applyAlignment="1" applyProtection="1">
      <alignment horizontal="left" vertical="center" wrapText="1"/>
      <protection locked="0"/>
    </xf>
    <xf numFmtId="0" fontId="2" fillId="0" borderId="17" xfId="3" applyFont="1" applyBorder="1" applyAlignment="1" applyProtection="1">
      <alignment horizontal="left" vertical="center" wrapText="1"/>
      <protection locked="0"/>
    </xf>
    <xf numFmtId="0" fontId="2" fillId="0" borderId="19" xfId="3" applyFont="1" applyBorder="1" applyAlignment="1" applyProtection="1">
      <alignment horizontal="left" vertical="center" wrapText="1"/>
      <protection locked="0"/>
    </xf>
    <xf numFmtId="0" fontId="2" fillId="0" borderId="39" xfId="3" applyFont="1" applyBorder="1" applyAlignment="1" applyProtection="1">
      <alignment horizontal="left" vertical="center" wrapText="1"/>
      <protection locked="0"/>
    </xf>
    <xf numFmtId="0" fontId="2" fillId="0" borderId="5" xfId="3" applyFont="1" applyFill="1" applyBorder="1" applyAlignment="1" applyProtection="1">
      <alignment horizontal="left" vertical="center" wrapText="1"/>
      <protection locked="0"/>
    </xf>
    <xf numFmtId="17" fontId="2" fillId="0" borderId="5" xfId="3" applyNumberFormat="1" applyFont="1" applyBorder="1" applyAlignment="1" applyProtection="1">
      <alignment horizontal="center" vertical="center" wrapText="1"/>
      <protection locked="0"/>
    </xf>
    <xf numFmtId="0" fontId="2" fillId="0" borderId="5" xfId="3" applyFont="1" applyBorder="1" applyAlignment="1" applyProtection="1">
      <alignment vertical="center" wrapText="1"/>
      <protection locked="0"/>
    </xf>
    <xf numFmtId="0" fontId="2" fillId="0" borderId="0" xfId="3" applyFont="1" applyFill="1" applyBorder="1" applyAlignment="1" applyProtection="1">
      <alignment horizontal="left" vertical="center" wrapText="1"/>
      <protection locked="0"/>
    </xf>
    <xf numFmtId="3" fontId="2" fillId="0" borderId="5" xfId="3" applyNumberFormat="1" applyFont="1" applyBorder="1" applyAlignment="1" applyProtection="1">
      <alignment horizontal="center" vertical="center"/>
      <protection locked="0"/>
    </xf>
    <xf numFmtId="0" fontId="20" fillId="0" borderId="0" xfId="1" applyFont="1" applyBorder="1" applyAlignment="1">
      <alignment horizontal="left" wrapText="1"/>
    </xf>
    <xf numFmtId="0" fontId="4" fillId="0" borderId="0" xfId="1" applyFont="1" applyBorder="1" applyAlignment="1">
      <alignment horizontal="right" vertical="justify" wrapText="1"/>
    </xf>
    <xf numFmtId="0" fontId="9" fillId="0" borderId="0" xfId="1" applyFont="1" applyBorder="1" applyAlignment="1">
      <alignment horizontal="left" wrapText="1"/>
    </xf>
    <xf numFmtId="0" fontId="9" fillId="0" borderId="30" xfId="1" applyFont="1" applyFill="1" applyBorder="1" applyAlignment="1">
      <alignment horizontal="left" vertical="center"/>
    </xf>
    <xf numFmtId="0" fontId="9" fillId="0" borderId="30" xfId="1" applyFont="1" applyFill="1" applyBorder="1" applyAlignment="1">
      <alignment horizontal="left" vertical="center" wrapText="1"/>
    </xf>
    <xf numFmtId="0" fontId="20" fillId="0" borderId="0" xfId="1" applyFont="1" applyBorder="1" applyAlignment="1">
      <alignment horizontal="center" wrapText="1"/>
    </xf>
    <xf numFmtId="0" fontId="2" fillId="0" borderId="148" xfId="1" applyFont="1" applyFill="1" applyBorder="1" applyAlignment="1" applyProtection="1">
      <alignment horizontal="center" vertical="center" textRotation="90"/>
    </xf>
    <xf numFmtId="0" fontId="2" fillId="0" borderId="108" xfId="1" applyFont="1" applyFill="1" applyBorder="1" applyAlignment="1" applyProtection="1">
      <alignment horizontal="center" vertical="center" textRotation="90"/>
    </xf>
    <xf numFmtId="0" fontId="2" fillId="0" borderId="148" xfId="1" applyNumberFormat="1" applyFont="1" applyFill="1" applyBorder="1" applyAlignment="1" applyProtection="1">
      <alignment horizontal="center" vertical="center" textRotation="90" wrapText="1"/>
    </xf>
    <xf numFmtId="0" fontId="2" fillId="0" borderId="108" xfId="1" applyNumberFormat="1" applyFont="1" applyFill="1" applyBorder="1" applyAlignment="1" applyProtection="1">
      <alignment horizontal="center" vertical="center" textRotation="90" wrapText="1"/>
    </xf>
    <xf numFmtId="0" fontId="2" fillId="0" borderId="42"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66" xfId="1" applyNumberFormat="1" applyFont="1" applyFill="1" applyBorder="1" applyAlignment="1" applyProtection="1">
      <alignment horizontal="center" vertical="center" textRotation="90" wrapText="1"/>
    </xf>
    <xf numFmtId="0" fontId="2" fillId="0" borderId="67" xfId="1" applyNumberFormat="1" applyFont="1" applyFill="1" applyBorder="1" applyAlignment="1" applyProtection="1">
      <alignment horizontal="center" vertical="center" textRotation="90" wrapText="1"/>
    </xf>
    <xf numFmtId="0" fontId="2" fillId="0" borderId="44" xfId="1" applyFont="1" applyFill="1" applyBorder="1" applyAlignment="1" applyProtection="1">
      <alignment horizontal="center" vertical="center" textRotation="90"/>
    </xf>
    <xf numFmtId="0" fontId="2" fillId="0" borderId="72" xfId="1" applyFont="1" applyFill="1" applyBorder="1" applyAlignment="1" applyProtection="1">
      <alignment horizontal="center" vertical="center" textRotation="90"/>
    </xf>
    <xf numFmtId="0" fontId="2" fillId="0" borderId="57" xfId="1" applyNumberFormat="1" applyFont="1" applyFill="1" applyBorder="1" applyAlignment="1" applyProtection="1">
      <alignment horizontal="center" vertical="center" textRotation="90" wrapText="1"/>
    </xf>
    <xf numFmtId="0" fontId="2" fillId="0" borderId="58" xfId="1" applyNumberFormat="1" applyFont="1" applyFill="1" applyBorder="1" applyAlignment="1" applyProtection="1">
      <alignment horizontal="center" vertical="center" textRotation="90" wrapText="1"/>
    </xf>
    <xf numFmtId="0" fontId="5" fillId="2" borderId="10" xfId="1" applyFont="1" applyFill="1" applyBorder="1" applyAlignment="1" applyProtection="1">
      <alignment horizontal="right" vertical="center"/>
      <protection locked="0"/>
    </xf>
    <xf numFmtId="0" fontId="5" fillId="0" borderId="87" xfId="1" applyFont="1" applyFill="1" applyBorder="1" applyAlignment="1" applyProtection="1">
      <alignment horizontal="left" vertical="center"/>
    </xf>
    <xf numFmtId="0" fontId="5" fillId="0" borderId="151" xfId="1" applyFont="1" applyFill="1" applyBorder="1" applyAlignment="1" applyProtection="1">
      <alignment horizontal="left" vertical="center"/>
    </xf>
    <xf numFmtId="0" fontId="5" fillId="0" borderId="80" xfId="1" applyFont="1" applyFill="1" applyBorder="1" applyAlignment="1" applyProtection="1">
      <alignment horizontal="left" vertical="center"/>
    </xf>
    <xf numFmtId="0" fontId="5" fillId="0" borderId="109" xfId="1" applyFont="1" applyFill="1" applyBorder="1" applyAlignment="1" applyProtection="1">
      <alignment horizontal="left" vertical="center"/>
    </xf>
    <xf numFmtId="0" fontId="2" fillId="0" borderId="44" xfId="1" applyNumberFormat="1" applyFont="1" applyFill="1" applyBorder="1" applyAlignment="1" applyProtection="1">
      <alignment horizontal="center" vertical="center" textRotation="90" wrapText="1"/>
    </xf>
    <xf numFmtId="0" fontId="2" fillId="0" borderId="72" xfId="1" applyNumberFormat="1" applyFont="1" applyFill="1" applyBorder="1" applyAlignment="1" applyProtection="1">
      <alignment horizontal="center" vertical="center" textRotation="90" wrapText="1"/>
    </xf>
    <xf numFmtId="49" fontId="2" fillId="0" borderId="16" xfId="1" applyNumberFormat="1" applyFont="1" applyFill="1" applyBorder="1" applyAlignment="1" applyProtection="1">
      <alignment horizontal="center" vertical="center" textRotation="90" wrapText="1"/>
    </xf>
    <xf numFmtId="49" fontId="2" fillId="0" borderId="18" xfId="1" applyNumberFormat="1" applyFont="1" applyFill="1" applyBorder="1" applyAlignment="1" applyProtection="1">
      <alignment horizontal="center" vertical="center" textRotation="90" wrapText="1"/>
    </xf>
    <xf numFmtId="49" fontId="2" fillId="0" borderId="18" xfId="1" applyNumberFormat="1" applyFont="1" applyFill="1" applyBorder="1" applyAlignment="1" applyProtection="1">
      <alignment horizontal="center" vertical="center" wrapText="1"/>
    </xf>
    <xf numFmtId="0" fontId="6" fillId="0" borderId="7" xfId="1" applyFont="1" applyBorder="1" applyAlignment="1" applyProtection="1">
      <alignment horizontal="center" vertical="center"/>
      <protection locked="0"/>
    </xf>
    <xf numFmtId="0" fontId="6" fillId="0" borderId="8" xfId="1" applyFont="1" applyBorder="1" applyAlignment="1" applyProtection="1">
      <alignment horizontal="center" vertical="center"/>
      <protection locked="0"/>
    </xf>
    <xf numFmtId="49" fontId="2" fillId="2" borderId="7" xfId="1" applyNumberFormat="1" applyFont="1" applyFill="1" applyBorder="1" applyAlignment="1" applyProtection="1">
      <alignment horizontal="center" vertical="center" wrapText="1"/>
      <protection locked="0"/>
    </xf>
    <xf numFmtId="49" fontId="2" fillId="2" borderId="8" xfId="1" applyNumberFormat="1" applyFont="1" applyFill="1" applyBorder="1" applyAlignment="1" applyProtection="1">
      <alignment horizontal="center" vertical="center" wrapText="1"/>
      <protection locked="0"/>
    </xf>
  </cellXfs>
  <cellStyles count="5">
    <cellStyle name="Normal" xfId="0" builtinId="0"/>
    <cellStyle name="Normal 11" xfId="3"/>
    <cellStyle name="Normal 2" xfId="1"/>
    <cellStyle name="Normal 2 3 2" xfId="4"/>
    <cellStyle name="Normal 3 2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38</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800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800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113</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215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113</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15025" y="215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113</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215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113</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215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113</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215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113</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215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113</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215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113</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215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4" sqref="T4"/>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845</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846</v>
      </c>
      <c r="D6" s="1293"/>
      <c r="E6" s="1293"/>
      <c r="F6" s="1293"/>
      <c r="G6" s="1293"/>
      <c r="H6" s="1293"/>
      <c r="I6" s="1293"/>
      <c r="J6" s="1293"/>
      <c r="K6" s="1293"/>
      <c r="L6" s="1293"/>
      <c r="M6" s="1293"/>
      <c r="N6" s="1293"/>
      <c r="O6" s="1293"/>
      <c r="P6" s="1294"/>
      <c r="Q6" s="297"/>
    </row>
    <row r="7" spans="1:17" ht="24.75" customHeight="1" x14ac:dyDescent="0.25">
      <c r="A7" s="2" t="s">
        <v>4</v>
      </c>
      <c r="B7" s="3"/>
      <c r="C7" s="1318" t="s">
        <v>684</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527</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783"/>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261700</v>
      </c>
      <c r="D20" s="128">
        <f>SUM(D21,D24,D25,D41,D42)</f>
        <v>259700</v>
      </c>
      <c r="E20" s="269">
        <f>SUM(E21,E24,E25,E41,E42)</f>
        <v>2000</v>
      </c>
      <c r="F20" s="888">
        <f>SUM(F21,F24,F25,F41,F42)</f>
        <v>261700</v>
      </c>
      <c r="G20" s="210">
        <f>SUM(G21,G24,G42)</f>
        <v>0</v>
      </c>
      <c r="H20" s="269">
        <f t="shared" ref="H20:I20" si="0">SUM(H21,H24,H42)</f>
        <v>0</v>
      </c>
      <c r="I20" s="888">
        <f t="shared" si="0"/>
        <v>0</v>
      </c>
      <c r="J20" s="128">
        <f>SUM(J21,J26,J42)</f>
        <v>0</v>
      </c>
      <c r="K20" s="22">
        <f t="shared" ref="K20:L20" si="1">SUM(K21,K26,K42)</f>
        <v>0</v>
      </c>
      <c r="L20" s="161">
        <f t="shared" si="1"/>
        <v>0</v>
      </c>
      <c r="M20" s="210">
        <f>SUM(M21,M44)</f>
        <v>0</v>
      </c>
      <c r="N20" s="22">
        <f t="shared" ref="N20:O20" si="2">SUM(N21,N44)</f>
        <v>0</v>
      </c>
      <c r="O20" s="269">
        <f t="shared" si="2"/>
        <v>0</v>
      </c>
      <c r="P20" s="302"/>
      <c r="Q20" s="182"/>
    </row>
    <row r="21" spans="1:17" ht="12.75" hidden="1" thickTop="1" x14ac:dyDescent="0.25">
      <c r="A21" s="23"/>
      <c r="B21" s="24" t="s">
        <v>21</v>
      </c>
      <c r="C21" s="184">
        <f t="shared" ref="C21" si="3">SUM(F21,I21,L21,O21)</f>
        <v>0</v>
      </c>
      <c r="D21" s="129">
        <f>SUM(D22:D23)</f>
        <v>0</v>
      </c>
      <c r="E21" s="25">
        <f t="shared" ref="E21" si="4">SUM(E22:E23)</f>
        <v>0</v>
      </c>
      <c r="F21" s="162">
        <f>SUM(F22:F23)</f>
        <v>0</v>
      </c>
      <c r="G21" s="211">
        <f t="shared" ref="G21:O21" si="5">SUM(G22:G23)</f>
        <v>0</v>
      </c>
      <c r="H21" s="25">
        <f t="shared" si="5"/>
        <v>0</v>
      </c>
      <c r="I21" s="270">
        <f t="shared" si="5"/>
        <v>0</v>
      </c>
      <c r="J21" s="129">
        <f t="shared" si="5"/>
        <v>0</v>
      </c>
      <c r="K21" s="25">
        <f t="shared" si="5"/>
        <v>0</v>
      </c>
      <c r="L21" s="162">
        <f t="shared" si="5"/>
        <v>0</v>
      </c>
      <c r="M21" s="211">
        <f>SUM(M22:M23)</f>
        <v>0</v>
      </c>
      <c r="N21" s="25">
        <f t="shared" si="5"/>
        <v>0</v>
      </c>
      <c r="O21" s="270">
        <f t="shared" si="5"/>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6">M22+N22</f>
        <v>0</v>
      </c>
      <c r="P22" s="288"/>
      <c r="Q22" s="297"/>
    </row>
    <row r="23" spans="1:17" ht="12.75" hidden="1" thickTop="1" x14ac:dyDescent="0.25">
      <c r="A23" s="29"/>
      <c r="B23" s="30" t="s">
        <v>23</v>
      </c>
      <c r="C23" s="186">
        <f t="shared" ref="C23" si="7">SUM(F23,I23,L23,O23)</f>
        <v>0</v>
      </c>
      <c r="D23" s="246"/>
      <c r="E23" s="31"/>
      <c r="F23" s="326">
        <f t="shared" ref="F23:F24" si="8">D23+E23</f>
        <v>0</v>
      </c>
      <c r="G23" s="213"/>
      <c r="H23" s="31"/>
      <c r="I23" s="146">
        <f>G23+H23</f>
        <v>0</v>
      </c>
      <c r="J23" s="246"/>
      <c r="K23" s="31"/>
      <c r="L23" s="326">
        <f>J23+K23</f>
        <v>0</v>
      </c>
      <c r="M23" s="213"/>
      <c r="N23" s="31"/>
      <c r="O23" s="146">
        <f>M23+N23</f>
        <v>0</v>
      </c>
      <c r="P23" s="368"/>
      <c r="Q23" s="297"/>
    </row>
    <row r="24" spans="1:17" s="19" customFormat="1" ht="25.5" thickTop="1" thickBot="1" x14ac:dyDescent="0.3">
      <c r="A24" s="32">
        <v>19300</v>
      </c>
      <c r="B24" s="32" t="s">
        <v>24</v>
      </c>
      <c r="C24" s="187">
        <f>SUM(F24,I24)</f>
        <v>261700</v>
      </c>
      <c r="D24" s="247">
        <v>259700</v>
      </c>
      <c r="E24" s="697">
        <f>2000</f>
        <v>2000</v>
      </c>
      <c r="F24" s="889">
        <f t="shared" si="8"/>
        <v>261700</v>
      </c>
      <c r="G24" s="214"/>
      <c r="H24" s="697"/>
      <c r="I24" s="889">
        <f t="shared" ref="I24" si="9">G24+H24</f>
        <v>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hidden="1" thickTop="1" x14ac:dyDescent="0.25">
      <c r="A26" s="35">
        <v>21300</v>
      </c>
      <c r="B26" s="35" t="s">
        <v>27</v>
      </c>
      <c r="C26" s="188">
        <f>SUM(L26)</f>
        <v>0</v>
      </c>
      <c r="D26" s="249" t="s">
        <v>25</v>
      </c>
      <c r="E26" s="37" t="s">
        <v>25</v>
      </c>
      <c r="F26" s="164" t="s">
        <v>25</v>
      </c>
      <c r="G26" s="215" t="s">
        <v>25</v>
      </c>
      <c r="H26" s="37" t="s">
        <v>25</v>
      </c>
      <c r="I26" s="122" t="s">
        <v>25</v>
      </c>
      <c r="J26" s="130">
        <f t="shared" ref="J26:K26" si="10">SUM(J27,J31,J33,J36)</f>
        <v>0</v>
      </c>
      <c r="K26" s="38">
        <f t="shared" si="10"/>
        <v>0</v>
      </c>
      <c r="L26" s="175">
        <f>SUM(L27,L31,L33,L36)</f>
        <v>0</v>
      </c>
      <c r="M26" s="280" t="s">
        <v>25</v>
      </c>
      <c r="N26" s="122" t="s">
        <v>25</v>
      </c>
      <c r="O26" s="122" t="s">
        <v>25</v>
      </c>
      <c r="P26" s="304"/>
      <c r="Q26" s="182"/>
    </row>
    <row r="27" spans="1:17" s="19" customFormat="1" ht="24.75" hidden="1" thickTop="1" x14ac:dyDescent="0.25">
      <c r="A27" s="39">
        <v>21350</v>
      </c>
      <c r="B27" s="35" t="s">
        <v>28</v>
      </c>
      <c r="C27" s="188">
        <f t="shared" ref="C27:C40" si="11">SUM(L27)</f>
        <v>0</v>
      </c>
      <c r="D27" s="249" t="s">
        <v>25</v>
      </c>
      <c r="E27" s="37" t="s">
        <v>25</v>
      </c>
      <c r="F27" s="164" t="s">
        <v>25</v>
      </c>
      <c r="G27" s="215" t="s">
        <v>25</v>
      </c>
      <c r="H27" s="37" t="s">
        <v>25</v>
      </c>
      <c r="I27" s="122" t="s">
        <v>25</v>
      </c>
      <c r="J27" s="130">
        <f t="shared" ref="J27:K27" si="12">SUM(J28:J30)</f>
        <v>0</v>
      </c>
      <c r="K27" s="38">
        <f t="shared" si="12"/>
        <v>0</v>
      </c>
      <c r="L27" s="175">
        <f>SUM(L28:L30)</f>
        <v>0</v>
      </c>
      <c r="M27" s="280" t="s">
        <v>25</v>
      </c>
      <c r="N27" s="122" t="s">
        <v>25</v>
      </c>
      <c r="O27" s="122" t="s">
        <v>25</v>
      </c>
      <c r="P27" s="304"/>
      <c r="Q27" s="182"/>
    </row>
    <row r="28" spans="1:17" ht="12.75" hidden="1" thickTop="1" x14ac:dyDescent="0.25">
      <c r="A28" s="26">
        <v>21351</v>
      </c>
      <c r="B28" s="40" t="s">
        <v>29</v>
      </c>
      <c r="C28" s="189">
        <f t="shared" si="11"/>
        <v>0</v>
      </c>
      <c r="D28" s="250" t="s">
        <v>25</v>
      </c>
      <c r="E28" s="41" t="s">
        <v>25</v>
      </c>
      <c r="F28" s="165" t="s">
        <v>25</v>
      </c>
      <c r="G28" s="216" t="s">
        <v>25</v>
      </c>
      <c r="H28" s="41" t="s">
        <v>25</v>
      </c>
      <c r="I28" s="148" t="s">
        <v>25</v>
      </c>
      <c r="J28" s="564"/>
      <c r="K28" s="320"/>
      <c r="L28" s="176">
        <f t="shared" ref="L28:L30" si="13">J28+K28</f>
        <v>0</v>
      </c>
      <c r="M28" s="281" t="s">
        <v>25</v>
      </c>
      <c r="N28" s="148" t="s">
        <v>25</v>
      </c>
      <c r="O28" s="148" t="s">
        <v>25</v>
      </c>
      <c r="P28" s="305"/>
      <c r="Q28" s="297"/>
    </row>
    <row r="29" spans="1:17" ht="12.75" hidden="1" thickTop="1" x14ac:dyDescent="0.25">
      <c r="A29" s="29">
        <v>21352</v>
      </c>
      <c r="B29" s="43" t="s">
        <v>30</v>
      </c>
      <c r="C29" s="190">
        <f t="shared" si="11"/>
        <v>0</v>
      </c>
      <c r="D29" s="251" t="s">
        <v>25</v>
      </c>
      <c r="E29" s="44" t="s">
        <v>25</v>
      </c>
      <c r="F29" s="166" t="s">
        <v>25</v>
      </c>
      <c r="G29" s="217" t="s">
        <v>25</v>
      </c>
      <c r="H29" s="44" t="s">
        <v>25</v>
      </c>
      <c r="I29" s="149" t="s">
        <v>25</v>
      </c>
      <c r="J29" s="565"/>
      <c r="K29" s="321"/>
      <c r="L29" s="95">
        <f t="shared" si="13"/>
        <v>0</v>
      </c>
      <c r="M29" s="282" t="s">
        <v>25</v>
      </c>
      <c r="N29" s="149" t="s">
        <v>25</v>
      </c>
      <c r="O29" s="149" t="s">
        <v>25</v>
      </c>
      <c r="P29" s="306"/>
      <c r="Q29" s="297"/>
    </row>
    <row r="30" spans="1:17" ht="24.75" hidden="1" thickTop="1" x14ac:dyDescent="0.25">
      <c r="A30" s="29">
        <v>21359</v>
      </c>
      <c r="B30" s="43" t="s">
        <v>31</v>
      </c>
      <c r="C30" s="190">
        <f t="shared" si="11"/>
        <v>0</v>
      </c>
      <c r="D30" s="251" t="s">
        <v>25</v>
      </c>
      <c r="E30" s="44" t="s">
        <v>25</v>
      </c>
      <c r="F30" s="166" t="s">
        <v>25</v>
      </c>
      <c r="G30" s="217" t="s">
        <v>25</v>
      </c>
      <c r="H30" s="44" t="s">
        <v>25</v>
      </c>
      <c r="I30" s="149" t="s">
        <v>25</v>
      </c>
      <c r="J30" s="565"/>
      <c r="K30" s="321"/>
      <c r="L30" s="95">
        <f t="shared" si="13"/>
        <v>0</v>
      </c>
      <c r="M30" s="282" t="s">
        <v>25</v>
      </c>
      <c r="N30" s="149" t="s">
        <v>25</v>
      </c>
      <c r="O30" s="149" t="s">
        <v>25</v>
      </c>
      <c r="P30" s="306"/>
      <c r="Q30" s="297"/>
    </row>
    <row r="31" spans="1:17" s="19" customFormat="1" ht="36.75" hidden="1" thickTop="1" x14ac:dyDescent="0.25">
      <c r="A31" s="39">
        <v>21370</v>
      </c>
      <c r="B31" s="35" t="s">
        <v>32</v>
      </c>
      <c r="C31" s="188">
        <f t="shared" si="11"/>
        <v>0</v>
      </c>
      <c r="D31" s="249" t="s">
        <v>25</v>
      </c>
      <c r="E31" s="37" t="s">
        <v>25</v>
      </c>
      <c r="F31" s="164" t="s">
        <v>25</v>
      </c>
      <c r="G31" s="215" t="s">
        <v>25</v>
      </c>
      <c r="H31" s="37" t="s">
        <v>25</v>
      </c>
      <c r="I31" s="122" t="s">
        <v>25</v>
      </c>
      <c r="J31" s="130">
        <f t="shared" ref="J31:K31" si="14">SUM(J32)</f>
        <v>0</v>
      </c>
      <c r="K31" s="38">
        <f t="shared" si="14"/>
        <v>0</v>
      </c>
      <c r="L31" s="175">
        <f>SUM(L32)</f>
        <v>0</v>
      </c>
      <c r="M31" s="280" t="s">
        <v>25</v>
      </c>
      <c r="N31" s="122" t="s">
        <v>25</v>
      </c>
      <c r="O31" s="122" t="s">
        <v>25</v>
      </c>
      <c r="P31" s="304"/>
      <c r="Q31" s="182"/>
    </row>
    <row r="32" spans="1:17" ht="36.75" hidden="1" thickTop="1" x14ac:dyDescent="0.25">
      <c r="A32" s="46">
        <v>21379</v>
      </c>
      <c r="B32" s="47" t="s">
        <v>33</v>
      </c>
      <c r="C32" s="191">
        <f t="shared" si="1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t="12.75" hidden="1" thickTop="1" x14ac:dyDescent="0.25">
      <c r="A33" s="39">
        <v>21380</v>
      </c>
      <c r="B33" s="35" t="s">
        <v>34</v>
      </c>
      <c r="C33" s="188">
        <f t="shared" si="11"/>
        <v>0</v>
      </c>
      <c r="D33" s="249" t="s">
        <v>25</v>
      </c>
      <c r="E33" s="37" t="s">
        <v>25</v>
      </c>
      <c r="F33" s="164" t="s">
        <v>25</v>
      </c>
      <c r="G33" s="215" t="s">
        <v>25</v>
      </c>
      <c r="H33" s="37" t="s">
        <v>25</v>
      </c>
      <c r="I33" s="122" t="s">
        <v>25</v>
      </c>
      <c r="J33" s="130">
        <f t="shared" ref="J33:K33" si="15">SUM(J34:J35)</f>
        <v>0</v>
      </c>
      <c r="K33" s="38">
        <f t="shared" si="15"/>
        <v>0</v>
      </c>
      <c r="L33" s="175">
        <f>SUM(L34:L35)</f>
        <v>0</v>
      </c>
      <c r="M33" s="280" t="s">
        <v>25</v>
      </c>
      <c r="N33" s="122" t="s">
        <v>25</v>
      </c>
      <c r="O33" s="122" t="s">
        <v>25</v>
      </c>
      <c r="P33" s="304"/>
      <c r="Q33" s="182"/>
    </row>
    <row r="34" spans="1:17" ht="12.75" hidden="1" thickTop="1" x14ac:dyDescent="0.25">
      <c r="A34" s="27">
        <v>21381</v>
      </c>
      <c r="B34" s="40" t="s">
        <v>35</v>
      </c>
      <c r="C34" s="189">
        <f t="shared" si="11"/>
        <v>0</v>
      </c>
      <c r="D34" s="250" t="s">
        <v>25</v>
      </c>
      <c r="E34" s="41" t="s">
        <v>25</v>
      </c>
      <c r="F34" s="165" t="s">
        <v>25</v>
      </c>
      <c r="G34" s="216" t="s">
        <v>25</v>
      </c>
      <c r="H34" s="41" t="s">
        <v>25</v>
      </c>
      <c r="I34" s="148" t="s">
        <v>25</v>
      </c>
      <c r="J34" s="564"/>
      <c r="K34" s="320"/>
      <c r="L34" s="176">
        <f t="shared" ref="L34:L35" si="16">J34+K34</f>
        <v>0</v>
      </c>
      <c r="M34" s="281" t="s">
        <v>25</v>
      </c>
      <c r="N34" s="148" t="s">
        <v>25</v>
      </c>
      <c r="O34" s="148" t="s">
        <v>25</v>
      </c>
      <c r="P34" s="305"/>
      <c r="Q34" s="297"/>
    </row>
    <row r="35" spans="1:17" ht="24.75" hidden="1" thickTop="1" x14ac:dyDescent="0.25">
      <c r="A35" s="30">
        <v>21383</v>
      </c>
      <c r="B35" s="43" t="s">
        <v>36</v>
      </c>
      <c r="C35" s="190">
        <f t="shared" si="11"/>
        <v>0</v>
      </c>
      <c r="D35" s="251" t="s">
        <v>25</v>
      </c>
      <c r="E35" s="44" t="s">
        <v>25</v>
      </c>
      <c r="F35" s="166" t="s">
        <v>25</v>
      </c>
      <c r="G35" s="217" t="s">
        <v>25</v>
      </c>
      <c r="H35" s="44" t="s">
        <v>25</v>
      </c>
      <c r="I35" s="149" t="s">
        <v>25</v>
      </c>
      <c r="J35" s="565"/>
      <c r="K35" s="321"/>
      <c r="L35" s="95">
        <f t="shared" si="16"/>
        <v>0</v>
      </c>
      <c r="M35" s="282" t="s">
        <v>25</v>
      </c>
      <c r="N35" s="149" t="s">
        <v>25</v>
      </c>
      <c r="O35" s="149" t="s">
        <v>25</v>
      </c>
      <c r="P35" s="306"/>
      <c r="Q35" s="297"/>
    </row>
    <row r="36" spans="1:17" s="19" customFormat="1" ht="24.75" hidden="1" thickTop="1" x14ac:dyDescent="0.25">
      <c r="A36" s="39">
        <v>21390</v>
      </c>
      <c r="B36" s="35" t="s">
        <v>37</v>
      </c>
      <c r="C36" s="188">
        <f t="shared" si="11"/>
        <v>0</v>
      </c>
      <c r="D36" s="249" t="s">
        <v>25</v>
      </c>
      <c r="E36" s="37" t="s">
        <v>25</v>
      </c>
      <c r="F36" s="164" t="s">
        <v>25</v>
      </c>
      <c r="G36" s="215" t="s">
        <v>25</v>
      </c>
      <c r="H36" s="37" t="s">
        <v>25</v>
      </c>
      <c r="I36" s="122" t="s">
        <v>25</v>
      </c>
      <c r="J36" s="130">
        <f t="shared" ref="J36:K36" si="17">SUM(J37:J40)</f>
        <v>0</v>
      </c>
      <c r="K36" s="38">
        <f t="shared" si="17"/>
        <v>0</v>
      </c>
      <c r="L36" s="175">
        <f>SUM(L37:L40)</f>
        <v>0</v>
      </c>
      <c r="M36" s="280" t="s">
        <v>25</v>
      </c>
      <c r="N36" s="122" t="s">
        <v>25</v>
      </c>
      <c r="O36" s="122" t="s">
        <v>25</v>
      </c>
      <c r="P36" s="304"/>
      <c r="Q36" s="182"/>
    </row>
    <row r="37" spans="1:17" ht="24.75" hidden="1" thickTop="1" x14ac:dyDescent="0.25">
      <c r="A37" s="27">
        <v>21391</v>
      </c>
      <c r="B37" s="40" t="s">
        <v>38</v>
      </c>
      <c r="C37" s="189">
        <f t="shared" si="11"/>
        <v>0</v>
      </c>
      <c r="D37" s="250" t="s">
        <v>25</v>
      </c>
      <c r="E37" s="41" t="s">
        <v>25</v>
      </c>
      <c r="F37" s="165" t="s">
        <v>25</v>
      </c>
      <c r="G37" s="216" t="s">
        <v>25</v>
      </c>
      <c r="H37" s="41" t="s">
        <v>25</v>
      </c>
      <c r="I37" s="148" t="s">
        <v>25</v>
      </c>
      <c r="J37" s="564"/>
      <c r="K37" s="320"/>
      <c r="L37" s="176">
        <f t="shared" ref="L37:L40" si="18">J37+K37</f>
        <v>0</v>
      </c>
      <c r="M37" s="281" t="s">
        <v>25</v>
      </c>
      <c r="N37" s="148" t="s">
        <v>25</v>
      </c>
      <c r="O37" s="148" t="s">
        <v>25</v>
      </c>
      <c r="P37" s="305"/>
      <c r="Q37" s="297"/>
    </row>
    <row r="38" spans="1:17" ht="12.75" hidden="1" thickTop="1" x14ac:dyDescent="0.25">
      <c r="A38" s="30">
        <v>21393</v>
      </c>
      <c r="B38" s="43" t="s">
        <v>39</v>
      </c>
      <c r="C38" s="190">
        <f t="shared" si="11"/>
        <v>0</v>
      </c>
      <c r="D38" s="251" t="s">
        <v>25</v>
      </c>
      <c r="E38" s="44" t="s">
        <v>25</v>
      </c>
      <c r="F38" s="166" t="s">
        <v>25</v>
      </c>
      <c r="G38" s="217" t="s">
        <v>25</v>
      </c>
      <c r="H38" s="44" t="s">
        <v>25</v>
      </c>
      <c r="I38" s="149" t="s">
        <v>25</v>
      </c>
      <c r="J38" s="565"/>
      <c r="K38" s="321"/>
      <c r="L38" s="95">
        <f t="shared" si="18"/>
        <v>0</v>
      </c>
      <c r="M38" s="282" t="s">
        <v>25</v>
      </c>
      <c r="N38" s="149" t="s">
        <v>25</v>
      </c>
      <c r="O38" s="149" t="s">
        <v>25</v>
      </c>
      <c r="P38" s="306"/>
      <c r="Q38" s="297"/>
    </row>
    <row r="39" spans="1:17" ht="12.75" hidden="1" thickTop="1" x14ac:dyDescent="0.25">
      <c r="A39" s="30">
        <v>21395</v>
      </c>
      <c r="B39" s="43" t="s">
        <v>40</v>
      </c>
      <c r="C39" s="190">
        <f t="shared" si="11"/>
        <v>0</v>
      </c>
      <c r="D39" s="251" t="s">
        <v>25</v>
      </c>
      <c r="E39" s="44" t="s">
        <v>25</v>
      </c>
      <c r="F39" s="166" t="s">
        <v>25</v>
      </c>
      <c r="G39" s="217" t="s">
        <v>25</v>
      </c>
      <c r="H39" s="44" t="s">
        <v>25</v>
      </c>
      <c r="I39" s="149" t="s">
        <v>25</v>
      </c>
      <c r="J39" s="565"/>
      <c r="K39" s="321"/>
      <c r="L39" s="95">
        <f t="shared" si="18"/>
        <v>0</v>
      </c>
      <c r="M39" s="282" t="s">
        <v>25</v>
      </c>
      <c r="N39" s="149" t="s">
        <v>25</v>
      </c>
      <c r="O39" s="149" t="s">
        <v>25</v>
      </c>
      <c r="P39" s="306"/>
      <c r="Q39" s="297"/>
    </row>
    <row r="40" spans="1:17" ht="24.75" hidden="1" thickTop="1" x14ac:dyDescent="0.25">
      <c r="A40" s="30">
        <v>21399</v>
      </c>
      <c r="B40" s="43" t="s">
        <v>41</v>
      </c>
      <c r="C40" s="190">
        <f t="shared" si="11"/>
        <v>0</v>
      </c>
      <c r="D40" s="251" t="s">
        <v>25</v>
      </c>
      <c r="E40" s="44" t="s">
        <v>25</v>
      </c>
      <c r="F40" s="166" t="s">
        <v>25</v>
      </c>
      <c r="G40" s="217" t="s">
        <v>25</v>
      </c>
      <c r="H40" s="44" t="s">
        <v>25</v>
      </c>
      <c r="I40" s="149" t="s">
        <v>25</v>
      </c>
      <c r="J40" s="565"/>
      <c r="K40" s="321"/>
      <c r="L40" s="95">
        <f t="shared" si="18"/>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75" hidden="1" thickTop="1" x14ac:dyDescent="0.25">
      <c r="A42" s="50">
        <v>21490</v>
      </c>
      <c r="B42" s="51" t="s">
        <v>43</v>
      </c>
      <c r="C42" s="192">
        <f>SUM(F42,I42,L42)</f>
        <v>0</v>
      </c>
      <c r="D42" s="254">
        <f>D43</f>
        <v>0</v>
      </c>
      <c r="E42" s="52">
        <f t="shared" ref="E42" si="19">E43</f>
        <v>0</v>
      </c>
      <c r="F42" s="255">
        <f>F43</f>
        <v>0</v>
      </c>
      <c r="G42" s="219">
        <f t="shared" ref="G42:K42" si="20">G43</f>
        <v>0</v>
      </c>
      <c r="H42" s="52">
        <f t="shared" si="20"/>
        <v>0</v>
      </c>
      <c r="I42" s="271">
        <f t="shared" si="20"/>
        <v>0</v>
      </c>
      <c r="J42" s="254">
        <f t="shared" si="20"/>
        <v>0</v>
      </c>
      <c r="K42" s="52">
        <f t="shared" si="20"/>
        <v>0</v>
      </c>
      <c r="L42" s="255">
        <f>L43</f>
        <v>0</v>
      </c>
      <c r="M42" s="280" t="s">
        <v>25</v>
      </c>
      <c r="N42" s="122" t="s">
        <v>25</v>
      </c>
      <c r="O42" s="122" t="s">
        <v>25</v>
      </c>
      <c r="P42" s="304"/>
      <c r="Q42" s="182"/>
    </row>
    <row r="43" spans="1:17" s="19" customFormat="1" ht="24.75" hidden="1" thickTop="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row>
    <row r="45" spans="1:17" ht="24.75" hidden="1" thickTop="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289"/>
      <c r="Q45" s="297"/>
    </row>
    <row r="46" spans="1:17" ht="24.75" hidden="1" thickTop="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289"/>
      <c r="Q46" s="297"/>
    </row>
    <row r="47" spans="1:17" ht="12.75" thickTop="1"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4">SUM(F49,I49,L49,O49)</f>
        <v>261700</v>
      </c>
      <c r="D49" s="134">
        <f>SUM(D50,D281)</f>
        <v>259700</v>
      </c>
      <c r="E49" s="117">
        <f t="shared" ref="E49" si="25">SUM(E50,E281)</f>
        <v>2000</v>
      </c>
      <c r="F49" s="894">
        <f>SUM(F50,F281)</f>
        <v>261700</v>
      </c>
      <c r="G49" s="224">
        <f t="shared" ref="G49:O49" si="26">SUM(G50,G281)</f>
        <v>0</v>
      </c>
      <c r="H49" s="117">
        <f t="shared" si="26"/>
        <v>0</v>
      </c>
      <c r="I49" s="894">
        <f t="shared" si="26"/>
        <v>0</v>
      </c>
      <c r="J49" s="134">
        <f t="shared" si="26"/>
        <v>0</v>
      </c>
      <c r="K49" s="64">
        <f t="shared" si="26"/>
        <v>0</v>
      </c>
      <c r="L49" s="169">
        <f t="shared" si="26"/>
        <v>0</v>
      </c>
      <c r="M49" s="224">
        <f t="shared" si="26"/>
        <v>0</v>
      </c>
      <c r="N49" s="64">
        <f t="shared" si="26"/>
        <v>0</v>
      </c>
      <c r="O49" s="117">
        <f t="shared" si="26"/>
        <v>0</v>
      </c>
      <c r="P49" s="310"/>
      <c r="Q49" s="182"/>
    </row>
    <row r="50" spans="1:17" s="19" customFormat="1" ht="36.75" thickTop="1" x14ac:dyDescent="0.25">
      <c r="A50" s="65"/>
      <c r="B50" s="66" t="s">
        <v>50</v>
      </c>
      <c r="C50" s="198">
        <f t="shared" si="24"/>
        <v>261700</v>
      </c>
      <c r="D50" s="135">
        <f>SUM(D51,D193)</f>
        <v>259700</v>
      </c>
      <c r="E50" s="274">
        <f t="shared" ref="E50" si="27">SUM(E51,E193)</f>
        <v>2000</v>
      </c>
      <c r="F50" s="895">
        <f>SUM(F51,F193)</f>
        <v>261700</v>
      </c>
      <c r="G50" s="225">
        <f t="shared" ref="G50:O50" si="28">SUM(G51,G193)</f>
        <v>0</v>
      </c>
      <c r="H50" s="274">
        <f t="shared" si="28"/>
        <v>0</v>
      </c>
      <c r="I50" s="895">
        <f t="shared" si="28"/>
        <v>0</v>
      </c>
      <c r="J50" s="135">
        <f t="shared" si="28"/>
        <v>0</v>
      </c>
      <c r="K50" s="67">
        <f t="shared" si="28"/>
        <v>0</v>
      </c>
      <c r="L50" s="170">
        <f t="shared" si="28"/>
        <v>0</v>
      </c>
      <c r="M50" s="225">
        <f t="shared" si="28"/>
        <v>0</v>
      </c>
      <c r="N50" s="67">
        <f t="shared" si="28"/>
        <v>0</v>
      </c>
      <c r="O50" s="274">
        <f t="shared" si="28"/>
        <v>0</v>
      </c>
      <c r="P50" s="311"/>
      <c r="Q50" s="182"/>
    </row>
    <row r="51" spans="1:17" s="19" customFormat="1" ht="24" x14ac:dyDescent="0.25">
      <c r="A51" s="68"/>
      <c r="B51" s="16" t="s">
        <v>51</v>
      </c>
      <c r="C51" s="199">
        <f t="shared" si="24"/>
        <v>18991</v>
      </c>
      <c r="D51" s="136">
        <f>SUM(D52,D74,D172,D186)</f>
        <v>16991</v>
      </c>
      <c r="E51" s="275">
        <f t="shared" ref="E51" si="29">SUM(E52,E74,E172,E186)</f>
        <v>2000</v>
      </c>
      <c r="F51" s="896">
        <f>SUM(F52,F74,F172,F186)</f>
        <v>18991</v>
      </c>
      <c r="G51" s="226">
        <f t="shared" ref="G51:O51" si="30">SUM(G52,G74,G172,G186)</f>
        <v>0</v>
      </c>
      <c r="H51" s="275">
        <f t="shared" si="30"/>
        <v>0</v>
      </c>
      <c r="I51" s="896">
        <f t="shared" si="30"/>
        <v>0</v>
      </c>
      <c r="J51" s="136">
        <f t="shared" si="30"/>
        <v>0</v>
      </c>
      <c r="K51" s="69">
        <f t="shared" si="30"/>
        <v>0</v>
      </c>
      <c r="L51" s="171">
        <f t="shared" si="30"/>
        <v>0</v>
      </c>
      <c r="M51" s="226">
        <f t="shared" si="30"/>
        <v>0</v>
      </c>
      <c r="N51" s="69">
        <f t="shared" si="30"/>
        <v>0</v>
      </c>
      <c r="O51" s="275">
        <f t="shared" si="30"/>
        <v>0</v>
      </c>
      <c r="P51" s="312"/>
      <c r="Q51" s="182"/>
    </row>
    <row r="52" spans="1:17" s="19" customFormat="1" hidden="1" x14ac:dyDescent="0.25">
      <c r="A52" s="70">
        <v>1000</v>
      </c>
      <c r="B52" s="70" t="s">
        <v>52</v>
      </c>
      <c r="C52" s="200">
        <f t="shared" si="24"/>
        <v>0</v>
      </c>
      <c r="D52" s="137">
        <f>SUM(D53,D66)</f>
        <v>0</v>
      </c>
      <c r="E52" s="71">
        <f t="shared" ref="E52" si="31">SUM(E53,E66)</f>
        <v>0</v>
      </c>
      <c r="F52" s="172">
        <f>SUM(F53,F66)</f>
        <v>0</v>
      </c>
      <c r="G52" s="227">
        <f t="shared" ref="G52:O52" si="32">SUM(G53,G66)</f>
        <v>0</v>
      </c>
      <c r="H52" s="71">
        <f t="shared" si="32"/>
        <v>0</v>
      </c>
      <c r="I52" s="125">
        <f t="shared" si="32"/>
        <v>0</v>
      </c>
      <c r="J52" s="137">
        <f t="shared" si="32"/>
        <v>0</v>
      </c>
      <c r="K52" s="71">
        <f t="shared" si="32"/>
        <v>0</v>
      </c>
      <c r="L52" s="172">
        <f t="shared" si="32"/>
        <v>0</v>
      </c>
      <c r="M52" s="227">
        <f t="shared" si="32"/>
        <v>0</v>
      </c>
      <c r="N52" s="71">
        <f t="shared" si="32"/>
        <v>0</v>
      </c>
      <c r="O52" s="125">
        <f t="shared" si="32"/>
        <v>0</v>
      </c>
      <c r="P52" s="313"/>
      <c r="Q52" s="182"/>
    </row>
    <row r="53" spans="1:17" hidden="1" x14ac:dyDescent="0.25">
      <c r="A53" s="35">
        <v>1100</v>
      </c>
      <c r="B53" s="72" t="s">
        <v>53</v>
      </c>
      <c r="C53" s="188">
        <f t="shared" si="24"/>
        <v>0</v>
      </c>
      <c r="D53" s="130">
        <f>SUM(D54,D57,D65)</f>
        <v>0</v>
      </c>
      <c r="E53" s="38">
        <f t="shared" ref="E53" si="33">SUM(E54,E57,E65)</f>
        <v>0</v>
      </c>
      <c r="F53" s="175">
        <f>SUM(F54,F57,F65)</f>
        <v>0</v>
      </c>
      <c r="G53" s="228">
        <f t="shared" ref="G53:N53" si="34">SUM(G54,G57,G65)</f>
        <v>0</v>
      </c>
      <c r="H53" s="38">
        <f t="shared" si="34"/>
        <v>0</v>
      </c>
      <c r="I53" s="123">
        <f t="shared" si="34"/>
        <v>0</v>
      </c>
      <c r="J53" s="130">
        <f t="shared" si="34"/>
        <v>0</v>
      </c>
      <c r="K53" s="38">
        <f t="shared" si="34"/>
        <v>0</v>
      </c>
      <c r="L53" s="175">
        <f t="shared" si="34"/>
        <v>0</v>
      </c>
      <c r="M53" s="228">
        <f t="shared" si="34"/>
        <v>0</v>
      </c>
      <c r="N53" s="38">
        <f t="shared" si="34"/>
        <v>0</v>
      </c>
      <c r="O53" s="123">
        <f>SUM(O54,O57,O65)</f>
        <v>0</v>
      </c>
      <c r="P53" s="314"/>
      <c r="Q53" s="297"/>
    </row>
    <row r="54" spans="1:17" hidden="1" x14ac:dyDescent="0.25">
      <c r="A54" s="73">
        <v>1110</v>
      </c>
      <c r="B54" s="58" t="s">
        <v>54</v>
      </c>
      <c r="C54" s="195">
        <f>SUM(F54,I54,L54,O54)</f>
        <v>0</v>
      </c>
      <c r="D54" s="86">
        <f>SUM(D55:D56)</f>
        <v>0</v>
      </c>
      <c r="E54" s="74">
        <f>SUM(E55:E56)</f>
        <v>0</v>
      </c>
      <c r="F54" s="174">
        <f>SUM(F55:F56)</f>
        <v>0</v>
      </c>
      <c r="G54" s="229">
        <f t="shared" ref="G54:H54" si="35">SUM(G55:G56)</f>
        <v>0</v>
      </c>
      <c r="H54" s="74">
        <f t="shared" si="35"/>
        <v>0</v>
      </c>
      <c r="I54" s="154">
        <f>SUM(I55:I56)</f>
        <v>0</v>
      </c>
      <c r="J54" s="86">
        <f t="shared" ref="J54:K54" si="36">SUM(J55:J56)</f>
        <v>0</v>
      </c>
      <c r="K54" s="74">
        <f t="shared" si="36"/>
        <v>0</v>
      </c>
      <c r="L54" s="174">
        <f>SUM(L55:L56)</f>
        <v>0</v>
      </c>
      <c r="M54" s="229">
        <f t="shared" ref="M54:N54" si="37">SUM(M55:M56)</f>
        <v>0</v>
      </c>
      <c r="N54" s="74">
        <f t="shared" si="37"/>
        <v>0</v>
      </c>
      <c r="O54" s="154">
        <f>SUM(O55:O56)</f>
        <v>0</v>
      </c>
      <c r="P54" s="292"/>
      <c r="Q54" s="297"/>
    </row>
    <row r="55" spans="1:17" hidden="1" x14ac:dyDescent="0.25">
      <c r="A55" s="27">
        <v>1111</v>
      </c>
      <c r="B55" s="40" t="s">
        <v>55</v>
      </c>
      <c r="C55" s="189">
        <f t="shared" si="24"/>
        <v>0</v>
      </c>
      <c r="D55" s="263">
        <v>0</v>
      </c>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24"/>
        <v>0</v>
      </c>
      <c r="D56" s="264">
        <v>0</v>
      </c>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24"/>
        <v>0</v>
      </c>
      <c r="D57" s="132">
        <f>SUM(D58:D64)</f>
        <v>0</v>
      </c>
      <c r="E57" s="76">
        <f t="shared" ref="E57" si="38">SUM(E58:E64)</f>
        <v>0</v>
      </c>
      <c r="F57" s="95">
        <f>SUM(F58:F64)</f>
        <v>0</v>
      </c>
      <c r="G57" s="231">
        <f t="shared" ref="G57:N57" si="39">SUM(G58:G64)</f>
        <v>0</v>
      </c>
      <c r="H57" s="76">
        <f t="shared" si="39"/>
        <v>0</v>
      </c>
      <c r="I57" s="91">
        <f t="shared" si="39"/>
        <v>0</v>
      </c>
      <c r="J57" s="132">
        <f t="shared" si="39"/>
        <v>0</v>
      </c>
      <c r="K57" s="76">
        <f t="shared" si="39"/>
        <v>0</v>
      </c>
      <c r="L57" s="95">
        <f t="shared" si="39"/>
        <v>0</v>
      </c>
      <c r="M57" s="231">
        <f t="shared" si="39"/>
        <v>0</v>
      </c>
      <c r="N57" s="76">
        <f t="shared" si="39"/>
        <v>0</v>
      </c>
      <c r="O57" s="91">
        <f>SUM(O58:O64)</f>
        <v>0</v>
      </c>
      <c r="P57" s="291"/>
      <c r="Q57" s="297"/>
    </row>
    <row r="58" spans="1:17" hidden="1" x14ac:dyDescent="0.25">
      <c r="A58" s="30">
        <v>1141</v>
      </c>
      <c r="B58" s="43" t="s">
        <v>58</v>
      </c>
      <c r="C58" s="190">
        <f t="shared" si="24"/>
        <v>0</v>
      </c>
      <c r="D58" s="264">
        <v>0</v>
      </c>
      <c r="E58" s="45"/>
      <c r="F58" s="95">
        <f t="shared" ref="F58:F65" si="40">D58+E58</f>
        <v>0</v>
      </c>
      <c r="G58" s="230"/>
      <c r="H58" s="45"/>
      <c r="I58" s="91">
        <f t="shared" ref="I58:I65" si="41">G58+H58</f>
        <v>0</v>
      </c>
      <c r="J58" s="264"/>
      <c r="K58" s="45"/>
      <c r="L58" s="95">
        <f t="shared" ref="L58:L65" si="42">J58+K58</f>
        <v>0</v>
      </c>
      <c r="M58" s="230"/>
      <c r="N58" s="45"/>
      <c r="O58" s="91">
        <f t="shared" ref="O58:O65" si="43">M58+N58</f>
        <v>0</v>
      </c>
      <c r="P58" s="291"/>
      <c r="Q58" s="297"/>
    </row>
    <row r="59" spans="1:17" ht="24.75" hidden="1" customHeight="1" x14ac:dyDescent="0.25">
      <c r="A59" s="30">
        <v>1142</v>
      </c>
      <c r="B59" s="43" t="s">
        <v>59</v>
      </c>
      <c r="C59" s="190">
        <f t="shared" si="24"/>
        <v>0</v>
      </c>
      <c r="D59" s="264">
        <v>0</v>
      </c>
      <c r="E59" s="45"/>
      <c r="F59" s="95">
        <f t="shared" si="40"/>
        <v>0</v>
      </c>
      <c r="G59" s="230"/>
      <c r="H59" s="45"/>
      <c r="I59" s="91">
        <f t="shared" si="41"/>
        <v>0</v>
      </c>
      <c r="J59" s="264"/>
      <c r="K59" s="45"/>
      <c r="L59" s="95">
        <f t="shared" si="42"/>
        <v>0</v>
      </c>
      <c r="M59" s="230"/>
      <c r="N59" s="45"/>
      <c r="O59" s="91">
        <f t="shared" si="43"/>
        <v>0</v>
      </c>
      <c r="P59" s="291"/>
      <c r="Q59" s="297"/>
    </row>
    <row r="60" spans="1:17" ht="24" hidden="1" x14ac:dyDescent="0.25">
      <c r="A60" s="30">
        <v>1145</v>
      </c>
      <c r="B60" s="43" t="s">
        <v>60</v>
      </c>
      <c r="C60" s="190">
        <f t="shared" si="24"/>
        <v>0</v>
      </c>
      <c r="D60" s="264">
        <v>0</v>
      </c>
      <c r="E60" s="45"/>
      <c r="F60" s="95">
        <f t="shared" si="40"/>
        <v>0</v>
      </c>
      <c r="G60" s="230"/>
      <c r="H60" s="45"/>
      <c r="I60" s="91">
        <f t="shared" si="41"/>
        <v>0</v>
      </c>
      <c r="J60" s="264"/>
      <c r="K60" s="45"/>
      <c r="L60" s="95">
        <f t="shared" si="42"/>
        <v>0</v>
      </c>
      <c r="M60" s="230"/>
      <c r="N60" s="45"/>
      <c r="O60" s="91">
        <f t="shared" si="43"/>
        <v>0</v>
      </c>
      <c r="P60" s="291"/>
      <c r="Q60" s="297"/>
    </row>
    <row r="61" spans="1:17" ht="27.75" hidden="1" customHeight="1" x14ac:dyDescent="0.25">
      <c r="A61" s="30">
        <v>1146</v>
      </c>
      <c r="B61" s="43" t="s">
        <v>61</v>
      </c>
      <c r="C61" s="190">
        <f t="shared" si="24"/>
        <v>0</v>
      </c>
      <c r="D61" s="264">
        <v>0</v>
      </c>
      <c r="E61" s="45"/>
      <c r="F61" s="95">
        <f t="shared" si="40"/>
        <v>0</v>
      </c>
      <c r="G61" s="230"/>
      <c r="H61" s="45"/>
      <c r="I61" s="91">
        <f t="shared" si="41"/>
        <v>0</v>
      </c>
      <c r="J61" s="264"/>
      <c r="K61" s="45"/>
      <c r="L61" s="95">
        <f t="shared" si="42"/>
        <v>0</v>
      </c>
      <c r="M61" s="230"/>
      <c r="N61" s="45"/>
      <c r="O61" s="91">
        <f t="shared" si="43"/>
        <v>0</v>
      </c>
      <c r="P61" s="291"/>
      <c r="Q61" s="297"/>
    </row>
    <row r="62" spans="1:17" hidden="1" x14ac:dyDescent="0.25">
      <c r="A62" s="30">
        <v>1147</v>
      </c>
      <c r="B62" s="43" t="s">
        <v>62</v>
      </c>
      <c r="C62" s="190">
        <f t="shared" si="24"/>
        <v>0</v>
      </c>
      <c r="D62" s="264">
        <v>0</v>
      </c>
      <c r="E62" s="45"/>
      <c r="F62" s="95">
        <f t="shared" si="40"/>
        <v>0</v>
      </c>
      <c r="G62" s="230"/>
      <c r="H62" s="45"/>
      <c r="I62" s="91">
        <f t="shared" si="41"/>
        <v>0</v>
      </c>
      <c r="J62" s="264"/>
      <c r="K62" s="45"/>
      <c r="L62" s="95">
        <f t="shared" si="42"/>
        <v>0</v>
      </c>
      <c r="M62" s="230"/>
      <c r="N62" s="45"/>
      <c r="O62" s="91">
        <f t="shared" si="43"/>
        <v>0</v>
      </c>
      <c r="P62" s="291"/>
      <c r="Q62" s="297"/>
    </row>
    <row r="63" spans="1:17" hidden="1" x14ac:dyDescent="0.25">
      <c r="A63" s="30">
        <v>1148</v>
      </c>
      <c r="B63" s="43" t="s">
        <v>63</v>
      </c>
      <c r="C63" s="190">
        <f t="shared" si="24"/>
        <v>0</v>
      </c>
      <c r="D63" s="264">
        <v>0</v>
      </c>
      <c r="E63" s="45"/>
      <c r="F63" s="95">
        <f t="shared" si="40"/>
        <v>0</v>
      </c>
      <c r="G63" s="230"/>
      <c r="H63" s="45"/>
      <c r="I63" s="91">
        <f t="shared" si="41"/>
        <v>0</v>
      </c>
      <c r="J63" s="264"/>
      <c r="K63" s="45"/>
      <c r="L63" s="95">
        <f t="shared" si="42"/>
        <v>0</v>
      </c>
      <c r="M63" s="230"/>
      <c r="N63" s="45"/>
      <c r="O63" s="91">
        <f t="shared" si="43"/>
        <v>0</v>
      </c>
      <c r="P63" s="291"/>
      <c r="Q63" s="297"/>
    </row>
    <row r="64" spans="1:17" ht="36" hidden="1" x14ac:dyDescent="0.25">
      <c r="A64" s="30">
        <v>1149</v>
      </c>
      <c r="B64" s="43" t="s">
        <v>64</v>
      </c>
      <c r="C64" s="190">
        <f t="shared" si="24"/>
        <v>0</v>
      </c>
      <c r="D64" s="264">
        <v>0</v>
      </c>
      <c r="E64" s="45"/>
      <c r="F64" s="95">
        <f t="shared" si="40"/>
        <v>0</v>
      </c>
      <c r="G64" s="230"/>
      <c r="H64" s="45"/>
      <c r="I64" s="91">
        <f t="shared" si="41"/>
        <v>0</v>
      </c>
      <c r="J64" s="264"/>
      <c r="K64" s="45"/>
      <c r="L64" s="95">
        <f t="shared" si="42"/>
        <v>0</v>
      </c>
      <c r="M64" s="230"/>
      <c r="N64" s="45"/>
      <c r="O64" s="91">
        <f t="shared" si="43"/>
        <v>0</v>
      </c>
      <c r="P64" s="291"/>
      <c r="Q64" s="297"/>
    </row>
    <row r="65" spans="1:17" ht="36" hidden="1" x14ac:dyDescent="0.25">
      <c r="A65" s="73">
        <v>1150</v>
      </c>
      <c r="B65" s="58" t="s">
        <v>65</v>
      </c>
      <c r="C65" s="195">
        <f t="shared" si="24"/>
        <v>0</v>
      </c>
      <c r="D65" s="261">
        <v>0</v>
      </c>
      <c r="E65" s="77"/>
      <c r="F65" s="174">
        <f t="shared" si="40"/>
        <v>0</v>
      </c>
      <c r="G65" s="232"/>
      <c r="H65" s="77"/>
      <c r="I65" s="154">
        <f t="shared" si="41"/>
        <v>0</v>
      </c>
      <c r="J65" s="261"/>
      <c r="K65" s="77"/>
      <c r="L65" s="174">
        <f t="shared" si="42"/>
        <v>0</v>
      </c>
      <c r="M65" s="232"/>
      <c r="N65" s="77"/>
      <c r="O65" s="154">
        <f t="shared" si="43"/>
        <v>0</v>
      </c>
      <c r="P65" s="292"/>
      <c r="Q65" s="297"/>
    </row>
    <row r="66" spans="1:17" ht="36" hidden="1" x14ac:dyDescent="0.25">
      <c r="A66" s="35">
        <v>1200</v>
      </c>
      <c r="B66" s="72" t="s">
        <v>66</v>
      </c>
      <c r="C66" s="188">
        <f t="shared" si="24"/>
        <v>0</v>
      </c>
      <c r="D66" s="130">
        <f>SUM(D67:D68)</f>
        <v>0</v>
      </c>
      <c r="E66" s="38">
        <f t="shared" ref="E66" si="44">SUM(E67:E68)</f>
        <v>0</v>
      </c>
      <c r="F66" s="175">
        <f>SUM(F67:F68)</f>
        <v>0</v>
      </c>
      <c r="G66" s="228">
        <f t="shared" ref="G66:N66" si="45">SUM(G67:G68)</f>
        <v>0</v>
      </c>
      <c r="H66" s="38">
        <f t="shared" si="45"/>
        <v>0</v>
      </c>
      <c r="I66" s="123">
        <f t="shared" si="45"/>
        <v>0</v>
      </c>
      <c r="J66" s="130">
        <f t="shared" si="45"/>
        <v>0</v>
      </c>
      <c r="K66" s="38">
        <f t="shared" si="45"/>
        <v>0</v>
      </c>
      <c r="L66" s="175">
        <f t="shared" si="45"/>
        <v>0</v>
      </c>
      <c r="M66" s="228">
        <f t="shared" si="45"/>
        <v>0</v>
      </c>
      <c r="N66" s="38">
        <f t="shared" si="45"/>
        <v>0</v>
      </c>
      <c r="O66" s="123">
        <f>SUM(O67:O68)</f>
        <v>0</v>
      </c>
      <c r="P66" s="293"/>
      <c r="Q66" s="297"/>
    </row>
    <row r="67" spans="1:17" ht="24" hidden="1" x14ac:dyDescent="0.25">
      <c r="A67" s="782">
        <v>1210</v>
      </c>
      <c r="B67" s="40" t="s">
        <v>67</v>
      </c>
      <c r="C67" s="189">
        <f t="shared" si="24"/>
        <v>0</v>
      </c>
      <c r="D67" s="263">
        <v>0</v>
      </c>
      <c r="E67" s="42"/>
      <c r="F67" s="176">
        <f>D67+E67</f>
        <v>0</v>
      </c>
      <c r="G67" s="220"/>
      <c r="H67" s="42"/>
      <c r="I67" s="90">
        <f>G67+H67</f>
        <v>0</v>
      </c>
      <c r="J67" s="263"/>
      <c r="K67" s="42"/>
      <c r="L67" s="176">
        <f>J67+K67</f>
        <v>0</v>
      </c>
      <c r="M67" s="220"/>
      <c r="N67" s="42"/>
      <c r="O67" s="90">
        <f>M67+N67</f>
        <v>0</v>
      </c>
      <c r="P67" s="290"/>
      <c r="Q67" s="297"/>
    </row>
    <row r="68" spans="1:17" ht="24" hidden="1" x14ac:dyDescent="0.25">
      <c r="A68" s="75">
        <v>1220</v>
      </c>
      <c r="B68" s="43" t="s">
        <v>68</v>
      </c>
      <c r="C68" s="190">
        <f t="shared" si="24"/>
        <v>0</v>
      </c>
      <c r="D68" s="132">
        <f>SUM(D69:D73)</f>
        <v>0</v>
      </c>
      <c r="E68" s="76">
        <f t="shared" ref="E68" si="46">SUM(E69:E73)</f>
        <v>0</v>
      </c>
      <c r="F68" s="95">
        <f>SUM(F69:F73)</f>
        <v>0</v>
      </c>
      <c r="G68" s="231">
        <f t="shared" ref="G68:O68" si="47">SUM(G69:G73)</f>
        <v>0</v>
      </c>
      <c r="H68" s="76">
        <f t="shared" si="47"/>
        <v>0</v>
      </c>
      <c r="I68" s="91">
        <f t="shared" si="47"/>
        <v>0</v>
      </c>
      <c r="J68" s="132">
        <f t="shared" si="47"/>
        <v>0</v>
      </c>
      <c r="K68" s="76">
        <f t="shared" si="47"/>
        <v>0</v>
      </c>
      <c r="L68" s="95">
        <f t="shared" si="47"/>
        <v>0</v>
      </c>
      <c r="M68" s="231">
        <f t="shared" si="47"/>
        <v>0</v>
      </c>
      <c r="N68" s="76">
        <f t="shared" si="47"/>
        <v>0</v>
      </c>
      <c r="O68" s="91">
        <f t="shared" si="47"/>
        <v>0</v>
      </c>
      <c r="P68" s="291"/>
      <c r="Q68" s="297"/>
    </row>
    <row r="69" spans="1:17" ht="60" hidden="1" x14ac:dyDescent="0.25">
      <c r="A69" s="30">
        <v>1221</v>
      </c>
      <c r="B69" s="43" t="s">
        <v>69</v>
      </c>
      <c r="C69" s="190">
        <f t="shared" si="24"/>
        <v>0</v>
      </c>
      <c r="D69" s="264">
        <v>0</v>
      </c>
      <c r="E69" s="45"/>
      <c r="F69" s="95">
        <f t="shared" ref="F69:F73" si="48">D69+E69</f>
        <v>0</v>
      </c>
      <c r="G69" s="230"/>
      <c r="H69" s="45"/>
      <c r="I69" s="91">
        <f t="shared" ref="I69:I73" si="49">G69+H69</f>
        <v>0</v>
      </c>
      <c r="J69" s="264"/>
      <c r="K69" s="45"/>
      <c r="L69" s="95">
        <f t="shared" ref="L69:L73" si="50">J69+K69</f>
        <v>0</v>
      </c>
      <c r="M69" s="230"/>
      <c r="N69" s="45"/>
      <c r="O69" s="91">
        <f t="shared" ref="O69:O73" si="51">M69+N69</f>
        <v>0</v>
      </c>
      <c r="P69" s="291"/>
      <c r="Q69" s="297"/>
    </row>
    <row r="70" spans="1:17" hidden="1" x14ac:dyDescent="0.25">
      <c r="A70" s="30">
        <v>1223</v>
      </c>
      <c r="B70" s="43" t="s">
        <v>70</v>
      </c>
      <c r="C70" s="190">
        <f t="shared" si="24"/>
        <v>0</v>
      </c>
      <c r="D70" s="264">
        <v>0</v>
      </c>
      <c r="E70" s="45"/>
      <c r="F70" s="95">
        <f t="shared" si="48"/>
        <v>0</v>
      </c>
      <c r="G70" s="230"/>
      <c r="H70" s="45"/>
      <c r="I70" s="91">
        <f t="shared" si="49"/>
        <v>0</v>
      </c>
      <c r="J70" s="264"/>
      <c r="K70" s="45"/>
      <c r="L70" s="95">
        <f t="shared" si="50"/>
        <v>0</v>
      </c>
      <c r="M70" s="230"/>
      <c r="N70" s="45"/>
      <c r="O70" s="91">
        <f t="shared" si="51"/>
        <v>0</v>
      </c>
      <c r="P70" s="291"/>
      <c r="Q70" s="297"/>
    </row>
    <row r="71" spans="1:17" hidden="1" x14ac:dyDescent="0.25">
      <c r="A71" s="30">
        <v>1225</v>
      </c>
      <c r="B71" s="43" t="s">
        <v>71</v>
      </c>
      <c r="C71" s="190">
        <f t="shared" si="24"/>
        <v>0</v>
      </c>
      <c r="D71" s="264">
        <v>0</v>
      </c>
      <c r="E71" s="45"/>
      <c r="F71" s="95">
        <f t="shared" si="48"/>
        <v>0</v>
      </c>
      <c r="G71" s="230"/>
      <c r="H71" s="45"/>
      <c r="I71" s="91">
        <f t="shared" si="49"/>
        <v>0</v>
      </c>
      <c r="J71" s="264"/>
      <c r="K71" s="45"/>
      <c r="L71" s="95">
        <f t="shared" si="50"/>
        <v>0</v>
      </c>
      <c r="M71" s="230"/>
      <c r="N71" s="45"/>
      <c r="O71" s="91">
        <f t="shared" si="51"/>
        <v>0</v>
      </c>
      <c r="P71" s="291"/>
      <c r="Q71" s="297"/>
    </row>
    <row r="72" spans="1:17" ht="36" hidden="1" x14ac:dyDescent="0.25">
      <c r="A72" s="30">
        <v>1227</v>
      </c>
      <c r="B72" s="43" t="s">
        <v>72</v>
      </c>
      <c r="C72" s="190">
        <f t="shared" si="24"/>
        <v>0</v>
      </c>
      <c r="D72" s="264">
        <v>0</v>
      </c>
      <c r="E72" s="45"/>
      <c r="F72" s="95">
        <f t="shared" si="48"/>
        <v>0</v>
      </c>
      <c r="G72" s="230"/>
      <c r="H72" s="45"/>
      <c r="I72" s="91">
        <f t="shared" si="49"/>
        <v>0</v>
      </c>
      <c r="J72" s="264"/>
      <c r="K72" s="45"/>
      <c r="L72" s="95">
        <f t="shared" si="50"/>
        <v>0</v>
      </c>
      <c r="M72" s="230"/>
      <c r="N72" s="45"/>
      <c r="O72" s="91">
        <f t="shared" si="51"/>
        <v>0</v>
      </c>
      <c r="P72" s="291"/>
      <c r="Q72" s="297"/>
    </row>
    <row r="73" spans="1:17" ht="60" hidden="1" x14ac:dyDescent="0.25">
      <c r="A73" s="30">
        <v>1228</v>
      </c>
      <c r="B73" s="43" t="s">
        <v>73</v>
      </c>
      <c r="C73" s="190">
        <f t="shared" si="24"/>
        <v>0</v>
      </c>
      <c r="D73" s="264">
        <v>0</v>
      </c>
      <c r="E73" s="45"/>
      <c r="F73" s="95">
        <f t="shared" si="48"/>
        <v>0</v>
      </c>
      <c r="G73" s="230"/>
      <c r="H73" s="45"/>
      <c r="I73" s="91">
        <f t="shared" si="49"/>
        <v>0</v>
      </c>
      <c r="J73" s="264"/>
      <c r="K73" s="45"/>
      <c r="L73" s="95">
        <f t="shared" si="50"/>
        <v>0</v>
      </c>
      <c r="M73" s="230"/>
      <c r="N73" s="45"/>
      <c r="O73" s="91">
        <f t="shared" si="51"/>
        <v>0</v>
      </c>
      <c r="P73" s="291"/>
      <c r="Q73" s="297"/>
    </row>
    <row r="74" spans="1:17" x14ac:dyDescent="0.25">
      <c r="A74" s="70">
        <v>2000</v>
      </c>
      <c r="B74" s="70" t="s">
        <v>74</v>
      </c>
      <c r="C74" s="200">
        <f t="shared" si="24"/>
        <v>18991</v>
      </c>
      <c r="D74" s="137">
        <f>SUM(D75,D82,D129,D163,D164,D171)</f>
        <v>16991</v>
      </c>
      <c r="E74" s="125">
        <f t="shared" ref="E74" si="52">SUM(E75,E82,E129,E163,E164,E171)</f>
        <v>2000</v>
      </c>
      <c r="F74" s="897">
        <f>SUM(F75,F82,F129,F163,F164,F171)</f>
        <v>18991</v>
      </c>
      <c r="G74" s="227">
        <f t="shared" ref="G74:O74" si="53">SUM(G75,G82,G129,G163,G164,G171)</f>
        <v>0</v>
      </c>
      <c r="H74" s="125">
        <f t="shared" si="53"/>
        <v>0</v>
      </c>
      <c r="I74" s="897">
        <f t="shared" si="53"/>
        <v>0</v>
      </c>
      <c r="J74" s="137">
        <f t="shared" si="53"/>
        <v>0</v>
      </c>
      <c r="K74" s="71">
        <f t="shared" si="53"/>
        <v>0</v>
      </c>
      <c r="L74" s="172">
        <f t="shared" si="53"/>
        <v>0</v>
      </c>
      <c r="M74" s="227">
        <f t="shared" si="53"/>
        <v>0</v>
      </c>
      <c r="N74" s="71">
        <f t="shared" si="53"/>
        <v>0</v>
      </c>
      <c r="O74" s="125">
        <f t="shared" si="53"/>
        <v>0</v>
      </c>
      <c r="P74" s="313"/>
      <c r="Q74" s="297"/>
    </row>
    <row r="75" spans="1:17" ht="24" hidden="1" x14ac:dyDescent="0.25">
      <c r="A75" s="35">
        <v>2100</v>
      </c>
      <c r="B75" s="72" t="s">
        <v>75</v>
      </c>
      <c r="C75" s="188">
        <f t="shared" si="24"/>
        <v>0</v>
      </c>
      <c r="D75" s="130">
        <f>SUM(D76,D79)</f>
        <v>0</v>
      </c>
      <c r="E75" s="38">
        <f t="shared" ref="E75" si="54">SUM(E76,E79)</f>
        <v>0</v>
      </c>
      <c r="F75" s="175">
        <f>SUM(F76,F79)</f>
        <v>0</v>
      </c>
      <c r="G75" s="228">
        <f t="shared" ref="G75:O75" si="55">SUM(G76,G79)</f>
        <v>0</v>
      </c>
      <c r="H75" s="38">
        <f t="shared" si="55"/>
        <v>0</v>
      </c>
      <c r="I75" s="123">
        <f t="shared" si="55"/>
        <v>0</v>
      </c>
      <c r="J75" s="130">
        <f t="shared" si="55"/>
        <v>0</v>
      </c>
      <c r="K75" s="38">
        <f t="shared" si="55"/>
        <v>0</v>
      </c>
      <c r="L75" s="175">
        <f t="shared" si="55"/>
        <v>0</v>
      </c>
      <c r="M75" s="228">
        <f t="shared" si="55"/>
        <v>0</v>
      </c>
      <c r="N75" s="38">
        <f t="shared" si="55"/>
        <v>0</v>
      </c>
      <c r="O75" s="123">
        <f t="shared" si="55"/>
        <v>0</v>
      </c>
      <c r="P75" s="293"/>
      <c r="Q75" s="297"/>
    </row>
    <row r="76" spans="1:17" ht="24" hidden="1" x14ac:dyDescent="0.25">
      <c r="A76" s="782">
        <v>2110</v>
      </c>
      <c r="B76" s="40" t="s">
        <v>76</v>
      </c>
      <c r="C76" s="189">
        <f t="shared" si="24"/>
        <v>0</v>
      </c>
      <c r="D76" s="131">
        <f>SUM(D77:D78)</f>
        <v>0</v>
      </c>
      <c r="E76" s="79">
        <f t="shared" ref="E76" si="56">SUM(E77:E78)</f>
        <v>0</v>
      </c>
      <c r="F76" s="176">
        <f>SUM(F77:F78)</f>
        <v>0</v>
      </c>
      <c r="G76" s="233">
        <f t="shared" ref="G76:O76" si="57">SUM(G77:G78)</f>
        <v>0</v>
      </c>
      <c r="H76" s="79">
        <f t="shared" si="57"/>
        <v>0</v>
      </c>
      <c r="I76" s="90">
        <f t="shared" si="57"/>
        <v>0</v>
      </c>
      <c r="J76" s="131">
        <f t="shared" si="57"/>
        <v>0</v>
      </c>
      <c r="K76" s="79">
        <f t="shared" si="57"/>
        <v>0</v>
      </c>
      <c r="L76" s="176">
        <f t="shared" si="57"/>
        <v>0</v>
      </c>
      <c r="M76" s="233">
        <f t="shared" si="57"/>
        <v>0</v>
      </c>
      <c r="N76" s="79">
        <f t="shared" si="57"/>
        <v>0</v>
      </c>
      <c r="O76" s="90">
        <f t="shared" si="57"/>
        <v>0</v>
      </c>
      <c r="P76" s="290"/>
      <c r="Q76" s="297"/>
    </row>
    <row r="77" spans="1:17" hidden="1" x14ac:dyDescent="0.25">
      <c r="A77" s="30">
        <v>2111</v>
      </c>
      <c r="B77" s="43" t="s">
        <v>77</v>
      </c>
      <c r="C77" s="190">
        <f t="shared" si="24"/>
        <v>0</v>
      </c>
      <c r="D77" s="264">
        <v>0</v>
      </c>
      <c r="E77" s="45"/>
      <c r="F77" s="95">
        <f t="shared" ref="F77:F78" si="58">D77+E77</f>
        <v>0</v>
      </c>
      <c r="G77" s="230"/>
      <c r="H77" s="45"/>
      <c r="I77" s="91">
        <f t="shared" ref="I77:I78" si="59">G77+H77</f>
        <v>0</v>
      </c>
      <c r="J77" s="264"/>
      <c r="K77" s="45"/>
      <c r="L77" s="95">
        <f t="shared" ref="L77:L78" si="60">J77+K77</f>
        <v>0</v>
      </c>
      <c r="M77" s="230"/>
      <c r="N77" s="45"/>
      <c r="O77" s="91">
        <f t="shared" ref="O77:O78" si="61">M77+N77</f>
        <v>0</v>
      </c>
      <c r="P77" s="291"/>
      <c r="Q77" s="297"/>
    </row>
    <row r="78" spans="1:17" ht="24" hidden="1" x14ac:dyDescent="0.25">
      <c r="A78" s="30">
        <v>2112</v>
      </c>
      <c r="B78" s="43" t="s">
        <v>78</v>
      </c>
      <c r="C78" s="190">
        <f t="shared" si="24"/>
        <v>0</v>
      </c>
      <c r="D78" s="264">
        <v>0</v>
      </c>
      <c r="E78" s="45"/>
      <c r="F78" s="95">
        <f t="shared" si="58"/>
        <v>0</v>
      </c>
      <c r="G78" s="230"/>
      <c r="H78" s="45"/>
      <c r="I78" s="91">
        <f t="shared" si="59"/>
        <v>0</v>
      </c>
      <c r="J78" s="264"/>
      <c r="K78" s="45"/>
      <c r="L78" s="95">
        <f t="shared" si="60"/>
        <v>0</v>
      </c>
      <c r="M78" s="230"/>
      <c r="N78" s="45"/>
      <c r="O78" s="91">
        <f t="shared" si="61"/>
        <v>0</v>
      </c>
      <c r="P78" s="291"/>
      <c r="Q78" s="297"/>
    </row>
    <row r="79" spans="1:17" ht="24" hidden="1" x14ac:dyDescent="0.25">
      <c r="A79" s="75">
        <v>2120</v>
      </c>
      <c r="B79" s="43" t="s">
        <v>79</v>
      </c>
      <c r="C79" s="190">
        <f t="shared" si="24"/>
        <v>0</v>
      </c>
      <c r="D79" s="132">
        <f>SUM(D80:D81)</f>
        <v>0</v>
      </c>
      <c r="E79" s="76">
        <f t="shared" ref="E79" si="62">SUM(E80:E81)</f>
        <v>0</v>
      </c>
      <c r="F79" s="95">
        <f>SUM(F80:F81)</f>
        <v>0</v>
      </c>
      <c r="G79" s="231">
        <f t="shared" ref="G79:O79" si="63">SUM(G80:G81)</f>
        <v>0</v>
      </c>
      <c r="H79" s="76">
        <f t="shared" si="63"/>
        <v>0</v>
      </c>
      <c r="I79" s="91">
        <f t="shared" si="63"/>
        <v>0</v>
      </c>
      <c r="J79" s="132">
        <f t="shared" si="63"/>
        <v>0</v>
      </c>
      <c r="K79" s="76">
        <f t="shared" si="63"/>
        <v>0</v>
      </c>
      <c r="L79" s="95">
        <f t="shared" si="63"/>
        <v>0</v>
      </c>
      <c r="M79" s="231">
        <f t="shared" si="63"/>
        <v>0</v>
      </c>
      <c r="N79" s="76">
        <f t="shared" si="63"/>
        <v>0</v>
      </c>
      <c r="O79" s="91">
        <f t="shared" si="63"/>
        <v>0</v>
      </c>
      <c r="P79" s="291"/>
      <c r="Q79" s="297"/>
    </row>
    <row r="80" spans="1:17" hidden="1" x14ac:dyDescent="0.25">
      <c r="A80" s="30">
        <v>2121</v>
      </c>
      <c r="B80" s="43" t="s">
        <v>77</v>
      </c>
      <c r="C80" s="190">
        <f t="shared" si="24"/>
        <v>0</v>
      </c>
      <c r="D80" s="264">
        <v>0</v>
      </c>
      <c r="E80" s="45"/>
      <c r="F80" s="95">
        <f t="shared" ref="F80:F81" si="64">D80+E80</f>
        <v>0</v>
      </c>
      <c r="G80" s="230"/>
      <c r="H80" s="45"/>
      <c r="I80" s="91">
        <f t="shared" ref="I80:I81" si="65">G80+H80</f>
        <v>0</v>
      </c>
      <c r="J80" s="264"/>
      <c r="K80" s="45"/>
      <c r="L80" s="95">
        <f t="shared" ref="L80:L81" si="66">J80+K80</f>
        <v>0</v>
      </c>
      <c r="M80" s="230"/>
      <c r="N80" s="45"/>
      <c r="O80" s="91">
        <f t="shared" ref="O80:O81" si="67">M80+N80</f>
        <v>0</v>
      </c>
      <c r="P80" s="291"/>
      <c r="Q80" s="297"/>
    </row>
    <row r="81" spans="1:17" ht="24" hidden="1" x14ac:dyDescent="0.25">
      <c r="A81" s="30">
        <v>2122</v>
      </c>
      <c r="B81" s="43" t="s">
        <v>78</v>
      </c>
      <c r="C81" s="190">
        <f t="shared" si="24"/>
        <v>0</v>
      </c>
      <c r="D81" s="264">
        <v>0</v>
      </c>
      <c r="E81" s="45"/>
      <c r="F81" s="95">
        <f t="shared" si="64"/>
        <v>0</v>
      </c>
      <c r="G81" s="230"/>
      <c r="H81" s="45"/>
      <c r="I81" s="91">
        <f t="shared" si="65"/>
        <v>0</v>
      </c>
      <c r="J81" s="264"/>
      <c r="K81" s="45"/>
      <c r="L81" s="95">
        <f t="shared" si="66"/>
        <v>0</v>
      </c>
      <c r="M81" s="230"/>
      <c r="N81" s="45"/>
      <c r="O81" s="91">
        <f t="shared" si="67"/>
        <v>0</v>
      </c>
      <c r="P81" s="291"/>
      <c r="Q81" s="297"/>
    </row>
    <row r="82" spans="1:17" x14ac:dyDescent="0.25">
      <c r="A82" s="35">
        <v>2200</v>
      </c>
      <c r="B82" s="72" t="s">
        <v>80</v>
      </c>
      <c r="C82" s="188">
        <f t="shared" si="24"/>
        <v>18991</v>
      </c>
      <c r="D82" s="130">
        <f>SUM(D83,D88,D94,D102,D111,D115,D121,D127)</f>
        <v>16991</v>
      </c>
      <c r="E82" s="123">
        <f t="shared" ref="E82" si="68">SUM(E83,E88,E94,E102,E111,E115,E121,E127)</f>
        <v>2000</v>
      </c>
      <c r="F82" s="898">
        <f>SUM(F83,F88,F94,F102,F111,F115,F121,F127)</f>
        <v>18991</v>
      </c>
      <c r="G82" s="228">
        <f t="shared" ref="G82:O82" si="69">SUM(G83,G88,G94,G102,G111,G115,G121,G127)</f>
        <v>0</v>
      </c>
      <c r="H82" s="123">
        <f t="shared" si="69"/>
        <v>0</v>
      </c>
      <c r="I82" s="898">
        <f t="shared" si="69"/>
        <v>0</v>
      </c>
      <c r="J82" s="130">
        <f t="shared" si="69"/>
        <v>0</v>
      </c>
      <c r="K82" s="38">
        <f t="shared" si="69"/>
        <v>0</v>
      </c>
      <c r="L82" s="175">
        <f t="shared" si="69"/>
        <v>0</v>
      </c>
      <c r="M82" s="228">
        <f t="shared" si="69"/>
        <v>0</v>
      </c>
      <c r="N82" s="38">
        <f t="shared" si="69"/>
        <v>0</v>
      </c>
      <c r="O82" s="123">
        <f t="shared" si="69"/>
        <v>0</v>
      </c>
      <c r="P82" s="315"/>
      <c r="Q82" s="297"/>
    </row>
    <row r="83" spans="1:17" ht="24" hidden="1" x14ac:dyDescent="0.25">
      <c r="A83" s="73">
        <v>2210</v>
      </c>
      <c r="B83" s="58" t="s">
        <v>81</v>
      </c>
      <c r="C83" s="195">
        <f t="shared" si="24"/>
        <v>0</v>
      </c>
      <c r="D83" s="86">
        <f>SUM(D84:D87)</f>
        <v>0</v>
      </c>
      <c r="E83" s="74">
        <f t="shared" ref="E83" si="70">SUM(E84:E87)</f>
        <v>0</v>
      </c>
      <c r="F83" s="174">
        <f>SUM(F84:F87)</f>
        <v>0</v>
      </c>
      <c r="G83" s="229">
        <f t="shared" ref="G83:O83" si="71">SUM(G84:G87)</f>
        <v>0</v>
      </c>
      <c r="H83" s="74">
        <f t="shared" si="71"/>
        <v>0</v>
      </c>
      <c r="I83" s="154">
        <f t="shared" si="71"/>
        <v>0</v>
      </c>
      <c r="J83" s="86">
        <f t="shared" si="71"/>
        <v>0</v>
      </c>
      <c r="K83" s="74">
        <f t="shared" si="71"/>
        <v>0</v>
      </c>
      <c r="L83" s="174">
        <f t="shared" si="71"/>
        <v>0</v>
      </c>
      <c r="M83" s="229">
        <f t="shared" si="71"/>
        <v>0</v>
      </c>
      <c r="N83" s="74">
        <f t="shared" si="71"/>
        <v>0</v>
      </c>
      <c r="O83" s="154">
        <f t="shared" si="71"/>
        <v>0</v>
      </c>
      <c r="P83" s="292"/>
      <c r="Q83" s="297"/>
    </row>
    <row r="84" spans="1:17" ht="24" hidden="1" x14ac:dyDescent="0.25">
      <c r="A84" s="27">
        <v>2211</v>
      </c>
      <c r="B84" s="40" t="s">
        <v>82</v>
      </c>
      <c r="C84" s="189">
        <f t="shared" si="24"/>
        <v>0</v>
      </c>
      <c r="D84" s="263">
        <v>0</v>
      </c>
      <c r="E84" s="42"/>
      <c r="F84" s="176">
        <f t="shared" ref="F84:F87" si="72">D84+E84</f>
        <v>0</v>
      </c>
      <c r="G84" s="220"/>
      <c r="H84" s="42"/>
      <c r="I84" s="90">
        <f t="shared" ref="I84:I87" si="73">G84+H84</f>
        <v>0</v>
      </c>
      <c r="J84" s="263"/>
      <c r="K84" s="42"/>
      <c r="L84" s="176">
        <f t="shared" ref="L84:L87" si="74">J84+K84</f>
        <v>0</v>
      </c>
      <c r="M84" s="220"/>
      <c r="N84" s="42"/>
      <c r="O84" s="90">
        <f t="shared" ref="O84:O87" si="75">M84+N84</f>
        <v>0</v>
      </c>
      <c r="P84" s="290"/>
      <c r="Q84" s="297"/>
    </row>
    <row r="85" spans="1:17" ht="36" hidden="1" x14ac:dyDescent="0.25">
      <c r="A85" s="30">
        <v>2212</v>
      </c>
      <c r="B85" s="43" t="s">
        <v>83</v>
      </c>
      <c r="C85" s="190">
        <f t="shared" si="24"/>
        <v>0</v>
      </c>
      <c r="D85" s="264">
        <v>0</v>
      </c>
      <c r="E85" s="45"/>
      <c r="F85" s="95">
        <f t="shared" si="72"/>
        <v>0</v>
      </c>
      <c r="G85" s="230"/>
      <c r="H85" s="45"/>
      <c r="I85" s="91">
        <f t="shared" si="73"/>
        <v>0</v>
      </c>
      <c r="J85" s="264"/>
      <c r="K85" s="45"/>
      <c r="L85" s="95">
        <f t="shared" si="74"/>
        <v>0</v>
      </c>
      <c r="M85" s="230"/>
      <c r="N85" s="45"/>
      <c r="O85" s="91">
        <f t="shared" si="75"/>
        <v>0</v>
      </c>
      <c r="P85" s="291"/>
      <c r="Q85" s="297"/>
    </row>
    <row r="86" spans="1:17" ht="24" hidden="1" x14ac:dyDescent="0.25">
      <c r="A86" s="30">
        <v>2214</v>
      </c>
      <c r="B86" s="43" t="s">
        <v>84</v>
      </c>
      <c r="C86" s="190">
        <f t="shared" si="24"/>
        <v>0</v>
      </c>
      <c r="D86" s="264">
        <v>0</v>
      </c>
      <c r="E86" s="45"/>
      <c r="F86" s="95">
        <f t="shared" si="72"/>
        <v>0</v>
      </c>
      <c r="G86" s="230"/>
      <c r="H86" s="45"/>
      <c r="I86" s="91">
        <f t="shared" si="73"/>
        <v>0</v>
      </c>
      <c r="J86" s="264"/>
      <c r="K86" s="45"/>
      <c r="L86" s="95">
        <f t="shared" si="74"/>
        <v>0</v>
      </c>
      <c r="M86" s="230"/>
      <c r="N86" s="45"/>
      <c r="O86" s="91">
        <f t="shared" si="75"/>
        <v>0</v>
      </c>
      <c r="P86" s="291"/>
      <c r="Q86" s="297"/>
    </row>
    <row r="87" spans="1:17" hidden="1" x14ac:dyDescent="0.25">
      <c r="A87" s="30">
        <v>2219</v>
      </c>
      <c r="B87" s="43" t="s">
        <v>85</v>
      </c>
      <c r="C87" s="190">
        <f t="shared" si="24"/>
        <v>0</v>
      </c>
      <c r="D87" s="264">
        <v>0</v>
      </c>
      <c r="E87" s="45"/>
      <c r="F87" s="95">
        <f t="shared" si="72"/>
        <v>0</v>
      </c>
      <c r="G87" s="230"/>
      <c r="H87" s="45"/>
      <c r="I87" s="91">
        <f t="shared" si="73"/>
        <v>0</v>
      </c>
      <c r="J87" s="264"/>
      <c r="K87" s="45"/>
      <c r="L87" s="95">
        <f t="shared" si="74"/>
        <v>0</v>
      </c>
      <c r="M87" s="230"/>
      <c r="N87" s="45"/>
      <c r="O87" s="91">
        <f t="shared" si="75"/>
        <v>0</v>
      </c>
      <c r="P87" s="291"/>
      <c r="Q87" s="297"/>
    </row>
    <row r="88" spans="1:17" ht="24" hidden="1" x14ac:dyDescent="0.25">
      <c r="A88" s="75">
        <v>2220</v>
      </c>
      <c r="B88" s="43" t="s">
        <v>86</v>
      </c>
      <c r="C88" s="190">
        <f t="shared" si="24"/>
        <v>0</v>
      </c>
      <c r="D88" s="132">
        <f>SUM(D89:D93)</f>
        <v>0</v>
      </c>
      <c r="E88" s="76">
        <f t="shared" ref="E88" si="76">SUM(E89:E93)</f>
        <v>0</v>
      </c>
      <c r="F88" s="95">
        <f>SUM(F89:F93)</f>
        <v>0</v>
      </c>
      <c r="G88" s="231">
        <f t="shared" ref="G88:O88" si="77">SUM(G89:G93)</f>
        <v>0</v>
      </c>
      <c r="H88" s="76">
        <f t="shared" si="77"/>
        <v>0</v>
      </c>
      <c r="I88" s="91">
        <f t="shared" si="77"/>
        <v>0</v>
      </c>
      <c r="J88" s="132">
        <f t="shared" si="77"/>
        <v>0</v>
      </c>
      <c r="K88" s="76">
        <f t="shared" si="77"/>
        <v>0</v>
      </c>
      <c r="L88" s="95">
        <f t="shared" si="77"/>
        <v>0</v>
      </c>
      <c r="M88" s="231">
        <f t="shared" si="77"/>
        <v>0</v>
      </c>
      <c r="N88" s="76">
        <f t="shared" si="77"/>
        <v>0</v>
      </c>
      <c r="O88" s="91">
        <f t="shared" si="77"/>
        <v>0</v>
      </c>
      <c r="P88" s="291"/>
      <c r="Q88" s="297"/>
    </row>
    <row r="89" spans="1:17" ht="24" hidden="1" x14ac:dyDescent="0.25">
      <c r="A89" s="30">
        <v>2221</v>
      </c>
      <c r="B89" s="43" t="s">
        <v>305</v>
      </c>
      <c r="C89" s="190">
        <f t="shared" si="24"/>
        <v>0</v>
      </c>
      <c r="D89" s="264">
        <v>0</v>
      </c>
      <c r="E89" s="45"/>
      <c r="F89" s="95">
        <f t="shared" ref="F89:F93" si="78">D89+E89</f>
        <v>0</v>
      </c>
      <c r="G89" s="230"/>
      <c r="H89" s="45"/>
      <c r="I89" s="91">
        <f t="shared" ref="I89:I93" si="79">G89+H89</f>
        <v>0</v>
      </c>
      <c r="J89" s="264"/>
      <c r="K89" s="45"/>
      <c r="L89" s="95">
        <f t="shared" ref="L89:L93" si="80">J89+K89</f>
        <v>0</v>
      </c>
      <c r="M89" s="230"/>
      <c r="N89" s="45"/>
      <c r="O89" s="91">
        <f t="shared" ref="O89:O93" si="81">M89+N89</f>
        <v>0</v>
      </c>
      <c r="P89" s="291"/>
      <c r="Q89" s="297"/>
    </row>
    <row r="90" spans="1:17" hidden="1" x14ac:dyDescent="0.25">
      <c r="A90" s="30">
        <v>2222</v>
      </c>
      <c r="B90" s="43" t="s">
        <v>87</v>
      </c>
      <c r="C90" s="190">
        <f t="shared" si="24"/>
        <v>0</v>
      </c>
      <c r="D90" s="264">
        <v>0</v>
      </c>
      <c r="E90" s="45"/>
      <c r="F90" s="95">
        <f t="shared" si="78"/>
        <v>0</v>
      </c>
      <c r="G90" s="230"/>
      <c r="H90" s="45"/>
      <c r="I90" s="91">
        <f t="shared" si="79"/>
        <v>0</v>
      </c>
      <c r="J90" s="264"/>
      <c r="K90" s="45"/>
      <c r="L90" s="95">
        <f t="shared" si="80"/>
        <v>0</v>
      </c>
      <c r="M90" s="230"/>
      <c r="N90" s="45"/>
      <c r="O90" s="91">
        <f t="shared" si="81"/>
        <v>0</v>
      </c>
      <c r="P90" s="291"/>
      <c r="Q90" s="297"/>
    </row>
    <row r="91" spans="1:17" hidden="1" x14ac:dyDescent="0.25">
      <c r="A91" s="30">
        <v>2223</v>
      </c>
      <c r="B91" s="43" t="s">
        <v>88</v>
      </c>
      <c r="C91" s="190">
        <f t="shared" si="24"/>
        <v>0</v>
      </c>
      <c r="D91" s="264">
        <v>0</v>
      </c>
      <c r="E91" s="45"/>
      <c r="F91" s="95">
        <f t="shared" si="78"/>
        <v>0</v>
      </c>
      <c r="G91" s="230"/>
      <c r="H91" s="45"/>
      <c r="I91" s="91">
        <f t="shared" si="79"/>
        <v>0</v>
      </c>
      <c r="J91" s="264"/>
      <c r="K91" s="45"/>
      <c r="L91" s="95">
        <f t="shared" si="80"/>
        <v>0</v>
      </c>
      <c r="M91" s="230"/>
      <c r="N91" s="45"/>
      <c r="O91" s="91">
        <f t="shared" si="81"/>
        <v>0</v>
      </c>
      <c r="P91" s="291"/>
      <c r="Q91" s="297"/>
    </row>
    <row r="92" spans="1:17" ht="48" hidden="1" x14ac:dyDescent="0.25">
      <c r="A92" s="30">
        <v>2224</v>
      </c>
      <c r="B92" s="43" t="s">
        <v>89</v>
      </c>
      <c r="C92" s="190">
        <f t="shared" si="24"/>
        <v>0</v>
      </c>
      <c r="D92" s="264">
        <v>0</v>
      </c>
      <c r="E92" s="45"/>
      <c r="F92" s="95">
        <f t="shared" si="78"/>
        <v>0</v>
      </c>
      <c r="G92" s="230"/>
      <c r="H92" s="45"/>
      <c r="I92" s="91">
        <f t="shared" si="79"/>
        <v>0</v>
      </c>
      <c r="J92" s="264"/>
      <c r="K92" s="45"/>
      <c r="L92" s="95">
        <f t="shared" si="80"/>
        <v>0</v>
      </c>
      <c r="M92" s="230"/>
      <c r="N92" s="45"/>
      <c r="O92" s="91">
        <f t="shared" si="81"/>
        <v>0</v>
      </c>
      <c r="P92" s="291"/>
      <c r="Q92" s="297"/>
    </row>
    <row r="93" spans="1:17" ht="24" hidden="1" x14ac:dyDescent="0.25">
      <c r="A93" s="30">
        <v>2229</v>
      </c>
      <c r="B93" s="43" t="s">
        <v>90</v>
      </c>
      <c r="C93" s="190">
        <f t="shared" si="24"/>
        <v>0</v>
      </c>
      <c r="D93" s="264">
        <v>0</v>
      </c>
      <c r="E93" s="45"/>
      <c r="F93" s="95">
        <f t="shared" si="78"/>
        <v>0</v>
      </c>
      <c r="G93" s="230"/>
      <c r="H93" s="45"/>
      <c r="I93" s="91">
        <f t="shared" si="79"/>
        <v>0</v>
      </c>
      <c r="J93" s="264"/>
      <c r="K93" s="45"/>
      <c r="L93" s="95">
        <f t="shared" si="80"/>
        <v>0</v>
      </c>
      <c r="M93" s="230"/>
      <c r="N93" s="45"/>
      <c r="O93" s="91">
        <f t="shared" si="81"/>
        <v>0</v>
      </c>
      <c r="P93" s="291"/>
      <c r="Q93" s="297"/>
    </row>
    <row r="94" spans="1:17" ht="36" x14ac:dyDescent="0.25">
      <c r="A94" s="75">
        <v>2230</v>
      </c>
      <c r="B94" s="43" t="s">
        <v>91</v>
      </c>
      <c r="C94" s="190">
        <f t="shared" si="24"/>
        <v>1000</v>
      </c>
      <c r="D94" s="132">
        <f>SUM(D95:D101)</f>
        <v>1000</v>
      </c>
      <c r="E94" s="91">
        <f t="shared" ref="E94" si="82">SUM(E95:E101)</f>
        <v>0</v>
      </c>
      <c r="F94" s="899">
        <f>SUM(F95:F101)</f>
        <v>1000</v>
      </c>
      <c r="G94" s="231">
        <f t="shared" ref="G94:N94" si="83">SUM(G95:G101)</f>
        <v>0</v>
      </c>
      <c r="H94" s="91">
        <f t="shared" si="83"/>
        <v>0</v>
      </c>
      <c r="I94" s="899">
        <f t="shared" si="83"/>
        <v>0</v>
      </c>
      <c r="J94" s="132">
        <f t="shared" si="83"/>
        <v>0</v>
      </c>
      <c r="K94" s="76">
        <f t="shared" si="83"/>
        <v>0</v>
      </c>
      <c r="L94" s="95">
        <f t="shared" si="83"/>
        <v>0</v>
      </c>
      <c r="M94" s="231">
        <f t="shared" si="83"/>
        <v>0</v>
      </c>
      <c r="N94" s="76">
        <f t="shared" si="83"/>
        <v>0</v>
      </c>
      <c r="O94" s="91">
        <f>SUM(O95:O101)</f>
        <v>0</v>
      </c>
      <c r="P94" s="291"/>
      <c r="Q94" s="297"/>
    </row>
    <row r="95" spans="1:17" ht="24" hidden="1" x14ac:dyDescent="0.25">
      <c r="A95" s="30">
        <v>2231</v>
      </c>
      <c r="B95" s="43" t="s">
        <v>92</v>
      </c>
      <c r="C95" s="190">
        <f t="shared" si="24"/>
        <v>0</v>
      </c>
      <c r="D95" s="264">
        <v>0</v>
      </c>
      <c r="E95" s="45"/>
      <c r="F95" s="95">
        <f t="shared" ref="F95:F101" si="84">D95+E95</f>
        <v>0</v>
      </c>
      <c r="G95" s="230"/>
      <c r="H95" s="45"/>
      <c r="I95" s="91">
        <f t="shared" ref="I95:I101" si="85">G95+H95</f>
        <v>0</v>
      </c>
      <c r="J95" s="264"/>
      <c r="K95" s="45"/>
      <c r="L95" s="95">
        <f t="shared" ref="L95:L101" si="86">J95+K95</f>
        <v>0</v>
      </c>
      <c r="M95" s="230"/>
      <c r="N95" s="45"/>
      <c r="O95" s="91">
        <f t="shared" ref="O95:O101" si="87">M95+N95</f>
        <v>0</v>
      </c>
      <c r="P95" s="291"/>
      <c r="Q95" s="297"/>
    </row>
    <row r="96" spans="1:17" ht="36" hidden="1" x14ac:dyDescent="0.25">
      <c r="A96" s="30">
        <v>2232</v>
      </c>
      <c r="B96" s="43" t="s">
        <v>93</v>
      </c>
      <c r="C96" s="190">
        <f t="shared" si="24"/>
        <v>0</v>
      </c>
      <c r="D96" s="264">
        <v>0</v>
      </c>
      <c r="E96" s="45"/>
      <c r="F96" s="95">
        <f t="shared" si="84"/>
        <v>0</v>
      </c>
      <c r="G96" s="230"/>
      <c r="H96" s="45"/>
      <c r="I96" s="91">
        <f t="shared" si="85"/>
        <v>0</v>
      </c>
      <c r="J96" s="264"/>
      <c r="K96" s="45"/>
      <c r="L96" s="95">
        <f t="shared" si="86"/>
        <v>0</v>
      </c>
      <c r="M96" s="230"/>
      <c r="N96" s="45"/>
      <c r="O96" s="91">
        <f t="shared" si="87"/>
        <v>0</v>
      </c>
      <c r="P96" s="291"/>
      <c r="Q96" s="297"/>
    </row>
    <row r="97" spans="1:17" ht="24" hidden="1" x14ac:dyDescent="0.25">
      <c r="A97" s="27">
        <v>2233</v>
      </c>
      <c r="B97" s="40" t="s">
        <v>94</v>
      </c>
      <c r="C97" s="189">
        <f t="shared" si="24"/>
        <v>0</v>
      </c>
      <c r="D97" s="263">
        <v>0</v>
      </c>
      <c r="E97" s="42"/>
      <c r="F97" s="176">
        <f t="shared" si="84"/>
        <v>0</v>
      </c>
      <c r="G97" s="220"/>
      <c r="H97" s="42"/>
      <c r="I97" s="90">
        <f t="shared" si="85"/>
        <v>0</v>
      </c>
      <c r="J97" s="263"/>
      <c r="K97" s="42"/>
      <c r="L97" s="176">
        <f t="shared" si="86"/>
        <v>0</v>
      </c>
      <c r="M97" s="220"/>
      <c r="N97" s="42"/>
      <c r="O97" s="90">
        <f t="shared" si="87"/>
        <v>0</v>
      </c>
      <c r="P97" s="290"/>
      <c r="Q97" s="297"/>
    </row>
    <row r="98" spans="1:17" ht="36" hidden="1" x14ac:dyDescent="0.25">
      <c r="A98" s="30">
        <v>2234</v>
      </c>
      <c r="B98" s="43" t="s">
        <v>95</v>
      </c>
      <c r="C98" s="190">
        <f t="shared" si="24"/>
        <v>0</v>
      </c>
      <c r="D98" s="264">
        <v>0</v>
      </c>
      <c r="E98" s="45"/>
      <c r="F98" s="95">
        <f t="shared" si="84"/>
        <v>0</v>
      </c>
      <c r="G98" s="230"/>
      <c r="H98" s="45"/>
      <c r="I98" s="91">
        <f t="shared" si="85"/>
        <v>0</v>
      </c>
      <c r="J98" s="264"/>
      <c r="K98" s="45"/>
      <c r="L98" s="95">
        <f t="shared" si="86"/>
        <v>0</v>
      </c>
      <c r="M98" s="230"/>
      <c r="N98" s="45"/>
      <c r="O98" s="91">
        <f t="shared" si="87"/>
        <v>0</v>
      </c>
      <c r="P98" s="291"/>
      <c r="Q98" s="297"/>
    </row>
    <row r="99" spans="1:17" ht="24" hidden="1" x14ac:dyDescent="0.25">
      <c r="A99" s="30">
        <v>2235</v>
      </c>
      <c r="B99" s="43" t="s">
        <v>96</v>
      </c>
      <c r="C99" s="190">
        <f t="shared" si="24"/>
        <v>0</v>
      </c>
      <c r="D99" s="264">
        <v>0</v>
      </c>
      <c r="E99" s="45"/>
      <c r="F99" s="95">
        <f t="shared" si="84"/>
        <v>0</v>
      </c>
      <c r="G99" s="230"/>
      <c r="H99" s="45"/>
      <c r="I99" s="91">
        <f t="shared" si="85"/>
        <v>0</v>
      </c>
      <c r="J99" s="264"/>
      <c r="K99" s="45"/>
      <c r="L99" s="95">
        <f t="shared" si="86"/>
        <v>0</v>
      </c>
      <c r="M99" s="230"/>
      <c r="N99" s="45"/>
      <c r="O99" s="91">
        <f t="shared" si="87"/>
        <v>0</v>
      </c>
      <c r="P99" s="291"/>
      <c r="Q99" s="297"/>
    </row>
    <row r="100" spans="1:17" hidden="1" x14ac:dyDescent="0.25">
      <c r="A100" s="30">
        <v>2236</v>
      </c>
      <c r="B100" s="43" t="s">
        <v>97</v>
      </c>
      <c r="C100" s="190">
        <f t="shared" si="24"/>
        <v>0</v>
      </c>
      <c r="D100" s="264">
        <v>0</v>
      </c>
      <c r="E100" s="45"/>
      <c r="F100" s="95">
        <f t="shared" si="84"/>
        <v>0</v>
      </c>
      <c r="G100" s="230"/>
      <c r="H100" s="45"/>
      <c r="I100" s="91">
        <f t="shared" si="85"/>
        <v>0</v>
      </c>
      <c r="J100" s="264"/>
      <c r="K100" s="45"/>
      <c r="L100" s="95">
        <f t="shared" si="86"/>
        <v>0</v>
      </c>
      <c r="M100" s="230"/>
      <c r="N100" s="45"/>
      <c r="O100" s="91">
        <f t="shared" si="87"/>
        <v>0</v>
      </c>
      <c r="P100" s="291"/>
      <c r="Q100" s="297"/>
    </row>
    <row r="101" spans="1:17" ht="24" x14ac:dyDescent="0.25">
      <c r="A101" s="30">
        <v>2239</v>
      </c>
      <c r="B101" s="43" t="s">
        <v>98</v>
      </c>
      <c r="C101" s="190">
        <f t="shared" si="24"/>
        <v>1000</v>
      </c>
      <c r="D101" s="264">
        <v>1000</v>
      </c>
      <c r="E101" s="705"/>
      <c r="F101" s="899">
        <f t="shared" si="84"/>
        <v>1000</v>
      </c>
      <c r="G101" s="230"/>
      <c r="H101" s="705"/>
      <c r="I101" s="899">
        <f t="shared" si="85"/>
        <v>0</v>
      </c>
      <c r="J101" s="264"/>
      <c r="K101" s="45"/>
      <c r="L101" s="95">
        <f t="shared" si="86"/>
        <v>0</v>
      </c>
      <c r="M101" s="230"/>
      <c r="N101" s="45"/>
      <c r="O101" s="91">
        <f t="shared" si="87"/>
        <v>0</v>
      </c>
      <c r="P101" s="291"/>
      <c r="Q101" s="297"/>
    </row>
    <row r="102" spans="1:17" ht="36" x14ac:dyDescent="0.25">
      <c r="A102" s="75">
        <v>2240</v>
      </c>
      <c r="B102" s="43" t="s">
        <v>99</v>
      </c>
      <c r="C102" s="190">
        <f t="shared" si="24"/>
        <v>17991</v>
      </c>
      <c r="D102" s="132">
        <f>SUM(D103:D110)</f>
        <v>15991</v>
      </c>
      <c r="E102" s="91">
        <f t="shared" ref="E102" si="88">SUM(E103:E110)</f>
        <v>2000</v>
      </c>
      <c r="F102" s="899">
        <f>SUM(F103:F110)</f>
        <v>17991</v>
      </c>
      <c r="G102" s="231">
        <f t="shared" ref="G102:N102" si="89">SUM(G103:G110)</f>
        <v>0</v>
      </c>
      <c r="H102" s="91">
        <f t="shared" si="89"/>
        <v>0</v>
      </c>
      <c r="I102" s="899">
        <f t="shared" si="89"/>
        <v>0</v>
      </c>
      <c r="J102" s="132">
        <f t="shared" si="89"/>
        <v>0</v>
      </c>
      <c r="K102" s="76">
        <f t="shared" si="89"/>
        <v>0</v>
      </c>
      <c r="L102" s="95">
        <f t="shared" si="89"/>
        <v>0</v>
      </c>
      <c r="M102" s="231">
        <f t="shared" si="89"/>
        <v>0</v>
      </c>
      <c r="N102" s="76">
        <f t="shared" si="89"/>
        <v>0</v>
      </c>
      <c r="O102" s="91">
        <f>SUM(O103:O110)</f>
        <v>0</v>
      </c>
      <c r="P102" s="291"/>
      <c r="Q102" s="297"/>
    </row>
    <row r="103" spans="1:17" x14ac:dyDescent="0.25">
      <c r="A103" s="30">
        <v>2241</v>
      </c>
      <c r="B103" s="43" t="s">
        <v>100</v>
      </c>
      <c r="C103" s="190">
        <f t="shared" si="24"/>
        <v>17991</v>
      </c>
      <c r="D103" s="264">
        <v>15991</v>
      </c>
      <c r="E103" s="705">
        <v>2000</v>
      </c>
      <c r="F103" s="899">
        <f t="shared" ref="F103:F110" si="90">D103+E103</f>
        <v>17991</v>
      </c>
      <c r="G103" s="230"/>
      <c r="H103" s="705"/>
      <c r="I103" s="899">
        <f t="shared" ref="I103:I110" si="91">G103+H103</f>
        <v>0</v>
      </c>
      <c r="J103" s="264"/>
      <c r="K103" s="45"/>
      <c r="L103" s="95">
        <f t="shared" ref="L103:L110" si="92">J103+K103</f>
        <v>0</v>
      </c>
      <c r="M103" s="230"/>
      <c r="N103" s="45"/>
      <c r="O103" s="91">
        <f t="shared" ref="O103:O110" si="93">M103+N103</f>
        <v>0</v>
      </c>
      <c r="P103" s="291"/>
      <c r="Q103" s="297"/>
    </row>
    <row r="104" spans="1:17" ht="24" hidden="1" x14ac:dyDescent="0.25">
      <c r="A104" s="30">
        <v>2242</v>
      </c>
      <c r="B104" s="43" t="s">
        <v>101</v>
      </c>
      <c r="C104" s="190">
        <f t="shared" si="24"/>
        <v>0</v>
      </c>
      <c r="D104" s="264">
        <v>0</v>
      </c>
      <c r="E104" s="45"/>
      <c r="F104" s="95">
        <f t="shared" si="90"/>
        <v>0</v>
      </c>
      <c r="G104" s="230"/>
      <c r="H104" s="45"/>
      <c r="I104" s="91">
        <f t="shared" si="91"/>
        <v>0</v>
      </c>
      <c r="J104" s="264"/>
      <c r="K104" s="45"/>
      <c r="L104" s="95">
        <f t="shared" si="92"/>
        <v>0</v>
      </c>
      <c r="M104" s="230"/>
      <c r="N104" s="45"/>
      <c r="O104" s="91">
        <f t="shared" si="93"/>
        <v>0</v>
      </c>
      <c r="P104" s="291"/>
      <c r="Q104" s="297"/>
    </row>
    <row r="105" spans="1:17" ht="24" hidden="1" x14ac:dyDescent="0.25">
      <c r="A105" s="30">
        <v>2243</v>
      </c>
      <c r="B105" s="43" t="s">
        <v>102</v>
      </c>
      <c r="C105" s="190">
        <f t="shared" si="24"/>
        <v>0</v>
      </c>
      <c r="D105" s="264">
        <v>0</v>
      </c>
      <c r="E105" s="45"/>
      <c r="F105" s="95">
        <f t="shared" si="90"/>
        <v>0</v>
      </c>
      <c r="G105" s="230"/>
      <c r="H105" s="45"/>
      <c r="I105" s="91">
        <f t="shared" si="91"/>
        <v>0</v>
      </c>
      <c r="J105" s="264"/>
      <c r="K105" s="45"/>
      <c r="L105" s="95">
        <f t="shared" si="92"/>
        <v>0</v>
      </c>
      <c r="M105" s="230"/>
      <c r="N105" s="45"/>
      <c r="O105" s="91">
        <f t="shared" si="93"/>
        <v>0</v>
      </c>
      <c r="P105" s="291"/>
      <c r="Q105" s="297"/>
    </row>
    <row r="106" spans="1:17" hidden="1" x14ac:dyDescent="0.25">
      <c r="A106" s="30">
        <v>2244</v>
      </c>
      <c r="B106" s="43" t="s">
        <v>103</v>
      </c>
      <c r="C106" s="190">
        <f t="shared" si="24"/>
        <v>0</v>
      </c>
      <c r="D106" s="264">
        <v>0</v>
      </c>
      <c r="E106" s="45"/>
      <c r="F106" s="95">
        <f t="shared" si="90"/>
        <v>0</v>
      </c>
      <c r="G106" s="230"/>
      <c r="H106" s="45"/>
      <c r="I106" s="91">
        <f t="shared" si="91"/>
        <v>0</v>
      </c>
      <c r="J106" s="264"/>
      <c r="K106" s="45"/>
      <c r="L106" s="95">
        <f t="shared" si="92"/>
        <v>0</v>
      </c>
      <c r="M106" s="230"/>
      <c r="N106" s="45"/>
      <c r="O106" s="91">
        <f t="shared" si="93"/>
        <v>0</v>
      </c>
      <c r="P106" s="291"/>
      <c r="Q106" s="297"/>
    </row>
    <row r="107" spans="1:17" ht="24" hidden="1" x14ac:dyDescent="0.25">
      <c r="A107" s="30">
        <v>2246</v>
      </c>
      <c r="B107" s="43" t="s">
        <v>104</v>
      </c>
      <c r="C107" s="190">
        <f t="shared" si="24"/>
        <v>0</v>
      </c>
      <c r="D107" s="264">
        <v>0</v>
      </c>
      <c r="E107" s="45"/>
      <c r="F107" s="95">
        <f t="shared" si="90"/>
        <v>0</v>
      </c>
      <c r="G107" s="230"/>
      <c r="H107" s="45"/>
      <c r="I107" s="91">
        <f t="shared" si="91"/>
        <v>0</v>
      </c>
      <c r="J107" s="264"/>
      <c r="K107" s="45"/>
      <c r="L107" s="95">
        <f t="shared" si="92"/>
        <v>0</v>
      </c>
      <c r="M107" s="230"/>
      <c r="N107" s="45"/>
      <c r="O107" s="91">
        <f t="shared" si="93"/>
        <v>0</v>
      </c>
      <c r="P107" s="291"/>
      <c r="Q107" s="297"/>
    </row>
    <row r="108" spans="1:17" hidden="1" x14ac:dyDescent="0.25">
      <c r="A108" s="30">
        <v>2247</v>
      </c>
      <c r="B108" s="43" t="s">
        <v>105</v>
      </c>
      <c r="C108" s="190">
        <f t="shared" si="24"/>
        <v>0</v>
      </c>
      <c r="D108" s="264">
        <v>0</v>
      </c>
      <c r="E108" s="45"/>
      <c r="F108" s="95">
        <f t="shared" si="90"/>
        <v>0</v>
      </c>
      <c r="G108" s="230"/>
      <c r="H108" s="45"/>
      <c r="I108" s="91">
        <f t="shared" si="91"/>
        <v>0</v>
      </c>
      <c r="J108" s="264"/>
      <c r="K108" s="45"/>
      <c r="L108" s="95">
        <f t="shared" si="92"/>
        <v>0</v>
      </c>
      <c r="M108" s="230"/>
      <c r="N108" s="45"/>
      <c r="O108" s="91">
        <f t="shared" si="93"/>
        <v>0</v>
      </c>
      <c r="P108" s="291"/>
      <c r="Q108" s="297"/>
    </row>
    <row r="109" spans="1:17" ht="24" hidden="1" x14ac:dyDescent="0.25">
      <c r="A109" s="30">
        <v>2248</v>
      </c>
      <c r="B109" s="43" t="s">
        <v>106</v>
      </c>
      <c r="C109" s="190">
        <f t="shared" si="24"/>
        <v>0</v>
      </c>
      <c r="D109" s="264">
        <v>0</v>
      </c>
      <c r="E109" s="45"/>
      <c r="F109" s="95">
        <f t="shared" si="90"/>
        <v>0</v>
      </c>
      <c r="G109" s="230"/>
      <c r="H109" s="45"/>
      <c r="I109" s="91">
        <f t="shared" si="91"/>
        <v>0</v>
      </c>
      <c r="J109" s="264"/>
      <c r="K109" s="45"/>
      <c r="L109" s="95">
        <f t="shared" si="92"/>
        <v>0</v>
      </c>
      <c r="M109" s="230"/>
      <c r="N109" s="45"/>
      <c r="O109" s="91">
        <f t="shared" si="93"/>
        <v>0</v>
      </c>
      <c r="P109" s="291"/>
      <c r="Q109" s="297"/>
    </row>
    <row r="110" spans="1:17" ht="24" hidden="1" x14ac:dyDescent="0.25">
      <c r="A110" s="30">
        <v>2249</v>
      </c>
      <c r="B110" s="43" t="s">
        <v>107</v>
      </c>
      <c r="C110" s="190">
        <f t="shared" si="24"/>
        <v>0</v>
      </c>
      <c r="D110" s="264">
        <v>0</v>
      </c>
      <c r="E110" s="45"/>
      <c r="F110" s="95">
        <f t="shared" si="90"/>
        <v>0</v>
      </c>
      <c r="G110" s="230"/>
      <c r="H110" s="45"/>
      <c r="I110" s="91">
        <f t="shared" si="91"/>
        <v>0</v>
      </c>
      <c r="J110" s="264"/>
      <c r="K110" s="45"/>
      <c r="L110" s="95">
        <f t="shared" si="92"/>
        <v>0</v>
      </c>
      <c r="M110" s="230"/>
      <c r="N110" s="45"/>
      <c r="O110" s="91">
        <f t="shared" si="93"/>
        <v>0</v>
      </c>
      <c r="P110" s="291"/>
      <c r="Q110" s="297"/>
    </row>
    <row r="111" spans="1:17" hidden="1" x14ac:dyDescent="0.25">
      <c r="A111" s="75">
        <v>2250</v>
      </c>
      <c r="B111" s="43" t="s">
        <v>108</v>
      </c>
      <c r="C111" s="190">
        <f t="shared" si="24"/>
        <v>0</v>
      </c>
      <c r="D111" s="132">
        <f>SUM(D112:D114)</f>
        <v>0</v>
      </c>
      <c r="E111" s="76">
        <f t="shared" ref="E111" si="94">SUM(E112:E114)</f>
        <v>0</v>
      </c>
      <c r="F111" s="95">
        <f>SUM(F112:F114)</f>
        <v>0</v>
      </c>
      <c r="G111" s="231">
        <f t="shared" ref="G111:N111" si="95">SUM(G112:G114)</f>
        <v>0</v>
      </c>
      <c r="H111" s="76">
        <f t="shared" si="95"/>
        <v>0</v>
      </c>
      <c r="I111" s="91">
        <f t="shared" si="95"/>
        <v>0</v>
      </c>
      <c r="J111" s="132">
        <f t="shared" si="95"/>
        <v>0</v>
      </c>
      <c r="K111" s="76">
        <f t="shared" si="95"/>
        <v>0</v>
      </c>
      <c r="L111" s="95">
        <f t="shared" si="95"/>
        <v>0</v>
      </c>
      <c r="M111" s="231">
        <f t="shared" si="95"/>
        <v>0</v>
      </c>
      <c r="N111" s="76">
        <f t="shared" si="95"/>
        <v>0</v>
      </c>
      <c r="O111" s="91">
        <f>SUM(O112:O114)</f>
        <v>0</v>
      </c>
      <c r="P111" s="291"/>
      <c r="Q111" s="297"/>
    </row>
    <row r="112" spans="1:17" hidden="1" x14ac:dyDescent="0.25">
      <c r="A112" s="30">
        <v>2251</v>
      </c>
      <c r="B112" s="43" t="s">
        <v>109</v>
      </c>
      <c r="C112" s="190">
        <f t="shared" si="24"/>
        <v>0</v>
      </c>
      <c r="D112" s="264">
        <v>0</v>
      </c>
      <c r="E112" s="45"/>
      <c r="F112" s="95">
        <f t="shared" ref="F112:F114" si="96">D112+E112</f>
        <v>0</v>
      </c>
      <c r="G112" s="230"/>
      <c r="H112" s="45"/>
      <c r="I112" s="91">
        <f t="shared" ref="I112:I114" si="97">G112+H112</f>
        <v>0</v>
      </c>
      <c r="J112" s="264"/>
      <c r="K112" s="45"/>
      <c r="L112" s="95">
        <f t="shared" ref="L112:L114" si="98">J112+K112</f>
        <v>0</v>
      </c>
      <c r="M112" s="230"/>
      <c r="N112" s="45"/>
      <c r="O112" s="91">
        <f t="shared" ref="O112:O114" si="99">M112+N112</f>
        <v>0</v>
      </c>
      <c r="P112" s="291"/>
      <c r="Q112" s="297"/>
    </row>
    <row r="113" spans="1:17" ht="24" hidden="1" x14ac:dyDescent="0.25">
      <c r="A113" s="30">
        <v>2252</v>
      </c>
      <c r="B113" s="43" t="s">
        <v>110</v>
      </c>
      <c r="C113" s="190">
        <f t="shared" ref="C113:C176" si="100">SUM(F113,I113,L113,O113)</f>
        <v>0</v>
      </c>
      <c r="D113" s="264">
        <v>0</v>
      </c>
      <c r="E113" s="45"/>
      <c r="F113" s="95">
        <f t="shared" si="96"/>
        <v>0</v>
      </c>
      <c r="G113" s="230"/>
      <c r="H113" s="45"/>
      <c r="I113" s="91">
        <f t="shared" si="97"/>
        <v>0</v>
      </c>
      <c r="J113" s="264"/>
      <c r="K113" s="45"/>
      <c r="L113" s="95">
        <f t="shared" si="98"/>
        <v>0</v>
      </c>
      <c r="M113" s="230"/>
      <c r="N113" s="45"/>
      <c r="O113" s="91">
        <f t="shared" si="99"/>
        <v>0</v>
      </c>
      <c r="P113" s="291"/>
      <c r="Q113" s="297"/>
    </row>
    <row r="114" spans="1:17" ht="24" hidden="1" x14ac:dyDescent="0.25">
      <c r="A114" s="30">
        <v>2259</v>
      </c>
      <c r="B114" s="43" t="s">
        <v>111</v>
      </c>
      <c r="C114" s="190">
        <f t="shared" si="100"/>
        <v>0</v>
      </c>
      <c r="D114" s="264">
        <v>0</v>
      </c>
      <c r="E114" s="45"/>
      <c r="F114" s="95">
        <f t="shared" si="96"/>
        <v>0</v>
      </c>
      <c r="G114" s="230"/>
      <c r="H114" s="45"/>
      <c r="I114" s="91">
        <f t="shared" si="97"/>
        <v>0</v>
      </c>
      <c r="J114" s="264"/>
      <c r="K114" s="45"/>
      <c r="L114" s="95">
        <f t="shared" si="98"/>
        <v>0</v>
      </c>
      <c r="M114" s="230"/>
      <c r="N114" s="45"/>
      <c r="O114" s="91">
        <f t="shared" si="99"/>
        <v>0</v>
      </c>
      <c r="P114" s="291"/>
      <c r="Q114" s="297"/>
    </row>
    <row r="115" spans="1:17" hidden="1" x14ac:dyDescent="0.25">
      <c r="A115" s="75">
        <v>2260</v>
      </c>
      <c r="B115" s="43" t="s">
        <v>112</v>
      </c>
      <c r="C115" s="190">
        <f t="shared" si="100"/>
        <v>0</v>
      </c>
      <c r="D115" s="132">
        <f>SUM(D116:D120)</f>
        <v>0</v>
      </c>
      <c r="E115" s="76">
        <f t="shared" ref="E115" si="101">SUM(E116:E120)</f>
        <v>0</v>
      </c>
      <c r="F115" s="95">
        <f>SUM(F116:F120)</f>
        <v>0</v>
      </c>
      <c r="G115" s="231">
        <f t="shared" ref="G115:N115" si="102">SUM(G116:G120)</f>
        <v>0</v>
      </c>
      <c r="H115" s="76">
        <f t="shared" si="102"/>
        <v>0</v>
      </c>
      <c r="I115" s="91">
        <f t="shared" si="102"/>
        <v>0</v>
      </c>
      <c r="J115" s="132">
        <f t="shared" si="102"/>
        <v>0</v>
      </c>
      <c r="K115" s="76">
        <f t="shared" si="102"/>
        <v>0</v>
      </c>
      <c r="L115" s="95">
        <f t="shared" si="102"/>
        <v>0</v>
      </c>
      <c r="M115" s="231">
        <f t="shared" si="102"/>
        <v>0</v>
      </c>
      <c r="N115" s="76">
        <f t="shared" si="102"/>
        <v>0</v>
      </c>
      <c r="O115" s="91">
        <f>SUM(O116:O120)</f>
        <v>0</v>
      </c>
      <c r="P115" s="291"/>
      <c r="Q115" s="297"/>
    </row>
    <row r="116" spans="1:17" hidden="1" x14ac:dyDescent="0.25">
      <c r="A116" s="30">
        <v>2261</v>
      </c>
      <c r="B116" s="43" t="s">
        <v>113</v>
      </c>
      <c r="C116" s="190">
        <f t="shared" si="100"/>
        <v>0</v>
      </c>
      <c r="D116" s="264">
        <v>0</v>
      </c>
      <c r="E116" s="45"/>
      <c r="F116" s="95">
        <f t="shared" ref="F116:F120" si="103">D116+E116</f>
        <v>0</v>
      </c>
      <c r="G116" s="230"/>
      <c r="H116" s="45"/>
      <c r="I116" s="91">
        <f t="shared" ref="I116:I120" si="104">G116+H116</f>
        <v>0</v>
      </c>
      <c r="J116" s="264"/>
      <c r="K116" s="45"/>
      <c r="L116" s="95">
        <f t="shared" ref="L116:L120" si="105">J116+K116</f>
        <v>0</v>
      </c>
      <c r="M116" s="230"/>
      <c r="N116" s="45"/>
      <c r="O116" s="91">
        <f t="shared" ref="O116:O120" si="106">M116+N116</f>
        <v>0</v>
      </c>
      <c r="P116" s="291"/>
      <c r="Q116" s="297"/>
    </row>
    <row r="117" spans="1:17" hidden="1" x14ac:dyDescent="0.25">
      <c r="A117" s="30">
        <v>2262</v>
      </c>
      <c r="B117" s="43" t="s">
        <v>114</v>
      </c>
      <c r="C117" s="190">
        <f t="shared" si="100"/>
        <v>0</v>
      </c>
      <c r="D117" s="264">
        <v>0</v>
      </c>
      <c r="E117" s="45"/>
      <c r="F117" s="95">
        <f t="shared" si="103"/>
        <v>0</v>
      </c>
      <c r="G117" s="230"/>
      <c r="H117" s="45"/>
      <c r="I117" s="91">
        <f t="shared" si="104"/>
        <v>0</v>
      </c>
      <c r="J117" s="264"/>
      <c r="K117" s="45"/>
      <c r="L117" s="95">
        <f t="shared" si="105"/>
        <v>0</v>
      </c>
      <c r="M117" s="230"/>
      <c r="N117" s="45"/>
      <c r="O117" s="91">
        <f t="shared" si="106"/>
        <v>0</v>
      </c>
      <c r="P117" s="291"/>
      <c r="Q117" s="297"/>
    </row>
    <row r="118" spans="1:17" hidden="1" x14ac:dyDescent="0.25">
      <c r="A118" s="30">
        <v>2263</v>
      </c>
      <c r="B118" s="43" t="s">
        <v>115</v>
      </c>
      <c r="C118" s="190">
        <f t="shared" si="100"/>
        <v>0</v>
      </c>
      <c r="D118" s="264">
        <v>0</v>
      </c>
      <c r="E118" s="45"/>
      <c r="F118" s="95">
        <f t="shared" si="103"/>
        <v>0</v>
      </c>
      <c r="G118" s="230"/>
      <c r="H118" s="45"/>
      <c r="I118" s="91">
        <f t="shared" si="104"/>
        <v>0</v>
      </c>
      <c r="J118" s="264"/>
      <c r="K118" s="45"/>
      <c r="L118" s="95">
        <f t="shared" si="105"/>
        <v>0</v>
      </c>
      <c r="M118" s="230"/>
      <c r="N118" s="45"/>
      <c r="O118" s="91">
        <f t="shared" si="106"/>
        <v>0</v>
      </c>
      <c r="P118" s="291"/>
      <c r="Q118" s="297"/>
    </row>
    <row r="119" spans="1:17" ht="24" hidden="1" x14ac:dyDescent="0.25">
      <c r="A119" s="30">
        <v>2264</v>
      </c>
      <c r="B119" s="43" t="s">
        <v>116</v>
      </c>
      <c r="C119" s="190">
        <f t="shared" si="100"/>
        <v>0</v>
      </c>
      <c r="D119" s="264">
        <v>0</v>
      </c>
      <c r="E119" s="45"/>
      <c r="F119" s="95">
        <f t="shared" si="103"/>
        <v>0</v>
      </c>
      <c r="G119" s="230"/>
      <c r="H119" s="45"/>
      <c r="I119" s="91">
        <f t="shared" si="104"/>
        <v>0</v>
      </c>
      <c r="J119" s="264"/>
      <c r="K119" s="45"/>
      <c r="L119" s="95">
        <f t="shared" si="105"/>
        <v>0</v>
      </c>
      <c r="M119" s="230"/>
      <c r="N119" s="45"/>
      <c r="O119" s="91">
        <f t="shared" si="106"/>
        <v>0</v>
      </c>
      <c r="P119" s="291"/>
      <c r="Q119" s="297"/>
    </row>
    <row r="120" spans="1:17" hidden="1" x14ac:dyDescent="0.25">
      <c r="A120" s="30">
        <v>2269</v>
      </c>
      <c r="B120" s="43" t="s">
        <v>117</v>
      </c>
      <c r="C120" s="190">
        <f t="shared" si="100"/>
        <v>0</v>
      </c>
      <c r="D120" s="264">
        <v>0</v>
      </c>
      <c r="E120" s="45"/>
      <c r="F120" s="95">
        <f t="shared" si="103"/>
        <v>0</v>
      </c>
      <c r="G120" s="230"/>
      <c r="H120" s="45"/>
      <c r="I120" s="91">
        <f t="shared" si="104"/>
        <v>0</v>
      </c>
      <c r="J120" s="264"/>
      <c r="K120" s="45"/>
      <c r="L120" s="95">
        <f t="shared" si="105"/>
        <v>0</v>
      </c>
      <c r="M120" s="230"/>
      <c r="N120" s="45"/>
      <c r="O120" s="91">
        <f t="shared" si="106"/>
        <v>0</v>
      </c>
      <c r="P120" s="291"/>
      <c r="Q120" s="297"/>
    </row>
    <row r="121" spans="1:17" hidden="1" x14ac:dyDescent="0.25">
      <c r="A121" s="75">
        <v>2270</v>
      </c>
      <c r="B121" s="43" t="s">
        <v>118</v>
      </c>
      <c r="C121" s="190">
        <f t="shared" si="100"/>
        <v>0</v>
      </c>
      <c r="D121" s="132">
        <f>SUM(D122:D126)</f>
        <v>0</v>
      </c>
      <c r="E121" s="76">
        <f t="shared" ref="E121" si="107">SUM(E122:E126)</f>
        <v>0</v>
      </c>
      <c r="F121" s="95">
        <f>SUM(F122:F126)</f>
        <v>0</v>
      </c>
      <c r="G121" s="231">
        <f t="shared" ref="G121:N121" si="108">SUM(G122:G126)</f>
        <v>0</v>
      </c>
      <c r="H121" s="76">
        <f t="shared" si="108"/>
        <v>0</v>
      </c>
      <c r="I121" s="91">
        <f t="shared" si="108"/>
        <v>0</v>
      </c>
      <c r="J121" s="132">
        <f t="shared" si="108"/>
        <v>0</v>
      </c>
      <c r="K121" s="76">
        <f t="shared" si="108"/>
        <v>0</v>
      </c>
      <c r="L121" s="95">
        <f t="shared" si="108"/>
        <v>0</v>
      </c>
      <c r="M121" s="231">
        <f t="shared" si="108"/>
        <v>0</v>
      </c>
      <c r="N121" s="76">
        <f t="shared" si="108"/>
        <v>0</v>
      </c>
      <c r="O121" s="91">
        <f>SUM(O122:O126)</f>
        <v>0</v>
      </c>
      <c r="P121" s="291"/>
      <c r="Q121" s="297"/>
    </row>
    <row r="122" spans="1:17" hidden="1" x14ac:dyDescent="0.25">
      <c r="A122" s="30">
        <v>2272</v>
      </c>
      <c r="B122" s="94" t="s">
        <v>119</v>
      </c>
      <c r="C122" s="190">
        <f t="shared" si="100"/>
        <v>0</v>
      </c>
      <c r="D122" s="264">
        <v>0</v>
      </c>
      <c r="E122" s="45"/>
      <c r="F122" s="95">
        <f t="shared" ref="F122:F126" si="109">D122+E122</f>
        <v>0</v>
      </c>
      <c r="G122" s="230"/>
      <c r="H122" s="45"/>
      <c r="I122" s="91">
        <f t="shared" ref="I122:I126" si="110">G122+H122</f>
        <v>0</v>
      </c>
      <c r="J122" s="264"/>
      <c r="K122" s="45"/>
      <c r="L122" s="95">
        <f t="shared" ref="L122:L126" si="111">J122+K122</f>
        <v>0</v>
      </c>
      <c r="M122" s="230"/>
      <c r="N122" s="45"/>
      <c r="O122" s="91">
        <f t="shared" ref="O122:O126" si="112">M122+N122</f>
        <v>0</v>
      </c>
      <c r="P122" s="291"/>
      <c r="Q122" s="297"/>
    </row>
    <row r="123" spans="1:17" ht="24" hidden="1" x14ac:dyDescent="0.25">
      <c r="A123" s="30">
        <v>2274</v>
      </c>
      <c r="B123" s="120" t="s">
        <v>306</v>
      </c>
      <c r="C123" s="190">
        <f t="shared" si="100"/>
        <v>0</v>
      </c>
      <c r="D123" s="264">
        <v>0</v>
      </c>
      <c r="E123" s="45"/>
      <c r="F123" s="95">
        <f t="shared" si="109"/>
        <v>0</v>
      </c>
      <c r="G123" s="230"/>
      <c r="H123" s="45"/>
      <c r="I123" s="91">
        <f t="shared" si="110"/>
        <v>0</v>
      </c>
      <c r="J123" s="264"/>
      <c r="K123" s="45"/>
      <c r="L123" s="95">
        <f t="shared" si="111"/>
        <v>0</v>
      </c>
      <c r="M123" s="230"/>
      <c r="N123" s="45"/>
      <c r="O123" s="91">
        <f t="shared" si="112"/>
        <v>0</v>
      </c>
      <c r="P123" s="291"/>
      <c r="Q123" s="297"/>
    </row>
    <row r="124" spans="1:17" ht="24" hidden="1" x14ac:dyDescent="0.25">
      <c r="A124" s="30">
        <v>2275</v>
      </c>
      <c r="B124" s="43" t="s">
        <v>120</v>
      </c>
      <c r="C124" s="190">
        <f t="shared" si="100"/>
        <v>0</v>
      </c>
      <c r="D124" s="264">
        <v>0</v>
      </c>
      <c r="E124" s="45"/>
      <c r="F124" s="95">
        <f t="shared" si="109"/>
        <v>0</v>
      </c>
      <c r="G124" s="230"/>
      <c r="H124" s="45"/>
      <c r="I124" s="91">
        <f t="shared" si="110"/>
        <v>0</v>
      </c>
      <c r="J124" s="264"/>
      <c r="K124" s="45"/>
      <c r="L124" s="95">
        <f t="shared" si="111"/>
        <v>0</v>
      </c>
      <c r="M124" s="230"/>
      <c r="N124" s="45"/>
      <c r="O124" s="91">
        <f t="shared" si="112"/>
        <v>0</v>
      </c>
      <c r="P124" s="291"/>
      <c r="Q124" s="297"/>
    </row>
    <row r="125" spans="1:17" ht="36" hidden="1" x14ac:dyDescent="0.25">
      <c r="A125" s="30">
        <v>2276</v>
      </c>
      <c r="B125" s="43" t="s">
        <v>121</v>
      </c>
      <c r="C125" s="190">
        <f t="shared" si="100"/>
        <v>0</v>
      </c>
      <c r="D125" s="264">
        <v>0</v>
      </c>
      <c r="E125" s="45"/>
      <c r="F125" s="95">
        <f t="shared" si="109"/>
        <v>0</v>
      </c>
      <c r="G125" s="230"/>
      <c r="H125" s="45"/>
      <c r="I125" s="91">
        <f t="shared" si="110"/>
        <v>0</v>
      </c>
      <c r="J125" s="264"/>
      <c r="K125" s="45"/>
      <c r="L125" s="95">
        <f t="shared" si="111"/>
        <v>0</v>
      </c>
      <c r="M125" s="230"/>
      <c r="N125" s="45"/>
      <c r="O125" s="91">
        <f t="shared" si="112"/>
        <v>0</v>
      </c>
      <c r="P125" s="291"/>
      <c r="Q125" s="297"/>
    </row>
    <row r="126" spans="1:17" ht="24" hidden="1" x14ac:dyDescent="0.25">
      <c r="A126" s="30">
        <v>2279</v>
      </c>
      <c r="B126" s="43" t="s">
        <v>122</v>
      </c>
      <c r="C126" s="190">
        <f t="shared" si="100"/>
        <v>0</v>
      </c>
      <c r="D126" s="264">
        <v>0</v>
      </c>
      <c r="E126" s="45"/>
      <c r="F126" s="95">
        <f t="shared" si="109"/>
        <v>0</v>
      </c>
      <c r="G126" s="230"/>
      <c r="H126" s="45"/>
      <c r="I126" s="91">
        <f t="shared" si="110"/>
        <v>0</v>
      </c>
      <c r="J126" s="264"/>
      <c r="K126" s="45"/>
      <c r="L126" s="95">
        <f t="shared" si="111"/>
        <v>0</v>
      </c>
      <c r="M126" s="230"/>
      <c r="N126" s="45"/>
      <c r="O126" s="91">
        <f t="shared" si="112"/>
        <v>0</v>
      </c>
      <c r="P126" s="291"/>
      <c r="Q126" s="297"/>
    </row>
    <row r="127" spans="1:17" ht="24" hidden="1" x14ac:dyDescent="0.25">
      <c r="A127" s="782">
        <v>2280</v>
      </c>
      <c r="B127" s="40" t="s">
        <v>123</v>
      </c>
      <c r="C127" s="189">
        <f t="shared" si="100"/>
        <v>0</v>
      </c>
      <c r="D127" s="131">
        <f t="shared" ref="D127" si="113">SUM(D128)</f>
        <v>0</v>
      </c>
      <c r="E127" s="79">
        <f>SUM(E128)</f>
        <v>0</v>
      </c>
      <c r="F127" s="176">
        <f t="shared" ref="F127:O127" si="114">SUM(F128)</f>
        <v>0</v>
      </c>
      <c r="G127" s="233">
        <f t="shared" si="114"/>
        <v>0</v>
      </c>
      <c r="H127" s="79">
        <f t="shared" si="114"/>
        <v>0</v>
      </c>
      <c r="I127" s="90">
        <f t="shared" si="114"/>
        <v>0</v>
      </c>
      <c r="J127" s="131">
        <f t="shared" si="114"/>
        <v>0</v>
      </c>
      <c r="K127" s="79">
        <f t="shared" si="114"/>
        <v>0</v>
      </c>
      <c r="L127" s="176">
        <f t="shared" si="114"/>
        <v>0</v>
      </c>
      <c r="M127" s="233">
        <f t="shared" si="114"/>
        <v>0</v>
      </c>
      <c r="N127" s="79">
        <f t="shared" si="114"/>
        <v>0</v>
      </c>
      <c r="O127" s="91">
        <f t="shared" si="114"/>
        <v>0</v>
      </c>
      <c r="P127" s="291"/>
      <c r="Q127" s="297"/>
    </row>
    <row r="128" spans="1:17" ht="24" hidden="1" x14ac:dyDescent="0.25">
      <c r="A128" s="30">
        <v>2283</v>
      </c>
      <c r="B128" s="43" t="s">
        <v>124</v>
      </c>
      <c r="C128" s="190">
        <f t="shared" si="100"/>
        <v>0</v>
      </c>
      <c r="D128" s="264">
        <v>0</v>
      </c>
      <c r="E128" s="45"/>
      <c r="F128" s="95">
        <f>D128+E128</f>
        <v>0</v>
      </c>
      <c r="G128" s="230"/>
      <c r="H128" s="45"/>
      <c r="I128" s="91">
        <f>G128+H128</f>
        <v>0</v>
      </c>
      <c r="J128" s="264"/>
      <c r="K128" s="45"/>
      <c r="L128" s="95">
        <f>J128+K128</f>
        <v>0</v>
      </c>
      <c r="M128" s="230"/>
      <c r="N128" s="45"/>
      <c r="O128" s="91">
        <f>M128+N128</f>
        <v>0</v>
      </c>
      <c r="P128" s="291"/>
      <c r="Q128" s="297"/>
    </row>
    <row r="129" spans="1:17" ht="38.25" hidden="1" customHeight="1" x14ac:dyDescent="0.25">
      <c r="A129" s="35">
        <v>2300</v>
      </c>
      <c r="B129" s="72" t="s">
        <v>125</v>
      </c>
      <c r="C129" s="188">
        <f t="shared" si="100"/>
        <v>0</v>
      </c>
      <c r="D129" s="130">
        <f>SUM(D130,D135,D139,D140,D143,D150,D158,D159,D162)</f>
        <v>0</v>
      </c>
      <c r="E129" s="38">
        <f t="shared" ref="E129" si="115">SUM(E130,E135,E139,E140,E143,E150,E158,E159,E162)</f>
        <v>0</v>
      </c>
      <c r="F129" s="175">
        <f>SUM(F130,F135,F139,F140,F143,F150,F158,F159,F162)</f>
        <v>0</v>
      </c>
      <c r="G129" s="228">
        <f t="shared" ref="G129:N129" si="116">SUM(G130,G135,G139,G140,G143,G150,G158,G159,G162)</f>
        <v>0</v>
      </c>
      <c r="H129" s="38">
        <f t="shared" si="116"/>
        <v>0</v>
      </c>
      <c r="I129" s="123">
        <f t="shared" si="116"/>
        <v>0</v>
      </c>
      <c r="J129" s="130">
        <f t="shared" si="116"/>
        <v>0</v>
      </c>
      <c r="K129" s="38">
        <f t="shared" si="116"/>
        <v>0</v>
      </c>
      <c r="L129" s="175">
        <f t="shared" si="116"/>
        <v>0</v>
      </c>
      <c r="M129" s="228">
        <f t="shared" si="116"/>
        <v>0</v>
      </c>
      <c r="N129" s="38">
        <f t="shared" si="116"/>
        <v>0</v>
      </c>
      <c r="O129" s="123">
        <f>SUM(O130,O135,O139,O140,O143,O150,O158,O159,O162)</f>
        <v>0</v>
      </c>
      <c r="P129" s="293"/>
      <c r="Q129" s="297"/>
    </row>
    <row r="130" spans="1:17" ht="24" hidden="1" x14ac:dyDescent="0.25">
      <c r="A130" s="782">
        <v>2310</v>
      </c>
      <c r="B130" s="40" t="s">
        <v>126</v>
      </c>
      <c r="C130" s="189">
        <f t="shared" si="100"/>
        <v>0</v>
      </c>
      <c r="D130" s="131">
        <f t="shared" ref="D130:O130" si="117">SUM(D131:D134)</f>
        <v>0</v>
      </c>
      <c r="E130" s="79">
        <f t="shared" si="117"/>
        <v>0</v>
      </c>
      <c r="F130" s="176">
        <f t="shared" si="117"/>
        <v>0</v>
      </c>
      <c r="G130" s="233">
        <f t="shared" si="117"/>
        <v>0</v>
      </c>
      <c r="H130" s="79">
        <f t="shared" si="117"/>
        <v>0</v>
      </c>
      <c r="I130" s="90">
        <f t="shared" si="117"/>
        <v>0</v>
      </c>
      <c r="J130" s="131">
        <f t="shared" si="117"/>
        <v>0</v>
      </c>
      <c r="K130" s="79">
        <f t="shared" si="117"/>
        <v>0</v>
      </c>
      <c r="L130" s="176">
        <f t="shared" si="117"/>
        <v>0</v>
      </c>
      <c r="M130" s="233">
        <f t="shared" si="117"/>
        <v>0</v>
      </c>
      <c r="N130" s="79">
        <f t="shared" si="117"/>
        <v>0</v>
      </c>
      <c r="O130" s="90">
        <f t="shared" si="117"/>
        <v>0</v>
      </c>
      <c r="P130" s="290"/>
      <c r="Q130" s="297"/>
    </row>
    <row r="131" spans="1:17" hidden="1" x14ac:dyDescent="0.25">
      <c r="A131" s="30">
        <v>2311</v>
      </c>
      <c r="B131" s="43" t="s">
        <v>127</v>
      </c>
      <c r="C131" s="190">
        <f t="shared" si="100"/>
        <v>0</v>
      </c>
      <c r="D131" s="264">
        <v>0</v>
      </c>
      <c r="E131" s="45"/>
      <c r="F131" s="95">
        <f t="shared" ref="F131:F134" si="118">D131+E131</f>
        <v>0</v>
      </c>
      <c r="G131" s="230"/>
      <c r="H131" s="45"/>
      <c r="I131" s="91">
        <f t="shared" ref="I131:I134" si="119">G131+H131</f>
        <v>0</v>
      </c>
      <c r="J131" s="264"/>
      <c r="K131" s="45"/>
      <c r="L131" s="95">
        <f t="shared" ref="L131:L134" si="120">J131+K131</f>
        <v>0</v>
      </c>
      <c r="M131" s="230"/>
      <c r="N131" s="45"/>
      <c r="O131" s="91">
        <f t="shared" ref="O131:O134" si="121">M131+N131</f>
        <v>0</v>
      </c>
      <c r="P131" s="291"/>
      <c r="Q131" s="297"/>
    </row>
    <row r="132" spans="1:17" hidden="1" x14ac:dyDescent="0.25">
      <c r="A132" s="30">
        <v>2312</v>
      </c>
      <c r="B132" s="43" t="s">
        <v>128</v>
      </c>
      <c r="C132" s="190">
        <f t="shared" si="100"/>
        <v>0</v>
      </c>
      <c r="D132" s="264">
        <v>0</v>
      </c>
      <c r="E132" s="45"/>
      <c r="F132" s="95">
        <f t="shared" si="118"/>
        <v>0</v>
      </c>
      <c r="G132" s="230"/>
      <c r="H132" s="45"/>
      <c r="I132" s="91">
        <f t="shared" si="119"/>
        <v>0</v>
      </c>
      <c r="J132" s="264"/>
      <c r="K132" s="45"/>
      <c r="L132" s="95">
        <f t="shared" si="120"/>
        <v>0</v>
      </c>
      <c r="M132" s="230"/>
      <c r="N132" s="45"/>
      <c r="O132" s="91">
        <f t="shared" si="121"/>
        <v>0</v>
      </c>
      <c r="P132" s="291"/>
      <c r="Q132" s="297"/>
    </row>
    <row r="133" spans="1:17" hidden="1" x14ac:dyDescent="0.25">
      <c r="A133" s="30">
        <v>2313</v>
      </c>
      <c r="B133" s="43" t="s">
        <v>129</v>
      </c>
      <c r="C133" s="190">
        <f t="shared" si="100"/>
        <v>0</v>
      </c>
      <c r="D133" s="264">
        <v>0</v>
      </c>
      <c r="E133" s="45"/>
      <c r="F133" s="95">
        <f t="shared" si="118"/>
        <v>0</v>
      </c>
      <c r="G133" s="230"/>
      <c r="H133" s="45"/>
      <c r="I133" s="91">
        <f t="shared" si="119"/>
        <v>0</v>
      </c>
      <c r="J133" s="264"/>
      <c r="K133" s="45"/>
      <c r="L133" s="95">
        <f t="shared" si="120"/>
        <v>0</v>
      </c>
      <c r="M133" s="230"/>
      <c r="N133" s="45"/>
      <c r="O133" s="91">
        <f t="shared" si="121"/>
        <v>0</v>
      </c>
      <c r="P133" s="291"/>
      <c r="Q133" s="297"/>
    </row>
    <row r="134" spans="1:17" ht="47.25" hidden="1" customHeight="1" x14ac:dyDescent="0.25">
      <c r="A134" s="30">
        <v>2314</v>
      </c>
      <c r="B134" s="43" t="s">
        <v>307</v>
      </c>
      <c r="C134" s="190">
        <f t="shared" si="100"/>
        <v>0</v>
      </c>
      <c r="D134" s="264">
        <v>0</v>
      </c>
      <c r="E134" s="45"/>
      <c r="F134" s="95">
        <f t="shared" si="118"/>
        <v>0</v>
      </c>
      <c r="G134" s="230"/>
      <c r="H134" s="45"/>
      <c r="I134" s="91">
        <f t="shared" si="119"/>
        <v>0</v>
      </c>
      <c r="J134" s="264"/>
      <c r="K134" s="45"/>
      <c r="L134" s="95">
        <f t="shared" si="120"/>
        <v>0</v>
      </c>
      <c r="M134" s="230"/>
      <c r="N134" s="45"/>
      <c r="O134" s="91">
        <f t="shared" si="121"/>
        <v>0</v>
      </c>
      <c r="P134" s="291"/>
      <c r="Q134" s="297"/>
    </row>
    <row r="135" spans="1:17" hidden="1" x14ac:dyDescent="0.25">
      <c r="A135" s="75">
        <v>2320</v>
      </c>
      <c r="B135" s="43" t="s">
        <v>130</v>
      </c>
      <c r="C135" s="190">
        <f t="shared" si="100"/>
        <v>0</v>
      </c>
      <c r="D135" s="132">
        <f>SUM(D136:D138)</f>
        <v>0</v>
      </c>
      <c r="E135" s="76">
        <f>SUM(E136:E138)</f>
        <v>0</v>
      </c>
      <c r="F135" s="95">
        <f>SUM(F136:F138)</f>
        <v>0</v>
      </c>
      <c r="G135" s="231">
        <f t="shared" ref="G135" si="122">SUM(G136:G138)</f>
        <v>0</v>
      </c>
      <c r="H135" s="76">
        <f>SUM(H136:H138)</f>
        <v>0</v>
      </c>
      <c r="I135" s="91">
        <f t="shared" ref="I135:N135" si="123">SUM(I136:I138)</f>
        <v>0</v>
      </c>
      <c r="J135" s="132">
        <f t="shared" si="123"/>
        <v>0</v>
      </c>
      <c r="K135" s="76">
        <f t="shared" si="123"/>
        <v>0</v>
      </c>
      <c r="L135" s="95">
        <f t="shared" si="123"/>
        <v>0</v>
      </c>
      <c r="M135" s="231">
        <f t="shared" si="123"/>
        <v>0</v>
      </c>
      <c r="N135" s="76">
        <f t="shared" si="123"/>
        <v>0</v>
      </c>
      <c r="O135" s="91">
        <f>SUM(O136:O138)</f>
        <v>0</v>
      </c>
      <c r="P135" s="291"/>
      <c r="Q135" s="297"/>
    </row>
    <row r="136" spans="1:17" hidden="1" x14ac:dyDescent="0.25">
      <c r="A136" s="30">
        <v>2321</v>
      </c>
      <c r="B136" s="43" t="s">
        <v>131</v>
      </c>
      <c r="C136" s="190">
        <f t="shared" si="100"/>
        <v>0</v>
      </c>
      <c r="D136" s="264">
        <v>0</v>
      </c>
      <c r="E136" s="45"/>
      <c r="F136" s="95">
        <f t="shared" ref="F136:F139" si="124">D136+E136</f>
        <v>0</v>
      </c>
      <c r="G136" s="230"/>
      <c r="H136" s="45"/>
      <c r="I136" s="91">
        <f t="shared" ref="I136:I139" si="125">G136+H136</f>
        <v>0</v>
      </c>
      <c r="J136" s="264"/>
      <c r="K136" s="45"/>
      <c r="L136" s="95">
        <f t="shared" ref="L136:L139" si="126">J136+K136</f>
        <v>0</v>
      </c>
      <c r="M136" s="230"/>
      <c r="N136" s="45"/>
      <c r="O136" s="91">
        <f t="shared" ref="O136:O139" si="127">M136+N136</f>
        <v>0</v>
      </c>
      <c r="P136" s="291"/>
      <c r="Q136" s="297"/>
    </row>
    <row r="137" spans="1:17" hidden="1" x14ac:dyDescent="0.25">
      <c r="A137" s="30">
        <v>2322</v>
      </c>
      <c r="B137" s="43" t="s">
        <v>132</v>
      </c>
      <c r="C137" s="190">
        <f t="shared" si="100"/>
        <v>0</v>
      </c>
      <c r="D137" s="264">
        <v>0</v>
      </c>
      <c r="E137" s="45"/>
      <c r="F137" s="95">
        <f t="shared" si="124"/>
        <v>0</v>
      </c>
      <c r="G137" s="230"/>
      <c r="H137" s="45"/>
      <c r="I137" s="91">
        <f t="shared" si="125"/>
        <v>0</v>
      </c>
      <c r="J137" s="264"/>
      <c r="K137" s="45"/>
      <c r="L137" s="95">
        <f t="shared" si="126"/>
        <v>0</v>
      </c>
      <c r="M137" s="230"/>
      <c r="N137" s="45"/>
      <c r="O137" s="91">
        <f t="shared" si="127"/>
        <v>0</v>
      </c>
      <c r="P137" s="291"/>
      <c r="Q137" s="297"/>
    </row>
    <row r="138" spans="1:17" ht="10.5" hidden="1" customHeight="1" x14ac:dyDescent="0.25">
      <c r="A138" s="30">
        <v>2329</v>
      </c>
      <c r="B138" s="43" t="s">
        <v>133</v>
      </c>
      <c r="C138" s="190">
        <f t="shared" si="100"/>
        <v>0</v>
      </c>
      <c r="D138" s="264">
        <v>0</v>
      </c>
      <c r="E138" s="45"/>
      <c r="F138" s="95">
        <f t="shared" si="124"/>
        <v>0</v>
      </c>
      <c r="G138" s="230"/>
      <c r="H138" s="45"/>
      <c r="I138" s="91">
        <f t="shared" si="125"/>
        <v>0</v>
      </c>
      <c r="J138" s="264"/>
      <c r="K138" s="45"/>
      <c r="L138" s="95">
        <f t="shared" si="126"/>
        <v>0</v>
      </c>
      <c r="M138" s="230"/>
      <c r="N138" s="45"/>
      <c r="O138" s="91">
        <f t="shared" si="127"/>
        <v>0</v>
      </c>
      <c r="P138" s="291"/>
      <c r="Q138" s="297"/>
    </row>
    <row r="139" spans="1:17" hidden="1" x14ac:dyDescent="0.25">
      <c r="A139" s="75">
        <v>2330</v>
      </c>
      <c r="B139" s="43" t="s">
        <v>134</v>
      </c>
      <c r="C139" s="190">
        <f t="shared" si="100"/>
        <v>0</v>
      </c>
      <c r="D139" s="264">
        <v>0</v>
      </c>
      <c r="E139" s="45"/>
      <c r="F139" s="95">
        <f t="shared" si="124"/>
        <v>0</v>
      </c>
      <c r="G139" s="230"/>
      <c r="H139" s="45"/>
      <c r="I139" s="91">
        <f t="shared" si="125"/>
        <v>0</v>
      </c>
      <c r="J139" s="264"/>
      <c r="K139" s="45"/>
      <c r="L139" s="95">
        <f t="shared" si="126"/>
        <v>0</v>
      </c>
      <c r="M139" s="230"/>
      <c r="N139" s="45"/>
      <c r="O139" s="91">
        <f t="shared" si="127"/>
        <v>0</v>
      </c>
      <c r="P139" s="291"/>
      <c r="Q139" s="297"/>
    </row>
    <row r="140" spans="1:17" ht="48" hidden="1" x14ac:dyDescent="0.25">
      <c r="A140" s="75">
        <v>2340</v>
      </c>
      <c r="B140" s="43" t="s">
        <v>135</v>
      </c>
      <c r="C140" s="190">
        <f t="shared" si="100"/>
        <v>0</v>
      </c>
      <c r="D140" s="132">
        <f>SUM(D141:D142)</f>
        <v>0</v>
      </c>
      <c r="E140" s="76">
        <f>SUM(E141:E142)</f>
        <v>0</v>
      </c>
      <c r="F140" s="95">
        <f>SUM(F141:F142)</f>
        <v>0</v>
      </c>
      <c r="G140" s="231">
        <f t="shared" ref="G140:N140" si="128">SUM(G141:G142)</f>
        <v>0</v>
      </c>
      <c r="H140" s="76">
        <f t="shared" si="128"/>
        <v>0</v>
      </c>
      <c r="I140" s="91">
        <f t="shared" si="128"/>
        <v>0</v>
      </c>
      <c r="J140" s="132">
        <f t="shared" si="128"/>
        <v>0</v>
      </c>
      <c r="K140" s="76">
        <f t="shared" si="128"/>
        <v>0</v>
      </c>
      <c r="L140" s="95">
        <f t="shared" si="128"/>
        <v>0</v>
      </c>
      <c r="M140" s="231">
        <f t="shared" si="128"/>
        <v>0</v>
      </c>
      <c r="N140" s="76">
        <f t="shared" si="128"/>
        <v>0</v>
      </c>
      <c r="O140" s="91">
        <f>SUM(O141:O142)</f>
        <v>0</v>
      </c>
      <c r="P140" s="291"/>
      <c r="Q140" s="297"/>
    </row>
    <row r="141" spans="1:17" hidden="1" x14ac:dyDescent="0.25">
      <c r="A141" s="30">
        <v>2341</v>
      </c>
      <c r="B141" s="43" t="s">
        <v>136</v>
      </c>
      <c r="C141" s="190">
        <f t="shared" si="100"/>
        <v>0</v>
      </c>
      <c r="D141" s="264">
        <v>0</v>
      </c>
      <c r="E141" s="45"/>
      <c r="F141" s="95">
        <f t="shared" ref="F141:F142" si="129">D141+E141</f>
        <v>0</v>
      </c>
      <c r="G141" s="230"/>
      <c r="H141" s="45"/>
      <c r="I141" s="91">
        <f t="shared" ref="I141:I142" si="130">G141+H141</f>
        <v>0</v>
      </c>
      <c r="J141" s="264"/>
      <c r="K141" s="45"/>
      <c r="L141" s="95">
        <f t="shared" ref="L141:L142" si="131">J141+K141</f>
        <v>0</v>
      </c>
      <c r="M141" s="230"/>
      <c r="N141" s="45"/>
      <c r="O141" s="91">
        <f t="shared" ref="O141:O142" si="132">M141+N141</f>
        <v>0</v>
      </c>
      <c r="P141" s="291"/>
      <c r="Q141" s="297"/>
    </row>
    <row r="142" spans="1:17" ht="24" hidden="1" x14ac:dyDescent="0.25">
      <c r="A142" s="30">
        <v>2344</v>
      </c>
      <c r="B142" s="43" t="s">
        <v>137</v>
      </c>
      <c r="C142" s="190">
        <f t="shared" si="100"/>
        <v>0</v>
      </c>
      <c r="D142" s="264">
        <v>0</v>
      </c>
      <c r="E142" s="45"/>
      <c r="F142" s="95">
        <f t="shared" si="129"/>
        <v>0</v>
      </c>
      <c r="G142" s="230"/>
      <c r="H142" s="45"/>
      <c r="I142" s="91">
        <f t="shared" si="130"/>
        <v>0</v>
      </c>
      <c r="J142" s="264"/>
      <c r="K142" s="45"/>
      <c r="L142" s="95">
        <f t="shared" si="131"/>
        <v>0</v>
      </c>
      <c r="M142" s="230"/>
      <c r="N142" s="45"/>
      <c r="O142" s="91">
        <f t="shared" si="132"/>
        <v>0</v>
      </c>
      <c r="P142" s="291"/>
      <c r="Q142" s="297"/>
    </row>
    <row r="143" spans="1:17" ht="24" hidden="1" x14ac:dyDescent="0.25">
      <c r="A143" s="73">
        <v>2350</v>
      </c>
      <c r="B143" s="58" t="s">
        <v>138</v>
      </c>
      <c r="C143" s="195">
        <f t="shared" si="100"/>
        <v>0</v>
      </c>
      <c r="D143" s="86">
        <f>SUM(D144:D149)</f>
        <v>0</v>
      </c>
      <c r="E143" s="74">
        <f>SUM(E144:E149)</f>
        <v>0</v>
      </c>
      <c r="F143" s="174">
        <f>SUM(F144:F149)</f>
        <v>0</v>
      </c>
      <c r="G143" s="229">
        <f t="shared" ref="G143:N143" si="133">SUM(G144:G149)</f>
        <v>0</v>
      </c>
      <c r="H143" s="74">
        <f t="shared" si="133"/>
        <v>0</v>
      </c>
      <c r="I143" s="154">
        <f t="shared" si="133"/>
        <v>0</v>
      </c>
      <c r="J143" s="86">
        <f t="shared" si="133"/>
        <v>0</v>
      </c>
      <c r="K143" s="74">
        <f t="shared" si="133"/>
        <v>0</v>
      </c>
      <c r="L143" s="174">
        <f t="shared" si="133"/>
        <v>0</v>
      </c>
      <c r="M143" s="229">
        <f t="shared" si="133"/>
        <v>0</v>
      </c>
      <c r="N143" s="74">
        <f t="shared" si="133"/>
        <v>0</v>
      </c>
      <c r="O143" s="154">
        <f>SUM(O144:O149)</f>
        <v>0</v>
      </c>
      <c r="P143" s="292"/>
      <c r="Q143" s="297"/>
    </row>
    <row r="144" spans="1:17" hidden="1" x14ac:dyDescent="0.25">
      <c r="A144" s="27">
        <v>2351</v>
      </c>
      <c r="B144" s="40" t="s">
        <v>139</v>
      </c>
      <c r="C144" s="189">
        <f t="shared" si="100"/>
        <v>0</v>
      </c>
      <c r="D144" s="263">
        <v>0</v>
      </c>
      <c r="E144" s="42"/>
      <c r="F144" s="176">
        <f t="shared" ref="F144:F149" si="134">D144+E144</f>
        <v>0</v>
      </c>
      <c r="G144" s="220"/>
      <c r="H144" s="42"/>
      <c r="I144" s="90">
        <f t="shared" ref="I144:I149" si="135">G144+H144</f>
        <v>0</v>
      </c>
      <c r="J144" s="263"/>
      <c r="K144" s="42"/>
      <c r="L144" s="176">
        <f t="shared" ref="L144:L149" si="136">J144+K144</f>
        <v>0</v>
      </c>
      <c r="M144" s="220"/>
      <c r="N144" s="42"/>
      <c r="O144" s="90">
        <f t="shared" ref="O144:O149" si="137">M144+N144</f>
        <v>0</v>
      </c>
      <c r="P144" s="290"/>
      <c r="Q144" s="297"/>
    </row>
    <row r="145" spans="1:17" hidden="1" x14ac:dyDescent="0.25">
      <c r="A145" s="30">
        <v>2352</v>
      </c>
      <c r="B145" s="43" t="s">
        <v>140</v>
      </c>
      <c r="C145" s="190">
        <f t="shared" si="100"/>
        <v>0</v>
      </c>
      <c r="D145" s="264">
        <v>0</v>
      </c>
      <c r="E145" s="45"/>
      <c r="F145" s="95">
        <f t="shared" si="134"/>
        <v>0</v>
      </c>
      <c r="G145" s="230"/>
      <c r="H145" s="45"/>
      <c r="I145" s="91">
        <f t="shared" si="135"/>
        <v>0</v>
      </c>
      <c r="J145" s="264"/>
      <c r="K145" s="45"/>
      <c r="L145" s="95">
        <f t="shared" si="136"/>
        <v>0</v>
      </c>
      <c r="M145" s="230"/>
      <c r="N145" s="45"/>
      <c r="O145" s="91">
        <f t="shared" si="137"/>
        <v>0</v>
      </c>
      <c r="P145" s="291"/>
      <c r="Q145" s="297"/>
    </row>
    <row r="146" spans="1:17" ht="24" hidden="1" x14ac:dyDescent="0.25">
      <c r="A146" s="30">
        <v>2353</v>
      </c>
      <c r="B146" s="43" t="s">
        <v>141</v>
      </c>
      <c r="C146" s="190">
        <f t="shared" si="100"/>
        <v>0</v>
      </c>
      <c r="D146" s="264">
        <v>0</v>
      </c>
      <c r="E146" s="45"/>
      <c r="F146" s="95">
        <f t="shared" si="134"/>
        <v>0</v>
      </c>
      <c r="G146" s="230"/>
      <c r="H146" s="45"/>
      <c r="I146" s="91">
        <f t="shared" si="135"/>
        <v>0</v>
      </c>
      <c r="J146" s="264"/>
      <c r="K146" s="45"/>
      <c r="L146" s="95">
        <f t="shared" si="136"/>
        <v>0</v>
      </c>
      <c r="M146" s="230"/>
      <c r="N146" s="45"/>
      <c r="O146" s="91">
        <f t="shared" si="137"/>
        <v>0</v>
      </c>
      <c r="P146" s="291"/>
      <c r="Q146" s="297"/>
    </row>
    <row r="147" spans="1:17" ht="24" hidden="1" x14ac:dyDescent="0.25">
      <c r="A147" s="30">
        <v>2354</v>
      </c>
      <c r="B147" s="43" t="s">
        <v>142</v>
      </c>
      <c r="C147" s="190">
        <f t="shared" si="100"/>
        <v>0</v>
      </c>
      <c r="D147" s="264">
        <v>0</v>
      </c>
      <c r="E147" s="45"/>
      <c r="F147" s="95">
        <f t="shared" si="134"/>
        <v>0</v>
      </c>
      <c r="G147" s="230"/>
      <c r="H147" s="45"/>
      <c r="I147" s="91">
        <f t="shared" si="135"/>
        <v>0</v>
      </c>
      <c r="J147" s="264"/>
      <c r="K147" s="45"/>
      <c r="L147" s="95">
        <f t="shared" si="136"/>
        <v>0</v>
      </c>
      <c r="M147" s="230"/>
      <c r="N147" s="45"/>
      <c r="O147" s="91">
        <f t="shared" si="137"/>
        <v>0</v>
      </c>
      <c r="P147" s="291"/>
      <c r="Q147" s="297"/>
    </row>
    <row r="148" spans="1:17" ht="24" hidden="1" x14ac:dyDescent="0.25">
      <c r="A148" s="30">
        <v>2355</v>
      </c>
      <c r="B148" s="43" t="s">
        <v>143</v>
      </c>
      <c r="C148" s="190">
        <f t="shared" si="100"/>
        <v>0</v>
      </c>
      <c r="D148" s="264">
        <v>0</v>
      </c>
      <c r="E148" s="45"/>
      <c r="F148" s="95">
        <f t="shared" si="134"/>
        <v>0</v>
      </c>
      <c r="G148" s="230"/>
      <c r="H148" s="45"/>
      <c r="I148" s="91">
        <f t="shared" si="135"/>
        <v>0</v>
      </c>
      <c r="J148" s="264"/>
      <c r="K148" s="45"/>
      <c r="L148" s="95">
        <f t="shared" si="136"/>
        <v>0</v>
      </c>
      <c r="M148" s="230"/>
      <c r="N148" s="45"/>
      <c r="O148" s="91">
        <f t="shared" si="137"/>
        <v>0</v>
      </c>
      <c r="P148" s="291"/>
      <c r="Q148" s="297"/>
    </row>
    <row r="149" spans="1:17" ht="24" hidden="1" x14ac:dyDescent="0.25">
      <c r="A149" s="30">
        <v>2359</v>
      </c>
      <c r="B149" s="43" t="s">
        <v>144</v>
      </c>
      <c r="C149" s="190">
        <f t="shared" si="100"/>
        <v>0</v>
      </c>
      <c r="D149" s="264">
        <v>0</v>
      </c>
      <c r="E149" s="45"/>
      <c r="F149" s="95">
        <f t="shared" si="134"/>
        <v>0</v>
      </c>
      <c r="G149" s="230"/>
      <c r="H149" s="45"/>
      <c r="I149" s="91">
        <f t="shared" si="135"/>
        <v>0</v>
      </c>
      <c r="J149" s="264"/>
      <c r="K149" s="45"/>
      <c r="L149" s="95">
        <f t="shared" si="136"/>
        <v>0</v>
      </c>
      <c r="M149" s="230"/>
      <c r="N149" s="45"/>
      <c r="O149" s="91">
        <f t="shared" si="137"/>
        <v>0</v>
      </c>
      <c r="P149" s="291"/>
      <c r="Q149" s="297"/>
    </row>
    <row r="150" spans="1:17" ht="24.75" hidden="1" customHeight="1" x14ac:dyDescent="0.25">
      <c r="A150" s="75">
        <v>2360</v>
      </c>
      <c r="B150" s="43" t="s">
        <v>145</v>
      </c>
      <c r="C150" s="190">
        <f t="shared" si="100"/>
        <v>0</v>
      </c>
      <c r="D150" s="132">
        <f>SUM(D151:D157)</f>
        <v>0</v>
      </c>
      <c r="E150" s="76">
        <f>SUM(E151:E157)</f>
        <v>0</v>
      </c>
      <c r="F150" s="95">
        <f>SUM(F151:F157)</f>
        <v>0</v>
      </c>
      <c r="G150" s="231">
        <f t="shared" ref="G150:N150" si="138">SUM(G151:G157)</f>
        <v>0</v>
      </c>
      <c r="H150" s="76">
        <f t="shared" si="138"/>
        <v>0</v>
      </c>
      <c r="I150" s="91">
        <f t="shared" si="138"/>
        <v>0</v>
      </c>
      <c r="J150" s="132">
        <f t="shared" si="138"/>
        <v>0</v>
      </c>
      <c r="K150" s="76">
        <f t="shared" si="138"/>
        <v>0</v>
      </c>
      <c r="L150" s="95">
        <f t="shared" si="138"/>
        <v>0</v>
      </c>
      <c r="M150" s="231">
        <f t="shared" si="138"/>
        <v>0</v>
      </c>
      <c r="N150" s="76">
        <f t="shared" si="138"/>
        <v>0</v>
      </c>
      <c r="O150" s="91">
        <f>SUM(O151:O157)</f>
        <v>0</v>
      </c>
      <c r="P150" s="291"/>
      <c r="Q150" s="297"/>
    </row>
    <row r="151" spans="1:17" hidden="1" x14ac:dyDescent="0.25">
      <c r="A151" s="29">
        <v>2361</v>
      </c>
      <c r="B151" s="43" t="s">
        <v>146</v>
      </c>
      <c r="C151" s="190">
        <f t="shared" si="100"/>
        <v>0</v>
      </c>
      <c r="D151" s="264">
        <v>0</v>
      </c>
      <c r="E151" s="45"/>
      <c r="F151" s="95">
        <f t="shared" ref="F151:F158" si="139">D151+E151</f>
        <v>0</v>
      </c>
      <c r="G151" s="230"/>
      <c r="H151" s="45"/>
      <c r="I151" s="91">
        <f t="shared" ref="I151:I158" si="140">G151+H151</f>
        <v>0</v>
      </c>
      <c r="J151" s="264"/>
      <c r="K151" s="45"/>
      <c r="L151" s="95">
        <f t="shared" ref="L151:L158" si="141">J151+K151</f>
        <v>0</v>
      </c>
      <c r="M151" s="230"/>
      <c r="N151" s="45"/>
      <c r="O151" s="91">
        <f t="shared" ref="O151:O158" si="142">M151+N151</f>
        <v>0</v>
      </c>
      <c r="P151" s="291"/>
      <c r="Q151" s="297"/>
    </row>
    <row r="152" spans="1:17" ht="24" hidden="1" x14ac:dyDescent="0.25">
      <c r="A152" s="29">
        <v>2362</v>
      </c>
      <c r="B152" s="43" t="s">
        <v>147</v>
      </c>
      <c r="C152" s="190">
        <f t="shared" si="100"/>
        <v>0</v>
      </c>
      <c r="D152" s="264">
        <v>0</v>
      </c>
      <c r="E152" s="45"/>
      <c r="F152" s="95">
        <f t="shared" si="139"/>
        <v>0</v>
      </c>
      <c r="G152" s="230"/>
      <c r="H152" s="45"/>
      <c r="I152" s="91">
        <f t="shared" si="140"/>
        <v>0</v>
      </c>
      <c r="J152" s="264"/>
      <c r="K152" s="45"/>
      <c r="L152" s="95">
        <f t="shared" si="141"/>
        <v>0</v>
      </c>
      <c r="M152" s="230"/>
      <c r="N152" s="45"/>
      <c r="O152" s="91">
        <f t="shared" si="142"/>
        <v>0</v>
      </c>
      <c r="P152" s="291"/>
      <c r="Q152" s="297"/>
    </row>
    <row r="153" spans="1:17" hidden="1" x14ac:dyDescent="0.25">
      <c r="A153" s="29">
        <v>2363</v>
      </c>
      <c r="B153" s="43" t="s">
        <v>148</v>
      </c>
      <c r="C153" s="190">
        <f t="shared" si="100"/>
        <v>0</v>
      </c>
      <c r="D153" s="264">
        <v>0</v>
      </c>
      <c r="E153" s="45"/>
      <c r="F153" s="95">
        <f t="shared" si="139"/>
        <v>0</v>
      </c>
      <c r="G153" s="230"/>
      <c r="H153" s="45"/>
      <c r="I153" s="91">
        <f t="shared" si="140"/>
        <v>0</v>
      </c>
      <c r="J153" s="264"/>
      <c r="K153" s="45"/>
      <c r="L153" s="95">
        <f t="shared" si="141"/>
        <v>0</v>
      </c>
      <c r="M153" s="230"/>
      <c r="N153" s="45"/>
      <c r="O153" s="91">
        <f t="shared" si="142"/>
        <v>0</v>
      </c>
      <c r="P153" s="291"/>
      <c r="Q153" s="297"/>
    </row>
    <row r="154" spans="1:17" hidden="1" x14ac:dyDescent="0.25">
      <c r="A154" s="29">
        <v>2364</v>
      </c>
      <c r="B154" s="43" t="s">
        <v>149</v>
      </c>
      <c r="C154" s="190">
        <f t="shared" si="100"/>
        <v>0</v>
      </c>
      <c r="D154" s="264">
        <v>0</v>
      </c>
      <c r="E154" s="45"/>
      <c r="F154" s="95">
        <f t="shared" si="139"/>
        <v>0</v>
      </c>
      <c r="G154" s="230"/>
      <c r="H154" s="45"/>
      <c r="I154" s="91">
        <f t="shared" si="140"/>
        <v>0</v>
      </c>
      <c r="J154" s="264"/>
      <c r="K154" s="45"/>
      <c r="L154" s="95">
        <f t="shared" si="141"/>
        <v>0</v>
      </c>
      <c r="M154" s="230"/>
      <c r="N154" s="45"/>
      <c r="O154" s="91">
        <f t="shared" si="142"/>
        <v>0</v>
      </c>
      <c r="P154" s="291"/>
      <c r="Q154" s="297"/>
    </row>
    <row r="155" spans="1:17" ht="12.75" hidden="1" customHeight="1" x14ac:dyDescent="0.25">
      <c r="A155" s="29">
        <v>2365</v>
      </c>
      <c r="B155" s="43" t="s">
        <v>150</v>
      </c>
      <c r="C155" s="190">
        <f t="shared" si="100"/>
        <v>0</v>
      </c>
      <c r="D155" s="264">
        <v>0</v>
      </c>
      <c r="E155" s="45"/>
      <c r="F155" s="95">
        <f t="shared" si="139"/>
        <v>0</v>
      </c>
      <c r="G155" s="230"/>
      <c r="H155" s="45"/>
      <c r="I155" s="91">
        <f t="shared" si="140"/>
        <v>0</v>
      </c>
      <c r="J155" s="264"/>
      <c r="K155" s="45"/>
      <c r="L155" s="95">
        <f t="shared" si="141"/>
        <v>0</v>
      </c>
      <c r="M155" s="230"/>
      <c r="N155" s="45"/>
      <c r="O155" s="91">
        <f t="shared" si="142"/>
        <v>0</v>
      </c>
      <c r="P155" s="291"/>
      <c r="Q155" s="297"/>
    </row>
    <row r="156" spans="1:17" ht="36" hidden="1" x14ac:dyDescent="0.25">
      <c r="A156" s="29">
        <v>2366</v>
      </c>
      <c r="B156" s="43" t="s">
        <v>151</v>
      </c>
      <c r="C156" s="190">
        <f t="shared" si="100"/>
        <v>0</v>
      </c>
      <c r="D156" s="264">
        <v>0</v>
      </c>
      <c r="E156" s="45"/>
      <c r="F156" s="95">
        <f t="shared" si="139"/>
        <v>0</v>
      </c>
      <c r="G156" s="230"/>
      <c r="H156" s="45"/>
      <c r="I156" s="91">
        <f t="shared" si="140"/>
        <v>0</v>
      </c>
      <c r="J156" s="264"/>
      <c r="K156" s="45"/>
      <c r="L156" s="95">
        <f t="shared" si="141"/>
        <v>0</v>
      </c>
      <c r="M156" s="230"/>
      <c r="N156" s="45"/>
      <c r="O156" s="91">
        <f t="shared" si="142"/>
        <v>0</v>
      </c>
      <c r="P156" s="291"/>
      <c r="Q156" s="297"/>
    </row>
    <row r="157" spans="1:17" ht="48" hidden="1" x14ac:dyDescent="0.25">
      <c r="A157" s="29">
        <v>2369</v>
      </c>
      <c r="B157" s="43" t="s">
        <v>152</v>
      </c>
      <c r="C157" s="190">
        <f t="shared" si="100"/>
        <v>0</v>
      </c>
      <c r="D157" s="264">
        <v>0</v>
      </c>
      <c r="E157" s="45"/>
      <c r="F157" s="95">
        <f t="shared" si="139"/>
        <v>0</v>
      </c>
      <c r="G157" s="230"/>
      <c r="H157" s="45"/>
      <c r="I157" s="91">
        <f t="shared" si="140"/>
        <v>0</v>
      </c>
      <c r="J157" s="264"/>
      <c r="K157" s="45"/>
      <c r="L157" s="95">
        <f t="shared" si="141"/>
        <v>0</v>
      </c>
      <c r="M157" s="230"/>
      <c r="N157" s="45"/>
      <c r="O157" s="91">
        <f t="shared" si="142"/>
        <v>0</v>
      </c>
      <c r="P157" s="291"/>
      <c r="Q157" s="297"/>
    </row>
    <row r="158" spans="1:17" hidden="1" x14ac:dyDescent="0.25">
      <c r="A158" s="73">
        <v>2370</v>
      </c>
      <c r="B158" s="58" t="s">
        <v>153</v>
      </c>
      <c r="C158" s="195">
        <f t="shared" si="100"/>
        <v>0</v>
      </c>
      <c r="D158" s="261">
        <v>0</v>
      </c>
      <c r="E158" s="77"/>
      <c r="F158" s="174">
        <f t="shared" si="139"/>
        <v>0</v>
      </c>
      <c r="G158" s="232"/>
      <c r="H158" s="77"/>
      <c r="I158" s="154">
        <f t="shared" si="140"/>
        <v>0</v>
      </c>
      <c r="J158" s="261"/>
      <c r="K158" s="77"/>
      <c r="L158" s="174">
        <f t="shared" si="141"/>
        <v>0</v>
      </c>
      <c r="M158" s="232"/>
      <c r="N158" s="77"/>
      <c r="O158" s="154">
        <f t="shared" si="142"/>
        <v>0</v>
      </c>
      <c r="P158" s="292"/>
      <c r="Q158" s="297"/>
    </row>
    <row r="159" spans="1:17" hidden="1" x14ac:dyDescent="0.25">
      <c r="A159" s="73">
        <v>2380</v>
      </c>
      <c r="B159" s="58" t="s">
        <v>154</v>
      </c>
      <c r="C159" s="195">
        <f t="shared" si="100"/>
        <v>0</v>
      </c>
      <c r="D159" s="86">
        <f>SUM(D160:D161)</f>
        <v>0</v>
      </c>
      <c r="E159" s="74">
        <f t="shared" ref="E159" si="143">SUM(E160:E161)</f>
        <v>0</v>
      </c>
      <c r="F159" s="174">
        <f>SUM(F160:F161)</f>
        <v>0</v>
      </c>
      <c r="G159" s="229">
        <f t="shared" ref="G159:N159" si="144">SUM(G160:G161)</f>
        <v>0</v>
      </c>
      <c r="H159" s="74">
        <f t="shared" si="144"/>
        <v>0</v>
      </c>
      <c r="I159" s="154">
        <f t="shared" si="144"/>
        <v>0</v>
      </c>
      <c r="J159" s="86">
        <f t="shared" si="144"/>
        <v>0</v>
      </c>
      <c r="K159" s="74">
        <f t="shared" si="144"/>
        <v>0</v>
      </c>
      <c r="L159" s="174">
        <f t="shared" si="144"/>
        <v>0</v>
      </c>
      <c r="M159" s="229">
        <f t="shared" si="144"/>
        <v>0</v>
      </c>
      <c r="N159" s="74">
        <f t="shared" si="144"/>
        <v>0</v>
      </c>
      <c r="O159" s="154">
        <f>SUM(O160:O161)</f>
        <v>0</v>
      </c>
      <c r="P159" s="292"/>
      <c r="Q159" s="297"/>
    </row>
    <row r="160" spans="1:17" hidden="1" x14ac:dyDescent="0.25">
      <c r="A160" s="26">
        <v>2381</v>
      </c>
      <c r="B160" s="40" t="s">
        <v>155</v>
      </c>
      <c r="C160" s="189">
        <f t="shared" si="100"/>
        <v>0</v>
      </c>
      <c r="D160" s="263">
        <v>0</v>
      </c>
      <c r="E160" s="42"/>
      <c r="F160" s="176">
        <f t="shared" ref="F160:F163" si="145">D160+E160</f>
        <v>0</v>
      </c>
      <c r="G160" s="220"/>
      <c r="H160" s="42"/>
      <c r="I160" s="90">
        <f t="shared" ref="I160:I163" si="146">G160+H160</f>
        <v>0</v>
      </c>
      <c r="J160" s="263"/>
      <c r="K160" s="42"/>
      <c r="L160" s="176">
        <f t="shared" ref="L160:L163" si="147">J160+K160</f>
        <v>0</v>
      </c>
      <c r="M160" s="220"/>
      <c r="N160" s="42"/>
      <c r="O160" s="90">
        <f t="shared" ref="O160:O163" si="148">M160+N160</f>
        <v>0</v>
      </c>
      <c r="P160" s="290"/>
      <c r="Q160" s="297"/>
    </row>
    <row r="161" spans="1:17" ht="24" hidden="1" x14ac:dyDescent="0.25">
      <c r="A161" s="29">
        <v>2389</v>
      </c>
      <c r="B161" s="43" t="s">
        <v>156</v>
      </c>
      <c r="C161" s="190">
        <f t="shared" si="100"/>
        <v>0</v>
      </c>
      <c r="D161" s="264">
        <v>0</v>
      </c>
      <c r="E161" s="45"/>
      <c r="F161" s="95">
        <f t="shared" si="145"/>
        <v>0</v>
      </c>
      <c r="G161" s="230"/>
      <c r="H161" s="45"/>
      <c r="I161" s="91">
        <f t="shared" si="146"/>
        <v>0</v>
      </c>
      <c r="J161" s="264"/>
      <c r="K161" s="45"/>
      <c r="L161" s="95">
        <f t="shared" si="147"/>
        <v>0</v>
      </c>
      <c r="M161" s="230"/>
      <c r="N161" s="45"/>
      <c r="O161" s="91">
        <f t="shared" si="148"/>
        <v>0</v>
      </c>
      <c r="P161" s="291"/>
      <c r="Q161" s="297"/>
    </row>
    <row r="162" spans="1:17" hidden="1" x14ac:dyDescent="0.25">
      <c r="A162" s="73">
        <v>2390</v>
      </c>
      <c r="B162" s="58" t="s">
        <v>157</v>
      </c>
      <c r="C162" s="195">
        <f t="shared" si="100"/>
        <v>0</v>
      </c>
      <c r="D162" s="261">
        <v>0</v>
      </c>
      <c r="E162" s="77"/>
      <c r="F162" s="174">
        <f t="shared" si="145"/>
        <v>0</v>
      </c>
      <c r="G162" s="232"/>
      <c r="H162" s="77"/>
      <c r="I162" s="154">
        <f t="shared" si="146"/>
        <v>0</v>
      </c>
      <c r="J162" s="261"/>
      <c r="K162" s="77"/>
      <c r="L162" s="174">
        <f t="shared" si="147"/>
        <v>0</v>
      </c>
      <c r="M162" s="232"/>
      <c r="N162" s="77"/>
      <c r="O162" s="154">
        <f t="shared" si="148"/>
        <v>0</v>
      </c>
      <c r="P162" s="292"/>
      <c r="Q162" s="297"/>
    </row>
    <row r="163" spans="1:17" hidden="1" x14ac:dyDescent="0.25">
      <c r="A163" s="35">
        <v>2400</v>
      </c>
      <c r="B163" s="72" t="s">
        <v>158</v>
      </c>
      <c r="C163" s="188">
        <f t="shared" si="100"/>
        <v>0</v>
      </c>
      <c r="D163" s="248">
        <v>0</v>
      </c>
      <c r="E163" s="80"/>
      <c r="F163" s="175">
        <f t="shared" si="145"/>
        <v>0</v>
      </c>
      <c r="G163" s="234"/>
      <c r="H163" s="80"/>
      <c r="I163" s="123">
        <f t="shared" si="146"/>
        <v>0</v>
      </c>
      <c r="J163" s="248"/>
      <c r="K163" s="80"/>
      <c r="L163" s="175">
        <f t="shared" si="147"/>
        <v>0</v>
      </c>
      <c r="M163" s="234"/>
      <c r="N163" s="80"/>
      <c r="O163" s="123">
        <f t="shared" si="148"/>
        <v>0</v>
      </c>
      <c r="P163" s="293"/>
      <c r="Q163" s="297"/>
    </row>
    <row r="164" spans="1:17" ht="24" hidden="1" x14ac:dyDescent="0.25">
      <c r="A164" s="35">
        <v>2500</v>
      </c>
      <c r="B164" s="72" t="s">
        <v>159</v>
      </c>
      <c r="C164" s="188">
        <f t="shared" si="100"/>
        <v>0</v>
      </c>
      <c r="D164" s="130">
        <f>SUM(D165,D170)</f>
        <v>0</v>
      </c>
      <c r="E164" s="38">
        <f t="shared" ref="E164" si="149">SUM(E165,E170)</f>
        <v>0</v>
      </c>
      <c r="F164" s="175">
        <f>SUM(F165,F170)</f>
        <v>0</v>
      </c>
      <c r="G164" s="228">
        <f t="shared" ref="G164:O164" si="150">SUM(G165,G170)</f>
        <v>0</v>
      </c>
      <c r="H164" s="38">
        <f t="shared" si="150"/>
        <v>0</v>
      </c>
      <c r="I164" s="123">
        <f t="shared" si="150"/>
        <v>0</v>
      </c>
      <c r="J164" s="130">
        <f t="shared" si="150"/>
        <v>0</v>
      </c>
      <c r="K164" s="38">
        <f t="shared" si="150"/>
        <v>0</v>
      </c>
      <c r="L164" s="175">
        <f t="shared" si="150"/>
        <v>0</v>
      </c>
      <c r="M164" s="228">
        <f t="shared" si="150"/>
        <v>0</v>
      </c>
      <c r="N164" s="38">
        <f t="shared" si="150"/>
        <v>0</v>
      </c>
      <c r="O164" s="123">
        <f t="shared" si="150"/>
        <v>0</v>
      </c>
      <c r="P164" s="314"/>
      <c r="Q164" s="297"/>
    </row>
    <row r="165" spans="1:17" ht="16.5" hidden="1" customHeight="1" x14ac:dyDescent="0.25">
      <c r="A165" s="782">
        <v>2510</v>
      </c>
      <c r="B165" s="40" t="s">
        <v>160</v>
      </c>
      <c r="C165" s="189">
        <f t="shared" si="100"/>
        <v>0</v>
      </c>
      <c r="D165" s="131">
        <f>SUM(D166:D169)</f>
        <v>0</v>
      </c>
      <c r="E165" s="79">
        <f t="shared" ref="E165" si="151">SUM(E166:E169)</f>
        <v>0</v>
      </c>
      <c r="F165" s="176">
        <f>SUM(F166:F169)</f>
        <v>0</v>
      </c>
      <c r="G165" s="233">
        <f t="shared" ref="G165:O165" si="152">SUM(G166:G169)</f>
        <v>0</v>
      </c>
      <c r="H165" s="79">
        <f t="shared" si="152"/>
        <v>0</v>
      </c>
      <c r="I165" s="90">
        <f t="shared" si="152"/>
        <v>0</v>
      </c>
      <c r="J165" s="131">
        <f t="shared" si="152"/>
        <v>0</v>
      </c>
      <c r="K165" s="79">
        <f t="shared" si="152"/>
        <v>0</v>
      </c>
      <c r="L165" s="176">
        <f t="shared" si="152"/>
        <v>0</v>
      </c>
      <c r="M165" s="233">
        <f t="shared" si="152"/>
        <v>0</v>
      </c>
      <c r="N165" s="79">
        <f t="shared" si="152"/>
        <v>0</v>
      </c>
      <c r="O165" s="155">
        <f t="shared" si="152"/>
        <v>0</v>
      </c>
      <c r="P165" s="295"/>
      <c r="Q165" s="297"/>
    </row>
    <row r="166" spans="1:17" ht="24" hidden="1" x14ac:dyDescent="0.25">
      <c r="A166" s="30">
        <v>2512</v>
      </c>
      <c r="B166" s="43" t="s">
        <v>161</v>
      </c>
      <c r="C166" s="190">
        <f t="shared" si="100"/>
        <v>0</v>
      </c>
      <c r="D166" s="264">
        <v>0</v>
      </c>
      <c r="E166" s="45"/>
      <c r="F166" s="95">
        <f t="shared" ref="F166:F171" si="153">D166+E166</f>
        <v>0</v>
      </c>
      <c r="G166" s="230"/>
      <c r="H166" s="45"/>
      <c r="I166" s="91">
        <f t="shared" ref="I166:I171" si="154">G166+H166</f>
        <v>0</v>
      </c>
      <c r="J166" s="264"/>
      <c r="K166" s="45"/>
      <c r="L166" s="95">
        <f t="shared" ref="L166:L171" si="155">J166+K166</f>
        <v>0</v>
      </c>
      <c r="M166" s="230"/>
      <c r="N166" s="45"/>
      <c r="O166" s="91">
        <f t="shared" ref="O166:O171" si="156">M166+N166</f>
        <v>0</v>
      </c>
      <c r="P166" s="291"/>
      <c r="Q166" s="297"/>
    </row>
    <row r="167" spans="1:17" ht="36" hidden="1" x14ac:dyDescent="0.25">
      <c r="A167" s="30">
        <v>2513</v>
      </c>
      <c r="B167" s="43" t="s">
        <v>162</v>
      </c>
      <c r="C167" s="190">
        <f t="shared" si="100"/>
        <v>0</v>
      </c>
      <c r="D167" s="264">
        <v>0</v>
      </c>
      <c r="E167" s="45"/>
      <c r="F167" s="95">
        <f t="shared" si="153"/>
        <v>0</v>
      </c>
      <c r="G167" s="230"/>
      <c r="H167" s="45"/>
      <c r="I167" s="91">
        <f t="shared" si="154"/>
        <v>0</v>
      </c>
      <c r="J167" s="264"/>
      <c r="K167" s="45"/>
      <c r="L167" s="95">
        <f t="shared" si="155"/>
        <v>0</v>
      </c>
      <c r="M167" s="230"/>
      <c r="N167" s="45"/>
      <c r="O167" s="91">
        <f t="shared" si="156"/>
        <v>0</v>
      </c>
      <c r="P167" s="291"/>
      <c r="Q167" s="297"/>
    </row>
    <row r="168" spans="1:17" ht="24" hidden="1" x14ac:dyDescent="0.25">
      <c r="A168" s="30">
        <v>2515</v>
      </c>
      <c r="B168" s="43" t="s">
        <v>163</v>
      </c>
      <c r="C168" s="190">
        <f t="shared" si="100"/>
        <v>0</v>
      </c>
      <c r="D168" s="264">
        <v>0</v>
      </c>
      <c r="E168" s="45"/>
      <c r="F168" s="95">
        <f t="shared" si="153"/>
        <v>0</v>
      </c>
      <c r="G168" s="230"/>
      <c r="H168" s="45"/>
      <c r="I168" s="91">
        <f t="shared" si="154"/>
        <v>0</v>
      </c>
      <c r="J168" s="264"/>
      <c r="K168" s="45"/>
      <c r="L168" s="95">
        <f t="shared" si="155"/>
        <v>0</v>
      </c>
      <c r="M168" s="230"/>
      <c r="N168" s="45"/>
      <c r="O168" s="91">
        <f t="shared" si="156"/>
        <v>0</v>
      </c>
      <c r="P168" s="291"/>
      <c r="Q168" s="297"/>
    </row>
    <row r="169" spans="1:17" ht="24" hidden="1" x14ac:dyDescent="0.25">
      <c r="A169" s="30">
        <v>2519</v>
      </c>
      <c r="B169" s="43" t="s">
        <v>164</v>
      </c>
      <c r="C169" s="190">
        <f t="shared" si="100"/>
        <v>0</v>
      </c>
      <c r="D169" s="264">
        <v>0</v>
      </c>
      <c r="E169" s="45"/>
      <c r="F169" s="95">
        <f t="shared" si="153"/>
        <v>0</v>
      </c>
      <c r="G169" s="230"/>
      <c r="H169" s="45"/>
      <c r="I169" s="91">
        <f t="shared" si="154"/>
        <v>0</v>
      </c>
      <c r="J169" s="264"/>
      <c r="K169" s="45"/>
      <c r="L169" s="95">
        <f t="shared" si="155"/>
        <v>0</v>
      </c>
      <c r="M169" s="230"/>
      <c r="N169" s="45"/>
      <c r="O169" s="91">
        <f t="shared" si="156"/>
        <v>0</v>
      </c>
      <c r="P169" s="291"/>
      <c r="Q169" s="297"/>
    </row>
    <row r="170" spans="1:17" ht="24" hidden="1" x14ac:dyDescent="0.25">
      <c r="A170" s="75">
        <v>2520</v>
      </c>
      <c r="B170" s="43" t="s">
        <v>165</v>
      </c>
      <c r="C170" s="190">
        <f t="shared" si="100"/>
        <v>0</v>
      </c>
      <c r="D170" s="264">
        <v>0</v>
      </c>
      <c r="E170" s="45"/>
      <c r="F170" s="95">
        <f t="shared" si="153"/>
        <v>0</v>
      </c>
      <c r="G170" s="230"/>
      <c r="H170" s="45"/>
      <c r="I170" s="91">
        <f t="shared" si="154"/>
        <v>0</v>
      </c>
      <c r="J170" s="264"/>
      <c r="K170" s="45"/>
      <c r="L170" s="95">
        <f t="shared" si="155"/>
        <v>0</v>
      </c>
      <c r="M170" s="230"/>
      <c r="N170" s="45"/>
      <c r="O170" s="91">
        <f t="shared" si="156"/>
        <v>0</v>
      </c>
      <c r="P170" s="291"/>
      <c r="Q170" s="297"/>
    </row>
    <row r="171" spans="1:17" s="81" customFormat="1" ht="48" hidden="1" x14ac:dyDescent="0.25">
      <c r="A171" s="17">
        <v>2800</v>
      </c>
      <c r="B171" s="40" t="s">
        <v>166</v>
      </c>
      <c r="C171" s="189">
        <f t="shared" si="100"/>
        <v>0</v>
      </c>
      <c r="D171" s="263">
        <v>0</v>
      </c>
      <c r="E171" s="42"/>
      <c r="F171" s="325">
        <f t="shared" si="153"/>
        <v>0</v>
      </c>
      <c r="G171" s="212"/>
      <c r="H171" s="28"/>
      <c r="I171" s="331">
        <f t="shared" si="154"/>
        <v>0</v>
      </c>
      <c r="J171" s="245"/>
      <c r="K171" s="28"/>
      <c r="L171" s="325">
        <f t="shared" si="155"/>
        <v>0</v>
      </c>
      <c r="M171" s="212"/>
      <c r="N171" s="28"/>
      <c r="O171" s="331">
        <f t="shared" si="156"/>
        <v>0</v>
      </c>
      <c r="P171" s="288"/>
      <c r="Q171" s="300"/>
    </row>
    <row r="172" spans="1:17" hidden="1" x14ac:dyDescent="0.25">
      <c r="A172" s="70">
        <v>3000</v>
      </c>
      <c r="B172" s="70" t="s">
        <v>167</v>
      </c>
      <c r="C172" s="200">
        <f t="shared" si="100"/>
        <v>0</v>
      </c>
      <c r="D172" s="137">
        <f>SUM(D173,D183)</f>
        <v>0</v>
      </c>
      <c r="E172" s="71">
        <f t="shared" ref="E172" si="157">SUM(E173,E183)</f>
        <v>0</v>
      </c>
      <c r="F172" s="172">
        <f>SUM(F173,F183)</f>
        <v>0</v>
      </c>
      <c r="G172" s="227">
        <f t="shared" ref="G172:N172" si="158">SUM(G173,G183)</f>
        <v>0</v>
      </c>
      <c r="H172" s="71">
        <f t="shared" si="158"/>
        <v>0</v>
      </c>
      <c r="I172" s="125">
        <f t="shared" si="158"/>
        <v>0</v>
      </c>
      <c r="J172" s="137">
        <f t="shared" si="158"/>
        <v>0</v>
      </c>
      <c r="K172" s="71">
        <f t="shared" si="158"/>
        <v>0</v>
      </c>
      <c r="L172" s="172">
        <f t="shared" si="158"/>
        <v>0</v>
      </c>
      <c r="M172" s="227">
        <f t="shared" si="158"/>
        <v>0</v>
      </c>
      <c r="N172" s="71">
        <f t="shared" si="158"/>
        <v>0</v>
      </c>
      <c r="O172" s="125">
        <f>SUM(O173,O183)</f>
        <v>0</v>
      </c>
      <c r="P172" s="313"/>
      <c r="Q172" s="297"/>
    </row>
    <row r="173" spans="1:17" ht="24" hidden="1" x14ac:dyDescent="0.25">
      <c r="A173" s="35">
        <v>3200</v>
      </c>
      <c r="B173" s="82" t="s">
        <v>168</v>
      </c>
      <c r="C173" s="188">
        <f t="shared" si="100"/>
        <v>0</v>
      </c>
      <c r="D173" s="130">
        <f>SUM(D174,D178)</f>
        <v>0</v>
      </c>
      <c r="E173" s="38">
        <f t="shared" ref="E173" si="159">SUM(E174,E178)</f>
        <v>0</v>
      </c>
      <c r="F173" s="175">
        <f>SUM(F174,F178)</f>
        <v>0</v>
      </c>
      <c r="G173" s="228">
        <f t="shared" ref="G173:O173" si="160">SUM(G174,G178)</f>
        <v>0</v>
      </c>
      <c r="H173" s="38">
        <f t="shared" si="160"/>
        <v>0</v>
      </c>
      <c r="I173" s="123">
        <f t="shared" si="160"/>
        <v>0</v>
      </c>
      <c r="J173" s="130">
        <f t="shared" si="160"/>
        <v>0</v>
      </c>
      <c r="K173" s="38">
        <f t="shared" si="160"/>
        <v>0</v>
      </c>
      <c r="L173" s="175">
        <f t="shared" si="160"/>
        <v>0</v>
      </c>
      <c r="M173" s="228">
        <f t="shared" si="160"/>
        <v>0</v>
      </c>
      <c r="N173" s="38">
        <f t="shared" si="160"/>
        <v>0</v>
      </c>
      <c r="O173" s="124">
        <f t="shared" si="160"/>
        <v>0</v>
      </c>
      <c r="P173" s="314"/>
      <c r="Q173" s="297"/>
    </row>
    <row r="174" spans="1:17" ht="36" hidden="1" x14ac:dyDescent="0.25">
      <c r="A174" s="782">
        <v>3260</v>
      </c>
      <c r="B174" s="40" t="s">
        <v>169</v>
      </c>
      <c r="C174" s="189">
        <f t="shared" si="100"/>
        <v>0</v>
      </c>
      <c r="D174" s="131">
        <f>SUM(D175:D177)</f>
        <v>0</v>
      </c>
      <c r="E174" s="79">
        <f t="shared" ref="E174" si="161">SUM(E175:E177)</f>
        <v>0</v>
      </c>
      <c r="F174" s="176">
        <f>SUM(F175:F177)</f>
        <v>0</v>
      </c>
      <c r="G174" s="233">
        <f t="shared" ref="G174:N174" si="162">SUM(G175:G177)</f>
        <v>0</v>
      </c>
      <c r="H174" s="79">
        <f t="shared" si="162"/>
        <v>0</v>
      </c>
      <c r="I174" s="90">
        <f t="shared" si="162"/>
        <v>0</v>
      </c>
      <c r="J174" s="131">
        <f t="shared" si="162"/>
        <v>0</v>
      </c>
      <c r="K174" s="79">
        <f t="shared" si="162"/>
        <v>0</v>
      </c>
      <c r="L174" s="176">
        <f t="shared" si="162"/>
        <v>0</v>
      </c>
      <c r="M174" s="233">
        <f t="shared" si="162"/>
        <v>0</v>
      </c>
      <c r="N174" s="79">
        <f t="shared" si="162"/>
        <v>0</v>
      </c>
      <c r="O174" s="90">
        <f>SUM(O175:O177)</f>
        <v>0</v>
      </c>
      <c r="P174" s="290"/>
      <c r="Q174" s="297"/>
    </row>
    <row r="175" spans="1:17" ht="24" hidden="1" x14ac:dyDescent="0.25">
      <c r="A175" s="30">
        <v>3261</v>
      </c>
      <c r="B175" s="43" t="s">
        <v>170</v>
      </c>
      <c r="C175" s="190">
        <f t="shared" si="100"/>
        <v>0</v>
      </c>
      <c r="D175" s="264">
        <v>0</v>
      </c>
      <c r="E175" s="45"/>
      <c r="F175" s="95">
        <f t="shared" ref="F175:F177" si="163">D175+E175</f>
        <v>0</v>
      </c>
      <c r="G175" s="230"/>
      <c r="H175" s="45"/>
      <c r="I175" s="91">
        <f t="shared" ref="I175:I177" si="164">G175+H175</f>
        <v>0</v>
      </c>
      <c r="J175" s="264"/>
      <c r="K175" s="45"/>
      <c r="L175" s="95">
        <f t="shared" ref="L175:L177" si="165">J175+K175</f>
        <v>0</v>
      </c>
      <c r="M175" s="230"/>
      <c r="N175" s="45"/>
      <c r="O175" s="91">
        <f t="shared" ref="O175:O177" si="166">M175+N175</f>
        <v>0</v>
      </c>
      <c r="P175" s="291"/>
      <c r="Q175" s="297"/>
    </row>
    <row r="176" spans="1:17" ht="36" hidden="1" x14ac:dyDescent="0.25">
      <c r="A176" s="30">
        <v>3262</v>
      </c>
      <c r="B176" s="43" t="s">
        <v>171</v>
      </c>
      <c r="C176" s="190">
        <f t="shared" si="100"/>
        <v>0</v>
      </c>
      <c r="D176" s="264">
        <v>0</v>
      </c>
      <c r="E176" s="45"/>
      <c r="F176" s="95">
        <f t="shared" si="163"/>
        <v>0</v>
      </c>
      <c r="G176" s="230"/>
      <c r="H176" s="45"/>
      <c r="I176" s="91">
        <f t="shared" si="164"/>
        <v>0</v>
      </c>
      <c r="J176" s="264"/>
      <c r="K176" s="45"/>
      <c r="L176" s="95">
        <f t="shared" si="165"/>
        <v>0</v>
      </c>
      <c r="M176" s="230"/>
      <c r="N176" s="45"/>
      <c r="O176" s="91">
        <f t="shared" si="166"/>
        <v>0</v>
      </c>
      <c r="P176" s="291"/>
      <c r="Q176" s="297"/>
    </row>
    <row r="177" spans="1:17" ht="24" hidden="1" x14ac:dyDescent="0.25">
      <c r="A177" s="30">
        <v>3263</v>
      </c>
      <c r="B177" s="43" t="s">
        <v>172</v>
      </c>
      <c r="C177" s="190">
        <f t="shared" ref="C177:C240" si="167">SUM(F177,I177,L177,O177)</f>
        <v>0</v>
      </c>
      <c r="D177" s="264">
        <v>0</v>
      </c>
      <c r="E177" s="45"/>
      <c r="F177" s="95">
        <f t="shared" si="163"/>
        <v>0</v>
      </c>
      <c r="G177" s="230"/>
      <c r="H177" s="45"/>
      <c r="I177" s="91">
        <f t="shared" si="164"/>
        <v>0</v>
      </c>
      <c r="J177" s="264"/>
      <c r="K177" s="45"/>
      <c r="L177" s="95">
        <f t="shared" si="165"/>
        <v>0</v>
      </c>
      <c r="M177" s="230"/>
      <c r="N177" s="45"/>
      <c r="O177" s="91">
        <f t="shared" si="166"/>
        <v>0</v>
      </c>
      <c r="P177" s="291"/>
      <c r="Q177" s="297"/>
    </row>
    <row r="178" spans="1:17" ht="84" hidden="1" x14ac:dyDescent="0.25">
      <c r="A178" s="782">
        <v>3290</v>
      </c>
      <c r="B178" s="40" t="s">
        <v>300</v>
      </c>
      <c r="C178" s="201">
        <f t="shared" si="167"/>
        <v>0</v>
      </c>
      <c r="D178" s="131">
        <f>SUM(D179:D182)</f>
        <v>0</v>
      </c>
      <c r="E178" s="79">
        <f t="shared" ref="E178" si="168">SUM(E179:E182)</f>
        <v>0</v>
      </c>
      <c r="F178" s="176">
        <f>SUM(F179:F182)</f>
        <v>0</v>
      </c>
      <c r="G178" s="233">
        <f t="shared" ref="G178:O178" si="169">SUM(G179:G182)</f>
        <v>0</v>
      </c>
      <c r="H178" s="79">
        <f t="shared" si="169"/>
        <v>0</v>
      </c>
      <c r="I178" s="90">
        <f t="shared" si="169"/>
        <v>0</v>
      </c>
      <c r="J178" s="131">
        <f t="shared" si="169"/>
        <v>0</v>
      </c>
      <c r="K178" s="79">
        <f t="shared" si="169"/>
        <v>0</v>
      </c>
      <c r="L178" s="176">
        <f t="shared" si="169"/>
        <v>0</v>
      </c>
      <c r="M178" s="233">
        <f t="shared" si="169"/>
        <v>0</v>
      </c>
      <c r="N178" s="79">
        <f t="shared" si="169"/>
        <v>0</v>
      </c>
      <c r="O178" s="156">
        <f t="shared" si="169"/>
        <v>0</v>
      </c>
      <c r="P178" s="294"/>
      <c r="Q178" s="297"/>
    </row>
    <row r="179" spans="1:17" ht="72" hidden="1" x14ac:dyDescent="0.25">
      <c r="A179" s="30">
        <v>3291</v>
      </c>
      <c r="B179" s="43" t="s">
        <v>173</v>
      </c>
      <c r="C179" s="190">
        <f t="shared" si="167"/>
        <v>0</v>
      </c>
      <c r="D179" s="264">
        <v>0</v>
      </c>
      <c r="E179" s="45"/>
      <c r="F179" s="95">
        <f t="shared" ref="F179:F182" si="170">D179+E179</f>
        <v>0</v>
      </c>
      <c r="G179" s="230"/>
      <c r="H179" s="45"/>
      <c r="I179" s="91">
        <f t="shared" ref="I179:I182" si="171">G179+H179</f>
        <v>0</v>
      </c>
      <c r="J179" s="264"/>
      <c r="K179" s="45"/>
      <c r="L179" s="95">
        <f t="shared" ref="L179:L182" si="172">J179+K179</f>
        <v>0</v>
      </c>
      <c r="M179" s="230"/>
      <c r="N179" s="45"/>
      <c r="O179" s="91">
        <f t="shared" ref="O179:O182" si="173">M179+N179</f>
        <v>0</v>
      </c>
      <c r="P179" s="291"/>
      <c r="Q179" s="297"/>
    </row>
    <row r="180" spans="1:17" ht="72" hidden="1" x14ac:dyDescent="0.25">
      <c r="A180" s="30">
        <v>3292</v>
      </c>
      <c r="B180" s="43" t="s">
        <v>174</v>
      </c>
      <c r="C180" s="190">
        <f t="shared" si="167"/>
        <v>0</v>
      </c>
      <c r="D180" s="264">
        <v>0</v>
      </c>
      <c r="E180" s="45"/>
      <c r="F180" s="95">
        <f t="shared" si="170"/>
        <v>0</v>
      </c>
      <c r="G180" s="230"/>
      <c r="H180" s="45"/>
      <c r="I180" s="91">
        <f t="shared" si="171"/>
        <v>0</v>
      </c>
      <c r="J180" s="264"/>
      <c r="K180" s="45"/>
      <c r="L180" s="95">
        <f t="shared" si="172"/>
        <v>0</v>
      </c>
      <c r="M180" s="230"/>
      <c r="N180" s="45"/>
      <c r="O180" s="91">
        <f t="shared" si="173"/>
        <v>0</v>
      </c>
      <c r="P180" s="291"/>
      <c r="Q180" s="297"/>
    </row>
    <row r="181" spans="1:17" ht="72" hidden="1" x14ac:dyDescent="0.25">
      <c r="A181" s="30">
        <v>3293</v>
      </c>
      <c r="B181" s="43" t="s">
        <v>175</v>
      </c>
      <c r="C181" s="190">
        <f t="shared" si="167"/>
        <v>0</v>
      </c>
      <c r="D181" s="264">
        <v>0</v>
      </c>
      <c r="E181" s="45"/>
      <c r="F181" s="95">
        <f t="shared" si="170"/>
        <v>0</v>
      </c>
      <c r="G181" s="230"/>
      <c r="H181" s="45"/>
      <c r="I181" s="91">
        <f t="shared" si="171"/>
        <v>0</v>
      </c>
      <c r="J181" s="264"/>
      <c r="K181" s="45"/>
      <c r="L181" s="95">
        <f t="shared" si="172"/>
        <v>0</v>
      </c>
      <c r="M181" s="230"/>
      <c r="N181" s="45"/>
      <c r="O181" s="91">
        <f t="shared" si="173"/>
        <v>0</v>
      </c>
      <c r="P181" s="291"/>
      <c r="Q181" s="297"/>
    </row>
    <row r="182" spans="1:17" ht="60" hidden="1" x14ac:dyDescent="0.25">
      <c r="A182" s="83">
        <v>3294</v>
      </c>
      <c r="B182" s="43" t="s">
        <v>176</v>
      </c>
      <c r="C182" s="201">
        <f t="shared" si="167"/>
        <v>0</v>
      </c>
      <c r="D182" s="265">
        <v>0</v>
      </c>
      <c r="E182" s="84"/>
      <c r="F182" s="329">
        <f t="shared" si="170"/>
        <v>0</v>
      </c>
      <c r="G182" s="235"/>
      <c r="H182" s="84"/>
      <c r="I182" s="156">
        <f t="shared" si="171"/>
        <v>0</v>
      </c>
      <c r="J182" s="265"/>
      <c r="K182" s="84"/>
      <c r="L182" s="329">
        <f t="shared" si="172"/>
        <v>0</v>
      </c>
      <c r="M182" s="235"/>
      <c r="N182" s="84"/>
      <c r="O182" s="156">
        <f t="shared" si="173"/>
        <v>0</v>
      </c>
      <c r="P182" s="294"/>
      <c r="Q182" s="297"/>
    </row>
    <row r="183" spans="1:17" ht="48" hidden="1" x14ac:dyDescent="0.25">
      <c r="A183" s="51">
        <v>3300</v>
      </c>
      <c r="B183" s="82" t="s">
        <v>177</v>
      </c>
      <c r="C183" s="202">
        <f t="shared" si="167"/>
        <v>0</v>
      </c>
      <c r="D183" s="138">
        <f>SUM(D184:D185)</f>
        <v>0</v>
      </c>
      <c r="E183" s="85">
        <f t="shared" ref="E183" si="174">SUM(E184:E185)</f>
        <v>0</v>
      </c>
      <c r="F183" s="173">
        <f>SUM(F184:F185)</f>
        <v>0</v>
      </c>
      <c r="G183" s="236">
        <f t="shared" ref="G183:O183" si="175">SUM(G184:G185)</f>
        <v>0</v>
      </c>
      <c r="H183" s="85">
        <f t="shared" si="175"/>
        <v>0</v>
      </c>
      <c r="I183" s="124">
        <f t="shared" si="175"/>
        <v>0</v>
      </c>
      <c r="J183" s="138">
        <f t="shared" si="175"/>
        <v>0</v>
      </c>
      <c r="K183" s="85">
        <f t="shared" si="175"/>
        <v>0</v>
      </c>
      <c r="L183" s="173">
        <f t="shared" si="175"/>
        <v>0</v>
      </c>
      <c r="M183" s="236">
        <f t="shared" si="175"/>
        <v>0</v>
      </c>
      <c r="N183" s="85">
        <f t="shared" si="175"/>
        <v>0</v>
      </c>
      <c r="O183" s="124">
        <f t="shared" si="175"/>
        <v>0</v>
      </c>
      <c r="P183" s="314"/>
      <c r="Q183" s="297"/>
    </row>
    <row r="184" spans="1:17" ht="48" hidden="1" x14ac:dyDescent="0.25">
      <c r="A184" s="57">
        <v>3310</v>
      </c>
      <c r="B184" s="58" t="s">
        <v>178</v>
      </c>
      <c r="C184" s="195">
        <f t="shared" si="167"/>
        <v>0</v>
      </c>
      <c r="D184" s="261">
        <v>0</v>
      </c>
      <c r="E184" s="77"/>
      <c r="F184" s="174">
        <f t="shared" ref="F184:F185" si="176">D184+E184</f>
        <v>0</v>
      </c>
      <c r="G184" s="232"/>
      <c r="H184" s="77"/>
      <c r="I184" s="154">
        <f t="shared" ref="I184:I185" si="177">G184+H184</f>
        <v>0</v>
      </c>
      <c r="J184" s="261"/>
      <c r="K184" s="77"/>
      <c r="L184" s="174">
        <f t="shared" ref="L184:L185" si="178">J184+K184</f>
        <v>0</v>
      </c>
      <c r="M184" s="232"/>
      <c r="N184" s="77"/>
      <c r="O184" s="154">
        <f t="shared" ref="O184:O185" si="179">M184+N184</f>
        <v>0</v>
      </c>
      <c r="P184" s="292"/>
      <c r="Q184" s="297"/>
    </row>
    <row r="185" spans="1:17" ht="60" hidden="1" x14ac:dyDescent="0.25">
      <c r="A185" s="27">
        <v>3320</v>
      </c>
      <c r="B185" s="40" t="s">
        <v>179</v>
      </c>
      <c r="C185" s="189">
        <f t="shared" si="167"/>
        <v>0</v>
      </c>
      <c r="D185" s="263">
        <v>0</v>
      </c>
      <c r="E185" s="42"/>
      <c r="F185" s="176">
        <f t="shared" si="176"/>
        <v>0</v>
      </c>
      <c r="G185" s="220"/>
      <c r="H185" s="42"/>
      <c r="I185" s="90">
        <f t="shared" si="177"/>
        <v>0</v>
      </c>
      <c r="J185" s="263"/>
      <c r="K185" s="42"/>
      <c r="L185" s="176">
        <f t="shared" si="178"/>
        <v>0</v>
      </c>
      <c r="M185" s="220"/>
      <c r="N185" s="42"/>
      <c r="O185" s="90">
        <f t="shared" si="179"/>
        <v>0</v>
      </c>
      <c r="P185" s="290"/>
      <c r="Q185" s="297"/>
    </row>
    <row r="186" spans="1:17" hidden="1" x14ac:dyDescent="0.25">
      <c r="A186" s="87">
        <v>4000</v>
      </c>
      <c r="B186" s="70" t="s">
        <v>180</v>
      </c>
      <c r="C186" s="200">
        <f t="shared" si="167"/>
        <v>0</v>
      </c>
      <c r="D186" s="137">
        <f>SUM(D187,D190)</f>
        <v>0</v>
      </c>
      <c r="E186" s="71">
        <f t="shared" ref="E186" si="180">SUM(E187,E190)</f>
        <v>0</v>
      </c>
      <c r="F186" s="172">
        <f>SUM(F187,F190)</f>
        <v>0</v>
      </c>
      <c r="G186" s="227">
        <f t="shared" ref="G186:N186" si="181">SUM(G187,G190)</f>
        <v>0</v>
      </c>
      <c r="H186" s="71">
        <f t="shared" si="181"/>
        <v>0</v>
      </c>
      <c r="I186" s="125">
        <f t="shared" si="181"/>
        <v>0</v>
      </c>
      <c r="J186" s="137">
        <f t="shared" si="181"/>
        <v>0</v>
      </c>
      <c r="K186" s="71">
        <f t="shared" si="181"/>
        <v>0</v>
      </c>
      <c r="L186" s="172">
        <f t="shared" si="181"/>
        <v>0</v>
      </c>
      <c r="M186" s="227">
        <f t="shared" si="181"/>
        <v>0</v>
      </c>
      <c r="N186" s="71">
        <f t="shared" si="181"/>
        <v>0</v>
      </c>
      <c r="O186" s="125">
        <f>SUM(O187,O190)</f>
        <v>0</v>
      </c>
      <c r="P186" s="313"/>
      <c r="Q186" s="297"/>
    </row>
    <row r="187" spans="1:17" ht="24" hidden="1" x14ac:dyDescent="0.25">
      <c r="A187" s="88">
        <v>4200</v>
      </c>
      <c r="B187" s="72" t="s">
        <v>181</v>
      </c>
      <c r="C187" s="188">
        <f t="shared" si="167"/>
        <v>0</v>
      </c>
      <c r="D187" s="130">
        <f>SUM(D188,D189)</f>
        <v>0</v>
      </c>
      <c r="E187" s="38">
        <f t="shared" ref="E187" si="182">SUM(E188,E189)</f>
        <v>0</v>
      </c>
      <c r="F187" s="175">
        <f>SUM(F188,F189)</f>
        <v>0</v>
      </c>
      <c r="G187" s="228">
        <f t="shared" ref="G187:N187" si="183">SUM(G188,G189)</f>
        <v>0</v>
      </c>
      <c r="H187" s="38">
        <f t="shared" si="183"/>
        <v>0</v>
      </c>
      <c r="I187" s="123">
        <f t="shared" si="183"/>
        <v>0</v>
      </c>
      <c r="J187" s="130">
        <f t="shared" si="183"/>
        <v>0</v>
      </c>
      <c r="K187" s="38">
        <f t="shared" si="183"/>
        <v>0</v>
      </c>
      <c r="L187" s="175">
        <f t="shared" si="183"/>
        <v>0</v>
      </c>
      <c r="M187" s="228">
        <f t="shared" si="183"/>
        <v>0</v>
      </c>
      <c r="N187" s="38">
        <f t="shared" si="183"/>
        <v>0</v>
      </c>
      <c r="O187" s="123">
        <f>SUM(O188,O189)</f>
        <v>0</v>
      </c>
      <c r="P187" s="293"/>
      <c r="Q187" s="297"/>
    </row>
    <row r="188" spans="1:17" ht="36" hidden="1" x14ac:dyDescent="0.25">
      <c r="A188" s="782">
        <v>4240</v>
      </c>
      <c r="B188" s="40" t="s">
        <v>182</v>
      </c>
      <c r="C188" s="189">
        <f t="shared" si="167"/>
        <v>0</v>
      </c>
      <c r="D188" s="263">
        <v>0</v>
      </c>
      <c r="E188" s="42"/>
      <c r="F188" s="176">
        <f t="shared" ref="F188:F189" si="184">D188+E188</f>
        <v>0</v>
      </c>
      <c r="G188" s="220"/>
      <c r="H188" s="42"/>
      <c r="I188" s="90">
        <f t="shared" ref="I188:I189" si="185">G188+H188</f>
        <v>0</v>
      </c>
      <c r="J188" s="263"/>
      <c r="K188" s="42"/>
      <c r="L188" s="176">
        <f t="shared" ref="L188:L189" si="186">J188+K188</f>
        <v>0</v>
      </c>
      <c r="M188" s="220"/>
      <c r="N188" s="42"/>
      <c r="O188" s="90">
        <f t="shared" ref="O188:O189" si="187">M188+N188</f>
        <v>0</v>
      </c>
      <c r="P188" s="290"/>
      <c r="Q188" s="297"/>
    </row>
    <row r="189" spans="1:17" ht="24" hidden="1" x14ac:dyDescent="0.25">
      <c r="A189" s="75">
        <v>4250</v>
      </c>
      <c r="B189" s="43" t="s">
        <v>183</v>
      </c>
      <c r="C189" s="190">
        <f t="shared" si="167"/>
        <v>0</v>
      </c>
      <c r="D189" s="264">
        <v>0</v>
      </c>
      <c r="E189" s="45"/>
      <c r="F189" s="95">
        <f t="shared" si="184"/>
        <v>0</v>
      </c>
      <c r="G189" s="230"/>
      <c r="H189" s="45"/>
      <c r="I189" s="91">
        <f t="shared" si="185"/>
        <v>0</v>
      </c>
      <c r="J189" s="264"/>
      <c r="K189" s="45"/>
      <c r="L189" s="95">
        <f t="shared" si="186"/>
        <v>0</v>
      </c>
      <c r="M189" s="230"/>
      <c r="N189" s="45"/>
      <c r="O189" s="91">
        <f t="shared" si="187"/>
        <v>0</v>
      </c>
      <c r="P189" s="291"/>
      <c r="Q189" s="297"/>
    </row>
    <row r="190" spans="1:17" hidden="1" x14ac:dyDescent="0.25">
      <c r="A190" s="35">
        <v>4300</v>
      </c>
      <c r="B190" s="72" t="s">
        <v>184</v>
      </c>
      <c r="C190" s="188">
        <f t="shared" si="167"/>
        <v>0</v>
      </c>
      <c r="D190" s="130">
        <f>SUM(D191)</f>
        <v>0</v>
      </c>
      <c r="E190" s="38">
        <f t="shared" ref="E190" si="188">SUM(E191)</f>
        <v>0</v>
      </c>
      <c r="F190" s="175">
        <f>SUM(F191)</f>
        <v>0</v>
      </c>
      <c r="G190" s="228">
        <f t="shared" ref="G190:N190" si="189">SUM(G191)</f>
        <v>0</v>
      </c>
      <c r="H190" s="38">
        <f t="shared" si="189"/>
        <v>0</v>
      </c>
      <c r="I190" s="123">
        <f t="shared" si="189"/>
        <v>0</v>
      </c>
      <c r="J190" s="130">
        <f t="shared" si="189"/>
        <v>0</v>
      </c>
      <c r="K190" s="38">
        <f t="shared" si="189"/>
        <v>0</v>
      </c>
      <c r="L190" s="175">
        <f t="shared" si="189"/>
        <v>0</v>
      </c>
      <c r="M190" s="228">
        <f t="shared" si="189"/>
        <v>0</v>
      </c>
      <c r="N190" s="38">
        <f t="shared" si="189"/>
        <v>0</v>
      </c>
      <c r="O190" s="123">
        <f>SUM(O191)</f>
        <v>0</v>
      </c>
      <c r="P190" s="293"/>
      <c r="Q190" s="297"/>
    </row>
    <row r="191" spans="1:17" ht="24" hidden="1" x14ac:dyDescent="0.25">
      <c r="A191" s="782">
        <v>4310</v>
      </c>
      <c r="B191" s="40" t="s">
        <v>185</v>
      </c>
      <c r="C191" s="189">
        <f t="shared" si="167"/>
        <v>0</v>
      </c>
      <c r="D191" s="131">
        <f>SUM(D192:D192)</f>
        <v>0</v>
      </c>
      <c r="E191" s="79">
        <f t="shared" ref="E191" si="190">SUM(E192:E192)</f>
        <v>0</v>
      </c>
      <c r="F191" s="176">
        <f>SUM(F192:F192)</f>
        <v>0</v>
      </c>
      <c r="G191" s="233">
        <f t="shared" ref="G191:N191" si="191">SUM(G192:G192)</f>
        <v>0</v>
      </c>
      <c r="H191" s="79">
        <f t="shared" si="191"/>
        <v>0</v>
      </c>
      <c r="I191" s="90">
        <f t="shared" si="191"/>
        <v>0</v>
      </c>
      <c r="J191" s="131">
        <f t="shared" si="191"/>
        <v>0</v>
      </c>
      <c r="K191" s="79">
        <f t="shared" si="191"/>
        <v>0</v>
      </c>
      <c r="L191" s="176">
        <f t="shared" si="191"/>
        <v>0</v>
      </c>
      <c r="M191" s="233">
        <f t="shared" si="191"/>
        <v>0</v>
      </c>
      <c r="N191" s="79">
        <f t="shared" si="191"/>
        <v>0</v>
      </c>
      <c r="O191" s="90">
        <f>SUM(O192:O192)</f>
        <v>0</v>
      </c>
      <c r="P191" s="290"/>
      <c r="Q191" s="297"/>
    </row>
    <row r="192" spans="1:17" ht="36" hidden="1" x14ac:dyDescent="0.25">
      <c r="A192" s="30">
        <v>4311</v>
      </c>
      <c r="B192" s="43" t="s">
        <v>186</v>
      </c>
      <c r="C192" s="190">
        <f t="shared" si="167"/>
        <v>0</v>
      </c>
      <c r="D192" s="264">
        <v>0</v>
      </c>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167"/>
        <v>242709</v>
      </c>
      <c r="D193" s="136">
        <f>SUM(D194,D229,D268)</f>
        <v>242709</v>
      </c>
      <c r="E193" s="275">
        <f t="shared" ref="E193" si="192">SUM(E194,E229,E268)</f>
        <v>0</v>
      </c>
      <c r="F193" s="896">
        <f>SUM(F194,F229,F268)</f>
        <v>242709</v>
      </c>
      <c r="G193" s="226">
        <f t="shared" ref="G193:N193" si="193">SUM(G194,G229,G268)</f>
        <v>0</v>
      </c>
      <c r="H193" s="275">
        <f t="shared" si="193"/>
        <v>0</v>
      </c>
      <c r="I193" s="896">
        <f t="shared" si="193"/>
        <v>0</v>
      </c>
      <c r="J193" s="136">
        <f t="shared" si="193"/>
        <v>0</v>
      </c>
      <c r="K193" s="69">
        <f t="shared" si="193"/>
        <v>0</v>
      </c>
      <c r="L193" s="171">
        <f t="shared" si="193"/>
        <v>0</v>
      </c>
      <c r="M193" s="226">
        <f t="shared" si="193"/>
        <v>0</v>
      </c>
      <c r="N193" s="69">
        <f t="shared" si="193"/>
        <v>0</v>
      </c>
      <c r="O193" s="157">
        <f>SUM(O194,O229,O268)</f>
        <v>0</v>
      </c>
      <c r="P193" s="316"/>
      <c r="Q193" s="182"/>
    </row>
    <row r="194" spans="1:17" x14ac:dyDescent="0.25">
      <c r="A194" s="70">
        <v>5000</v>
      </c>
      <c r="B194" s="70" t="s">
        <v>188</v>
      </c>
      <c r="C194" s="200">
        <f t="shared" si="167"/>
        <v>242709</v>
      </c>
      <c r="D194" s="137">
        <f>D195+D203</f>
        <v>242709</v>
      </c>
      <c r="E194" s="125">
        <f t="shared" ref="E194" si="194">E195+E203</f>
        <v>0</v>
      </c>
      <c r="F194" s="897">
        <f>F195+F203</f>
        <v>242709</v>
      </c>
      <c r="G194" s="227">
        <f t="shared" ref="G194:N194" si="195">G195+G203</f>
        <v>0</v>
      </c>
      <c r="H194" s="125">
        <f t="shared" si="195"/>
        <v>0</v>
      </c>
      <c r="I194" s="897">
        <f t="shared" si="195"/>
        <v>0</v>
      </c>
      <c r="J194" s="137">
        <f t="shared" si="195"/>
        <v>0</v>
      </c>
      <c r="K194" s="71">
        <f t="shared" si="195"/>
        <v>0</v>
      </c>
      <c r="L194" s="172">
        <f t="shared" si="195"/>
        <v>0</v>
      </c>
      <c r="M194" s="227">
        <f t="shared" si="195"/>
        <v>0</v>
      </c>
      <c r="N194" s="71">
        <f t="shared" si="195"/>
        <v>0</v>
      </c>
      <c r="O194" s="125">
        <f>O195+O203</f>
        <v>0</v>
      </c>
      <c r="P194" s="313"/>
      <c r="Q194" s="297"/>
    </row>
    <row r="195" spans="1:17" hidden="1" x14ac:dyDescent="0.25">
      <c r="A195" s="35">
        <v>5100</v>
      </c>
      <c r="B195" s="72" t="s">
        <v>189</v>
      </c>
      <c r="C195" s="188">
        <f t="shared" si="167"/>
        <v>0</v>
      </c>
      <c r="D195" s="130">
        <f>D196+D197+D200+D201+D202</f>
        <v>0</v>
      </c>
      <c r="E195" s="38">
        <f t="shared" ref="E195" si="196">E196+E197+E200+E201+E202</f>
        <v>0</v>
      </c>
      <c r="F195" s="175">
        <f>F196+F197+F200+F201+F202</f>
        <v>0</v>
      </c>
      <c r="G195" s="228">
        <f t="shared" ref="G195:N195" si="197">G196+G197+G200+G201+G202</f>
        <v>0</v>
      </c>
      <c r="H195" s="38">
        <f t="shared" si="197"/>
        <v>0</v>
      </c>
      <c r="I195" s="123">
        <f t="shared" si="197"/>
        <v>0</v>
      </c>
      <c r="J195" s="130">
        <f t="shared" si="197"/>
        <v>0</v>
      </c>
      <c r="K195" s="38">
        <f t="shared" si="197"/>
        <v>0</v>
      </c>
      <c r="L195" s="175">
        <f t="shared" si="197"/>
        <v>0</v>
      </c>
      <c r="M195" s="228">
        <f t="shared" si="197"/>
        <v>0</v>
      </c>
      <c r="N195" s="38">
        <f t="shared" si="197"/>
        <v>0</v>
      </c>
      <c r="O195" s="123">
        <f>O196+O197+O200+O201+O202</f>
        <v>0</v>
      </c>
      <c r="P195" s="293"/>
      <c r="Q195" s="297"/>
    </row>
    <row r="196" spans="1:17" hidden="1" x14ac:dyDescent="0.25">
      <c r="A196" s="782">
        <v>5110</v>
      </c>
      <c r="B196" s="40" t="s">
        <v>190</v>
      </c>
      <c r="C196" s="189">
        <f t="shared" si="167"/>
        <v>0</v>
      </c>
      <c r="D196" s="263">
        <v>0</v>
      </c>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167"/>
        <v>0</v>
      </c>
      <c r="D197" s="132">
        <f>D198+D199</f>
        <v>0</v>
      </c>
      <c r="E197" s="76">
        <f t="shared" ref="E197" si="198">E198+E199</f>
        <v>0</v>
      </c>
      <c r="F197" s="95">
        <f>F198+F199</f>
        <v>0</v>
      </c>
      <c r="G197" s="231">
        <f t="shared" ref="G197:O197" si="199">G198+G199</f>
        <v>0</v>
      </c>
      <c r="H197" s="76">
        <f t="shared" si="199"/>
        <v>0</v>
      </c>
      <c r="I197" s="91">
        <f t="shared" si="199"/>
        <v>0</v>
      </c>
      <c r="J197" s="132">
        <f t="shared" si="199"/>
        <v>0</v>
      </c>
      <c r="K197" s="76">
        <f t="shared" si="199"/>
        <v>0</v>
      </c>
      <c r="L197" s="95">
        <f t="shared" si="199"/>
        <v>0</v>
      </c>
      <c r="M197" s="231">
        <f t="shared" si="199"/>
        <v>0</v>
      </c>
      <c r="N197" s="76">
        <f t="shared" si="199"/>
        <v>0</v>
      </c>
      <c r="O197" s="91">
        <f t="shared" si="199"/>
        <v>0</v>
      </c>
      <c r="P197" s="291"/>
      <c r="Q197" s="297"/>
    </row>
    <row r="198" spans="1:17" hidden="1" x14ac:dyDescent="0.25">
      <c r="A198" s="30">
        <v>5121</v>
      </c>
      <c r="B198" s="43" t="s">
        <v>192</v>
      </c>
      <c r="C198" s="190">
        <f t="shared" si="167"/>
        <v>0</v>
      </c>
      <c r="D198" s="264">
        <v>0</v>
      </c>
      <c r="E198" s="45"/>
      <c r="F198" s="95">
        <f t="shared" ref="F198:F202" si="200">D198+E198</f>
        <v>0</v>
      </c>
      <c r="G198" s="230"/>
      <c r="H198" s="45"/>
      <c r="I198" s="91">
        <f t="shared" ref="I198:I202" si="201">G198+H198</f>
        <v>0</v>
      </c>
      <c r="J198" s="264"/>
      <c r="K198" s="45"/>
      <c r="L198" s="95">
        <f t="shared" ref="L198:L202" si="202">J198+K198</f>
        <v>0</v>
      </c>
      <c r="M198" s="230"/>
      <c r="N198" s="45"/>
      <c r="O198" s="91">
        <f t="shared" ref="O198:O202" si="203">M198+N198</f>
        <v>0</v>
      </c>
      <c r="P198" s="291"/>
      <c r="Q198" s="297"/>
    </row>
    <row r="199" spans="1:17" ht="24" hidden="1" x14ac:dyDescent="0.25">
      <c r="A199" s="30">
        <v>5129</v>
      </c>
      <c r="B199" s="43" t="s">
        <v>193</v>
      </c>
      <c r="C199" s="190">
        <f t="shared" si="167"/>
        <v>0</v>
      </c>
      <c r="D199" s="264">
        <v>0</v>
      </c>
      <c r="E199" s="45"/>
      <c r="F199" s="95">
        <f t="shared" si="200"/>
        <v>0</v>
      </c>
      <c r="G199" s="230"/>
      <c r="H199" s="45"/>
      <c r="I199" s="91">
        <f t="shared" si="201"/>
        <v>0</v>
      </c>
      <c r="J199" s="264"/>
      <c r="K199" s="45"/>
      <c r="L199" s="95">
        <f t="shared" si="202"/>
        <v>0</v>
      </c>
      <c r="M199" s="230"/>
      <c r="N199" s="45"/>
      <c r="O199" s="91">
        <f t="shared" si="203"/>
        <v>0</v>
      </c>
      <c r="P199" s="291"/>
      <c r="Q199" s="297"/>
    </row>
    <row r="200" spans="1:17" hidden="1" x14ac:dyDescent="0.25">
      <c r="A200" s="75">
        <v>5130</v>
      </c>
      <c r="B200" s="43" t="s">
        <v>194</v>
      </c>
      <c r="C200" s="190">
        <f t="shared" si="167"/>
        <v>0</v>
      </c>
      <c r="D200" s="264">
        <v>0</v>
      </c>
      <c r="E200" s="45"/>
      <c r="F200" s="95">
        <f t="shared" si="200"/>
        <v>0</v>
      </c>
      <c r="G200" s="230"/>
      <c r="H200" s="45"/>
      <c r="I200" s="91">
        <f t="shared" si="201"/>
        <v>0</v>
      </c>
      <c r="J200" s="264"/>
      <c r="K200" s="45"/>
      <c r="L200" s="95">
        <f t="shared" si="202"/>
        <v>0</v>
      </c>
      <c r="M200" s="230"/>
      <c r="N200" s="45"/>
      <c r="O200" s="91">
        <f t="shared" si="203"/>
        <v>0</v>
      </c>
      <c r="P200" s="291"/>
      <c r="Q200" s="297"/>
    </row>
    <row r="201" spans="1:17" hidden="1" x14ac:dyDescent="0.25">
      <c r="A201" s="75">
        <v>5140</v>
      </c>
      <c r="B201" s="43" t="s">
        <v>195</v>
      </c>
      <c r="C201" s="190">
        <f t="shared" si="167"/>
        <v>0</v>
      </c>
      <c r="D201" s="264">
        <v>0</v>
      </c>
      <c r="E201" s="45"/>
      <c r="F201" s="95">
        <f t="shared" si="200"/>
        <v>0</v>
      </c>
      <c r="G201" s="230"/>
      <c r="H201" s="45"/>
      <c r="I201" s="91">
        <f t="shared" si="201"/>
        <v>0</v>
      </c>
      <c r="J201" s="264"/>
      <c r="K201" s="45"/>
      <c r="L201" s="95">
        <f t="shared" si="202"/>
        <v>0</v>
      </c>
      <c r="M201" s="230"/>
      <c r="N201" s="45"/>
      <c r="O201" s="91">
        <f t="shared" si="203"/>
        <v>0</v>
      </c>
      <c r="P201" s="291"/>
      <c r="Q201" s="297"/>
    </row>
    <row r="202" spans="1:17" ht="24" hidden="1" x14ac:dyDescent="0.25">
      <c r="A202" s="75">
        <v>5170</v>
      </c>
      <c r="B202" s="43" t="s">
        <v>196</v>
      </c>
      <c r="C202" s="190">
        <f t="shared" si="167"/>
        <v>0</v>
      </c>
      <c r="D202" s="264">
        <v>0</v>
      </c>
      <c r="E202" s="45"/>
      <c r="F202" s="95">
        <f t="shared" si="200"/>
        <v>0</v>
      </c>
      <c r="G202" s="230"/>
      <c r="H202" s="45"/>
      <c r="I202" s="91">
        <f t="shared" si="201"/>
        <v>0</v>
      </c>
      <c r="J202" s="264"/>
      <c r="K202" s="45"/>
      <c r="L202" s="95">
        <f t="shared" si="202"/>
        <v>0</v>
      </c>
      <c r="M202" s="230"/>
      <c r="N202" s="45"/>
      <c r="O202" s="91">
        <f t="shared" si="203"/>
        <v>0</v>
      </c>
      <c r="P202" s="291"/>
      <c r="Q202" s="297"/>
    </row>
    <row r="203" spans="1:17" x14ac:dyDescent="0.25">
      <c r="A203" s="35">
        <v>5200</v>
      </c>
      <c r="B203" s="72" t="s">
        <v>197</v>
      </c>
      <c r="C203" s="188">
        <f t="shared" si="167"/>
        <v>242709</v>
      </c>
      <c r="D203" s="130">
        <f>D204+D214+D215+D224+D225+D226+D228</f>
        <v>242709</v>
      </c>
      <c r="E203" s="123">
        <f t="shared" ref="E203" si="204">E204+E214+E215+E224+E225+E226+E228</f>
        <v>0</v>
      </c>
      <c r="F203" s="898">
        <f>F204+F214+F215+F224+F225+F226+F228</f>
        <v>242709</v>
      </c>
      <c r="G203" s="228">
        <f t="shared" ref="G203:O203" si="205">G204+G214+G215+G224+G225+G226+G228</f>
        <v>0</v>
      </c>
      <c r="H203" s="123">
        <f t="shared" si="205"/>
        <v>0</v>
      </c>
      <c r="I203" s="898">
        <f t="shared" si="205"/>
        <v>0</v>
      </c>
      <c r="J203" s="130">
        <f t="shared" si="205"/>
        <v>0</v>
      </c>
      <c r="K203" s="38">
        <f t="shared" si="205"/>
        <v>0</v>
      </c>
      <c r="L203" s="175">
        <f t="shared" si="205"/>
        <v>0</v>
      </c>
      <c r="M203" s="228">
        <f t="shared" si="205"/>
        <v>0</v>
      </c>
      <c r="N203" s="38">
        <f t="shared" si="205"/>
        <v>0</v>
      </c>
      <c r="O203" s="123">
        <f t="shared" si="205"/>
        <v>0</v>
      </c>
      <c r="P203" s="293"/>
      <c r="Q203" s="297"/>
    </row>
    <row r="204" spans="1:17" hidden="1" x14ac:dyDescent="0.25">
      <c r="A204" s="73">
        <v>5210</v>
      </c>
      <c r="B204" s="58" t="s">
        <v>198</v>
      </c>
      <c r="C204" s="195">
        <f t="shared" si="167"/>
        <v>0</v>
      </c>
      <c r="D204" s="86">
        <f>SUM(D205:D213)</f>
        <v>0</v>
      </c>
      <c r="E204" s="74">
        <f>SUM(E205:E213)</f>
        <v>0</v>
      </c>
      <c r="F204" s="174">
        <f t="shared" ref="F204:N204" si="206">SUM(F205:F213)</f>
        <v>0</v>
      </c>
      <c r="G204" s="229">
        <f t="shared" si="206"/>
        <v>0</v>
      </c>
      <c r="H204" s="74">
        <f t="shared" si="206"/>
        <v>0</v>
      </c>
      <c r="I204" s="154">
        <f t="shared" si="206"/>
        <v>0</v>
      </c>
      <c r="J204" s="86">
        <f t="shared" si="206"/>
        <v>0</v>
      </c>
      <c r="K204" s="74">
        <f t="shared" si="206"/>
        <v>0</v>
      </c>
      <c r="L204" s="174">
        <f t="shared" si="206"/>
        <v>0</v>
      </c>
      <c r="M204" s="229">
        <f t="shared" si="206"/>
        <v>0</v>
      </c>
      <c r="N204" s="74">
        <f t="shared" si="206"/>
        <v>0</v>
      </c>
      <c r="O204" s="154">
        <f>SUM(O205:O213)</f>
        <v>0</v>
      </c>
      <c r="P204" s="292"/>
      <c r="Q204" s="297"/>
    </row>
    <row r="205" spans="1:17" hidden="1" x14ac:dyDescent="0.25">
      <c r="A205" s="27">
        <v>5211</v>
      </c>
      <c r="B205" s="40" t="s">
        <v>199</v>
      </c>
      <c r="C205" s="189">
        <f t="shared" si="167"/>
        <v>0</v>
      </c>
      <c r="D205" s="263">
        <v>0</v>
      </c>
      <c r="E205" s="42"/>
      <c r="F205" s="176">
        <f t="shared" ref="F205:F214" si="207">D205+E205</f>
        <v>0</v>
      </c>
      <c r="G205" s="220"/>
      <c r="H205" s="42"/>
      <c r="I205" s="90">
        <f t="shared" ref="I205:I214" si="208">G205+H205</f>
        <v>0</v>
      </c>
      <c r="J205" s="263"/>
      <c r="K205" s="42"/>
      <c r="L205" s="176">
        <f t="shared" ref="L205:L214" si="209">J205+K205</f>
        <v>0</v>
      </c>
      <c r="M205" s="220"/>
      <c r="N205" s="42"/>
      <c r="O205" s="90">
        <f t="shared" ref="O205:O214" si="210">M205+N205</f>
        <v>0</v>
      </c>
      <c r="P205" s="290"/>
      <c r="Q205" s="297"/>
    </row>
    <row r="206" spans="1:17" hidden="1" x14ac:dyDescent="0.25">
      <c r="A206" s="30">
        <v>5212</v>
      </c>
      <c r="B206" s="43" t="s">
        <v>200</v>
      </c>
      <c r="C206" s="190">
        <f t="shared" si="167"/>
        <v>0</v>
      </c>
      <c r="D206" s="264">
        <v>0</v>
      </c>
      <c r="E206" s="45"/>
      <c r="F206" s="95">
        <f t="shared" si="207"/>
        <v>0</v>
      </c>
      <c r="G206" s="230"/>
      <c r="H206" s="45"/>
      <c r="I206" s="91">
        <f t="shared" si="208"/>
        <v>0</v>
      </c>
      <c r="J206" s="264"/>
      <c r="K206" s="45"/>
      <c r="L206" s="95">
        <f t="shared" si="209"/>
        <v>0</v>
      </c>
      <c r="M206" s="230"/>
      <c r="N206" s="45"/>
      <c r="O206" s="91">
        <f t="shared" si="210"/>
        <v>0</v>
      </c>
      <c r="P206" s="291"/>
      <c r="Q206" s="297"/>
    </row>
    <row r="207" spans="1:17" hidden="1" x14ac:dyDescent="0.25">
      <c r="A207" s="30">
        <v>5213</v>
      </c>
      <c r="B207" s="43" t="s">
        <v>201</v>
      </c>
      <c r="C207" s="190">
        <f t="shared" si="167"/>
        <v>0</v>
      </c>
      <c r="D207" s="264">
        <v>0</v>
      </c>
      <c r="E207" s="45"/>
      <c r="F207" s="95">
        <f t="shared" si="207"/>
        <v>0</v>
      </c>
      <c r="G207" s="230"/>
      <c r="H207" s="45"/>
      <c r="I207" s="91">
        <f t="shared" si="208"/>
        <v>0</v>
      </c>
      <c r="J207" s="264"/>
      <c r="K207" s="45"/>
      <c r="L207" s="95">
        <f t="shared" si="209"/>
        <v>0</v>
      </c>
      <c r="M207" s="230"/>
      <c r="N207" s="45"/>
      <c r="O207" s="91">
        <f t="shared" si="210"/>
        <v>0</v>
      </c>
      <c r="P207" s="291"/>
      <c r="Q207" s="297"/>
    </row>
    <row r="208" spans="1:17" hidden="1" x14ac:dyDescent="0.25">
      <c r="A208" s="30">
        <v>5214</v>
      </c>
      <c r="B208" s="43" t="s">
        <v>202</v>
      </c>
      <c r="C208" s="190">
        <f t="shared" si="167"/>
        <v>0</v>
      </c>
      <c r="D208" s="264">
        <v>0</v>
      </c>
      <c r="E208" s="45"/>
      <c r="F208" s="95">
        <f t="shared" si="207"/>
        <v>0</v>
      </c>
      <c r="G208" s="230"/>
      <c r="H208" s="45"/>
      <c r="I208" s="91">
        <f t="shared" si="208"/>
        <v>0</v>
      </c>
      <c r="J208" s="264"/>
      <c r="K208" s="45"/>
      <c r="L208" s="95">
        <f t="shared" si="209"/>
        <v>0</v>
      </c>
      <c r="M208" s="230"/>
      <c r="N208" s="45"/>
      <c r="O208" s="91">
        <f t="shared" si="210"/>
        <v>0</v>
      </c>
      <c r="P208" s="291"/>
      <c r="Q208" s="297"/>
    </row>
    <row r="209" spans="1:17" hidden="1" x14ac:dyDescent="0.25">
      <c r="A209" s="30">
        <v>5215</v>
      </c>
      <c r="B209" s="43" t="s">
        <v>203</v>
      </c>
      <c r="C209" s="190">
        <f t="shared" si="167"/>
        <v>0</v>
      </c>
      <c r="D209" s="264">
        <v>0</v>
      </c>
      <c r="E209" s="45"/>
      <c r="F209" s="95">
        <f t="shared" si="207"/>
        <v>0</v>
      </c>
      <c r="G209" s="230"/>
      <c r="H209" s="45"/>
      <c r="I209" s="91">
        <f t="shared" si="208"/>
        <v>0</v>
      </c>
      <c r="J209" s="264"/>
      <c r="K209" s="45"/>
      <c r="L209" s="95">
        <f t="shared" si="209"/>
        <v>0</v>
      </c>
      <c r="M209" s="230"/>
      <c r="N209" s="45"/>
      <c r="O209" s="91">
        <f t="shared" si="210"/>
        <v>0</v>
      </c>
      <c r="P209" s="291"/>
      <c r="Q209" s="297"/>
    </row>
    <row r="210" spans="1:17" ht="24" hidden="1" x14ac:dyDescent="0.25">
      <c r="A210" s="30">
        <v>5216</v>
      </c>
      <c r="B210" s="43" t="s">
        <v>204</v>
      </c>
      <c r="C210" s="190">
        <f t="shared" si="167"/>
        <v>0</v>
      </c>
      <c r="D210" s="264">
        <v>0</v>
      </c>
      <c r="E210" s="45"/>
      <c r="F210" s="95">
        <f t="shared" si="207"/>
        <v>0</v>
      </c>
      <c r="G210" s="230"/>
      <c r="H210" s="45"/>
      <c r="I210" s="91">
        <f t="shared" si="208"/>
        <v>0</v>
      </c>
      <c r="J210" s="264"/>
      <c r="K210" s="45"/>
      <c r="L210" s="95">
        <f t="shared" si="209"/>
        <v>0</v>
      </c>
      <c r="M210" s="230"/>
      <c r="N210" s="45"/>
      <c r="O210" s="91">
        <f t="shared" si="210"/>
        <v>0</v>
      </c>
      <c r="P210" s="291"/>
      <c r="Q210" s="297"/>
    </row>
    <row r="211" spans="1:17" hidden="1" x14ac:dyDescent="0.25">
      <c r="A211" s="30">
        <v>5217</v>
      </c>
      <c r="B211" s="43" t="s">
        <v>205</v>
      </c>
      <c r="C211" s="190">
        <f t="shared" si="167"/>
        <v>0</v>
      </c>
      <c r="D211" s="264">
        <v>0</v>
      </c>
      <c r="E211" s="45"/>
      <c r="F211" s="95">
        <f t="shared" si="207"/>
        <v>0</v>
      </c>
      <c r="G211" s="230"/>
      <c r="H211" s="45"/>
      <c r="I211" s="91">
        <f t="shared" si="208"/>
        <v>0</v>
      </c>
      <c r="J211" s="264"/>
      <c r="K211" s="45"/>
      <c r="L211" s="95">
        <f t="shared" si="209"/>
        <v>0</v>
      </c>
      <c r="M211" s="230"/>
      <c r="N211" s="45"/>
      <c r="O211" s="91">
        <f t="shared" si="210"/>
        <v>0</v>
      </c>
      <c r="P211" s="291"/>
      <c r="Q211" s="297"/>
    </row>
    <row r="212" spans="1:17" hidden="1" x14ac:dyDescent="0.25">
      <c r="A212" s="30">
        <v>5218</v>
      </c>
      <c r="B212" s="43" t="s">
        <v>206</v>
      </c>
      <c r="C212" s="190">
        <f t="shared" si="167"/>
        <v>0</v>
      </c>
      <c r="D212" s="264">
        <v>0</v>
      </c>
      <c r="E212" s="45"/>
      <c r="F212" s="95">
        <f t="shared" si="207"/>
        <v>0</v>
      </c>
      <c r="G212" s="230"/>
      <c r="H212" s="45"/>
      <c r="I212" s="91">
        <f t="shared" si="208"/>
        <v>0</v>
      </c>
      <c r="J212" s="264"/>
      <c r="K212" s="45"/>
      <c r="L212" s="95">
        <f t="shared" si="209"/>
        <v>0</v>
      </c>
      <c r="M212" s="230"/>
      <c r="N212" s="45"/>
      <c r="O212" s="91">
        <f t="shared" si="210"/>
        <v>0</v>
      </c>
      <c r="P212" s="291"/>
      <c r="Q212" s="297"/>
    </row>
    <row r="213" spans="1:17" hidden="1" x14ac:dyDescent="0.25">
      <c r="A213" s="30">
        <v>5219</v>
      </c>
      <c r="B213" s="43" t="s">
        <v>207</v>
      </c>
      <c r="C213" s="190">
        <f t="shared" si="167"/>
        <v>0</v>
      </c>
      <c r="D213" s="264">
        <v>0</v>
      </c>
      <c r="E213" s="45"/>
      <c r="F213" s="95">
        <f t="shared" si="207"/>
        <v>0</v>
      </c>
      <c r="G213" s="230"/>
      <c r="H213" s="45"/>
      <c r="I213" s="91">
        <f t="shared" si="208"/>
        <v>0</v>
      </c>
      <c r="J213" s="264"/>
      <c r="K213" s="45"/>
      <c r="L213" s="95">
        <f t="shared" si="209"/>
        <v>0</v>
      </c>
      <c r="M213" s="230"/>
      <c r="N213" s="45"/>
      <c r="O213" s="91">
        <f t="shared" si="210"/>
        <v>0</v>
      </c>
      <c r="P213" s="291"/>
      <c r="Q213" s="297"/>
    </row>
    <row r="214" spans="1:17" ht="13.5" hidden="1" customHeight="1" x14ac:dyDescent="0.25">
      <c r="A214" s="75">
        <v>5220</v>
      </c>
      <c r="B214" s="43" t="s">
        <v>208</v>
      </c>
      <c r="C214" s="190">
        <f t="shared" si="167"/>
        <v>0</v>
      </c>
      <c r="D214" s="264">
        <v>0</v>
      </c>
      <c r="E214" s="45"/>
      <c r="F214" s="95">
        <f t="shared" si="207"/>
        <v>0</v>
      </c>
      <c r="G214" s="230"/>
      <c r="H214" s="45"/>
      <c r="I214" s="91">
        <f t="shared" si="208"/>
        <v>0</v>
      </c>
      <c r="J214" s="264"/>
      <c r="K214" s="45"/>
      <c r="L214" s="95">
        <f t="shared" si="209"/>
        <v>0</v>
      </c>
      <c r="M214" s="230"/>
      <c r="N214" s="45"/>
      <c r="O214" s="91">
        <f t="shared" si="210"/>
        <v>0</v>
      </c>
      <c r="P214" s="291"/>
      <c r="Q214" s="297"/>
    </row>
    <row r="215" spans="1:17" hidden="1" x14ac:dyDescent="0.25">
      <c r="A215" s="75">
        <v>5230</v>
      </c>
      <c r="B215" s="43" t="s">
        <v>209</v>
      </c>
      <c r="C215" s="190">
        <f t="shared" si="167"/>
        <v>0</v>
      </c>
      <c r="D215" s="132">
        <f>SUM(D216:D223)</f>
        <v>0</v>
      </c>
      <c r="E215" s="76">
        <f t="shared" ref="E215" si="211">SUM(E216:E223)</f>
        <v>0</v>
      </c>
      <c r="F215" s="95">
        <f>SUM(F216:F223)</f>
        <v>0</v>
      </c>
      <c r="G215" s="231">
        <f t="shared" ref="G215:N215" si="212">SUM(G216:G223)</f>
        <v>0</v>
      </c>
      <c r="H215" s="76">
        <f t="shared" si="212"/>
        <v>0</v>
      </c>
      <c r="I215" s="91">
        <f t="shared" si="212"/>
        <v>0</v>
      </c>
      <c r="J215" s="132">
        <f t="shared" si="212"/>
        <v>0</v>
      </c>
      <c r="K215" s="76">
        <f t="shared" si="212"/>
        <v>0</v>
      </c>
      <c r="L215" s="95">
        <f t="shared" si="212"/>
        <v>0</v>
      </c>
      <c r="M215" s="231">
        <f t="shared" si="212"/>
        <v>0</v>
      </c>
      <c r="N215" s="76">
        <f t="shared" si="212"/>
        <v>0</v>
      </c>
      <c r="O215" s="91">
        <f>SUM(O216:O223)</f>
        <v>0</v>
      </c>
      <c r="P215" s="291"/>
      <c r="Q215" s="297"/>
    </row>
    <row r="216" spans="1:17" hidden="1" x14ac:dyDescent="0.25">
      <c r="A216" s="30">
        <v>5231</v>
      </c>
      <c r="B216" s="43" t="s">
        <v>210</v>
      </c>
      <c r="C216" s="190">
        <f t="shared" si="167"/>
        <v>0</v>
      </c>
      <c r="D216" s="264">
        <v>0</v>
      </c>
      <c r="E216" s="45"/>
      <c r="F216" s="95">
        <f t="shared" ref="F216:F225" si="213">D216+E216</f>
        <v>0</v>
      </c>
      <c r="G216" s="230"/>
      <c r="H216" s="45"/>
      <c r="I216" s="91">
        <f t="shared" ref="I216:I225" si="214">G216+H216</f>
        <v>0</v>
      </c>
      <c r="J216" s="264"/>
      <c r="K216" s="45"/>
      <c r="L216" s="95">
        <f t="shared" ref="L216:L225" si="215">J216+K216</f>
        <v>0</v>
      </c>
      <c r="M216" s="230"/>
      <c r="N216" s="45"/>
      <c r="O216" s="91">
        <f t="shared" ref="O216:O225" si="216">M216+N216</f>
        <v>0</v>
      </c>
      <c r="P216" s="291"/>
      <c r="Q216" s="297"/>
    </row>
    <row r="217" spans="1:17" hidden="1" x14ac:dyDescent="0.25">
      <c r="A217" s="30">
        <v>5232</v>
      </c>
      <c r="B217" s="43" t="s">
        <v>211</v>
      </c>
      <c r="C217" s="190">
        <f t="shared" si="167"/>
        <v>0</v>
      </c>
      <c r="D217" s="264">
        <v>0</v>
      </c>
      <c r="E217" s="45"/>
      <c r="F217" s="95">
        <f t="shared" si="213"/>
        <v>0</v>
      </c>
      <c r="G217" s="230"/>
      <c r="H217" s="45"/>
      <c r="I217" s="91">
        <f t="shared" si="214"/>
        <v>0</v>
      </c>
      <c r="J217" s="264"/>
      <c r="K217" s="45"/>
      <c r="L217" s="95">
        <f t="shared" si="215"/>
        <v>0</v>
      </c>
      <c r="M217" s="230"/>
      <c r="N217" s="45"/>
      <c r="O217" s="91">
        <f t="shared" si="216"/>
        <v>0</v>
      </c>
      <c r="P217" s="291"/>
      <c r="Q217" s="297"/>
    </row>
    <row r="218" spans="1:17" hidden="1" x14ac:dyDescent="0.25">
      <c r="A218" s="30">
        <v>5233</v>
      </c>
      <c r="B218" s="43" t="s">
        <v>212</v>
      </c>
      <c r="C218" s="190">
        <f t="shared" si="167"/>
        <v>0</v>
      </c>
      <c r="D218" s="264">
        <v>0</v>
      </c>
      <c r="E218" s="45"/>
      <c r="F218" s="95">
        <f t="shared" si="213"/>
        <v>0</v>
      </c>
      <c r="G218" s="230"/>
      <c r="H218" s="45"/>
      <c r="I218" s="91">
        <f t="shared" si="214"/>
        <v>0</v>
      </c>
      <c r="J218" s="264"/>
      <c r="K218" s="45"/>
      <c r="L218" s="95">
        <f t="shared" si="215"/>
        <v>0</v>
      </c>
      <c r="M218" s="230"/>
      <c r="N218" s="45"/>
      <c r="O218" s="91">
        <f t="shared" si="216"/>
        <v>0</v>
      </c>
      <c r="P218" s="291"/>
      <c r="Q218" s="297"/>
    </row>
    <row r="219" spans="1:17" ht="24" hidden="1" x14ac:dyDescent="0.25">
      <c r="A219" s="30">
        <v>5234</v>
      </c>
      <c r="B219" s="43" t="s">
        <v>213</v>
      </c>
      <c r="C219" s="190">
        <f t="shared" si="167"/>
        <v>0</v>
      </c>
      <c r="D219" s="264">
        <v>0</v>
      </c>
      <c r="E219" s="45"/>
      <c r="F219" s="95">
        <f t="shared" si="213"/>
        <v>0</v>
      </c>
      <c r="G219" s="230"/>
      <c r="H219" s="45"/>
      <c r="I219" s="91">
        <f t="shared" si="214"/>
        <v>0</v>
      </c>
      <c r="J219" s="264"/>
      <c r="K219" s="45"/>
      <c r="L219" s="95">
        <f t="shared" si="215"/>
        <v>0</v>
      </c>
      <c r="M219" s="230"/>
      <c r="N219" s="45"/>
      <c r="O219" s="91">
        <f t="shared" si="216"/>
        <v>0</v>
      </c>
      <c r="P219" s="291"/>
      <c r="Q219" s="297"/>
    </row>
    <row r="220" spans="1:17" ht="14.25" hidden="1" customHeight="1" x14ac:dyDescent="0.25">
      <c r="A220" s="30">
        <v>5236</v>
      </c>
      <c r="B220" s="43" t="s">
        <v>214</v>
      </c>
      <c r="C220" s="190">
        <f t="shared" si="167"/>
        <v>0</v>
      </c>
      <c r="D220" s="264">
        <v>0</v>
      </c>
      <c r="E220" s="45"/>
      <c r="F220" s="95">
        <f t="shared" si="213"/>
        <v>0</v>
      </c>
      <c r="G220" s="230"/>
      <c r="H220" s="45"/>
      <c r="I220" s="91">
        <f t="shared" si="214"/>
        <v>0</v>
      </c>
      <c r="J220" s="264"/>
      <c r="K220" s="45"/>
      <c r="L220" s="95">
        <f t="shared" si="215"/>
        <v>0</v>
      </c>
      <c r="M220" s="230"/>
      <c r="N220" s="45"/>
      <c r="O220" s="91">
        <f t="shared" si="216"/>
        <v>0</v>
      </c>
      <c r="P220" s="291"/>
      <c r="Q220" s="297"/>
    </row>
    <row r="221" spans="1:17" ht="14.25" hidden="1" customHeight="1" x14ac:dyDescent="0.25">
      <c r="A221" s="30">
        <v>5237</v>
      </c>
      <c r="B221" s="43" t="s">
        <v>215</v>
      </c>
      <c r="C221" s="190">
        <f t="shared" si="167"/>
        <v>0</v>
      </c>
      <c r="D221" s="264">
        <v>0</v>
      </c>
      <c r="E221" s="45"/>
      <c r="F221" s="95">
        <f t="shared" si="213"/>
        <v>0</v>
      </c>
      <c r="G221" s="230"/>
      <c r="H221" s="45"/>
      <c r="I221" s="91">
        <f t="shared" si="214"/>
        <v>0</v>
      </c>
      <c r="J221" s="264"/>
      <c r="K221" s="45"/>
      <c r="L221" s="95">
        <f t="shared" si="215"/>
        <v>0</v>
      </c>
      <c r="M221" s="230"/>
      <c r="N221" s="45"/>
      <c r="O221" s="91">
        <f t="shared" si="216"/>
        <v>0</v>
      </c>
      <c r="P221" s="291"/>
      <c r="Q221" s="297"/>
    </row>
    <row r="222" spans="1:17" ht="24" hidden="1" x14ac:dyDescent="0.25">
      <c r="A222" s="30">
        <v>5238</v>
      </c>
      <c r="B222" s="43" t="s">
        <v>216</v>
      </c>
      <c r="C222" s="190">
        <f t="shared" si="167"/>
        <v>0</v>
      </c>
      <c r="D222" s="264">
        <v>0</v>
      </c>
      <c r="E222" s="45"/>
      <c r="F222" s="95">
        <f t="shared" si="213"/>
        <v>0</v>
      </c>
      <c r="G222" s="230"/>
      <c r="H222" s="45"/>
      <c r="I222" s="91">
        <f t="shared" si="214"/>
        <v>0</v>
      </c>
      <c r="J222" s="264"/>
      <c r="K222" s="45"/>
      <c r="L222" s="95">
        <f t="shared" si="215"/>
        <v>0</v>
      </c>
      <c r="M222" s="230"/>
      <c r="N222" s="45"/>
      <c r="O222" s="91">
        <f t="shared" si="216"/>
        <v>0</v>
      </c>
      <c r="P222" s="291"/>
      <c r="Q222" s="297"/>
    </row>
    <row r="223" spans="1:17" ht="24" hidden="1" x14ac:dyDescent="0.25">
      <c r="A223" s="30">
        <v>5239</v>
      </c>
      <c r="B223" s="43" t="s">
        <v>217</v>
      </c>
      <c r="C223" s="190">
        <f t="shared" si="167"/>
        <v>0</v>
      </c>
      <c r="D223" s="264">
        <v>0</v>
      </c>
      <c r="E223" s="45"/>
      <c r="F223" s="95">
        <f t="shared" si="213"/>
        <v>0</v>
      </c>
      <c r="G223" s="230"/>
      <c r="H223" s="45"/>
      <c r="I223" s="91">
        <f t="shared" si="214"/>
        <v>0</v>
      </c>
      <c r="J223" s="264"/>
      <c r="K223" s="45"/>
      <c r="L223" s="95">
        <f t="shared" si="215"/>
        <v>0</v>
      </c>
      <c r="M223" s="230"/>
      <c r="N223" s="45"/>
      <c r="O223" s="91">
        <f t="shared" si="216"/>
        <v>0</v>
      </c>
      <c r="P223" s="291"/>
      <c r="Q223" s="297"/>
    </row>
    <row r="224" spans="1:17" ht="24" hidden="1" x14ac:dyDescent="0.25">
      <c r="A224" s="75">
        <v>5240</v>
      </c>
      <c r="B224" s="43" t="s">
        <v>218</v>
      </c>
      <c r="C224" s="190">
        <f t="shared" si="167"/>
        <v>0</v>
      </c>
      <c r="D224" s="264">
        <v>0</v>
      </c>
      <c r="E224" s="45"/>
      <c r="F224" s="95">
        <f t="shared" si="213"/>
        <v>0</v>
      </c>
      <c r="G224" s="230"/>
      <c r="H224" s="45"/>
      <c r="I224" s="91">
        <f t="shared" si="214"/>
        <v>0</v>
      </c>
      <c r="J224" s="264"/>
      <c r="K224" s="45"/>
      <c r="L224" s="95">
        <f t="shared" si="215"/>
        <v>0</v>
      </c>
      <c r="M224" s="230"/>
      <c r="N224" s="45"/>
      <c r="O224" s="91">
        <f t="shared" si="216"/>
        <v>0</v>
      </c>
      <c r="P224" s="291"/>
      <c r="Q224" s="297"/>
    </row>
    <row r="225" spans="1:17" x14ac:dyDescent="0.25">
      <c r="A225" s="75">
        <v>5250</v>
      </c>
      <c r="B225" s="43" t="s">
        <v>219</v>
      </c>
      <c r="C225" s="190">
        <f t="shared" si="167"/>
        <v>242709</v>
      </c>
      <c r="D225" s="264">
        <v>242709</v>
      </c>
      <c r="E225" s="705"/>
      <c r="F225" s="899">
        <f t="shared" si="213"/>
        <v>242709</v>
      </c>
      <c r="G225" s="230"/>
      <c r="H225" s="705"/>
      <c r="I225" s="899">
        <f t="shared" si="214"/>
        <v>0</v>
      </c>
      <c r="J225" s="264"/>
      <c r="K225" s="45"/>
      <c r="L225" s="95">
        <f t="shared" si="215"/>
        <v>0</v>
      </c>
      <c r="M225" s="230"/>
      <c r="N225" s="45"/>
      <c r="O225" s="91">
        <f t="shared" si="216"/>
        <v>0</v>
      </c>
      <c r="P225" s="291"/>
      <c r="Q225" s="297"/>
    </row>
    <row r="226" spans="1:17" hidden="1" x14ac:dyDescent="0.25">
      <c r="A226" s="75">
        <v>5260</v>
      </c>
      <c r="B226" s="43" t="s">
        <v>220</v>
      </c>
      <c r="C226" s="190">
        <f t="shared" si="167"/>
        <v>0</v>
      </c>
      <c r="D226" s="132">
        <f>SUM(D227)</f>
        <v>0</v>
      </c>
      <c r="E226" s="76">
        <f t="shared" ref="E226" si="217">SUM(E227)</f>
        <v>0</v>
      </c>
      <c r="F226" s="95">
        <f>SUM(F227)</f>
        <v>0</v>
      </c>
      <c r="G226" s="231">
        <f t="shared" ref="G226:N226" si="218">SUM(G227)</f>
        <v>0</v>
      </c>
      <c r="H226" s="76">
        <f t="shared" si="218"/>
        <v>0</v>
      </c>
      <c r="I226" s="91">
        <f t="shared" si="218"/>
        <v>0</v>
      </c>
      <c r="J226" s="132">
        <f t="shared" si="218"/>
        <v>0</v>
      </c>
      <c r="K226" s="76">
        <f t="shared" si="218"/>
        <v>0</v>
      </c>
      <c r="L226" s="95">
        <f t="shared" si="218"/>
        <v>0</v>
      </c>
      <c r="M226" s="231">
        <f t="shared" si="218"/>
        <v>0</v>
      </c>
      <c r="N226" s="76">
        <f t="shared" si="218"/>
        <v>0</v>
      </c>
      <c r="O226" s="91">
        <f>SUM(O227)</f>
        <v>0</v>
      </c>
      <c r="P226" s="291"/>
      <c r="Q226" s="297"/>
    </row>
    <row r="227" spans="1:17" ht="24" hidden="1" x14ac:dyDescent="0.25">
      <c r="A227" s="30">
        <v>5269</v>
      </c>
      <c r="B227" s="43" t="s">
        <v>221</v>
      </c>
      <c r="C227" s="190">
        <f t="shared" si="167"/>
        <v>0</v>
      </c>
      <c r="D227" s="264">
        <v>0</v>
      </c>
      <c r="E227" s="45"/>
      <c r="F227" s="95">
        <f t="shared" ref="F227:F228" si="219">D227+E227</f>
        <v>0</v>
      </c>
      <c r="G227" s="230"/>
      <c r="H227" s="45"/>
      <c r="I227" s="91">
        <f t="shared" ref="I227:I228" si="220">G227+H227</f>
        <v>0</v>
      </c>
      <c r="J227" s="264"/>
      <c r="K227" s="45"/>
      <c r="L227" s="95">
        <f t="shared" ref="L227:L228" si="221">J227+K227</f>
        <v>0</v>
      </c>
      <c r="M227" s="230"/>
      <c r="N227" s="45"/>
      <c r="O227" s="91">
        <f t="shared" ref="O227:O228" si="222">M227+N227</f>
        <v>0</v>
      </c>
      <c r="P227" s="291"/>
      <c r="Q227" s="297"/>
    </row>
    <row r="228" spans="1:17" ht="24" hidden="1" x14ac:dyDescent="0.25">
      <c r="A228" s="73">
        <v>5270</v>
      </c>
      <c r="B228" s="58" t="s">
        <v>222</v>
      </c>
      <c r="C228" s="195">
        <f t="shared" si="167"/>
        <v>0</v>
      </c>
      <c r="D228" s="261">
        <v>0</v>
      </c>
      <c r="E228" s="77"/>
      <c r="F228" s="174">
        <f t="shared" si="219"/>
        <v>0</v>
      </c>
      <c r="G228" s="232"/>
      <c r="H228" s="77"/>
      <c r="I228" s="154">
        <f t="shared" si="220"/>
        <v>0</v>
      </c>
      <c r="J228" s="261"/>
      <c r="K228" s="77"/>
      <c r="L228" s="174">
        <f t="shared" si="221"/>
        <v>0</v>
      </c>
      <c r="M228" s="232"/>
      <c r="N228" s="77"/>
      <c r="O228" s="154">
        <f t="shared" si="222"/>
        <v>0</v>
      </c>
      <c r="P228" s="292"/>
      <c r="Q228" s="297"/>
    </row>
    <row r="229" spans="1:17" hidden="1" x14ac:dyDescent="0.25">
      <c r="A229" s="70">
        <v>6000</v>
      </c>
      <c r="B229" s="70" t="s">
        <v>223</v>
      </c>
      <c r="C229" s="200">
        <f t="shared" si="167"/>
        <v>0</v>
      </c>
      <c r="D229" s="137">
        <f>D230+D250+D258</f>
        <v>0</v>
      </c>
      <c r="E229" s="71">
        <f t="shared" ref="E229" si="223">E230+E250+E258</f>
        <v>0</v>
      </c>
      <c r="F229" s="172">
        <f>F230+F250+F258</f>
        <v>0</v>
      </c>
      <c r="G229" s="227">
        <f t="shared" ref="G229:N229" si="224">G230+G250+G258</f>
        <v>0</v>
      </c>
      <c r="H229" s="71">
        <f t="shared" si="224"/>
        <v>0</v>
      </c>
      <c r="I229" s="125">
        <f t="shared" si="224"/>
        <v>0</v>
      </c>
      <c r="J229" s="137">
        <f t="shared" si="224"/>
        <v>0</v>
      </c>
      <c r="K229" s="71">
        <f t="shared" si="224"/>
        <v>0</v>
      </c>
      <c r="L229" s="172">
        <f t="shared" si="224"/>
        <v>0</v>
      </c>
      <c r="M229" s="227">
        <f t="shared" si="224"/>
        <v>0</v>
      </c>
      <c r="N229" s="71">
        <f t="shared" si="224"/>
        <v>0</v>
      </c>
      <c r="O229" s="125">
        <f>O230+O250+O258</f>
        <v>0</v>
      </c>
      <c r="P229" s="313"/>
      <c r="Q229" s="297"/>
    </row>
    <row r="230" spans="1:17" ht="14.25" hidden="1" customHeight="1" x14ac:dyDescent="0.25">
      <c r="A230" s="51">
        <v>6200</v>
      </c>
      <c r="B230" s="82" t="s">
        <v>224</v>
      </c>
      <c r="C230" s="202">
        <f t="shared" si="167"/>
        <v>0</v>
      </c>
      <c r="D230" s="138">
        <f>SUM(D231,D232,D234,D237,D243,D244,D245)</f>
        <v>0</v>
      </c>
      <c r="E230" s="85">
        <f t="shared" ref="E230" si="225">SUM(E231,E232,E234,E237,E243,E244,E245)</f>
        <v>0</v>
      </c>
      <c r="F230" s="173">
        <f>SUM(F231,F232,F234,F237,F243,F244,F245)</f>
        <v>0</v>
      </c>
      <c r="G230" s="236">
        <f t="shared" ref="G230:N230" si="226">SUM(G231,G232,G234,G237,G243,G244,G245)</f>
        <v>0</v>
      </c>
      <c r="H230" s="85">
        <f t="shared" si="226"/>
        <v>0</v>
      </c>
      <c r="I230" s="124">
        <f t="shared" si="226"/>
        <v>0</v>
      </c>
      <c r="J230" s="138">
        <f t="shared" si="226"/>
        <v>0</v>
      </c>
      <c r="K230" s="85">
        <f t="shared" si="226"/>
        <v>0</v>
      </c>
      <c r="L230" s="173">
        <f t="shared" si="226"/>
        <v>0</v>
      </c>
      <c r="M230" s="236">
        <f t="shared" si="226"/>
        <v>0</v>
      </c>
      <c r="N230" s="85">
        <f t="shared" si="226"/>
        <v>0</v>
      </c>
      <c r="O230" s="124">
        <f>SUM(O231,O232,O234,O237,O243,O244,O245)</f>
        <v>0</v>
      </c>
      <c r="P230" s="314"/>
      <c r="Q230" s="297"/>
    </row>
    <row r="231" spans="1:17" ht="24" hidden="1" x14ac:dyDescent="0.25">
      <c r="A231" s="782">
        <v>6220</v>
      </c>
      <c r="B231" s="40" t="s">
        <v>225</v>
      </c>
      <c r="C231" s="189">
        <f t="shared" si="167"/>
        <v>0</v>
      </c>
      <c r="D231" s="263">
        <v>0</v>
      </c>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167"/>
        <v>0</v>
      </c>
      <c r="D232" s="132">
        <f t="shared" ref="D232:O232" si="227">SUM(D233)</f>
        <v>0</v>
      </c>
      <c r="E232" s="76">
        <f t="shared" si="227"/>
        <v>0</v>
      </c>
      <c r="F232" s="95">
        <f t="shared" si="227"/>
        <v>0</v>
      </c>
      <c r="G232" s="231">
        <f t="shared" si="227"/>
        <v>0</v>
      </c>
      <c r="H232" s="76">
        <f t="shared" si="227"/>
        <v>0</v>
      </c>
      <c r="I232" s="91">
        <f t="shared" si="227"/>
        <v>0</v>
      </c>
      <c r="J232" s="132">
        <f t="shared" si="227"/>
        <v>0</v>
      </c>
      <c r="K232" s="76">
        <f t="shared" si="227"/>
        <v>0</v>
      </c>
      <c r="L232" s="95">
        <f t="shared" si="227"/>
        <v>0</v>
      </c>
      <c r="M232" s="231">
        <f t="shared" si="227"/>
        <v>0</v>
      </c>
      <c r="N232" s="76">
        <f t="shared" si="227"/>
        <v>0</v>
      </c>
      <c r="O232" s="91">
        <f t="shared" si="227"/>
        <v>0</v>
      </c>
      <c r="P232" s="291"/>
      <c r="Q232" s="297"/>
    </row>
    <row r="233" spans="1:17" ht="24" hidden="1" x14ac:dyDescent="0.25">
      <c r="A233" s="30">
        <v>6239</v>
      </c>
      <c r="B233" s="40" t="s">
        <v>227</v>
      </c>
      <c r="C233" s="190">
        <f t="shared" si="167"/>
        <v>0</v>
      </c>
      <c r="D233" s="263">
        <v>0</v>
      </c>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167"/>
        <v>0</v>
      </c>
      <c r="D234" s="132">
        <f>SUM(D235:D236)</f>
        <v>0</v>
      </c>
      <c r="E234" s="76">
        <f t="shared" ref="E234" si="228">SUM(E235:E236)</f>
        <v>0</v>
      </c>
      <c r="F234" s="95">
        <f>SUM(F235:F236)</f>
        <v>0</v>
      </c>
      <c r="G234" s="231">
        <f t="shared" ref="G234:N234" si="229">SUM(G235:G236)</f>
        <v>0</v>
      </c>
      <c r="H234" s="76">
        <f t="shared" si="229"/>
        <v>0</v>
      </c>
      <c r="I234" s="91">
        <f t="shared" si="229"/>
        <v>0</v>
      </c>
      <c r="J234" s="132">
        <f t="shared" si="229"/>
        <v>0</v>
      </c>
      <c r="K234" s="76">
        <f t="shared" si="229"/>
        <v>0</v>
      </c>
      <c r="L234" s="95">
        <f t="shared" si="229"/>
        <v>0</v>
      </c>
      <c r="M234" s="231">
        <f t="shared" si="229"/>
        <v>0</v>
      </c>
      <c r="N234" s="76">
        <f t="shared" si="229"/>
        <v>0</v>
      </c>
      <c r="O234" s="91">
        <f>SUM(O235:O236)</f>
        <v>0</v>
      </c>
      <c r="P234" s="291"/>
      <c r="Q234" s="297"/>
    </row>
    <row r="235" spans="1:17" hidden="1" x14ac:dyDescent="0.25">
      <c r="A235" s="30">
        <v>6241</v>
      </c>
      <c r="B235" s="43" t="s">
        <v>229</v>
      </c>
      <c r="C235" s="190">
        <f t="shared" si="167"/>
        <v>0</v>
      </c>
      <c r="D235" s="264">
        <v>0</v>
      </c>
      <c r="E235" s="45"/>
      <c r="F235" s="95">
        <f t="shared" ref="F235:F236" si="230">D235+E235</f>
        <v>0</v>
      </c>
      <c r="G235" s="230"/>
      <c r="H235" s="45"/>
      <c r="I235" s="91">
        <f t="shared" ref="I235:I236" si="231">G235+H235</f>
        <v>0</v>
      </c>
      <c r="J235" s="264"/>
      <c r="K235" s="45"/>
      <c r="L235" s="95">
        <f t="shared" ref="L235:L236" si="232">J235+K235</f>
        <v>0</v>
      </c>
      <c r="M235" s="230"/>
      <c r="N235" s="45"/>
      <c r="O235" s="91">
        <f t="shared" ref="O235:O236" si="233">M235+N235</f>
        <v>0</v>
      </c>
      <c r="P235" s="291"/>
      <c r="Q235" s="297"/>
    </row>
    <row r="236" spans="1:17" hidden="1" x14ac:dyDescent="0.25">
      <c r="A236" s="30">
        <v>6242</v>
      </c>
      <c r="B236" s="43" t="s">
        <v>230</v>
      </c>
      <c r="C236" s="190">
        <f t="shared" si="167"/>
        <v>0</v>
      </c>
      <c r="D236" s="264">
        <v>0</v>
      </c>
      <c r="E236" s="45"/>
      <c r="F236" s="95">
        <f t="shared" si="230"/>
        <v>0</v>
      </c>
      <c r="G236" s="230"/>
      <c r="H236" s="45"/>
      <c r="I236" s="91">
        <f t="shared" si="231"/>
        <v>0</v>
      </c>
      <c r="J236" s="264"/>
      <c r="K236" s="45"/>
      <c r="L236" s="95">
        <f t="shared" si="232"/>
        <v>0</v>
      </c>
      <c r="M236" s="230"/>
      <c r="N236" s="45"/>
      <c r="O236" s="91">
        <f t="shared" si="233"/>
        <v>0</v>
      </c>
      <c r="P236" s="291"/>
      <c r="Q236" s="297"/>
    </row>
    <row r="237" spans="1:17" ht="25.5" hidden="1" customHeight="1" x14ac:dyDescent="0.25">
      <c r="A237" s="75">
        <v>6250</v>
      </c>
      <c r="B237" s="43" t="s">
        <v>231</v>
      </c>
      <c r="C237" s="190">
        <f t="shared" si="167"/>
        <v>0</v>
      </c>
      <c r="D237" s="132">
        <f>SUM(D238:D242)</f>
        <v>0</v>
      </c>
      <c r="E237" s="76">
        <f t="shared" ref="E237" si="234">SUM(E238:E242)</f>
        <v>0</v>
      </c>
      <c r="F237" s="95">
        <f>SUM(F238:F242)</f>
        <v>0</v>
      </c>
      <c r="G237" s="231">
        <f t="shared" ref="G237:N237" si="235">SUM(G238:G242)</f>
        <v>0</v>
      </c>
      <c r="H237" s="76">
        <f t="shared" si="235"/>
        <v>0</v>
      </c>
      <c r="I237" s="91">
        <f t="shared" si="235"/>
        <v>0</v>
      </c>
      <c r="J237" s="132">
        <f t="shared" si="235"/>
        <v>0</v>
      </c>
      <c r="K237" s="76">
        <f t="shared" si="235"/>
        <v>0</v>
      </c>
      <c r="L237" s="95">
        <f t="shared" si="235"/>
        <v>0</v>
      </c>
      <c r="M237" s="231">
        <f t="shared" si="235"/>
        <v>0</v>
      </c>
      <c r="N237" s="76">
        <f t="shared" si="235"/>
        <v>0</v>
      </c>
      <c r="O237" s="91">
        <f>SUM(O238:O242)</f>
        <v>0</v>
      </c>
      <c r="P237" s="291"/>
      <c r="Q237" s="297"/>
    </row>
    <row r="238" spans="1:17" ht="14.25" hidden="1" customHeight="1" x14ac:dyDescent="0.25">
      <c r="A238" s="30">
        <v>6252</v>
      </c>
      <c r="B238" s="43" t="s">
        <v>232</v>
      </c>
      <c r="C238" s="190">
        <f t="shared" si="167"/>
        <v>0</v>
      </c>
      <c r="D238" s="264">
        <v>0</v>
      </c>
      <c r="E238" s="45"/>
      <c r="F238" s="95">
        <f t="shared" ref="F238:F244" si="236">D238+E238</f>
        <v>0</v>
      </c>
      <c r="G238" s="230"/>
      <c r="H238" s="45"/>
      <c r="I238" s="91">
        <f t="shared" ref="I238:I244" si="237">G238+H238</f>
        <v>0</v>
      </c>
      <c r="J238" s="264"/>
      <c r="K238" s="45"/>
      <c r="L238" s="95">
        <f t="shared" ref="L238:L244" si="238">J238+K238</f>
        <v>0</v>
      </c>
      <c r="M238" s="230"/>
      <c r="N238" s="45"/>
      <c r="O238" s="91">
        <f t="shared" ref="O238:O244" si="239">M238+N238</f>
        <v>0</v>
      </c>
      <c r="P238" s="291"/>
      <c r="Q238" s="297"/>
    </row>
    <row r="239" spans="1:17" ht="14.25" hidden="1" customHeight="1" x14ac:dyDescent="0.25">
      <c r="A239" s="30">
        <v>6253</v>
      </c>
      <c r="B239" s="43" t="s">
        <v>233</v>
      </c>
      <c r="C239" s="190">
        <f t="shared" si="167"/>
        <v>0</v>
      </c>
      <c r="D239" s="264">
        <v>0</v>
      </c>
      <c r="E239" s="45"/>
      <c r="F239" s="95">
        <f t="shared" si="236"/>
        <v>0</v>
      </c>
      <c r="G239" s="230"/>
      <c r="H239" s="45"/>
      <c r="I239" s="91">
        <f t="shared" si="237"/>
        <v>0</v>
      </c>
      <c r="J239" s="264"/>
      <c r="K239" s="45"/>
      <c r="L239" s="95">
        <f t="shared" si="238"/>
        <v>0</v>
      </c>
      <c r="M239" s="230"/>
      <c r="N239" s="45"/>
      <c r="O239" s="91">
        <f t="shared" si="239"/>
        <v>0</v>
      </c>
      <c r="P239" s="291"/>
      <c r="Q239" s="297"/>
    </row>
    <row r="240" spans="1:17" ht="24" hidden="1" x14ac:dyDescent="0.25">
      <c r="A240" s="30">
        <v>6254</v>
      </c>
      <c r="B240" s="43" t="s">
        <v>234</v>
      </c>
      <c r="C240" s="190">
        <f t="shared" si="167"/>
        <v>0</v>
      </c>
      <c r="D240" s="264">
        <v>0</v>
      </c>
      <c r="E240" s="45"/>
      <c r="F240" s="95">
        <f t="shared" si="236"/>
        <v>0</v>
      </c>
      <c r="G240" s="230"/>
      <c r="H240" s="45"/>
      <c r="I240" s="91">
        <f t="shared" si="237"/>
        <v>0</v>
      </c>
      <c r="J240" s="264"/>
      <c r="K240" s="45"/>
      <c r="L240" s="95">
        <f t="shared" si="238"/>
        <v>0</v>
      </c>
      <c r="M240" s="230"/>
      <c r="N240" s="45"/>
      <c r="O240" s="91">
        <f t="shared" si="239"/>
        <v>0</v>
      </c>
      <c r="P240" s="291"/>
      <c r="Q240" s="297"/>
    </row>
    <row r="241" spans="1:17" ht="24" hidden="1" x14ac:dyDescent="0.25">
      <c r="A241" s="30">
        <v>6255</v>
      </c>
      <c r="B241" s="43" t="s">
        <v>235</v>
      </c>
      <c r="C241" s="190">
        <f t="shared" ref="C241:C295" si="240">SUM(F241,I241,L241,O241)</f>
        <v>0</v>
      </c>
      <c r="D241" s="264">
        <v>0</v>
      </c>
      <c r="E241" s="45"/>
      <c r="F241" s="95">
        <f t="shared" si="236"/>
        <v>0</v>
      </c>
      <c r="G241" s="230"/>
      <c r="H241" s="45"/>
      <c r="I241" s="91">
        <f t="shared" si="237"/>
        <v>0</v>
      </c>
      <c r="J241" s="264"/>
      <c r="K241" s="45"/>
      <c r="L241" s="95">
        <f t="shared" si="238"/>
        <v>0</v>
      </c>
      <c r="M241" s="230"/>
      <c r="N241" s="45"/>
      <c r="O241" s="91">
        <f t="shared" si="239"/>
        <v>0</v>
      </c>
      <c r="P241" s="291"/>
      <c r="Q241" s="297"/>
    </row>
    <row r="242" spans="1:17" hidden="1" x14ac:dyDescent="0.25">
      <c r="A242" s="30">
        <v>6259</v>
      </c>
      <c r="B242" s="43" t="s">
        <v>236</v>
      </c>
      <c r="C242" s="190">
        <f t="shared" si="240"/>
        <v>0</v>
      </c>
      <c r="D242" s="264">
        <v>0</v>
      </c>
      <c r="E242" s="45"/>
      <c r="F242" s="95">
        <f t="shared" si="236"/>
        <v>0</v>
      </c>
      <c r="G242" s="230"/>
      <c r="H242" s="45"/>
      <c r="I242" s="91">
        <f t="shared" si="237"/>
        <v>0</v>
      </c>
      <c r="J242" s="264"/>
      <c r="K242" s="45"/>
      <c r="L242" s="95">
        <f t="shared" si="238"/>
        <v>0</v>
      </c>
      <c r="M242" s="230"/>
      <c r="N242" s="45"/>
      <c r="O242" s="91">
        <f t="shared" si="239"/>
        <v>0</v>
      </c>
      <c r="P242" s="291"/>
      <c r="Q242" s="297"/>
    </row>
    <row r="243" spans="1:17" ht="24" hidden="1" x14ac:dyDescent="0.25">
      <c r="A243" s="75">
        <v>6260</v>
      </c>
      <c r="B243" s="43" t="s">
        <v>237</v>
      </c>
      <c r="C243" s="190">
        <f t="shared" si="240"/>
        <v>0</v>
      </c>
      <c r="D243" s="264">
        <v>0</v>
      </c>
      <c r="E243" s="45"/>
      <c r="F243" s="95">
        <f t="shared" si="236"/>
        <v>0</v>
      </c>
      <c r="G243" s="230"/>
      <c r="H243" s="45"/>
      <c r="I243" s="91">
        <f t="shared" si="237"/>
        <v>0</v>
      </c>
      <c r="J243" s="264"/>
      <c r="K243" s="45"/>
      <c r="L243" s="95">
        <f t="shared" si="238"/>
        <v>0</v>
      </c>
      <c r="M243" s="230"/>
      <c r="N243" s="45"/>
      <c r="O243" s="91">
        <f t="shared" si="239"/>
        <v>0</v>
      </c>
      <c r="P243" s="291"/>
      <c r="Q243" s="297"/>
    </row>
    <row r="244" spans="1:17" hidden="1" x14ac:dyDescent="0.25">
      <c r="A244" s="75">
        <v>6270</v>
      </c>
      <c r="B244" s="43" t="s">
        <v>238</v>
      </c>
      <c r="C244" s="190">
        <f t="shared" si="240"/>
        <v>0</v>
      </c>
      <c r="D244" s="264">
        <v>0</v>
      </c>
      <c r="E244" s="45"/>
      <c r="F244" s="95">
        <f t="shared" si="236"/>
        <v>0</v>
      </c>
      <c r="G244" s="230"/>
      <c r="H244" s="45"/>
      <c r="I244" s="91">
        <f t="shared" si="237"/>
        <v>0</v>
      </c>
      <c r="J244" s="264"/>
      <c r="K244" s="45"/>
      <c r="L244" s="95">
        <f t="shared" si="238"/>
        <v>0</v>
      </c>
      <c r="M244" s="230"/>
      <c r="N244" s="45"/>
      <c r="O244" s="91">
        <f t="shared" si="239"/>
        <v>0</v>
      </c>
      <c r="P244" s="291"/>
      <c r="Q244" s="297"/>
    </row>
    <row r="245" spans="1:17" ht="24" hidden="1" x14ac:dyDescent="0.25">
      <c r="A245" s="782">
        <v>6290</v>
      </c>
      <c r="B245" s="40" t="s">
        <v>239</v>
      </c>
      <c r="C245" s="201">
        <f t="shared" si="240"/>
        <v>0</v>
      </c>
      <c r="D245" s="131">
        <f>SUM(D246:D249)</f>
        <v>0</v>
      </c>
      <c r="E245" s="79">
        <f t="shared" ref="E245" si="241">SUM(E246:E249)</f>
        <v>0</v>
      </c>
      <c r="F245" s="176">
        <f>SUM(F246:F249)</f>
        <v>0</v>
      </c>
      <c r="G245" s="233">
        <f t="shared" ref="G245:O245" si="242">SUM(G246:G249)</f>
        <v>0</v>
      </c>
      <c r="H245" s="79">
        <f t="shared" si="242"/>
        <v>0</v>
      </c>
      <c r="I245" s="90">
        <f t="shared" si="242"/>
        <v>0</v>
      </c>
      <c r="J245" s="131">
        <f t="shared" si="242"/>
        <v>0</v>
      </c>
      <c r="K245" s="79">
        <f t="shared" si="242"/>
        <v>0</v>
      </c>
      <c r="L245" s="176">
        <f t="shared" si="242"/>
        <v>0</v>
      </c>
      <c r="M245" s="233">
        <f t="shared" si="242"/>
        <v>0</v>
      </c>
      <c r="N245" s="79">
        <f t="shared" si="242"/>
        <v>0</v>
      </c>
      <c r="O245" s="90">
        <f t="shared" si="242"/>
        <v>0</v>
      </c>
      <c r="P245" s="294"/>
      <c r="Q245" s="297"/>
    </row>
    <row r="246" spans="1:17" hidden="1" x14ac:dyDescent="0.25">
      <c r="A246" s="30">
        <v>6291</v>
      </c>
      <c r="B246" s="43" t="s">
        <v>240</v>
      </c>
      <c r="C246" s="190">
        <f t="shared" si="240"/>
        <v>0</v>
      </c>
      <c r="D246" s="264">
        <v>0</v>
      </c>
      <c r="E246" s="45"/>
      <c r="F246" s="95">
        <f t="shared" ref="F246:F249" si="243">D246+E246</f>
        <v>0</v>
      </c>
      <c r="G246" s="230"/>
      <c r="H246" s="45"/>
      <c r="I246" s="91">
        <f t="shared" ref="I246:I249" si="244">G246+H246</f>
        <v>0</v>
      </c>
      <c r="J246" s="264"/>
      <c r="K246" s="45"/>
      <c r="L246" s="95">
        <f t="shared" ref="L246:L249" si="245">J246+K246</f>
        <v>0</v>
      </c>
      <c r="M246" s="230"/>
      <c r="N246" s="45"/>
      <c r="O246" s="91">
        <f t="shared" ref="O246:O249" si="246">M246+N246</f>
        <v>0</v>
      </c>
      <c r="P246" s="291"/>
      <c r="Q246" s="297"/>
    </row>
    <row r="247" spans="1:17" hidden="1" x14ac:dyDescent="0.25">
      <c r="A247" s="30">
        <v>6292</v>
      </c>
      <c r="B247" s="43" t="s">
        <v>241</v>
      </c>
      <c r="C247" s="190">
        <f t="shared" si="240"/>
        <v>0</v>
      </c>
      <c r="D247" s="264">
        <v>0</v>
      </c>
      <c r="E247" s="45"/>
      <c r="F247" s="95">
        <f t="shared" si="243"/>
        <v>0</v>
      </c>
      <c r="G247" s="230"/>
      <c r="H247" s="45"/>
      <c r="I247" s="91">
        <f t="shared" si="244"/>
        <v>0</v>
      </c>
      <c r="J247" s="264"/>
      <c r="K247" s="45"/>
      <c r="L247" s="95">
        <f t="shared" si="245"/>
        <v>0</v>
      </c>
      <c r="M247" s="230"/>
      <c r="N247" s="45"/>
      <c r="O247" s="91">
        <f t="shared" si="246"/>
        <v>0</v>
      </c>
      <c r="P247" s="291"/>
      <c r="Q247" s="297"/>
    </row>
    <row r="248" spans="1:17" ht="72" hidden="1" x14ac:dyDescent="0.25">
      <c r="A248" s="30">
        <v>6296</v>
      </c>
      <c r="B248" s="43" t="s">
        <v>242</v>
      </c>
      <c r="C248" s="190">
        <f t="shared" si="240"/>
        <v>0</v>
      </c>
      <c r="D248" s="264">
        <v>0</v>
      </c>
      <c r="E248" s="45"/>
      <c r="F248" s="95">
        <f t="shared" si="243"/>
        <v>0</v>
      </c>
      <c r="G248" s="230"/>
      <c r="H248" s="45"/>
      <c r="I248" s="91">
        <f t="shared" si="244"/>
        <v>0</v>
      </c>
      <c r="J248" s="264"/>
      <c r="K248" s="45"/>
      <c r="L248" s="95">
        <f t="shared" si="245"/>
        <v>0</v>
      </c>
      <c r="M248" s="230"/>
      <c r="N248" s="45"/>
      <c r="O248" s="91">
        <f t="shared" si="246"/>
        <v>0</v>
      </c>
      <c r="P248" s="291"/>
      <c r="Q248" s="297"/>
    </row>
    <row r="249" spans="1:17" ht="39.75" hidden="1" customHeight="1" x14ac:dyDescent="0.25">
      <c r="A249" s="30">
        <v>6299</v>
      </c>
      <c r="B249" s="43" t="s">
        <v>243</v>
      </c>
      <c r="C249" s="190">
        <f t="shared" si="240"/>
        <v>0</v>
      </c>
      <c r="D249" s="264">
        <v>0</v>
      </c>
      <c r="E249" s="45"/>
      <c r="F249" s="95">
        <f t="shared" si="243"/>
        <v>0</v>
      </c>
      <c r="G249" s="230"/>
      <c r="H249" s="45"/>
      <c r="I249" s="91">
        <f t="shared" si="244"/>
        <v>0</v>
      </c>
      <c r="J249" s="264"/>
      <c r="K249" s="45"/>
      <c r="L249" s="95">
        <f t="shared" si="245"/>
        <v>0</v>
      </c>
      <c r="M249" s="230"/>
      <c r="N249" s="45"/>
      <c r="O249" s="91">
        <f t="shared" si="246"/>
        <v>0</v>
      </c>
      <c r="P249" s="291"/>
      <c r="Q249" s="297"/>
    </row>
    <row r="250" spans="1:17" hidden="1" x14ac:dyDescent="0.25">
      <c r="A250" s="35">
        <v>6300</v>
      </c>
      <c r="B250" s="72" t="s">
        <v>244</v>
      </c>
      <c r="C250" s="188">
        <f t="shared" si="240"/>
        <v>0</v>
      </c>
      <c r="D250" s="130">
        <f>SUM(D251,D256,D257)</f>
        <v>0</v>
      </c>
      <c r="E250" s="38">
        <f t="shared" ref="E250" si="247">SUM(E251,E256,E257)</f>
        <v>0</v>
      </c>
      <c r="F250" s="175">
        <f>SUM(F251,F256,F257)</f>
        <v>0</v>
      </c>
      <c r="G250" s="228">
        <f t="shared" ref="G250:O250" si="248">SUM(G251,G256,G257)</f>
        <v>0</v>
      </c>
      <c r="H250" s="38">
        <f t="shared" si="248"/>
        <v>0</v>
      </c>
      <c r="I250" s="123">
        <f t="shared" si="248"/>
        <v>0</v>
      </c>
      <c r="J250" s="130">
        <f t="shared" si="248"/>
        <v>0</v>
      </c>
      <c r="K250" s="38">
        <f t="shared" si="248"/>
        <v>0</v>
      </c>
      <c r="L250" s="175">
        <f t="shared" si="248"/>
        <v>0</v>
      </c>
      <c r="M250" s="228">
        <f t="shared" si="248"/>
        <v>0</v>
      </c>
      <c r="N250" s="38">
        <f t="shared" si="248"/>
        <v>0</v>
      </c>
      <c r="O250" s="123">
        <f t="shared" si="248"/>
        <v>0</v>
      </c>
      <c r="P250" s="315"/>
      <c r="Q250" s="297"/>
    </row>
    <row r="251" spans="1:17" ht="24" hidden="1" x14ac:dyDescent="0.25">
      <c r="A251" s="782">
        <v>6320</v>
      </c>
      <c r="B251" s="40" t="s">
        <v>245</v>
      </c>
      <c r="C251" s="201">
        <f t="shared" si="240"/>
        <v>0</v>
      </c>
      <c r="D251" s="131">
        <f>SUM(D252:D255)</f>
        <v>0</v>
      </c>
      <c r="E251" s="79">
        <f t="shared" ref="E251" si="249">SUM(E252:E255)</f>
        <v>0</v>
      </c>
      <c r="F251" s="176">
        <f>SUM(F252:F255)</f>
        <v>0</v>
      </c>
      <c r="G251" s="233">
        <f t="shared" ref="G251:O251" si="250">SUM(G252:G255)</f>
        <v>0</v>
      </c>
      <c r="H251" s="79">
        <f t="shared" si="250"/>
        <v>0</v>
      </c>
      <c r="I251" s="90">
        <f t="shared" si="250"/>
        <v>0</v>
      </c>
      <c r="J251" s="131">
        <f t="shared" si="250"/>
        <v>0</v>
      </c>
      <c r="K251" s="79">
        <f t="shared" si="250"/>
        <v>0</v>
      </c>
      <c r="L251" s="176">
        <f t="shared" si="250"/>
        <v>0</v>
      </c>
      <c r="M251" s="233">
        <f t="shared" si="250"/>
        <v>0</v>
      </c>
      <c r="N251" s="79">
        <f t="shared" si="250"/>
        <v>0</v>
      </c>
      <c r="O251" s="90">
        <f t="shared" si="250"/>
        <v>0</v>
      </c>
      <c r="P251" s="290"/>
      <c r="Q251" s="297"/>
    </row>
    <row r="252" spans="1:17" hidden="1" x14ac:dyDescent="0.25">
      <c r="A252" s="30">
        <v>6322</v>
      </c>
      <c r="B252" s="43" t="s">
        <v>246</v>
      </c>
      <c r="C252" s="190">
        <f t="shared" si="240"/>
        <v>0</v>
      </c>
      <c r="D252" s="264">
        <v>0</v>
      </c>
      <c r="E252" s="45"/>
      <c r="F252" s="95">
        <f t="shared" ref="F252:F257" si="251">D252+E252</f>
        <v>0</v>
      </c>
      <c r="G252" s="230"/>
      <c r="H252" s="45"/>
      <c r="I252" s="91">
        <f t="shared" ref="I252:I257" si="252">G252+H252</f>
        <v>0</v>
      </c>
      <c r="J252" s="264"/>
      <c r="K252" s="45"/>
      <c r="L252" s="95">
        <f t="shared" ref="L252:L257" si="253">J252+K252</f>
        <v>0</v>
      </c>
      <c r="M252" s="230"/>
      <c r="N252" s="45"/>
      <c r="O252" s="91">
        <f t="shared" ref="O252:O257" si="254">M252+N252</f>
        <v>0</v>
      </c>
      <c r="P252" s="291"/>
      <c r="Q252" s="297"/>
    </row>
    <row r="253" spans="1:17" ht="24" hidden="1" x14ac:dyDescent="0.25">
      <c r="A253" s="30">
        <v>6323</v>
      </c>
      <c r="B253" s="43" t="s">
        <v>247</v>
      </c>
      <c r="C253" s="190">
        <f t="shared" si="240"/>
        <v>0</v>
      </c>
      <c r="D253" s="264">
        <v>0</v>
      </c>
      <c r="E253" s="45"/>
      <c r="F253" s="95">
        <f t="shared" si="251"/>
        <v>0</v>
      </c>
      <c r="G253" s="230"/>
      <c r="H253" s="45"/>
      <c r="I253" s="91">
        <f t="shared" si="252"/>
        <v>0</v>
      </c>
      <c r="J253" s="264"/>
      <c r="K253" s="45"/>
      <c r="L253" s="95">
        <f t="shared" si="253"/>
        <v>0</v>
      </c>
      <c r="M253" s="230"/>
      <c r="N253" s="45"/>
      <c r="O253" s="91">
        <f t="shared" si="254"/>
        <v>0</v>
      </c>
      <c r="P253" s="291"/>
      <c r="Q253" s="297"/>
    </row>
    <row r="254" spans="1:17" ht="24" hidden="1" x14ac:dyDescent="0.25">
      <c r="A254" s="30">
        <v>6324</v>
      </c>
      <c r="B254" s="43" t="s">
        <v>301</v>
      </c>
      <c r="C254" s="190">
        <f t="shared" si="240"/>
        <v>0</v>
      </c>
      <c r="D254" s="264">
        <v>0</v>
      </c>
      <c r="E254" s="45"/>
      <c r="F254" s="95">
        <f t="shared" si="251"/>
        <v>0</v>
      </c>
      <c r="G254" s="230"/>
      <c r="H254" s="45"/>
      <c r="I254" s="91">
        <f t="shared" si="252"/>
        <v>0</v>
      </c>
      <c r="J254" s="264"/>
      <c r="K254" s="45"/>
      <c r="L254" s="95">
        <f t="shared" si="253"/>
        <v>0</v>
      </c>
      <c r="M254" s="230"/>
      <c r="N254" s="45"/>
      <c r="O254" s="91">
        <f t="shared" si="254"/>
        <v>0</v>
      </c>
      <c r="P254" s="291"/>
      <c r="Q254" s="297"/>
    </row>
    <row r="255" spans="1:17" hidden="1" x14ac:dyDescent="0.25">
      <c r="A255" s="27">
        <v>6329</v>
      </c>
      <c r="B255" s="40" t="s">
        <v>302</v>
      </c>
      <c r="C255" s="189">
        <f t="shared" si="240"/>
        <v>0</v>
      </c>
      <c r="D255" s="263">
        <v>0</v>
      </c>
      <c r="E255" s="42"/>
      <c r="F255" s="176">
        <f t="shared" si="251"/>
        <v>0</v>
      </c>
      <c r="G255" s="220"/>
      <c r="H255" s="42"/>
      <c r="I255" s="90">
        <f t="shared" si="252"/>
        <v>0</v>
      </c>
      <c r="J255" s="263"/>
      <c r="K255" s="42"/>
      <c r="L255" s="176">
        <f t="shared" si="253"/>
        <v>0</v>
      </c>
      <c r="M255" s="220"/>
      <c r="N255" s="42"/>
      <c r="O255" s="90">
        <f t="shared" si="254"/>
        <v>0</v>
      </c>
      <c r="P255" s="290"/>
      <c r="Q255" s="297"/>
    </row>
    <row r="256" spans="1:17" ht="24" hidden="1" x14ac:dyDescent="0.25">
      <c r="A256" s="92">
        <v>6330</v>
      </c>
      <c r="B256" s="93" t="s">
        <v>248</v>
      </c>
      <c r="C256" s="201">
        <f t="shared" si="240"/>
        <v>0</v>
      </c>
      <c r="D256" s="265">
        <v>0</v>
      </c>
      <c r="E256" s="84"/>
      <c r="F256" s="329">
        <f t="shared" si="251"/>
        <v>0</v>
      </c>
      <c r="G256" s="235"/>
      <c r="H256" s="84"/>
      <c r="I256" s="156">
        <f t="shared" si="252"/>
        <v>0</v>
      </c>
      <c r="J256" s="265"/>
      <c r="K256" s="84"/>
      <c r="L256" s="329">
        <f t="shared" si="253"/>
        <v>0</v>
      </c>
      <c r="M256" s="235"/>
      <c r="N256" s="84"/>
      <c r="O256" s="156">
        <f t="shared" si="254"/>
        <v>0</v>
      </c>
      <c r="P256" s="294"/>
      <c r="Q256" s="297"/>
    </row>
    <row r="257" spans="1:17" hidden="1" x14ac:dyDescent="0.25">
      <c r="A257" s="75">
        <v>6360</v>
      </c>
      <c r="B257" s="43" t="s">
        <v>249</v>
      </c>
      <c r="C257" s="190">
        <f t="shared" si="240"/>
        <v>0</v>
      </c>
      <c r="D257" s="264">
        <v>0</v>
      </c>
      <c r="E257" s="45"/>
      <c r="F257" s="95">
        <f t="shared" si="251"/>
        <v>0</v>
      </c>
      <c r="G257" s="230"/>
      <c r="H257" s="45"/>
      <c r="I257" s="91">
        <f t="shared" si="252"/>
        <v>0</v>
      </c>
      <c r="J257" s="264"/>
      <c r="K257" s="45"/>
      <c r="L257" s="95">
        <f t="shared" si="253"/>
        <v>0</v>
      </c>
      <c r="M257" s="230"/>
      <c r="N257" s="45"/>
      <c r="O257" s="91">
        <f t="shared" si="254"/>
        <v>0</v>
      </c>
      <c r="P257" s="291"/>
      <c r="Q257" s="297"/>
    </row>
    <row r="258" spans="1:17" ht="36" hidden="1" x14ac:dyDescent="0.25">
      <c r="A258" s="35">
        <v>6400</v>
      </c>
      <c r="B258" s="72" t="s">
        <v>250</v>
      </c>
      <c r="C258" s="188">
        <f t="shared" si="240"/>
        <v>0</v>
      </c>
      <c r="D258" s="130">
        <f>SUM(D259,D263)</f>
        <v>0</v>
      </c>
      <c r="E258" s="38">
        <f t="shared" ref="E258" si="255">SUM(E259,E263)</f>
        <v>0</v>
      </c>
      <c r="F258" s="175">
        <f>SUM(F259,F263)</f>
        <v>0</v>
      </c>
      <c r="G258" s="228">
        <f t="shared" ref="G258:O258" si="256">SUM(G259,G263)</f>
        <v>0</v>
      </c>
      <c r="H258" s="38">
        <f t="shared" si="256"/>
        <v>0</v>
      </c>
      <c r="I258" s="123">
        <f t="shared" si="256"/>
        <v>0</v>
      </c>
      <c r="J258" s="130">
        <f t="shared" si="256"/>
        <v>0</v>
      </c>
      <c r="K258" s="38">
        <f t="shared" si="256"/>
        <v>0</v>
      </c>
      <c r="L258" s="175">
        <f t="shared" si="256"/>
        <v>0</v>
      </c>
      <c r="M258" s="228">
        <f t="shared" si="256"/>
        <v>0</v>
      </c>
      <c r="N258" s="38">
        <f t="shared" si="256"/>
        <v>0</v>
      </c>
      <c r="O258" s="123">
        <f t="shared" si="256"/>
        <v>0</v>
      </c>
      <c r="P258" s="315"/>
      <c r="Q258" s="297"/>
    </row>
    <row r="259" spans="1:17" ht="24" hidden="1" x14ac:dyDescent="0.25">
      <c r="A259" s="782">
        <v>6410</v>
      </c>
      <c r="B259" s="40" t="s">
        <v>251</v>
      </c>
      <c r="C259" s="189">
        <f t="shared" si="240"/>
        <v>0</v>
      </c>
      <c r="D259" s="131">
        <f>SUM(D260:D262)</f>
        <v>0</v>
      </c>
      <c r="E259" s="79">
        <f t="shared" ref="E259" si="257">SUM(E260:E262)</f>
        <v>0</v>
      </c>
      <c r="F259" s="176">
        <f>SUM(F260:F262)</f>
        <v>0</v>
      </c>
      <c r="G259" s="233">
        <f t="shared" ref="G259:O259" si="258">SUM(G260:G262)</f>
        <v>0</v>
      </c>
      <c r="H259" s="79">
        <f t="shared" si="258"/>
        <v>0</v>
      </c>
      <c r="I259" s="90">
        <f t="shared" si="258"/>
        <v>0</v>
      </c>
      <c r="J259" s="131">
        <f t="shared" si="258"/>
        <v>0</v>
      </c>
      <c r="K259" s="79">
        <f t="shared" si="258"/>
        <v>0</v>
      </c>
      <c r="L259" s="176">
        <f t="shared" si="258"/>
        <v>0</v>
      </c>
      <c r="M259" s="233">
        <f t="shared" si="258"/>
        <v>0</v>
      </c>
      <c r="N259" s="79">
        <f t="shared" si="258"/>
        <v>0</v>
      </c>
      <c r="O259" s="155">
        <f t="shared" si="258"/>
        <v>0</v>
      </c>
      <c r="P259" s="295"/>
      <c r="Q259" s="297"/>
    </row>
    <row r="260" spans="1:17" hidden="1" x14ac:dyDescent="0.25">
      <c r="A260" s="30">
        <v>6411</v>
      </c>
      <c r="B260" s="94" t="s">
        <v>252</v>
      </c>
      <c r="C260" s="190">
        <f t="shared" si="240"/>
        <v>0</v>
      </c>
      <c r="D260" s="264">
        <v>0</v>
      </c>
      <c r="E260" s="45"/>
      <c r="F260" s="95">
        <f t="shared" ref="F260:F262" si="259">D260+E260</f>
        <v>0</v>
      </c>
      <c r="G260" s="230"/>
      <c r="H260" s="45"/>
      <c r="I260" s="91">
        <f t="shared" ref="I260:I262" si="260">G260+H260</f>
        <v>0</v>
      </c>
      <c r="J260" s="264"/>
      <c r="K260" s="45"/>
      <c r="L260" s="95">
        <f t="shared" ref="L260:L262" si="261">J260+K260</f>
        <v>0</v>
      </c>
      <c r="M260" s="230"/>
      <c r="N260" s="45"/>
      <c r="O260" s="91">
        <f t="shared" ref="O260:O262" si="262">M260+N260</f>
        <v>0</v>
      </c>
      <c r="P260" s="291"/>
      <c r="Q260" s="297"/>
    </row>
    <row r="261" spans="1:17" ht="36" hidden="1" x14ac:dyDescent="0.25">
      <c r="A261" s="30">
        <v>6412</v>
      </c>
      <c r="B261" s="43" t="s">
        <v>253</v>
      </c>
      <c r="C261" s="190">
        <f t="shared" si="240"/>
        <v>0</v>
      </c>
      <c r="D261" s="264">
        <v>0</v>
      </c>
      <c r="E261" s="45"/>
      <c r="F261" s="95">
        <f t="shared" si="259"/>
        <v>0</v>
      </c>
      <c r="G261" s="230"/>
      <c r="H261" s="45"/>
      <c r="I261" s="91">
        <f t="shared" si="260"/>
        <v>0</v>
      </c>
      <c r="J261" s="264"/>
      <c r="K261" s="45"/>
      <c r="L261" s="95">
        <f t="shared" si="261"/>
        <v>0</v>
      </c>
      <c r="M261" s="230"/>
      <c r="N261" s="45"/>
      <c r="O261" s="91">
        <f t="shared" si="262"/>
        <v>0</v>
      </c>
      <c r="P261" s="291"/>
      <c r="Q261" s="297"/>
    </row>
    <row r="262" spans="1:17" ht="36" hidden="1" x14ac:dyDescent="0.25">
      <c r="A262" s="30">
        <v>6419</v>
      </c>
      <c r="B262" s="43" t="s">
        <v>254</v>
      </c>
      <c r="C262" s="190">
        <f t="shared" si="240"/>
        <v>0</v>
      </c>
      <c r="D262" s="264">
        <v>0</v>
      </c>
      <c r="E262" s="45"/>
      <c r="F262" s="95">
        <f t="shared" si="259"/>
        <v>0</v>
      </c>
      <c r="G262" s="230"/>
      <c r="H262" s="45"/>
      <c r="I262" s="91">
        <f t="shared" si="260"/>
        <v>0</v>
      </c>
      <c r="J262" s="264"/>
      <c r="K262" s="45"/>
      <c r="L262" s="95">
        <f t="shared" si="261"/>
        <v>0</v>
      </c>
      <c r="M262" s="230"/>
      <c r="N262" s="45"/>
      <c r="O262" s="91">
        <f t="shared" si="262"/>
        <v>0</v>
      </c>
      <c r="P262" s="291"/>
      <c r="Q262" s="297"/>
    </row>
    <row r="263" spans="1:17" ht="36" hidden="1" x14ac:dyDescent="0.25">
      <c r="A263" s="75">
        <v>6420</v>
      </c>
      <c r="B263" s="43" t="s">
        <v>255</v>
      </c>
      <c r="C263" s="190">
        <f t="shared" si="240"/>
        <v>0</v>
      </c>
      <c r="D263" s="132">
        <f>SUM(D264:D267)</f>
        <v>0</v>
      </c>
      <c r="E263" s="76">
        <f t="shared" ref="E263" si="263">SUM(E264:E267)</f>
        <v>0</v>
      </c>
      <c r="F263" s="95">
        <f>SUM(F264:F267)</f>
        <v>0</v>
      </c>
      <c r="G263" s="231">
        <f t="shared" ref="G263:N263" si="264">SUM(G264:G267)</f>
        <v>0</v>
      </c>
      <c r="H263" s="76">
        <f t="shared" si="264"/>
        <v>0</v>
      </c>
      <c r="I263" s="91">
        <f t="shared" si="264"/>
        <v>0</v>
      </c>
      <c r="J263" s="132">
        <f t="shared" si="264"/>
        <v>0</v>
      </c>
      <c r="K263" s="76">
        <f t="shared" si="264"/>
        <v>0</v>
      </c>
      <c r="L263" s="95">
        <f t="shared" si="264"/>
        <v>0</v>
      </c>
      <c r="M263" s="231">
        <f t="shared" si="264"/>
        <v>0</v>
      </c>
      <c r="N263" s="76">
        <f t="shared" si="264"/>
        <v>0</v>
      </c>
      <c r="O263" s="91">
        <f>SUM(O264:O267)</f>
        <v>0</v>
      </c>
      <c r="P263" s="291"/>
      <c r="Q263" s="297"/>
    </row>
    <row r="264" spans="1:17" hidden="1" x14ac:dyDescent="0.25">
      <c r="A264" s="30">
        <v>6421</v>
      </c>
      <c r="B264" s="43" t="s">
        <v>256</v>
      </c>
      <c r="C264" s="190">
        <f t="shared" si="240"/>
        <v>0</v>
      </c>
      <c r="D264" s="264">
        <v>0</v>
      </c>
      <c r="E264" s="45"/>
      <c r="F264" s="95">
        <f t="shared" ref="F264:F267" si="265">D264+E264</f>
        <v>0</v>
      </c>
      <c r="G264" s="230"/>
      <c r="H264" s="45"/>
      <c r="I264" s="91">
        <f t="shared" ref="I264:I267" si="266">G264+H264</f>
        <v>0</v>
      </c>
      <c r="J264" s="264"/>
      <c r="K264" s="45"/>
      <c r="L264" s="95">
        <f t="shared" ref="L264:L267" si="267">J264+K264</f>
        <v>0</v>
      </c>
      <c r="M264" s="230"/>
      <c r="N264" s="45"/>
      <c r="O264" s="91">
        <f t="shared" ref="O264:O267" si="268">M264+N264</f>
        <v>0</v>
      </c>
      <c r="P264" s="291"/>
      <c r="Q264" s="297"/>
    </row>
    <row r="265" spans="1:17" hidden="1" x14ac:dyDescent="0.25">
      <c r="A265" s="30">
        <v>6422</v>
      </c>
      <c r="B265" s="43" t="s">
        <v>257</v>
      </c>
      <c r="C265" s="190">
        <f t="shared" si="240"/>
        <v>0</v>
      </c>
      <c r="D265" s="264">
        <v>0</v>
      </c>
      <c r="E265" s="45"/>
      <c r="F265" s="95">
        <f t="shared" si="265"/>
        <v>0</v>
      </c>
      <c r="G265" s="230"/>
      <c r="H265" s="45"/>
      <c r="I265" s="91">
        <f t="shared" si="266"/>
        <v>0</v>
      </c>
      <c r="J265" s="264"/>
      <c r="K265" s="45"/>
      <c r="L265" s="95">
        <f t="shared" si="267"/>
        <v>0</v>
      </c>
      <c r="M265" s="230"/>
      <c r="N265" s="45"/>
      <c r="O265" s="91">
        <f t="shared" si="268"/>
        <v>0</v>
      </c>
      <c r="P265" s="291"/>
      <c r="Q265" s="297"/>
    </row>
    <row r="266" spans="1:17" ht="24" hidden="1" x14ac:dyDescent="0.25">
      <c r="A266" s="30">
        <v>6423</v>
      </c>
      <c r="B266" s="43" t="s">
        <v>258</v>
      </c>
      <c r="C266" s="190">
        <f t="shared" si="240"/>
        <v>0</v>
      </c>
      <c r="D266" s="264">
        <v>0</v>
      </c>
      <c r="E266" s="45"/>
      <c r="F266" s="95">
        <f t="shared" si="265"/>
        <v>0</v>
      </c>
      <c r="G266" s="230"/>
      <c r="H266" s="45"/>
      <c r="I266" s="91">
        <f t="shared" si="266"/>
        <v>0</v>
      </c>
      <c r="J266" s="264"/>
      <c r="K266" s="45"/>
      <c r="L266" s="95">
        <f t="shared" si="267"/>
        <v>0</v>
      </c>
      <c r="M266" s="230"/>
      <c r="N266" s="45"/>
      <c r="O266" s="91">
        <f t="shared" si="268"/>
        <v>0</v>
      </c>
      <c r="P266" s="291"/>
      <c r="Q266" s="297"/>
    </row>
    <row r="267" spans="1:17" ht="36" hidden="1" x14ac:dyDescent="0.25">
      <c r="A267" s="30">
        <v>6424</v>
      </c>
      <c r="B267" s="43" t="s">
        <v>259</v>
      </c>
      <c r="C267" s="190">
        <f t="shared" si="240"/>
        <v>0</v>
      </c>
      <c r="D267" s="264">
        <v>0</v>
      </c>
      <c r="E267" s="45"/>
      <c r="F267" s="95">
        <f t="shared" si="265"/>
        <v>0</v>
      </c>
      <c r="G267" s="230"/>
      <c r="H267" s="45"/>
      <c r="I267" s="91">
        <f t="shared" si="266"/>
        <v>0</v>
      </c>
      <c r="J267" s="264"/>
      <c r="K267" s="45"/>
      <c r="L267" s="95">
        <f t="shared" si="267"/>
        <v>0</v>
      </c>
      <c r="M267" s="230"/>
      <c r="N267" s="45"/>
      <c r="O267" s="91">
        <f t="shared" si="268"/>
        <v>0</v>
      </c>
      <c r="P267" s="291"/>
      <c r="Q267" s="297"/>
    </row>
    <row r="268" spans="1:17" ht="36" hidden="1" x14ac:dyDescent="0.25">
      <c r="A268" s="97">
        <v>7000</v>
      </c>
      <c r="B268" s="97" t="s">
        <v>260</v>
      </c>
      <c r="C268" s="203">
        <f>SUM(F268,I268,L268,O268)</f>
        <v>0</v>
      </c>
      <c r="D268" s="139">
        <f>SUM(D269,D279)</f>
        <v>0</v>
      </c>
      <c r="E268" s="98">
        <f t="shared" ref="E268" si="269">SUM(E269,E279)</f>
        <v>0</v>
      </c>
      <c r="F268" s="266">
        <f>SUM(F269,F279)</f>
        <v>0</v>
      </c>
      <c r="G268" s="237">
        <f t="shared" ref="G268:N268" si="270">SUM(G269,G279)</f>
        <v>0</v>
      </c>
      <c r="H268" s="98">
        <f t="shared" si="270"/>
        <v>0</v>
      </c>
      <c r="I268" s="276">
        <f t="shared" si="270"/>
        <v>0</v>
      </c>
      <c r="J268" s="139">
        <f t="shared" si="270"/>
        <v>0</v>
      </c>
      <c r="K268" s="98">
        <f t="shared" si="270"/>
        <v>0</v>
      </c>
      <c r="L268" s="266">
        <f t="shared" si="270"/>
        <v>0</v>
      </c>
      <c r="M268" s="237">
        <f t="shared" si="270"/>
        <v>0</v>
      </c>
      <c r="N268" s="98">
        <f t="shared" si="270"/>
        <v>0</v>
      </c>
      <c r="O268" s="158">
        <f>SUM(O269,O279)</f>
        <v>0</v>
      </c>
      <c r="P268" s="317"/>
      <c r="Q268" s="297"/>
    </row>
    <row r="269" spans="1:17" ht="24" hidden="1" x14ac:dyDescent="0.25">
      <c r="A269" s="35">
        <v>7200</v>
      </c>
      <c r="B269" s="72" t="s">
        <v>261</v>
      </c>
      <c r="C269" s="188">
        <f t="shared" si="240"/>
        <v>0</v>
      </c>
      <c r="D269" s="130">
        <f>SUM(D270,D271,D274,D275,D278)</f>
        <v>0</v>
      </c>
      <c r="E269" s="38">
        <f t="shared" ref="E269" si="271">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782">
        <v>7210</v>
      </c>
      <c r="B270" s="40" t="s">
        <v>262</v>
      </c>
      <c r="C270" s="189">
        <f t="shared" si="240"/>
        <v>0</v>
      </c>
      <c r="D270" s="263">
        <v>0</v>
      </c>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240"/>
        <v>0</v>
      </c>
      <c r="D271" s="132">
        <f>SUM(D272:D273)</f>
        <v>0</v>
      </c>
      <c r="E271" s="76">
        <f t="shared" ref="E271" si="272">SUM(E272:E273)</f>
        <v>0</v>
      </c>
      <c r="F271" s="95">
        <f>SUM(F272:F273)</f>
        <v>0</v>
      </c>
      <c r="G271" s="231">
        <f t="shared" ref="G271:O271" si="273">SUM(G272:G273)</f>
        <v>0</v>
      </c>
      <c r="H271" s="76">
        <f t="shared" si="273"/>
        <v>0</v>
      </c>
      <c r="I271" s="91">
        <f t="shared" si="273"/>
        <v>0</v>
      </c>
      <c r="J271" s="132">
        <f t="shared" si="273"/>
        <v>0</v>
      </c>
      <c r="K271" s="76">
        <f t="shared" si="273"/>
        <v>0</v>
      </c>
      <c r="L271" s="95">
        <f t="shared" si="273"/>
        <v>0</v>
      </c>
      <c r="M271" s="231">
        <f t="shared" si="273"/>
        <v>0</v>
      </c>
      <c r="N271" s="76">
        <f t="shared" si="273"/>
        <v>0</v>
      </c>
      <c r="O271" s="91">
        <f t="shared" si="273"/>
        <v>0</v>
      </c>
      <c r="P271" s="291"/>
      <c r="Q271" s="301"/>
    </row>
    <row r="272" spans="1:17" s="96" customFormat="1" ht="36" hidden="1" x14ac:dyDescent="0.25">
      <c r="A272" s="30">
        <v>7221</v>
      </c>
      <c r="B272" s="43" t="s">
        <v>264</v>
      </c>
      <c r="C272" s="190">
        <f t="shared" si="240"/>
        <v>0</v>
      </c>
      <c r="D272" s="264">
        <v>0</v>
      </c>
      <c r="E272" s="45"/>
      <c r="F272" s="95">
        <f t="shared" ref="F272:F274" si="274">D272+E272</f>
        <v>0</v>
      </c>
      <c r="G272" s="230"/>
      <c r="H272" s="45"/>
      <c r="I272" s="91">
        <f t="shared" ref="I272:I274" si="275">G272+H272</f>
        <v>0</v>
      </c>
      <c r="J272" s="264"/>
      <c r="K272" s="45"/>
      <c r="L272" s="95">
        <f t="shared" ref="L272:L274" si="276">J272+K272</f>
        <v>0</v>
      </c>
      <c r="M272" s="230"/>
      <c r="N272" s="45"/>
      <c r="O272" s="91">
        <f t="shared" ref="O272:O274" si="277">M272+N272</f>
        <v>0</v>
      </c>
      <c r="P272" s="291"/>
      <c r="Q272" s="301"/>
    </row>
    <row r="273" spans="1:17" s="96" customFormat="1" ht="36" hidden="1" x14ac:dyDescent="0.25">
      <c r="A273" s="30">
        <v>7222</v>
      </c>
      <c r="B273" s="43" t="s">
        <v>265</v>
      </c>
      <c r="C273" s="190">
        <f t="shared" si="240"/>
        <v>0</v>
      </c>
      <c r="D273" s="264">
        <v>0</v>
      </c>
      <c r="E273" s="45"/>
      <c r="F273" s="95">
        <f t="shared" si="274"/>
        <v>0</v>
      </c>
      <c r="G273" s="230"/>
      <c r="H273" s="45"/>
      <c r="I273" s="91">
        <f t="shared" si="275"/>
        <v>0</v>
      </c>
      <c r="J273" s="264"/>
      <c r="K273" s="45"/>
      <c r="L273" s="95">
        <f t="shared" si="276"/>
        <v>0</v>
      </c>
      <c r="M273" s="230"/>
      <c r="N273" s="45"/>
      <c r="O273" s="91">
        <f t="shared" si="277"/>
        <v>0</v>
      </c>
      <c r="P273" s="291"/>
      <c r="Q273" s="301"/>
    </row>
    <row r="274" spans="1:17" ht="24" hidden="1" x14ac:dyDescent="0.25">
      <c r="A274" s="75">
        <v>7230</v>
      </c>
      <c r="B274" s="43" t="s">
        <v>308</v>
      </c>
      <c r="C274" s="190">
        <f t="shared" si="240"/>
        <v>0</v>
      </c>
      <c r="D274" s="264">
        <v>0</v>
      </c>
      <c r="E274" s="45"/>
      <c r="F274" s="95">
        <f t="shared" si="274"/>
        <v>0</v>
      </c>
      <c r="G274" s="230"/>
      <c r="H274" s="45"/>
      <c r="I274" s="91">
        <f t="shared" si="275"/>
        <v>0</v>
      </c>
      <c r="J274" s="264"/>
      <c r="K274" s="45"/>
      <c r="L274" s="95">
        <f t="shared" si="276"/>
        <v>0</v>
      </c>
      <c r="M274" s="230"/>
      <c r="N274" s="45"/>
      <c r="O274" s="91">
        <f t="shared" si="277"/>
        <v>0</v>
      </c>
      <c r="P274" s="291"/>
      <c r="Q274" s="297"/>
    </row>
    <row r="275" spans="1:17" ht="24" hidden="1" x14ac:dyDescent="0.25">
      <c r="A275" s="75">
        <v>7240</v>
      </c>
      <c r="B275" s="43" t="s">
        <v>266</v>
      </c>
      <c r="C275" s="190">
        <f t="shared" si="240"/>
        <v>0</v>
      </c>
      <c r="D275" s="132">
        <f>SUM(D276:D277)</f>
        <v>0</v>
      </c>
      <c r="E275" s="76">
        <f t="shared" ref="E275" si="278">SUM(E276:E277)</f>
        <v>0</v>
      </c>
      <c r="F275" s="95">
        <f>SUM(F276:F277)</f>
        <v>0</v>
      </c>
      <c r="G275" s="231">
        <f t="shared" ref="G275:O275" si="279">SUM(G276:G277)</f>
        <v>0</v>
      </c>
      <c r="H275" s="76">
        <f t="shared" si="279"/>
        <v>0</v>
      </c>
      <c r="I275" s="91">
        <f t="shared" si="279"/>
        <v>0</v>
      </c>
      <c r="J275" s="132">
        <f t="shared" si="279"/>
        <v>0</v>
      </c>
      <c r="K275" s="76">
        <f t="shared" si="279"/>
        <v>0</v>
      </c>
      <c r="L275" s="95">
        <f t="shared" si="279"/>
        <v>0</v>
      </c>
      <c r="M275" s="231">
        <f t="shared" si="279"/>
        <v>0</v>
      </c>
      <c r="N275" s="76">
        <f t="shared" si="279"/>
        <v>0</v>
      </c>
      <c r="O275" s="91">
        <f t="shared" si="279"/>
        <v>0</v>
      </c>
      <c r="P275" s="291"/>
      <c r="Q275" s="297"/>
    </row>
    <row r="276" spans="1:17" ht="48" hidden="1" x14ac:dyDescent="0.25">
      <c r="A276" s="30">
        <v>7245</v>
      </c>
      <c r="B276" s="43" t="s">
        <v>267</v>
      </c>
      <c r="C276" s="190">
        <f t="shared" si="240"/>
        <v>0</v>
      </c>
      <c r="D276" s="264">
        <v>0</v>
      </c>
      <c r="E276" s="45"/>
      <c r="F276" s="95">
        <f t="shared" ref="F276:F278" si="280">D276+E276</f>
        <v>0</v>
      </c>
      <c r="G276" s="230"/>
      <c r="H276" s="45"/>
      <c r="I276" s="91">
        <f t="shared" ref="I276:I278" si="281">G276+H276</f>
        <v>0</v>
      </c>
      <c r="J276" s="264"/>
      <c r="K276" s="45"/>
      <c r="L276" s="95">
        <f t="shared" ref="L276:L278" si="282">J276+K276</f>
        <v>0</v>
      </c>
      <c r="M276" s="230"/>
      <c r="N276" s="45"/>
      <c r="O276" s="91">
        <f t="shared" ref="O276:O278" si="283">M276+N276</f>
        <v>0</v>
      </c>
      <c r="P276" s="291"/>
      <c r="Q276" s="297"/>
    </row>
    <row r="277" spans="1:17" ht="96" hidden="1" x14ac:dyDescent="0.25">
      <c r="A277" s="30">
        <v>7246</v>
      </c>
      <c r="B277" s="43" t="s">
        <v>268</v>
      </c>
      <c r="C277" s="190">
        <f t="shared" si="240"/>
        <v>0</v>
      </c>
      <c r="D277" s="264">
        <v>0</v>
      </c>
      <c r="E277" s="45"/>
      <c r="F277" s="95">
        <f t="shared" si="280"/>
        <v>0</v>
      </c>
      <c r="G277" s="230"/>
      <c r="H277" s="45"/>
      <c r="I277" s="91">
        <f t="shared" si="281"/>
        <v>0</v>
      </c>
      <c r="J277" s="264"/>
      <c r="K277" s="45"/>
      <c r="L277" s="95">
        <f t="shared" si="282"/>
        <v>0</v>
      </c>
      <c r="M277" s="230"/>
      <c r="N277" s="45"/>
      <c r="O277" s="91">
        <f t="shared" si="283"/>
        <v>0</v>
      </c>
      <c r="P277" s="291"/>
      <c r="Q277" s="297"/>
    </row>
    <row r="278" spans="1:17" ht="24" hidden="1" x14ac:dyDescent="0.25">
      <c r="A278" s="92">
        <v>7260</v>
      </c>
      <c r="B278" s="40" t="s">
        <v>269</v>
      </c>
      <c r="C278" s="189">
        <f t="shared" si="240"/>
        <v>0</v>
      </c>
      <c r="D278" s="263">
        <v>0</v>
      </c>
      <c r="E278" s="42"/>
      <c r="F278" s="176">
        <f t="shared" si="280"/>
        <v>0</v>
      </c>
      <c r="G278" s="220"/>
      <c r="H278" s="42"/>
      <c r="I278" s="90">
        <f t="shared" si="281"/>
        <v>0</v>
      </c>
      <c r="J278" s="263"/>
      <c r="K278" s="42"/>
      <c r="L278" s="176">
        <f t="shared" si="282"/>
        <v>0</v>
      </c>
      <c r="M278" s="220"/>
      <c r="N278" s="42"/>
      <c r="O278" s="90">
        <f t="shared" si="283"/>
        <v>0</v>
      </c>
      <c r="P278" s="290"/>
      <c r="Q278" s="297"/>
    </row>
    <row r="279" spans="1:17" hidden="1" x14ac:dyDescent="0.25">
      <c r="A279" s="55">
        <v>7700</v>
      </c>
      <c r="B279" s="105" t="s">
        <v>298</v>
      </c>
      <c r="C279" s="204">
        <f t="shared" si="240"/>
        <v>0</v>
      </c>
      <c r="D279" s="140">
        <f t="shared" ref="D279:O279" si="284">D280</f>
        <v>0</v>
      </c>
      <c r="E279" s="106">
        <f t="shared" si="284"/>
        <v>0</v>
      </c>
      <c r="F279" s="177">
        <f t="shared" si="284"/>
        <v>0</v>
      </c>
      <c r="G279" s="238">
        <f t="shared" si="284"/>
        <v>0</v>
      </c>
      <c r="H279" s="106">
        <f t="shared" si="284"/>
        <v>0</v>
      </c>
      <c r="I279" s="277">
        <f t="shared" si="284"/>
        <v>0</v>
      </c>
      <c r="J279" s="140">
        <f t="shared" si="284"/>
        <v>0</v>
      </c>
      <c r="K279" s="106">
        <f t="shared" si="284"/>
        <v>0</v>
      </c>
      <c r="L279" s="177">
        <f t="shared" si="284"/>
        <v>0</v>
      </c>
      <c r="M279" s="238">
        <f t="shared" si="284"/>
        <v>0</v>
      </c>
      <c r="N279" s="106">
        <f t="shared" si="284"/>
        <v>0</v>
      </c>
      <c r="O279" s="277">
        <f t="shared" si="284"/>
        <v>0</v>
      </c>
      <c r="P279" s="315"/>
      <c r="Q279" s="297"/>
    </row>
    <row r="280" spans="1:17" hidden="1" x14ac:dyDescent="0.25">
      <c r="A280" s="73">
        <v>7720</v>
      </c>
      <c r="B280" s="40" t="s">
        <v>299</v>
      </c>
      <c r="C280" s="191">
        <f t="shared" si="240"/>
        <v>0</v>
      </c>
      <c r="D280" s="256">
        <v>0</v>
      </c>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240"/>
        <v>0</v>
      </c>
      <c r="D281" s="132">
        <f>SUM(D282:D283)</f>
        <v>0</v>
      </c>
      <c r="E281" s="76">
        <f t="shared" ref="E281" si="285">SUM(E282:E283)</f>
        <v>0</v>
      </c>
      <c r="F281" s="95">
        <f>SUM(F282:F283)</f>
        <v>0</v>
      </c>
      <c r="G281" s="231">
        <f t="shared" ref="G281:O281" si="286">SUM(G282:G283)</f>
        <v>0</v>
      </c>
      <c r="H281" s="76">
        <f t="shared" si="286"/>
        <v>0</v>
      </c>
      <c r="I281" s="91">
        <f t="shared" si="286"/>
        <v>0</v>
      </c>
      <c r="J281" s="132">
        <f t="shared" si="286"/>
        <v>0</v>
      </c>
      <c r="K281" s="76">
        <f t="shared" si="286"/>
        <v>0</v>
      </c>
      <c r="L281" s="95">
        <f t="shared" si="286"/>
        <v>0</v>
      </c>
      <c r="M281" s="231">
        <f t="shared" si="286"/>
        <v>0</v>
      </c>
      <c r="N281" s="76">
        <f t="shared" si="286"/>
        <v>0</v>
      </c>
      <c r="O281" s="91">
        <f t="shared" si="286"/>
        <v>0</v>
      </c>
      <c r="P281" s="291"/>
      <c r="Q281" s="297"/>
    </row>
    <row r="282" spans="1:17" hidden="1" x14ac:dyDescent="0.25">
      <c r="A282" s="94" t="s">
        <v>271</v>
      </c>
      <c r="B282" s="30" t="s">
        <v>272</v>
      </c>
      <c r="C282" s="190">
        <f t="shared" si="240"/>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240"/>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240"/>
        <v>261700</v>
      </c>
      <c r="D284" s="141">
        <f t="shared" ref="D284:O284" si="287">SUM(D281,D268,D229,D194,D186,D172,D74,D52)</f>
        <v>259700</v>
      </c>
      <c r="E284" s="278">
        <f t="shared" si="287"/>
        <v>2000</v>
      </c>
      <c r="F284" s="901">
        <f t="shared" si="287"/>
        <v>261700</v>
      </c>
      <c r="G284" s="240">
        <f t="shared" si="287"/>
        <v>0</v>
      </c>
      <c r="H284" s="278">
        <f t="shared" si="287"/>
        <v>0</v>
      </c>
      <c r="I284" s="901">
        <f t="shared" si="287"/>
        <v>0</v>
      </c>
      <c r="J284" s="141">
        <f t="shared" si="287"/>
        <v>0</v>
      </c>
      <c r="K284" s="111">
        <f t="shared" si="287"/>
        <v>0</v>
      </c>
      <c r="L284" s="112">
        <f t="shared" si="287"/>
        <v>0</v>
      </c>
      <c r="M284" s="240">
        <f t="shared" si="287"/>
        <v>0</v>
      </c>
      <c r="N284" s="111">
        <f t="shared" si="287"/>
        <v>0</v>
      </c>
      <c r="O284" s="278">
        <f t="shared" si="287"/>
        <v>0</v>
      </c>
      <c r="P284" s="318"/>
      <c r="Q284" s="297"/>
    </row>
    <row r="285" spans="1:17" s="19" customFormat="1" ht="13.5" hidden="1" thickTop="1" thickBot="1" x14ac:dyDescent="0.3">
      <c r="A285" s="1283" t="s">
        <v>276</v>
      </c>
      <c r="B285" s="1284"/>
      <c r="C285" s="206">
        <f t="shared" si="240"/>
        <v>0</v>
      </c>
      <c r="D285" s="142">
        <f>SUM(D24,D25,D41,D42)-D50</f>
        <v>0</v>
      </c>
      <c r="E285" s="114">
        <f t="shared" ref="E285:F285" si="288">SUM(E24,E25,E41,E42)-E50</f>
        <v>0</v>
      </c>
      <c r="F285" s="115">
        <f t="shared" si="288"/>
        <v>0</v>
      </c>
      <c r="G285" s="241">
        <f>SUM(G24,G42)-G50</f>
        <v>0</v>
      </c>
      <c r="H285" s="114">
        <f t="shared" ref="H285:I285" si="289">SUM(H24,H42)-H50</f>
        <v>0</v>
      </c>
      <c r="I285" s="126">
        <f t="shared" si="289"/>
        <v>0</v>
      </c>
      <c r="J285" s="142">
        <f>SUM(J26,J42)-J50</f>
        <v>0</v>
      </c>
      <c r="K285" s="114">
        <f t="shared" ref="K285:L285" si="290">SUM(K26,K42)-K50</f>
        <v>0</v>
      </c>
      <c r="L285" s="115">
        <f t="shared" si="290"/>
        <v>0</v>
      </c>
      <c r="M285" s="241">
        <f>SUM(M44)-M50</f>
        <v>0</v>
      </c>
      <c r="N285" s="114">
        <f t="shared" ref="N285:O285" si="291">SUM(N44)-N50</f>
        <v>0</v>
      </c>
      <c r="O285" s="126">
        <f t="shared" si="291"/>
        <v>0</v>
      </c>
      <c r="P285" s="296"/>
      <c r="Q285" s="182"/>
    </row>
    <row r="286" spans="1:17" s="19" customFormat="1" ht="12.75" hidden="1" thickTop="1" x14ac:dyDescent="0.25">
      <c r="A286" s="1285" t="s">
        <v>277</v>
      </c>
      <c r="B286" s="1286"/>
      <c r="C286" s="207">
        <f t="shared" si="240"/>
        <v>0</v>
      </c>
      <c r="D286" s="143">
        <f t="shared" ref="D286:O286" si="292">SUM(D287,D288)-D295+D296</f>
        <v>0</v>
      </c>
      <c r="E286" s="103">
        <f t="shared" si="292"/>
        <v>0</v>
      </c>
      <c r="F286" s="109">
        <f t="shared" si="292"/>
        <v>0</v>
      </c>
      <c r="G286" s="242">
        <f t="shared" si="292"/>
        <v>0</v>
      </c>
      <c r="H286" s="103">
        <f t="shared" si="292"/>
        <v>0</v>
      </c>
      <c r="I286" s="113">
        <f t="shared" si="292"/>
        <v>0</v>
      </c>
      <c r="J286" s="143">
        <f t="shared" si="292"/>
        <v>0</v>
      </c>
      <c r="K286" s="103">
        <f t="shared" si="292"/>
        <v>0</v>
      </c>
      <c r="L286" s="109">
        <f t="shared" si="292"/>
        <v>0</v>
      </c>
      <c r="M286" s="242">
        <f t="shared" si="292"/>
        <v>0</v>
      </c>
      <c r="N286" s="103">
        <f t="shared" si="292"/>
        <v>0</v>
      </c>
      <c r="O286" s="113">
        <f t="shared" si="292"/>
        <v>0</v>
      </c>
      <c r="P286" s="319"/>
      <c r="Q286" s="182"/>
    </row>
    <row r="287" spans="1:17" s="19" customFormat="1" ht="13.5" hidden="1" thickTop="1" thickBot="1" x14ac:dyDescent="0.3">
      <c r="A287" s="63" t="s">
        <v>278</v>
      </c>
      <c r="B287" s="63" t="s">
        <v>279</v>
      </c>
      <c r="C287" s="197">
        <f t="shared" si="240"/>
        <v>0</v>
      </c>
      <c r="D287" s="134">
        <f t="shared" ref="D287:O287" si="293">D21-D281</f>
        <v>0</v>
      </c>
      <c r="E287" s="64">
        <f t="shared" si="293"/>
        <v>0</v>
      </c>
      <c r="F287" s="169">
        <f t="shared" si="293"/>
        <v>0</v>
      </c>
      <c r="G287" s="224">
        <f t="shared" si="293"/>
        <v>0</v>
      </c>
      <c r="H287" s="64">
        <f t="shared" si="293"/>
        <v>0</v>
      </c>
      <c r="I287" s="117">
        <f t="shared" si="293"/>
        <v>0</v>
      </c>
      <c r="J287" s="134">
        <f t="shared" si="293"/>
        <v>0</v>
      </c>
      <c r="K287" s="64">
        <f t="shared" si="293"/>
        <v>0</v>
      </c>
      <c r="L287" s="169">
        <f t="shared" si="293"/>
        <v>0</v>
      </c>
      <c r="M287" s="224">
        <f t="shared" si="293"/>
        <v>0</v>
      </c>
      <c r="N287" s="64">
        <f t="shared" si="293"/>
        <v>0</v>
      </c>
      <c r="O287" s="117">
        <f t="shared" si="293"/>
        <v>0</v>
      </c>
      <c r="P287" s="310"/>
      <c r="Q287" s="182"/>
    </row>
    <row r="288" spans="1:17" s="19" customFormat="1" ht="12.75" hidden="1" thickTop="1" x14ac:dyDescent="0.25">
      <c r="A288" s="116" t="s">
        <v>280</v>
      </c>
      <c r="B288" s="116" t="s">
        <v>281</v>
      </c>
      <c r="C288" s="207">
        <f t="shared" si="240"/>
        <v>0</v>
      </c>
      <c r="D288" s="143">
        <f t="shared" ref="D288:O288" si="294">SUM(D289,D291,D293)-SUM(D290,D292,D294)</f>
        <v>0</v>
      </c>
      <c r="E288" s="103">
        <f t="shared" si="294"/>
        <v>0</v>
      </c>
      <c r="F288" s="109">
        <f t="shared" si="294"/>
        <v>0</v>
      </c>
      <c r="G288" s="242">
        <f t="shared" si="294"/>
        <v>0</v>
      </c>
      <c r="H288" s="103">
        <f t="shared" si="294"/>
        <v>0</v>
      </c>
      <c r="I288" s="113">
        <f t="shared" si="294"/>
        <v>0</v>
      </c>
      <c r="J288" s="143">
        <f t="shared" si="294"/>
        <v>0</v>
      </c>
      <c r="K288" s="103">
        <f t="shared" si="294"/>
        <v>0</v>
      </c>
      <c r="L288" s="109">
        <f t="shared" si="294"/>
        <v>0</v>
      </c>
      <c r="M288" s="242">
        <f t="shared" si="294"/>
        <v>0</v>
      </c>
      <c r="N288" s="103">
        <f t="shared" si="294"/>
        <v>0</v>
      </c>
      <c r="O288" s="113">
        <f t="shared" si="294"/>
        <v>0</v>
      </c>
      <c r="P288" s="319"/>
      <c r="Q288" s="182"/>
    </row>
    <row r="289" spans="1:17" ht="12.75" hidden="1" thickTop="1" x14ac:dyDescent="0.25">
      <c r="A289" s="100" t="s">
        <v>282</v>
      </c>
      <c r="B289" s="60" t="s">
        <v>283</v>
      </c>
      <c r="C289" s="191">
        <f t="shared" si="240"/>
        <v>0</v>
      </c>
      <c r="D289" s="256"/>
      <c r="E289" s="49"/>
      <c r="F289" s="330">
        <f t="shared" ref="F289:F296" si="295">E289+D289</f>
        <v>0</v>
      </c>
      <c r="G289" s="239"/>
      <c r="H289" s="49"/>
      <c r="I289" s="155">
        <f t="shared" ref="I289:I296" si="296">H289+G289</f>
        <v>0</v>
      </c>
      <c r="J289" s="256"/>
      <c r="K289" s="49"/>
      <c r="L289" s="330">
        <f t="shared" ref="L289:L296" si="297">K289+J289</f>
        <v>0</v>
      </c>
      <c r="M289" s="239"/>
      <c r="N289" s="49"/>
      <c r="O289" s="155">
        <f t="shared" ref="O289:O296" si="298">N289+M289</f>
        <v>0</v>
      </c>
      <c r="P289" s="295"/>
      <c r="Q289" s="297"/>
    </row>
    <row r="290" spans="1:17" ht="24.75" hidden="1" thickTop="1" x14ac:dyDescent="0.25">
      <c r="A290" s="94" t="s">
        <v>284</v>
      </c>
      <c r="B290" s="29" t="s">
        <v>285</v>
      </c>
      <c r="C290" s="190">
        <f t="shared" si="240"/>
        <v>0</v>
      </c>
      <c r="D290" s="264"/>
      <c r="E290" s="45"/>
      <c r="F290" s="95">
        <f t="shared" si="295"/>
        <v>0</v>
      </c>
      <c r="G290" s="230"/>
      <c r="H290" s="45"/>
      <c r="I290" s="91">
        <f t="shared" si="296"/>
        <v>0</v>
      </c>
      <c r="J290" s="264"/>
      <c r="K290" s="45"/>
      <c r="L290" s="95">
        <f t="shared" si="297"/>
        <v>0</v>
      </c>
      <c r="M290" s="230"/>
      <c r="N290" s="45"/>
      <c r="O290" s="91">
        <f t="shared" si="298"/>
        <v>0</v>
      </c>
      <c r="P290" s="291"/>
      <c r="Q290" s="297"/>
    </row>
    <row r="291" spans="1:17" ht="12.75" hidden="1" thickTop="1" x14ac:dyDescent="0.25">
      <c r="A291" s="94" t="s">
        <v>286</v>
      </c>
      <c r="B291" s="29" t="s">
        <v>287</v>
      </c>
      <c r="C291" s="190">
        <f t="shared" si="240"/>
        <v>0</v>
      </c>
      <c r="D291" s="264"/>
      <c r="E291" s="45"/>
      <c r="F291" s="95">
        <f t="shared" si="295"/>
        <v>0</v>
      </c>
      <c r="G291" s="230"/>
      <c r="H291" s="45"/>
      <c r="I291" s="91">
        <f t="shared" si="296"/>
        <v>0</v>
      </c>
      <c r="J291" s="264"/>
      <c r="K291" s="45"/>
      <c r="L291" s="95">
        <f t="shared" si="297"/>
        <v>0</v>
      </c>
      <c r="M291" s="230"/>
      <c r="N291" s="45"/>
      <c r="O291" s="91">
        <f t="shared" si="298"/>
        <v>0</v>
      </c>
      <c r="P291" s="291"/>
      <c r="Q291" s="297"/>
    </row>
    <row r="292" spans="1:17" ht="24.75" hidden="1" thickTop="1" x14ac:dyDescent="0.25">
      <c r="A292" s="94" t="s">
        <v>288</v>
      </c>
      <c r="B292" s="29" t="s">
        <v>289</v>
      </c>
      <c r="C292" s="190">
        <f>SUM(F292,I292,L292,O292)</f>
        <v>0</v>
      </c>
      <c r="D292" s="264"/>
      <c r="E292" s="45"/>
      <c r="F292" s="95">
        <f t="shared" si="295"/>
        <v>0</v>
      </c>
      <c r="G292" s="230"/>
      <c r="H292" s="45"/>
      <c r="I292" s="91">
        <f t="shared" si="296"/>
        <v>0</v>
      </c>
      <c r="J292" s="264"/>
      <c r="K292" s="45"/>
      <c r="L292" s="95">
        <f t="shared" si="297"/>
        <v>0</v>
      </c>
      <c r="M292" s="230"/>
      <c r="N292" s="45"/>
      <c r="O292" s="91">
        <f t="shared" si="298"/>
        <v>0</v>
      </c>
      <c r="P292" s="291"/>
      <c r="Q292" s="297"/>
    </row>
    <row r="293" spans="1:17" ht="12.75" hidden="1" thickTop="1" x14ac:dyDescent="0.25">
      <c r="A293" s="94" t="s">
        <v>290</v>
      </c>
      <c r="B293" s="29" t="s">
        <v>291</v>
      </c>
      <c r="C293" s="190">
        <f t="shared" si="240"/>
        <v>0</v>
      </c>
      <c r="D293" s="264"/>
      <c r="E293" s="45"/>
      <c r="F293" s="95">
        <f t="shared" si="295"/>
        <v>0</v>
      </c>
      <c r="G293" s="230"/>
      <c r="H293" s="45"/>
      <c r="I293" s="91">
        <f t="shared" si="296"/>
        <v>0</v>
      </c>
      <c r="J293" s="264"/>
      <c r="K293" s="45"/>
      <c r="L293" s="95">
        <f t="shared" si="297"/>
        <v>0</v>
      </c>
      <c r="M293" s="230"/>
      <c r="N293" s="45"/>
      <c r="O293" s="91">
        <f t="shared" si="298"/>
        <v>0</v>
      </c>
      <c r="P293" s="291"/>
      <c r="Q293" s="297"/>
    </row>
    <row r="294" spans="1:17" ht="24.75" hidden="1" thickTop="1" x14ac:dyDescent="0.25">
      <c r="A294" s="101" t="s">
        <v>292</v>
      </c>
      <c r="B294" s="102" t="s">
        <v>293</v>
      </c>
      <c r="C294" s="201">
        <f t="shared" si="240"/>
        <v>0</v>
      </c>
      <c r="D294" s="265"/>
      <c r="E294" s="84"/>
      <c r="F294" s="329">
        <f t="shared" si="295"/>
        <v>0</v>
      </c>
      <c r="G294" s="235"/>
      <c r="H294" s="84"/>
      <c r="I294" s="156">
        <f t="shared" si="296"/>
        <v>0</v>
      </c>
      <c r="J294" s="265"/>
      <c r="K294" s="84"/>
      <c r="L294" s="329">
        <f t="shared" si="297"/>
        <v>0</v>
      </c>
      <c r="M294" s="235"/>
      <c r="N294" s="84"/>
      <c r="O294" s="156">
        <f t="shared" si="298"/>
        <v>0</v>
      </c>
      <c r="P294" s="294"/>
      <c r="Q294" s="297"/>
    </row>
    <row r="295" spans="1:17" s="19" customFormat="1" ht="13.5" hidden="1" thickTop="1" thickBot="1" x14ac:dyDescent="0.3">
      <c r="A295" s="118" t="s">
        <v>294</v>
      </c>
      <c r="B295" s="118" t="s">
        <v>295</v>
      </c>
      <c r="C295" s="206">
        <f t="shared" si="240"/>
        <v>0</v>
      </c>
      <c r="D295" s="267"/>
      <c r="E295" s="119"/>
      <c r="F295" s="115">
        <f t="shared" si="295"/>
        <v>0</v>
      </c>
      <c r="G295" s="243"/>
      <c r="H295" s="119"/>
      <c r="I295" s="126">
        <f t="shared" si="296"/>
        <v>0</v>
      </c>
      <c r="J295" s="267"/>
      <c r="K295" s="119"/>
      <c r="L295" s="115">
        <f t="shared" si="297"/>
        <v>0</v>
      </c>
      <c r="M295" s="243"/>
      <c r="N295" s="119"/>
      <c r="O295" s="126">
        <f t="shared" si="298"/>
        <v>0</v>
      </c>
      <c r="P295" s="296"/>
      <c r="Q295" s="182"/>
    </row>
    <row r="296" spans="1:17" s="19" customFormat="1" ht="48.75" hidden="1" thickTop="1" x14ac:dyDescent="0.25">
      <c r="A296" s="116" t="s">
        <v>296</v>
      </c>
      <c r="B296" s="104" t="s">
        <v>297</v>
      </c>
      <c r="C296" s="207">
        <f>SUM(F296,I296,L296,O296)</f>
        <v>0</v>
      </c>
      <c r="D296" s="268"/>
      <c r="E296" s="180"/>
      <c r="F296" s="175">
        <f t="shared" si="295"/>
        <v>0</v>
      </c>
      <c r="G296" s="234"/>
      <c r="H296" s="80"/>
      <c r="I296" s="123">
        <f t="shared" si="296"/>
        <v>0</v>
      </c>
      <c r="J296" s="248"/>
      <c r="K296" s="80"/>
      <c r="L296" s="175">
        <f t="shared" si="297"/>
        <v>0</v>
      </c>
      <c r="M296" s="234"/>
      <c r="N296" s="80"/>
      <c r="O296" s="123">
        <f t="shared" si="29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XI11vuQgnfasxVKtaS7j4YpamsJ47Z91xYioUVhcm7eWWvD65agV6lFYfWPDdDQ16Wlgy9RJ+VlZ6i2NUjENIg==" saltValue="wQ4SGJ9St1eJaKeoOgU3Kw==" spinCount="100000" sheet="1" objects="1" scenarios="1" formatCells="0" formatColumns="0" formatRows="0"/>
  <autoFilter ref="A18:P296">
    <filterColumn colId="2">
      <filters blank="1">
        <filter val="1 000"/>
        <filter val="17 991"/>
        <filter val="18 991"/>
        <filter val="242 709"/>
        <filter val="261 70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3.pielikums Jūrmalas pilsētas domes
2017.gada 9.jūnija saistošajiem noteikumiem Nr.21
(protokols Nr.10, 2.punkts)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C10" sqref="C10:P10"/>
    </sheetView>
  </sheetViews>
  <sheetFormatPr defaultRowHeight="12" outlineLevelCol="1" x14ac:dyDescent="0.25"/>
  <cols>
    <col min="1" max="1" width="10.42578125" style="6" customWidth="1"/>
    <col min="2" max="2" width="38.425781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854</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322</v>
      </c>
      <c r="D6" s="1293"/>
      <c r="E6" s="1293"/>
      <c r="F6" s="1293"/>
      <c r="G6" s="1293"/>
      <c r="H6" s="1293"/>
      <c r="I6" s="1293"/>
      <c r="J6" s="1293"/>
      <c r="K6" s="1293"/>
      <c r="L6" s="1293"/>
      <c r="M6" s="1293"/>
      <c r="N6" s="1293"/>
      <c r="O6" s="1293"/>
      <c r="P6" s="1294"/>
      <c r="Q6" s="297"/>
    </row>
    <row r="7" spans="1:17" ht="24.75" customHeight="1" x14ac:dyDescent="0.25">
      <c r="A7" s="2" t="s">
        <v>4</v>
      </c>
      <c r="B7" s="3"/>
      <c r="C7" s="1318" t="s">
        <v>855</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527</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783"/>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161810</v>
      </c>
      <c r="D20" s="128">
        <f>SUM(D21,D24,D25,D41,D42)</f>
        <v>174579</v>
      </c>
      <c r="E20" s="269">
        <f>SUM(E21,E24,E25,E41,E42)</f>
        <v>-12769</v>
      </c>
      <c r="F20" s="888">
        <f>SUM(F21,F24,F25,F41,F42)</f>
        <v>161810</v>
      </c>
      <c r="G20" s="210">
        <f>SUM(G21,G24,G42)</f>
        <v>0</v>
      </c>
      <c r="H20" s="269">
        <f t="shared" ref="H20:I20" si="0">SUM(H21,H24,H42)</f>
        <v>0</v>
      </c>
      <c r="I20" s="888">
        <f t="shared" si="0"/>
        <v>0</v>
      </c>
      <c r="J20" s="128">
        <f>SUM(J21,J26,J42)</f>
        <v>0</v>
      </c>
      <c r="K20" s="22">
        <f t="shared" ref="K20:L20" si="1">SUM(K21,K26,K42)</f>
        <v>0</v>
      </c>
      <c r="L20" s="161">
        <f t="shared" si="1"/>
        <v>0</v>
      </c>
      <c r="M20" s="210">
        <f>SUM(M21,M44)</f>
        <v>0</v>
      </c>
      <c r="N20" s="22">
        <f t="shared" ref="N20:O20" si="2">SUM(N21,N44)</f>
        <v>0</v>
      </c>
      <c r="O20" s="269">
        <f t="shared" si="2"/>
        <v>0</v>
      </c>
      <c r="P20" s="302"/>
      <c r="Q20" s="182"/>
    </row>
    <row r="21" spans="1:17" ht="12.75" hidden="1" thickTop="1" x14ac:dyDescent="0.25">
      <c r="A21" s="23"/>
      <c r="B21" s="24" t="s">
        <v>21</v>
      </c>
      <c r="C21" s="184">
        <f t="shared" ref="C21" si="3">SUM(F21,I21,L21,O21)</f>
        <v>0</v>
      </c>
      <c r="D21" s="129">
        <f>SUM(D22:D23)</f>
        <v>0</v>
      </c>
      <c r="E21" s="25">
        <f t="shared" ref="E21" si="4">SUM(E22:E23)</f>
        <v>0</v>
      </c>
      <c r="F21" s="162">
        <f>SUM(F22:F23)</f>
        <v>0</v>
      </c>
      <c r="G21" s="211">
        <f t="shared" ref="G21:O21" si="5">SUM(G22:G23)</f>
        <v>0</v>
      </c>
      <c r="H21" s="25">
        <f t="shared" si="5"/>
        <v>0</v>
      </c>
      <c r="I21" s="270">
        <f t="shared" si="5"/>
        <v>0</v>
      </c>
      <c r="J21" s="129">
        <f t="shared" si="5"/>
        <v>0</v>
      </c>
      <c r="K21" s="25">
        <f t="shared" si="5"/>
        <v>0</v>
      </c>
      <c r="L21" s="162">
        <f t="shared" si="5"/>
        <v>0</v>
      </c>
      <c r="M21" s="211">
        <f>SUM(M22:M23)</f>
        <v>0</v>
      </c>
      <c r="N21" s="25">
        <f t="shared" si="5"/>
        <v>0</v>
      </c>
      <c r="O21" s="270">
        <f t="shared" si="5"/>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6">M22+N22</f>
        <v>0</v>
      </c>
      <c r="P22" s="288"/>
      <c r="Q22" s="297"/>
    </row>
    <row r="23" spans="1:17" ht="12.75" hidden="1" thickTop="1" x14ac:dyDescent="0.25">
      <c r="A23" s="29"/>
      <c r="B23" s="30" t="s">
        <v>23</v>
      </c>
      <c r="C23" s="186">
        <f t="shared" ref="C23" si="7">SUM(F23,I23,L23,O23)</f>
        <v>0</v>
      </c>
      <c r="D23" s="246"/>
      <c r="E23" s="31"/>
      <c r="F23" s="326">
        <f t="shared" ref="F23:F24" si="8">D23+E23</f>
        <v>0</v>
      </c>
      <c r="G23" s="213"/>
      <c r="H23" s="31"/>
      <c r="I23" s="146">
        <f>G23+H23</f>
        <v>0</v>
      </c>
      <c r="J23" s="246"/>
      <c r="K23" s="31"/>
      <c r="L23" s="326">
        <f>J23+K23</f>
        <v>0</v>
      </c>
      <c r="M23" s="213"/>
      <c r="N23" s="31"/>
      <c r="O23" s="146">
        <f>M23+N23</f>
        <v>0</v>
      </c>
      <c r="P23" s="368"/>
      <c r="Q23" s="297"/>
    </row>
    <row r="24" spans="1:17" s="19" customFormat="1" ht="25.5" thickTop="1" thickBot="1" x14ac:dyDescent="0.3">
      <c r="A24" s="32">
        <v>19300</v>
      </c>
      <c r="B24" s="32" t="s">
        <v>24</v>
      </c>
      <c r="C24" s="187">
        <f>SUM(F24,I24)</f>
        <v>161810</v>
      </c>
      <c r="D24" s="247">
        <v>174579</v>
      </c>
      <c r="E24" s="697">
        <f>-19590+57000-50179</f>
        <v>-12769</v>
      </c>
      <c r="F24" s="889">
        <f t="shared" si="8"/>
        <v>161810</v>
      </c>
      <c r="G24" s="214"/>
      <c r="H24" s="697"/>
      <c r="I24" s="889">
        <f t="shared" ref="I24" si="9">G24+H24</f>
        <v>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24.75" hidden="1" thickTop="1" x14ac:dyDescent="0.25">
      <c r="A26" s="35">
        <v>21300</v>
      </c>
      <c r="B26" s="35" t="s">
        <v>27</v>
      </c>
      <c r="C26" s="188">
        <f>SUM(L26)</f>
        <v>0</v>
      </c>
      <c r="D26" s="249" t="s">
        <v>25</v>
      </c>
      <c r="E26" s="37" t="s">
        <v>25</v>
      </c>
      <c r="F26" s="164" t="s">
        <v>25</v>
      </c>
      <c r="G26" s="215" t="s">
        <v>25</v>
      </c>
      <c r="H26" s="37" t="s">
        <v>25</v>
      </c>
      <c r="I26" s="122" t="s">
        <v>25</v>
      </c>
      <c r="J26" s="130">
        <f t="shared" ref="J26:K26" si="10">SUM(J27,J31,J33,J36)</f>
        <v>0</v>
      </c>
      <c r="K26" s="38">
        <f t="shared" si="10"/>
        <v>0</v>
      </c>
      <c r="L26" s="175">
        <f>SUM(L27,L31,L33,L36)</f>
        <v>0</v>
      </c>
      <c r="M26" s="280" t="s">
        <v>25</v>
      </c>
      <c r="N26" s="122" t="s">
        <v>25</v>
      </c>
      <c r="O26" s="122" t="s">
        <v>25</v>
      </c>
      <c r="P26" s="304"/>
      <c r="Q26" s="182"/>
    </row>
    <row r="27" spans="1:17" s="19" customFormat="1" ht="12.75" hidden="1" thickTop="1" x14ac:dyDescent="0.25">
      <c r="A27" s="39">
        <v>21350</v>
      </c>
      <c r="B27" s="35" t="s">
        <v>28</v>
      </c>
      <c r="C27" s="188">
        <f t="shared" ref="C27:C40" si="11">SUM(L27)</f>
        <v>0</v>
      </c>
      <c r="D27" s="249" t="s">
        <v>25</v>
      </c>
      <c r="E27" s="37" t="s">
        <v>25</v>
      </c>
      <c r="F27" s="164" t="s">
        <v>25</v>
      </c>
      <c r="G27" s="215" t="s">
        <v>25</v>
      </c>
      <c r="H27" s="37" t="s">
        <v>25</v>
      </c>
      <c r="I27" s="122" t="s">
        <v>25</v>
      </c>
      <c r="J27" s="130">
        <f t="shared" ref="J27:K27" si="12">SUM(J28:J30)</f>
        <v>0</v>
      </c>
      <c r="K27" s="38">
        <f t="shared" si="12"/>
        <v>0</v>
      </c>
      <c r="L27" s="175">
        <f>SUM(L28:L30)</f>
        <v>0</v>
      </c>
      <c r="M27" s="280" t="s">
        <v>25</v>
      </c>
      <c r="N27" s="122" t="s">
        <v>25</v>
      </c>
      <c r="O27" s="122" t="s">
        <v>25</v>
      </c>
      <c r="P27" s="304"/>
      <c r="Q27" s="182"/>
    </row>
    <row r="28" spans="1:17" ht="12.75" hidden="1" thickTop="1" x14ac:dyDescent="0.25">
      <c r="A28" s="26">
        <v>21351</v>
      </c>
      <c r="B28" s="40" t="s">
        <v>29</v>
      </c>
      <c r="C28" s="189">
        <f t="shared" si="11"/>
        <v>0</v>
      </c>
      <c r="D28" s="250" t="s">
        <v>25</v>
      </c>
      <c r="E28" s="41" t="s">
        <v>25</v>
      </c>
      <c r="F28" s="165" t="s">
        <v>25</v>
      </c>
      <c r="G28" s="216" t="s">
        <v>25</v>
      </c>
      <c r="H28" s="41" t="s">
        <v>25</v>
      </c>
      <c r="I28" s="148" t="s">
        <v>25</v>
      </c>
      <c r="J28" s="564"/>
      <c r="K28" s="320"/>
      <c r="L28" s="176">
        <f t="shared" ref="L28:L30" si="13">J28+K28</f>
        <v>0</v>
      </c>
      <c r="M28" s="281" t="s">
        <v>25</v>
      </c>
      <c r="N28" s="148" t="s">
        <v>25</v>
      </c>
      <c r="O28" s="148" t="s">
        <v>25</v>
      </c>
      <c r="P28" s="305"/>
      <c r="Q28" s="297"/>
    </row>
    <row r="29" spans="1:17" ht="12.75" hidden="1" thickTop="1" x14ac:dyDescent="0.25">
      <c r="A29" s="29">
        <v>21352</v>
      </c>
      <c r="B29" s="43" t="s">
        <v>30</v>
      </c>
      <c r="C29" s="190">
        <f t="shared" si="11"/>
        <v>0</v>
      </c>
      <c r="D29" s="251" t="s">
        <v>25</v>
      </c>
      <c r="E29" s="44" t="s">
        <v>25</v>
      </c>
      <c r="F29" s="166" t="s">
        <v>25</v>
      </c>
      <c r="G29" s="217" t="s">
        <v>25</v>
      </c>
      <c r="H29" s="44" t="s">
        <v>25</v>
      </c>
      <c r="I29" s="149" t="s">
        <v>25</v>
      </c>
      <c r="J29" s="565"/>
      <c r="K29" s="321"/>
      <c r="L29" s="95">
        <f t="shared" si="13"/>
        <v>0</v>
      </c>
      <c r="M29" s="282" t="s">
        <v>25</v>
      </c>
      <c r="N29" s="149" t="s">
        <v>25</v>
      </c>
      <c r="O29" s="149" t="s">
        <v>25</v>
      </c>
      <c r="P29" s="306"/>
      <c r="Q29" s="297"/>
    </row>
    <row r="30" spans="1:17" ht="12.75" hidden="1" thickTop="1" x14ac:dyDescent="0.25">
      <c r="A30" s="29">
        <v>21359</v>
      </c>
      <c r="B30" s="43" t="s">
        <v>31</v>
      </c>
      <c r="C30" s="190">
        <f t="shared" si="11"/>
        <v>0</v>
      </c>
      <c r="D30" s="251" t="s">
        <v>25</v>
      </c>
      <c r="E30" s="44" t="s">
        <v>25</v>
      </c>
      <c r="F30" s="166" t="s">
        <v>25</v>
      </c>
      <c r="G30" s="217" t="s">
        <v>25</v>
      </c>
      <c r="H30" s="44" t="s">
        <v>25</v>
      </c>
      <c r="I30" s="149" t="s">
        <v>25</v>
      </c>
      <c r="J30" s="565"/>
      <c r="K30" s="321"/>
      <c r="L30" s="95">
        <f t="shared" si="13"/>
        <v>0</v>
      </c>
      <c r="M30" s="282" t="s">
        <v>25</v>
      </c>
      <c r="N30" s="149" t="s">
        <v>25</v>
      </c>
      <c r="O30" s="149" t="s">
        <v>25</v>
      </c>
      <c r="P30" s="306"/>
      <c r="Q30" s="297"/>
    </row>
    <row r="31" spans="1:17" s="19" customFormat="1" ht="24.75" hidden="1" thickTop="1" x14ac:dyDescent="0.25">
      <c r="A31" s="39">
        <v>21370</v>
      </c>
      <c r="B31" s="35" t="s">
        <v>32</v>
      </c>
      <c r="C31" s="188">
        <f t="shared" si="11"/>
        <v>0</v>
      </c>
      <c r="D31" s="249" t="s">
        <v>25</v>
      </c>
      <c r="E31" s="37" t="s">
        <v>25</v>
      </c>
      <c r="F31" s="164" t="s">
        <v>25</v>
      </c>
      <c r="G31" s="215" t="s">
        <v>25</v>
      </c>
      <c r="H31" s="37" t="s">
        <v>25</v>
      </c>
      <c r="I31" s="122" t="s">
        <v>25</v>
      </c>
      <c r="J31" s="130">
        <f t="shared" ref="J31:K31" si="14">SUM(J32)</f>
        <v>0</v>
      </c>
      <c r="K31" s="38">
        <f t="shared" si="14"/>
        <v>0</v>
      </c>
      <c r="L31" s="175">
        <f>SUM(L32)</f>
        <v>0</v>
      </c>
      <c r="M31" s="280" t="s">
        <v>25</v>
      </c>
      <c r="N31" s="122" t="s">
        <v>25</v>
      </c>
      <c r="O31" s="122" t="s">
        <v>25</v>
      </c>
      <c r="P31" s="304"/>
      <c r="Q31" s="182"/>
    </row>
    <row r="32" spans="1:17" ht="24.75" hidden="1" thickTop="1" x14ac:dyDescent="0.25">
      <c r="A32" s="46">
        <v>21379</v>
      </c>
      <c r="B32" s="47" t="s">
        <v>33</v>
      </c>
      <c r="C32" s="191">
        <f t="shared" si="1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t="12.75" hidden="1" thickTop="1" x14ac:dyDescent="0.25">
      <c r="A33" s="39">
        <v>21380</v>
      </c>
      <c r="B33" s="35" t="s">
        <v>34</v>
      </c>
      <c r="C33" s="188">
        <f t="shared" si="11"/>
        <v>0</v>
      </c>
      <c r="D33" s="249" t="s">
        <v>25</v>
      </c>
      <c r="E33" s="37" t="s">
        <v>25</v>
      </c>
      <c r="F33" s="164" t="s">
        <v>25</v>
      </c>
      <c r="G33" s="215" t="s">
        <v>25</v>
      </c>
      <c r="H33" s="37" t="s">
        <v>25</v>
      </c>
      <c r="I33" s="122" t="s">
        <v>25</v>
      </c>
      <c r="J33" s="130">
        <f t="shared" ref="J33:K33" si="15">SUM(J34:J35)</f>
        <v>0</v>
      </c>
      <c r="K33" s="38">
        <f t="shared" si="15"/>
        <v>0</v>
      </c>
      <c r="L33" s="175">
        <f>SUM(L34:L35)</f>
        <v>0</v>
      </c>
      <c r="M33" s="280" t="s">
        <v>25</v>
      </c>
      <c r="N33" s="122" t="s">
        <v>25</v>
      </c>
      <c r="O33" s="122" t="s">
        <v>25</v>
      </c>
      <c r="P33" s="304"/>
      <c r="Q33" s="182"/>
    </row>
    <row r="34" spans="1:17" ht="12.75" hidden="1" thickTop="1" x14ac:dyDescent="0.25">
      <c r="A34" s="27">
        <v>21381</v>
      </c>
      <c r="B34" s="40" t="s">
        <v>35</v>
      </c>
      <c r="C34" s="189">
        <f t="shared" si="11"/>
        <v>0</v>
      </c>
      <c r="D34" s="250" t="s">
        <v>25</v>
      </c>
      <c r="E34" s="41" t="s">
        <v>25</v>
      </c>
      <c r="F34" s="165" t="s">
        <v>25</v>
      </c>
      <c r="G34" s="216" t="s">
        <v>25</v>
      </c>
      <c r="H34" s="41" t="s">
        <v>25</v>
      </c>
      <c r="I34" s="148" t="s">
        <v>25</v>
      </c>
      <c r="J34" s="564"/>
      <c r="K34" s="320"/>
      <c r="L34" s="176">
        <f t="shared" ref="L34:L35" si="16">J34+K34</f>
        <v>0</v>
      </c>
      <c r="M34" s="281" t="s">
        <v>25</v>
      </c>
      <c r="N34" s="148" t="s">
        <v>25</v>
      </c>
      <c r="O34" s="148" t="s">
        <v>25</v>
      </c>
      <c r="P34" s="305"/>
      <c r="Q34" s="297"/>
    </row>
    <row r="35" spans="1:17" ht="12.75" hidden="1" thickTop="1" x14ac:dyDescent="0.25">
      <c r="A35" s="30">
        <v>21383</v>
      </c>
      <c r="B35" s="43" t="s">
        <v>36</v>
      </c>
      <c r="C35" s="190">
        <f t="shared" si="11"/>
        <v>0</v>
      </c>
      <c r="D35" s="251" t="s">
        <v>25</v>
      </c>
      <c r="E35" s="44" t="s">
        <v>25</v>
      </c>
      <c r="F35" s="166" t="s">
        <v>25</v>
      </c>
      <c r="G35" s="217" t="s">
        <v>25</v>
      </c>
      <c r="H35" s="44" t="s">
        <v>25</v>
      </c>
      <c r="I35" s="149" t="s">
        <v>25</v>
      </c>
      <c r="J35" s="565"/>
      <c r="K35" s="321"/>
      <c r="L35" s="95">
        <f t="shared" si="16"/>
        <v>0</v>
      </c>
      <c r="M35" s="282" t="s">
        <v>25</v>
      </c>
      <c r="N35" s="149" t="s">
        <v>25</v>
      </c>
      <c r="O35" s="149" t="s">
        <v>25</v>
      </c>
      <c r="P35" s="306"/>
      <c r="Q35" s="297"/>
    </row>
    <row r="36" spans="1:17" s="19" customFormat="1" ht="24.75" hidden="1" thickTop="1" x14ac:dyDescent="0.25">
      <c r="A36" s="39">
        <v>21390</v>
      </c>
      <c r="B36" s="35" t="s">
        <v>37</v>
      </c>
      <c r="C36" s="188">
        <f t="shared" si="11"/>
        <v>0</v>
      </c>
      <c r="D36" s="249" t="s">
        <v>25</v>
      </c>
      <c r="E36" s="37" t="s">
        <v>25</v>
      </c>
      <c r="F36" s="164" t="s">
        <v>25</v>
      </c>
      <c r="G36" s="215" t="s">
        <v>25</v>
      </c>
      <c r="H36" s="37" t="s">
        <v>25</v>
      </c>
      <c r="I36" s="122" t="s">
        <v>25</v>
      </c>
      <c r="J36" s="130">
        <f t="shared" ref="J36:K36" si="17">SUM(J37:J40)</f>
        <v>0</v>
      </c>
      <c r="K36" s="38">
        <f t="shared" si="17"/>
        <v>0</v>
      </c>
      <c r="L36" s="175">
        <f>SUM(L37:L40)</f>
        <v>0</v>
      </c>
      <c r="M36" s="280" t="s">
        <v>25</v>
      </c>
      <c r="N36" s="122" t="s">
        <v>25</v>
      </c>
      <c r="O36" s="122" t="s">
        <v>25</v>
      </c>
      <c r="P36" s="304"/>
      <c r="Q36" s="182"/>
    </row>
    <row r="37" spans="1:17" ht="24.75" hidden="1" thickTop="1" x14ac:dyDescent="0.25">
      <c r="A37" s="27">
        <v>21391</v>
      </c>
      <c r="B37" s="40" t="s">
        <v>38</v>
      </c>
      <c r="C37" s="189">
        <f t="shared" si="11"/>
        <v>0</v>
      </c>
      <c r="D37" s="250" t="s">
        <v>25</v>
      </c>
      <c r="E37" s="41" t="s">
        <v>25</v>
      </c>
      <c r="F37" s="165" t="s">
        <v>25</v>
      </c>
      <c r="G37" s="216" t="s">
        <v>25</v>
      </c>
      <c r="H37" s="41" t="s">
        <v>25</v>
      </c>
      <c r="I37" s="148" t="s">
        <v>25</v>
      </c>
      <c r="J37" s="564"/>
      <c r="K37" s="320"/>
      <c r="L37" s="176">
        <f t="shared" ref="L37:L40" si="18">J37+K37</f>
        <v>0</v>
      </c>
      <c r="M37" s="281" t="s">
        <v>25</v>
      </c>
      <c r="N37" s="148" t="s">
        <v>25</v>
      </c>
      <c r="O37" s="148" t="s">
        <v>25</v>
      </c>
      <c r="P37" s="305"/>
      <c r="Q37" s="297"/>
    </row>
    <row r="38" spans="1:17" ht="12.75" hidden="1" thickTop="1" x14ac:dyDescent="0.25">
      <c r="A38" s="30">
        <v>21393</v>
      </c>
      <c r="B38" s="43" t="s">
        <v>39</v>
      </c>
      <c r="C38" s="190">
        <f t="shared" si="11"/>
        <v>0</v>
      </c>
      <c r="D38" s="251" t="s">
        <v>25</v>
      </c>
      <c r="E38" s="44" t="s">
        <v>25</v>
      </c>
      <c r="F38" s="166" t="s">
        <v>25</v>
      </c>
      <c r="G38" s="217" t="s">
        <v>25</v>
      </c>
      <c r="H38" s="44" t="s">
        <v>25</v>
      </c>
      <c r="I38" s="149" t="s">
        <v>25</v>
      </c>
      <c r="J38" s="565"/>
      <c r="K38" s="321"/>
      <c r="L38" s="95">
        <f t="shared" si="18"/>
        <v>0</v>
      </c>
      <c r="M38" s="282" t="s">
        <v>25</v>
      </c>
      <c r="N38" s="149" t="s">
        <v>25</v>
      </c>
      <c r="O38" s="149" t="s">
        <v>25</v>
      </c>
      <c r="P38" s="306"/>
      <c r="Q38" s="297"/>
    </row>
    <row r="39" spans="1:17" ht="12.75" hidden="1" thickTop="1" x14ac:dyDescent="0.25">
      <c r="A39" s="30">
        <v>21395</v>
      </c>
      <c r="B39" s="43" t="s">
        <v>40</v>
      </c>
      <c r="C39" s="190">
        <f t="shared" si="11"/>
        <v>0</v>
      </c>
      <c r="D39" s="251" t="s">
        <v>25</v>
      </c>
      <c r="E39" s="44" t="s">
        <v>25</v>
      </c>
      <c r="F39" s="166" t="s">
        <v>25</v>
      </c>
      <c r="G39" s="217" t="s">
        <v>25</v>
      </c>
      <c r="H39" s="44" t="s">
        <v>25</v>
      </c>
      <c r="I39" s="149" t="s">
        <v>25</v>
      </c>
      <c r="J39" s="565"/>
      <c r="K39" s="321"/>
      <c r="L39" s="95">
        <f t="shared" si="18"/>
        <v>0</v>
      </c>
      <c r="M39" s="282" t="s">
        <v>25</v>
      </c>
      <c r="N39" s="149" t="s">
        <v>25</v>
      </c>
      <c r="O39" s="149" t="s">
        <v>25</v>
      </c>
      <c r="P39" s="306"/>
      <c r="Q39" s="297"/>
    </row>
    <row r="40" spans="1:17" ht="12.75" hidden="1" thickTop="1" x14ac:dyDescent="0.25">
      <c r="A40" s="30">
        <v>21399</v>
      </c>
      <c r="B40" s="43" t="s">
        <v>41</v>
      </c>
      <c r="C40" s="190">
        <f t="shared" si="11"/>
        <v>0</v>
      </c>
      <c r="D40" s="251" t="s">
        <v>25</v>
      </c>
      <c r="E40" s="44" t="s">
        <v>25</v>
      </c>
      <c r="F40" s="166" t="s">
        <v>25</v>
      </c>
      <c r="G40" s="217" t="s">
        <v>25</v>
      </c>
      <c r="H40" s="44" t="s">
        <v>25</v>
      </c>
      <c r="I40" s="149" t="s">
        <v>25</v>
      </c>
      <c r="J40" s="565"/>
      <c r="K40" s="321"/>
      <c r="L40" s="95">
        <f t="shared" si="18"/>
        <v>0</v>
      </c>
      <c r="M40" s="282" t="s">
        <v>25</v>
      </c>
      <c r="N40" s="149" t="s">
        <v>25</v>
      </c>
      <c r="O40" s="149" t="s">
        <v>25</v>
      </c>
      <c r="P40" s="306"/>
      <c r="Q40" s="297"/>
    </row>
    <row r="41" spans="1:17" s="19" customFormat="1" ht="24.75" hidden="1" thickTop="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12.75" hidden="1" thickTop="1" x14ac:dyDescent="0.25">
      <c r="A42" s="50">
        <v>21490</v>
      </c>
      <c r="B42" s="51" t="s">
        <v>43</v>
      </c>
      <c r="C42" s="192">
        <f>SUM(F42,I42,L42)</f>
        <v>0</v>
      </c>
      <c r="D42" s="254">
        <f>D43</f>
        <v>0</v>
      </c>
      <c r="E42" s="52">
        <f t="shared" ref="E42" si="19">E43</f>
        <v>0</v>
      </c>
      <c r="F42" s="255">
        <f>F43</f>
        <v>0</v>
      </c>
      <c r="G42" s="219">
        <f t="shared" ref="G42:K42" si="20">G43</f>
        <v>0</v>
      </c>
      <c r="H42" s="52">
        <f t="shared" si="20"/>
        <v>0</v>
      </c>
      <c r="I42" s="271">
        <f t="shared" si="20"/>
        <v>0</v>
      </c>
      <c r="J42" s="254">
        <f t="shared" si="20"/>
        <v>0</v>
      </c>
      <c r="K42" s="52">
        <f t="shared" si="20"/>
        <v>0</v>
      </c>
      <c r="L42" s="255">
        <f>L43</f>
        <v>0</v>
      </c>
      <c r="M42" s="280" t="s">
        <v>25</v>
      </c>
      <c r="N42" s="122" t="s">
        <v>25</v>
      </c>
      <c r="O42" s="122" t="s">
        <v>25</v>
      </c>
      <c r="P42" s="304"/>
      <c r="Q42" s="182"/>
    </row>
    <row r="43" spans="1:17" s="19" customFormat="1" ht="12.75" hidden="1" thickTop="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12.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row>
    <row r="45" spans="1:17" ht="12.75" hidden="1" thickTop="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289"/>
      <c r="Q45" s="297"/>
    </row>
    <row r="46" spans="1:17" ht="12.75" hidden="1" thickTop="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289"/>
      <c r="Q46" s="297"/>
    </row>
    <row r="47" spans="1:17" ht="12.75" thickTop="1"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4">SUM(F49,I49,L49,O49)</f>
        <v>161810</v>
      </c>
      <c r="D49" s="134">
        <f>SUM(D50,D281)</f>
        <v>174579</v>
      </c>
      <c r="E49" s="117">
        <f t="shared" ref="E49" si="25">SUM(E50,E281)</f>
        <v>-12769</v>
      </c>
      <c r="F49" s="894">
        <f>SUM(F50,F281)</f>
        <v>161810</v>
      </c>
      <c r="G49" s="224">
        <f t="shared" ref="G49:O49" si="26">SUM(G50,G281)</f>
        <v>0</v>
      </c>
      <c r="H49" s="117">
        <f t="shared" si="26"/>
        <v>0</v>
      </c>
      <c r="I49" s="894">
        <f t="shared" si="26"/>
        <v>0</v>
      </c>
      <c r="J49" s="134">
        <f t="shared" si="26"/>
        <v>0</v>
      </c>
      <c r="K49" s="64">
        <f t="shared" si="26"/>
        <v>0</v>
      </c>
      <c r="L49" s="169">
        <f t="shared" si="26"/>
        <v>0</v>
      </c>
      <c r="M49" s="224">
        <f t="shared" si="26"/>
        <v>0</v>
      </c>
      <c r="N49" s="64">
        <f t="shared" si="26"/>
        <v>0</v>
      </c>
      <c r="O49" s="117">
        <f t="shared" si="26"/>
        <v>0</v>
      </c>
      <c r="P49" s="310"/>
      <c r="Q49" s="182"/>
    </row>
    <row r="50" spans="1:17" s="19" customFormat="1" ht="24.75" thickTop="1" x14ac:dyDescent="0.25">
      <c r="A50" s="65"/>
      <c r="B50" s="66" t="s">
        <v>50</v>
      </c>
      <c r="C50" s="198">
        <f t="shared" si="24"/>
        <v>161810</v>
      </c>
      <c r="D50" s="135">
        <f>SUM(D51,D193)</f>
        <v>174579</v>
      </c>
      <c r="E50" s="274">
        <f t="shared" ref="E50" si="27">SUM(E51,E193)</f>
        <v>-12769</v>
      </c>
      <c r="F50" s="895">
        <f>SUM(F51,F193)</f>
        <v>161810</v>
      </c>
      <c r="G50" s="225">
        <f t="shared" ref="G50:O50" si="28">SUM(G51,G193)</f>
        <v>0</v>
      </c>
      <c r="H50" s="274">
        <f t="shared" si="28"/>
        <v>0</v>
      </c>
      <c r="I50" s="895">
        <f t="shared" si="28"/>
        <v>0</v>
      </c>
      <c r="J50" s="135">
        <f t="shared" si="28"/>
        <v>0</v>
      </c>
      <c r="K50" s="67">
        <f t="shared" si="28"/>
        <v>0</v>
      </c>
      <c r="L50" s="170">
        <f t="shared" si="28"/>
        <v>0</v>
      </c>
      <c r="M50" s="225">
        <f t="shared" si="28"/>
        <v>0</v>
      </c>
      <c r="N50" s="67">
        <f t="shared" si="28"/>
        <v>0</v>
      </c>
      <c r="O50" s="274">
        <f t="shared" si="28"/>
        <v>0</v>
      </c>
      <c r="P50" s="311"/>
      <c r="Q50" s="182"/>
    </row>
    <row r="51" spans="1:17" s="19" customFormat="1" ht="24" x14ac:dyDescent="0.25">
      <c r="A51" s="68"/>
      <c r="B51" s="16" t="s">
        <v>51</v>
      </c>
      <c r="C51" s="199">
        <f t="shared" si="24"/>
        <v>9814</v>
      </c>
      <c r="D51" s="136">
        <f>SUM(D52,D74,D172,D186)</f>
        <v>9814</v>
      </c>
      <c r="E51" s="275">
        <f t="shared" ref="E51" si="29">SUM(E52,E74,E172,E186)</f>
        <v>0</v>
      </c>
      <c r="F51" s="896">
        <f>SUM(F52,F74,F172,F186)</f>
        <v>9814</v>
      </c>
      <c r="G51" s="226">
        <f t="shared" ref="G51:O51" si="30">SUM(G52,G74,G172,G186)</f>
        <v>0</v>
      </c>
      <c r="H51" s="275">
        <f t="shared" si="30"/>
        <v>0</v>
      </c>
      <c r="I51" s="896">
        <f t="shared" si="30"/>
        <v>0</v>
      </c>
      <c r="J51" s="136">
        <f t="shared" si="30"/>
        <v>0</v>
      </c>
      <c r="K51" s="69">
        <f t="shared" si="30"/>
        <v>0</v>
      </c>
      <c r="L51" s="171">
        <f t="shared" si="30"/>
        <v>0</v>
      </c>
      <c r="M51" s="226">
        <f t="shared" si="30"/>
        <v>0</v>
      </c>
      <c r="N51" s="69">
        <f t="shared" si="30"/>
        <v>0</v>
      </c>
      <c r="O51" s="275">
        <f t="shared" si="30"/>
        <v>0</v>
      </c>
      <c r="P51" s="312"/>
      <c r="Q51" s="182"/>
    </row>
    <row r="52" spans="1:17" s="19" customFormat="1" hidden="1" x14ac:dyDescent="0.25">
      <c r="A52" s="70">
        <v>1000</v>
      </c>
      <c r="B52" s="70" t="s">
        <v>52</v>
      </c>
      <c r="C52" s="200">
        <f t="shared" si="24"/>
        <v>0</v>
      </c>
      <c r="D52" s="137">
        <f>SUM(D53,D66)</f>
        <v>0</v>
      </c>
      <c r="E52" s="71">
        <f t="shared" ref="E52" si="31">SUM(E53,E66)</f>
        <v>0</v>
      </c>
      <c r="F52" s="172">
        <f>SUM(F53,F66)</f>
        <v>0</v>
      </c>
      <c r="G52" s="227">
        <f t="shared" ref="G52:O52" si="32">SUM(G53,G66)</f>
        <v>0</v>
      </c>
      <c r="H52" s="71">
        <f t="shared" si="32"/>
        <v>0</v>
      </c>
      <c r="I52" s="125">
        <f t="shared" si="32"/>
        <v>0</v>
      </c>
      <c r="J52" s="137">
        <f t="shared" si="32"/>
        <v>0</v>
      </c>
      <c r="K52" s="71">
        <f t="shared" si="32"/>
        <v>0</v>
      </c>
      <c r="L52" s="172">
        <f t="shared" si="32"/>
        <v>0</v>
      </c>
      <c r="M52" s="227">
        <f t="shared" si="32"/>
        <v>0</v>
      </c>
      <c r="N52" s="71">
        <f t="shared" si="32"/>
        <v>0</v>
      </c>
      <c r="O52" s="125">
        <f t="shared" si="32"/>
        <v>0</v>
      </c>
      <c r="P52" s="313"/>
      <c r="Q52" s="182"/>
    </row>
    <row r="53" spans="1:17" hidden="1" x14ac:dyDescent="0.25">
      <c r="A53" s="35">
        <v>1100</v>
      </c>
      <c r="B53" s="72" t="s">
        <v>53</v>
      </c>
      <c r="C53" s="188">
        <f t="shared" si="24"/>
        <v>0</v>
      </c>
      <c r="D53" s="130">
        <f>SUM(D54,D57,D65)</f>
        <v>0</v>
      </c>
      <c r="E53" s="38">
        <f t="shared" ref="E53" si="33">SUM(E54,E57,E65)</f>
        <v>0</v>
      </c>
      <c r="F53" s="175">
        <f>SUM(F54,F57,F65)</f>
        <v>0</v>
      </c>
      <c r="G53" s="228">
        <f t="shared" ref="G53:N53" si="34">SUM(G54,G57,G65)</f>
        <v>0</v>
      </c>
      <c r="H53" s="38">
        <f t="shared" si="34"/>
        <v>0</v>
      </c>
      <c r="I53" s="123">
        <f t="shared" si="34"/>
        <v>0</v>
      </c>
      <c r="J53" s="130">
        <f t="shared" si="34"/>
        <v>0</v>
      </c>
      <c r="K53" s="38">
        <f t="shared" si="34"/>
        <v>0</v>
      </c>
      <c r="L53" s="175">
        <f t="shared" si="34"/>
        <v>0</v>
      </c>
      <c r="M53" s="228">
        <f t="shared" si="34"/>
        <v>0</v>
      </c>
      <c r="N53" s="38">
        <f t="shared" si="34"/>
        <v>0</v>
      </c>
      <c r="O53" s="123">
        <f>SUM(O54,O57,O65)</f>
        <v>0</v>
      </c>
      <c r="P53" s="314"/>
      <c r="Q53" s="297"/>
    </row>
    <row r="54" spans="1:17" hidden="1" x14ac:dyDescent="0.25">
      <c r="A54" s="73">
        <v>1110</v>
      </c>
      <c r="B54" s="58" t="s">
        <v>54</v>
      </c>
      <c r="C54" s="195">
        <f>SUM(F54,I54,L54,O54)</f>
        <v>0</v>
      </c>
      <c r="D54" s="86">
        <f>SUM(D55:D56)</f>
        <v>0</v>
      </c>
      <c r="E54" s="74">
        <f>SUM(E55:E56)</f>
        <v>0</v>
      </c>
      <c r="F54" s="174">
        <f>SUM(F55:F56)</f>
        <v>0</v>
      </c>
      <c r="G54" s="229">
        <f t="shared" ref="G54:H54" si="35">SUM(G55:G56)</f>
        <v>0</v>
      </c>
      <c r="H54" s="74">
        <f t="shared" si="35"/>
        <v>0</v>
      </c>
      <c r="I54" s="154">
        <f>SUM(I55:I56)</f>
        <v>0</v>
      </c>
      <c r="J54" s="86">
        <f t="shared" ref="J54:K54" si="36">SUM(J55:J56)</f>
        <v>0</v>
      </c>
      <c r="K54" s="74">
        <f t="shared" si="36"/>
        <v>0</v>
      </c>
      <c r="L54" s="174">
        <f>SUM(L55:L56)</f>
        <v>0</v>
      </c>
      <c r="M54" s="229">
        <f t="shared" ref="M54:N54" si="37">SUM(M55:M56)</f>
        <v>0</v>
      </c>
      <c r="N54" s="74">
        <f t="shared" si="37"/>
        <v>0</v>
      </c>
      <c r="O54" s="154">
        <f>SUM(O55:O56)</f>
        <v>0</v>
      </c>
      <c r="P54" s="292"/>
      <c r="Q54" s="297"/>
    </row>
    <row r="55" spans="1:17" hidden="1" x14ac:dyDescent="0.25">
      <c r="A55" s="27">
        <v>1111</v>
      </c>
      <c r="B55" s="40" t="s">
        <v>55</v>
      </c>
      <c r="C55" s="189">
        <f t="shared" si="24"/>
        <v>0</v>
      </c>
      <c r="D55" s="263">
        <v>0</v>
      </c>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24"/>
        <v>0</v>
      </c>
      <c r="D56" s="264">
        <v>0</v>
      </c>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24"/>
        <v>0</v>
      </c>
      <c r="D57" s="132">
        <f>SUM(D58:D64)</f>
        <v>0</v>
      </c>
      <c r="E57" s="76">
        <f t="shared" ref="E57" si="38">SUM(E58:E64)</f>
        <v>0</v>
      </c>
      <c r="F57" s="95">
        <f>SUM(F58:F64)</f>
        <v>0</v>
      </c>
      <c r="G57" s="231">
        <f t="shared" ref="G57:N57" si="39">SUM(G58:G64)</f>
        <v>0</v>
      </c>
      <c r="H57" s="76">
        <f t="shared" si="39"/>
        <v>0</v>
      </c>
      <c r="I57" s="91">
        <f t="shared" si="39"/>
        <v>0</v>
      </c>
      <c r="J57" s="132">
        <f t="shared" si="39"/>
        <v>0</v>
      </c>
      <c r="K57" s="76">
        <f t="shared" si="39"/>
        <v>0</v>
      </c>
      <c r="L57" s="95">
        <f t="shared" si="39"/>
        <v>0</v>
      </c>
      <c r="M57" s="231">
        <f t="shared" si="39"/>
        <v>0</v>
      </c>
      <c r="N57" s="76">
        <f t="shared" si="39"/>
        <v>0</v>
      </c>
      <c r="O57" s="91">
        <f>SUM(O58:O64)</f>
        <v>0</v>
      </c>
      <c r="P57" s="291"/>
      <c r="Q57" s="297"/>
    </row>
    <row r="58" spans="1:17" hidden="1" x14ac:dyDescent="0.25">
      <c r="A58" s="30">
        <v>1141</v>
      </c>
      <c r="B58" s="43" t="s">
        <v>58</v>
      </c>
      <c r="C58" s="190">
        <f t="shared" si="24"/>
        <v>0</v>
      </c>
      <c r="D58" s="264">
        <v>0</v>
      </c>
      <c r="E58" s="45"/>
      <c r="F58" s="95">
        <f t="shared" ref="F58:F65" si="40">D58+E58</f>
        <v>0</v>
      </c>
      <c r="G58" s="230"/>
      <c r="H58" s="45"/>
      <c r="I58" s="91">
        <f t="shared" ref="I58:I65" si="41">G58+H58</f>
        <v>0</v>
      </c>
      <c r="J58" s="264"/>
      <c r="K58" s="45"/>
      <c r="L58" s="95">
        <f t="shared" ref="L58:L65" si="42">J58+K58</f>
        <v>0</v>
      </c>
      <c r="M58" s="230"/>
      <c r="N58" s="45"/>
      <c r="O58" s="91">
        <f t="shared" ref="O58:O65" si="43">M58+N58</f>
        <v>0</v>
      </c>
      <c r="P58" s="291"/>
      <c r="Q58" s="297"/>
    </row>
    <row r="59" spans="1:17" ht="24.75" hidden="1" customHeight="1" x14ac:dyDescent="0.25">
      <c r="A59" s="30">
        <v>1142</v>
      </c>
      <c r="B59" s="43" t="s">
        <v>59</v>
      </c>
      <c r="C59" s="190">
        <f t="shared" si="24"/>
        <v>0</v>
      </c>
      <c r="D59" s="264">
        <v>0</v>
      </c>
      <c r="E59" s="45"/>
      <c r="F59" s="95">
        <f t="shared" si="40"/>
        <v>0</v>
      </c>
      <c r="G59" s="230"/>
      <c r="H59" s="45"/>
      <c r="I59" s="91">
        <f t="shared" si="41"/>
        <v>0</v>
      </c>
      <c r="J59" s="264"/>
      <c r="K59" s="45"/>
      <c r="L59" s="95">
        <f t="shared" si="42"/>
        <v>0</v>
      </c>
      <c r="M59" s="230"/>
      <c r="N59" s="45"/>
      <c r="O59" s="91">
        <f t="shared" si="43"/>
        <v>0</v>
      </c>
      <c r="P59" s="291"/>
      <c r="Q59" s="297"/>
    </row>
    <row r="60" spans="1:17" ht="24" hidden="1" x14ac:dyDescent="0.25">
      <c r="A60" s="30">
        <v>1145</v>
      </c>
      <c r="B60" s="43" t="s">
        <v>60</v>
      </c>
      <c r="C60" s="190">
        <f t="shared" si="24"/>
        <v>0</v>
      </c>
      <c r="D60" s="264">
        <v>0</v>
      </c>
      <c r="E60" s="45"/>
      <c r="F60" s="95">
        <f t="shared" si="40"/>
        <v>0</v>
      </c>
      <c r="G60" s="230"/>
      <c r="H60" s="45"/>
      <c r="I60" s="91">
        <f t="shared" si="41"/>
        <v>0</v>
      </c>
      <c r="J60" s="264"/>
      <c r="K60" s="45"/>
      <c r="L60" s="95">
        <f t="shared" si="42"/>
        <v>0</v>
      </c>
      <c r="M60" s="230"/>
      <c r="N60" s="45"/>
      <c r="O60" s="91">
        <f t="shared" si="43"/>
        <v>0</v>
      </c>
      <c r="P60" s="291"/>
      <c r="Q60" s="297"/>
    </row>
    <row r="61" spans="1:17" ht="27.75" hidden="1" customHeight="1" x14ac:dyDescent="0.25">
      <c r="A61" s="30">
        <v>1146</v>
      </c>
      <c r="B61" s="43" t="s">
        <v>61</v>
      </c>
      <c r="C61" s="190">
        <f t="shared" si="24"/>
        <v>0</v>
      </c>
      <c r="D61" s="264">
        <v>0</v>
      </c>
      <c r="E61" s="45"/>
      <c r="F61" s="95">
        <f t="shared" si="40"/>
        <v>0</v>
      </c>
      <c r="G61" s="230"/>
      <c r="H61" s="45"/>
      <c r="I61" s="91">
        <f t="shared" si="41"/>
        <v>0</v>
      </c>
      <c r="J61" s="264"/>
      <c r="K61" s="45"/>
      <c r="L61" s="95">
        <f t="shared" si="42"/>
        <v>0</v>
      </c>
      <c r="M61" s="230"/>
      <c r="N61" s="45"/>
      <c r="O61" s="91">
        <f t="shared" si="43"/>
        <v>0</v>
      </c>
      <c r="P61" s="291"/>
      <c r="Q61" s="297"/>
    </row>
    <row r="62" spans="1:17" hidden="1" x14ac:dyDescent="0.25">
      <c r="A62" s="30">
        <v>1147</v>
      </c>
      <c r="B62" s="43" t="s">
        <v>62</v>
      </c>
      <c r="C62" s="190">
        <f t="shared" si="24"/>
        <v>0</v>
      </c>
      <c r="D62" s="264">
        <v>0</v>
      </c>
      <c r="E62" s="45"/>
      <c r="F62" s="95">
        <f t="shared" si="40"/>
        <v>0</v>
      </c>
      <c r="G62" s="230"/>
      <c r="H62" s="45"/>
      <c r="I62" s="91">
        <f t="shared" si="41"/>
        <v>0</v>
      </c>
      <c r="J62" s="264"/>
      <c r="K62" s="45"/>
      <c r="L62" s="95">
        <f t="shared" si="42"/>
        <v>0</v>
      </c>
      <c r="M62" s="230"/>
      <c r="N62" s="45"/>
      <c r="O62" s="91">
        <f t="shared" si="43"/>
        <v>0</v>
      </c>
      <c r="P62" s="291"/>
      <c r="Q62" s="297"/>
    </row>
    <row r="63" spans="1:17" hidden="1" x14ac:dyDescent="0.25">
      <c r="A63" s="30">
        <v>1148</v>
      </c>
      <c r="B63" s="43" t="s">
        <v>63</v>
      </c>
      <c r="C63" s="190">
        <f t="shared" si="24"/>
        <v>0</v>
      </c>
      <c r="D63" s="264">
        <v>0</v>
      </c>
      <c r="E63" s="45"/>
      <c r="F63" s="95">
        <f t="shared" si="40"/>
        <v>0</v>
      </c>
      <c r="G63" s="230"/>
      <c r="H63" s="45"/>
      <c r="I63" s="91">
        <f t="shared" si="41"/>
        <v>0</v>
      </c>
      <c r="J63" s="264"/>
      <c r="K63" s="45"/>
      <c r="L63" s="95">
        <f t="shared" si="42"/>
        <v>0</v>
      </c>
      <c r="M63" s="230"/>
      <c r="N63" s="45"/>
      <c r="O63" s="91">
        <f t="shared" si="43"/>
        <v>0</v>
      </c>
      <c r="P63" s="291"/>
      <c r="Q63" s="297"/>
    </row>
    <row r="64" spans="1:17" ht="24" hidden="1" x14ac:dyDescent="0.25">
      <c r="A64" s="30">
        <v>1149</v>
      </c>
      <c r="B64" s="43" t="s">
        <v>64</v>
      </c>
      <c r="C64" s="190">
        <f t="shared" si="24"/>
        <v>0</v>
      </c>
      <c r="D64" s="264">
        <v>0</v>
      </c>
      <c r="E64" s="45"/>
      <c r="F64" s="95">
        <f t="shared" si="40"/>
        <v>0</v>
      </c>
      <c r="G64" s="230"/>
      <c r="H64" s="45"/>
      <c r="I64" s="91">
        <f t="shared" si="41"/>
        <v>0</v>
      </c>
      <c r="J64" s="264"/>
      <c r="K64" s="45"/>
      <c r="L64" s="95">
        <f t="shared" si="42"/>
        <v>0</v>
      </c>
      <c r="M64" s="230"/>
      <c r="N64" s="45"/>
      <c r="O64" s="91">
        <f t="shared" si="43"/>
        <v>0</v>
      </c>
      <c r="P64" s="291"/>
      <c r="Q64" s="297"/>
    </row>
    <row r="65" spans="1:17" ht="24" hidden="1" x14ac:dyDescent="0.25">
      <c r="A65" s="73">
        <v>1150</v>
      </c>
      <c r="B65" s="58" t="s">
        <v>65</v>
      </c>
      <c r="C65" s="195">
        <f t="shared" si="24"/>
        <v>0</v>
      </c>
      <c r="D65" s="261">
        <v>0</v>
      </c>
      <c r="E65" s="77"/>
      <c r="F65" s="174">
        <f t="shared" si="40"/>
        <v>0</v>
      </c>
      <c r="G65" s="232"/>
      <c r="H65" s="77"/>
      <c r="I65" s="154">
        <f t="shared" si="41"/>
        <v>0</v>
      </c>
      <c r="J65" s="261"/>
      <c r="K65" s="77"/>
      <c r="L65" s="174">
        <f t="shared" si="42"/>
        <v>0</v>
      </c>
      <c r="M65" s="232"/>
      <c r="N65" s="77"/>
      <c r="O65" s="154">
        <f t="shared" si="43"/>
        <v>0</v>
      </c>
      <c r="P65" s="292"/>
      <c r="Q65" s="297"/>
    </row>
    <row r="66" spans="1:17" ht="24" hidden="1" x14ac:dyDescent="0.25">
      <c r="A66" s="35">
        <v>1200</v>
      </c>
      <c r="B66" s="72" t="s">
        <v>66</v>
      </c>
      <c r="C66" s="188">
        <f t="shared" si="24"/>
        <v>0</v>
      </c>
      <c r="D66" s="130">
        <f>SUM(D67:D68)</f>
        <v>0</v>
      </c>
      <c r="E66" s="38">
        <f t="shared" ref="E66" si="44">SUM(E67:E68)</f>
        <v>0</v>
      </c>
      <c r="F66" s="175">
        <f>SUM(F67:F68)</f>
        <v>0</v>
      </c>
      <c r="G66" s="228">
        <f t="shared" ref="G66:N66" si="45">SUM(G67:G68)</f>
        <v>0</v>
      </c>
      <c r="H66" s="38">
        <f t="shared" si="45"/>
        <v>0</v>
      </c>
      <c r="I66" s="123">
        <f t="shared" si="45"/>
        <v>0</v>
      </c>
      <c r="J66" s="130">
        <f t="shared" si="45"/>
        <v>0</v>
      </c>
      <c r="K66" s="38">
        <f t="shared" si="45"/>
        <v>0</v>
      </c>
      <c r="L66" s="175">
        <f t="shared" si="45"/>
        <v>0</v>
      </c>
      <c r="M66" s="228">
        <f t="shared" si="45"/>
        <v>0</v>
      </c>
      <c r="N66" s="38">
        <f t="shared" si="45"/>
        <v>0</v>
      </c>
      <c r="O66" s="123">
        <f>SUM(O67:O68)</f>
        <v>0</v>
      </c>
      <c r="P66" s="293"/>
      <c r="Q66" s="297"/>
    </row>
    <row r="67" spans="1:17" ht="24" hidden="1" x14ac:dyDescent="0.25">
      <c r="A67" s="782">
        <v>1210</v>
      </c>
      <c r="B67" s="40" t="s">
        <v>67</v>
      </c>
      <c r="C67" s="189">
        <f t="shared" si="24"/>
        <v>0</v>
      </c>
      <c r="D67" s="263">
        <v>0</v>
      </c>
      <c r="E67" s="42"/>
      <c r="F67" s="176">
        <f>D67+E67</f>
        <v>0</v>
      </c>
      <c r="G67" s="220"/>
      <c r="H67" s="42"/>
      <c r="I67" s="90">
        <f>G67+H67</f>
        <v>0</v>
      </c>
      <c r="J67" s="263"/>
      <c r="K67" s="42"/>
      <c r="L67" s="176">
        <f>J67+K67</f>
        <v>0</v>
      </c>
      <c r="M67" s="220"/>
      <c r="N67" s="42"/>
      <c r="O67" s="90">
        <f>M67+N67</f>
        <v>0</v>
      </c>
      <c r="P67" s="290"/>
      <c r="Q67" s="297"/>
    </row>
    <row r="68" spans="1:17" ht="24" hidden="1" x14ac:dyDescent="0.25">
      <c r="A68" s="75">
        <v>1220</v>
      </c>
      <c r="B68" s="43" t="s">
        <v>68</v>
      </c>
      <c r="C68" s="190">
        <f t="shared" si="24"/>
        <v>0</v>
      </c>
      <c r="D68" s="132">
        <f>SUM(D69:D73)</f>
        <v>0</v>
      </c>
      <c r="E68" s="76">
        <f t="shared" ref="E68" si="46">SUM(E69:E73)</f>
        <v>0</v>
      </c>
      <c r="F68" s="95">
        <f>SUM(F69:F73)</f>
        <v>0</v>
      </c>
      <c r="G68" s="231">
        <f t="shared" ref="G68:O68" si="47">SUM(G69:G73)</f>
        <v>0</v>
      </c>
      <c r="H68" s="76">
        <f t="shared" si="47"/>
        <v>0</v>
      </c>
      <c r="I68" s="91">
        <f t="shared" si="47"/>
        <v>0</v>
      </c>
      <c r="J68" s="132">
        <f t="shared" si="47"/>
        <v>0</v>
      </c>
      <c r="K68" s="76">
        <f t="shared" si="47"/>
        <v>0</v>
      </c>
      <c r="L68" s="95">
        <f t="shared" si="47"/>
        <v>0</v>
      </c>
      <c r="M68" s="231">
        <f t="shared" si="47"/>
        <v>0</v>
      </c>
      <c r="N68" s="76">
        <f t="shared" si="47"/>
        <v>0</v>
      </c>
      <c r="O68" s="91">
        <f t="shared" si="47"/>
        <v>0</v>
      </c>
      <c r="P68" s="291"/>
      <c r="Q68" s="297"/>
    </row>
    <row r="69" spans="1:17" ht="36" hidden="1" x14ac:dyDescent="0.25">
      <c r="A69" s="30">
        <v>1221</v>
      </c>
      <c r="B69" s="43" t="s">
        <v>69</v>
      </c>
      <c r="C69" s="190">
        <f t="shared" si="24"/>
        <v>0</v>
      </c>
      <c r="D69" s="264">
        <v>0</v>
      </c>
      <c r="E69" s="45"/>
      <c r="F69" s="95">
        <f t="shared" ref="F69:F73" si="48">D69+E69</f>
        <v>0</v>
      </c>
      <c r="G69" s="230"/>
      <c r="H69" s="45"/>
      <c r="I69" s="91">
        <f t="shared" ref="I69:I73" si="49">G69+H69</f>
        <v>0</v>
      </c>
      <c r="J69" s="264"/>
      <c r="K69" s="45"/>
      <c r="L69" s="95">
        <f t="shared" ref="L69:L73" si="50">J69+K69</f>
        <v>0</v>
      </c>
      <c r="M69" s="230"/>
      <c r="N69" s="45"/>
      <c r="O69" s="91">
        <f t="shared" ref="O69:O73" si="51">M69+N69</f>
        <v>0</v>
      </c>
      <c r="P69" s="291"/>
      <c r="Q69" s="297"/>
    </row>
    <row r="70" spans="1:17" hidden="1" x14ac:dyDescent="0.25">
      <c r="A70" s="30">
        <v>1223</v>
      </c>
      <c r="B70" s="43" t="s">
        <v>70</v>
      </c>
      <c r="C70" s="190">
        <f t="shared" si="24"/>
        <v>0</v>
      </c>
      <c r="D70" s="264">
        <v>0</v>
      </c>
      <c r="E70" s="45"/>
      <c r="F70" s="95">
        <f t="shared" si="48"/>
        <v>0</v>
      </c>
      <c r="G70" s="230"/>
      <c r="H70" s="45"/>
      <c r="I70" s="91">
        <f t="shared" si="49"/>
        <v>0</v>
      </c>
      <c r="J70" s="264"/>
      <c r="K70" s="45"/>
      <c r="L70" s="95">
        <f t="shared" si="50"/>
        <v>0</v>
      </c>
      <c r="M70" s="230"/>
      <c r="N70" s="45"/>
      <c r="O70" s="91">
        <f t="shared" si="51"/>
        <v>0</v>
      </c>
      <c r="P70" s="291"/>
      <c r="Q70" s="297"/>
    </row>
    <row r="71" spans="1:17" hidden="1" x14ac:dyDescent="0.25">
      <c r="A71" s="30">
        <v>1225</v>
      </c>
      <c r="B71" s="43" t="s">
        <v>71</v>
      </c>
      <c r="C71" s="190">
        <f t="shared" si="24"/>
        <v>0</v>
      </c>
      <c r="D71" s="264">
        <v>0</v>
      </c>
      <c r="E71" s="45"/>
      <c r="F71" s="95">
        <f t="shared" si="48"/>
        <v>0</v>
      </c>
      <c r="G71" s="230"/>
      <c r="H71" s="45"/>
      <c r="I71" s="91">
        <f t="shared" si="49"/>
        <v>0</v>
      </c>
      <c r="J71" s="264"/>
      <c r="K71" s="45"/>
      <c r="L71" s="95">
        <f t="shared" si="50"/>
        <v>0</v>
      </c>
      <c r="M71" s="230"/>
      <c r="N71" s="45"/>
      <c r="O71" s="91">
        <f t="shared" si="51"/>
        <v>0</v>
      </c>
      <c r="P71" s="291"/>
      <c r="Q71" s="297"/>
    </row>
    <row r="72" spans="1:17" ht="24" hidden="1" x14ac:dyDescent="0.25">
      <c r="A72" s="30">
        <v>1227</v>
      </c>
      <c r="B72" s="43" t="s">
        <v>72</v>
      </c>
      <c r="C72" s="190">
        <f t="shared" si="24"/>
        <v>0</v>
      </c>
      <c r="D72" s="264">
        <v>0</v>
      </c>
      <c r="E72" s="45"/>
      <c r="F72" s="95">
        <f t="shared" si="48"/>
        <v>0</v>
      </c>
      <c r="G72" s="230"/>
      <c r="H72" s="45"/>
      <c r="I72" s="91">
        <f t="shared" si="49"/>
        <v>0</v>
      </c>
      <c r="J72" s="264"/>
      <c r="K72" s="45"/>
      <c r="L72" s="95">
        <f t="shared" si="50"/>
        <v>0</v>
      </c>
      <c r="M72" s="230"/>
      <c r="N72" s="45"/>
      <c r="O72" s="91">
        <f t="shared" si="51"/>
        <v>0</v>
      </c>
      <c r="P72" s="291"/>
      <c r="Q72" s="297"/>
    </row>
    <row r="73" spans="1:17" ht="36" hidden="1" x14ac:dyDescent="0.25">
      <c r="A73" s="30">
        <v>1228</v>
      </c>
      <c r="B73" s="43" t="s">
        <v>73</v>
      </c>
      <c r="C73" s="190">
        <f t="shared" si="24"/>
        <v>0</v>
      </c>
      <c r="D73" s="264">
        <v>0</v>
      </c>
      <c r="E73" s="45"/>
      <c r="F73" s="95">
        <f t="shared" si="48"/>
        <v>0</v>
      </c>
      <c r="G73" s="230"/>
      <c r="H73" s="45"/>
      <c r="I73" s="91">
        <f t="shared" si="49"/>
        <v>0</v>
      </c>
      <c r="J73" s="264"/>
      <c r="K73" s="45"/>
      <c r="L73" s="95">
        <f t="shared" si="50"/>
        <v>0</v>
      </c>
      <c r="M73" s="230"/>
      <c r="N73" s="45"/>
      <c r="O73" s="91">
        <f t="shared" si="51"/>
        <v>0</v>
      </c>
      <c r="P73" s="291"/>
      <c r="Q73" s="297"/>
    </row>
    <row r="74" spans="1:17" x14ac:dyDescent="0.25">
      <c r="A74" s="70">
        <v>2000</v>
      </c>
      <c r="B74" s="70" t="s">
        <v>74</v>
      </c>
      <c r="C74" s="200">
        <f t="shared" si="24"/>
        <v>9814</v>
      </c>
      <c r="D74" s="137">
        <f>SUM(D75,D82,D129,D163,D164,D171)</f>
        <v>9814</v>
      </c>
      <c r="E74" s="125">
        <f t="shared" ref="E74" si="52">SUM(E75,E82,E129,E163,E164,E171)</f>
        <v>0</v>
      </c>
      <c r="F74" s="897">
        <f>SUM(F75,F82,F129,F163,F164,F171)</f>
        <v>9814</v>
      </c>
      <c r="G74" s="227">
        <f t="shared" ref="G74:O74" si="53">SUM(G75,G82,G129,G163,G164,G171)</f>
        <v>0</v>
      </c>
      <c r="H74" s="125">
        <f t="shared" si="53"/>
        <v>0</v>
      </c>
      <c r="I74" s="897">
        <f t="shared" si="53"/>
        <v>0</v>
      </c>
      <c r="J74" s="137">
        <f t="shared" si="53"/>
        <v>0</v>
      </c>
      <c r="K74" s="71">
        <f t="shared" si="53"/>
        <v>0</v>
      </c>
      <c r="L74" s="172">
        <f t="shared" si="53"/>
        <v>0</v>
      </c>
      <c r="M74" s="227">
        <f t="shared" si="53"/>
        <v>0</v>
      </c>
      <c r="N74" s="71">
        <f t="shared" si="53"/>
        <v>0</v>
      </c>
      <c r="O74" s="125">
        <f t="shared" si="53"/>
        <v>0</v>
      </c>
      <c r="P74" s="313"/>
      <c r="Q74" s="297"/>
    </row>
    <row r="75" spans="1:17" ht="24" hidden="1" x14ac:dyDescent="0.25">
      <c r="A75" s="35">
        <v>2100</v>
      </c>
      <c r="B75" s="72" t="s">
        <v>75</v>
      </c>
      <c r="C75" s="188">
        <f t="shared" si="24"/>
        <v>0</v>
      </c>
      <c r="D75" s="130">
        <f>SUM(D76,D79)</f>
        <v>0</v>
      </c>
      <c r="E75" s="38">
        <f t="shared" ref="E75" si="54">SUM(E76,E79)</f>
        <v>0</v>
      </c>
      <c r="F75" s="175">
        <f>SUM(F76,F79)</f>
        <v>0</v>
      </c>
      <c r="G75" s="228">
        <f t="shared" ref="G75:O75" si="55">SUM(G76,G79)</f>
        <v>0</v>
      </c>
      <c r="H75" s="38">
        <f t="shared" si="55"/>
        <v>0</v>
      </c>
      <c r="I75" s="123">
        <f t="shared" si="55"/>
        <v>0</v>
      </c>
      <c r="J75" s="130">
        <f t="shared" si="55"/>
        <v>0</v>
      </c>
      <c r="K75" s="38">
        <f t="shared" si="55"/>
        <v>0</v>
      </c>
      <c r="L75" s="175">
        <f t="shared" si="55"/>
        <v>0</v>
      </c>
      <c r="M75" s="228">
        <f t="shared" si="55"/>
        <v>0</v>
      </c>
      <c r="N75" s="38">
        <f t="shared" si="55"/>
        <v>0</v>
      </c>
      <c r="O75" s="123">
        <f t="shared" si="55"/>
        <v>0</v>
      </c>
      <c r="P75" s="293"/>
      <c r="Q75" s="297"/>
    </row>
    <row r="76" spans="1:17" ht="24" hidden="1" x14ac:dyDescent="0.25">
      <c r="A76" s="782">
        <v>2110</v>
      </c>
      <c r="B76" s="40" t="s">
        <v>76</v>
      </c>
      <c r="C76" s="189">
        <f t="shared" si="24"/>
        <v>0</v>
      </c>
      <c r="D76" s="131">
        <f>SUM(D77:D78)</f>
        <v>0</v>
      </c>
      <c r="E76" s="79">
        <f t="shared" ref="E76" si="56">SUM(E77:E78)</f>
        <v>0</v>
      </c>
      <c r="F76" s="176">
        <f>SUM(F77:F78)</f>
        <v>0</v>
      </c>
      <c r="G76" s="233">
        <f t="shared" ref="G76:O76" si="57">SUM(G77:G78)</f>
        <v>0</v>
      </c>
      <c r="H76" s="79">
        <f t="shared" si="57"/>
        <v>0</v>
      </c>
      <c r="I76" s="90">
        <f t="shared" si="57"/>
        <v>0</v>
      </c>
      <c r="J76" s="131">
        <f t="shared" si="57"/>
        <v>0</v>
      </c>
      <c r="K76" s="79">
        <f t="shared" si="57"/>
        <v>0</v>
      </c>
      <c r="L76" s="176">
        <f t="shared" si="57"/>
        <v>0</v>
      </c>
      <c r="M76" s="233">
        <f t="shared" si="57"/>
        <v>0</v>
      </c>
      <c r="N76" s="79">
        <f t="shared" si="57"/>
        <v>0</v>
      </c>
      <c r="O76" s="90">
        <f t="shared" si="57"/>
        <v>0</v>
      </c>
      <c r="P76" s="290"/>
      <c r="Q76" s="297"/>
    </row>
    <row r="77" spans="1:17" hidden="1" x14ac:dyDescent="0.25">
      <c r="A77" s="30">
        <v>2111</v>
      </c>
      <c r="B77" s="43" t="s">
        <v>77</v>
      </c>
      <c r="C77" s="190">
        <f t="shared" si="24"/>
        <v>0</v>
      </c>
      <c r="D77" s="264">
        <v>0</v>
      </c>
      <c r="E77" s="45"/>
      <c r="F77" s="95">
        <f t="shared" ref="F77:F78" si="58">D77+E77</f>
        <v>0</v>
      </c>
      <c r="G77" s="230"/>
      <c r="H77" s="45"/>
      <c r="I77" s="91">
        <f t="shared" ref="I77:I78" si="59">G77+H77</f>
        <v>0</v>
      </c>
      <c r="J77" s="264"/>
      <c r="K77" s="45"/>
      <c r="L77" s="95">
        <f t="shared" ref="L77:L78" si="60">J77+K77</f>
        <v>0</v>
      </c>
      <c r="M77" s="230"/>
      <c r="N77" s="45"/>
      <c r="O77" s="91">
        <f t="shared" ref="O77:O78" si="61">M77+N77</f>
        <v>0</v>
      </c>
      <c r="P77" s="291"/>
      <c r="Q77" s="297"/>
    </row>
    <row r="78" spans="1:17" hidden="1" x14ac:dyDescent="0.25">
      <c r="A78" s="30">
        <v>2112</v>
      </c>
      <c r="B78" s="43" t="s">
        <v>78</v>
      </c>
      <c r="C78" s="190">
        <f t="shared" si="24"/>
        <v>0</v>
      </c>
      <c r="D78" s="264">
        <v>0</v>
      </c>
      <c r="E78" s="45"/>
      <c r="F78" s="95">
        <f t="shared" si="58"/>
        <v>0</v>
      </c>
      <c r="G78" s="230"/>
      <c r="H78" s="45"/>
      <c r="I78" s="91">
        <f t="shared" si="59"/>
        <v>0</v>
      </c>
      <c r="J78" s="264"/>
      <c r="K78" s="45"/>
      <c r="L78" s="95">
        <f t="shared" si="60"/>
        <v>0</v>
      </c>
      <c r="M78" s="230"/>
      <c r="N78" s="45"/>
      <c r="O78" s="91">
        <f t="shared" si="61"/>
        <v>0</v>
      </c>
      <c r="P78" s="291"/>
      <c r="Q78" s="297"/>
    </row>
    <row r="79" spans="1:17" ht="24" hidden="1" x14ac:dyDescent="0.25">
      <c r="A79" s="75">
        <v>2120</v>
      </c>
      <c r="B79" s="43" t="s">
        <v>79</v>
      </c>
      <c r="C79" s="190">
        <f t="shared" si="24"/>
        <v>0</v>
      </c>
      <c r="D79" s="132">
        <f>SUM(D80:D81)</f>
        <v>0</v>
      </c>
      <c r="E79" s="76">
        <f t="shared" ref="E79" si="62">SUM(E80:E81)</f>
        <v>0</v>
      </c>
      <c r="F79" s="95">
        <f>SUM(F80:F81)</f>
        <v>0</v>
      </c>
      <c r="G79" s="231">
        <f t="shared" ref="G79:O79" si="63">SUM(G80:G81)</f>
        <v>0</v>
      </c>
      <c r="H79" s="76">
        <f t="shared" si="63"/>
        <v>0</v>
      </c>
      <c r="I79" s="91">
        <f t="shared" si="63"/>
        <v>0</v>
      </c>
      <c r="J79" s="132">
        <f t="shared" si="63"/>
        <v>0</v>
      </c>
      <c r="K79" s="76">
        <f t="shared" si="63"/>
        <v>0</v>
      </c>
      <c r="L79" s="95">
        <f t="shared" si="63"/>
        <v>0</v>
      </c>
      <c r="M79" s="231">
        <f t="shared" si="63"/>
        <v>0</v>
      </c>
      <c r="N79" s="76">
        <f t="shared" si="63"/>
        <v>0</v>
      </c>
      <c r="O79" s="91">
        <f t="shared" si="63"/>
        <v>0</v>
      </c>
      <c r="P79" s="291"/>
      <c r="Q79" s="297"/>
    </row>
    <row r="80" spans="1:17" hidden="1" x14ac:dyDescent="0.25">
      <c r="A80" s="30">
        <v>2121</v>
      </c>
      <c r="B80" s="43" t="s">
        <v>77</v>
      </c>
      <c r="C80" s="190">
        <f t="shared" si="24"/>
        <v>0</v>
      </c>
      <c r="D80" s="264">
        <v>0</v>
      </c>
      <c r="E80" s="45"/>
      <c r="F80" s="95">
        <f t="shared" ref="F80:F81" si="64">D80+E80</f>
        <v>0</v>
      </c>
      <c r="G80" s="230"/>
      <c r="H80" s="45"/>
      <c r="I80" s="91">
        <f t="shared" ref="I80:I81" si="65">G80+H80</f>
        <v>0</v>
      </c>
      <c r="J80" s="264"/>
      <c r="K80" s="45"/>
      <c r="L80" s="95">
        <f t="shared" ref="L80:L81" si="66">J80+K80</f>
        <v>0</v>
      </c>
      <c r="M80" s="230"/>
      <c r="N80" s="45"/>
      <c r="O80" s="91">
        <f t="shared" ref="O80:O81" si="67">M80+N80</f>
        <v>0</v>
      </c>
      <c r="P80" s="291"/>
      <c r="Q80" s="297"/>
    </row>
    <row r="81" spans="1:17" hidden="1" x14ac:dyDescent="0.25">
      <c r="A81" s="30">
        <v>2122</v>
      </c>
      <c r="B81" s="43" t="s">
        <v>78</v>
      </c>
      <c r="C81" s="190">
        <f t="shared" si="24"/>
        <v>0</v>
      </c>
      <c r="D81" s="264">
        <v>0</v>
      </c>
      <c r="E81" s="45"/>
      <c r="F81" s="95">
        <f t="shared" si="64"/>
        <v>0</v>
      </c>
      <c r="G81" s="230"/>
      <c r="H81" s="45"/>
      <c r="I81" s="91">
        <f t="shared" si="65"/>
        <v>0</v>
      </c>
      <c r="J81" s="264"/>
      <c r="K81" s="45"/>
      <c r="L81" s="95">
        <f t="shared" si="66"/>
        <v>0</v>
      </c>
      <c r="M81" s="230"/>
      <c r="N81" s="45"/>
      <c r="O81" s="91">
        <f t="shared" si="67"/>
        <v>0</v>
      </c>
      <c r="P81" s="291"/>
      <c r="Q81" s="297"/>
    </row>
    <row r="82" spans="1:17" x14ac:dyDescent="0.25">
      <c r="A82" s="35">
        <v>2200</v>
      </c>
      <c r="B82" s="72" t="s">
        <v>80</v>
      </c>
      <c r="C82" s="188">
        <f t="shared" si="24"/>
        <v>9814</v>
      </c>
      <c r="D82" s="130">
        <f>SUM(D83,D88,D94,D102,D111,D115,D121,D127)</f>
        <v>9814</v>
      </c>
      <c r="E82" s="123">
        <f t="shared" ref="E82" si="68">SUM(E83,E88,E94,E102,E111,E115,E121,E127)</f>
        <v>0</v>
      </c>
      <c r="F82" s="898">
        <f>SUM(F83,F88,F94,F102,F111,F115,F121,F127)</f>
        <v>9814</v>
      </c>
      <c r="G82" s="228">
        <f t="shared" ref="G82:O82" si="69">SUM(G83,G88,G94,G102,G111,G115,G121,G127)</f>
        <v>0</v>
      </c>
      <c r="H82" s="123">
        <f t="shared" si="69"/>
        <v>0</v>
      </c>
      <c r="I82" s="898">
        <f t="shared" si="69"/>
        <v>0</v>
      </c>
      <c r="J82" s="130">
        <f t="shared" si="69"/>
        <v>0</v>
      </c>
      <c r="K82" s="38">
        <f t="shared" si="69"/>
        <v>0</v>
      </c>
      <c r="L82" s="175">
        <f t="shared" si="69"/>
        <v>0</v>
      </c>
      <c r="M82" s="228">
        <f t="shared" si="69"/>
        <v>0</v>
      </c>
      <c r="N82" s="38">
        <f t="shared" si="69"/>
        <v>0</v>
      </c>
      <c r="O82" s="123">
        <f t="shared" si="69"/>
        <v>0</v>
      </c>
      <c r="P82" s="315"/>
      <c r="Q82" s="297"/>
    </row>
    <row r="83" spans="1:17" hidden="1" x14ac:dyDescent="0.25">
      <c r="A83" s="73">
        <v>2210</v>
      </c>
      <c r="B83" s="58" t="s">
        <v>81</v>
      </c>
      <c r="C83" s="195">
        <f t="shared" si="24"/>
        <v>0</v>
      </c>
      <c r="D83" s="86">
        <f>SUM(D84:D87)</f>
        <v>0</v>
      </c>
      <c r="E83" s="74">
        <f t="shared" ref="E83" si="70">SUM(E84:E87)</f>
        <v>0</v>
      </c>
      <c r="F83" s="174">
        <f>SUM(F84:F87)</f>
        <v>0</v>
      </c>
      <c r="G83" s="229">
        <f t="shared" ref="G83:O83" si="71">SUM(G84:G87)</f>
        <v>0</v>
      </c>
      <c r="H83" s="74">
        <f t="shared" si="71"/>
        <v>0</v>
      </c>
      <c r="I83" s="154">
        <f t="shared" si="71"/>
        <v>0</v>
      </c>
      <c r="J83" s="86">
        <f t="shared" si="71"/>
        <v>0</v>
      </c>
      <c r="K83" s="74">
        <f t="shared" si="71"/>
        <v>0</v>
      </c>
      <c r="L83" s="174">
        <f t="shared" si="71"/>
        <v>0</v>
      </c>
      <c r="M83" s="229">
        <f t="shared" si="71"/>
        <v>0</v>
      </c>
      <c r="N83" s="74">
        <f t="shared" si="71"/>
        <v>0</v>
      </c>
      <c r="O83" s="154">
        <f t="shared" si="71"/>
        <v>0</v>
      </c>
      <c r="P83" s="292"/>
      <c r="Q83" s="297"/>
    </row>
    <row r="84" spans="1:17" hidden="1" x14ac:dyDescent="0.25">
      <c r="A84" s="27">
        <v>2211</v>
      </c>
      <c r="B84" s="40" t="s">
        <v>82</v>
      </c>
      <c r="C84" s="189">
        <f t="shared" si="24"/>
        <v>0</v>
      </c>
      <c r="D84" s="263">
        <v>0</v>
      </c>
      <c r="E84" s="42"/>
      <c r="F84" s="176">
        <f t="shared" ref="F84:F87" si="72">D84+E84</f>
        <v>0</v>
      </c>
      <c r="G84" s="220"/>
      <c r="H84" s="42"/>
      <c r="I84" s="90">
        <f t="shared" ref="I84:I87" si="73">G84+H84</f>
        <v>0</v>
      </c>
      <c r="J84" s="263"/>
      <c r="K84" s="42"/>
      <c r="L84" s="176">
        <f t="shared" ref="L84:L87" si="74">J84+K84</f>
        <v>0</v>
      </c>
      <c r="M84" s="220"/>
      <c r="N84" s="42"/>
      <c r="O84" s="90">
        <f t="shared" ref="O84:O87" si="75">M84+N84</f>
        <v>0</v>
      </c>
      <c r="P84" s="290"/>
      <c r="Q84" s="297"/>
    </row>
    <row r="85" spans="1:17" ht="24" hidden="1" x14ac:dyDescent="0.25">
      <c r="A85" s="30">
        <v>2212</v>
      </c>
      <c r="B85" s="43" t="s">
        <v>83</v>
      </c>
      <c r="C85" s="190">
        <f t="shared" si="24"/>
        <v>0</v>
      </c>
      <c r="D85" s="264">
        <v>0</v>
      </c>
      <c r="E85" s="45"/>
      <c r="F85" s="95">
        <f t="shared" si="72"/>
        <v>0</v>
      </c>
      <c r="G85" s="230"/>
      <c r="H85" s="45"/>
      <c r="I85" s="91">
        <f t="shared" si="73"/>
        <v>0</v>
      </c>
      <c r="J85" s="264"/>
      <c r="K85" s="45"/>
      <c r="L85" s="95">
        <f t="shared" si="74"/>
        <v>0</v>
      </c>
      <c r="M85" s="230"/>
      <c r="N85" s="45"/>
      <c r="O85" s="91">
        <f t="shared" si="75"/>
        <v>0</v>
      </c>
      <c r="P85" s="291"/>
      <c r="Q85" s="297"/>
    </row>
    <row r="86" spans="1:17" ht="24" hidden="1" x14ac:dyDescent="0.25">
      <c r="A86" s="30">
        <v>2214</v>
      </c>
      <c r="B86" s="43" t="s">
        <v>84</v>
      </c>
      <c r="C86" s="190">
        <f t="shared" si="24"/>
        <v>0</v>
      </c>
      <c r="D86" s="264">
        <v>0</v>
      </c>
      <c r="E86" s="45"/>
      <c r="F86" s="95">
        <f t="shared" si="72"/>
        <v>0</v>
      </c>
      <c r="G86" s="230"/>
      <c r="H86" s="45"/>
      <c r="I86" s="91">
        <f t="shared" si="73"/>
        <v>0</v>
      </c>
      <c r="J86" s="264"/>
      <c r="K86" s="45"/>
      <c r="L86" s="95">
        <f t="shared" si="74"/>
        <v>0</v>
      </c>
      <c r="M86" s="230"/>
      <c r="N86" s="45"/>
      <c r="O86" s="91">
        <f t="shared" si="75"/>
        <v>0</v>
      </c>
      <c r="P86" s="291"/>
      <c r="Q86" s="297"/>
    </row>
    <row r="87" spans="1:17" hidden="1" x14ac:dyDescent="0.25">
      <c r="A87" s="30">
        <v>2219</v>
      </c>
      <c r="B87" s="43" t="s">
        <v>85</v>
      </c>
      <c r="C87" s="190">
        <f t="shared" si="24"/>
        <v>0</v>
      </c>
      <c r="D87" s="264">
        <v>0</v>
      </c>
      <c r="E87" s="45"/>
      <c r="F87" s="95">
        <f t="shared" si="72"/>
        <v>0</v>
      </c>
      <c r="G87" s="230"/>
      <c r="H87" s="45"/>
      <c r="I87" s="91">
        <f t="shared" si="73"/>
        <v>0</v>
      </c>
      <c r="J87" s="264"/>
      <c r="K87" s="45"/>
      <c r="L87" s="95">
        <f t="shared" si="74"/>
        <v>0</v>
      </c>
      <c r="M87" s="230"/>
      <c r="N87" s="45"/>
      <c r="O87" s="91">
        <f t="shared" si="75"/>
        <v>0</v>
      </c>
      <c r="P87" s="291"/>
      <c r="Q87" s="297"/>
    </row>
    <row r="88" spans="1:17" hidden="1" x14ac:dyDescent="0.25">
      <c r="A88" s="75">
        <v>2220</v>
      </c>
      <c r="B88" s="43" t="s">
        <v>86</v>
      </c>
      <c r="C88" s="190">
        <f t="shared" si="24"/>
        <v>0</v>
      </c>
      <c r="D88" s="132">
        <f>SUM(D89:D93)</f>
        <v>0</v>
      </c>
      <c r="E88" s="76">
        <f t="shared" ref="E88" si="76">SUM(E89:E93)</f>
        <v>0</v>
      </c>
      <c r="F88" s="95">
        <f>SUM(F89:F93)</f>
        <v>0</v>
      </c>
      <c r="G88" s="231">
        <f t="shared" ref="G88:O88" si="77">SUM(G89:G93)</f>
        <v>0</v>
      </c>
      <c r="H88" s="76">
        <f t="shared" si="77"/>
        <v>0</v>
      </c>
      <c r="I88" s="91">
        <f t="shared" si="77"/>
        <v>0</v>
      </c>
      <c r="J88" s="132">
        <f t="shared" si="77"/>
        <v>0</v>
      </c>
      <c r="K88" s="76">
        <f t="shared" si="77"/>
        <v>0</v>
      </c>
      <c r="L88" s="95">
        <f t="shared" si="77"/>
        <v>0</v>
      </c>
      <c r="M88" s="231">
        <f t="shared" si="77"/>
        <v>0</v>
      </c>
      <c r="N88" s="76">
        <f t="shared" si="77"/>
        <v>0</v>
      </c>
      <c r="O88" s="91">
        <f t="shared" si="77"/>
        <v>0</v>
      </c>
      <c r="P88" s="291"/>
      <c r="Q88" s="297"/>
    </row>
    <row r="89" spans="1:17" hidden="1" x14ac:dyDescent="0.25">
      <c r="A89" s="30">
        <v>2221</v>
      </c>
      <c r="B89" s="43" t="s">
        <v>305</v>
      </c>
      <c r="C89" s="190">
        <f t="shared" si="24"/>
        <v>0</v>
      </c>
      <c r="D89" s="264">
        <v>0</v>
      </c>
      <c r="E89" s="45"/>
      <c r="F89" s="95">
        <f t="shared" ref="F89:F93" si="78">D89+E89</f>
        <v>0</v>
      </c>
      <c r="G89" s="230"/>
      <c r="H89" s="45"/>
      <c r="I89" s="91">
        <f t="shared" ref="I89:I93" si="79">G89+H89</f>
        <v>0</v>
      </c>
      <c r="J89" s="264"/>
      <c r="K89" s="45"/>
      <c r="L89" s="95">
        <f t="shared" ref="L89:L93" si="80">J89+K89</f>
        <v>0</v>
      </c>
      <c r="M89" s="230"/>
      <c r="N89" s="45"/>
      <c r="O89" s="91">
        <f t="shared" ref="O89:O93" si="81">M89+N89</f>
        <v>0</v>
      </c>
      <c r="P89" s="291"/>
      <c r="Q89" s="297"/>
    </row>
    <row r="90" spans="1:17" hidden="1" x14ac:dyDescent="0.25">
      <c r="A90" s="30">
        <v>2222</v>
      </c>
      <c r="B90" s="43" t="s">
        <v>87</v>
      </c>
      <c r="C90" s="190">
        <f t="shared" si="24"/>
        <v>0</v>
      </c>
      <c r="D90" s="264">
        <v>0</v>
      </c>
      <c r="E90" s="45"/>
      <c r="F90" s="95">
        <f t="shared" si="78"/>
        <v>0</v>
      </c>
      <c r="G90" s="230"/>
      <c r="H90" s="45"/>
      <c r="I90" s="91">
        <f t="shared" si="79"/>
        <v>0</v>
      </c>
      <c r="J90" s="264"/>
      <c r="K90" s="45"/>
      <c r="L90" s="95">
        <f t="shared" si="80"/>
        <v>0</v>
      </c>
      <c r="M90" s="230"/>
      <c r="N90" s="45"/>
      <c r="O90" s="91">
        <f t="shared" si="81"/>
        <v>0</v>
      </c>
      <c r="P90" s="291"/>
      <c r="Q90" s="297"/>
    </row>
    <row r="91" spans="1:17" hidden="1" x14ac:dyDescent="0.25">
      <c r="A91" s="30">
        <v>2223</v>
      </c>
      <c r="B91" s="43" t="s">
        <v>88</v>
      </c>
      <c r="C91" s="190">
        <f t="shared" si="24"/>
        <v>0</v>
      </c>
      <c r="D91" s="264">
        <v>0</v>
      </c>
      <c r="E91" s="45"/>
      <c r="F91" s="95">
        <f t="shared" si="78"/>
        <v>0</v>
      </c>
      <c r="G91" s="230"/>
      <c r="H91" s="45"/>
      <c r="I91" s="91">
        <f t="shared" si="79"/>
        <v>0</v>
      </c>
      <c r="J91" s="264"/>
      <c r="K91" s="45"/>
      <c r="L91" s="95">
        <f t="shared" si="80"/>
        <v>0</v>
      </c>
      <c r="M91" s="230"/>
      <c r="N91" s="45"/>
      <c r="O91" s="91">
        <f t="shared" si="81"/>
        <v>0</v>
      </c>
      <c r="P91" s="291"/>
      <c r="Q91" s="297"/>
    </row>
    <row r="92" spans="1:17" ht="36" hidden="1" x14ac:dyDescent="0.25">
      <c r="A92" s="30">
        <v>2224</v>
      </c>
      <c r="B92" s="43" t="s">
        <v>89</v>
      </c>
      <c r="C92" s="190">
        <f t="shared" si="24"/>
        <v>0</v>
      </c>
      <c r="D92" s="264">
        <v>0</v>
      </c>
      <c r="E92" s="45"/>
      <c r="F92" s="95">
        <f t="shared" si="78"/>
        <v>0</v>
      </c>
      <c r="G92" s="230"/>
      <c r="H92" s="45"/>
      <c r="I92" s="91">
        <f t="shared" si="79"/>
        <v>0</v>
      </c>
      <c r="J92" s="264"/>
      <c r="K92" s="45"/>
      <c r="L92" s="95">
        <f t="shared" si="80"/>
        <v>0</v>
      </c>
      <c r="M92" s="230"/>
      <c r="N92" s="45"/>
      <c r="O92" s="91">
        <f t="shared" si="81"/>
        <v>0</v>
      </c>
      <c r="P92" s="291"/>
      <c r="Q92" s="297"/>
    </row>
    <row r="93" spans="1:17" hidden="1" x14ac:dyDescent="0.25">
      <c r="A93" s="30">
        <v>2229</v>
      </c>
      <c r="B93" s="43" t="s">
        <v>90</v>
      </c>
      <c r="C93" s="190">
        <f t="shared" si="24"/>
        <v>0</v>
      </c>
      <c r="D93" s="264">
        <v>0</v>
      </c>
      <c r="E93" s="45"/>
      <c r="F93" s="95">
        <f t="shared" si="78"/>
        <v>0</v>
      </c>
      <c r="G93" s="230"/>
      <c r="H93" s="45"/>
      <c r="I93" s="91">
        <f t="shared" si="79"/>
        <v>0</v>
      </c>
      <c r="J93" s="264"/>
      <c r="K93" s="45"/>
      <c r="L93" s="95">
        <f t="shared" si="80"/>
        <v>0</v>
      </c>
      <c r="M93" s="230"/>
      <c r="N93" s="45"/>
      <c r="O93" s="91">
        <f t="shared" si="81"/>
        <v>0</v>
      </c>
      <c r="P93" s="291"/>
      <c r="Q93" s="297"/>
    </row>
    <row r="94" spans="1:17" ht="24" hidden="1" x14ac:dyDescent="0.25">
      <c r="A94" s="75">
        <v>2230</v>
      </c>
      <c r="B94" s="43" t="s">
        <v>91</v>
      </c>
      <c r="C94" s="190">
        <f t="shared" si="24"/>
        <v>0</v>
      </c>
      <c r="D94" s="132">
        <f>SUM(D95:D101)</f>
        <v>0</v>
      </c>
      <c r="E94" s="76">
        <f t="shared" ref="E94" si="82">SUM(E95:E101)</f>
        <v>0</v>
      </c>
      <c r="F94" s="95">
        <f>SUM(F95:F101)</f>
        <v>0</v>
      </c>
      <c r="G94" s="231">
        <f t="shared" ref="G94:N94" si="83">SUM(G95:G101)</f>
        <v>0</v>
      </c>
      <c r="H94" s="76">
        <f t="shared" si="83"/>
        <v>0</v>
      </c>
      <c r="I94" s="91">
        <f t="shared" si="83"/>
        <v>0</v>
      </c>
      <c r="J94" s="132">
        <f t="shared" si="83"/>
        <v>0</v>
      </c>
      <c r="K94" s="76">
        <f t="shared" si="83"/>
        <v>0</v>
      </c>
      <c r="L94" s="95">
        <f t="shared" si="83"/>
        <v>0</v>
      </c>
      <c r="M94" s="231">
        <f t="shared" si="83"/>
        <v>0</v>
      </c>
      <c r="N94" s="76">
        <f t="shared" si="83"/>
        <v>0</v>
      </c>
      <c r="O94" s="91">
        <f>SUM(O95:O101)</f>
        <v>0</v>
      </c>
      <c r="P94" s="291"/>
      <c r="Q94" s="297"/>
    </row>
    <row r="95" spans="1:17" hidden="1" x14ac:dyDescent="0.25">
      <c r="A95" s="30">
        <v>2231</v>
      </c>
      <c r="B95" s="43" t="s">
        <v>92</v>
      </c>
      <c r="C95" s="190">
        <f t="shared" si="24"/>
        <v>0</v>
      </c>
      <c r="D95" s="264">
        <v>0</v>
      </c>
      <c r="E95" s="45"/>
      <c r="F95" s="95">
        <f t="shared" ref="F95:F101" si="84">D95+E95</f>
        <v>0</v>
      </c>
      <c r="G95" s="230"/>
      <c r="H95" s="45"/>
      <c r="I95" s="91">
        <f t="shared" ref="I95:I101" si="85">G95+H95</f>
        <v>0</v>
      </c>
      <c r="J95" s="264"/>
      <c r="K95" s="45"/>
      <c r="L95" s="95">
        <f t="shared" ref="L95:L101" si="86">J95+K95</f>
        <v>0</v>
      </c>
      <c r="M95" s="230"/>
      <c r="N95" s="45"/>
      <c r="O95" s="91">
        <f t="shared" ref="O95:O101" si="87">M95+N95</f>
        <v>0</v>
      </c>
      <c r="P95" s="291"/>
      <c r="Q95" s="297"/>
    </row>
    <row r="96" spans="1:17" ht="24" hidden="1" x14ac:dyDescent="0.25">
      <c r="A96" s="30">
        <v>2232</v>
      </c>
      <c r="B96" s="43" t="s">
        <v>93</v>
      </c>
      <c r="C96" s="190">
        <f t="shared" si="24"/>
        <v>0</v>
      </c>
      <c r="D96" s="264">
        <v>0</v>
      </c>
      <c r="E96" s="45"/>
      <c r="F96" s="95">
        <f t="shared" si="84"/>
        <v>0</v>
      </c>
      <c r="G96" s="230"/>
      <c r="H96" s="45"/>
      <c r="I96" s="91">
        <f t="shared" si="85"/>
        <v>0</v>
      </c>
      <c r="J96" s="264"/>
      <c r="K96" s="45"/>
      <c r="L96" s="95">
        <f t="shared" si="86"/>
        <v>0</v>
      </c>
      <c r="M96" s="230"/>
      <c r="N96" s="45"/>
      <c r="O96" s="91">
        <f t="shared" si="87"/>
        <v>0</v>
      </c>
      <c r="P96" s="291"/>
      <c r="Q96" s="297"/>
    </row>
    <row r="97" spans="1:17" hidden="1" x14ac:dyDescent="0.25">
      <c r="A97" s="27">
        <v>2233</v>
      </c>
      <c r="B97" s="40" t="s">
        <v>94</v>
      </c>
      <c r="C97" s="189">
        <f t="shared" si="24"/>
        <v>0</v>
      </c>
      <c r="D97" s="263">
        <v>0</v>
      </c>
      <c r="E97" s="42"/>
      <c r="F97" s="176">
        <f t="shared" si="84"/>
        <v>0</v>
      </c>
      <c r="G97" s="220"/>
      <c r="H97" s="42"/>
      <c r="I97" s="90">
        <f t="shared" si="85"/>
        <v>0</v>
      </c>
      <c r="J97" s="263"/>
      <c r="K97" s="42"/>
      <c r="L97" s="176">
        <f t="shared" si="86"/>
        <v>0</v>
      </c>
      <c r="M97" s="220"/>
      <c r="N97" s="42"/>
      <c r="O97" s="90">
        <f t="shared" si="87"/>
        <v>0</v>
      </c>
      <c r="P97" s="290"/>
      <c r="Q97" s="297"/>
    </row>
    <row r="98" spans="1:17" ht="24" hidden="1" x14ac:dyDescent="0.25">
      <c r="A98" s="30">
        <v>2234</v>
      </c>
      <c r="B98" s="43" t="s">
        <v>95</v>
      </c>
      <c r="C98" s="190">
        <f t="shared" si="24"/>
        <v>0</v>
      </c>
      <c r="D98" s="264">
        <v>0</v>
      </c>
      <c r="E98" s="45"/>
      <c r="F98" s="95">
        <f t="shared" si="84"/>
        <v>0</v>
      </c>
      <c r="G98" s="230"/>
      <c r="H98" s="45"/>
      <c r="I98" s="91">
        <f t="shared" si="85"/>
        <v>0</v>
      </c>
      <c r="J98" s="264"/>
      <c r="K98" s="45"/>
      <c r="L98" s="95">
        <f t="shared" si="86"/>
        <v>0</v>
      </c>
      <c r="M98" s="230"/>
      <c r="N98" s="45"/>
      <c r="O98" s="91">
        <f t="shared" si="87"/>
        <v>0</v>
      </c>
      <c r="P98" s="291"/>
      <c r="Q98" s="297"/>
    </row>
    <row r="99" spans="1:17" hidden="1" x14ac:dyDescent="0.25">
      <c r="A99" s="30">
        <v>2235</v>
      </c>
      <c r="B99" s="43" t="s">
        <v>96</v>
      </c>
      <c r="C99" s="190">
        <f t="shared" si="24"/>
        <v>0</v>
      </c>
      <c r="D99" s="264">
        <v>0</v>
      </c>
      <c r="E99" s="45"/>
      <c r="F99" s="95">
        <f t="shared" si="84"/>
        <v>0</v>
      </c>
      <c r="G99" s="230"/>
      <c r="H99" s="45"/>
      <c r="I99" s="91">
        <f t="shared" si="85"/>
        <v>0</v>
      </c>
      <c r="J99" s="264"/>
      <c r="K99" s="45"/>
      <c r="L99" s="95">
        <f t="shared" si="86"/>
        <v>0</v>
      </c>
      <c r="M99" s="230"/>
      <c r="N99" s="45"/>
      <c r="O99" s="91">
        <f t="shared" si="87"/>
        <v>0</v>
      </c>
      <c r="P99" s="291"/>
      <c r="Q99" s="297"/>
    </row>
    <row r="100" spans="1:17" hidden="1" x14ac:dyDescent="0.25">
      <c r="A100" s="30">
        <v>2236</v>
      </c>
      <c r="B100" s="43" t="s">
        <v>97</v>
      </c>
      <c r="C100" s="190">
        <f t="shared" si="24"/>
        <v>0</v>
      </c>
      <c r="D100" s="264">
        <v>0</v>
      </c>
      <c r="E100" s="45"/>
      <c r="F100" s="95">
        <f t="shared" si="84"/>
        <v>0</v>
      </c>
      <c r="G100" s="230"/>
      <c r="H100" s="45"/>
      <c r="I100" s="91">
        <f t="shared" si="85"/>
        <v>0</v>
      </c>
      <c r="J100" s="264"/>
      <c r="K100" s="45"/>
      <c r="L100" s="95">
        <f t="shared" si="86"/>
        <v>0</v>
      </c>
      <c r="M100" s="230"/>
      <c r="N100" s="45"/>
      <c r="O100" s="91">
        <f t="shared" si="87"/>
        <v>0</v>
      </c>
      <c r="P100" s="291"/>
      <c r="Q100" s="297"/>
    </row>
    <row r="101" spans="1:17" hidden="1" x14ac:dyDescent="0.25">
      <c r="A101" s="30">
        <v>2239</v>
      </c>
      <c r="B101" s="43" t="s">
        <v>98</v>
      </c>
      <c r="C101" s="190">
        <f t="shared" si="24"/>
        <v>0</v>
      </c>
      <c r="D101" s="264">
        <v>0</v>
      </c>
      <c r="E101" s="45"/>
      <c r="F101" s="95">
        <f t="shared" si="84"/>
        <v>0</v>
      </c>
      <c r="G101" s="230"/>
      <c r="H101" s="45"/>
      <c r="I101" s="91">
        <f t="shared" si="85"/>
        <v>0</v>
      </c>
      <c r="J101" s="264"/>
      <c r="K101" s="45"/>
      <c r="L101" s="95">
        <f t="shared" si="86"/>
        <v>0</v>
      </c>
      <c r="M101" s="230"/>
      <c r="N101" s="45"/>
      <c r="O101" s="91">
        <f t="shared" si="87"/>
        <v>0</v>
      </c>
      <c r="P101" s="291"/>
      <c r="Q101" s="297"/>
    </row>
    <row r="102" spans="1:17" ht="24" x14ac:dyDescent="0.25">
      <c r="A102" s="75">
        <v>2240</v>
      </c>
      <c r="B102" s="43" t="s">
        <v>99</v>
      </c>
      <c r="C102" s="190">
        <f t="shared" si="24"/>
        <v>9814</v>
      </c>
      <c r="D102" s="132">
        <f>SUM(D103:D110)</f>
        <v>9814</v>
      </c>
      <c r="E102" s="91">
        <f t="shared" ref="E102" si="88">SUM(E103:E110)</f>
        <v>0</v>
      </c>
      <c r="F102" s="899">
        <f>SUM(F103:F110)</f>
        <v>9814</v>
      </c>
      <c r="G102" s="231">
        <f t="shared" ref="G102:N102" si="89">SUM(G103:G110)</f>
        <v>0</v>
      </c>
      <c r="H102" s="91">
        <f t="shared" si="89"/>
        <v>0</v>
      </c>
      <c r="I102" s="899">
        <f t="shared" si="89"/>
        <v>0</v>
      </c>
      <c r="J102" s="132">
        <f t="shared" si="89"/>
        <v>0</v>
      </c>
      <c r="K102" s="76">
        <f t="shared" si="89"/>
        <v>0</v>
      </c>
      <c r="L102" s="95">
        <f t="shared" si="89"/>
        <v>0</v>
      </c>
      <c r="M102" s="231">
        <f t="shared" si="89"/>
        <v>0</v>
      </c>
      <c r="N102" s="76">
        <f t="shared" si="89"/>
        <v>0</v>
      </c>
      <c r="O102" s="91">
        <f>SUM(O103:O110)</f>
        <v>0</v>
      </c>
      <c r="P102" s="291"/>
      <c r="Q102" s="297"/>
    </row>
    <row r="103" spans="1:17" x14ac:dyDescent="0.25">
      <c r="A103" s="30">
        <v>2241</v>
      </c>
      <c r="B103" s="43" t="s">
        <v>100</v>
      </c>
      <c r="C103" s="190">
        <f t="shared" si="24"/>
        <v>9814</v>
      </c>
      <c r="D103" s="264">
        <v>9814</v>
      </c>
      <c r="E103" s="705"/>
      <c r="F103" s="899">
        <f t="shared" ref="F103:F110" si="90">D103+E103</f>
        <v>9814</v>
      </c>
      <c r="G103" s="230"/>
      <c r="H103" s="705"/>
      <c r="I103" s="899">
        <f t="shared" ref="I103:I110" si="91">G103+H103</f>
        <v>0</v>
      </c>
      <c r="J103" s="264"/>
      <c r="K103" s="45"/>
      <c r="L103" s="95">
        <f t="shared" ref="L103:L110" si="92">J103+K103</f>
        <v>0</v>
      </c>
      <c r="M103" s="230"/>
      <c r="N103" s="45"/>
      <c r="O103" s="91">
        <f t="shared" ref="O103:O110" si="93">M103+N103</f>
        <v>0</v>
      </c>
      <c r="P103" s="291"/>
      <c r="Q103" s="297"/>
    </row>
    <row r="104" spans="1:17" hidden="1" x14ac:dyDescent="0.25">
      <c r="A104" s="30">
        <v>2242</v>
      </c>
      <c r="B104" s="43" t="s">
        <v>101</v>
      </c>
      <c r="C104" s="190">
        <f t="shared" si="24"/>
        <v>0</v>
      </c>
      <c r="D104" s="264">
        <v>0</v>
      </c>
      <c r="E104" s="45"/>
      <c r="F104" s="95">
        <f t="shared" si="90"/>
        <v>0</v>
      </c>
      <c r="G104" s="230"/>
      <c r="H104" s="45"/>
      <c r="I104" s="91">
        <f t="shared" si="91"/>
        <v>0</v>
      </c>
      <c r="J104" s="264"/>
      <c r="K104" s="45"/>
      <c r="L104" s="95">
        <f t="shared" si="92"/>
        <v>0</v>
      </c>
      <c r="M104" s="230"/>
      <c r="N104" s="45"/>
      <c r="O104" s="91">
        <f t="shared" si="93"/>
        <v>0</v>
      </c>
      <c r="P104" s="291"/>
      <c r="Q104" s="297"/>
    </row>
    <row r="105" spans="1:17" ht="24" hidden="1" x14ac:dyDescent="0.25">
      <c r="A105" s="30">
        <v>2243</v>
      </c>
      <c r="B105" s="43" t="s">
        <v>102</v>
      </c>
      <c r="C105" s="190">
        <f t="shared" si="24"/>
        <v>0</v>
      </c>
      <c r="D105" s="264">
        <v>0</v>
      </c>
      <c r="E105" s="45"/>
      <c r="F105" s="95">
        <f t="shared" si="90"/>
        <v>0</v>
      </c>
      <c r="G105" s="230"/>
      <c r="H105" s="45"/>
      <c r="I105" s="91">
        <f t="shared" si="91"/>
        <v>0</v>
      </c>
      <c r="J105" s="264"/>
      <c r="K105" s="45"/>
      <c r="L105" s="95">
        <f t="shared" si="92"/>
        <v>0</v>
      </c>
      <c r="M105" s="230"/>
      <c r="N105" s="45"/>
      <c r="O105" s="91">
        <f t="shared" si="93"/>
        <v>0</v>
      </c>
      <c r="P105" s="291"/>
      <c r="Q105" s="297"/>
    </row>
    <row r="106" spans="1:17" hidden="1" x14ac:dyDescent="0.25">
      <c r="A106" s="30">
        <v>2244</v>
      </c>
      <c r="B106" s="43" t="s">
        <v>103</v>
      </c>
      <c r="C106" s="190">
        <f t="shared" si="24"/>
        <v>0</v>
      </c>
      <c r="D106" s="264">
        <v>0</v>
      </c>
      <c r="E106" s="45"/>
      <c r="F106" s="95">
        <f t="shared" si="90"/>
        <v>0</v>
      </c>
      <c r="G106" s="230"/>
      <c r="H106" s="45"/>
      <c r="I106" s="91">
        <f t="shared" si="91"/>
        <v>0</v>
      </c>
      <c r="J106" s="264"/>
      <c r="K106" s="45"/>
      <c r="L106" s="95">
        <f t="shared" si="92"/>
        <v>0</v>
      </c>
      <c r="M106" s="230"/>
      <c r="N106" s="45"/>
      <c r="O106" s="91">
        <f t="shared" si="93"/>
        <v>0</v>
      </c>
      <c r="P106" s="291"/>
      <c r="Q106" s="297"/>
    </row>
    <row r="107" spans="1:17" hidden="1" x14ac:dyDescent="0.25">
      <c r="A107" s="30">
        <v>2246</v>
      </c>
      <c r="B107" s="43" t="s">
        <v>104</v>
      </c>
      <c r="C107" s="190">
        <f t="shared" si="24"/>
        <v>0</v>
      </c>
      <c r="D107" s="264">
        <v>0</v>
      </c>
      <c r="E107" s="45"/>
      <c r="F107" s="95">
        <f t="shared" si="90"/>
        <v>0</v>
      </c>
      <c r="G107" s="230"/>
      <c r="H107" s="45"/>
      <c r="I107" s="91">
        <f t="shared" si="91"/>
        <v>0</v>
      </c>
      <c r="J107" s="264"/>
      <c r="K107" s="45"/>
      <c r="L107" s="95">
        <f t="shared" si="92"/>
        <v>0</v>
      </c>
      <c r="M107" s="230"/>
      <c r="N107" s="45"/>
      <c r="O107" s="91">
        <f t="shared" si="93"/>
        <v>0</v>
      </c>
      <c r="P107" s="291"/>
      <c r="Q107" s="297"/>
    </row>
    <row r="108" spans="1:17" hidden="1" x14ac:dyDescent="0.25">
      <c r="A108" s="30">
        <v>2247</v>
      </c>
      <c r="B108" s="43" t="s">
        <v>105</v>
      </c>
      <c r="C108" s="190">
        <f t="shared" si="24"/>
        <v>0</v>
      </c>
      <c r="D108" s="264">
        <v>0</v>
      </c>
      <c r="E108" s="45"/>
      <c r="F108" s="95">
        <f t="shared" si="90"/>
        <v>0</v>
      </c>
      <c r="G108" s="230"/>
      <c r="H108" s="45"/>
      <c r="I108" s="91">
        <f t="shared" si="91"/>
        <v>0</v>
      </c>
      <c r="J108" s="264"/>
      <c r="K108" s="45"/>
      <c r="L108" s="95">
        <f t="shared" si="92"/>
        <v>0</v>
      </c>
      <c r="M108" s="230"/>
      <c r="N108" s="45"/>
      <c r="O108" s="91">
        <f t="shared" si="93"/>
        <v>0</v>
      </c>
      <c r="P108" s="291"/>
      <c r="Q108" s="297"/>
    </row>
    <row r="109" spans="1:17" ht="24" hidden="1" x14ac:dyDescent="0.25">
      <c r="A109" s="30">
        <v>2248</v>
      </c>
      <c r="B109" s="43" t="s">
        <v>106</v>
      </c>
      <c r="C109" s="190">
        <f t="shared" si="24"/>
        <v>0</v>
      </c>
      <c r="D109" s="264">
        <v>0</v>
      </c>
      <c r="E109" s="45"/>
      <c r="F109" s="95">
        <f t="shared" si="90"/>
        <v>0</v>
      </c>
      <c r="G109" s="230"/>
      <c r="H109" s="45"/>
      <c r="I109" s="91">
        <f t="shared" si="91"/>
        <v>0</v>
      </c>
      <c r="J109" s="264"/>
      <c r="K109" s="45"/>
      <c r="L109" s="95">
        <f t="shared" si="92"/>
        <v>0</v>
      </c>
      <c r="M109" s="230"/>
      <c r="N109" s="45"/>
      <c r="O109" s="91">
        <f t="shared" si="93"/>
        <v>0</v>
      </c>
      <c r="P109" s="291"/>
      <c r="Q109" s="297"/>
    </row>
    <row r="110" spans="1:17" ht="24" hidden="1" x14ac:dyDescent="0.25">
      <c r="A110" s="30">
        <v>2249</v>
      </c>
      <c r="B110" s="43" t="s">
        <v>107</v>
      </c>
      <c r="C110" s="190">
        <f t="shared" si="24"/>
        <v>0</v>
      </c>
      <c r="D110" s="264">
        <v>0</v>
      </c>
      <c r="E110" s="45"/>
      <c r="F110" s="95">
        <f t="shared" si="90"/>
        <v>0</v>
      </c>
      <c r="G110" s="230"/>
      <c r="H110" s="45"/>
      <c r="I110" s="91">
        <f t="shared" si="91"/>
        <v>0</v>
      </c>
      <c r="J110" s="264"/>
      <c r="K110" s="45"/>
      <c r="L110" s="95">
        <f t="shared" si="92"/>
        <v>0</v>
      </c>
      <c r="M110" s="230"/>
      <c r="N110" s="45"/>
      <c r="O110" s="91">
        <f t="shared" si="93"/>
        <v>0</v>
      </c>
      <c r="P110" s="291"/>
      <c r="Q110" s="297"/>
    </row>
    <row r="111" spans="1:17" hidden="1" x14ac:dyDescent="0.25">
      <c r="A111" s="75">
        <v>2250</v>
      </c>
      <c r="B111" s="43" t="s">
        <v>108</v>
      </c>
      <c r="C111" s="190">
        <f t="shared" si="24"/>
        <v>0</v>
      </c>
      <c r="D111" s="132">
        <f>SUM(D112:D114)</f>
        <v>0</v>
      </c>
      <c r="E111" s="76">
        <f t="shared" ref="E111" si="94">SUM(E112:E114)</f>
        <v>0</v>
      </c>
      <c r="F111" s="95">
        <f>SUM(F112:F114)</f>
        <v>0</v>
      </c>
      <c r="G111" s="231">
        <f t="shared" ref="G111:N111" si="95">SUM(G112:G114)</f>
        <v>0</v>
      </c>
      <c r="H111" s="76">
        <f t="shared" si="95"/>
        <v>0</v>
      </c>
      <c r="I111" s="91">
        <f t="shared" si="95"/>
        <v>0</v>
      </c>
      <c r="J111" s="132">
        <f t="shared" si="95"/>
        <v>0</v>
      </c>
      <c r="K111" s="76">
        <f t="shared" si="95"/>
        <v>0</v>
      </c>
      <c r="L111" s="95">
        <f t="shared" si="95"/>
        <v>0</v>
      </c>
      <c r="M111" s="231">
        <f t="shared" si="95"/>
        <v>0</v>
      </c>
      <c r="N111" s="76">
        <f t="shared" si="95"/>
        <v>0</v>
      </c>
      <c r="O111" s="91">
        <f>SUM(O112:O114)</f>
        <v>0</v>
      </c>
      <c r="P111" s="291"/>
      <c r="Q111" s="297"/>
    </row>
    <row r="112" spans="1:17" hidden="1" x14ac:dyDescent="0.25">
      <c r="A112" s="30">
        <v>2251</v>
      </c>
      <c r="B112" s="43" t="s">
        <v>109</v>
      </c>
      <c r="C112" s="190">
        <f t="shared" si="24"/>
        <v>0</v>
      </c>
      <c r="D112" s="264">
        <v>0</v>
      </c>
      <c r="E112" s="45"/>
      <c r="F112" s="95">
        <f t="shared" ref="F112:F114" si="96">D112+E112</f>
        <v>0</v>
      </c>
      <c r="G112" s="230"/>
      <c r="H112" s="45"/>
      <c r="I112" s="91">
        <f t="shared" ref="I112:I114" si="97">G112+H112</f>
        <v>0</v>
      </c>
      <c r="J112" s="264"/>
      <c r="K112" s="45"/>
      <c r="L112" s="95">
        <f t="shared" ref="L112:L114" si="98">J112+K112</f>
        <v>0</v>
      </c>
      <c r="M112" s="230"/>
      <c r="N112" s="45"/>
      <c r="O112" s="91">
        <f t="shared" ref="O112:O114" si="99">M112+N112</f>
        <v>0</v>
      </c>
      <c r="P112" s="291"/>
      <c r="Q112" s="297"/>
    </row>
    <row r="113" spans="1:17" hidden="1" x14ac:dyDescent="0.25">
      <c r="A113" s="30">
        <v>2252</v>
      </c>
      <c r="B113" s="43" t="s">
        <v>110</v>
      </c>
      <c r="C113" s="190">
        <f t="shared" ref="C113:C176" si="100">SUM(F113,I113,L113,O113)</f>
        <v>0</v>
      </c>
      <c r="D113" s="264">
        <v>0</v>
      </c>
      <c r="E113" s="45"/>
      <c r="F113" s="95">
        <f t="shared" si="96"/>
        <v>0</v>
      </c>
      <c r="G113" s="230"/>
      <c r="H113" s="45"/>
      <c r="I113" s="91">
        <f t="shared" si="97"/>
        <v>0</v>
      </c>
      <c r="J113" s="264"/>
      <c r="K113" s="45"/>
      <c r="L113" s="95">
        <f t="shared" si="98"/>
        <v>0</v>
      </c>
      <c r="M113" s="230"/>
      <c r="N113" s="45"/>
      <c r="O113" s="91">
        <f t="shared" si="99"/>
        <v>0</v>
      </c>
      <c r="P113" s="291"/>
      <c r="Q113" s="297"/>
    </row>
    <row r="114" spans="1:17" hidden="1" x14ac:dyDescent="0.25">
      <c r="A114" s="30">
        <v>2259</v>
      </c>
      <c r="B114" s="43" t="s">
        <v>111</v>
      </c>
      <c r="C114" s="190">
        <f t="shared" si="100"/>
        <v>0</v>
      </c>
      <c r="D114" s="264">
        <v>0</v>
      </c>
      <c r="E114" s="45"/>
      <c r="F114" s="95">
        <f t="shared" si="96"/>
        <v>0</v>
      </c>
      <c r="G114" s="230"/>
      <c r="H114" s="45"/>
      <c r="I114" s="91">
        <f t="shared" si="97"/>
        <v>0</v>
      </c>
      <c r="J114" s="264"/>
      <c r="K114" s="45"/>
      <c r="L114" s="95">
        <f t="shared" si="98"/>
        <v>0</v>
      </c>
      <c r="M114" s="230"/>
      <c r="N114" s="45"/>
      <c r="O114" s="91">
        <f t="shared" si="99"/>
        <v>0</v>
      </c>
      <c r="P114" s="291"/>
      <c r="Q114" s="297"/>
    </row>
    <row r="115" spans="1:17" hidden="1" x14ac:dyDescent="0.25">
      <c r="A115" s="75">
        <v>2260</v>
      </c>
      <c r="B115" s="43" t="s">
        <v>112</v>
      </c>
      <c r="C115" s="190">
        <f t="shared" si="100"/>
        <v>0</v>
      </c>
      <c r="D115" s="132">
        <f>SUM(D116:D120)</f>
        <v>0</v>
      </c>
      <c r="E115" s="76">
        <f t="shared" ref="E115" si="101">SUM(E116:E120)</f>
        <v>0</v>
      </c>
      <c r="F115" s="95">
        <f>SUM(F116:F120)</f>
        <v>0</v>
      </c>
      <c r="G115" s="231">
        <f t="shared" ref="G115:N115" si="102">SUM(G116:G120)</f>
        <v>0</v>
      </c>
      <c r="H115" s="76">
        <f t="shared" si="102"/>
        <v>0</v>
      </c>
      <c r="I115" s="91">
        <f t="shared" si="102"/>
        <v>0</v>
      </c>
      <c r="J115" s="132">
        <f t="shared" si="102"/>
        <v>0</v>
      </c>
      <c r="K115" s="76">
        <f t="shared" si="102"/>
        <v>0</v>
      </c>
      <c r="L115" s="95">
        <f t="shared" si="102"/>
        <v>0</v>
      </c>
      <c r="M115" s="231">
        <f t="shared" si="102"/>
        <v>0</v>
      </c>
      <c r="N115" s="76">
        <f t="shared" si="102"/>
        <v>0</v>
      </c>
      <c r="O115" s="91">
        <f>SUM(O116:O120)</f>
        <v>0</v>
      </c>
      <c r="P115" s="291"/>
      <c r="Q115" s="297"/>
    </row>
    <row r="116" spans="1:17" hidden="1" x14ac:dyDescent="0.25">
      <c r="A116" s="30">
        <v>2261</v>
      </c>
      <c r="B116" s="43" t="s">
        <v>113</v>
      </c>
      <c r="C116" s="190">
        <f t="shared" si="100"/>
        <v>0</v>
      </c>
      <c r="D116" s="264">
        <v>0</v>
      </c>
      <c r="E116" s="45"/>
      <c r="F116" s="95">
        <f t="shared" ref="F116:F120" si="103">D116+E116</f>
        <v>0</v>
      </c>
      <c r="G116" s="230"/>
      <c r="H116" s="45"/>
      <c r="I116" s="91">
        <f t="shared" ref="I116:I120" si="104">G116+H116</f>
        <v>0</v>
      </c>
      <c r="J116" s="264"/>
      <c r="K116" s="45"/>
      <c r="L116" s="95">
        <f t="shared" ref="L116:L120" si="105">J116+K116</f>
        <v>0</v>
      </c>
      <c r="M116" s="230"/>
      <c r="N116" s="45"/>
      <c r="O116" s="91">
        <f t="shared" ref="O116:O120" si="106">M116+N116</f>
        <v>0</v>
      </c>
      <c r="P116" s="291"/>
      <c r="Q116" s="297"/>
    </row>
    <row r="117" spans="1:17" hidden="1" x14ac:dyDescent="0.25">
      <c r="A117" s="30">
        <v>2262</v>
      </c>
      <c r="B117" s="43" t="s">
        <v>114</v>
      </c>
      <c r="C117" s="190">
        <f t="shared" si="100"/>
        <v>0</v>
      </c>
      <c r="D117" s="264">
        <v>0</v>
      </c>
      <c r="E117" s="45"/>
      <c r="F117" s="95">
        <f t="shared" si="103"/>
        <v>0</v>
      </c>
      <c r="G117" s="230"/>
      <c r="H117" s="45"/>
      <c r="I117" s="91">
        <f t="shared" si="104"/>
        <v>0</v>
      </c>
      <c r="J117" s="264"/>
      <c r="K117" s="45"/>
      <c r="L117" s="95">
        <f t="shared" si="105"/>
        <v>0</v>
      </c>
      <c r="M117" s="230"/>
      <c r="N117" s="45"/>
      <c r="O117" s="91">
        <f t="shared" si="106"/>
        <v>0</v>
      </c>
      <c r="P117" s="291"/>
      <c r="Q117" s="297"/>
    </row>
    <row r="118" spans="1:17" hidden="1" x14ac:dyDescent="0.25">
      <c r="A118" s="30">
        <v>2263</v>
      </c>
      <c r="B118" s="43" t="s">
        <v>115</v>
      </c>
      <c r="C118" s="190">
        <f t="shared" si="100"/>
        <v>0</v>
      </c>
      <c r="D118" s="264">
        <v>0</v>
      </c>
      <c r="E118" s="45"/>
      <c r="F118" s="95">
        <f t="shared" si="103"/>
        <v>0</v>
      </c>
      <c r="G118" s="230"/>
      <c r="H118" s="45"/>
      <c r="I118" s="91">
        <f t="shared" si="104"/>
        <v>0</v>
      </c>
      <c r="J118" s="264"/>
      <c r="K118" s="45"/>
      <c r="L118" s="95">
        <f t="shared" si="105"/>
        <v>0</v>
      </c>
      <c r="M118" s="230"/>
      <c r="N118" s="45"/>
      <c r="O118" s="91">
        <f t="shared" si="106"/>
        <v>0</v>
      </c>
      <c r="P118" s="291"/>
      <c r="Q118" s="297"/>
    </row>
    <row r="119" spans="1:17" hidden="1" x14ac:dyDescent="0.25">
      <c r="A119" s="30">
        <v>2264</v>
      </c>
      <c r="B119" s="43" t="s">
        <v>116</v>
      </c>
      <c r="C119" s="190">
        <f t="shared" si="100"/>
        <v>0</v>
      </c>
      <c r="D119" s="264">
        <v>0</v>
      </c>
      <c r="E119" s="45"/>
      <c r="F119" s="95">
        <f t="shared" si="103"/>
        <v>0</v>
      </c>
      <c r="G119" s="230"/>
      <c r="H119" s="45"/>
      <c r="I119" s="91">
        <f t="shared" si="104"/>
        <v>0</v>
      </c>
      <c r="J119" s="264"/>
      <c r="K119" s="45"/>
      <c r="L119" s="95">
        <f t="shared" si="105"/>
        <v>0</v>
      </c>
      <c r="M119" s="230"/>
      <c r="N119" s="45"/>
      <c r="O119" s="91">
        <f t="shared" si="106"/>
        <v>0</v>
      </c>
      <c r="P119" s="291"/>
      <c r="Q119" s="297"/>
    </row>
    <row r="120" spans="1:17" hidden="1" x14ac:dyDescent="0.25">
      <c r="A120" s="30">
        <v>2269</v>
      </c>
      <c r="B120" s="43" t="s">
        <v>117</v>
      </c>
      <c r="C120" s="190">
        <f t="shared" si="100"/>
        <v>0</v>
      </c>
      <c r="D120" s="264">
        <v>0</v>
      </c>
      <c r="E120" s="45"/>
      <c r="F120" s="95">
        <f t="shared" si="103"/>
        <v>0</v>
      </c>
      <c r="G120" s="230"/>
      <c r="H120" s="45"/>
      <c r="I120" s="91">
        <f t="shared" si="104"/>
        <v>0</v>
      </c>
      <c r="J120" s="264"/>
      <c r="K120" s="45"/>
      <c r="L120" s="95">
        <f t="shared" si="105"/>
        <v>0</v>
      </c>
      <c r="M120" s="230"/>
      <c r="N120" s="45"/>
      <c r="O120" s="91">
        <f t="shared" si="106"/>
        <v>0</v>
      </c>
      <c r="P120" s="291"/>
      <c r="Q120" s="297"/>
    </row>
    <row r="121" spans="1:17" hidden="1" x14ac:dyDescent="0.25">
      <c r="A121" s="75">
        <v>2270</v>
      </c>
      <c r="B121" s="43" t="s">
        <v>118</v>
      </c>
      <c r="C121" s="190">
        <f t="shared" si="100"/>
        <v>0</v>
      </c>
      <c r="D121" s="132">
        <f>SUM(D122:D126)</f>
        <v>0</v>
      </c>
      <c r="E121" s="76">
        <f t="shared" ref="E121" si="107">SUM(E122:E126)</f>
        <v>0</v>
      </c>
      <c r="F121" s="95">
        <f>SUM(F122:F126)</f>
        <v>0</v>
      </c>
      <c r="G121" s="231">
        <f t="shared" ref="G121:N121" si="108">SUM(G122:G126)</f>
        <v>0</v>
      </c>
      <c r="H121" s="76">
        <f t="shared" si="108"/>
        <v>0</v>
      </c>
      <c r="I121" s="91">
        <f t="shared" si="108"/>
        <v>0</v>
      </c>
      <c r="J121" s="132">
        <f t="shared" si="108"/>
        <v>0</v>
      </c>
      <c r="K121" s="76">
        <f t="shared" si="108"/>
        <v>0</v>
      </c>
      <c r="L121" s="95">
        <f t="shared" si="108"/>
        <v>0</v>
      </c>
      <c r="M121" s="231">
        <f t="shared" si="108"/>
        <v>0</v>
      </c>
      <c r="N121" s="76">
        <f t="shared" si="108"/>
        <v>0</v>
      </c>
      <c r="O121" s="91">
        <f>SUM(O122:O126)</f>
        <v>0</v>
      </c>
      <c r="P121" s="291"/>
      <c r="Q121" s="297"/>
    </row>
    <row r="122" spans="1:17" hidden="1" x14ac:dyDescent="0.25">
      <c r="A122" s="30">
        <v>2272</v>
      </c>
      <c r="B122" s="94" t="s">
        <v>119</v>
      </c>
      <c r="C122" s="190">
        <f t="shared" si="100"/>
        <v>0</v>
      </c>
      <c r="D122" s="264">
        <v>0</v>
      </c>
      <c r="E122" s="45"/>
      <c r="F122" s="95">
        <f t="shared" ref="F122:F126" si="109">D122+E122</f>
        <v>0</v>
      </c>
      <c r="G122" s="230"/>
      <c r="H122" s="45"/>
      <c r="I122" s="91">
        <f t="shared" ref="I122:I126" si="110">G122+H122</f>
        <v>0</v>
      </c>
      <c r="J122" s="264"/>
      <c r="K122" s="45"/>
      <c r="L122" s="95">
        <f t="shared" ref="L122:L126" si="111">J122+K122</f>
        <v>0</v>
      </c>
      <c r="M122" s="230"/>
      <c r="N122" s="45"/>
      <c r="O122" s="91">
        <f t="shared" ref="O122:O126" si="112">M122+N122</f>
        <v>0</v>
      </c>
      <c r="P122" s="291"/>
      <c r="Q122" s="297"/>
    </row>
    <row r="123" spans="1:17" hidden="1" x14ac:dyDescent="0.25">
      <c r="A123" s="30">
        <v>2274</v>
      </c>
      <c r="B123" s="120" t="s">
        <v>306</v>
      </c>
      <c r="C123" s="190">
        <f t="shared" si="100"/>
        <v>0</v>
      </c>
      <c r="D123" s="264">
        <v>0</v>
      </c>
      <c r="E123" s="45"/>
      <c r="F123" s="95">
        <f t="shared" si="109"/>
        <v>0</v>
      </c>
      <c r="G123" s="230"/>
      <c r="H123" s="45"/>
      <c r="I123" s="91">
        <f t="shared" si="110"/>
        <v>0</v>
      </c>
      <c r="J123" s="264"/>
      <c r="K123" s="45"/>
      <c r="L123" s="95">
        <f t="shared" si="111"/>
        <v>0</v>
      </c>
      <c r="M123" s="230"/>
      <c r="N123" s="45"/>
      <c r="O123" s="91">
        <f t="shared" si="112"/>
        <v>0</v>
      </c>
      <c r="P123" s="291"/>
      <c r="Q123" s="297"/>
    </row>
    <row r="124" spans="1:17" hidden="1" x14ac:dyDescent="0.25">
      <c r="A124" s="30">
        <v>2275</v>
      </c>
      <c r="B124" s="43" t="s">
        <v>120</v>
      </c>
      <c r="C124" s="190">
        <f t="shared" si="100"/>
        <v>0</v>
      </c>
      <c r="D124" s="264">
        <v>0</v>
      </c>
      <c r="E124" s="45"/>
      <c r="F124" s="95">
        <f t="shared" si="109"/>
        <v>0</v>
      </c>
      <c r="G124" s="230"/>
      <c r="H124" s="45"/>
      <c r="I124" s="91">
        <f t="shared" si="110"/>
        <v>0</v>
      </c>
      <c r="J124" s="264"/>
      <c r="K124" s="45"/>
      <c r="L124" s="95">
        <f t="shared" si="111"/>
        <v>0</v>
      </c>
      <c r="M124" s="230"/>
      <c r="N124" s="45"/>
      <c r="O124" s="91">
        <f t="shared" si="112"/>
        <v>0</v>
      </c>
      <c r="P124" s="291"/>
      <c r="Q124" s="297"/>
    </row>
    <row r="125" spans="1:17" ht="24" hidden="1" x14ac:dyDescent="0.25">
      <c r="A125" s="30">
        <v>2276</v>
      </c>
      <c r="B125" s="43" t="s">
        <v>121</v>
      </c>
      <c r="C125" s="190">
        <f t="shared" si="100"/>
        <v>0</v>
      </c>
      <c r="D125" s="264">
        <v>0</v>
      </c>
      <c r="E125" s="45"/>
      <c r="F125" s="95">
        <f t="shared" si="109"/>
        <v>0</v>
      </c>
      <c r="G125" s="230"/>
      <c r="H125" s="45"/>
      <c r="I125" s="91">
        <f t="shared" si="110"/>
        <v>0</v>
      </c>
      <c r="J125" s="264"/>
      <c r="K125" s="45"/>
      <c r="L125" s="95">
        <f t="shared" si="111"/>
        <v>0</v>
      </c>
      <c r="M125" s="230"/>
      <c r="N125" s="45"/>
      <c r="O125" s="91">
        <f t="shared" si="112"/>
        <v>0</v>
      </c>
      <c r="P125" s="291"/>
      <c r="Q125" s="297"/>
    </row>
    <row r="126" spans="1:17" hidden="1" x14ac:dyDescent="0.25">
      <c r="A126" s="30">
        <v>2279</v>
      </c>
      <c r="B126" s="43" t="s">
        <v>122</v>
      </c>
      <c r="C126" s="190">
        <f t="shared" si="100"/>
        <v>0</v>
      </c>
      <c r="D126" s="264">
        <v>0</v>
      </c>
      <c r="E126" s="45"/>
      <c r="F126" s="95">
        <f t="shared" si="109"/>
        <v>0</v>
      </c>
      <c r="G126" s="230"/>
      <c r="H126" s="45"/>
      <c r="I126" s="91">
        <f t="shared" si="110"/>
        <v>0</v>
      </c>
      <c r="J126" s="264"/>
      <c r="K126" s="45"/>
      <c r="L126" s="95">
        <f t="shared" si="111"/>
        <v>0</v>
      </c>
      <c r="M126" s="230"/>
      <c r="N126" s="45"/>
      <c r="O126" s="91">
        <f t="shared" si="112"/>
        <v>0</v>
      </c>
      <c r="P126" s="291"/>
      <c r="Q126" s="297"/>
    </row>
    <row r="127" spans="1:17" hidden="1" x14ac:dyDescent="0.25">
      <c r="A127" s="782">
        <v>2280</v>
      </c>
      <c r="B127" s="40" t="s">
        <v>123</v>
      </c>
      <c r="C127" s="189">
        <f t="shared" si="100"/>
        <v>0</v>
      </c>
      <c r="D127" s="131">
        <f>SUM(D128)</f>
        <v>0</v>
      </c>
      <c r="E127" s="79">
        <f>SUM(E128)</f>
        <v>0</v>
      </c>
      <c r="F127" s="176">
        <f t="shared" ref="F127:O127" si="113">SUM(F128)</f>
        <v>0</v>
      </c>
      <c r="G127" s="233">
        <f t="shared" si="113"/>
        <v>0</v>
      </c>
      <c r="H127" s="79">
        <f t="shared" si="113"/>
        <v>0</v>
      </c>
      <c r="I127" s="90">
        <f t="shared" si="113"/>
        <v>0</v>
      </c>
      <c r="J127" s="131">
        <f t="shared" si="113"/>
        <v>0</v>
      </c>
      <c r="K127" s="79">
        <f t="shared" si="113"/>
        <v>0</v>
      </c>
      <c r="L127" s="176">
        <f t="shared" si="113"/>
        <v>0</v>
      </c>
      <c r="M127" s="233">
        <f t="shared" si="113"/>
        <v>0</v>
      </c>
      <c r="N127" s="79">
        <f t="shared" si="113"/>
        <v>0</v>
      </c>
      <c r="O127" s="91">
        <f t="shared" si="113"/>
        <v>0</v>
      </c>
      <c r="P127" s="291"/>
      <c r="Q127" s="297"/>
    </row>
    <row r="128" spans="1:17" hidden="1" x14ac:dyDescent="0.25">
      <c r="A128" s="30">
        <v>2283</v>
      </c>
      <c r="B128" s="43" t="s">
        <v>124</v>
      </c>
      <c r="C128" s="190">
        <f t="shared" si="100"/>
        <v>0</v>
      </c>
      <c r="D128" s="264">
        <v>0</v>
      </c>
      <c r="E128" s="45"/>
      <c r="F128" s="95">
        <f>D128+E128</f>
        <v>0</v>
      </c>
      <c r="G128" s="230"/>
      <c r="H128" s="45"/>
      <c r="I128" s="91">
        <f>G128+H128</f>
        <v>0</v>
      </c>
      <c r="J128" s="264"/>
      <c r="K128" s="45"/>
      <c r="L128" s="95">
        <f>J128+K128</f>
        <v>0</v>
      </c>
      <c r="M128" s="230"/>
      <c r="N128" s="45"/>
      <c r="O128" s="91">
        <f>M128+N128</f>
        <v>0</v>
      </c>
      <c r="P128" s="291"/>
      <c r="Q128" s="297"/>
    </row>
    <row r="129" spans="1:17" ht="38.25" hidden="1" customHeight="1" x14ac:dyDescent="0.25">
      <c r="A129" s="35">
        <v>2300</v>
      </c>
      <c r="B129" s="72" t="s">
        <v>125</v>
      </c>
      <c r="C129" s="188">
        <f t="shared" si="100"/>
        <v>0</v>
      </c>
      <c r="D129" s="130">
        <f>SUM(D130,D135,D139,D140,D143,D150,D158,D159,D162)</f>
        <v>0</v>
      </c>
      <c r="E129" s="38">
        <f t="shared" ref="E129" si="114">SUM(E130,E135,E139,E140,E143,E150,E158,E159,E162)</f>
        <v>0</v>
      </c>
      <c r="F129" s="175">
        <f>SUM(F130,F135,F139,F140,F143,F150,F158,F159,F162)</f>
        <v>0</v>
      </c>
      <c r="G129" s="228">
        <f t="shared" ref="G129:N129" si="115">SUM(G130,G135,G139,G140,G143,G150,G158,G159,G162)</f>
        <v>0</v>
      </c>
      <c r="H129" s="38">
        <f t="shared" si="115"/>
        <v>0</v>
      </c>
      <c r="I129" s="123">
        <f t="shared" si="115"/>
        <v>0</v>
      </c>
      <c r="J129" s="130">
        <f t="shared" si="115"/>
        <v>0</v>
      </c>
      <c r="K129" s="38">
        <f t="shared" si="115"/>
        <v>0</v>
      </c>
      <c r="L129" s="175">
        <f t="shared" si="115"/>
        <v>0</v>
      </c>
      <c r="M129" s="228">
        <f t="shared" si="115"/>
        <v>0</v>
      </c>
      <c r="N129" s="38">
        <f t="shared" si="115"/>
        <v>0</v>
      </c>
      <c r="O129" s="123">
        <f>SUM(O130,O135,O139,O140,O143,O150,O158,O159,O162)</f>
        <v>0</v>
      </c>
      <c r="P129" s="293"/>
      <c r="Q129" s="297"/>
    </row>
    <row r="130" spans="1:17" ht="24" hidden="1" x14ac:dyDescent="0.25">
      <c r="A130" s="782">
        <v>2310</v>
      </c>
      <c r="B130" s="40" t="s">
        <v>126</v>
      </c>
      <c r="C130" s="189">
        <f t="shared" si="100"/>
        <v>0</v>
      </c>
      <c r="D130" s="131">
        <f>SUM(D131:D134)</f>
        <v>0</v>
      </c>
      <c r="E130" s="79">
        <f t="shared" ref="E130:O130" si="116">SUM(E131:E134)</f>
        <v>0</v>
      </c>
      <c r="F130" s="176">
        <f t="shared" si="116"/>
        <v>0</v>
      </c>
      <c r="G130" s="233">
        <f t="shared" si="116"/>
        <v>0</v>
      </c>
      <c r="H130" s="79">
        <f t="shared" si="116"/>
        <v>0</v>
      </c>
      <c r="I130" s="90">
        <f t="shared" si="116"/>
        <v>0</v>
      </c>
      <c r="J130" s="131">
        <f t="shared" si="116"/>
        <v>0</v>
      </c>
      <c r="K130" s="79">
        <f t="shared" si="116"/>
        <v>0</v>
      </c>
      <c r="L130" s="176">
        <f t="shared" si="116"/>
        <v>0</v>
      </c>
      <c r="M130" s="233">
        <f t="shared" si="116"/>
        <v>0</v>
      </c>
      <c r="N130" s="79">
        <f t="shared" si="116"/>
        <v>0</v>
      </c>
      <c r="O130" s="90">
        <f t="shared" si="116"/>
        <v>0</v>
      </c>
      <c r="P130" s="290"/>
      <c r="Q130" s="297"/>
    </row>
    <row r="131" spans="1:17" hidden="1" x14ac:dyDescent="0.25">
      <c r="A131" s="30">
        <v>2311</v>
      </c>
      <c r="B131" s="43" t="s">
        <v>127</v>
      </c>
      <c r="C131" s="190">
        <f t="shared" si="100"/>
        <v>0</v>
      </c>
      <c r="D131" s="264">
        <v>0</v>
      </c>
      <c r="E131" s="45"/>
      <c r="F131" s="95">
        <f t="shared" ref="F131:F134" si="117">D131+E131</f>
        <v>0</v>
      </c>
      <c r="G131" s="230"/>
      <c r="H131" s="45"/>
      <c r="I131" s="91">
        <f t="shared" ref="I131:I134" si="118">G131+H131</f>
        <v>0</v>
      </c>
      <c r="J131" s="264"/>
      <c r="K131" s="45"/>
      <c r="L131" s="95">
        <f t="shared" ref="L131:L134" si="119">J131+K131</f>
        <v>0</v>
      </c>
      <c r="M131" s="230"/>
      <c r="N131" s="45"/>
      <c r="O131" s="91">
        <f t="shared" ref="O131:O134" si="120">M131+N131</f>
        <v>0</v>
      </c>
      <c r="P131" s="291"/>
      <c r="Q131" s="297"/>
    </row>
    <row r="132" spans="1:17" hidden="1" x14ac:dyDescent="0.25">
      <c r="A132" s="30">
        <v>2312</v>
      </c>
      <c r="B132" s="43" t="s">
        <v>128</v>
      </c>
      <c r="C132" s="190">
        <f t="shared" si="100"/>
        <v>0</v>
      </c>
      <c r="D132" s="264">
        <v>0</v>
      </c>
      <c r="E132" s="45"/>
      <c r="F132" s="95">
        <f t="shared" si="117"/>
        <v>0</v>
      </c>
      <c r="G132" s="230"/>
      <c r="H132" s="45"/>
      <c r="I132" s="91">
        <f t="shared" si="118"/>
        <v>0</v>
      </c>
      <c r="J132" s="264"/>
      <c r="K132" s="45"/>
      <c r="L132" s="95">
        <f t="shared" si="119"/>
        <v>0</v>
      </c>
      <c r="M132" s="230"/>
      <c r="N132" s="45"/>
      <c r="O132" s="91">
        <f t="shared" si="120"/>
        <v>0</v>
      </c>
      <c r="P132" s="291"/>
      <c r="Q132" s="297"/>
    </row>
    <row r="133" spans="1:17" hidden="1" x14ac:dyDescent="0.25">
      <c r="A133" s="30">
        <v>2313</v>
      </c>
      <c r="B133" s="43" t="s">
        <v>129</v>
      </c>
      <c r="C133" s="190">
        <f t="shared" si="100"/>
        <v>0</v>
      </c>
      <c r="D133" s="264">
        <v>0</v>
      </c>
      <c r="E133" s="45"/>
      <c r="F133" s="95">
        <f t="shared" si="117"/>
        <v>0</v>
      </c>
      <c r="G133" s="230"/>
      <c r="H133" s="45"/>
      <c r="I133" s="91">
        <f t="shared" si="118"/>
        <v>0</v>
      </c>
      <c r="J133" s="264"/>
      <c r="K133" s="45"/>
      <c r="L133" s="95">
        <f t="shared" si="119"/>
        <v>0</v>
      </c>
      <c r="M133" s="230"/>
      <c r="N133" s="45"/>
      <c r="O133" s="91">
        <f t="shared" si="120"/>
        <v>0</v>
      </c>
      <c r="P133" s="291"/>
      <c r="Q133" s="297"/>
    </row>
    <row r="134" spans="1:17" ht="47.25" hidden="1" customHeight="1" x14ac:dyDescent="0.25">
      <c r="A134" s="30">
        <v>2314</v>
      </c>
      <c r="B134" s="43" t="s">
        <v>307</v>
      </c>
      <c r="C134" s="190">
        <f t="shared" si="100"/>
        <v>0</v>
      </c>
      <c r="D134" s="264">
        <v>0</v>
      </c>
      <c r="E134" s="45"/>
      <c r="F134" s="95">
        <f t="shared" si="117"/>
        <v>0</v>
      </c>
      <c r="G134" s="230"/>
      <c r="H134" s="45"/>
      <c r="I134" s="91">
        <f t="shared" si="118"/>
        <v>0</v>
      </c>
      <c r="J134" s="264"/>
      <c r="K134" s="45"/>
      <c r="L134" s="95">
        <f t="shared" si="119"/>
        <v>0</v>
      </c>
      <c r="M134" s="230"/>
      <c r="N134" s="45"/>
      <c r="O134" s="91">
        <f t="shared" si="120"/>
        <v>0</v>
      </c>
      <c r="P134" s="291"/>
      <c r="Q134" s="297"/>
    </row>
    <row r="135" spans="1:17" hidden="1" x14ac:dyDescent="0.25">
      <c r="A135" s="75">
        <v>2320</v>
      </c>
      <c r="B135" s="43" t="s">
        <v>130</v>
      </c>
      <c r="C135" s="190">
        <f t="shared" si="100"/>
        <v>0</v>
      </c>
      <c r="D135" s="132">
        <f>SUM(D136:D138)</f>
        <v>0</v>
      </c>
      <c r="E135" s="76">
        <f>SUM(E136:E138)</f>
        <v>0</v>
      </c>
      <c r="F135" s="95">
        <f>SUM(F136:F138)</f>
        <v>0</v>
      </c>
      <c r="G135" s="231">
        <f t="shared" ref="G135" si="121">SUM(G136:G138)</f>
        <v>0</v>
      </c>
      <c r="H135" s="76">
        <f>SUM(H136:H138)</f>
        <v>0</v>
      </c>
      <c r="I135" s="91">
        <f t="shared" ref="I135:N135" si="122">SUM(I136:I138)</f>
        <v>0</v>
      </c>
      <c r="J135" s="132">
        <f t="shared" si="122"/>
        <v>0</v>
      </c>
      <c r="K135" s="76">
        <f t="shared" si="122"/>
        <v>0</v>
      </c>
      <c r="L135" s="95">
        <f t="shared" si="122"/>
        <v>0</v>
      </c>
      <c r="M135" s="231">
        <f t="shared" si="122"/>
        <v>0</v>
      </c>
      <c r="N135" s="76">
        <f t="shared" si="122"/>
        <v>0</v>
      </c>
      <c r="O135" s="91">
        <f>SUM(O136:O138)</f>
        <v>0</v>
      </c>
      <c r="P135" s="291"/>
      <c r="Q135" s="297"/>
    </row>
    <row r="136" spans="1:17" hidden="1" x14ac:dyDescent="0.25">
      <c r="A136" s="30">
        <v>2321</v>
      </c>
      <c r="B136" s="43" t="s">
        <v>131</v>
      </c>
      <c r="C136" s="190">
        <f t="shared" si="100"/>
        <v>0</v>
      </c>
      <c r="D136" s="264">
        <v>0</v>
      </c>
      <c r="E136" s="45"/>
      <c r="F136" s="95">
        <f t="shared" ref="F136:F139" si="123">D136+E136</f>
        <v>0</v>
      </c>
      <c r="G136" s="230"/>
      <c r="H136" s="45"/>
      <c r="I136" s="91">
        <f t="shared" ref="I136:I139" si="124">G136+H136</f>
        <v>0</v>
      </c>
      <c r="J136" s="264"/>
      <c r="K136" s="45"/>
      <c r="L136" s="95">
        <f t="shared" ref="L136:L139" si="125">J136+K136</f>
        <v>0</v>
      </c>
      <c r="M136" s="230"/>
      <c r="N136" s="45"/>
      <c r="O136" s="91">
        <f t="shared" ref="O136:O139" si="126">M136+N136</f>
        <v>0</v>
      </c>
      <c r="P136" s="291"/>
      <c r="Q136" s="297"/>
    </row>
    <row r="137" spans="1:17" hidden="1" x14ac:dyDescent="0.25">
      <c r="A137" s="30">
        <v>2322</v>
      </c>
      <c r="B137" s="43" t="s">
        <v>132</v>
      </c>
      <c r="C137" s="190">
        <f t="shared" si="100"/>
        <v>0</v>
      </c>
      <c r="D137" s="264">
        <v>0</v>
      </c>
      <c r="E137" s="45"/>
      <c r="F137" s="95">
        <f t="shared" si="123"/>
        <v>0</v>
      </c>
      <c r="G137" s="230"/>
      <c r="H137" s="45"/>
      <c r="I137" s="91">
        <f t="shared" si="124"/>
        <v>0</v>
      </c>
      <c r="J137" s="264"/>
      <c r="K137" s="45"/>
      <c r="L137" s="95">
        <f t="shared" si="125"/>
        <v>0</v>
      </c>
      <c r="M137" s="230"/>
      <c r="N137" s="45"/>
      <c r="O137" s="91">
        <f t="shared" si="126"/>
        <v>0</v>
      </c>
      <c r="P137" s="291"/>
      <c r="Q137" s="297"/>
    </row>
    <row r="138" spans="1:17" ht="10.5" hidden="1" customHeight="1" x14ac:dyDescent="0.25">
      <c r="A138" s="30">
        <v>2329</v>
      </c>
      <c r="B138" s="43" t="s">
        <v>133</v>
      </c>
      <c r="C138" s="190">
        <f t="shared" si="100"/>
        <v>0</v>
      </c>
      <c r="D138" s="264">
        <v>0</v>
      </c>
      <c r="E138" s="45"/>
      <c r="F138" s="95">
        <f t="shared" si="123"/>
        <v>0</v>
      </c>
      <c r="G138" s="230"/>
      <c r="H138" s="45"/>
      <c r="I138" s="91">
        <f t="shared" si="124"/>
        <v>0</v>
      </c>
      <c r="J138" s="264"/>
      <c r="K138" s="45"/>
      <c r="L138" s="95">
        <f t="shared" si="125"/>
        <v>0</v>
      </c>
      <c r="M138" s="230"/>
      <c r="N138" s="45"/>
      <c r="O138" s="91">
        <f t="shared" si="126"/>
        <v>0</v>
      </c>
      <c r="P138" s="291"/>
      <c r="Q138" s="297"/>
    </row>
    <row r="139" spans="1:17" hidden="1" x14ac:dyDescent="0.25">
      <c r="A139" s="75">
        <v>2330</v>
      </c>
      <c r="B139" s="43" t="s">
        <v>134</v>
      </c>
      <c r="C139" s="190">
        <f t="shared" si="100"/>
        <v>0</v>
      </c>
      <c r="D139" s="264">
        <v>0</v>
      </c>
      <c r="E139" s="45"/>
      <c r="F139" s="95">
        <f t="shared" si="123"/>
        <v>0</v>
      </c>
      <c r="G139" s="230"/>
      <c r="H139" s="45"/>
      <c r="I139" s="91">
        <f t="shared" si="124"/>
        <v>0</v>
      </c>
      <c r="J139" s="264"/>
      <c r="K139" s="45"/>
      <c r="L139" s="95">
        <f t="shared" si="125"/>
        <v>0</v>
      </c>
      <c r="M139" s="230"/>
      <c r="N139" s="45"/>
      <c r="O139" s="91">
        <f t="shared" si="126"/>
        <v>0</v>
      </c>
      <c r="P139" s="291"/>
      <c r="Q139" s="297"/>
    </row>
    <row r="140" spans="1:17" ht="36" hidden="1" x14ac:dyDescent="0.25">
      <c r="A140" s="75">
        <v>2340</v>
      </c>
      <c r="B140" s="43" t="s">
        <v>135</v>
      </c>
      <c r="C140" s="190">
        <f t="shared" si="100"/>
        <v>0</v>
      </c>
      <c r="D140" s="132">
        <f>SUM(D141:D142)</f>
        <v>0</v>
      </c>
      <c r="E140" s="76">
        <f>SUM(E141:E142)</f>
        <v>0</v>
      </c>
      <c r="F140" s="95">
        <f>SUM(F141:F142)</f>
        <v>0</v>
      </c>
      <c r="G140" s="231">
        <f t="shared" ref="G140:N140" si="127">SUM(G141:G142)</f>
        <v>0</v>
      </c>
      <c r="H140" s="76">
        <f t="shared" si="127"/>
        <v>0</v>
      </c>
      <c r="I140" s="91">
        <f t="shared" si="127"/>
        <v>0</v>
      </c>
      <c r="J140" s="132">
        <f t="shared" si="127"/>
        <v>0</v>
      </c>
      <c r="K140" s="76">
        <f t="shared" si="127"/>
        <v>0</v>
      </c>
      <c r="L140" s="95">
        <f t="shared" si="127"/>
        <v>0</v>
      </c>
      <c r="M140" s="231">
        <f t="shared" si="127"/>
        <v>0</v>
      </c>
      <c r="N140" s="76">
        <f t="shared" si="127"/>
        <v>0</v>
      </c>
      <c r="O140" s="91">
        <f>SUM(O141:O142)</f>
        <v>0</v>
      </c>
      <c r="P140" s="291"/>
      <c r="Q140" s="297"/>
    </row>
    <row r="141" spans="1:17" hidden="1" x14ac:dyDescent="0.25">
      <c r="A141" s="30">
        <v>2341</v>
      </c>
      <c r="B141" s="43" t="s">
        <v>136</v>
      </c>
      <c r="C141" s="190">
        <f t="shared" si="100"/>
        <v>0</v>
      </c>
      <c r="D141" s="264">
        <v>0</v>
      </c>
      <c r="E141" s="45"/>
      <c r="F141" s="95">
        <f t="shared" ref="F141:F142" si="128">D141+E141</f>
        <v>0</v>
      </c>
      <c r="G141" s="230"/>
      <c r="H141" s="45"/>
      <c r="I141" s="91">
        <f t="shared" ref="I141:I142" si="129">G141+H141</f>
        <v>0</v>
      </c>
      <c r="J141" s="264"/>
      <c r="K141" s="45"/>
      <c r="L141" s="95">
        <f t="shared" ref="L141:L142" si="130">J141+K141</f>
        <v>0</v>
      </c>
      <c r="M141" s="230"/>
      <c r="N141" s="45"/>
      <c r="O141" s="91">
        <f t="shared" ref="O141:O142" si="131">M141+N141</f>
        <v>0</v>
      </c>
      <c r="P141" s="291"/>
      <c r="Q141" s="297"/>
    </row>
    <row r="142" spans="1:17" ht="24" hidden="1" x14ac:dyDescent="0.25">
      <c r="A142" s="30">
        <v>2344</v>
      </c>
      <c r="B142" s="43" t="s">
        <v>137</v>
      </c>
      <c r="C142" s="190">
        <f t="shared" si="100"/>
        <v>0</v>
      </c>
      <c r="D142" s="264">
        <v>0</v>
      </c>
      <c r="E142" s="45"/>
      <c r="F142" s="95">
        <f t="shared" si="128"/>
        <v>0</v>
      </c>
      <c r="G142" s="230"/>
      <c r="H142" s="45"/>
      <c r="I142" s="91">
        <f t="shared" si="129"/>
        <v>0</v>
      </c>
      <c r="J142" s="264"/>
      <c r="K142" s="45"/>
      <c r="L142" s="95">
        <f t="shared" si="130"/>
        <v>0</v>
      </c>
      <c r="M142" s="230"/>
      <c r="N142" s="45"/>
      <c r="O142" s="91">
        <f t="shared" si="131"/>
        <v>0</v>
      </c>
      <c r="P142" s="291"/>
      <c r="Q142" s="297"/>
    </row>
    <row r="143" spans="1:17" hidden="1" x14ac:dyDescent="0.25">
      <c r="A143" s="73">
        <v>2350</v>
      </c>
      <c r="B143" s="58" t="s">
        <v>138</v>
      </c>
      <c r="C143" s="195">
        <f t="shared" si="100"/>
        <v>0</v>
      </c>
      <c r="D143" s="86">
        <f>SUM(D144:D149)</f>
        <v>0</v>
      </c>
      <c r="E143" s="74">
        <f>SUM(E144:E149)</f>
        <v>0</v>
      </c>
      <c r="F143" s="174">
        <f>SUM(F144:F149)</f>
        <v>0</v>
      </c>
      <c r="G143" s="229">
        <f t="shared" ref="G143:N143" si="132">SUM(G144:G149)</f>
        <v>0</v>
      </c>
      <c r="H143" s="74">
        <f t="shared" si="132"/>
        <v>0</v>
      </c>
      <c r="I143" s="154">
        <f t="shared" si="132"/>
        <v>0</v>
      </c>
      <c r="J143" s="86">
        <f t="shared" si="132"/>
        <v>0</v>
      </c>
      <c r="K143" s="74">
        <f t="shared" si="132"/>
        <v>0</v>
      </c>
      <c r="L143" s="174">
        <f t="shared" si="132"/>
        <v>0</v>
      </c>
      <c r="M143" s="229">
        <f t="shared" si="132"/>
        <v>0</v>
      </c>
      <c r="N143" s="74">
        <f t="shared" si="132"/>
        <v>0</v>
      </c>
      <c r="O143" s="154">
        <f>SUM(O144:O149)</f>
        <v>0</v>
      </c>
      <c r="P143" s="292"/>
      <c r="Q143" s="297"/>
    </row>
    <row r="144" spans="1:17" hidden="1" x14ac:dyDescent="0.25">
      <c r="A144" s="27">
        <v>2351</v>
      </c>
      <c r="B144" s="40" t="s">
        <v>139</v>
      </c>
      <c r="C144" s="189">
        <f t="shared" si="100"/>
        <v>0</v>
      </c>
      <c r="D144" s="263">
        <v>0</v>
      </c>
      <c r="E144" s="42"/>
      <c r="F144" s="176">
        <f t="shared" ref="F144:F149" si="133">D144+E144</f>
        <v>0</v>
      </c>
      <c r="G144" s="220"/>
      <c r="H144" s="42"/>
      <c r="I144" s="90">
        <f t="shared" ref="I144:I149" si="134">G144+H144</f>
        <v>0</v>
      </c>
      <c r="J144" s="263"/>
      <c r="K144" s="42"/>
      <c r="L144" s="176">
        <f t="shared" ref="L144:L149" si="135">J144+K144</f>
        <v>0</v>
      </c>
      <c r="M144" s="220"/>
      <c r="N144" s="42"/>
      <c r="O144" s="90">
        <f t="shared" ref="O144:O149" si="136">M144+N144</f>
        <v>0</v>
      </c>
      <c r="P144" s="290"/>
      <c r="Q144" s="297"/>
    </row>
    <row r="145" spans="1:17" hidden="1" x14ac:dyDescent="0.25">
      <c r="A145" s="30">
        <v>2352</v>
      </c>
      <c r="B145" s="43" t="s">
        <v>140</v>
      </c>
      <c r="C145" s="190">
        <f t="shared" si="100"/>
        <v>0</v>
      </c>
      <c r="D145" s="264">
        <v>0</v>
      </c>
      <c r="E145" s="45"/>
      <c r="F145" s="95">
        <f t="shared" si="133"/>
        <v>0</v>
      </c>
      <c r="G145" s="230"/>
      <c r="H145" s="45"/>
      <c r="I145" s="91">
        <f t="shared" si="134"/>
        <v>0</v>
      </c>
      <c r="J145" s="264"/>
      <c r="K145" s="45"/>
      <c r="L145" s="95">
        <f t="shared" si="135"/>
        <v>0</v>
      </c>
      <c r="M145" s="230"/>
      <c r="N145" s="45"/>
      <c r="O145" s="91">
        <f t="shared" si="136"/>
        <v>0</v>
      </c>
      <c r="P145" s="291"/>
      <c r="Q145" s="297"/>
    </row>
    <row r="146" spans="1:17" hidden="1" x14ac:dyDescent="0.25">
      <c r="A146" s="30">
        <v>2353</v>
      </c>
      <c r="B146" s="43" t="s">
        <v>141</v>
      </c>
      <c r="C146" s="190">
        <f t="shared" si="100"/>
        <v>0</v>
      </c>
      <c r="D146" s="264">
        <v>0</v>
      </c>
      <c r="E146" s="45"/>
      <c r="F146" s="95">
        <f t="shared" si="133"/>
        <v>0</v>
      </c>
      <c r="G146" s="230"/>
      <c r="H146" s="45"/>
      <c r="I146" s="91">
        <f t="shared" si="134"/>
        <v>0</v>
      </c>
      <c r="J146" s="264"/>
      <c r="K146" s="45"/>
      <c r="L146" s="95">
        <f t="shared" si="135"/>
        <v>0</v>
      </c>
      <c r="M146" s="230"/>
      <c r="N146" s="45"/>
      <c r="O146" s="91">
        <f t="shared" si="136"/>
        <v>0</v>
      </c>
      <c r="P146" s="291"/>
      <c r="Q146" s="297"/>
    </row>
    <row r="147" spans="1:17" hidden="1" x14ac:dyDescent="0.25">
      <c r="A147" s="30">
        <v>2354</v>
      </c>
      <c r="B147" s="43" t="s">
        <v>142</v>
      </c>
      <c r="C147" s="190">
        <f t="shared" si="100"/>
        <v>0</v>
      </c>
      <c r="D147" s="264">
        <v>0</v>
      </c>
      <c r="E147" s="45"/>
      <c r="F147" s="95">
        <f t="shared" si="133"/>
        <v>0</v>
      </c>
      <c r="G147" s="230"/>
      <c r="H147" s="45"/>
      <c r="I147" s="91">
        <f t="shared" si="134"/>
        <v>0</v>
      </c>
      <c r="J147" s="264"/>
      <c r="K147" s="45"/>
      <c r="L147" s="95">
        <f t="shared" si="135"/>
        <v>0</v>
      </c>
      <c r="M147" s="230"/>
      <c r="N147" s="45"/>
      <c r="O147" s="91">
        <f t="shared" si="136"/>
        <v>0</v>
      </c>
      <c r="P147" s="291"/>
      <c r="Q147" s="297"/>
    </row>
    <row r="148" spans="1:17" hidden="1" x14ac:dyDescent="0.25">
      <c r="A148" s="30">
        <v>2355</v>
      </c>
      <c r="B148" s="43" t="s">
        <v>143</v>
      </c>
      <c r="C148" s="190">
        <f t="shared" si="100"/>
        <v>0</v>
      </c>
      <c r="D148" s="264">
        <v>0</v>
      </c>
      <c r="E148" s="45"/>
      <c r="F148" s="95">
        <f t="shared" si="133"/>
        <v>0</v>
      </c>
      <c r="G148" s="230"/>
      <c r="H148" s="45"/>
      <c r="I148" s="91">
        <f t="shared" si="134"/>
        <v>0</v>
      </c>
      <c r="J148" s="264"/>
      <c r="K148" s="45"/>
      <c r="L148" s="95">
        <f t="shared" si="135"/>
        <v>0</v>
      </c>
      <c r="M148" s="230"/>
      <c r="N148" s="45"/>
      <c r="O148" s="91">
        <f t="shared" si="136"/>
        <v>0</v>
      </c>
      <c r="P148" s="291"/>
      <c r="Q148" s="297"/>
    </row>
    <row r="149" spans="1:17" hidden="1" x14ac:dyDescent="0.25">
      <c r="A149" s="30">
        <v>2359</v>
      </c>
      <c r="B149" s="43" t="s">
        <v>144</v>
      </c>
      <c r="C149" s="190">
        <f t="shared" si="100"/>
        <v>0</v>
      </c>
      <c r="D149" s="264">
        <v>0</v>
      </c>
      <c r="E149" s="45"/>
      <c r="F149" s="95">
        <f t="shared" si="133"/>
        <v>0</v>
      </c>
      <c r="G149" s="230"/>
      <c r="H149" s="45"/>
      <c r="I149" s="91">
        <f t="shared" si="134"/>
        <v>0</v>
      </c>
      <c r="J149" s="264"/>
      <c r="K149" s="45"/>
      <c r="L149" s="95">
        <f t="shared" si="135"/>
        <v>0</v>
      </c>
      <c r="M149" s="230"/>
      <c r="N149" s="45"/>
      <c r="O149" s="91">
        <f t="shared" si="136"/>
        <v>0</v>
      </c>
      <c r="P149" s="291"/>
      <c r="Q149" s="297"/>
    </row>
    <row r="150" spans="1:17" ht="24.75" hidden="1" customHeight="1" x14ac:dyDescent="0.25">
      <c r="A150" s="75">
        <v>2360</v>
      </c>
      <c r="B150" s="43" t="s">
        <v>145</v>
      </c>
      <c r="C150" s="190">
        <f t="shared" si="100"/>
        <v>0</v>
      </c>
      <c r="D150" s="132">
        <f>SUM(D151:D157)</f>
        <v>0</v>
      </c>
      <c r="E150" s="76">
        <f>SUM(E151:E157)</f>
        <v>0</v>
      </c>
      <c r="F150" s="95">
        <f>SUM(F151:F157)</f>
        <v>0</v>
      </c>
      <c r="G150" s="231">
        <f t="shared" ref="G150:N150" si="137">SUM(G151:G157)</f>
        <v>0</v>
      </c>
      <c r="H150" s="76">
        <f t="shared" si="137"/>
        <v>0</v>
      </c>
      <c r="I150" s="91">
        <f t="shared" si="137"/>
        <v>0</v>
      </c>
      <c r="J150" s="132">
        <f t="shared" si="137"/>
        <v>0</v>
      </c>
      <c r="K150" s="76">
        <f t="shared" si="137"/>
        <v>0</v>
      </c>
      <c r="L150" s="95">
        <f t="shared" si="137"/>
        <v>0</v>
      </c>
      <c r="M150" s="231">
        <f t="shared" si="137"/>
        <v>0</v>
      </c>
      <c r="N150" s="76">
        <f t="shared" si="137"/>
        <v>0</v>
      </c>
      <c r="O150" s="91">
        <f>SUM(O151:O157)</f>
        <v>0</v>
      </c>
      <c r="P150" s="291"/>
      <c r="Q150" s="297"/>
    </row>
    <row r="151" spans="1:17" hidden="1" x14ac:dyDescent="0.25">
      <c r="A151" s="29">
        <v>2361</v>
      </c>
      <c r="B151" s="43" t="s">
        <v>146</v>
      </c>
      <c r="C151" s="190">
        <f t="shared" si="100"/>
        <v>0</v>
      </c>
      <c r="D151" s="264">
        <v>0</v>
      </c>
      <c r="E151" s="45"/>
      <c r="F151" s="95">
        <f t="shared" ref="F151:F158" si="138">D151+E151</f>
        <v>0</v>
      </c>
      <c r="G151" s="230"/>
      <c r="H151" s="45"/>
      <c r="I151" s="91">
        <f t="shared" ref="I151:I158" si="139">G151+H151</f>
        <v>0</v>
      </c>
      <c r="J151" s="264"/>
      <c r="K151" s="45"/>
      <c r="L151" s="95">
        <f t="shared" ref="L151:L158" si="140">J151+K151</f>
        <v>0</v>
      </c>
      <c r="M151" s="230"/>
      <c r="N151" s="45"/>
      <c r="O151" s="91">
        <f t="shared" ref="O151:O158" si="141">M151+N151</f>
        <v>0</v>
      </c>
      <c r="P151" s="291"/>
      <c r="Q151" s="297"/>
    </row>
    <row r="152" spans="1:17" hidden="1" x14ac:dyDescent="0.25">
      <c r="A152" s="29">
        <v>2362</v>
      </c>
      <c r="B152" s="43" t="s">
        <v>147</v>
      </c>
      <c r="C152" s="190">
        <f t="shared" si="100"/>
        <v>0</v>
      </c>
      <c r="D152" s="264">
        <v>0</v>
      </c>
      <c r="E152" s="45"/>
      <c r="F152" s="95">
        <f t="shared" si="138"/>
        <v>0</v>
      </c>
      <c r="G152" s="230"/>
      <c r="H152" s="45"/>
      <c r="I152" s="91">
        <f t="shared" si="139"/>
        <v>0</v>
      </c>
      <c r="J152" s="264"/>
      <c r="K152" s="45"/>
      <c r="L152" s="95">
        <f t="shared" si="140"/>
        <v>0</v>
      </c>
      <c r="M152" s="230"/>
      <c r="N152" s="45"/>
      <c r="O152" s="91">
        <f t="shared" si="141"/>
        <v>0</v>
      </c>
      <c r="P152" s="291"/>
      <c r="Q152" s="297"/>
    </row>
    <row r="153" spans="1:17" hidden="1" x14ac:dyDescent="0.25">
      <c r="A153" s="29">
        <v>2363</v>
      </c>
      <c r="B153" s="43" t="s">
        <v>148</v>
      </c>
      <c r="C153" s="190">
        <f t="shared" si="100"/>
        <v>0</v>
      </c>
      <c r="D153" s="264">
        <v>0</v>
      </c>
      <c r="E153" s="45"/>
      <c r="F153" s="95">
        <f t="shared" si="138"/>
        <v>0</v>
      </c>
      <c r="G153" s="230"/>
      <c r="H153" s="45"/>
      <c r="I153" s="91">
        <f t="shared" si="139"/>
        <v>0</v>
      </c>
      <c r="J153" s="264"/>
      <c r="K153" s="45"/>
      <c r="L153" s="95">
        <f t="shared" si="140"/>
        <v>0</v>
      </c>
      <c r="M153" s="230"/>
      <c r="N153" s="45"/>
      <c r="O153" s="91">
        <f t="shared" si="141"/>
        <v>0</v>
      </c>
      <c r="P153" s="291"/>
      <c r="Q153" s="297"/>
    </row>
    <row r="154" spans="1:17" hidden="1" x14ac:dyDescent="0.25">
      <c r="A154" s="29">
        <v>2364</v>
      </c>
      <c r="B154" s="43" t="s">
        <v>149</v>
      </c>
      <c r="C154" s="190">
        <f t="shared" si="100"/>
        <v>0</v>
      </c>
      <c r="D154" s="264">
        <v>0</v>
      </c>
      <c r="E154" s="45"/>
      <c r="F154" s="95">
        <f t="shared" si="138"/>
        <v>0</v>
      </c>
      <c r="G154" s="230"/>
      <c r="H154" s="45"/>
      <c r="I154" s="91">
        <f t="shared" si="139"/>
        <v>0</v>
      </c>
      <c r="J154" s="264"/>
      <c r="K154" s="45"/>
      <c r="L154" s="95">
        <f t="shared" si="140"/>
        <v>0</v>
      </c>
      <c r="M154" s="230"/>
      <c r="N154" s="45"/>
      <c r="O154" s="91">
        <f t="shared" si="141"/>
        <v>0</v>
      </c>
      <c r="P154" s="291"/>
      <c r="Q154" s="297"/>
    </row>
    <row r="155" spans="1:17" ht="12.75" hidden="1" customHeight="1" x14ac:dyDescent="0.25">
      <c r="A155" s="29">
        <v>2365</v>
      </c>
      <c r="B155" s="43" t="s">
        <v>150</v>
      </c>
      <c r="C155" s="190">
        <f t="shared" si="100"/>
        <v>0</v>
      </c>
      <c r="D155" s="264">
        <v>0</v>
      </c>
      <c r="E155" s="45"/>
      <c r="F155" s="95">
        <f t="shared" si="138"/>
        <v>0</v>
      </c>
      <c r="G155" s="230"/>
      <c r="H155" s="45"/>
      <c r="I155" s="91">
        <f t="shared" si="139"/>
        <v>0</v>
      </c>
      <c r="J155" s="264"/>
      <c r="K155" s="45"/>
      <c r="L155" s="95">
        <f t="shared" si="140"/>
        <v>0</v>
      </c>
      <c r="M155" s="230"/>
      <c r="N155" s="45"/>
      <c r="O155" s="91">
        <f t="shared" si="141"/>
        <v>0</v>
      </c>
      <c r="P155" s="291"/>
      <c r="Q155" s="297"/>
    </row>
    <row r="156" spans="1:17" ht="24" hidden="1" x14ac:dyDescent="0.25">
      <c r="A156" s="29">
        <v>2366</v>
      </c>
      <c r="B156" s="43" t="s">
        <v>151</v>
      </c>
      <c r="C156" s="190">
        <f t="shared" si="100"/>
        <v>0</v>
      </c>
      <c r="D156" s="264">
        <v>0</v>
      </c>
      <c r="E156" s="45"/>
      <c r="F156" s="95">
        <f t="shared" si="138"/>
        <v>0</v>
      </c>
      <c r="G156" s="230"/>
      <c r="H156" s="45"/>
      <c r="I156" s="91">
        <f t="shared" si="139"/>
        <v>0</v>
      </c>
      <c r="J156" s="264"/>
      <c r="K156" s="45"/>
      <c r="L156" s="95">
        <f t="shared" si="140"/>
        <v>0</v>
      </c>
      <c r="M156" s="230"/>
      <c r="N156" s="45"/>
      <c r="O156" s="91">
        <f t="shared" si="141"/>
        <v>0</v>
      </c>
      <c r="P156" s="291"/>
      <c r="Q156" s="297"/>
    </row>
    <row r="157" spans="1:17" ht="36" hidden="1" x14ac:dyDescent="0.25">
      <c r="A157" s="29">
        <v>2369</v>
      </c>
      <c r="B157" s="43" t="s">
        <v>152</v>
      </c>
      <c r="C157" s="190">
        <f t="shared" si="100"/>
        <v>0</v>
      </c>
      <c r="D157" s="264">
        <v>0</v>
      </c>
      <c r="E157" s="45"/>
      <c r="F157" s="95">
        <f t="shared" si="138"/>
        <v>0</v>
      </c>
      <c r="G157" s="230"/>
      <c r="H157" s="45"/>
      <c r="I157" s="91">
        <f t="shared" si="139"/>
        <v>0</v>
      </c>
      <c r="J157" s="264"/>
      <c r="K157" s="45"/>
      <c r="L157" s="95">
        <f t="shared" si="140"/>
        <v>0</v>
      </c>
      <c r="M157" s="230"/>
      <c r="N157" s="45"/>
      <c r="O157" s="91">
        <f t="shared" si="141"/>
        <v>0</v>
      </c>
      <c r="P157" s="291"/>
      <c r="Q157" s="297"/>
    </row>
    <row r="158" spans="1:17" hidden="1" x14ac:dyDescent="0.25">
      <c r="A158" s="73">
        <v>2370</v>
      </c>
      <c r="B158" s="58" t="s">
        <v>153</v>
      </c>
      <c r="C158" s="195">
        <f t="shared" si="100"/>
        <v>0</v>
      </c>
      <c r="D158" s="261">
        <v>0</v>
      </c>
      <c r="E158" s="77"/>
      <c r="F158" s="174">
        <f t="shared" si="138"/>
        <v>0</v>
      </c>
      <c r="G158" s="232"/>
      <c r="H158" s="77"/>
      <c r="I158" s="154">
        <f t="shared" si="139"/>
        <v>0</v>
      </c>
      <c r="J158" s="261"/>
      <c r="K158" s="77"/>
      <c r="L158" s="174">
        <f t="shared" si="140"/>
        <v>0</v>
      </c>
      <c r="M158" s="232"/>
      <c r="N158" s="77"/>
      <c r="O158" s="154">
        <f t="shared" si="141"/>
        <v>0</v>
      </c>
      <c r="P158" s="292"/>
      <c r="Q158" s="297"/>
    </row>
    <row r="159" spans="1:17" hidden="1" x14ac:dyDescent="0.25">
      <c r="A159" s="73">
        <v>2380</v>
      </c>
      <c r="B159" s="58" t="s">
        <v>154</v>
      </c>
      <c r="C159" s="195">
        <f t="shared" si="100"/>
        <v>0</v>
      </c>
      <c r="D159" s="86">
        <f>SUM(D160:D161)</f>
        <v>0</v>
      </c>
      <c r="E159" s="74">
        <f t="shared" ref="E159" si="142">SUM(E160:E161)</f>
        <v>0</v>
      </c>
      <c r="F159" s="174">
        <f>SUM(F160:F161)</f>
        <v>0</v>
      </c>
      <c r="G159" s="229">
        <f t="shared" ref="G159:N159" si="143">SUM(G160:G161)</f>
        <v>0</v>
      </c>
      <c r="H159" s="74">
        <f t="shared" si="143"/>
        <v>0</v>
      </c>
      <c r="I159" s="154">
        <f t="shared" si="143"/>
        <v>0</v>
      </c>
      <c r="J159" s="86">
        <f t="shared" si="143"/>
        <v>0</v>
      </c>
      <c r="K159" s="74">
        <f t="shared" si="143"/>
        <v>0</v>
      </c>
      <c r="L159" s="174">
        <f t="shared" si="143"/>
        <v>0</v>
      </c>
      <c r="M159" s="229">
        <f t="shared" si="143"/>
        <v>0</v>
      </c>
      <c r="N159" s="74">
        <f t="shared" si="143"/>
        <v>0</v>
      </c>
      <c r="O159" s="154">
        <f>SUM(O160:O161)</f>
        <v>0</v>
      </c>
      <c r="P159" s="292"/>
      <c r="Q159" s="297"/>
    </row>
    <row r="160" spans="1:17" hidden="1" x14ac:dyDescent="0.25">
      <c r="A160" s="26">
        <v>2381</v>
      </c>
      <c r="B160" s="40" t="s">
        <v>155</v>
      </c>
      <c r="C160" s="189">
        <f t="shared" si="100"/>
        <v>0</v>
      </c>
      <c r="D160" s="263">
        <v>0</v>
      </c>
      <c r="E160" s="42"/>
      <c r="F160" s="176">
        <f t="shared" ref="F160:F163" si="144">D160+E160</f>
        <v>0</v>
      </c>
      <c r="G160" s="220"/>
      <c r="H160" s="42"/>
      <c r="I160" s="90">
        <f t="shared" ref="I160:I163" si="145">G160+H160</f>
        <v>0</v>
      </c>
      <c r="J160" s="263"/>
      <c r="K160" s="42"/>
      <c r="L160" s="176">
        <f t="shared" ref="L160:L163" si="146">J160+K160</f>
        <v>0</v>
      </c>
      <c r="M160" s="220"/>
      <c r="N160" s="42"/>
      <c r="O160" s="90">
        <f t="shared" ref="O160:O163" si="147">M160+N160</f>
        <v>0</v>
      </c>
      <c r="P160" s="290"/>
      <c r="Q160" s="297"/>
    </row>
    <row r="161" spans="1:17" hidden="1" x14ac:dyDescent="0.25">
      <c r="A161" s="29">
        <v>2389</v>
      </c>
      <c r="B161" s="43" t="s">
        <v>156</v>
      </c>
      <c r="C161" s="190">
        <f t="shared" si="100"/>
        <v>0</v>
      </c>
      <c r="D161" s="264">
        <v>0</v>
      </c>
      <c r="E161" s="45"/>
      <c r="F161" s="95">
        <f t="shared" si="144"/>
        <v>0</v>
      </c>
      <c r="G161" s="230"/>
      <c r="H161" s="45"/>
      <c r="I161" s="91">
        <f t="shared" si="145"/>
        <v>0</v>
      </c>
      <c r="J161" s="264"/>
      <c r="K161" s="45"/>
      <c r="L161" s="95">
        <f t="shared" si="146"/>
        <v>0</v>
      </c>
      <c r="M161" s="230"/>
      <c r="N161" s="45"/>
      <c r="O161" s="91">
        <f t="shared" si="147"/>
        <v>0</v>
      </c>
      <c r="P161" s="291"/>
      <c r="Q161" s="297"/>
    </row>
    <row r="162" spans="1:17" hidden="1" x14ac:dyDescent="0.25">
      <c r="A162" s="73">
        <v>2390</v>
      </c>
      <c r="B162" s="58" t="s">
        <v>157</v>
      </c>
      <c r="C162" s="195">
        <f t="shared" si="100"/>
        <v>0</v>
      </c>
      <c r="D162" s="261">
        <v>0</v>
      </c>
      <c r="E162" s="77"/>
      <c r="F162" s="174">
        <f t="shared" si="144"/>
        <v>0</v>
      </c>
      <c r="G162" s="232"/>
      <c r="H162" s="77"/>
      <c r="I162" s="154">
        <f t="shared" si="145"/>
        <v>0</v>
      </c>
      <c r="J162" s="261"/>
      <c r="K162" s="77"/>
      <c r="L162" s="174">
        <f t="shared" si="146"/>
        <v>0</v>
      </c>
      <c r="M162" s="232"/>
      <c r="N162" s="77"/>
      <c r="O162" s="154">
        <f t="shared" si="147"/>
        <v>0</v>
      </c>
      <c r="P162" s="292"/>
      <c r="Q162" s="297"/>
    </row>
    <row r="163" spans="1:17" hidden="1" x14ac:dyDescent="0.25">
      <c r="A163" s="35">
        <v>2400</v>
      </c>
      <c r="B163" s="72" t="s">
        <v>158</v>
      </c>
      <c r="C163" s="188">
        <f t="shared" si="100"/>
        <v>0</v>
      </c>
      <c r="D163" s="248">
        <v>0</v>
      </c>
      <c r="E163" s="80"/>
      <c r="F163" s="175">
        <f t="shared" si="144"/>
        <v>0</v>
      </c>
      <c r="G163" s="234"/>
      <c r="H163" s="80"/>
      <c r="I163" s="123">
        <f t="shared" si="145"/>
        <v>0</v>
      </c>
      <c r="J163" s="248"/>
      <c r="K163" s="80"/>
      <c r="L163" s="175">
        <f t="shared" si="146"/>
        <v>0</v>
      </c>
      <c r="M163" s="234"/>
      <c r="N163" s="80"/>
      <c r="O163" s="123">
        <f t="shared" si="147"/>
        <v>0</v>
      </c>
      <c r="P163" s="293"/>
      <c r="Q163" s="297"/>
    </row>
    <row r="164" spans="1:17" ht="24" hidden="1" x14ac:dyDescent="0.25">
      <c r="A164" s="35">
        <v>2500</v>
      </c>
      <c r="B164" s="72" t="s">
        <v>159</v>
      </c>
      <c r="C164" s="188">
        <f t="shared" si="100"/>
        <v>0</v>
      </c>
      <c r="D164" s="130">
        <f>SUM(D165,D170)</f>
        <v>0</v>
      </c>
      <c r="E164" s="38">
        <f t="shared" ref="E164" si="148">SUM(E165,E170)</f>
        <v>0</v>
      </c>
      <c r="F164" s="175">
        <f>SUM(F165,F170)</f>
        <v>0</v>
      </c>
      <c r="G164" s="228">
        <f t="shared" ref="G164:O164" si="149">SUM(G165,G170)</f>
        <v>0</v>
      </c>
      <c r="H164" s="38">
        <f t="shared" si="149"/>
        <v>0</v>
      </c>
      <c r="I164" s="123">
        <f t="shared" si="149"/>
        <v>0</v>
      </c>
      <c r="J164" s="130">
        <f t="shared" si="149"/>
        <v>0</v>
      </c>
      <c r="K164" s="38">
        <f t="shared" si="149"/>
        <v>0</v>
      </c>
      <c r="L164" s="175">
        <f t="shared" si="149"/>
        <v>0</v>
      </c>
      <c r="M164" s="228">
        <f t="shared" si="149"/>
        <v>0</v>
      </c>
      <c r="N164" s="38">
        <f t="shared" si="149"/>
        <v>0</v>
      </c>
      <c r="O164" s="123">
        <f t="shared" si="149"/>
        <v>0</v>
      </c>
      <c r="P164" s="314"/>
      <c r="Q164" s="297"/>
    </row>
    <row r="165" spans="1:17" ht="16.5" hidden="1" customHeight="1" x14ac:dyDescent="0.25">
      <c r="A165" s="782">
        <v>2510</v>
      </c>
      <c r="B165" s="40" t="s">
        <v>160</v>
      </c>
      <c r="C165" s="189">
        <f t="shared" si="100"/>
        <v>0</v>
      </c>
      <c r="D165" s="131">
        <f>SUM(D166:D169)</f>
        <v>0</v>
      </c>
      <c r="E165" s="79">
        <f t="shared" ref="E165" si="150">SUM(E166:E169)</f>
        <v>0</v>
      </c>
      <c r="F165" s="176">
        <f>SUM(F166:F169)</f>
        <v>0</v>
      </c>
      <c r="G165" s="233">
        <f t="shared" ref="G165:O165" si="151">SUM(G166:G169)</f>
        <v>0</v>
      </c>
      <c r="H165" s="79">
        <f t="shared" si="151"/>
        <v>0</v>
      </c>
      <c r="I165" s="90">
        <f t="shared" si="151"/>
        <v>0</v>
      </c>
      <c r="J165" s="131">
        <f t="shared" si="151"/>
        <v>0</v>
      </c>
      <c r="K165" s="79">
        <f t="shared" si="151"/>
        <v>0</v>
      </c>
      <c r="L165" s="176">
        <f t="shared" si="151"/>
        <v>0</v>
      </c>
      <c r="M165" s="233">
        <f t="shared" si="151"/>
        <v>0</v>
      </c>
      <c r="N165" s="79">
        <f t="shared" si="151"/>
        <v>0</v>
      </c>
      <c r="O165" s="155">
        <f t="shared" si="151"/>
        <v>0</v>
      </c>
      <c r="P165" s="295"/>
      <c r="Q165" s="297"/>
    </row>
    <row r="166" spans="1:17" ht="24" hidden="1" x14ac:dyDescent="0.25">
      <c r="A166" s="30">
        <v>2512</v>
      </c>
      <c r="B166" s="43" t="s">
        <v>161</v>
      </c>
      <c r="C166" s="190">
        <f t="shared" si="100"/>
        <v>0</v>
      </c>
      <c r="D166" s="264">
        <v>0</v>
      </c>
      <c r="E166" s="45"/>
      <c r="F166" s="95">
        <f t="shared" ref="F166:F171" si="152">D166+E166</f>
        <v>0</v>
      </c>
      <c r="G166" s="230"/>
      <c r="H166" s="45"/>
      <c r="I166" s="91">
        <f t="shared" ref="I166:I171" si="153">G166+H166</f>
        <v>0</v>
      </c>
      <c r="J166" s="264"/>
      <c r="K166" s="45"/>
      <c r="L166" s="95">
        <f t="shared" ref="L166:L171" si="154">J166+K166</f>
        <v>0</v>
      </c>
      <c r="M166" s="230"/>
      <c r="N166" s="45"/>
      <c r="O166" s="91">
        <f t="shared" ref="O166:O171" si="155">M166+N166</f>
        <v>0</v>
      </c>
      <c r="P166" s="291"/>
      <c r="Q166" s="297"/>
    </row>
    <row r="167" spans="1:17" ht="24" hidden="1" x14ac:dyDescent="0.25">
      <c r="A167" s="30">
        <v>2513</v>
      </c>
      <c r="B167" s="43" t="s">
        <v>162</v>
      </c>
      <c r="C167" s="190">
        <f t="shared" si="100"/>
        <v>0</v>
      </c>
      <c r="D167" s="264">
        <v>0</v>
      </c>
      <c r="E167" s="45"/>
      <c r="F167" s="95">
        <f t="shared" si="152"/>
        <v>0</v>
      </c>
      <c r="G167" s="230"/>
      <c r="H167" s="45"/>
      <c r="I167" s="91">
        <f t="shared" si="153"/>
        <v>0</v>
      </c>
      <c r="J167" s="264"/>
      <c r="K167" s="45"/>
      <c r="L167" s="95">
        <f t="shared" si="154"/>
        <v>0</v>
      </c>
      <c r="M167" s="230"/>
      <c r="N167" s="45"/>
      <c r="O167" s="91">
        <f t="shared" si="155"/>
        <v>0</v>
      </c>
      <c r="P167" s="291"/>
      <c r="Q167" s="297"/>
    </row>
    <row r="168" spans="1:17" hidden="1" x14ac:dyDescent="0.25">
      <c r="A168" s="30">
        <v>2515</v>
      </c>
      <c r="B168" s="43" t="s">
        <v>163</v>
      </c>
      <c r="C168" s="190">
        <f t="shared" si="100"/>
        <v>0</v>
      </c>
      <c r="D168" s="264">
        <v>0</v>
      </c>
      <c r="E168" s="45"/>
      <c r="F168" s="95">
        <f t="shared" si="152"/>
        <v>0</v>
      </c>
      <c r="G168" s="230"/>
      <c r="H168" s="45"/>
      <c r="I168" s="91">
        <f t="shared" si="153"/>
        <v>0</v>
      </c>
      <c r="J168" s="264"/>
      <c r="K168" s="45"/>
      <c r="L168" s="95">
        <f t="shared" si="154"/>
        <v>0</v>
      </c>
      <c r="M168" s="230"/>
      <c r="N168" s="45"/>
      <c r="O168" s="91">
        <f t="shared" si="155"/>
        <v>0</v>
      </c>
      <c r="P168" s="291"/>
      <c r="Q168" s="297"/>
    </row>
    <row r="169" spans="1:17" ht="24" hidden="1" x14ac:dyDescent="0.25">
      <c r="A169" s="30">
        <v>2519</v>
      </c>
      <c r="B169" s="43" t="s">
        <v>164</v>
      </c>
      <c r="C169" s="190">
        <f t="shared" si="100"/>
        <v>0</v>
      </c>
      <c r="D169" s="264">
        <v>0</v>
      </c>
      <c r="E169" s="45"/>
      <c r="F169" s="95">
        <f t="shared" si="152"/>
        <v>0</v>
      </c>
      <c r="G169" s="230"/>
      <c r="H169" s="45"/>
      <c r="I169" s="91">
        <f t="shared" si="153"/>
        <v>0</v>
      </c>
      <c r="J169" s="264"/>
      <c r="K169" s="45"/>
      <c r="L169" s="95">
        <f t="shared" si="154"/>
        <v>0</v>
      </c>
      <c r="M169" s="230"/>
      <c r="N169" s="45"/>
      <c r="O169" s="91">
        <f t="shared" si="155"/>
        <v>0</v>
      </c>
      <c r="P169" s="291"/>
      <c r="Q169" s="297"/>
    </row>
    <row r="170" spans="1:17" hidden="1" x14ac:dyDescent="0.25">
      <c r="A170" s="75">
        <v>2520</v>
      </c>
      <c r="B170" s="43" t="s">
        <v>165</v>
      </c>
      <c r="C170" s="190">
        <f t="shared" si="100"/>
        <v>0</v>
      </c>
      <c r="D170" s="264">
        <v>0</v>
      </c>
      <c r="E170" s="45"/>
      <c r="F170" s="95">
        <f t="shared" si="152"/>
        <v>0</v>
      </c>
      <c r="G170" s="230"/>
      <c r="H170" s="45"/>
      <c r="I170" s="91">
        <f t="shared" si="153"/>
        <v>0</v>
      </c>
      <c r="J170" s="264"/>
      <c r="K170" s="45"/>
      <c r="L170" s="95">
        <f t="shared" si="154"/>
        <v>0</v>
      </c>
      <c r="M170" s="230"/>
      <c r="N170" s="45"/>
      <c r="O170" s="91">
        <f t="shared" si="155"/>
        <v>0</v>
      </c>
      <c r="P170" s="291"/>
      <c r="Q170" s="297"/>
    </row>
    <row r="171" spans="1:17" s="81" customFormat="1" ht="36" hidden="1" x14ac:dyDescent="0.25">
      <c r="A171" s="17">
        <v>2800</v>
      </c>
      <c r="B171" s="40" t="s">
        <v>166</v>
      </c>
      <c r="C171" s="189">
        <f t="shared" si="100"/>
        <v>0</v>
      </c>
      <c r="D171" s="263">
        <v>0</v>
      </c>
      <c r="E171" s="42"/>
      <c r="F171" s="325">
        <f t="shared" si="152"/>
        <v>0</v>
      </c>
      <c r="G171" s="212"/>
      <c r="H171" s="28"/>
      <c r="I171" s="331">
        <f t="shared" si="153"/>
        <v>0</v>
      </c>
      <c r="J171" s="245"/>
      <c r="K171" s="28"/>
      <c r="L171" s="325">
        <f t="shared" si="154"/>
        <v>0</v>
      </c>
      <c r="M171" s="212"/>
      <c r="N171" s="28"/>
      <c r="O171" s="331">
        <f t="shared" si="155"/>
        <v>0</v>
      </c>
      <c r="P171" s="288"/>
      <c r="Q171" s="300"/>
    </row>
    <row r="172" spans="1:17" hidden="1" x14ac:dyDescent="0.25">
      <c r="A172" s="70">
        <v>3000</v>
      </c>
      <c r="B172" s="70" t="s">
        <v>167</v>
      </c>
      <c r="C172" s="200">
        <f t="shared" si="100"/>
        <v>0</v>
      </c>
      <c r="D172" s="137">
        <f>SUM(D173,D183)</f>
        <v>0</v>
      </c>
      <c r="E172" s="71">
        <f t="shared" ref="E172" si="156">SUM(E173,E183)</f>
        <v>0</v>
      </c>
      <c r="F172" s="172">
        <f>SUM(F173,F183)</f>
        <v>0</v>
      </c>
      <c r="G172" s="227">
        <f t="shared" ref="G172:N172" si="157">SUM(G173,G183)</f>
        <v>0</v>
      </c>
      <c r="H172" s="71">
        <f t="shared" si="157"/>
        <v>0</v>
      </c>
      <c r="I172" s="125">
        <f t="shared" si="157"/>
        <v>0</v>
      </c>
      <c r="J172" s="137">
        <f t="shared" si="157"/>
        <v>0</v>
      </c>
      <c r="K172" s="71">
        <f t="shared" si="157"/>
        <v>0</v>
      </c>
      <c r="L172" s="172">
        <f t="shared" si="157"/>
        <v>0</v>
      </c>
      <c r="M172" s="227">
        <f t="shared" si="157"/>
        <v>0</v>
      </c>
      <c r="N172" s="71">
        <f t="shared" si="157"/>
        <v>0</v>
      </c>
      <c r="O172" s="125">
        <f>SUM(O173,O183)</f>
        <v>0</v>
      </c>
      <c r="P172" s="313"/>
      <c r="Q172" s="297"/>
    </row>
    <row r="173" spans="1:17" ht="24" hidden="1" x14ac:dyDescent="0.25">
      <c r="A173" s="35">
        <v>3200</v>
      </c>
      <c r="B173" s="82" t="s">
        <v>168</v>
      </c>
      <c r="C173" s="188">
        <f t="shared" si="100"/>
        <v>0</v>
      </c>
      <c r="D173" s="130">
        <f>SUM(D174,D178)</f>
        <v>0</v>
      </c>
      <c r="E173" s="38">
        <f t="shared" ref="E173" si="158">SUM(E174,E178)</f>
        <v>0</v>
      </c>
      <c r="F173" s="175">
        <f>SUM(F174,F178)</f>
        <v>0</v>
      </c>
      <c r="G173" s="228">
        <f t="shared" ref="G173:O173" si="159">SUM(G174,G178)</f>
        <v>0</v>
      </c>
      <c r="H173" s="38">
        <f t="shared" si="159"/>
        <v>0</v>
      </c>
      <c r="I173" s="123">
        <f t="shared" si="159"/>
        <v>0</v>
      </c>
      <c r="J173" s="130">
        <f t="shared" si="159"/>
        <v>0</v>
      </c>
      <c r="K173" s="38">
        <f t="shared" si="159"/>
        <v>0</v>
      </c>
      <c r="L173" s="175">
        <f t="shared" si="159"/>
        <v>0</v>
      </c>
      <c r="M173" s="228">
        <f t="shared" si="159"/>
        <v>0</v>
      </c>
      <c r="N173" s="38">
        <f t="shared" si="159"/>
        <v>0</v>
      </c>
      <c r="O173" s="124">
        <f t="shared" si="159"/>
        <v>0</v>
      </c>
      <c r="P173" s="314"/>
      <c r="Q173" s="297"/>
    </row>
    <row r="174" spans="1:17" ht="24" hidden="1" x14ac:dyDescent="0.25">
      <c r="A174" s="782">
        <v>3260</v>
      </c>
      <c r="B174" s="40" t="s">
        <v>169</v>
      </c>
      <c r="C174" s="189">
        <f t="shared" si="100"/>
        <v>0</v>
      </c>
      <c r="D174" s="131">
        <f>SUM(D175:D177)</f>
        <v>0</v>
      </c>
      <c r="E174" s="79">
        <f t="shared" ref="E174" si="160">SUM(E175:E177)</f>
        <v>0</v>
      </c>
      <c r="F174" s="176">
        <f>SUM(F175:F177)</f>
        <v>0</v>
      </c>
      <c r="G174" s="233">
        <f t="shared" ref="G174:N174" si="161">SUM(G175:G177)</f>
        <v>0</v>
      </c>
      <c r="H174" s="79">
        <f t="shared" si="161"/>
        <v>0</v>
      </c>
      <c r="I174" s="90">
        <f t="shared" si="161"/>
        <v>0</v>
      </c>
      <c r="J174" s="131">
        <f t="shared" si="161"/>
        <v>0</v>
      </c>
      <c r="K174" s="79">
        <f t="shared" si="161"/>
        <v>0</v>
      </c>
      <c r="L174" s="176">
        <f t="shared" si="161"/>
        <v>0</v>
      </c>
      <c r="M174" s="233">
        <f t="shared" si="161"/>
        <v>0</v>
      </c>
      <c r="N174" s="79">
        <f t="shared" si="161"/>
        <v>0</v>
      </c>
      <c r="O174" s="90">
        <f>SUM(O175:O177)</f>
        <v>0</v>
      </c>
      <c r="P174" s="290"/>
      <c r="Q174" s="297"/>
    </row>
    <row r="175" spans="1:17" ht="24" hidden="1" x14ac:dyDescent="0.25">
      <c r="A175" s="30">
        <v>3261</v>
      </c>
      <c r="B175" s="43" t="s">
        <v>170</v>
      </c>
      <c r="C175" s="190">
        <f t="shared" si="100"/>
        <v>0</v>
      </c>
      <c r="D175" s="264">
        <v>0</v>
      </c>
      <c r="E175" s="45"/>
      <c r="F175" s="95">
        <f t="shared" ref="F175:F177" si="162">D175+E175</f>
        <v>0</v>
      </c>
      <c r="G175" s="230"/>
      <c r="H175" s="45"/>
      <c r="I175" s="91">
        <f t="shared" ref="I175:I177" si="163">G175+H175</f>
        <v>0</v>
      </c>
      <c r="J175" s="264"/>
      <c r="K175" s="45"/>
      <c r="L175" s="95">
        <f t="shared" ref="L175:L177" si="164">J175+K175</f>
        <v>0</v>
      </c>
      <c r="M175" s="230"/>
      <c r="N175" s="45"/>
      <c r="O175" s="91">
        <f t="shared" ref="O175:O177" si="165">M175+N175</f>
        <v>0</v>
      </c>
      <c r="P175" s="291"/>
      <c r="Q175" s="297"/>
    </row>
    <row r="176" spans="1:17" ht="24" hidden="1" x14ac:dyDescent="0.25">
      <c r="A176" s="30">
        <v>3262</v>
      </c>
      <c r="B176" s="43" t="s">
        <v>171</v>
      </c>
      <c r="C176" s="190">
        <f t="shared" si="100"/>
        <v>0</v>
      </c>
      <c r="D176" s="264">
        <v>0</v>
      </c>
      <c r="E176" s="45"/>
      <c r="F176" s="95">
        <f t="shared" si="162"/>
        <v>0</v>
      </c>
      <c r="G176" s="230"/>
      <c r="H176" s="45"/>
      <c r="I176" s="91">
        <f t="shared" si="163"/>
        <v>0</v>
      </c>
      <c r="J176" s="264"/>
      <c r="K176" s="45"/>
      <c r="L176" s="95">
        <f t="shared" si="164"/>
        <v>0</v>
      </c>
      <c r="M176" s="230"/>
      <c r="N176" s="45"/>
      <c r="O176" s="91">
        <f t="shared" si="165"/>
        <v>0</v>
      </c>
      <c r="P176" s="291"/>
      <c r="Q176" s="297"/>
    </row>
    <row r="177" spans="1:17" ht="24" hidden="1" x14ac:dyDescent="0.25">
      <c r="A177" s="30">
        <v>3263</v>
      </c>
      <c r="B177" s="43" t="s">
        <v>172</v>
      </c>
      <c r="C177" s="190">
        <f t="shared" ref="C177:C240" si="166">SUM(F177,I177,L177,O177)</f>
        <v>0</v>
      </c>
      <c r="D177" s="264">
        <v>0</v>
      </c>
      <c r="E177" s="45"/>
      <c r="F177" s="95">
        <f t="shared" si="162"/>
        <v>0</v>
      </c>
      <c r="G177" s="230"/>
      <c r="H177" s="45"/>
      <c r="I177" s="91">
        <f t="shared" si="163"/>
        <v>0</v>
      </c>
      <c r="J177" s="264"/>
      <c r="K177" s="45"/>
      <c r="L177" s="95">
        <f t="shared" si="164"/>
        <v>0</v>
      </c>
      <c r="M177" s="230"/>
      <c r="N177" s="45"/>
      <c r="O177" s="91">
        <f t="shared" si="165"/>
        <v>0</v>
      </c>
      <c r="P177" s="291"/>
      <c r="Q177" s="297"/>
    </row>
    <row r="178" spans="1:17" ht="60" hidden="1" x14ac:dyDescent="0.25">
      <c r="A178" s="782">
        <v>3290</v>
      </c>
      <c r="B178" s="40" t="s">
        <v>300</v>
      </c>
      <c r="C178" s="201">
        <f t="shared" si="166"/>
        <v>0</v>
      </c>
      <c r="D178" s="131">
        <f>SUM(D179:D182)</f>
        <v>0</v>
      </c>
      <c r="E178" s="79">
        <f t="shared" ref="E178" si="167">SUM(E179:E182)</f>
        <v>0</v>
      </c>
      <c r="F178" s="176">
        <f>SUM(F179:F182)</f>
        <v>0</v>
      </c>
      <c r="G178" s="233">
        <f t="shared" ref="G178:O178" si="168">SUM(G179:G182)</f>
        <v>0</v>
      </c>
      <c r="H178" s="79">
        <f t="shared" si="168"/>
        <v>0</v>
      </c>
      <c r="I178" s="90">
        <f t="shared" si="168"/>
        <v>0</v>
      </c>
      <c r="J178" s="131">
        <f t="shared" si="168"/>
        <v>0</v>
      </c>
      <c r="K178" s="79">
        <f t="shared" si="168"/>
        <v>0</v>
      </c>
      <c r="L178" s="176">
        <f t="shared" si="168"/>
        <v>0</v>
      </c>
      <c r="M178" s="233">
        <f t="shared" si="168"/>
        <v>0</v>
      </c>
      <c r="N178" s="79">
        <f t="shared" si="168"/>
        <v>0</v>
      </c>
      <c r="O178" s="156">
        <f t="shared" si="168"/>
        <v>0</v>
      </c>
      <c r="P178" s="294"/>
      <c r="Q178" s="297"/>
    </row>
    <row r="179" spans="1:17" ht="48" hidden="1" x14ac:dyDescent="0.25">
      <c r="A179" s="30">
        <v>3291</v>
      </c>
      <c r="B179" s="43" t="s">
        <v>173</v>
      </c>
      <c r="C179" s="190">
        <f t="shared" si="166"/>
        <v>0</v>
      </c>
      <c r="D179" s="264">
        <v>0</v>
      </c>
      <c r="E179" s="45"/>
      <c r="F179" s="95">
        <f t="shared" ref="F179:F182" si="169">D179+E179</f>
        <v>0</v>
      </c>
      <c r="G179" s="230"/>
      <c r="H179" s="45"/>
      <c r="I179" s="91">
        <f t="shared" ref="I179:I182" si="170">G179+H179</f>
        <v>0</v>
      </c>
      <c r="J179" s="264"/>
      <c r="K179" s="45"/>
      <c r="L179" s="95">
        <f t="shared" ref="L179:L182" si="171">J179+K179</f>
        <v>0</v>
      </c>
      <c r="M179" s="230"/>
      <c r="N179" s="45"/>
      <c r="O179" s="91">
        <f t="shared" ref="O179:O182" si="172">M179+N179</f>
        <v>0</v>
      </c>
      <c r="P179" s="291"/>
      <c r="Q179" s="297"/>
    </row>
    <row r="180" spans="1:17" ht="60" hidden="1" x14ac:dyDescent="0.25">
      <c r="A180" s="30">
        <v>3292</v>
      </c>
      <c r="B180" s="43" t="s">
        <v>174</v>
      </c>
      <c r="C180" s="190">
        <f t="shared" si="166"/>
        <v>0</v>
      </c>
      <c r="D180" s="264">
        <v>0</v>
      </c>
      <c r="E180" s="45"/>
      <c r="F180" s="95">
        <f t="shared" si="169"/>
        <v>0</v>
      </c>
      <c r="G180" s="230"/>
      <c r="H180" s="45"/>
      <c r="I180" s="91">
        <f t="shared" si="170"/>
        <v>0</v>
      </c>
      <c r="J180" s="264"/>
      <c r="K180" s="45"/>
      <c r="L180" s="95">
        <f t="shared" si="171"/>
        <v>0</v>
      </c>
      <c r="M180" s="230"/>
      <c r="N180" s="45"/>
      <c r="O180" s="91">
        <f t="shared" si="172"/>
        <v>0</v>
      </c>
      <c r="P180" s="291"/>
      <c r="Q180" s="297"/>
    </row>
    <row r="181" spans="1:17" ht="48" hidden="1" x14ac:dyDescent="0.25">
      <c r="A181" s="30">
        <v>3293</v>
      </c>
      <c r="B181" s="43" t="s">
        <v>175</v>
      </c>
      <c r="C181" s="190">
        <f t="shared" si="166"/>
        <v>0</v>
      </c>
      <c r="D181" s="264">
        <v>0</v>
      </c>
      <c r="E181" s="45"/>
      <c r="F181" s="95">
        <f t="shared" si="169"/>
        <v>0</v>
      </c>
      <c r="G181" s="230"/>
      <c r="H181" s="45"/>
      <c r="I181" s="91">
        <f t="shared" si="170"/>
        <v>0</v>
      </c>
      <c r="J181" s="264"/>
      <c r="K181" s="45"/>
      <c r="L181" s="95">
        <f t="shared" si="171"/>
        <v>0</v>
      </c>
      <c r="M181" s="230"/>
      <c r="N181" s="45"/>
      <c r="O181" s="91">
        <f t="shared" si="172"/>
        <v>0</v>
      </c>
      <c r="P181" s="291"/>
      <c r="Q181" s="297"/>
    </row>
    <row r="182" spans="1:17" ht="36" hidden="1" x14ac:dyDescent="0.25">
      <c r="A182" s="83">
        <v>3294</v>
      </c>
      <c r="B182" s="43" t="s">
        <v>176</v>
      </c>
      <c r="C182" s="201">
        <f t="shared" si="166"/>
        <v>0</v>
      </c>
      <c r="D182" s="265">
        <v>0</v>
      </c>
      <c r="E182" s="84"/>
      <c r="F182" s="329">
        <f t="shared" si="169"/>
        <v>0</v>
      </c>
      <c r="G182" s="235"/>
      <c r="H182" s="84"/>
      <c r="I182" s="156">
        <f t="shared" si="170"/>
        <v>0</v>
      </c>
      <c r="J182" s="265"/>
      <c r="K182" s="84"/>
      <c r="L182" s="329">
        <f t="shared" si="171"/>
        <v>0</v>
      </c>
      <c r="M182" s="235"/>
      <c r="N182" s="84"/>
      <c r="O182" s="156">
        <f t="shared" si="172"/>
        <v>0</v>
      </c>
      <c r="P182" s="294"/>
      <c r="Q182" s="297"/>
    </row>
    <row r="183" spans="1:17" ht="36" hidden="1" x14ac:dyDescent="0.25">
      <c r="A183" s="51">
        <v>3300</v>
      </c>
      <c r="B183" s="82" t="s">
        <v>177</v>
      </c>
      <c r="C183" s="202">
        <f t="shared" si="166"/>
        <v>0</v>
      </c>
      <c r="D183" s="138">
        <f>SUM(D184:D185)</f>
        <v>0</v>
      </c>
      <c r="E183" s="85">
        <f t="shared" ref="E183" si="173">SUM(E184:E185)</f>
        <v>0</v>
      </c>
      <c r="F183" s="173">
        <f>SUM(F184:F185)</f>
        <v>0</v>
      </c>
      <c r="G183" s="236">
        <f t="shared" ref="G183:O183" si="174">SUM(G184:G185)</f>
        <v>0</v>
      </c>
      <c r="H183" s="85">
        <f t="shared" si="174"/>
        <v>0</v>
      </c>
      <c r="I183" s="124">
        <f t="shared" si="174"/>
        <v>0</v>
      </c>
      <c r="J183" s="138">
        <f t="shared" si="174"/>
        <v>0</v>
      </c>
      <c r="K183" s="85">
        <f t="shared" si="174"/>
        <v>0</v>
      </c>
      <c r="L183" s="173">
        <f t="shared" si="174"/>
        <v>0</v>
      </c>
      <c r="M183" s="236">
        <f t="shared" si="174"/>
        <v>0</v>
      </c>
      <c r="N183" s="85">
        <f t="shared" si="174"/>
        <v>0</v>
      </c>
      <c r="O183" s="124">
        <f t="shared" si="174"/>
        <v>0</v>
      </c>
      <c r="P183" s="314"/>
      <c r="Q183" s="297"/>
    </row>
    <row r="184" spans="1:17" ht="36" hidden="1" x14ac:dyDescent="0.25">
      <c r="A184" s="57">
        <v>3310</v>
      </c>
      <c r="B184" s="58" t="s">
        <v>178</v>
      </c>
      <c r="C184" s="195">
        <f t="shared" si="166"/>
        <v>0</v>
      </c>
      <c r="D184" s="261">
        <v>0</v>
      </c>
      <c r="E184" s="77"/>
      <c r="F184" s="174">
        <f t="shared" ref="F184:F185" si="175">D184+E184</f>
        <v>0</v>
      </c>
      <c r="G184" s="232"/>
      <c r="H184" s="77"/>
      <c r="I184" s="154">
        <f t="shared" ref="I184:I185" si="176">G184+H184</f>
        <v>0</v>
      </c>
      <c r="J184" s="261"/>
      <c r="K184" s="77"/>
      <c r="L184" s="174">
        <f t="shared" ref="L184:L185" si="177">J184+K184</f>
        <v>0</v>
      </c>
      <c r="M184" s="232"/>
      <c r="N184" s="77"/>
      <c r="O184" s="154">
        <f t="shared" ref="O184:O185" si="178">M184+N184</f>
        <v>0</v>
      </c>
      <c r="P184" s="292"/>
      <c r="Q184" s="297"/>
    </row>
    <row r="185" spans="1:17" ht="36" hidden="1" x14ac:dyDescent="0.25">
      <c r="A185" s="27">
        <v>3320</v>
      </c>
      <c r="B185" s="40" t="s">
        <v>179</v>
      </c>
      <c r="C185" s="189">
        <f t="shared" si="166"/>
        <v>0</v>
      </c>
      <c r="D185" s="263">
        <v>0</v>
      </c>
      <c r="E185" s="42"/>
      <c r="F185" s="176">
        <f t="shared" si="175"/>
        <v>0</v>
      </c>
      <c r="G185" s="220"/>
      <c r="H185" s="42"/>
      <c r="I185" s="90">
        <f t="shared" si="176"/>
        <v>0</v>
      </c>
      <c r="J185" s="263"/>
      <c r="K185" s="42"/>
      <c r="L185" s="176">
        <f t="shared" si="177"/>
        <v>0</v>
      </c>
      <c r="M185" s="220"/>
      <c r="N185" s="42"/>
      <c r="O185" s="90">
        <f t="shared" si="178"/>
        <v>0</v>
      </c>
      <c r="P185" s="290"/>
      <c r="Q185" s="297"/>
    </row>
    <row r="186" spans="1:17" hidden="1" x14ac:dyDescent="0.25">
      <c r="A186" s="87">
        <v>4000</v>
      </c>
      <c r="B186" s="70" t="s">
        <v>180</v>
      </c>
      <c r="C186" s="200">
        <f t="shared" si="166"/>
        <v>0</v>
      </c>
      <c r="D186" s="137">
        <f>SUM(D187,D190)</f>
        <v>0</v>
      </c>
      <c r="E186" s="71">
        <f t="shared" ref="E186" si="179">SUM(E187,E190)</f>
        <v>0</v>
      </c>
      <c r="F186" s="172">
        <f>SUM(F187,F190)</f>
        <v>0</v>
      </c>
      <c r="G186" s="227">
        <f t="shared" ref="G186:N186" si="180">SUM(G187,G190)</f>
        <v>0</v>
      </c>
      <c r="H186" s="71">
        <f t="shared" si="180"/>
        <v>0</v>
      </c>
      <c r="I186" s="125">
        <f t="shared" si="180"/>
        <v>0</v>
      </c>
      <c r="J186" s="137">
        <f t="shared" si="180"/>
        <v>0</v>
      </c>
      <c r="K186" s="71">
        <f t="shared" si="180"/>
        <v>0</v>
      </c>
      <c r="L186" s="172">
        <f t="shared" si="180"/>
        <v>0</v>
      </c>
      <c r="M186" s="227">
        <f t="shared" si="180"/>
        <v>0</v>
      </c>
      <c r="N186" s="71">
        <f t="shared" si="180"/>
        <v>0</v>
      </c>
      <c r="O186" s="125">
        <f>SUM(O187,O190)</f>
        <v>0</v>
      </c>
      <c r="P186" s="313"/>
      <c r="Q186" s="297"/>
    </row>
    <row r="187" spans="1:17" hidden="1" x14ac:dyDescent="0.25">
      <c r="A187" s="88">
        <v>4200</v>
      </c>
      <c r="B187" s="72" t="s">
        <v>181</v>
      </c>
      <c r="C187" s="188">
        <f t="shared" si="166"/>
        <v>0</v>
      </c>
      <c r="D187" s="130">
        <f>SUM(D188,D189)</f>
        <v>0</v>
      </c>
      <c r="E187" s="38">
        <f t="shared" ref="E187" si="181">SUM(E188,E189)</f>
        <v>0</v>
      </c>
      <c r="F187" s="175">
        <f>SUM(F188,F189)</f>
        <v>0</v>
      </c>
      <c r="G187" s="228">
        <f t="shared" ref="G187:N187" si="182">SUM(G188,G189)</f>
        <v>0</v>
      </c>
      <c r="H187" s="38">
        <f t="shared" si="182"/>
        <v>0</v>
      </c>
      <c r="I187" s="123">
        <f t="shared" si="182"/>
        <v>0</v>
      </c>
      <c r="J187" s="130">
        <f t="shared" si="182"/>
        <v>0</v>
      </c>
      <c r="K187" s="38">
        <f t="shared" si="182"/>
        <v>0</v>
      </c>
      <c r="L187" s="175">
        <f t="shared" si="182"/>
        <v>0</v>
      </c>
      <c r="M187" s="228">
        <f t="shared" si="182"/>
        <v>0</v>
      </c>
      <c r="N187" s="38">
        <f t="shared" si="182"/>
        <v>0</v>
      </c>
      <c r="O187" s="123">
        <f>SUM(O188,O189)</f>
        <v>0</v>
      </c>
      <c r="P187" s="293"/>
      <c r="Q187" s="297"/>
    </row>
    <row r="188" spans="1:17" ht="24" hidden="1" x14ac:dyDescent="0.25">
      <c r="A188" s="782">
        <v>4240</v>
      </c>
      <c r="B188" s="40" t="s">
        <v>182</v>
      </c>
      <c r="C188" s="189">
        <f t="shared" si="166"/>
        <v>0</v>
      </c>
      <c r="D188" s="263">
        <v>0</v>
      </c>
      <c r="E188" s="42"/>
      <c r="F188" s="176">
        <f t="shared" ref="F188:F189" si="183">D188+E188</f>
        <v>0</v>
      </c>
      <c r="G188" s="220"/>
      <c r="H188" s="42"/>
      <c r="I188" s="90">
        <f t="shared" ref="I188:I189" si="184">G188+H188</f>
        <v>0</v>
      </c>
      <c r="J188" s="263"/>
      <c r="K188" s="42"/>
      <c r="L188" s="176">
        <f t="shared" ref="L188:L189" si="185">J188+K188</f>
        <v>0</v>
      </c>
      <c r="M188" s="220"/>
      <c r="N188" s="42"/>
      <c r="O188" s="90">
        <f t="shared" ref="O188:O189" si="186">M188+N188</f>
        <v>0</v>
      </c>
      <c r="P188" s="290"/>
      <c r="Q188" s="297"/>
    </row>
    <row r="189" spans="1:17" hidden="1" x14ac:dyDescent="0.25">
      <c r="A189" s="75">
        <v>4250</v>
      </c>
      <c r="B189" s="43" t="s">
        <v>183</v>
      </c>
      <c r="C189" s="190">
        <f t="shared" si="166"/>
        <v>0</v>
      </c>
      <c r="D189" s="264">
        <v>0</v>
      </c>
      <c r="E189" s="45"/>
      <c r="F189" s="95">
        <f t="shared" si="183"/>
        <v>0</v>
      </c>
      <c r="G189" s="230"/>
      <c r="H189" s="45"/>
      <c r="I189" s="91">
        <f t="shared" si="184"/>
        <v>0</v>
      </c>
      <c r="J189" s="264"/>
      <c r="K189" s="45"/>
      <c r="L189" s="95">
        <f t="shared" si="185"/>
        <v>0</v>
      </c>
      <c r="M189" s="230"/>
      <c r="N189" s="45"/>
      <c r="O189" s="91">
        <f t="shared" si="186"/>
        <v>0</v>
      </c>
      <c r="P189" s="291"/>
      <c r="Q189" s="297"/>
    </row>
    <row r="190" spans="1:17" hidden="1" x14ac:dyDescent="0.25">
      <c r="A190" s="35">
        <v>4300</v>
      </c>
      <c r="B190" s="72" t="s">
        <v>184</v>
      </c>
      <c r="C190" s="188">
        <f t="shared" si="166"/>
        <v>0</v>
      </c>
      <c r="D190" s="130">
        <f>SUM(D191)</f>
        <v>0</v>
      </c>
      <c r="E190" s="38">
        <f t="shared" ref="E190" si="187">SUM(E191)</f>
        <v>0</v>
      </c>
      <c r="F190" s="175">
        <f>SUM(F191)</f>
        <v>0</v>
      </c>
      <c r="G190" s="228">
        <f t="shared" ref="G190:N190" si="188">SUM(G191)</f>
        <v>0</v>
      </c>
      <c r="H190" s="38">
        <f t="shared" si="188"/>
        <v>0</v>
      </c>
      <c r="I190" s="123">
        <f t="shared" si="188"/>
        <v>0</v>
      </c>
      <c r="J190" s="130">
        <f t="shared" si="188"/>
        <v>0</v>
      </c>
      <c r="K190" s="38">
        <f t="shared" si="188"/>
        <v>0</v>
      </c>
      <c r="L190" s="175">
        <f t="shared" si="188"/>
        <v>0</v>
      </c>
      <c r="M190" s="228">
        <f t="shared" si="188"/>
        <v>0</v>
      </c>
      <c r="N190" s="38">
        <f t="shared" si="188"/>
        <v>0</v>
      </c>
      <c r="O190" s="123">
        <f>SUM(O191)</f>
        <v>0</v>
      </c>
      <c r="P190" s="293"/>
      <c r="Q190" s="297"/>
    </row>
    <row r="191" spans="1:17" hidden="1" x14ac:dyDescent="0.25">
      <c r="A191" s="782">
        <v>4310</v>
      </c>
      <c r="B191" s="40" t="s">
        <v>185</v>
      </c>
      <c r="C191" s="189">
        <f t="shared" si="166"/>
        <v>0</v>
      </c>
      <c r="D191" s="131">
        <f>SUM(D192:D192)</f>
        <v>0</v>
      </c>
      <c r="E191" s="79">
        <f t="shared" ref="E191" si="189">SUM(E192:E192)</f>
        <v>0</v>
      </c>
      <c r="F191" s="176">
        <f>SUM(F192:F192)</f>
        <v>0</v>
      </c>
      <c r="G191" s="233">
        <f t="shared" ref="G191:N191" si="190">SUM(G192:G192)</f>
        <v>0</v>
      </c>
      <c r="H191" s="79">
        <f t="shared" si="190"/>
        <v>0</v>
      </c>
      <c r="I191" s="90">
        <f t="shared" si="190"/>
        <v>0</v>
      </c>
      <c r="J191" s="131">
        <f t="shared" si="190"/>
        <v>0</v>
      </c>
      <c r="K191" s="79">
        <f t="shared" si="190"/>
        <v>0</v>
      </c>
      <c r="L191" s="176">
        <f t="shared" si="190"/>
        <v>0</v>
      </c>
      <c r="M191" s="233">
        <f t="shared" si="190"/>
        <v>0</v>
      </c>
      <c r="N191" s="79">
        <f t="shared" si="190"/>
        <v>0</v>
      </c>
      <c r="O191" s="90">
        <f>SUM(O192:O192)</f>
        <v>0</v>
      </c>
      <c r="P191" s="290"/>
      <c r="Q191" s="297"/>
    </row>
    <row r="192" spans="1:17" ht="36" hidden="1" x14ac:dyDescent="0.25">
      <c r="A192" s="30">
        <v>4311</v>
      </c>
      <c r="B192" s="43" t="s">
        <v>186</v>
      </c>
      <c r="C192" s="190">
        <f t="shared" si="166"/>
        <v>0</v>
      </c>
      <c r="D192" s="264">
        <v>0</v>
      </c>
      <c r="E192" s="45"/>
      <c r="F192" s="95">
        <f>D192+E192</f>
        <v>0</v>
      </c>
      <c r="G192" s="230"/>
      <c r="H192" s="45"/>
      <c r="I192" s="91">
        <f>G192+H192</f>
        <v>0</v>
      </c>
      <c r="J192" s="264"/>
      <c r="K192" s="45"/>
      <c r="L192" s="95">
        <f>J192+K192</f>
        <v>0</v>
      </c>
      <c r="M192" s="230"/>
      <c r="N192" s="45"/>
      <c r="O192" s="91">
        <f>M192+N192</f>
        <v>0</v>
      </c>
      <c r="P192" s="291"/>
      <c r="Q192" s="297"/>
    </row>
    <row r="193" spans="1:17" s="19" customFormat="1" x14ac:dyDescent="0.25">
      <c r="A193" s="89"/>
      <c r="B193" s="17" t="s">
        <v>187</v>
      </c>
      <c r="C193" s="199">
        <f t="shared" si="166"/>
        <v>151996</v>
      </c>
      <c r="D193" s="136">
        <f>SUM(D194,D229,D268)</f>
        <v>164765</v>
      </c>
      <c r="E193" s="275">
        <f t="shared" ref="E193" si="191">SUM(E194,E229,E268)</f>
        <v>-12769</v>
      </c>
      <c r="F193" s="896">
        <f>SUM(F194,F229,F268)</f>
        <v>151996</v>
      </c>
      <c r="G193" s="226">
        <f t="shared" ref="G193:N193" si="192">SUM(G194,G229,G268)</f>
        <v>0</v>
      </c>
      <c r="H193" s="275">
        <f t="shared" si="192"/>
        <v>0</v>
      </c>
      <c r="I193" s="896">
        <f t="shared" si="192"/>
        <v>0</v>
      </c>
      <c r="J193" s="136">
        <f t="shared" si="192"/>
        <v>0</v>
      </c>
      <c r="K193" s="69">
        <f t="shared" si="192"/>
        <v>0</v>
      </c>
      <c r="L193" s="171">
        <f t="shared" si="192"/>
        <v>0</v>
      </c>
      <c r="M193" s="226">
        <f t="shared" si="192"/>
        <v>0</v>
      </c>
      <c r="N193" s="69">
        <f t="shared" si="192"/>
        <v>0</v>
      </c>
      <c r="O193" s="157">
        <f>SUM(O194,O229,O268)</f>
        <v>0</v>
      </c>
      <c r="P193" s="316"/>
      <c r="Q193" s="182"/>
    </row>
    <row r="194" spans="1:17" x14ac:dyDescent="0.25">
      <c r="A194" s="70">
        <v>5000</v>
      </c>
      <c r="B194" s="70" t="s">
        <v>188</v>
      </c>
      <c r="C194" s="200">
        <f t="shared" si="166"/>
        <v>151996</v>
      </c>
      <c r="D194" s="137">
        <f>D195+D203</f>
        <v>164765</v>
      </c>
      <c r="E194" s="125">
        <f t="shared" ref="E194" si="193">E195+E203</f>
        <v>-12769</v>
      </c>
      <c r="F194" s="897">
        <f>F195+F203</f>
        <v>151996</v>
      </c>
      <c r="G194" s="227">
        <f t="shared" ref="G194:N194" si="194">G195+G203</f>
        <v>0</v>
      </c>
      <c r="H194" s="125">
        <f t="shared" si="194"/>
        <v>0</v>
      </c>
      <c r="I194" s="897">
        <f t="shared" si="194"/>
        <v>0</v>
      </c>
      <c r="J194" s="137">
        <f t="shared" si="194"/>
        <v>0</v>
      </c>
      <c r="K194" s="71">
        <f t="shared" si="194"/>
        <v>0</v>
      </c>
      <c r="L194" s="172">
        <f t="shared" si="194"/>
        <v>0</v>
      </c>
      <c r="M194" s="227">
        <f t="shared" si="194"/>
        <v>0</v>
      </c>
      <c r="N194" s="71">
        <f t="shared" si="194"/>
        <v>0</v>
      </c>
      <c r="O194" s="125">
        <f>O195+O203</f>
        <v>0</v>
      </c>
      <c r="P194" s="313"/>
      <c r="Q194" s="297"/>
    </row>
    <row r="195" spans="1:17" hidden="1" x14ac:dyDescent="0.25">
      <c r="A195" s="35">
        <v>5100</v>
      </c>
      <c r="B195" s="72" t="s">
        <v>189</v>
      </c>
      <c r="C195" s="188">
        <f t="shared" si="166"/>
        <v>0</v>
      </c>
      <c r="D195" s="130">
        <f>D196+D197+D200+D201+D202</f>
        <v>0</v>
      </c>
      <c r="E195" s="38">
        <f t="shared" ref="E195" si="195">E196+E197+E200+E201+E202</f>
        <v>0</v>
      </c>
      <c r="F195" s="175">
        <f>F196+F197+F200+F201+F202</f>
        <v>0</v>
      </c>
      <c r="G195" s="228">
        <f t="shared" ref="G195:N195" si="196">G196+G197+G200+G201+G202</f>
        <v>0</v>
      </c>
      <c r="H195" s="38">
        <f t="shared" si="196"/>
        <v>0</v>
      </c>
      <c r="I195" s="123">
        <f t="shared" si="196"/>
        <v>0</v>
      </c>
      <c r="J195" s="130">
        <f t="shared" si="196"/>
        <v>0</v>
      </c>
      <c r="K195" s="38">
        <f t="shared" si="196"/>
        <v>0</v>
      </c>
      <c r="L195" s="175">
        <f t="shared" si="196"/>
        <v>0</v>
      </c>
      <c r="M195" s="228">
        <f t="shared" si="196"/>
        <v>0</v>
      </c>
      <c r="N195" s="38">
        <f t="shared" si="196"/>
        <v>0</v>
      </c>
      <c r="O195" s="123">
        <f>O196+O197+O200+O201+O202</f>
        <v>0</v>
      </c>
      <c r="P195" s="293"/>
      <c r="Q195" s="297"/>
    </row>
    <row r="196" spans="1:17" hidden="1" x14ac:dyDescent="0.25">
      <c r="A196" s="782">
        <v>5110</v>
      </c>
      <c r="B196" s="40" t="s">
        <v>190</v>
      </c>
      <c r="C196" s="189">
        <f t="shared" si="166"/>
        <v>0</v>
      </c>
      <c r="D196" s="263">
        <v>0</v>
      </c>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166"/>
        <v>0</v>
      </c>
      <c r="D197" s="132">
        <f>D198+D199</f>
        <v>0</v>
      </c>
      <c r="E197" s="76">
        <f t="shared" ref="E197" si="197">E198+E199</f>
        <v>0</v>
      </c>
      <c r="F197" s="95">
        <f>F198+F199</f>
        <v>0</v>
      </c>
      <c r="G197" s="231">
        <f t="shared" ref="G197:O197" si="198">G198+G199</f>
        <v>0</v>
      </c>
      <c r="H197" s="76">
        <f t="shared" si="198"/>
        <v>0</v>
      </c>
      <c r="I197" s="91">
        <f t="shared" si="198"/>
        <v>0</v>
      </c>
      <c r="J197" s="132">
        <f t="shared" si="198"/>
        <v>0</v>
      </c>
      <c r="K197" s="76">
        <f t="shared" si="198"/>
        <v>0</v>
      </c>
      <c r="L197" s="95">
        <f t="shared" si="198"/>
        <v>0</v>
      </c>
      <c r="M197" s="231">
        <f t="shared" si="198"/>
        <v>0</v>
      </c>
      <c r="N197" s="76">
        <f t="shared" si="198"/>
        <v>0</v>
      </c>
      <c r="O197" s="91">
        <f t="shared" si="198"/>
        <v>0</v>
      </c>
      <c r="P197" s="291"/>
      <c r="Q197" s="297"/>
    </row>
    <row r="198" spans="1:17" hidden="1" x14ac:dyDescent="0.25">
      <c r="A198" s="30">
        <v>5121</v>
      </c>
      <c r="B198" s="43" t="s">
        <v>192</v>
      </c>
      <c r="C198" s="190">
        <f t="shared" si="166"/>
        <v>0</v>
      </c>
      <c r="D198" s="264">
        <v>0</v>
      </c>
      <c r="E198" s="45"/>
      <c r="F198" s="95">
        <f t="shared" ref="F198:F202" si="199">D198+E198</f>
        <v>0</v>
      </c>
      <c r="G198" s="230"/>
      <c r="H198" s="45"/>
      <c r="I198" s="91">
        <f t="shared" ref="I198:I202" si="200">G198+H198</f>
        <v>0</v>
      </c>
      <c r="J198" s="264"/>
      <c r="K198" s="45"/>
      <c r="L198" s="95">
        <f t="shared" ref="L198:L202" si="201">J198+K198</f>
        <v>0</v>
      </c>
      <c r="M198" s="230"/>
      <c r="N198" s="45"/>
      <c r="O198" s="91">
        <f t="shared" ref="O198:O202" si="202">M198+N198</f>
        <v>0</v>
      </c>
      <c r="P198" s="291"/>
      <c r="Q198" s="297"/>
    </row>
    <row r="199" spans="1:17" ht="24" hidden="1" x14ac:dyDescent="0.25">
      <c r="A199" s="30">
        <v>5129</v>
      </c>
      <c r="B199" s="43" t="s">
        <v>193</v>
      </c>
      <c r="C199" s="190">
        <f t="shared" si="166"/>
        <v>0</v>
      </c>
      <c r="D199" s="264">
        <v>0</v>
      </c>
      <c r="E199" s="45"/>
      <c r="F199" s="95">
        <f t="shared" si="199"/>
        <v>0</v>
      </c>
      <c r="G199" s="230"/>
      <c r="H199" s="45"/>
      <c r="I199" s="91">
        <f t="shared" si="200"/>
        <v>0</v>
      </c>
      <c r="J199" s="264"/>
      <c r="K199" s="45"/>
      <c r="L199" s="95">
        <f t="shared" si="201"/>
        <v>0</v>
      </c>
      <c r="M199" s="230"/>
      <c r="N199" s="45"/>
      <c r="O199" s="91">
        <f t="shared" si="202"/>
        <v>0</v>
      </c>
      <c r="P199" s="291"/>
      <c r="Q199" s="297"/>
    </row>
    <row r="200" spans="1:17" hidden="1" x14ac:dyDescent="0.25">
      <c r="A200" s="75">
        <v>5130</v>
      </c>
      <c r="B200" s="43" t="s">
        <v>194</v>
      </c>
      <c r="C200" s="190">
        <f t="shared" si="166"/>
        <v>0</v>
      </c>
      <c r="D200" s="264">
        <v>0</v>
      </c>
      <c r="E200" s="45"/>
      <c r="F200" s="95">
        <f t="shared" si="199"/>
        <v>0</v>
      </c>
      <c r="G200" s="230"/>
      <c r="H200" s="45"/>
      <c r="I200" s="91">
        <f t="shared" si="200"/>
        <v>0</v>
      </c>
      <c r="J200" s="264"/>
      <c r="K200" s="45"/>
      <c r="L200" s="95">
        <f t="shared" si="201"/>
        <v>0</v>
      </c>
      <c r="M200" s="230"/>
      <c r="N200" s="45"/>
      <c r="O200" s="91">
        <f t="shared" si="202"/>
        <v>0</v>
      </c>
      <c r="P200" s="291"/>
      <c r="Q200" s="297"/>
    </row>
    <row r="201" spans="1:17" hidden="1" x14ac:dyDescent="0.25">
      <c r="A201" s="75">
        <v>5140</v>
      </c>
      <c r="B201" s="43" t="s">
        <v>195</v>
      </c>
      <c r="C201" s="190">
        <f t="shared" si="166"/>
        <v>0</v>
      </c>
      <c r="D201" s="264">
        <v>0</v>
      </c>
      <c r="E201" s="45"/>
      <c r="F201" s="95">
        <f t="shared" si="199"/>
        <v>0</v>
      </c>
      <c r="G201" s="230"/>
      <c r="H201" s="45"/>
      <c r="I201" s="91">
        <f t="shared" si="200"/>
        <v>0</v>
      </c>
      <c r="J201" s="264"/>
      <c r="K201" s="45"/>
      <c r="L201" s="95">
        <f t="shared" si="201"/>
        <v>0</v>
      </c>
      <c r="M201" s="230"/>
      <c r="N201" s="45"/>
      <c r="O201" s="91">
        <f t="shared" si="202"/>
        <v>0</v>
      </c>
      <c r="P201" s="291"/>
      <c r="Q201" s="297"/>
    </row>
    <row r="202" spans="1:17" ht="24" hidden="1" x14ac:dyDescent="0.25">
      <c r="A202" s="75">
        <v>5170</v>
      </c>
      <c r="B202" s="43" t="s">
        <v>196</v>
      </c>
      <c r="C202" s="190">
        <f t="shared" si="166"/>
        <v>0</v>
      </c>
      <c r="D202" s="264">
        <v>0</v>
      </c>
      <c r="E202" s="45"/>
      <c r="F202" s="95">
        <f t="shared" si="199"/>
        <v>0</v>
      </c>
      <c r="G202" s="230"/>
      <c r="H202" s="45"/>
      <c r="I202" s="91">
        <f t="shared" si="200"/>
        <v>0</v>
      </c>
      <c r="J202" s="264"/>
      <c r="K202" s="45"/>
      <c r="L202" s="95">
        <f t="shared" si="201"/>
        <v>0</v>
      </c>
      <c r="M202" s="230"/>
      <c r="N202" s="45"/>
      <c r="O202" s="91">
        <f t="shared" si="202"/>
        <v>0</v>
      </c>
      <c r="P202" s="291"/>
      <c r="Q202" s="297"/>
    </row>
    <row r="203" spans="1:17" x14ac:dyDescent="0.25">
      <c r="A203" s="35">
        <v>5200</v>
      </c>
      <c r="B203" s="72" t="s">
        <v>197</v>
      </c>
      <c r="C203" s="188">
        <f t="shared" si="166"/>
        <v>151996</v>
      </c>
      <c r="D203" s="130">
        <f>D204+D214+D215+D224+D225+D226+D228</f>
        <v>164765</v>
      </c>
      <c r="E203" s="123">
        <f t="shared" ref="E203" si="203">E204+E214+E215+E224+E225+E226+E228</f>
        <v>-12769</v>
      </c>
      <c r="F203" s="898">
        <f>F204+F214+F215+F224+F225+F226+F228</f>
        <v>151996</v>
      </c>
      <c r="G203" s="228">
        <f t="shared" ref="G203:O203" si="204">G204+G214+G215+G224+G225+G226+G228</f>
        <v>0</v>
      </c>
      <c r="H203" s="123">
        <f t="shared" si="204"/>
        <v>0</v>
      </c>
      <c r="I203" s="898">
        <f t="shared" si="204"/>
        <v>0</v>
      </c>
      <c r="J203" s="130">
        <f t="shared" si="204"/>
        <v>0</v>
      </c>
      <c r="K203" s="38">
        <f t="shared" si="204"/>
        <v>0</v>
      </c>
      <c r="L203" s="175">
        <f t="shared" si="204"/>
        <v>0</v>
      </c>
      <c r="M203" s="228">
        <f t="shared" si="204"/>
        <v>0</v>
      </c>
      <c r="N203" s="38">
        <f t="shared" si="204"/>
        <v>0</v>
      </c>
      <c r="O203" s="123">
        <f t="shared" si="204"/>
        <v>0</v>
      </c>
      <c r="P203" s="293"/>
      <c r="Q203" s="297"/>
    </row>
    <row r="204" spans="1:17" hidden="1" x14ac:dyDescent="0.25">
      <c r="A204" s="73">
        <v>5210</v>
      </c>
      <c r="B204" s="58" t="s">
        <v>198</v>
      </c>
      <c r="C204" s="195">
        <f t="shared" si="166"/>
        <v>0</v>
      </c>
      <c r="D204" s="86">
        <f>SUM(D205:D213)</f>
        <v>0</v>
      </c>
      <c r="E204" s="74">
        <f>SUM(E205:E213)</f>
        <v>0</v>
      </c>
      <c r="F204" s="174">
        <f t="shared" ref="F204:N204" si="205">SUM(F205:F213)</f>
        <v>0</v>
      </c>
      <c r="G204" s="229">
        <f t="shared" si="205"/>
        <v>0</v>
      </c>
      <c r="H204" s="74">
        <f t="shared" si="205"/>
        <v>0</v>
      </c>
      <c r="I204" s="154">
        <f t="shared" si="205"/>
        <v>0</v>
      </c>
      <c r="J204" s="86">
        <f t="shared" si="205"/>
        <v>0</v>
      </c>
      <c r="K204" s="74">
        <f t="shared" si="205"/>
        <v>0</v>
      </c>
      <c r="L204" s="174">
        <f t="shared" si="205"/>
        <v>0</v>
      </c>
      <c r="M204" s="229">
        <f t="shared" si="205"/>
        <v>0</v>
      </c>
      <c r="N204" s="74">
        <f t="shared" si="205"/>
        <v>0</v>
      </c>
      <c r="O204" s="154">
        <f>SUM(O205:O213)</f>
        <v>0</v>
      </c>
      <c r="P204" s="292"/>
      <c r="Q204" s="297"/>
    </row>
    <row r="205" spans="1:17" hidden="1" x14ac:dyDescent="0.25">
      <c r="A205" s="27">
        <v>5211</v>
      </c>
      <c r="B205" s="40" t="s">
        <v>199</v>
      </c>
      <c r="C205" s="189">
        <f t="shared" si="166"/>
        <v>0</v>
      </c>
      <c r="D205" s="263">
        <v>0</v>
      </c>
      <c r="E205" s="42"/>
      <c r="F205" s="176">
        <f t="shared" ref="F205:F214" si="206">D205+E205</f>
        <v>0</v>
      </c>
      <c r="G205" s="220"/>
      <c r="H205" s="42"/>
      <c r="I205" s="90">
        <f t="shared" ref="I205:I214" si="207">G205+H205</f>
        <v>0</v>
      </c>
      <c r="J205" s="263"/>
      <c r="K205" s="42"/>
      <c r="L205" s="176">
        <f t="shared" ref="L205:L214" si="208">J205+K205</f>
        <v>0</v>
      </c>
      <c r="M205" s="220"/>
      <c r="N205" s="42"/>
      <c r="O205" s="90">
        <f t="shared" ref="O205:O214" si="209">M205+N205</f>
        <v>0</v>
      </c>
      <c r="P205" s="290"/>
      <c r="Q205" s="297"/>
    </row>
    <row r="206" spans="1:17" hidden="1" x14ac:dyDescent="0.25">
      <c r="A206" s="30">
        <v>5212</v>
      </c>
      <c r="B206" s="43" t="s">
        <v>200</v>
      </c>
      <c r="C206" s="190">
        <f t="shared" si="166"/>
        <v>0</v>
      </c>
      <c r="D206" s="264">
        <v>0</v>
      </c>
      <c r="E206" s="45"/>
      <c r="F206" s="95">
        <f t="shared" si="206"/>
        <v>0</v>
      </c>
      <c r="G206" s="230"/>
      <c r="H206" s="45"/>
      <c r="I206" s="91">
        <f t="shared" si="207"/>
        <v>0</v>
      </c>
      <c r="J206" s="264"/>
      <c r="K206" s="45"/>
      <c r="L206" s="95">
        <f t="shared" si="208"/>
        <v>0</v>
      </c>
      <c r="M206" s="230"/>
      <c r="N206" s="45"/>
      <c r="O206" s="91">
        <f t="shared" si="209"/>
        <v>0</v>
      </c>
      <c r="P206" s="291"/>
      <c r="Q206" s="297"/>
    </row>
    <row r="207" spans="1:17" hidden="1" x14ac:dyDescent="0.25">
      <c r="A207" s="30">
        <v>5213</v>
      </c>
      <c r="B207" s="43" t="s">
        <v>201</v>
      </c>
      <c r="C207" s="190">
        <f t="shared" si="166"/>
        <v>0</v>
      </c>
      <c r="D207" s="264">
        <v>0</v>
      </c>
      <c r="E207" s="45"/>
      <c r="F207" s="95">
        <f t="shared" si="206"/>
        <v>0</v>
      </c>
      <c r="G207" s="230"/>
      <c r="H207" s="45"/>
      <c r="I207" s="91">
        <f t="shared" si="207"/>
        <v>0</v>
      </c>
      <c r="J207" s="264"/>
      <c r="K207" s="45"/>
      <c r="L207" s="95">
        <f t="shared" si="208"/>
        <v>0</v>
      </c>
      <c r="M207" s="230"/>
      <c r="N207" s="45"/>
      <c r="O207" s="91">
        <f t="shared" si="209"/>
        <v>0</v>
      </c>
      <c r="P207" s="291"/>
      <c r="Q207" s="297"/>
    </row>
    <row r="208" spans="1:17" hidden="1" x14ac:dyDescent="0.25">
      <c r="A208" s="30">
        <v>5214</v>
      </c>
      <c r="B208" s="43" t="s">
        <v>202</v>
      </c>
      <c r="C208" s="190">
        <f t="shared" si="166"/>
        <v>0</v>
      </c>
      <c r="D208" s="264">
        <v>0</v>
      </c>
      <c r="E208" s="45"/>
      <c r="F208" s="95">
        <f t="shared" si="206"/>
        <v>0</v>
      </c>
      <c r="G208" s="230"/>
      <c r="H208" s="45"/>
      <c r="I208" s="91">
        <f t="shared" si="207"/>
        <v>0</v>
      </c>
      <c r="J208" s="264"/>
      <c r="K208" s="45"/>
      <c r="L208" s="95">
        <f t="shared" si="208"/>
        <v>0</v>
      </c>
      <c r="M208" s="230"/>
      <c r="N208" s="45"/>
      <c r="O208" s="91">
        <f t="shared" si="209"/>
        <v>0</v>
      </c>
      <c r="P208" s="291"/>
      <c r="Q208" s="297"/>
    </row>
    <row r="209" spans="1:17" hidden="1" x14ac:dyDescent="0.25">
      <c r="A209" s="30">
        <v>5215</v>
      </c>
      <c r="B209" s="43" t="s">
        <v>203</v>
      </c>
      <c r="C209" s="190">
        <f t="shared" si="166"/>
        <v>0</v>
      </c>
      <c r="D209" s="264">
        <v>0</v>
      </c>
      <c r="E209" s="45"/>
      <c r="F209" s="95">
        <f t="shared" si="206"/>
        <v>0</v>
      </c>
      <c r="G209" s="230"/>
      <c r="H209" s="45"/>
      <c r="I209" s="91">
        <f t="shared" si="207"/>
        <v>0</v>
      </c>
      <c r="J209" s="264"/>
      <c r="K209" s="45"/>
      <c r="L209" s="95">
        <f t="shared" si="208"/>
        <v>0</v>
      </c>
      <c r="M209" s="230"/>
      <c r="N209" s="45"/>
      <c r="O209" s="91">
        <f t="shared" si="209"/>
        <v>0</v>
      </c>
      <c r="P209" s="291"/>
      <c r="Q209" s="297"/>
    </row>
    <row r="210" spans="1:17" hidden="1" x14ac:dyDescent="0.25">
      <c r="A210" s="30">
        <v>5216</v>
      </c>
      <c r="B210" s="43" t="s">
        <v>204</v>
      </c>
      <c r="C210" s="190">
        <f t="shared" si="166"/>
        <v>0</v>
      </c>
      <c r="D210" s="264">
        <v>0</v>
      </c>
      <c r="E210" s="45"/>
      <c r="F210" s="95">
        <f t="shared" si="206"/>
        <v>0</v>
      </c>
      <c r="G210" s="230"/>
      <c r="H210" s="45"/>
      <c r="I210" s="91">
        <f t="shared" si="207"/>
        <v>0</v>
      </c>
      <c r="J210" s="264"/>
      <c r="K210" s="45"/>
      <c r="L210" s="95">
        <f t="shared" si="208"/>
        <v>0</v>
      </c>
      <c r="M210" s="230"/>
      <c r="N210" s="45"/>
      <c r="O210" s="91">
        <f t="shared" si="209"/>
        <v>0</v>
      </c>
      <c r="P210" s="291"/>
      <c r="Q210" s="297"/>
    </row>
    <row r="211" spans="1:17" hidden="1" x14ac:dyDescent="0.25">
      <c r="A211" s="30">
        <v>5217</v>
      </c>
      <c r="B211" s="43" t="s">
        <v>205</v>
      </c>
      <c r="C211" s="190">
        <f t="shared" si="166"/>
        <v>0</v>
      </c>
      <c r="D211" s="264">
        <v>0</v>
      </c>
      <c r="E211" s="45"/>
      <c r="F211" s="95">
        <f t="shared" si="206"/>
        <v>0</v>
      </c>
      <c r="G211" s="230"/>
      <c r="H211" s="45"/>
      <c r="I211" s="91">
        <f t="shared" si="207"/>
        <v>0</v>
      </c>
      <c r="J211" s="264"/>
      <c r="K211" s="45"/>
      <c r="L211" s="95">
        <f t="shared" si="208"/>
        <v>0</v>
      </c>
      <c r="M211" s="230"/>
      <c r="N211" s="45"/>
      <c r="O211" s="91">
        <f t="shared" si="209"/>
        <v>0</v>
      </c>
      <c r="P211" s="291"/>
      <c r="Q211" s="297"/>
    </row>
    <row r="212" spans="1:17" hidden="1" x14ac:dyDescent="0.25">
      <c r="A212" s="30">
        <v>5218</v>
      </c>
      <c r="B212" s="43" t="s">
        <v>206</v>
      </c>
      <c r="C212" s="190">
        <f t="shared" si="166"/>
        <v>0</v>
      </c>
      <c r="D212" s="264">
        <v>0</v>
      </c>
      <c r="E212" s="45"/>
      <c r="F212" s="95">
        <f t="shared" si="206"/>
        <v>0</v>
      </c>
      <c r="G212" s="230"/>
      <c r="H212" s="45"/>
      <c r="I212" s="91">
        <f t="shared" si="207"/>
        <v>0</v>
      </c>
      <c r="J212" s="264"/>
      <c r="K212" s="45"/>
      <c r="L212" s="95">
        <f t="shared" si="208"/>
        <v>0</v>
      </c>
      <c r="M212" s="230"/>
      <c r="N212" s="45"/>
      <c r="O212" s="91">
        <f t="shared" si="209"/>
        <v>0</v>
      </c>
      <c r="P212" s="291"/>
      <c r="Q212" s="297"/>
    </row>
    <row r="213" spans="1:17" hidden="1" x14ac:dyDescent="0.25">
      <c r="A213" s="30">
        <v>5219</v>
      </c>
      <c r="B213" s="43" t="s">
        <v>207</v>
      </c>
      <c r="C213" s="190">
        <f t="shared" si="166"/>
        <v>0</v>
      </c>
      <c r="D213" s="264">
        <v>0</v>
      </c>
      <c r="E213" s="45"/>
      <c r="F213" s="95">
        <f t="shared" si="206"/>
        <v>0</v>
      </c>
      <c r="G213" s="230"/>
      <c r="H213" s="45"/>
      <c r="I213" s="91">
        <f t="shared" si="207"/>
        <v>0</v>
      </c>
      <c r="J213" s="264"/>
      <c r="K213" s="45"/>
      <c r="L213" s="95">
        <f t="shared" si="208"/>
        <v>0</v>
      </c>
      <c r="M213" s="230"/>
      <c r="N213" s="45"/>
      <c r="O213" s="91">
        <f t="shared" si="209"/>
        <v>0</v>
      </c>
      <c r="P213" s="291"/>
      <c r="Q213" s="297"/>
    </row>
    <row r="214" spans="1:17" ht="13.5" hidden="1" customHeight="1" x14ac:dyDescent="0.25">
      <c r="A214" s="75">
        <v>5220</v>
      </c>
      <c r="B214" s="43" t="s">
        <v>208</v>
      </c>
      <c r="C214" s="190">
        <f t="shared" si="166"/>
        <v>0</v>
      </c>
      <c r="D214" s="264">
        <v>0</v>
      </c>
      <c r="E214" s="45"/>
      <c r="F214" s="95">
        <f t="shared" si="206"/>
        <v>0</v>
      </c>
      <c r="G214" s="230"/>
      <c r="H214" s="45"/>
      <c r="I214" s="91">
        <f t="shared" si="207"/>
        <v>0</v>
      </c>
      <c r="J214" s="264"/>
      <c r="K214" s="45"/>
      <c r="L214" s="95">
        <f t="shared" si="208"/>
        <v>0</v>
      </c>
      <c r="M214" s="230"/>
      <c r="N214" s="45"/>
      <c r="O214" s="91">
        <f t="shared" si="209"/>
        <v>0</v>
      </c>
      <c r="P214" s="291"/>
      <c r="Q214" s="297"/>
    </row>
    <row r="215" spans="1:17" hidden="1" x14ac:dyDescent="0.25">
      <c r="A215" s="75">
        <v>5230</v>
      </c>
      <c r="B215" s="43" t="s">
        <v>209</v>
      </c>
      <c r="C215" s="190">
        <f t="shared" si="166"/>
        <v>0</v>
      </c>
      <c r="D215" s="132">
        <f>SUM(D216:D223)</f>
        <v>0</v>
      </c>
      <c r="E215" s="76">
        <f t="shared" ref="E215" si="210">SUM(E216:E223)</f>
        <v>0</v>
      </c>
      <c r="F215" s="95">
        <f>SUM(F216:F223)</f>
        <v>0</v>
      </c>
      <c r="G215" s="231">
        <f t="shared" ref="G215:N215" si="211">SUM(G216:G223)</f>
        <v>0</v>
      </c>
      <c r="H215" s="76">
        <f t="shared" si="211"/>
        <v>0</v>
      </c>
      <c r="I215" s="91">
        <f t="shared" si="211"/>
        <v>0</v>
      </c>
      <c r="J215" s="132">
        <f t="shared" si="211"/>
        <v>0</v>
      </c>
      <c r="K215" s="76">
        <f t="shared" si="211"/>
        <v>0</v>
      </c>
      <c r="L215" s="95">
        <f t="shared" si="211"/>
        <v>0</v>
      </c>
      <c r="M215" s="231">
        <f t="shared" si="211"/>
        <v>0</v>
      </c>
      <c r="N215" s="76">
        <f t="shared" si="211"/>
        <v>0</v>
      </c>
      <c r="O215" s="91">
        <f>SUM(O216:O223)</f>
        <v>0</v>
      </c>
      <c r="P215" s="291"/>
      <c r="Q215" s="297"/>
    </row>
    <row r="216" spans="1:17" hidden="1" x14ac:dyDescent="0.25">
      <c r="A216" s="30">
        <v>5231</v>
      </c>
      <c r="B216" s="43" t="s">
        <v>210</v>
      </c>
      <c r="C216" s="190">
        <f t="shared" si="166"/>
        <v>0</v>
      </c>
      <c r="D216" s="264">
        <v>0</v>
      </c>
      <c r="E216" s="45"/>
      <c r="F216" s="95">
        <f t="shared" ref="F216:F225" si="212">D216+E216</f>
        <v>0</v>
      </c>
      <c r="G216" s="230"/>
      <c r="H216" s="45"/>
      <c r="I216" s="91">
        <f t="shared" ref="I216:I225" si="213">G216+H216</f>
        <v>0</v>
      </c>
      <c r="J216" s="264"/>
      <c r="K216" s="45"/>
      <c r="L216" s="95">
        <f t="shared" ref="L216:L225" si="214">J216+K216</f>
        <v>0</v>
      </c>
      <c r="M216" s="230"/>
      <c r="N216" s="45"/>
      <c r="O216" s="91">
        <f t="shared" ref="O216:O225" si="215">M216+N216</f>
        <v>0</v>
      </c>
      <c r="P216" s="291"/>
      <c r="Q216" s="297"/>
    </row>
    <row r="217" spans="1:17" hidden="1" x14ac:dyDescent="0.25">
      <c r="A217" s="30">
        <v>5232</v>
      </c>
      <c r="B217" s="43" t="s">
        <v>211</v>
      </c>
      <c r="C217" s="190">
        <f t="shared" si="166"/>
        <v>0</v>
      </c>
      <c r="D217" s="264">
        <v>0</v>
      </c>
      <c r="E217" s="45"/>
      <c r="F217" s="95">
        <f t="shared" si="212"/>
        <v>0</v>
      </c>
      <c r="G217" s="230"/>
      <c r="H217" s="45"/>
      <c r="I217" s="91">
        <f t="shared" si="213"/>
        <v>0</v>
      </c>
      <c r="J217" s="264"/>
      <c r="K217" s="45"/>
      <c r="L217" s="95">
        <f t="shared" si="214"/>
        <v>0</v>
      </c>
      <c r="M217" s="230"/>
      <c r="N217" s="45"/>
      <c r="O217" s="91">
        <f t="shared" si="215"/>
        <v>0</v>
      </c>
      <c r="P217" s="291"/>
      <c r="Q217" s="297"/>
    </row>
    <row r="218" spans="1:17" hidden="1" x14ac:dyDescent="0.25">
      <c r="A218" s="30">
        <v>5233</v>
      </c>
      <c r="B218" s="43" t="s">
        <v>212</v>
      </c>
      <c r="C218" s="190">
        <f t="shared" si="166"/>
        <v>0</v>
      </c>
      <c r="D218" s="264">
        <v>0</v>
      </c>
      <c r="E218" s="45"/>
      <c r="F218" s="95">
        <f t="shared" si="212"/>
        <v>0</v>
      </c>
      <c r="G218" s="230"/>
      <c r="H218" s="45"/>
      <c r="I218" s="91">
        <f t="shared" si="213"/>
        <v>0</v>
      </c>
      <c r="J218" s="264"/>
      <c r="K218" s="45"/>
      <c r="L218" s="95">
        <f t="shared" si="214"/>
        <v>0</v>
      </c>
      <c r="M218" s="230"/>
      <c r="N218" s="45"/>
      <c r="O218" s="91">
        <f t="shared" si="215"/>
        <v>0</v>
      </c>
      <c r="P218" s="291"/>
      <c r="Q218" s="297"/>
    </row>
    <row r="219" spans="1:17" hidden="1" x14ac:dyDescent="0.25">
      <c r="A219" s="30">
        <v>5234</v>
      </c>
      <c r="B219" s="43" t="s">
        <v>213</v>
      </c>
      <c r="C219" s="190">
        <f t="shared" si="166"/>
        <v>0</v>
      </c>
      <c r="D219" s="264">
        <v>0</v>
      </c>
      <c r="E219" s="45"/>
      <c r="F219" s="95">
        <f t="shared" si="212"/>
        <v>0</v>
      </c>
      <c r="G219" s="230"/>
      <c r="H219" s="45"/>
      <c r="I219" s="91">
        <f t="shared" si="213"/>
        <v>0</v>
      </c>
      <c r="J219" s="264"/>
      <c r="K219" s="45"/>
      <c r="L219" s="95">
        <f t="shared" si="214"/>
        <v>0</v>
      </c>
      <c r="M219" s="230"/>
      <c r="N219" s="45"/>
      <c r="O219" s="91">
        <f t="shared" si="215"/>
        <v>0</v>
      </c>
      <c r="P219" s="291"/>
      <c r="Q219" s="297"/>
    </row>
    <row r="220" spans="1:17" ht="14.25" hidden="1" customHeight="1" x14ac:dyDescent="0.25">
      <c r="A220" s="30">
        <v>5236</v>
      </c>
      <c r="B220" s="43" t="s">
        <v>214</v>
      </c>
      <c r="C220" s="190">
        <f t="shared" si="166"/>
        <v>0</v>
      </c>
      <c r="D220" s="264">
        <v>0</v>
      </c>
      <c r="E220" s="45"/>
      <c r="F220" s="95">
        <f t="shared" si="212"/>
        <v>0</v>
      </c>
      <c r="G220" s="230"/>
      <c r="H220" s="45"/>
      <c r="I220" s="91">
        <f t="shared" si="213"/>
        <v>0</v>
      </c>
      <c r="J220" s="264"/>
      <c r="K220" s="45"/>
      <c r="L220" s="95">
        <f t="shared" si="214"/>
        <v>0</v>
      </c>
      <c r="M220" s="230"/>
      <c r="N220" s="45"/>
      <c r="O220" s="91">
        <f t="shared" si="215"/>
        <v>0</v>
      </c>
      <c r="P220" s="291"/>
      <c r="Q220" s="297"/>
    </row>
    <row r="221" spans="1:17" ht="14.25" hidden="1" customHeight="1" x14ac:dyDescent="0.25">
      <c r="A221" s="30">
        <v>5237</v>
      </c>
      <c r="B221" s="43" t="s">
        <v>215</v>
      </c>
      <c r="C221" s="190">
        <f t="shared" si="166"/>
        <v>0</v>
      </c>
      <c r="D221" s="264">
        <v>0</v>
      </c>
      <c r="E221" s="45"/>
      <c r="F221" s="95">
        <f t="shared" si="212"/>
        <v>0</v>
      </c>
      <c r="G221" s="230"/>
      <c r="H221" s="45"/>
      <c r="I221" s="91">
        <f t="shared" si="213"/>
        <v>0</v>
      </c>
      <c r="J221" s="264"/>
      <c r="K221" s="45"/>
      <c r="L221" s="95">
        <f t="shared" si="214"/>
        <v>0</v>
      </c>
      <c r="M221" s="230"/>
      <c r="N221" s="45"/>
      <c r="O221" s="91">
        <f t="shared" si="215"/>
        <v>0</v>
      </c>
      <c r="P221" s="291"/>
      <c r="Q221" s="297"/>
    </row>
    <row r="222" spans="1:17" hidden="1" x14ac:dyDescent="0.25">
      <c r="A222" s="30">
        <v>5238</v>
      </c>
      <c r="B222" s="43" t="s">
        <v>216</v>
      </c>
      <c r="C222" s="190">
        <f t="shared" si="166"/>
        <v>0</v>
      </c>
      <c r="D222" s="264">
        <v>0</v>
      </c>
      <c r="E222" s="45"/>
      <c r="F222" s="95">
        <f t="shared" si="212"/>
        <v>0</v>
      </c>
      <c r="G222" s="230"/>
      <c r="H222" s="45"/>
      <c r="I222" s="91">
        <f t="shared" si="213"/>
        <v>0</v>
      </c>
      <c r="J222" s="264"/>
      <c r="K222" s="45"/>
      <c r="L222" s="95">
        <f t="shared" si="214"/>
        <v>0</v>
      </c>
      <c r="M222" s="230"/>
      <c r="N222" s="45"/>
      <c r="O222" s="91">
        <f t="shared" si="215"/>
        <v>0</v>
      </c>
      <c r="P222" s="291"/>
      <c r="Q222" s="297"/>
    </row>
    <row r="223" spans="1:17" hidden="1" x14ac:dyDescent="0.25">
      <c r="A223" s="30">
        <v>5239</v>
      </c>
      <c r="B223" s="43" t="s">
        <v>217</v>
      </c>
      <c r="C223" s="190">
        <f t="shared" si="166"/>
        <v>0</v>
      </c>
      <c r="D223" s="264">
        <v>0</v>
      </c>
      <c r="E223" s="45"/>
      <c r="F223" s="95">
        <f t="shared" si="212"/>
        <v>0</v>
      </c>
      <c r="G223" s="230"/>
      <c r="H223" s="45"/>
      <c r="I223" s="91">
        <f t="shared" si="213"/>
        <v>0</v>
      </c>
      <c r="J223" s="264"/>
      <c r="K223" s="45"/>
      <c r="L223" s="95">
        <f t="shared" si="214"/>
        <v>0</v>
      </c>
      <c r="M223" s="230"/>
      <c r="N223" s="45"/>
      <c r="O223" s="91">
        <f t="shared" si="215"/>
        <v>0</v>
      </c>
      <c r="P223" s="291"/>
      <c r="Q223" s="297"/>
    </row>
    <row r="224" spans="1:17" hidden="1" x14ac:dyDescent="0.25">
      <c r="A224" s="75">
        <v>5240</v>
      </c>
      <c r="B224" s="43" t="s">
        <v>218</v>
      </c>
      <c r="C224" s="190">
        <f t="shared" si="166"/>
        <v>0</v>
      </c>
      <c r="D224" s="264">
        <v>0</v>
      </c>
      <c r="E224" s="45"/>
      <c r="F224" s="95">
        <f t="shared" si="212"/>
        <v>0</v>
      </c>
      <c r="G224" s="230"/>
      <c r="H224" s="45"/>
      <c r="I224" s="91">
        <f t="shared" si="213"/>
        <v>0</v>
      </c>
      <c r="J224" s="264"/>
      <c r="K224" s="45"/>
      <c r="L224" s="95">
        <f t="shared" si="214"/>
        <v>0</v>
      </c>
      <c r="M224" s="230"/>
      <c r="N224" s="45"/>
      <c r="O224" s="91">
        <f t="shared" si="215"/>
        <v>0</v>
      </c>
      <c r="P224" s="291"/>
      <c r="Q224" s="297"/>
    </row>
    <row r="225" spans="1:17" x14ac:dyDescent="0.25">
      <c r="A225" s="75">
        <v>5250</v>
      </c>
      <c r="B225" s="43" t="s">
        <v>219</v>
      </c>
      <c r="C225" s="190">
        <f t="shared" si="166"/>
        <v>151996</v>
      </c>
      <c r="D225" s="264">
        <v>164765</v>
      </c>
      <c r="E225" s="705">
        <f>-19590+57000-50179</f>
        <v>-12769</v>
      </c>
      <c r="F225" s="899">
        <f t="shared" si="212"/>
        <v>151996</v>
      </c>
      <c r="G225" s="230"/>
      <c r="H225" s="705"/>
      <c r="I225" s="899">
        <f t="shared" si="213"/>
        <v>0</v>
      </c>
      <c r="J225" s="264"/>
      <c r="K225" s="45"/>
      <c r="L225" s="95">
        <f t="shared" si="214"/>
        <v>0</v>
      </c>
      <c r="M225" s="230"/>
      <c r="N225" s="45"/>
      <c r="O225" s="91">
        <f t="shared" si="215"/>
        <v>0</v>
      </c>
      <c r="P225" s="291"/>
      <c r="Q225" s="297"/>
    </row>
    <row r="226" spans="1:17" hidden="1" x14ac:dyDescent="0.25">
      <c r="A226" s="75">
        <v>5260</v>
      </c>
      <c r="B226" s="43" t="s">
        <v>220</v>
      </c>
      <c r="C226" s="190">
        <f t="shared" si="166"/>
        <v>0</v>
      </c>
      <c r="D226" s="132">
        <f>SUM(D227)</f>
        <v>0</v>
      </c>
      <c r="E226" s="76">
        <f t="shared" ref="E226" si="216">SUM(E227)</f>
        <v>0</v>
      </c>
      <c r="F226" s="95">
        <f>SUM(F227)</f>
        <v>0</v>
      </c>
      <c r="G226" s="231">
        <f t="shared" ref="G226:N226" si="217">SUM(G227)</f>
        <v>0</v>
      </c>
      <c r="H226" s="76">
        <f t="shared" si="217"/>
        <v>0</v>
      </c>
      <c r="I226" s="91">
        <f t="shared" si="217"/>
        <v>0</v>
      </c>
      <c r="J226" s="132">
        <f t="shared" si="217"/>
        <v>0</v>
      </c>
      <c r="K226" s="76">
        <f t="shared" si="217"/>
        <v>0</v>
      </c>
      <c r="L226" s="95">
        <f t="shared" si="217"/>
        <v>0</v>
      </c>
      <c r="M226" s="231">
        <f t="shared" si="217"/>
        <v>0</v>
      </c>
      <c r="N226" s="76">
        <f t="shared" si="217"/>
        <v>0</v>
      </c>
      <c r="O226" s="91">
        <f>SUM(O227)</f>
        <v>0</v>
      </c>
      <c r="P226" s="291"/>
      <c r="Q226" s="297"/>
    </row>
    <row r="227" spans="1:17" hidden="1" x14ac:dyDescent="0.25">
      <c r="A227" s="30">
        <v>5269</v>
      </c>
      <c r="B227" s="43" t="s">
        <v>221</v>
      </c>
      <c r="C227" s="190">
        <f t="shared" si="166"/>
        <v>0</v>
      </c>
      <c r="D227" s="264">
        <v>0</v>
      </c>
      <c r="E227" s="45"/>
      <c r="F227" s="95">
        <f t="shared" ref="F227:F228" si="218">D227+E227</f>
        <v>0</v>
      </c>
      <c r="G227" s="230"/>
      <c r="H227" s="45"/>
      <c r="I227" s="91">
        <f t="shared" ref="I227:I228" si="219">G227+H227</f>
        <v>0</v>
      </c>
      <c r="J227" s="264"/>
      <c r="K227" s="45"/>
      <c r="L227" s="95">
        <f t="shared" ref="L227:L228" si="220">J227+K227</f>
        <v>0</v>
      </c>
      <c r="M227" s="230"/>
      <c r="N227" s="45"/>
      <c r="O227" s="91">
        <f t="shared" ref="O227:O228" si="221">M227+N227</f>
        <v>0</v>
      </c>
      <c r="P227" s="291"/>
      <c r="Q227" s="297"/>
    </row>
    <row r="228" spans="1:17" hidden="1" x14ac:dyDescent="0.25">
      <c r="A228" s="73">
        <v>5270</v>
      </c>
      <c r="B228" s="58" t="s">
        <v>222</v>
      </c>
      <c r="C228" s="195">
        <f t="shared" si="166"/>
        <v>0</v>
      </c>
      <c r="D228" s="261">
        <v>0</v>
      </c>
      <c r="E228" s="77"/>
      <c r="F228" s="174">
        <f t="shared" si="218"/>
        <v>0</v>
      </c>
      <c r="G228" s="232"/>
      <c r="H228" s="77"/>
      <c r="I228" s="154">
        <f t="shared" si="219"/>
        <v>0</v>
      </c>
      <c r="J228" s="261"/>
      <c r="K228" s="77"/>
      <c r="L228" s="174">
        <f t="shared" si="220"/>
        <v>0</v>
      </c>
      <c r="M228" s="232"/>
      <c r="N228" s="77"/>
      <c r="O228" s="154">
        <f t="shared" si="221"/>
        <v>0</v>
      </c>
      <c r="P228" s="292"/>
      <c r="Q228" s="297"/>
    </row>
    <row r="229" spans="1:17" hidden="1" x14ac:dyDescent="0.25">
      <c r="A229" s="70">
        <v>6000</v>
      </c>
      <c r="B229" s="70" t="s">
        <v>223</v>
      </c>
      <c r="C229" s="200">
        <f t="shared" si="166"/>
        <v>0</v>
      </c>
      <c r="D229" s="137">
        <f>D230+D250+D258</f>
        <v>0</v>
      </c>
      <c r="E229" s="71">
        <f t="shared" ref="E229" si="222">E230+E250+E258</f>
        <v>0</v>
      </c>
      <c r="F229" s="172">
        <f>F230+F250+F258</f>
        <v>0</v>
      </c>
      <c r="G229" s="227">
        <f t="shared" ref="G229:N229" si="223">G230+G250+G258</f>
        <v>0</v>
      </c>
      <c r="H229" s="71">
        <f t="shared" si="223"/>
        <v>0</v>
      </c>
      <c r="I229" s="125">
        <f t="shared" si="223"/>
        <v>0</v>
      </c>
      <c r="J229" s="137">
        <f t="shared" si="223"/>
        <v>0</v>
      </c>
      <c r="K229" s="71">
        <f t="shared" si="223"/>
        <v>0</v>
      </c>
      <c r="L229" s="172">
        <f t="shared" si="223"/>
        <v>0</v>
      </c>
      <c r="M229" s="227">
        <f t="shared" si="223"/>
        <v>0</v>
      </c>
      <c r="N229" s="71">
        <f t="shared" si="223"/>
        <v>0</v>
      </c>
      <c r="O229" s="125">
        <f>O230+O250+O258</f>
        <v>0</v>
      </c>
      <c r="P229" s="313"/>
      <c r="Q229" s="297"/>
    </row>
    <row r="230" spans="1:17" ht="14.25" hidden="1" customHeight="1" x14ac:dyDescent="0.25">
      <c r="A230" s="51">
        <v>6200</v>
      </c>
      <c r="B230" s="82" t="s">
        <v>224</v>
      </c>
      <c r="C230" s="202">
        <f t="shared" si="166"/>
        <v>0</v>
      </c>
      <c r="D230" s="138">
        <f>SUM(D231,D232,D234,D237,D243,D244,D245)</f>
        <v>0</v>
      </c>
      <c r="E230" s="85">
        <f t="shared" ref="E230" si="224">SUM(E231,E232,E234,E237,E243,E244,E245)</f>
        <v>0</v>
      </c>
      <c r="F230" s="173">
        <f>SUM(F231,F232,F234,F237,F243,F244,F245)</f>
        <v>0</v>
      </c>
      <c r="G230" s="236">
        <f t="shared" ref="G230:N230" si="225">SUM(G231,G232,G234,G237,G243,G244,G245)</f>
        <v>0</v>
      </c>
      <c r="H230" s="85">
        <f t="shared" si="225"/>
        <v>0</v>
      </c>
      <c r="I230" s="124">
        <f t="shared" si="225"/>
        <v>0</v>
      </c>
      <c r="J230" s="138">
        <f t="shared" si="225"/>
        <v>0</v>
      </c>
      <c r="K230" s="85">
        <f t="shared" si="225"/>
        <v>0</v>
      </c>
      <c r="L230" s="173">
        <f t="shared" si="225"/>
        <v>0</v>
      </c>
      <c r="M230" s="236">
        <f t="shared" si="225"/>
        <v>0</v>
      </c>
      <c r="N230" s="85">
        <f t="shared" si="225"/>
        <v>0</v>
      </c>
      <c r="O230" s="124">
        <f>SUM(O231,O232,O234,O237,O243,O244,O245)</f>
        <v>0</v>
      </c>
      <c r="P230" s="314"/>
      <c r="Q230" s="297"/>
    </row>
    <row r="231" spans="1:17" hidden="1" x14ac:dyDescent="0.25">
      <c r="A231" s="782">
        <v>6220</v>
      </c>
      <c r="B231" s="40" t="s">
        <v>225</v>
      </c>
      <c r="C231" s="189">
        <f t="shared" si="166"/>
        <v>0</v>
      </c>
      <c r="D231" s="263">
        <v>0</v>
      </c>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166"/>
        <v>0</v>
      </c>
      <c r="D232" s="132">
        <f>SUM(D233)</f>
        <v>0</v>
      </c>
      <c r="E232" s="76">
        <f t="shared" ref="E232:O232" si="226">SUM(E233)</f>
        <v>0</v>
      </c>
      <c r="F232" s="95">
        <f t="shared" si="226"/>
        <v>0</v>
      </c>
      <c r="G232" s="231">
        <f t="shared" si="226"/>
        <v>0</v>
      </c>
      <c r="H232" s="76">
        <f t="shared" si="226"/>
        <v>0</v>
      </c>
      <c r="I232" s="91">
        <f t="shared" si="226"/>
        <v>0</v>
      </c>
      <c r="J232" s="132">
        <f t="shared" si="226"/>
        <v>0</v>
      </c>
      <c r="K232" s="76">
        <f t="shared" si="226"/>
        <v>0</v>
      </c>
      <c r="L232" s="95">
        <f t="shared" si="226"/>
        <v>0</v>
      </c>
      <c r="M232" s="231">
        <f t="shared" si="226"/>
        <v>0</v>
      </c>
      <c r="N232" s="76">
        <f t="shared" si="226"/>
        <v>0</v>
      </c>
      <c r="O232" s="91">
        <f t="shared" si="226"/>
        <v>0</v>
      </c>
      <c r="P232" s="291"/>
      <c r="Q232" s="297"/>
    </row>
    <row r="233" spans="1:17" hidden="1" x14ac:dyDescent="0.25">
      <c r="A233" s="30">
        <v>6239</v>
      </c>
      <c r="B233" s="40" t="s">
        <v>227</v>
      </c>
      <c r="C233" s="190">
        <f t="shared" si="166"/>
        <v>0</v>
      </c>
      <c r="D233" s="263">
        <v>0</v>
      </c>
      <c r="E233" s="42"/>
      <c r="F233" s="176">
        <f>D233+E233</f>
        <v>0</v>
      </c>
      <c r="G233" s="220"/>
      <c r="H233" s="42"/>
      <c r="I233" s="90">
        <f>G233+H233</f>
        <v>0</v>
      </c>
      <c r="J233" s="263"/>
      <c r="K233" s="42"/>
      <c r="L233" s="176">
        <f>J233+K233</f>
        <v>0</v>
      </c>
      <c r="M233" s="220"/>
      <c r="N233" s="42"/>
      <c r="O233" s="90">
        <f>M233+N233</f>
        <v>0</v>
      </c>
      <c r="P233" s="290"/>
      <c r="Q233" s="297"/>
    </row>
    <row r="234" spans="1:17" hidden="1" x14ac:dyDescent="0.25">
      <c r="A234" s="75">
        <v>6240</v>
      </c>
      <c r="B234" s="43" t="s">
        <v>228</v>
      </c>
      <c r="C234" s="190">
        <f t="shared" si="166"/>
        <v>0</v>
      </c>
      <c r="D234" s="132">
        <f>SUM(D235:D236)</f>
        <v>0</v>
      </c>
      <c r="E234" s="76">
        <f t="shared" ref="E234" si="227">SUM(E235:E236)</f>
        <v>0</v>
      </c>
      <c r="F234" s="95">
        <f>SUM(F235:F236)</f>
        <v>0</v>
      </c>
      <c r="G234" s="231">
        <f t="shared" ref="G234:N234" si="228">SUM(G235:G236)</f>
        <v>0</v>
      </c>
      <c r="H234" s="76">
        <f t="shared" si="228"/>
        <v>0</v>
      </c>
      <c r="I234" s="91">
        <f t="shared" si="228"/>
        <v>0</v>
      </c>
      <c r="J234" s="132">
        <f t="shared" si="228"/>
        <v>0</v>
      </c>
      <c r="K234" s="76">
        <f t="shared" si="228"/>
        <v>0</v>
      </c>
      <c r="L234" s="95">
        <f t="shared" si="228"/>
        <v>0</v>
      </c>
      <c r="M234" s="231">
        <f t="shared" si="228"/>
        <v>0</v>
      </c>
      <c r="N234" s="76">
        <f t="shared" si="228"/>
        <v>0</v>
      </c>
      <c r="O234" s="91">
        <f>SUM(O235:O236)</f>
        <v>0</v>
      </c>
      <c r="P234" s="291"/>
      <c r="Q234" s="297"/>
    </row>
    <row r="235" spans="1:17" hidden="1" x14ac:dyDescent="0.25">
      <c r="A235" s="30">
        <v>6241</v>
      </c>
      <c r="B235" s="43" t="s">
        <v>229</v>
      </c>
      <c r="C235" s="190">
        <f t="shared" si="166"/>
        <v>0</v>
      </c>
      <c r="D235" s="264">
        <v>0</v>
      </c>
      <c r="E235" s="45"/>
      <c r="F235" s="95">
        <f t="shared" ref="F235:F236" si="229">D235+E235</f>
        <v>0</v>
      </c>
      <c r="G235" s="230"/>
      <c r="H235" s="45"/>
      <c r="I235" s="91">
        <f t="shared" ref="I235:I236" si="230">G235+H235</f>
        <v>0</v>
      </c>
      <c r="J235" s="264"/>
      <c r="K235" s="45"/>
      <c r="L235" s="95">
        <f t="shared" ref="L235:L236" si="231">J235+K235</f>
        <v>0</v>
      </c>
      <c r="M235" s="230"/>
      <c r="N235" s="45"/>
      <c r="O235" s="91">
        <f t="shared" ref="O235:O236" si="232">M235+N235</f>
        <v>0</v>
      </c>
      <c r="P235" s="291"/>
      <c r="Q235" s="297"/>
    </row>
    <row r="236" spans="1:17" hidden="1" x14ac:dyDescent="0.25">
      <c r="A236" s="30">
        <v>6242</v>
      </c>
      <c r="B236" s="43" t="s">
        <v>230</v>
      </c>
      <c r="C236" s="190">
        <f t="shared" si="166"/>
        <v>0</v>
      </c>
      <c r="D236" s="264">
        <v>0</v>
      </c>
      <c r="E236" s="45"/>
      <c r="F236" s="95">
        <f t="shared" si="229"/>
        <v>0</v>
      </c>
      <c r="G236" s="230"/>
      <c r="H236" s="45"/>
      <c r="I236" s="91">
        <f t="shared" si="230"/>
        <v>0</v>
      </c>
      <c r="J236" s="264"/>
      <c r="K236" s="45"/>
      <c r="L236" s="95">
        <f t="shared" si="231"/>
        <v>0</v>
      </c>
      <c r="M236" s="230"/>
      <c r="N236" s="45"/>
      <c r="O236" s="91">
        <f t="shared" si="232"/>
        <v>0</v>
      </c>
      <c r="P236" s="291"/>
      <c r="Q236" s="297"/>
    </row>
    <row r="237" spans="1:17" ht="25.5" hidden="1" customHeight="1" x14ac:dyDescent="0.25">
      <c r="A237" s="75">
        <v>6250</v>
      </c>
      <c r="B237" s="43" t="s">
        <v>231</v>
      </c>
      <c r="C237" s="190">
        <f t="shared" si="166"/>
        <v>0</v>
      </c>
      <c r="D237" s="132">
        <f>SUM(D238:D242)</f>
        <v>0</v>
      </c>
      <c r="E237" s="76">
        <f t="shared" ref="E237" si="233">SUM(E238:E242)</f>
        <v>0</v>
      </c>
      <c r="F237" s="95">
        <f>SUM(F238:F242)</f>
        <v>0</v>
      </c>
      <c r="G237" s="231">
        <f t="shared" ref="G237:N237" si="234">SUM(G238:G242)</f>
        <v>0</v>
      </c>
      <c r="H237" s="76">
        <f t="shared" si="234"/>
        <v>0</v>
      </c>
      <c r="I237" s="91">
        <f t="shared" si="234"/>
        <v>0</v>
      </c>
      <c r="J237" s="132">
        <f t="shared" si="234"/>
        <v>0</v>
      </c>
      <c r="K237" s="76">
        <f t="shared" si="234"/>
        <v>0</v>
      </c>
      <c r="L237" s="95">
        <f t="shared" si="234"/>
        <v>0</v>
      </c>
      <c r="M237" s="231">
        <f t="shared" si="234"/>
        <v>0</v>
      </c>
      <c r="N237" s="76">
        <f t="shared" si="234"/>
        <v>0</v>
      </c>
      <c r="O237" s="91">
        <f>SUM(O238:O242)</f>
        <v>0</v>
      </c>
      <c r="P237" s="291"/>
      <c r="Q237" s="297"/>
    </row>
    <row r="238" spans="1:17" ht="14.25" hidden="1" customHeight="1" x14ac:dyDescent="0.25">
      <c r="A238" s="30">
        <v>6252</v>
      </c>
      <c r="B238" s="43" t="s">
        <v>232</v>
      </c>
      <c r="C238" s="190">
        <f t="shared" si="166"/>
        <v>0</v>
      </c>
      <c r="D238" s="264">
        <v>0</v>
      </c>
      <c r="E238" s="45"/>
      <c r="F238" s="95">
        <f t="shared" ref="F238:F244" si="235">D238+E238</f>
        <v>0</v>
      </c>
      <c r="G238" s="230"/>
      <c r="H238" s="45"/>
      <c r="I238" s="91">
        <f t="shared" ref="I238:I244" si="236">G238+H238</f>
        <v>0</v>
      </c>
      <c r="J238" s="264"/>
      <c r="K238" s="45"/>
      <c r="L238" s="95">
        <f t="shared" ref="L238:L244" si="237">J238+K238</f>
        <v>0</v>
      </c>
      <c r="M238" s="230"/>
      <c r="N238" s="45"/>
      <c r="O238" s="91">
        <f t="shared" ref="O238:O244" si="238">M238+N238</f>
        <v>0</v>
      </c>
      <c r="P238" s="291"/>
      <c r="Q238" s="297"/>
    </row>
    <row r="239" spans="1:17" ht="14.25" hidden="1" customHeight="1" x14ac:dyDescent="0.25">
      <c r="A239" s="30">
        <v>6253</v>
      </c>
      <c r="B239" s="43" t="s">
        <v>233</v>
      </c>
      <c r="C239" s="190">
        <f t="shared" si="166"/>
        <v>0</v>
      </c>
      <c r="D239" s="264">
        <v>0</v>
      </c>
      <c r="E239" s="45"/>
      <c r="F239" s="95">
        <f t="shared" si="235"/>
        <v>0</v>
      </c>
      <c r="G239" s="230"/>
      <c r="H239" s="45"/>
      <c r="I239" s="91">
        <f t="shared" si="236"/>
        <v>0</v>
      </c>
      <c r="J239" s="264"/>
      <c r="K239" s="45"/>
      <c r="L239" s="95">
        <f t="shared" si="237"/>
        <v>0</v>
      </c>
      <c r="M239" s="230"/>
      <c r="N239" s="45"/>
      <c r="O239" s="91">
        <f t="shared" si="238"/>
        <v>0</v>
      </c>
      <c r="P239" s="291"/>
      <c r="Q239" s="297"/>
    </row>
    <row r="240" spans="1:17" ht="24" hidden="1" x14ac:dyDescent="0.25">
      <c r="A240" s="30">
        <v>6254</v>
      </c>
      <c r="B240" s="43" t="s">
        <v>234</v>
      </c>
      <c r="C240" s="190">
        <f t="shared" si="166"/>
        <v>0</v>
      </c>
      <c r="D240" s="264">
        <v>0</v>
      </c>
      <c r="E240" s="45"/>
      <c r="F240" s="95">
        <f t="shared" si="235"/>
        <v>0</v>
      </c>
      <c r="G240" s="230"/>
      <c r="H240" s="45"/>
      <c r="I240" s="91">
        <f t="shared" si="236"/>
        <v>0</v>
      </c>
      <c r="J240" s="264"/>
      <c r="K240" s="45"/>
      <c r="L240" s="95">
        <f t="shared" si="237"/>
        <v>0</v>
      </c>
      <c r="M240" s="230"/>
      <c r="N240" s="45"/>
      <c r="O240" s="91">
        <f t="shared" si="238"/>
        <v>0</v>
      </c>
      <c r="P240" s="291"/>
      <c r="Q240" s="297"/>
    </row>
    <row r="241" spans="1:17" hidden="1" x14ac:dyDescent="0.25">
      <c r="A241" s="30">
        <v>6255</v>
      </c>
      <c r="B241" s="43" t="s">
        <v>235</v>
      </c>
      <c r="C241" s="190">
        <f t="shared" ref="C241:C295" si="239">SUM(F241,I241,L241,O241)</f>
        <v>0</v>
      </c>
      <c r="D241" s="264">
        <v>0</v>
      </c>
      <c r="E241" s="45"/>
      <c r="F241" s="95">
        <f t="shared" si="235"/>
        <v>0</v>
      </c>
      <c r="G241" s="230"/>
      <c r="H241" s="45"/>
      <c r="I241" s="91">
        <f t="shared" si="236"/>
        <v>0</v>
      </c>
      <c r="J241" s="264"/>
      <c r="K241" s="45"/>
      <c r="L241" s="95">
        <f t="shared" si="237"/>
        <v>0</v>
      </c>
      <c r="M241" s="230"/>
      <c r="N241" s="45"/>
      <c r="O241" s="91">
        <f t="shared" si="238"/>
        <v>0</v>
      </c>
      <c r="P241" s="291"/>
      <c r="Q241" s="297"/>
    </row>
    <row r="242" spans="1:17" hidden="1" x14ac:dyDescent="0.25">
      <c r="A242" s="30">
        <v>6259</v>
      </c>
      <c r="B242" s="43" t="s">
        <v>236</v>
      </c>
      <c r="C242" s="190">
        <f t="shared" si="239"/>
        <v>0</v>
      </c>
      <c r="D242" s="264">
        <v>0</v>
      </c>
      <c r="E242" s="45"/>
      <c r="F242" s="95">
        <f t="shared" si="235"/>
        <v>0</v>
      </c>
      <c r="G242" s="230"/>
      <c r="H242" s="45"/>
      <c r="I242" s="91">
        <f t="shared" si="236"/>
        <v>0</v>
      </c>
      <c r="J242" s="264"/>
      <c r="K242" s="45"/>
      <c r="L242" s="95">
        <f t="shared" si="237"/>
        <v>0</v>
      </c>
      <c r="M242" s="230"/>
      <c r="N242" s="45"/>
      <c r="O242" s="91">
        <f t="shared" si="238"/>
        <v>0</v>
      </c>
      <c r="P242" s="291"/>
      <c r="Q242" s="297"/>
    </row>
    <row r="243" spans="1:17" ht="24" hidden="1" x14ac:dyDescent="0.25">
      <c r="A243" s="75">
        <v>6260</v>
      </c>
      <c r="B243" s="43" t="s">
        <v>237</v>
      </c>
      <c r="C243" s="190">
        <f t="shared" si="239"/>
        <v>0</v>
      </c>
      <c r="D243" s="264">
        <v>0</v>
      </c>
      <c r="E243" s="45"/>
      <c r="F243" s="95">
        <f t="shared" si="235"/>
        <v>0</v>
      </c>
      <c r="G243" s="230"/>
      <c r="H243" s="45"/>
      <c r="I243" s="91">
        <f t="shared" si="236"/>
        <v>0</v>
      </c>
      <c r="J243" s="264"/>
      <c r="K243" s="45"/>
      <c r="L243" s="95">
        <f t="shared" si="237"/>
        <v>0</v>
      </c>
      <c r="M243" s="230"/>
      <c r="N243" s="45"/>
      <c r="O243" s="91">
        <f t="shared" si="238"/>
        <v>0</v>
      </c>
      <c r="P243" s="291"/>
      <c r="Q243" s="297"/>
    </row>
    <row r="244" spans="1:17" hidden="1" x14ac:dyDescent="0.25">
      <c r="A244" s="75">
        <v>6270</v>
      </c>
      <c r="B244" s="43" t="s">
        <v>238</v>
      </c>
      <c r="C244" s="190">
        <f t="shared" si="239"/>
        <v>0</v>
      </c>
      <c r="D244" s="264">
        <v>0</v>
      </c>
      <c r="E244" s="45"/>
      <c r="F244" s="95">
        <f t="shared" si="235"/>
        <v>0</v>
      </c>
      <c r="G244" s="230"/>
      <c r="H244" s="45"/>
      <c r="I244" s="91">
        <f t="shared" si="236"/>
        <v>0</v>
      </c>
      <c r="J244" s="264"/>
      <c r="K244" s="45"/>
      <c r="L244" s="95">
        <f t="shared" si="237"/>
        <v>0</v>
      </c>
      <c r="M244" s="230"/>
      <c r="N244" s="45"/>
      <c r="O244" s="91">
        <f t="shared" si="238"/>
        <v>0</v>
      </c>
      <c r="P244" s="291"/>
      <c r="Q244" s="297"/>
    </row>
    <row r="245" spans="1:17" hidden="1" x14ac:dyDescent="0.25">
      <c r="A245" s="782">
        <v>6290</v>
      </c>
      <c r="B245" s="40" t="s">
        <v>239</v>
      </c>
      <c r="C245" s="201">
        <f t="shared" si="239"/>
        <v>0</v>
      </c>
      <c r="D245" s="131">
        <f>SUM(D246:D249)</f>
        <v>0</v>
      </c>
      <c r="E245" s="79">
        <f t="shared" ref="E245" si="240">SUM(E246:E249)</f>
        <v>0</v>
      </c>
      <c r="F245" s="176">
        <f>SUM(F246:F249)</f>
        <v>0</v>
      </c>
      <c r="G245" s="233">
        <f t="shared" ref="G245:O245" si="241">SUM(G246:G249)</f>
        <v>0</v>
      </c>
      <c r="H245" s="79">
        <f t="shared" si="241"/>
        <v>0</v>
      </c>
      <c r="I245" s="90">
        <f t="shared" si="241"/>
        <v>0</v>
      </c>
      <c r="J245" s="131">
        <f t="shared" si="241"/>
        <v>0</v>
      </c>
      <c r="K245" s="79">
        <f t="shared" si="241"/>
        <v>0</v>
      </c>
      <c r="L245" s="176">
        <f t="shared" si="241"/>
        <v>0</v>
      </c>
      <c r="M245" s="233">
        <f t="shared" si="241"/>
        <v>0</v>
      </c>
      <c r="N245" s="79">
        <f t="shared" si="241"/>
        <v>0</v>
      </c>
      <c r="O245" s="90">
        <f t="shared" si="241"/>
        <v>0</v>
      </c>
      <c r="P245" s="294"/>
      <c r="Q245" s="297"/>
    </row>
    <row r="246" spans="1:17" hidden="1" x14ac:dyDescent="0.25">
      <c r="A246" s="30">
        <v>6291</v>
      </c>
      <c r="B246" s="43" t="s">
        <v>240</v>
      </c>
      <c r="C246" s="190">
        <f t="shared" si="239"/>
        <v>0</v>
      </c>
      <c r="D246" s="264">
        <v>0</v>
      </c>
      <c r="E246" s="45"/>
      <c r="F246" s="95">
        <f t="shared" ref="F246:F249" si="242">D246+E246</f>
        <v>0</v>
      </c>
      <c r="G246" s="230"/>
      <c r="H246" s="45"/>
      <c r="I246" s="91">
        <f t="shared" ref="I246:I249" si="243">G246+H246</f>
        <v>0</v>
      </c>
      <c r="J246" s="264"/>
      <c r="K246" s="45"/>
      <c r="L246" s="95">
        <f t="shared" ref="L246:L249" si="244">J246+K246</f>
        <v>0</v>
      </c>
      <c r="M246" s="230"/>
      <c r="N246" s="45"/>
      <c r="O246" s="91">
        <f t="shared" ref="O246:O249" si="245">M246+N246</f>
        <v>0</v>
      </c>
      <c r="P246" s="291"/>
      <c r="Q246" s="297"/>
    </row>
    <row r="247" spans="1:17" hidden="1" x14ac:dyDescent="0.25">
      <c r="A247" s="30">
        <v>6292</v>
      </c>
      <c r="B247" s="43" t="s">
        <v>241</v>
      </c>
      <c r="C247" s="190">
        <f t="shared" si="239"/>
        <v>0</v>
      </c>
      <c r="D247" s="264">
        <v>0</v>
      </c>
      <c r="E247" s="45"/>
      <c r="F247" s="95">
        <f t="shared" si="242"/>
        <v>0</v>
      </c>
      <c r="G247" s="230"/>
      <c r="H247" s="45"/>
      <c r="I247" s="91">
        <f t="shared" si="243"/>
        <v>0</v>
      </c>
      <c r="J247" s="264"/>
      <c r="K247" s="45"/>
      <c r="L247" s="95">
        <f t="shared" si="244"/>
        <v>0</v>
      </c>
      <c r="M247" s="230"/>
      <c r="N247" s="45"/>
      <c r="O247" s="91">
        <f t="shared" si="245"/>
        <v>0</v>
      </c>
      <c r="P247" s="291"/>
      <c r="Q247" s="297"/>
    </row>
    <row r="248" spans="1:17" ht="60" hidden="1" x14ac:dyDescent="0.25">
      <c r="A248" s="30">
        <v>6296</v>
      </c>
      <c r="B248" s="43" t="s">
        <v>242</v>
      </c>
      <c r="C248" s="190">
        <f t="shared" si="239"/>
        <v>0</v>
      </c>
      <c r="D248" s="264">
        <v>0</v>
      </c>
      <c r="E248" s="45"/>
      <c r="F248" s="95">
        <f t="shared" si="242"/>
        <v>0</v>
      </c>
      <c r="G248" s="230"/>
      <c r="H248" s="45"/>
      <c r="I248" s="91">
        <f t="shared" si="243"/>
        <v>0</v>
      </c>
      <c r="J248" s="264"/>
      <c r="K248" s="45"/>
      <c r="L248" s="95">
        <f t="shared" si="244"/>
        <v>0</v>
      </c>
      <c r="M248" s="230"/>
      <c r="N248" s="45"/>
      <c r="O248" s="91">
        <f t="shared" si="245"/>
        <v>0</v>
      </c>
      <c r="P248" s="291"/>
      <c r="Q248" s="297"/>
    </row>
    <row r="249" spans="1:17" ht="39.75" hidden="1" customHeight="1" x14ac:dyDescent="0.25">
      <c r="A249" s="30">
        <v>6299</v>
      </c>
      <c r="B249" s="43" t="s">
        <v>243</v>
      </c>
      <c r="C249" s="190">
        <f t="shared" si="239"/>
        <v>0</v>
      </c>
      <c r="D249" s="264">
        <v>0</v>
      </c>
      <c r="E249" s="45"/>
      <c r="F249" s="95">
        <f t="shared" si="242"/>
        <v>0</v>
      </c>
      <c r="G249" s="230"/>
      <c r="H249" s="45"/>
      <c r="I249" s="91">
        <f t="shared" si="243"/>
        <v>0</v>
      </c>
      <c r="J249" s="264"/>
      <c r="K249" s="45"/>
      <c r="L249" s="95">
        <f t="shared" si="244"/>
        <v>0</v>
      </c>
      <c r="M249" s="230"/>
      <c r="N249" s="45"/>
      <c r="O249" s="91">
        <f t="shared" si="245"/>
        <v>0</v>
      </c>
      <c r="P249" s="291"/>
      <c r="Q249" s="297"/>
    </row>
    <row r="250" spans="1:17" hidden="1" x14ac:dyDescent="0.25">
      <c r="A250" s="35">
        <v>6300</v>
      </c>
      <c r="B250" s="72" t="s">
        <v>244</v>
      </c>
      <c r="C250" s="188">
        <f t="shared" si="239"/>
        <v>0</v>
      </c>
      <c r="D250" s="130">
        <f>SUM(D251,D256,D257)</f>
        <v>0</v>
      </c>
      <c r="E250" s="38">
        <f t="shared" ref="E250" si="246">SUM(E251,E256,E257)</f>
        <v>0</v>
      </c>
      <c r="F250" s="175">
        <f>SUM(F251,F256,F257)</f>
        <v>0</v>
      </c>
      <c r="G250" s="228">
        <f t="shared" ref="G250:O250" si="247">SUM(G251,G256,G257)</f>
        <v>0</v>
      </c>
      <c r="H250" s="38">
        <f t="shared" si="247"/>
        <v>0</v>
      </c>
      <c r="I250" s="123">
        <f t="shared" si="247"/>
        <v>0</v>
      </c>
      <c r="J250" s="130">
        <f t="shared" si="247"/>
        <v>0</v>
      </c>
      <c r="K250" s="38">
        <f t="shared" si="247"/>
        <v>0</v>
      </c>
      <c r="L250" s="175">
        <f t="shared" si="247"/>
        <v>0</v>
      </c>
      <c r="M250" s="228">
        <f t="shared" si="247"/>
        <v>0</v>
      </c>
      <c r="N250" s="38">
        <f t="shared" si="247"/>
        <v>0</v>
      </c>
      <c r="O250" s="123">
        <f t="shared" si="247"/>
        <v>0</v>
      </c>
      <c r="P250" s="315"/>
      <c r="Q250" s="297"/>
    </row>
    <row r="251" spans="1:17" hidden="1" x14ac:dyDescent="0.25">
      <c r="A251" s="782">
        <v>6320</v>
      </c>
      <c r="B251" s="40" t="s">
        <v>245</v>
      </c>
      <c r="C251" s="201">
        <f t="shared" si="239"/>
        <v>0</v>
      </c>
      <c r="D251" s="131">
        <f>SUM(D252:D255)</f>
        <v>0</v>
      </c>
      <c r="E251" s="79">
        <f t="shared" ref="E251" si="248">SUM(E252:E255)</f>
        <v>0</v>
      </c>
      <c r="F251" s="176">
        <f>SUM(F252:F255)</f>
        <v>0</v>
      </c>
      <c r="G251" s="233">
        <f t="shared" ref="G251:O251" si="249">SUM(G252:G255)</f>
        <v>0</v>
      </c>
      <c r="H251" s="79">
        <f t="shared" si="249"/>
        <v>0</v>
      </c>
      <c r="I251" s="90">
        <f t="shared" si="249"/>
        <v>0</v>
      </c>
      <c r="J251" s="131">
        <f t="shared" si="249"/>
        <v>0</v>
      </c>
      <c r="K251" s="79">
        <f t="shared" si="249"/>
        <v>0</v>
      </c>
      <c r="L251" s="176">
        <f t="shared" si="249"/>
        <v>0</v>
      </c>
      <c r="M251" s="233">
        <f t="shared" si="249"/>
        <v>0</v>
      </c>
      <c r="N251" s="79">
        <f t="shared" si="249"/>
        <v>0</v>
      </c>
      <c r="O251" s="90">
        <f t="shared" si="249"/>
        <v>0</v>
      </c>
      <c r="P251" s="290"/>
      <c r="Q251" s="297"/>
    </row>
    <row r="252" spans="1:17" hidden="1" x14ac:dyDescent="0.25">
      <c r="A252" s="30">
        <v>6322</v>
      </c>
      <c r="B252" s="43" t="s">
        <v>246</v>
      </c>
      <c r="C252" s="190">
        <f t="shared" si="239"/>
        <v>0</v>
      </c>
      <c r="D252" s="264">
        <v>0</v>
      </c>
      <c r="E252" s="45"/>
      <c r="F252" s="95">
        <f t="shared" ref="F252:F257" si="250">D252+E252</f>
        <v>0</v>
      </c>
      <c r="G252" s="230"/>
      <c r="H252" s="45"/>
      <c r="I252" s="91">
        <f t="shared" ref="I252:I257" si="251">G252+H252</f>
        <v>0</v>
      </c>
      <c r="J252" s="264"/>
      <c r="K252" s="45"/>
      <c r="L252" s="95">
        <f t="shared" ref="L252:L257" si="252">J252+K252</f>
        <v>0</v>
      </c>
      <c r="M252" s="230"/>
      <c r="N252" s="45"/>
      <c r="O252" s="91">
        <f t="shared" ref="O252:O257" si="253">M252+N252</f>
        <v>0</v>
      </c>
      <c r="P252" s="291"/>
      <c r="Q252" s="297"/>
    </row>
    <row r="253" spans="1:17" ht="24" hidden="1" x14ac:dyDescent="0.25">
      <c r="A253" s="30">
        <v>6323</v>
      </c>
      <c r="B253" s="43" t="s">
        <v>247</v>
      </c>
      <c r="C253" s="190">
        <f t="shared" si="239"/>
        <v>0</v>
      </c>
      <c r="D253" s="264">
        <v>0</v>
      </c>
      <c r="E253" s="45"/>
      <c r="F253" s="95">
        <f t="shared" si="250"/>
        <v>0</v>
      </c>
      <c r="G253" s="230"/>
      <c r="H253" s="45"/>
      <c r="I253" s="91">
        <f t="shared" si="251"/>
        <v>0</v>
      </c>
      <c r="J253" s="264"/>
      <c r="K253" s="45"/>
      <c r="L253" s="95">
        <f t="shared" si="252"/>
        <v>0</v>
      </c>
      <c r="M253" s="230"/>
      <c r="N253" s="45"/>
      <c r="O253" s="91">
        <f t="shared" si="253"/>
        <v>0</v>
      </c>
      <c r="P253" s="291"/>
      <c r="Q253" s="297"/>
    </row>
    <row r="254" spans="1:17" hidden="1" x14ac:dyDescent="0.25">
      <c r="A254" s="30">
        <v>6324</v>
      </c>
      <c r="B254" s="43" t="s">
        <v>301</v>
      </c>
      <c r="C254" s="190">
        <f t="shared" si="239"/>
        <v>0</v>
      </c>
      <c r="D254" s="264">
        <v>0</v>
      </c>
      <c r="E254" s="45"/>
      <c r="F254" s="95">
        <f t="shared" si="250"/>
        <v>0</v>
      </c>
      <c r="G254" s="230"/>
      <c r="H254" s="45"/>
      <c r="I254" s="91">
        <f t="shared" si="251"/>
        <v>0</v>
      </c>
      <c r="J254" s="264"/>
      <c r="K254" s="45"/>
      <c r="L254" s="95">
        <f t="shared" si="252"/>
        <v>0</v>
      </c>
      <c r="M254" s="230"/>
      <c r="N254" s="45"/>
      <c r="O254" s="91">
        <f t="shared" si="253"/>
        <v>0</v>
      </c>
      <c r="P254" s="291"/>
      <c r="Q254" s="297"/>
    </row>
    <row r="255" spans="1:17" hidden="1" x14ac:dyDescent="0.25">
      <c r="A255" s="27">
        <v>6329</v>
      </c>
      <c r="B255" s="40" t="s">
        <v>302</v>
      </c>
      <c r="C255" s="189">
        <f t="shared" si="239"/>
        <v>0</v>
      </c>
      <c r="D255" s="263">
        <v>0</v>
      </c>
      <c r="E255" s="42"/>
      <c r="F255" s="176">
        <f t="shared" si="250"/>
        <v>0</v>
      </c>
      <c r="G255" s="220"/>
      <c r="H255" s="42"/>
      <c r="I255" s="90">
        <f t="shared" si="251"/>
        <v>0</v>
      </c>
      <c r="J255" s="263"/>
      <c r="K255" s="42"/>
      <c r="L255" s="176">
        <f t="shared" si="252"/>
        <v>0</v>
      </c>
      <c r="M255" s="220"/>
      <c r="N255" s="42"/>
      <c r="O255" s="90">
        <f t="shared" si="253"/>
        <v>0</v>
      </c>
      <c r="P255" s="290"/>
      <c r="Q255" s="297"/>
    </row>
    <row r="256" spans="1:17" hidden="1" x14ac:dyDescent="0.25">
      <c r="A256" s="92">
        <v>6330</v>
      </c>
      <c r="B256" s="93" t="s">
        <v>248</v>
      </c>
      <c r="C256" s="201">
        <f t="shared" si="239"/>
        <v>0</v>
      </c>
      <c r="D256" s="265">
        <v>0</v>
      </c>
      <c r="E256" s="84"/>
      <c r="F256" s="329">
        <f t="shared" si="250"/>
        <v>0</v>
      </c>
      <c r="G256" s="235"/>
      <c r="H256" s="84"/>
      <c r="I256" s="156">
        <f t="shared" si="251"/>
        <v>0</v>
      </c>
      <c r="J256" s="265"/>
      <c r="K256" s="84"/>
      <c r="L256" s="329">
        <f t="shared" si="252"/>
        <v>0</v>
      </c>
      <c r="M256" s="235"/>
      <c r="N256" s="84"/>
      <c r="O256" s="156">
        <f t="shared" si="253"/>
        <v>0</v>
      </c>
      <c r="P256" s="294"/>
      <c r="Q256" s="297"/>
    </row>
    <row r="257" spans="1:17" hidden="1" x14ac:dyDescent="0.25">
      <c r="A257" s="75">
        <v>6360</v>
      </c>
      <c r="B257" s="43" t="s">
        <v>249</v>
      </c>
      <c r="C257" s="190">
        <f t="shared" si="239"/>
        <v>0</v>
      </c>
      <c r="D257" s="264">
        <v>0</v>
      </c>
      <c r="E257" s="45"/>
      <c r="F257" s="95">
        <f t="shared" si="250"/>
        <v>0</v>
      </c>
      <c r="G257" s="230"/>
      <c r="H257" s="45"/>
      <c r="I257" s="91">
        <f t="shared" si="251"/>
        <v>0</v>
      </c>
      <c r="J257" s="264"/>
      <c r="K257" s="45"/>
      <c r="L257" s="95">
        <f t="shared" si="252"/>
        <v>0</v>
      </c>
      <c r="M257" s="230"/>
      <c r="N257" s="45"/>
      <c r="O257" s="91">
        <f t="shared" si="253"/>
        <v>0</v>
      </c>
      <c r="P257" s="291"/>
      <c r="Q257" s="297"/>
    </row>
    <row r="258" spans="1:17" ht="24" hidden="1" x14ac:dyDescent="0.25">
      <c r="A258" s="35">
        <v>6400</v>
      </c>
      <c r="B258" s="72" t="s">
        <v>250</v>
      </c>
      <c r="C258" s="188">
        <f t="shared" si="239"/>
        <v>0</v>
      </c>
      <c r="D258" s="130">
        <f>SUM(D259,D263)</f>
        <v>0</v>
      </c>
      <c r="E258" s="38">
        <f t="shared" ref="E258" si="254">SUM(E259,E263)</f>
        <v>0</v>
      </c>
      <c r="F258" s="175">
        <f>SUM(F259,F263)</f>
        <v>0</v>
      </c>
      <c r="G258" s="228">
        <f t="shared" ref="G258:O258" si="255">SUM(G259,G263)</f>
        <v>0</v>
      </c>
      <c r="H258" s="38">
        <f t="shared" si="255"/>
        <v>0</v>
      </c>
      <c r="I258" s="123">
        <f t="shared" si="255"/>
        <v>0</v>
      </c>
      <c r="J258" s="130">
        <f t="shared" si="255"/>
        <v>0</v>
      </c>
      <c r="K258" s="38">
        <f t="shared" si="255"/>
        <v>0</v>
      </c>
      <c r="L258" s="175">
        <f t="shared" si="255"/>
        <v>0</v>
      </c>
      <c r="M258" s="228">
        <f t="shared" si="255"/>
        <v>0</v>
      </c>
      <c r="N258" s="38">
        <f t="shared" si="255"/>
        <v>0</v>
      </c>
      <c r="O258" s="123">
        <f t="shared" si="255"/>
        <v>0</v>
      </c>
      <c r="P258" s="315"/>
      <c r="Q258" s="297"/>
    </row>
    <row r="259" spans="1:17" ht="24" hidden="1" x14ac:dyDescent="0.25">
      <c r="A259" s="782">
        <v>6410</v>
      </c>
      <c r="B259" s="40" t="s">
        <v>251</v>
      </c>
      <c r="C259" s="189">
        <f t="shared" si="239"/>
        <v>0</v>
      </c>
      <c r="D259" s="131">
        <f>SUM(D260:D262)</f>
        <v>0</v>
      </c>
      <c r="E259" s="79">
        <f t="shared" ref="E259" si="256">SUM(E260:E262)</f>
        <v>0</v>
      </c>
      <c r="F259" s="176">
        <f>SUM(F260:F262)</f>
        <v>0</v>
      </c>
      <c r="G259" s="233">
        <f t="shared" ref="G259:O259" si="257">SUM(G260:G262)</f>
        <v>0</v>
      </c>
      <c r="H259" s="79">
        <f t="shared" si="257"/>
        <v>0</v>
      </c>
      <c r="I259" s="90">
        <f t="shared" si="257"/>
        <v>0</v>
      </c>
      <c r="J259" s="131">
        <f t="shared" si="257"/>
        <v>0</v>
      </c>
      <c r="K259" s="79">
        <f t="shared" si="257"/>
        <v>0</v>
      </c>
      <c r="L259" s="176">
        <f t="shared" si="257"/>
        <v>0</v>
      </c>
      <c r="M259" s="233">
        <f t="shared" si="257"/>
        <v>0</v>
      </c>
      <c r="N259" s="79">
        <f t="shared" si="257"/>
        <v>0</v>
      </c>
      <c r="O259" s="155">
        <f t="shared" si="257"/>
        <v>0</v>
      </c>
      <c r="P259" s="295"/>
      <c r="Q259" s="297"/>
    </row>
    <row r="260" spans="1:17" hidden="1" x14ac:dyDescent="0.25">
      <c r="A260" s="30">
        <v>6411</v>
      </c>
      <c r="B260" s="94" t="s">
        <v>252</v>
      </c>
      <c r="C260" s="190">
        <f t="shared" si="239"/>
        <v>0</v>
      </c>
      <c r="D260" s="264">
        <v>0</v>
      </c>
      <c r="E260" s="45"/>
      <c r="F260" s="95">
        <f t="shared" ref="F260:F262" si="258">D260+E260</f>
        <v>0</v>
      </c>
      <c r="G260" s="230"/>
      <c r="H260" s="45"/>
      <c r="I260" s="91">
        <f t="shared" ref="I260:I262" si="259">G260+H260</f>
        <v>0</v>
      </c>
      <c r="J260" s="264"/>
      <c r="K260" s="45"/>
      <c r="L260" s="95">
        <f t="shared" ref="L260:L262" si="260">J260+K260</f>
        <v>0</v>
      </c>
      <c r="M260" s="230"/>
      <c r="N260" s="45"/>
      <c r="O260" s="91">
        <f t="shared" ref="O260:O262" si="261">M260+N260</f>
        <v>0</v>
      </c>
      <c r="P260" s="291"/>
      <c r="Q260" s="297"/>
    </row>
    <row r="261" spans="1:17" ht="24" hidden="1" x14ac:dyDescent="0.25">
      <c r="A261" s="30">
        <v>6412</v>
      </c>
      <c r="B261" s="43" t="s">
        <v>253</v>
      </c>
      <c r="C261" s="190">
        <f t="shared" si="239"/>
        <v>0</v>
      </c>
      <c r="D261" s="264">
        <v>0</v>
      </c>
      <c r="E261" s="45"/>
      <c r="F261" s="95">
        <f t="shared" si="258"/>
        <v>0</v>
      </c>
      <c r="G261" s="230"/>
      <c r="H261" s="45"/>
      <c r="I261" s="91">
        <f t="shared" si="259"/>
        <v>0</v>
      </c>
      <c r="J261" s="264"/>
      <c r="K261" s="45"/>
      <c r="L261" s="95">
        <f t="shared" si="260"/>
        <v>0</v>
      </c>
      <c r="M261" s="230"/>
      <c r="N261" s="45"/>
      <c r="O261" s="91">
        <f t="shared" si="261"/>
        <v>0</v>
      </c>
      <c r="P261" s="291"/>
      <c r="Q261" s="297"/>
    </row>
    <row r="262" spans="1:17" ht="24" hidden="1" x14ac:dyDescent="0.25">
      <c r="A262" s="30">
        <v>6419</v>
      </c>
      <c r="B262" s="43" t="s">
        <v>254</v>
      </c>
      <c r="C262" s="190">
        <f t="shared" si="239"/>
        <v>0</v>
      </c>
      <c r="D262" s="264">
        <v>0</v>
      </c>
      <c r="E262" s="45"/>
      <c r="F262" s="95">
        <f t="shared" si="258"/>
        <v>0</v>
      </c>
      <c r="G262" s="230"/>
      <c r="H262" s="45"/>
      <c r="I262" s="91">
        <f t="shared" si="259"/>
        <v>0</v>
      </c>
      <c r="J262" s="264"/>
      <c r="K262" s="45"/>
      <c r="L262" s="95">
        <f t="shared" si="260"/>
        <v>0</v>
      </c>
      <c r="M262" s="230"/>
      <c r="N262" s="45"/>
      <c r="O262" s="91">
        <f t="shared" si="261"/>
        <v>0</v>
      </c>
      <c r="P262" s="291"/>
      <c r="Q262" s="297"/>
    </row>
    <row r="263" spans="1:17" ht="24" hidden="1" x14ac:dyDescent="0.25">
      <c r="A263" s="75">
        <v>6420</v>
      </c>
      <c r="B263" s="43" t="s">
        <v>255</v>
      </c>
      <c r="C263" s="190">
        <f t="shared" si="239"/>
        <v>0</v>
      </c>
      <c r="D263" s="132">
        <f>SUM(D264:D267)</f>
        <v>0</v>
      </c>
      <c r="E263" s="76">
        <f t="shared" ref="E263" si="262">SUM(E264:E267)</f>
        <v>0</v>
      </c>
      <c r="F263" s="95">
        <f>SUM(F264:F267)</f>
        <v>0</v>
      </c>
      <c r="G263" s="231">
        <f t="shared" ref="G263:N263" si="263">SUM(G264:G267)</f>
        <v>0</v>
      </c>
      <c r="H263" s="76">
        <f t="shared" si="263"/>
        <v>0</v>
      </c>
      <c r="I263" s="91">
        <f t="shared" si="263"/>
        <v>0</v>
      </c>
      <c r="J263" s="132">
        <f t="shared" si="263"/>
        <v>0</v>
      </c>
      <c r="K263" s="76">
        <f t="shared" si="263"/>
        <v>0</v>
      </c>
      <c r="L263" s="95">
        <f t="shared" si="263"/>
        <v>0</v>
      </c>
      <c r="M263" s="231">
        <f t="shared" si="263"/>
        <v>0</v>
      </c>
      <c r="N263" s="76">
        <f t="shared" si="263"/>
        <v>0</v>
      </c>
      <c r="O263" s="91">
        <f>SUM(O264:O267)</f>
        <v>0</v>
      </c>
      <c r="P263" s="291"/>
      <c r="Q263" s="297"/>
    </row>
    <row r="264" spans="1:17" hidden="1" x14ac:dyDescent="0.25">
      <c r="A264" s="30">
        <v>6421</v>
      </c>
      <c r="B264" s="43" t="s">
        <v>256</v>
      </c>
      <c r="C264" s="190">
        <f t="shared" si="239"/>
        <v>0</v>
      </c>
      <c r="D264" s="264">
        <v>0</v>
      </c>
      <c r="E264" s="45"/>
      <c r="F264" s="95">
        <f t="shared" ref="F264:F267" si="264">D264+E264</f>
        <v>0</v>
      </c>
      <c r="G264" s="230"/>
      <c r="H264" s="45"/>
      <c r="I264" s="91">
        <f t="shared" ref="I264:I267" si="265">G264+H264</f>
        <v>0</v>
      </c>
      <c r="J264" s="264"/>
      <c r="K264" s="45"/>
      <c r="L264" s="95">
        <f t="shared" ref="L264:L267" si="266">J264+K264</f>
        <v>0</v>
      </c>
      <c r="M264" s="230"/>
      <c r="N264" s="45"/>
      <c r="O264" s="91">
        <f t="shared" ref="O264:O267" si="267">M264+N264</f>
        <v>0</v>
      </c>
      <c r="P264" s="291"/>
      <c r="Q264" s="297"/>
    </row>
    <row r="265" spans="1:17" hidden="1" x14ac:dyDescent="0.25">
      <c r="A265" s="30">
        <v>6422</v>
      </c>
      <c r="B265" s="43" t="s">
        <v>257</v>
      </c>
      <c r="C265" s="190">
        <f t="shared" si="239"/>
        <v>0</v>
      </c>
      <c r="D265" s="264">
        <v>0</v>
      </c>
      <c r="E265" s="45"/>
      <c r="F265" s="95">
        <f t="shared" si="264"/>
        <v>0</v>
      </c>
      <c r="G265" s="230"/>
      <c r="H265" s="45"/>
      <c r="I265" s="91">
        <f t="shared" si="265"/>
        <v>0</v>
      </c>
      <c r="J265" s="264"/>
      <c r="K265" s="45"/>
      <c r="L265" s="95">
        <f t="shared" si="266"/>
        <v>0</v>
      </c>
      <c r="M265" s="230"/>
      <c r="N265" s="45"/>
      <c r="O265" s="91">
        <f t="shared" si="267"/>
        <v>0</v>
      </c>
      <c r="P265" s="291"/>
      <c r="Q265" s="297"/>
    </row>
    <row r="266" spans="1:17" hidden="1" x14ac:dyDescent="0.25">
      <c r="A266" s="30">
        <v>6423</v>
      </c>
      <c r="B266" s="43" t="s">
        <v>258</v>
      </c>
      <c r="C266" s="190">
        <f t="shared" si="239"/>
        <v>0</v>
      </c>
      <c r="D266" s="264">
        <v>0</v>
      </c>
      <c r="E266" s="45"/>
      <c r="F266" s="95">
        <f t="shared" si="264"/>
        <v>0</v>
      </c>
      <c r="G266" s="230"/>
      <c r="H266" s="45"/>
      <c r="I266" s="91">
        <f t="shared" si="265"/>
        <v>0</v>
      </c>
      <c r="J266" s="264"/>
      <c r="K266" s="45"/>
      <c r="L266" s="95">
        <f t="shared" si="266"/>
        <v>0</v>
      </c>
      <c r="M266" s="230"/>
      <c r="N266" s="45"/>
      <c r="O266" s="91">
        <f t="shared" si="267"/>
        <v>0</v>
      </c>
      <c r="P266" s="291"/>
      <c r="Q266" s="297"/>
    </row>
    <row r="267" spans="1:17" ht="24" hidden="1" x14ac:dyDescent="0.25">
      <c r="A267" s="30">
        <v>6424</v>
      </c>
      <c r="B267" s="43" t="s">
        <v>259</v>
      </c>
      <c r="C267" s="190">
        <f t="shared" si="239"/>
        <v>0</v>
      </c>
      <c r="D267" s="264">
        <v>0</v>
      </c>
      <c r="E267" s="45"/>
      <c r="F267" s="95">
        <f t="shared" si="264"/>
        <v>0</v>
      </c>
      <c r="G267" s="230"/>
      <c r="H267" s="45"/>
      <c r="I267" s="91">
        <f t="shared" si="265"/>
        <v>0</v>
      </c>
      <c r="J267" s="264"/>
      <c r="K267" s="45"/>
      <c r="L267" s="95">
        <f t="shared" si="266"/>
        <v>0</v>
      </c>
      <c r="M267" s="230"/>
      <c r="N267" s="45"/>
      <c r="O267" s="91">
        <f t="shared" si="267"/>
        <v>0</v>
      </c>
      <c r="P267" s="291"/>
      <c r="Q267" s="297"/>
    </row>
    <row r="268" spans="1:17" ht="24" hidden="1" x14ac:dyDescent="0.25">
      <c r="A268" s="97">
        <v>7000</v>
      </c>
      <c r="B268" s="97" t="s">
        <v>260</v>
      </c>
      <c r="C268" s="203">
        <f>SUM(F268,I268,L268,O268)</f>
        <v>0</v>
      </c>
      <c r="D268" s="139">
        <f>SUM(D269,D279)</f>
        <v>0</v>
      </c>
      <c r="E268" s="98">
        <f t="shared" ref="E268" si="268">SUM(E269,E279)</f>
        <v>0</v>
      </c>
      <c r="F268" s="266">
        <f>SUM(F269,F279)</f>
        <v>0</v>
      </c>
      <c r="G268" s="237">
        <f t="shared" ref="G268:N268" si="269">SUM(G269,G279)</f>
        <v>0</v>
      </c>
      <c r="H268" s="98">
        <f t="shared" si="269"/>
        <v>0</v>
      </c>
      <c r="I268" s="276">
        <f t="shared" si="269"/>
        <v>0</v>
      </c>
      <c r="J268" s="139">
        <f t="shared" si="269"/>
        <v>0</v>
      </c>
      <c r="K268" s="98">
        <f t="shared" si="269"/>
        <v>0</v>
      </c>
      <c r="L268" s="266">
        <f t="shared" si="269"/>
        <v>0</v>
      </c>
      <c r="M268" s="237">
        <f t="shared" si="269"/>
        <v>0</v>
      </c>
      <c r="N268" s="98">
        <f t="shared" si="269"/>
        <v>0</v>
      </c>
      <c r="O268" s="158">
        <f>SUM(O269,O279)</f>
        <v>0</v>
      </c>
      <c r="P268" s="317"/>
      <c r="Q268" s="297"/>
    </row>
    <row r="269" spans="1:17" hidden="1" x14ac:dyDescent="0.25">
      <c r="A269" s="35">
        <v>7200</v>
      </c>
      <c r="B269" s="72" t="s">
        <v>261</v>
      </c>
      <c r="C269" s="188">
        <f t="shared" si="239"/>
        <v>0</v>
      </c>
      <c r="D269" s="130">
        <f>SUM(D270,D271,D274,D275,D278)</f>
        <v>0</v>
      </c>
      <c r="E269" s="38">
        <f t="shared" ref="E269" si="270">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782">
        <v>7210</v>
      </c>
      <c r="B270" s="40" t="s">
        <v>262</v>
      </c>
      <c r="C270" s="189">
        <f t="shared" si="239"/>
        <v>0</v>
      </c>
      <c r="D270" s="263">
        <v>0</v>
      </c>
      <c r="E270" s="42"/>
      <c r="F270" s="176">
        <f>D270+E270</f>
        <v>0</v>
      </c>
      <c r="G270" s="220"/>
      <c r="H270" s="42"/>
      <c r="I270" s="90">
        <f>G270+H270</f>
        <v>0</v>
      </c>
      <c r="J270" s="263"/>
      <c r="K270" s="42"/>
      <c r="L270" s="176">
        <f>J270+K270</f>
        <v>0</v>
      </c>
      <c r="M270" s="220"/>
      <c r="N270" s="42"/>
      <c r="O270" s="90">
        <f>M270+N270</f>
        <v>0</v>
      </c>
      <c r="P270" s="290"/>
      <c r="Q270" s="297"/>
    </row>
    <row r="271" spans="1:17" s="96" customFormat="1" ht="24" hidden="1" x14ac:dyDescent="0.25">
      <c r="A271" s="75">
        <v>7220</v>
      </c>
      <c r="B271" s="43" t="s">
        <v>263</v>
      </c>
      <c r="C271" s="190">
        <f t="shared" si="239"/>
        <v>0</v>
      </c>
      <c r="D271" s="132">
        <f>SUM(D272:D273)</f>
        <v>0</v>
      </c>
      <c r="E271" s="76">
        <f t="shared" ref="E271" si="271">SUM(E272:E273)</f>
        <v>0</v>
      </c>
      <c r="F271" s="95">
        <f>SUM(F272:F273)</f>
        <v>0</v>
      </c>
      <c r="G271" s="231">
        <f t="shared" ref="G271:O271" si="272">SUM(G272:G273)</f>
        <v>0</v>
      </c>
      <c r="H271" s="76">
        <f t="shared" si="272"/>
        <v>0</v>
      </c>
      <c r="I271" s="91">
        <f t="shared" si="272"/>
        <v>0</v>
      </c>
      <c r="J271" s="132">
        <f t="shared" si="272"/>
        <v>0</v>
      </c>
      <c r="K271" s="76">
        <f t="shared" si="272"/>
        <v>0</v>
      </c>
      <c r="L271" s="95">
        <f t="shared" si="272"/>
        <v>0</v>
      </c>
      <c r="M271" s="231">
        <f t="shared" si="272"/>
        <v>0</v>
      </c>
      <c r="N271" s="76">
        <f t="shared" si="272"/>
        <v>0</v>
      </c>
      <c r="O271" s="91">
        <f t="shared" si="272"/>
        <v>0</v>
      </c>
      <c r="P271" s="291"/>
      <c r="Q271" s="301"/>
    </row>
    <row r="272" spans="1:17" s="96" customFormat="1" ht="24" hidden="1" x14ac:dyDescent="0.25">
      <c r="A272" s="30">
        <v>7221</v>
      </c>
      <c r="B272" s="43" t="s">
        <v>264</v>
      </c>
      <c r="C272" s="190">
        <f t="shared" si="239"/>
        <v>0</v>
      </c>
      <c r="D272" s="264">
        <v>0</v>
      </c>
      <c r="E272" s="45"/>
      <c r="F272" s="95">
        <f t="shared" ref="F272:F274" si="273">D272+E272</f>
        <v>0</v>
      </c>
      <c r="G272" s="230"/>
      <c r="H272" s="45"/>
      <c r="I272" s="91">
        <f t="shared" ref="I272:I274" si="274">G272+H272</f>
        <v>0</v>
      </c>
      <c r="J272" s="264"/>
      <c r="K272" s="45"/>
      <c r="L272" s="95">
        <f t="shared" ref="L272:L274" si="275">J272+K272</f>
        <v>0</v>
      </c>
      <c r="M272" s="230"/>
      <c r="N272" s="45"/>
      <c r="O272" s="91">
        <f t="shared" ref="O272:O274" si="276">M272+N272</f>
        <v>0</v>
      </c>
      <c r="P272" s="291"/>
      <c r="Q272" s="301"/>
    </row>
    <row r="273" spans="1:17" s="96" customFormat="1" ht="24" hidden="1" x14ac:dyDescent="0.25">
      <c r="A273" s="30">
        <v>7222</v>
      </c>
      <c r="B273" s="43" t="s">
        <v>265</v>
      </c>
      <c r="C273" s="190">
        <f t="shared" si="239"/>
        <v>0</v>
      </c>
      <c r="D273" s="264">
        <v>0</v>
      </c>
      <c r="E273" s="45"/>
      <c r="F273" s="95">
        <f t="shared" si="273"/>
        <v>0</v>
      </c>
      <c r="G273" s="230"/>
      <c r="H273" s="45"/>
      <c r="I273" s="91">
        <f t="shared" si="274"/>
        <v>0</v>
      </c>
      <c r="J273" s="264"/>
      <c r="K273" s="45"/>
      <c r="L273" s="95">
        <f t="shared" si="275"/>
        <v>0</v>
      </c>
      <c r="M273" s="230"/>
      <c r="N273" s="45"/>
      <c r="O273" s="91">
        <f t="shared" si="276"/>
        <v>0</v>
      </c>
      <c r="P273" s="291"/>
      <c r="Q273" s="301"/>
    </row>
    <row r="274" spans="1:17" ht="24" hidden="1" x14ac:dyDescent="0.25">
      <c r="A274" s="75">
        <v>7230</v>
      </c>
      <c r="B274" s="43" t="s">
        <v>308</v>
      </c>
      <c r="C274" s="190">
        <f t="shared" si="239"/>
        <v>0</v>
      </c>
      <c r="D274" s="264">
        <v>0</v>
      </c>
      <c r="E274" s="45"/>
      <c r="F274" s="95">
        <f t="shared" si="273"/>
        <v>0</v>
      </c>
      <c r="G274" s="230"/>
      <c r="H274" s="45"/>
      <c r="I274" s="91">
        <f t="shared" si="274"/>
        <v>0</v>
      </c>
      <c r="J274" s="264"/>
      <c r="K274" s="45"/>
      <c r="L274" s="95">
        <f t="shared" si="275"/>
        <v>0</v>
      </c>
      <c r="M274" s="230"/>
      <c r="N274" s="45"/>
      <c r="O274" s="91">
        <f t="shared" si="276"/>
        <v>0</v>
      </c>
      <c r="P274" s="291"/>
      <c r="Q274" s="297"/>
    </row>
    <row r="275" spans="1:17" ht="24" hidden="1" x14ac:dyDescent="0.25">
      <c r="A275" s="75">
        <v>7240</v>
      </c>
      <c r="B275" s="43" t="s">
        <v>266</v>
      </c>
      <c r="C275" s="190">
        <f t="shared" si="239"/>
        <v>0</v>
      </c>
      <c r="D275" s="132">
        <f>SUM(D276:D277)</f>
        <v>0</v>
      </c>
      <c r="E275" s="76">
        <f t="shared" ref="E275" si="277">SUM(E276:E277)</f>
        <v>0</v>
      </c>
      <c r="F275" s="95">
        <f>SUM(F276:F277)</f>
        <v>0</v>
      </c>
      <c r="G275" s="231">
        <f t="shared" ref="G275:O275" si="278">SUM(G276:G277)</f>
        <v>0</v>
      </c>
      <c r="H275" s="76">
        <f t="shared" si="278"/>
        <v>0</v>
      </c>
      <c r="I275" s="91">
        <f t="shared" si="278"/>
        <v>0</v>
      </c>
      <c r="J275" s="132">
        <f t="shared" si="278"/>
        <v>0</v>
      </c>
      <c r="K275" s="76">
        <f t="shared" si="278"/>
        <v>0</v>
      </c>
      <c r="L275" s="95">
        <f t="shared" si="278"/>
        <v>0</v>
      </c>
      <c r="M275" s="231">
        <f t="shared" si="278"/>
        <v>0</v>
      </c>
      <c r="N275" s="76">
        <f t="shared" si="278"/>
        <v>0</v>
      </c>
      <c r="O275" s="91">
        <f t="shared" si="278"/>
        <v>0</v>
      </c>
      <c r="P275" s="291"/>
      <c r="Q275" s="297"/>
    </row>
    <row r="276" spans="1:17" ht="36" hidden="1" x14ac:dyDescent="0.25">
      <c r="A276" s="30">
        <v>7245</v>
      </c>
      <c r="B276" s="43" t="s">
        <v>267</v>
      </c>
      <c r="C276" s="190">
        <f t="shared" si="239"/>
        <v>0</v>
      </c>
      <c r="D276" s="264">
        <v>0</v>
      </c>
      <c r="E276" s="45"/>
      <c r="F276" s="95">
        <f t="shared" ref="F276:F278" si="279">D276+E276</f>
        <v>0</v>
      </c>
      <c r="G276" s="230"/>
      <c r="H276" s="45"/>
      <c r="I276" s="91">
        <f t="shared" ref="I276:I278" si="280">G276+H276</f>
        <v>0</v>
      </c>
      <c r="J276" s="264"/>
      <c r="K276" s="45"/>
      <c r="L276" s="95">
        <f t="shared" ref="L276:L278" si="281">J276+K276</f>
        <v>0</v>
      </c>
      <c r="M276" s="230"/>
      <c r="N276" s="45"/>
      <c r="O276" s="91">
        <f t="shared" ref="O276:O278" si="282">M276+N276</f>
        <v>0</v>
      </c>
      <c r="P276" s="291"/>
      <c r="Q276" s="297"/>
    </row>
    <row r="277" spans="1:17" ht="60" hidden="1" x14ac:dyDescent="0.25">
      <c r="A277" s="30">
        <v>7246</v>
      </c>
      <c r="B277" s="43" t="s">
        <v>268</v>
      </c>
      <c r="C277" s="190">
        <f t="shared" si="239"/>
        <v>0</v>
      </c>
      <c r="D277" s="264">
        <v>0</v>
      </c>
      <c r="E277" s="45"/>
      <c r="F277" s="95">
        <f t="shared" si="279"/>
        <v>0</v>
      </c>
      <c r="G277" s="230"/>
      <c r="H277" s="45"/>
      <c r="I277" s="91">
        <f t="shared" si="280"/>
        <v>0</v>
      </c>
      <c r="J277" s="264"/>
      <c r="K277" s="45"/>
      <c r="L277" s="95">
        <f t="shared" si="281"/>
        <v>0</v>
      </c>
      <c r="M277" s="230"/>
      <c r="N277" s="45"/>
      <c r="O277" s="91">
        <f t="shared" si="282"/>
        <v>0</v>
      </c>
      <c r="P277" s="291"/>
      <c r="Q277" s="297"/>
    </row>
    <row r="278" spans="1:17" ht="24" hidden="1" x14ac:dyDescent="0.25">
      <c r="A278" s="92">
        <v>7260</v>
      </c>
      <c r="B278" s="40" t="s">
        <v>269</v>
      </c>
      <c r="C278" s="189">
        <f t="shared" si="239"/>
        <v>0</v>
      </c>
      <c r="D278" s="263">
        <v>0</v>
      </c>
      <c r="E278" s="42"/>
      <c r="F278" s="176">
        <f t="shared" si="279"/>
        <v>0</v>
      </c>
      <c r="G278" s="220"/>
      <c r="H278" s="42"/>
      <c r="I278" s="90">
        <f t="shared" si="280"/>
        <v>0</v>
      </c>
      <c r="J278" s="263"/>
      <c r="K278" s="42"/>
      <c r="L278" s="176">
        <f t="shared" si="281"/>
        <v>0</v>
      </c>
      <c r="M278" s="220"/>
      <c r="N278" s="42"/>
      <c r="O278" s="90">
        <f t="shared" si="282"/>
        <v>0</v>
      </c>
      <c r="P278" s="290"/>
      <c r="Q278" s="297"/>
    </row>
    <row r="279" spans="1:17" hidden="1" x14ac:dyDescent="0.25">
      <c r="A279" s="55">
        <v>7700</v>
      </c>
      <c r="B279" s="105" t="s">
        <v>298</v>
      </c>
      <c r="C279" s="204">
        <f t="shared" si="239"/>
        <v>0</v>
      </c>
      <c r="D279" s="140">
        <f>D280</f>
        <v>0</v>
      </c>
      <c r="E279" s="106">
        <f t="shared" ref="E279:O279" si="283">E280</f>
        <v>0</v>
      </c>
      <c r="F279" s="177">
        <f t="shared" si="283"/>
        <v>0</v>
      </c>
      <c r="G279" s="238">
        <f t="shared" si="283"/>
        <v>0</v>
      </c>
      <c r="H279" s="106">
        <f t="shared" si="283"/>
        <v>0</v>
      </c>
      <c r="I279" s="277">
        <f t="shared" si="283"/>
        <v>0</v>
      </c>
      <c r="J279" s="140">
        <f t="shared" si="283"/>
        <v>0</v>
      </c>
      <c r="K279" s="106">
        <f t="shared" si="283"/>
        <v>0</v>
      </c>
      <c r="L279" s="177">
        <f t="shared" si="283"/>
        <v>0</v>
      </c>
      <c r="M279" s="238">
        <f t="shared" si="283"/>
        <v>0</v>
      </c>
      <c r="N279" s="106">
        <f t="shared" si="283"/>
        <v>0</v>
      </c>
      <c r="O279" s="277">
        <f t="shared" si="283"/>
        <v>0</v>
      </c>
      <c r="P279" s="315"/>
      <c r="Q279" s="297"/>
    </row>
    <row r="280" spans="1:17" hidden="1" x14ac:dyDescent="0.25">
      <c r="A280" s="73">
        <v>7720</v>
      </c>
      <c r="B280" s="40" t="s">
        <v>299</v>
      </c>
      <c r="C280" s="191">
        <f t="shared" si="239"/>
        <v>0</v>
      </c>
      <c r="D280" s="256">
        <v>0</v>
      </c>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239"/>
        <v>0</v>
      </c>
      <c r="D281" s="132">
        <f>SUM(D282:D283)</f>
        <v>0</v>
      </c>
      <c r="E281" s="76">
        <f t="shared" ref="E281" si="284">SUM(E282:E283)</f>
        <v>0</v>
      </c>
      <c r="F281" s="95">
        <f>SUM(F282:F283)</f>
        <v>0</v>
      </c>
      <c r="G281" s="231">
        <f t="shared" ref="G281:O281" si="285">SUM(G282:G283)</f>
        <v>0</v>
      </c>
      <c r="H281" s="76">
        <f t="shared" si="285"/>
        <v>0</v>
      </c>
      <c r="I281" s="91">
        <f t="shared" si="285"/>
        <v>0</v>
      </c>
      <c r="J281" s="132">
        <f t="shared" si="285"/>
        <v>0</v>
      </c>
      <c r="K281" s="76">
        <f t="shared" si="285"/>
        <v>0</v>
      </c>
      <c r="L281" s="95">
        <f t="shared" si="285"/>
        <v>0</v>
      </c>
      <c r="M281" s="231">
        <f t="shared" si="285"/>
        <v>0</v>
      </c>
      <c r="N281" s="76">
        <f t="shared" si="285"/>
        <v>0</v>
      </c>
      <c r="O281" s="91">
        <f t="shared" si="285"/>
        <v>0</v>
      </c>
      <c r="P281" s="291"/>
      <c r="Q281" s="297"/>
    </row>
    <row r="282" spans="1:17" hidden="1" x14ac:dyDescent="0.25">
      <c r="A282" s="94" t="s">
        <v>271</v>
      </c>
      <c r="B282" s="30" t="s">
        <v>272</v>
      </c>
      <c r="C282" s="190">
        <f t="shared" si="239"/>
        <v>0</v>
      </c>
      <c r="D282" s="264"/>
      <c r="E282" s="45"/>
      <c r="F282" s="95">
        <f>E282+D282</f>
        <v>0</v>
      </c>
      <c r="G282" s="230"/>
      <c r="H282" s="45"/>
      <c r="I282" s="91">
        <f>H282+G282</f>
        <v>0</v>
      </c>
      <c r="J282" s="264"/>
      <c r="K282" s="45"/>
      <c r="L282" s="95">
        <f>K282+J282</f>
        <v>0</v>
      </c>
      <c r="M282" s="230"/>
      <c r="N282" s="45"/>
      <c r="O282" s="91">
        <f>N282+M282</f>
        <v>0</v>
      </c>
      <c r="P282" s="291"/>
      <c r="Q282" s="297"/>
    </row>
    <row r="283" spans="1:17" hidden="1" x14ac:dyDescent="0.25">
      <c r="A283" s="94" t="s">
        <v>273</v>
      </c>
      <c r="B283" s="99" t="s">
        <v>274</v>
      </c>
      <c r="C283" s="189">
        <f t="shared" si="239"/>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239"/>
        <v>161810</v>
      </c>
      <c r="D284" s="141">
        <f>SUM(D281,D268,D229,D194,D186,D172,D74,D52)</f>
        <v>174579</v>
      </c>
      <c r="E284" s="278">
        <f t="shared" ref="E284:O284" si="286">SUM(E281,E268,E229,E194,E186,E172,E74,E52)</f>
        <v>-12769</v>
      </c>
      <c r="F284" s="901">
        <f t="shared" si="286"/>
        <v>161810</v>
      </c>
      <c r="G284" s="240">
        <f t="shared" si="286"/>
        <v>0</v>
      </c>
      <c r="H284" s="278">
        <f t="shared" si="286"/>
        <v>0</v>
      </c>
      <c r="I284" s="901">
        <f t="shared" si="286"/>
        <v>0</v>
      </c>
      <c r="J284" s="141">
        <f t="shared" si="286"/>
        <v>0</v>
      </c>
      <c r="K284" s="111">
        <f t="shared" si="286"/>
        <v>0</v>
      </c>
      <c r="L284" s="112">
        <f t="shared" si="286"/>
        <v>0</v>
      </c>
      <c r="M284" s="240">
        <f t="shared" si="286"/>
        <v>0</v>
      </c>
      <c r="N284" s="111">
        <f t="shared" si="286"/>
        <v>0</v>
      </c>
      <c r="O284" s="278">
        <f t="shared" si="286"/>
        <v>0</v>
      </c>
      <c r="P284" s="318"/>
      <c r="Q284" s="297"/>
    </row>
    <row r="285" spans="1:17" s="19" customFormat="1" ht="13.5" hidden="1" thickTop="1" thickBot="1" x14ac:dyDescent="0.3">
      <c r="A285" s="1283" t="s">
        <v>276</v>
      </c>
      <c r="B285" s="1284"/>
      <c r="C285" s="206">
        <f t="shared" si="239"/>
        <v>0</v>
      </c>
      <c r="D285" s="142">
        <f>SUM(D24,D25,D41,D42)-D50</f>
        <v>0</v>
      </c>
      <c r="E285" s="114">
        <f t="shared" ref="E285:F285" si="287">SUM(E24,E25,E41,E42)-E50</f>
        <v>0</v>
      </c>
      <c r="F285" s="115">
        <f t="shared" si="287"/>
        <v>0</v>
      </c>
      <c r="G285" s="241">
        <f>SUM(G24,G42)-G50</f>
        <v>0</v>
      </c>
      <c r="H285" s="114">
        <f t="shared" ref="H285:I285" si="288">SUM(H24,H42)-H50</f>
        <v>0</v>
      </c>
      <c r="I285" s="126">
        <f t="shared" si="288"/>
        <v>0</v>
      </c>
      <c r="J285" s="142">
        <f>SUM(J26,J42)-J50</f>
        <v>0</v>
      </c>
      <c r="K285" s="114">
        <f t="shared" ref="K285:L285" si="289">SUM(K26,K42)-K50</f>
        <v>0</v>
      </c>
      <c r="L285" s="115">
        <f t="shared" si="289"/>
        <v>0</v>
      </c>
      <c r="M285" s="241">
        <f>SUM(M44)-M50</f>
        <v>0</v>
      </c>
      <c r="N285" s="114">
        <f t="shared" ref="N285:O285" si="290">SUM(N44)-N50</f>
        <v>0</v>
      </c>
      <c r="O285" s="126">
        <f t="shared" si="290"/>
        <v>0</v>
      </c>
      <c r="P285" s="296"/>
      <c r="Q285" s="182"/>
    </row>
    <row r="286" spans="1:17" s="19" customFormat="1" ht="12.75" hidden="1" thickTop="1" x14ac:dyDescent="0.25">
      <c r="A286" s="1285" t="s">
        <v>277</v>
      </c>
      <c r="B286" s="1286"/>
      <c r="C286" s="207">
        <f t="shared" si="239"/>
        <v>0</v>
      </c>
      <c r="D286" s="143">
        <f>SUM(D287,D288)-D295+D296</f>
        <v>0</v>
      </c>
      <c r="E286" s="103">
        <f t="shared" ref="E286:O286" si="291">SUM(E287,E288)-E295+E296</f>
        <v>0</v>
      </c>
      <c r="F286" s="109">
        <f t="shared" si="291"/>
        <v>0</v>
      </c>
      <c r="G286" s="242">
        <f t="shared" si="291"/>
        <v>0</v>
      </c>
      <c r="H286" s="103">
        <f t="shared" si="291"/>
        <v>0</v>
      </c>
      <c r="I286" s="113">
        <f t="shared" si="291"/>
        <v>0</v>
      </c>
      <c r="J286" s="143">
        <f t="shared" si="291"/>
        <v>0</v>
      </c>
      <c r="K286" s="103">
        <f t="shared" si="291"/>
        <v>0</v>
      </c>
      <c r="L286" s="109">
        <f t="shared" si="291"/>
        <v>0</v>
      </c>
      <c r="M286" s="242">
        <f t="shared" si="291"/>
        <v>0</v>
      </c>
      <c r="N286" s="103">
        <f t="shared" si="291"/>
        <v>0</v>
      </c>
      <c r="O286" s="113">
        <f t="shared" si="291"/>
        <v>0</v>
      </c>
      <c r="P286" s="319"/>
      <c r="Q286" s="182"/>
    </row>
    <row r="287" spans="1:17" s="19" customFormat="1" ht="13.5" hidden="1" thickTop="1" thickBot="1" x14ac:dyDescent="0.3">
      <c r="A287" s="63" t="s">
        <v>278</v>
      </c>
      <c r="B287" s="63" t="s">
        <v>279</v>
      </c>
      <c r="C287" s="197">
        <f t="shared" si="239"/>
        <v>0</v>
      </c>
      <c r="D287" s="134">
        <f>D21-D281</f>
        <v>0</v>
      </c>
      <c r="E287" s="64">
        <f t="shared" ref="E287:O287" si="292">E21-E281</f>
        <v>0</v>
      </c>
      <c r="F287" s="169">
        <f t="shared" si="292"/>
        <v>0</v>
      </c>
      <c r="G287" s="224">
        <f t="shared" si="292"/>
        <v>0</v>
      </c>
      <c r="H287" s="64">
        <f t="shared" si="292"/>
        <v>0</v>
      </c>
      <c r="I287" s="117">
        <f t="shared" si="292"/>
        <v>0</v>
      </c>
      <c r="J287" s="134">
        <f t="shared" si="292"/>
        <v>0</v>
      </c>
      <c r="K287" s="64">
        <f t="shared" si="292"/>
        <v>0</v>
      </c>
      <c r="L287" s="169">
        <f t="shared" si="292"/>
        <v>0</v>
      </c>
      <c r="M287" s="224">
        <f t="shared" si="292"/>
        <v>0</v>
      </c>
      <c r="N287" s="64">
        <f t="shared" si="292"/>
        <v>0</v>
      </c>
      <c r="O287" s="117">
        <f t="shared" si="292"/>
        <v>0</v>
      </c>
      <c r="P287" s="310"/>
      <c r="Q287" s="182"/>
    </row>
    <row r="288" spans="1:17" s="19" customFormat="1" ht="12.75" hidden="1" thickTop="1" x14ac:dyDescent="0.25">
      <c r="A288" s="116" t="s">
        <v>280</v>
      </c>
      <c r="B288" s="116" t="s">
        <v>281</v>
      </c>
      <c r="C288" s="207">
        <f t="shared" si="239"/>
        <v>0</v>
      </c>
      <c r="D288" s="143">
        <f>SUM(D289,D291,D293)-SUM(D290,D292,D294)</f>
        <v>0</v>
      </c>
      <c r="E288" s="103">
        <f t="shared" ref="E288:O288" si="293">SUM(E289,E291,E293)-SUM(E290,E292,E294)</f>
        <v>0</v>
      </c>
      <c r="F288" s="109">
        <f t="shared" si="293"/>
        <v>0</v>
      </c>
      <c r="G288" s="242">
        <f t="shared" si="293"/>
        <v>0</v>
      </c>
      <c r="H288" s="103">
        <f t="shared" si="293"/>
        <v>0</v>
      </c>
      <c r="I288" s="113">
        <f t="shared" si="293"/>
        <v>0</v>
      </c>
      <c r="J288" s="143">
        <f t="shared" si="293"/>
        <v>0</v>
      </c>
      <c r="K288" s="103">
        <f t="shared" si="293"/>
        <v>0</v>
      </c>
      <c r="L288" s="109">
        <f t="shared" si="293"/>
        <v>0</v>
      </c>
      <c r="M288" s="242">
        <f t="shared" si="293"/>
        <v>0</v>
      </c>
      <c r="N288" s="103">
        <f t="shared" si="293"/>
        <v>0</v>
      </c>
      <c r="O288" s="113">
        <f t="shared" si="293"/>
        <v>0</v>
      </c>
      <c r="P288" s="319"/>
      <c r="Q288" s="182"/>
    </row>
    <row r="289" spans="1:17" ht="12.75" hidden="1" thickTop="1" x14ac:dyDescent="0.25">
      <c r="A289" s="100" t="s">
        <v>282</v>
      </c>
      <c r="B289" s="60" t="s">
        <v>283</v>
      </c>
      <c r="C289" s="191">
        <f t="shared" si="239"/>
        <v>0</v>
      </c>
      <c r="D289" s="256"/>
      <c r="E289" s="49"/>
      <c r="F289" s="330">
        <f t="shared" ref="F289:F296" si="294">E289+D289</f>
        <v>0</v>
      </c>
      <c r="G289" s="239"/>
      <c r="H289" s="49"/>
      <c r="I289" s="155">
        <f t="shared" ref="I289:I296" si="295">H289+G289</f>
        <v>0</v>
      </c>
      <c r="J289" s="256"/>
      <c r="K289" s="49"/>
      <c r="L289" s="330">
        <f t="shared" ref="L289:L296" si="296">K289+J289</f>
        <v>0</v>
      </c>
      <c r="M289" s="239"/>
      <c r="N289" s="49"/>
      <c r="O289" s="155">
        <f t="shared" ref="O289:O296" si="297">N289+M289</f>
        <v>0</v>
      </c>
      <c r="P289" s="295"/>
      <c r="Q289" s="297"/>
    </row>
    <row r="290" spans="1:17" ht="12.75" hidden="1" thickTop="1" x14ac:dyDescent="0.25">
      <c r="A290" s="94" t="s">
        <v>284</v>
      </c>
      <c r="B290" s="29" t="s">
        <v>285</v>
      </c>
      <c r="C290" s="190">
        <f t="shared" si="239"/>
        <v>0</v>
      </c>
      <c r="D290" s="264"/>
      <c r="E290" s="45"/>
      <c r="F290" s="95">
        <f t="shared" si="294"/>
        <v>0</v>
      </c>
      <c r="G290" s="230"/>
      <c r="H290" s="45"/>
      <c r="I290" s="91">
        <f t="shared" si="295"/>
        <v>0</v>
      </c>
      <c r="J290" s="264"/>
      <c r="K290" s="45"/>
      <c r="L290" s="95">
        <f t="shared" si="296"/>
        <v>0</v>
      </c>
      <c r="M290" s="230"/>
      <c r="N290" s="45"/>
      <c r="O290" s="91">
        <f t="shared" si="297"/>
        <v>0</v>
      </c>
      <c r="P290" s="291"/>
      <c r="Q290" s="297"/>
    </row>
    <row r="291" spans="1:17" ht="12.75" hidden="1" thickTop="1" x14ac:dyDescent="0.25">
      <c r="A291" s="94" t="s">
        <v>286</v>
      </c>
      <c r="B291" s="29" t="s">
        <v>287</v>
      </c>
      <c r="C291" s="190">
        <f t="shared" si="239"/>
        <v>0</v>
      </c>
      <c r="D291" s="264"/>
      <c r="E291" s="45"/>
      <c r="F291" s="95">
        <f t="shared" si="294"/>
        <v>0</v>
      </c>
      <c r="G291" s="230"/>
      <c r="H291" s="45"/>
      <c r="I291" s="91">
        <f t="shared" si="295"/>
        <v>0</v>
      </c>
      <c r="J291" s="264"/>
      <c r="K291" s="45"/>
      <c r="L291" s="95">
        <f t="shared" si="296"/>
        <v>0</v>
      </c>
      <c r="M291" s="230"/>
      <c r="N291" s="45"/>
      <c r="O291" s="91">
        <f t="shared" si="297"/>
        <v>0</v>
      </c>
      <c r="P291" s="291"/>
      <c r="Q291" s="297"/>
    </row>
    <row r="292" spans="1:17" ht="12.75" hidden="1" thickTop="1" x14ac:dyDescent="0.25">
      <c r="A292" s="94" t="s">
        <v>288</v>
      </c>
      <c r="B292" s="29" t="s">
        <v>289</v>
      </c>
      <c r="C292" s="190">
        <f>SUM(F292,I292,L292,O292)</f>
        <v>0</v>
      </c>
      <c r="D292" s="264"/>
      <c r="E292" s="45"/>
      <c r="F292" s="95">
        <f t="shared" si="294"/>
        <v>0</v>
      </c>
      <c r="G292" s="230"/>
      <c r="H292" s="45"/>
      <c r="I292" s="91">
        <f t="shared" si="295"/>
        <v>0</v>
      </c>
      <c r="J292" s="264"/>
      <c r="K292" s="45"/>
      <c r="L292" s="95">
        <f t="shared" si="296"/>
        <v>0</v>
      </c>
      <c r="M292" s="230"/>
      <c r="N292" s="45"/>
      <c r="O292" s="91">
        <f t="shared" si="297"/>
        <v>0</v>
      </c>
      <c r="P292" s="291"/>
      <c r="Q292" s="297"/>
    </row>
    <row r="293" spans="1:17" ht="12.75" hidden="1" thickTop="1" x14ac:dyDescent="0.25">
      <c r="A293" s="94" t="s">
        <v>290</v>
      </c>
      <c r="B293" s="29" t="s">
        <v>291</v>
      </c>
      <c r="C293" s="190">
        <f t="shared" si="239"/>
        <v>0</v>
      </c>
      <c r="D293" s="264"/>
      <c r="E293" s="45"/>
      <c r="F293" s="95">
        <f t="shared" si="294"/>
        <v>0</v>
      </c>
      <c r="G293" s="230"/>
      <c r="H293" s="45"/>
      <c r="I293" s="91">
        <f t="shared" si="295"/>
        <v>0</v>
      </c>
      <c r="J293" s="264"/>
      <c r="K293" s="45"/>
      <c r="L293" s="95">
        <f t="shared" si="296"/>
        <v>0</v>
      </c>
      <c r="M293" s="230"/>
      <c r="N293" s="45"/>
      <c r="O293" s="91">
        <f t="shared" si="297"/>
        <v>0</v>
      </c>
      <c r="P293" s="291"/>
      <c r="Q293" s="297"/>
    </row>
    <row r="294" spans="1:17" ht="12.75" hidden="1" thickTop="1" x14ac:dyDescent="0.25">
      <c r="A294" s="101" t="s">
        <v>292</v>
      </c>
      <c r="B294" s="102" t="s">
        <v>293</v>
      </c>
      <c r="C294" s="201">
        <f t="shared" si="239"/>
        <v>0</v>
      </c>
      <c r="D294" s="265"/>
      <c r="E294" s="84"/>
      <c r="F294" s="329">
        <f t="shared" si="294"/>
        <v>0</v>
      </c>
      <c r="G294" s="235"/>
      <c r="H294" s="84"/>
      <c r="I294" s="156">
        <f t="shared" si="295"/>
        <v>0</v>
      </c>
      <c r="J294" s="265"/>
      <c r="K294" s="84"/>
      <c r="L294" s="329">
        <f t="shared" si="296"/>
        <v>0</v>
      </c>
      <c r="M294" s="235"/>
      <c r="N294" s="84"/>
      <c r="O294" s="156">
        <f t="shared" si="297"/>
        <v>0</v>
      </c>
      <c r="P294" s="294"/>
      <c r="Q294" s="297"/>
    </row>
    <row r="295" spans="1:17" s="19" customFormat="1" ht="13.5" hidden="1" thickTop="1" thickBot="1" x14ac:dyDescent="0.3">
      <c r="A295" s="118" t="s">
        <v>294</v>
      </c>
      <c r="B295" s="118" t="s">
        <v>295</v>
      </c>
      <c r="C295" s="206">
        <f t="shared" si="239"/>
        <v>0</v>
      </c>
      <c r="D295" s="267"/>
      <c r="E295" s="119"/>
      <c r="F295" s="115">
        <f t="shared" si="294"/>
        <v>0</v>
      </c>
      <c r="G295" s="243"/>
      <c r="H295" s="119"/>
      <c r="I295" s="126">
        <f t="shared" si="295"/>
        <v>0</v>
      </c>
      <c r="J295" s="267"/>
      <c r="K295" s="119"/>
      <c r="L295" s="115">
        <f t="shared" si="296"/>
        <v>0</v>
      </c>
      <c r="M295" s="243"/>
      <c r="N295" s="119"/>
      <c r="O295" s="126">
        <f t="shared" si="297"/>
        <v>0</v>
      </c>
      <c r="P295" s="296"/>
      <c r="Q295" s="182"/>
    </row>
    <row r="296" spans="1:17" s="19" customFormat="1" ht="24.75" hidden="1" thickTop="1" x14ac:dyDescent="0.25">
      <c r="A296" s="116" t="s">
        <v>296</v>
      </c>
      <c r="B296" s="104" t="s">
        <v>297</v>
      </c>
      <c r="C296" s="207">
        <f>SUM(F296,I296,L296,O296)</f>
        <v>0</v>
      </c>
      <c r="D296" s="268"/>
      <c r="E296" s="180"/>
      <c r="F296" s="175">
        <f t="shared" si="294"/>
        <v>0</v>
      </c>
      <c r="G296" s="234"/>
      <c r="H296" s="80"/>
      <c r="I296" s="123">
        <f t="shared" si="295"/>
        <v>0</v>
      </c>
      <c r="J296" s="248"/>
      <c r="K296" s="80"/>
      <c r="L296" s="175">
        <f t="shared" si="296"/>
        <v>0</v>
      </c>
      <c r="M296" s="234"/>
      <c r="N296" s="80"/>
      <c r="O296" s="123">
        <f t="shared" si="297"/>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FY6EOQzzQMl6K7hodb8ruhoGWgjTvIboc7suLaOQxoi+jn9nBioQ0bpacL5JKCPTQ/KiHD5JO6v2xjAUvw1/7Q==" saltValue="i6sN8fq6u1oAdwi66l4VKw==" spinCount="100000" sheet="1" objects="1" scenarios="1" formatCells="0" formatColumns="0" formatRows="0"/>
  <autoFilter ref="A18:P296">
    <filterColumn colId="2">
      <filters blank="1">
        <filter val="151 996"/>
        <filter val="161 810"/>
        <filter val="9 814"/>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12.pielikums Jūrmalas pilsētas domes
2017.gada 9.jūnija saistošajiem noteikumiem Nr.21
(protokols Nr.10, 2.punkts)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S10" sqref="S10"/>
    </sheetView>
  </sheetViews>
  <sheetFormatPr defaultRowHeight="12" outlineLevelCol="1" x14ac:dyDescent="0.25"/>
  <cols>
    <col min="1" max="1" width="10.42578125" style="6" customWidth="1"/>
    <col min="2" max="2" width="36.710937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850</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752</v>
      </c>
      <c r="D6" s="1293"/>
      <c r="E6" s="1293"/>
      <c r="F6" s="1293"/>
      <c r="G6" s="1293"/>
      <c r="H6" s="1293"/>
      <c r="I6" s="1293"/>
      <c r="J6" s="1293"/>
      <c r="K6" s="1293"/>
      <c r="L6" s="1293"/>
      <c r="M6" s="1293"/>
      <c r="N6" s="1293"/>
      <c r="O6" s="1293"/>
      <c r="P6" s="1294"/>
      <c r="Q6" s="297"/>
    </row>
    <row r="7" spans="1:17" ht="24" customHeight="1" x14ac:dyDescent="0.25">
      <c r="A7" s="2" t="s">
        <v>4</v>
      </c>
      <c r="B7" s="3"/>
      <c r="C7" s="1318" t="s">
        <v>851</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527</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783"/>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246624</v>
      </c>
      <c r="D20" s="128">
        <f>SUM(D21,D24,D25,D41,D42)</f>
        <v>228474</v>
      </c>
      <c r="E20" s="269">
        <f>SUM(E21,E24,E25,E41,E42)</f>
        <v>18150</v>
      </c>
      <c r="F20" s="888">
        <f>SUM(F21,F24,F25,F41,F42)</f>
        <v>246624</v>
      </c>
      <c r="G20" s="210">
        <f>SUM(G21,G24,G42)</f>
        <v>0</v>
      </c>
      <c r="H20" s="269">
        <f t="shared" ref="H20:I20" si="0">SUM(H21,H24,H42)</f>
        <v>0</v>
      </c>
      <c r="I20" s="888">
        <f t="shared" si="0"/>
        <v>0</v>
      </c>
      <c r="J20" s="128">
        <f>SUM(J21,J26,J42)</f>
        <v>0</v>
      </c>
      <c r="K20" s="22">
        <f t="shared" ref="K20:L20" si="1">SUM(K21,K26,K42)</f>
        <v>0</v>
      </c>
      <c r="L20" s="161">
        <f t="shared" si="1"/>
        <v>0</v>
      </c>
      <c r="M20" s="210">
        <f>SUM(M21,M44)</f>
        <v>0</v>
      </c>
      <c r="N20" s="22">
        <f t="shared" ref="N20:O20" si="2">SUM(N21,N44)</f>
        <v>0</v>
      </c>
      <c r="O20" s="269">
        <f t="shared" si="2"/>
        <v>0</v>
      </c>
      <c r="P20" s="302"/>
      <c r="Q20" s="182"/>
    </row>
    <row r="21" spans="1:17" ht="12.75" hidden="1" thickTop="1" x14ac:dyDescent="0.25">
      <c r="A21" s="23"/>
      <c r="B21" s="24" t="s">
        <v>21</v>
      </c>
      <c r="C21" s="184">
        <f t="shared" ref="C21" si="3">SUM(F21,I21,L21,O21)</f>
        <v>0</v>
      </c>
      <c r="D21" s="129">
        <f>SUM(D22:D23)</f>
        <v>0</v>
      </c>
      <c r="E21" s="25">
        <f t="shared" ref="E21" si="4">SUM(E22:E23)</f>
        <v>0</v>
      </c>
      <c r="F21" s="162">
        <f>SUM(F22:F23)</f>
        <v>0</v>
      </c>
      <c r="G21" s="211">
        <f t="shared" ref="G21:O21" si="5">SUM(G22:G23)</f>
        <v>0</v>
      </c>
      <c r="H21" s="25">
        <f t="shared" si="5"/>
        <v>0</v>
      </c>
      <c r="I21" s="270">
        <f t="shared" si="5"/>
        <v>0</v>
      </c>
      <c r="J21" s="129">
        <f t="shared" si="5"/>
        <v>0</v>
      </c>
      <c r="K21" s="25">
        <f t="shared" si="5"/>
        <v>0</v>
      </c>
      <c r="L21" s="162">
        <f t="shared" si="5"/>
        <v>0</v>
      </c>
      <c r="M21" s="211">
        <f>SUM(M22:M23)</f>
        <v>0</v>
      </c>
      <c r="N21" s="25">
        <f t="shared" si="5"/>
        <v>0</v>
      </c>
      <c r="O21" s="270">
        <f t="shared" si="5"/>
        <v>0</v>
      </c>
      <c r="P21" s="303"/>
      <c r="Q21" s="297"/>
    </row>
    <row r="22" spans="1:17" ht="12.75" hidden="1" thickTop="1" x14ac:dyDescent="0.25">
      <c r="A22" s="26"/>
      <c r="B22" s="27" t="s">
        <v>22</v>
      </c>
      <c r="C22" s="185">
        <f>SUM(F22,I22,L22,O22)</f>
        <v>0</v>
      </c>
      <c r="D22" s="245"/>
      <c r="E22" s="28"/>
      <c r="F22" s="693">
        <f>D22+E22</f>
        <v>0</v>
      </c>
      <c r="G22" s="212"/>
      <c r="H22" s="28"/>
      <c r="I22" s="694">
        <f>G22+H22</f>
        <v>0</v>
      </c>
      <c r="J22" s="245"/>
      <c r="K22" s="28"/>
      <c r="L22" s="693">
        <f>J22+K22</f>
        <v>0</v>
      </c>
      <c r="M22" s="212"/>
      <c r="N22" s="28"/>
      <c r="O22" s="694">
        <f t="shared" ref="O22" si="6">M22+N22</f>
        <v>0</v>
      </c>
      <c r="P22" s="288"/>
      <c r="Q22" s="297"/>
    </row>
    <row r="23" spans="1:17" ht="12.75" hidden="1" thickTop="1" x14ac:dyDescent="0.25">
      <c r="A23" s="29"/>
      <c r="B23" s="30" t="s">
        <v>23</v>
      </c>
      <c r="C23" s="186">
        <f t="shared" ref="C23" si="7">SUM(F23,I23,L23,O23)</f>
        <v>0</v>
      </c>
      <c r="D23" s="246"/>
      <c r="E23" s="31"/>
      <c r="F23" s="695">
        <f t="shared" ref="F23:F24" si="8">D23+E23</f>
        <v>0</v>
      </c>
      <c r="G23" s="213"/>
      <c r="H23" s="31"/>
      <c r="I23" s="696">
        <f t="shared" ref="I23:I24" si="9">G23+H23</f>
        <v>0</v>
      </c>
      <c r="J23" s="246"/>
      <c r="K23" s="31"/>
      <c r="L23" s="695">
        <f>J23+K23</f>
        <v>0</v>
      </c>
      <c r="M23" s="213"/>
      <c r="N23" s="31"/>
      <c r="O23" s="146">
        <f>M23+N23</f>
        <v>0</v>
      </c>
      <c r="P23" s="368"/>
      <c r="Q23" s="297"/>
    </row>
    <row r="24" spans="1:17" s="19" customFormat="1" ht="25.5" thickTop="1" thickBot="1" x14ac:dyDescent="0.3">
      <c r="A24" s="32">
        <v>19300</v>
      </c>
      <c r="B24" s="32" t="s">
        <v>24</v>
      </c>
      <c r="C24" s="187">
        <f>SUM(F24,I24)</f>
        <v>246624</v>
      </c>
      <c r="D24" s="247">
        <f>228474</f>
        <v>228474</v>
      </c>
      <c r="E24" s="697">
        <f>-7000+25150</f>
        <v>18150</v>
      </c>
      <c r="F24" s="913">
        <f t="shared" si="8"/>
        <v>246624</v>
      </c>
      <c r="G24" s="214"/>
      <c r="H24" s="697"/>
      <c r="I24" s="913">
        <f t="shared" si="9"/>
        <v>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698">
        <f>D25+E25</f>
        <v>0</v>
      </c>
      <c r="G25" s="215" t="s">
        <v>25</v>
      </c>
      <c r="H25" s="37" t="s">
        <v>25</v>
      </c>
      <c r="I25" s="122" t="s">
        <v>25</v>
      </c>
      <c r="J25" s="249" t="s">
        <v>25</v>
      </c>
      <c r="K25" s="37" t="s">
        <v>25</v>
      </c>
      <c r="L25" s="164" t="s">
        <v>25</v>
      </c>
      <c r="M25" s="280" t="s">
        <v>25</v>
      </c>
      <c r="N25" s="122" t="s">
        <v>25</v>
      </c>
      <c r="O25" s="122" t="s">
        <v>25</v>
      </c>
      <c r="P25" s="304"/>
      <c r="Q25" s="182"/>
    </row>
    <row r="26" spans="1:17" s="19" customFormat="1" ht="24.75" hidden="1" thickTop="1" x14ac:dyDescent="0.25">
      <c r="A26" s="35">
        <v>21300</v>
      </c>
      <c r="B26" s="35" t="s">
        <v>27</v>
      </c>
      <c r="C26" s="188">
        <f>SUM(L26)</f>
        <v>0</v>
      </c>
      <c r="D26" s="249" t="s">
        <v>25</v>
      </c>
      <c r="E26" s="37" t="s">
        <v>25</v>
      </c>
      <c r="F26" s="164" t="s">
        <v>25</v>
      </c>
      <c r="G26" s="215" t="s">
        <v>25</v>
      </c>
      <c r="H26" s="37" t="s">
        <v>25</v>
      </c>
      <c r="I26" s="122" t="s">
        <v>25</v>
      </c>
      <c r="J26" s="130">
        <f t="shared" ref="J26:K26" si="10">SUM(J27,J31,J33,J36)</f>
        <v>0</v>
      </c>
      <c r="K26" s="38">
        <f t="shared" si="10"/>
        <v>0</v>
      </c>
      <c r="L26" s="175">
        <f>SUM(L27,L31,L33,L36)</f>
        <v>0</v>
      </c>
      <c r="M26" s="280" t="s">
        <v>25</v>
      </c>
      <c r="N26" s="122" t="s">
        <v>25</v>
      </c>
      <c r="O26" s="122" t="s">
        <v>25</v>
      </c>
      <c r="P26" s="304"/>
      <c r="Q26" s="182"/>
    </row>
    <row r="27" spans="1:17" s="19" customFormat="1" ht="12.75" hidden="1" thickTop="1" x14ac:dyDescent="0.25">
      <c r="A27" s="39">
        <v>21350</v>
      </c>
      <c r="B27" s="35" t="s">
        <v>28</v>
      </c>
      <c r="C27" s="188">
        <f t="shared" ref="C27:C40" si="11">SUM(L27)</f>
        <v>0</v>
      </c>
      <c r="D27" s="249" t="s">
        <v>25</v>
      </c>
      <c r="E27" s="37" t="s">
        <v>25</v>
      </c>
      <c r="F27" s="164" t="s">
        <v>25</v>
      </c>
      <c r="G27" s="215" t="s">
        <v>25</v>
      </c>
      <c r="H27" s="37" t="s">
        <v>25</v>
      </c>
      <c r="I27" s="122" t="s">
        <v>25</v>
      </c>
      <c r="J27" s="130">
        <f t="shared" ref="J27:K27" si="12">SUM(J28:J30)</f>
        <v>0</v>
      </c>
      <c r="K27" s="38">
        <f t="shared" si="12"/>
        <v>0</v>
      </c>
      <c r="L27" s="175">
        <f>SUM(L28:L30)</f>
        <v>0</v>
      </c>
      <c r="M27" s="280" t="s">
        <v>25</v>
      </c>
      <c r="N27" s="122" t="s">
        <v>25</v>
      </c>
      <c r="O27" s="122" t="s">
        <v>25</v>
      </c>
      <c r="P27" s="304"/>
      <c r="Q27" s="182"/>
    </row>
    <row r="28" spans="1:17" ht="12.75" hidden="1" thickTop="1" x14ac:dyDescent="0.25">
      <c r="A28" s="26">
        <v>21351</v>
      </c>
      <c r="B28" s="40" t="s">
        <v>29</v>
      </c>
      <c r="C28" s="189">
        <f t="shared" si="11"/>
        <v>0</v>
      </c>
      <c r="D28" s="250" t="s">
        <v>25</v>
      </c>
      <c r="E28" s="41" t="s">
        <v>25</v>
      </c>
      <c r="F28" s="165" t="s">
        <v>25</v>
      </c>
      <c r="G28" s="216" t="s">
        <v>25</v>
      </c>
      <c r="H28" s="41" t="s">
        <v>25</v>
      </c>
      <c r="I28" s="148" t="s">
        <v>25</v>
      </c>
      <c r="J28" s="564"/>
      <c r="K28" s="320"/>
      <c r="L28" s="699">
        <f t="shared" ref="L28:L30" si="13">J28+K28</f>
        <v>0</v>
      </c>
      <c r="M28" s="281" t="s">
        <v>25</v>
      </c>
      <c r="N28" s="148" t="s">
        <v>25</v>
      </c>
      <c r="O28" s="148" t="s">
        <v>25</v>
      </c>
      <c r="P28" s="305"/>
      <c r="Q28" s="297"/>
    </row>
    <row r="29" spans="1:17" ht="12.75" hidden="1" thickTop="1" x14ac:dyDescent="0.25">
      <c r="A29" s="29">
        <v>21352</v>
      </c>
      <c r="B29" s="43" t="s">
        <v>30</v>
      </c>
      <c r="C29" s="190">
        <f t="shared" si="11"/>
        <v>0</v>
      </c>
      <c r="D29" s="251" t="s">
        <v>25</v>
      </c>
      <c r="E29" s="44" t="s">
        <v>25</v>
      </c>
      <c r="F29" s="166" t="s">
        <v>25</v>
      </c>
      <c r="G29" s="217" t="s">
        <v>25</v>
      </c>
      <c r="H29" s="44" t="s">
        <v>25</v>
      </c>
      <c r="I29" s="149" t="s">
        <v>25</v>
      </c>
      <c r="J29" s="565"/>
      <c r="K29" s="321"/>
      <c r="L29" s="700">
        <f t="shared" si="13"/>
        <v>0</v>
      </c>
      <c r="M29" s="282" t="s">
        <v>25</v>
      </c>
      <c r="N29" s="149" t="s">
        <v>25</v>
      </c>
      <c r="O29" s="149" t="s">
        <v>25</v>
      </c>
      <c r="P29" s="306"/>
      <c r="Q29" s="297"/>
    </row>
    <row r="30" spans="1:17" ht="12.75" hidden="1" thickTop="1" x14ac:dyDescent="0.25">
      <c r="A30" s="29">
        <v>21359</v>
      </c>
      <c r="B30" s="43" t="s">
        <v>31</v>
      </c>
      <c r="C30" s="190">
        <f t="shared" si="11"/>
        <v>0</v>
      </c>
      <c r="D30" s="251" t="s">
        <v>25</v>
      </c>
      <c r="E30" s="44" t="s">
        <v>25</v>
      </c>
      <c r="F30" s="166" t="s">
        <v>25</v>
      </c>
      <c r="G30" s="217" t="s">
        <v>25</v>
      </c>
      <c r="H30" s="44" t="s">
        <v>25</v>
      </c>
      <c r="I30" s="149" t="s">
        <v>25</v>
      </c>
      <c r="J30" s="565"/>
      <c r="K30" s="321"/>
      <c r="L30" s="700">
        <f t="shared" si="13"/>
        <v>0</v>
      </c>
      <c r="M30" s="282" t="s">
        <v>25</v>
      </c>
      <c r="N30" s="149" t="s">
        <v>25</v>
      </c>
      <c r="O30" s="149" t="s">
        <v>25</v>
      </c>
      <c r="P30" s="306"/>
      <c r="Q30" s="297"/>
    </row>
    <row r="31" spans="1:17" s="19" customFormat="1" ht="24.75" hidden="1" thickTop="1" x14ac:dyDescent="0.25">
      <c r="A31" s="39">
        <v>21370</v>
      </c>
      <c r="B31" s="35" t="s">
        <v>32</v>
      </c>
      <c r="C31" s="188">
        <f t="shared" si="11"/>
        <v>0</v>
      </c>
      <c r="D31" s="249" t="s">
        <v>25</v>
      </c>
      <c r="E31" s="37" t="s">
        <v>25</v>
      </c>
      <c r="F31" s="164" t="s">
        <v>25</v>
      </c>
      <c r="G31" s="215" t="s">
        <v>25</v>
      </c>
      <c r="H31" s="37" t="s">
        <v>25</v>
      </c>
      <c r="I31" s="122" t="s">
        <v>25</v>
      </c>
      <c r="J31" s="130">
        <f t="shared" ref="J31:K31" si="14">SUM(J32)</f>
        <v>0</v>
      </c>
      <c r="K31" s="38">
        <f t="shared" si="14"/>
        <v>0</v>
      </c>
      <c r="L31" s="175">
        <f>SUM(L32)</f>
        <v>0</v>
      </c>
      <c r="M31" s="280" t="s">
        <v>25</v>
      </c>
      <c r="N31" s="122" t="s">
        <v>25</v>
      </c>
      <c r="O31" s="122" t="s">
        <v>25</v>
      </c>
      <c r="P31" s="304"/>
      <c r="Q31" s="182"/>
    </row>
    <row r="32" spans="1:17" ht="24.75" hidden="1" thickTop="1" x14ac:dyDescent="0.25">
      <c r="A32" s="46">
        <v>21379</v>
      </c>
      <c r="B32" s="47" t="s">
        <v>33</v>
      </c>
      <c r="C32" s="191">
        <f t="shared" si="11"/>
        <v>0</v>
      </c>
      <c r="D32" s="252" t="s">
        <v>25</v>
      </c>
      <c r="E32" s="48" t="s">
        <v>25</v>
      </c>
      <c r="F32" s="53" t="s">
        <v>25</v>
      </c>
      <c r="G32" s="218" t="s">
        <v>25</v>
      </c>
      <c r="H32" s="48" t="s">
        <v>25</v>
      </c>
      <c r="I32" s="150" t="s">
        <v>25</v>
      </c>
      <c r="J32" s="566"/>
      <c r="K32" s="322"/>
      <c r="L32" s="701">
        <f>J32+K32</f>
        <v>0</v>
      </c>
      <c r="M32" s="283" t="s">
        <v>25</v>
      </c>
      <c r="N32" s="150" t="s">
        <v>25</v>
      </c>
      <c r="O32" s="150" t="s">
        <v>25</v>
      </c>
      <c r="P32" s="307"/>
      <c r="Q32" s="297"/>
    </row>
    <row r="33" spans="1:17" s="19" customFormat="1" ht="12.75" hidden="1" thickTop="1" x14ac:dyDescent="0.25">
      <c r="A33" s="39">
        <v>21380</v>
      </c>
      <c r="B33" s="35" t="s">
        <v>34</v>
      </c>
      <c r="C33" s="188">
        <f t="shared" si="11"/>
        <v>0</v>
      </c>
      <c r="D33" s="249" t="s">
        <v>25</v>
      </c>
      <c r="E33" s="37" t="s">
        <v>25</v>
      </c>
      <c r="F33" s="164" t="s">
        <v>25</v>
      </c>
      <c r="G33" s="215" t="s">
        <v>25</v>
      </c>
      <c r="H33" s="37" t="s">
        <v>25</v>
      </c>
      <c r="I33" s="122" t="s">
        <v>25</v>
      </c>
      <c r="J33" s="130">
        <f t="shared" ref="J33:K33" si="15">SUM(J34:J35)</f>
        <v>0</v>
      </c>
      <c r="K33" s="38">
        <f t="shared" si="15"/>
        <v>0</v>
      </c>
      <c r="L33" s="175">
        <f>SUM(L34:L35)</f>
        <v>0</v>
      </c>
      <c r="M33" s="280" t="s">
        <v>25</v>
      </c>
      <c r="N33" s="122" t="s">
        <v>25</v>
      </c>
      <c r="O33" s="122" t="s">
        <v>25</v>
      </c>
      <c r="P33" s="304"/>
      <c r="Q33" s="182"/>
    </row>
    <row r="34" spans="1:17" ht="12.75" hidden="1" thickTop="1" x14ac:dyDescent="0.25">
      <c r="A34" s="27">
        <v>21381</v>
      </c>
      <c r="B34" s="40" t="s">
        <v>35</v>
      </c>
      <c r="C34" s="189">
        <f t="shared" si="11"/>
        <v>0</v>
      </c>
      <c r="D34" s="250" t="s">
        <v>25</v>
      </c>
      <c r="E34" s="41" t="s">
        <v>25</v>
      </c>
      <c r="F34" s="165" t="s">
        <v>25</v>
      </c>
      <c r="G34" s="216" t="s">
        <v>25</v>
      </c>
      <c r="H34" s="41" t="s">
        <v>25</v>
      </c>
      <c r="I34" s="148" t="s">
        <v>25</v>
      </c>
      <c r="J34" s="250"/>
      <c r="K34" s="41"/>
      <c r="L34" s="699">
        <f t="shared" ref="L34:L35" si="16">J34+K34</f>
        <v>0</v>
      </c>
      <c r="M34" s="281" t="s">
        <v>25</v>
      </c>
      <c r="N34" s="148" t="s">
        <v>25</v>
      </c>
      <c r="O34" s="148" t="s">
        <v>25</v>
      </c>
      <c r="P34" s="305"/>
      <c r="Q34" s="297"/>
    </row>
    <row r="35" spans="1:17" ht="12.75" hidden="1" thickTop="1" x14ac:dyDescent="0.25">
      <c r="A35" s="30">
        <v>21383</v>
      </c>
      <c r="B35" s="43" t="s">
        <v>36</v>
      </c>
      <c r="C35" s="190">
        <f t="shared" si="11"/>
        <v>0</v>
      </c>
      <c r="D35" s="251" t="s">
        <v>25</v>
      </c>
      <c r="E35" s="44" t="s">
        <v>25</v>
      </c>
      <c r="F35" s="166" t="s">
        <v>25</v>
      </c>
      <c r="G35" s="217" t="s">
        <v>25</v>
      </c>
      <c r="H35" s="44" t="s">
        <v>25</v>
      </c>
      <c r="I35" s="149" t="s">
        <v>25</v>
      </c>
      <c r="J35" s="565"/>
      <c r="K35" s="321"/>
      <c r="L35" s="700">
        <f t="shared" si="16"/>
        <v>0</v>
      </c>
      <c r="M35" s="282" t="s">
        <v>25</v>
      </c>
      <c r="N35" s="149" t="s">
        <v>25</v>
      </c>
      <c r="O35" s="149" t="s">
        <v>25</v>
      </c>
      <c r="P35" s="306"/>
      <c r="Q35" s="297"/>
    </row>
    <row r="36" spans="1:17" s="19" customFormat="1" ht="24.75" hidden="1" thickTop="1" x14ac:dyDescent="0.25">
      <c r="A36" s="39">
        <v>21390</v>
      </c>
      <c r="B36" s="35" t="s">
        <v>37</v>
      </c>
      <c r="C36" s="188">
        <f t="shared" si="11"/>
        <v>0</v>
      </c>
      <c r="D36" s="249" t="s">
        <v>25</v>
      </c>
      <c r="E36" s="37" t="s">
        <v>25</v>
      </c>
      <c r="F36" s="164" t="s">
        <v>25</v>
      </c>
      <c r="G36" s="215" t="s">
        <v>25</v>
      </c>
      <c r="H36" s="37" t="s">
        <v>25</v>
      </c>
      <c r="I36" s="122" t="s">
        <v>25</v>
      </c>
      <c r="J36" s="130">
        <f t="shared" ref="J36:K36" si="17">SUM(J37:J40)</f>
        <v>0</v>
      </c>
      <c r="K36" s="38">
        <f t="shared" si="17"/>
        <v>0</v>
      </c>
      <c r="L36" s="175">
        <f>SUM(L37:L40)</f>
        <v>0</v>
      </c>
      <c r="M36" s="280" t="s">
        <v>25</v>
      </c>
      <c r="N36" s="122" t="s">
        <v>25</v>
      </c>
      <c r="O36" s="122" t="s">
        <v>25</v>
      </c>
      <c r="P36" s="304"/>
      <c r="Q36" s="182"/>
    </row>
    <row r="37" spans="1:17" ht="24.75" hidden="1" thickTop="1" x14ac:dyDescent="0.25">
      <c r="A37" s="27">
        <v>21391</v>
      </c>
      <c r="B37" s="40" t="s">
        <v>38</v>
      </c>
      <c r="C37" s="189">
        <f t="shared" si="11"/>
        <v>0</v>
      </c>
      <c r="D37" s="250" t="s">
        <v>25</v>
      </c>
      <c r="E37" s="41" t="s">
        <v>25</v>
      </c>
      <c r="F37" s="165" t="s">
        <v>25</v>
      </c>
      <c r="G37" s="216" t="s">
        <v>25</v>
      </c>
      <c r="H37" s="41" t="s">
        <v>25</v>
      </c>
      <c r="I37" s="148" t="s">
        <v>25</v>
      </c>
      <c r="J37" s="564"/>
      <c r="K37" s="320"/>
      <c r="L37" s="699">
        <f t="shared" ref="L37:L40" si="18">J37+K37</f>
        <v>0</v>
      </c>
      <c r="M37" s="281" t="s">
        <v>25</v>
      </c>
      <c r="N37" s="148" t="s">
        <v>25</v>
      </c>
      <c r="O37" s="148" t="s">
        <v>25</v>
      </c>
      <c r="P37" s="305"/>
      <c r="Q37" s="297"/>
    </row>
    <row r="38" spans="1:17" ht="12.75" hidden="1" thickTop="1" x14ac:dyDescent="0.25">
      <c r="A38" s="30">
        <v>21393</v>
      </c>
      <c r="B38" s="43" t="s">
        <v>39</v>
      </c>
      <c r="C38" s="190">
        <f t="shared" si="11"/>
        <v>0</v>
      </c>
      <c r="D38" s="251" t="s">
        <v>25</v>
      </c>
      <c r="E38" s="44" t="s">
        <v>25</v>
      </c>
      <c r="F38" s="166" t="s">
        <v>25</v>
      </c>
      <c r="G38" s="217" t="s">
        <v>25</v>
      </c>
      <c r="H38" s="44" t="s">
        <v>25</v>
      </c>
      <c r="I38" s="149" t="s">
        <v>25</v>
      </c>
      <c r="J38" s="565"/>
      <c r="K38" s="321"/>
      <c r="L38" s="700">
        <f t="shared" si="18"/>
        <v>0</v>
      </c>
      <c r="M38" s="282" t="s">
        <v>25</v>
      </c>
      <c r="N38" s="149" t="s">
        <v>25</v>
      </c>
      <c r="O38" s="149" t="s">
        <v>25</v>
      </c>
      <c r="P38" s="306"/>
      <c r="Q38" s="297"/>
    </row>
    <row r="39" spans="1:17" ht="12.75" hidden="1" thickTop="1" x14ac:dyDescent="0.25">
      <c r="A39" s="30">
        <v>21395</v>
      </c>
      <c r="B39" s="43" t="s">
        <v>40</v>
      </c>
      <c r="C39" s="190">
        <f t="shared" si="11"/>
        <v>0</v>
      </c>
      <c r="D39" s="251" t="s">
        <v>25</v>
      </c>
      <c r="E39" s="44" t="s">
        <v>25</v>
      </c>
      <c r="F39" s="166" t="s">
        <v>25</v>
      </c>
      <c r="G39" s="217" t="s">
        <v>25</v>
      </c>
      <c r="H39" s="44" t="s">
        <v>25</v>
      </c>
      <c r="I39" s="149" t="s">
        <v>25</v>
      </c>
      <c r="J39" s="565"/>
      <c r="K39" s="321"/>
      <c r="L39" s="700">
        <f t="shared" si="18"/>
        <v>0</v>
      </c>
      <c r="M39" s="282" t="s">
        <v>25</v>
      </c>
      <c r="N39" s="149" t="s">
        <v>25</v>
      </c>
      <c r="O39" s="149" t="s">
        <v>25</v>
      </c>
      <c r="P39" s="306"/>
      <c r="Q39" s="297"/>
    </row>
    <row r="40" spans="1:17" ht="12.75" hidden="1" thickTop="1" x14ac:dyDescent="0.25">
      <c r="A40" s="30">
        <v>21399</v>
      </c>
      <c r="B40" s="43" t="s">
        <v>41</v>
      </c>
      <c r="C40" s="190">
        <f t="shared" si="11"/>
        <v>0</v>
      </c>
      <c r="D40" s="251" t="s">
        <v>25</v>
      </c>
      <c r="E40" s="44" t="s">
        <v>25</v>
      </c>
      <c r="F40" s="166" t="s">
        <v>25</v>
      </c>
      <c r="G40" s="217" t="s">
        <v>25</v>
      </c>
      <c r="H40" s="44" t="s">
        <v>25</v>
      </c>
      <c r="I40" s="149" t="s">
        <v>25</v>
      </c>
      <c r="J40" s="565"/>
      <c r="K40" s="321"/>
      <c r="L40" s="700">
        <f t="shared" si="18"/>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698">
        <f>D41+E41</f>
        <v>0</v>
      </c>
      <c r="G41" s="215" t="s">
        <v>25</v>
      </c>
      <c r="H41" s="37" t="s">
        <v>25</v>
      </c>
      <c r="I41" s="122" t="s">
        <v>25</v>
      </c>
      <c r="J41" s="249" t="s">
        <v>25</v>
      </c>
      <c r="K41" s="37" t="s">
        <v>25</v>
      </c>
      <c r="L41" s="164" t="s">
        <v>25</v>
      </c>
      <c r="M41" s="280" t="s">
        <v>25</v>
      </c>
      <c r="N41" s="122" t="s">
        <v>25</v>
      </c>
      <c r="O41" s="122" t="s">
        <v>25</v>
      </c>
      <c r="P41" s="304"/>
      <c r="Q41" s="182"/>
    </row>
    <row r="42" spans="1:17" s="19" customFormat="1" ht="12.75" hidden="1" thickTop="1" x14ac:dyDescent="0.25">
      <c r="A42" s="50">
        <v>21490</v>
      </c>
      <c r="B42" s="51" t="s">
        <v>43</v>
      </c>
      <c r="C42" s="192">
        <f>SUM(F42,I42,L42)</f>
        <v>0</v>
      </c>
      <c r="D42" s="254">
        <f>D43</f>
        <v>0</v>
      </c>
      <c r="E42" s="52">
        <f t="shared" ref="E42" si="19">E43</f>
        <v>0</v>
      </c>
      <c r="F42" s="255">
        <f>F43</f>
        <v>0</v>
      </c>
      <c r="G42" s="219">
        <f t="shared" ref="G42:K42" si="20">G43</f>
        <v>0</v>
      </c>
      <c r="H42" s="52">
        <f t="shared" si="20"/>
        <v>0</v>
      </c>
      <c r="I42" s="271">
        <f t="shared" si="20"/>
        <v>0</v>
      </c>
      <c r="J42" s="254">
        <f t="shared" si="20"/>
        <v>0</v>
      </c>
      <c r="K42" s="52">
        <f t="shared" si="20"/>
        <v>0</v>
      </c>
      <c r="L42" s="255">
        <f>L43</f>
        <v>0</v>
      </c>
      <c r="M42" s="280" t="s">
        <v>25</v>
      </c>
      <c r="N42" s="122" t="s">
        <v>25</v>
      </c>
      <c r="O42" s="122" t="s">
        <v>25</v>
      </c>
      <c r="P42" s="304"/>
      <c r="Q42" s="182"/>
    </row>
    <row r="43" spans="1:17" s="19" customFormat="1" ht="12.75" hidden="1" thickTop="1" x14ac:dyDescent="0.25">
      <c r="A43" s="30">
        <v>21499</v>
      </c>
      <c r="B43" s="43" t="s">
        <v>44</v>
      </c>
      <c r="C43" s="193">
        <f>SUM(F43,I43,L43)</f>
        <v>0</v>
      </c>
      <c r="D43" s="256"/>
      <c r="E43" s="49"/>
      <c r="F43" s="699">
        <f>D43+E43</f>
        <v>0</v>
      </c>
      <c r="G43" s="220"/>
      <c r="H43" s="42"/>
      <c r="I43" s="703">
        <f>G43+H43</f>
        <v>0</v>
      </c>
      <c r="J43" s="263"/>
      <c r="K43" s="42"/>
      <c r="L43" s="699">
        <f>J43+K43</f>
        <v>0</v>
      </c>
      <c r="M43" s="283" t="s">
        <v>25</v>
      </c>
      <c r="N43" s="150" t="s">
        <v>25</v>
      </c>
      <c r="O43" s="150" t="s">
        <v>25</v>
      </c>
      <c r="P43" s="307"/>
      <c r="Q43" s="182"/>
    </row>
    <row r="44" spans="1:17" ht="12.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row>
    <row r="45" spans="1:17" ht="12.75" hidden="1" thickTop="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704">
        <f t="shared" ref="O45:O46" si="23">M45+N45</f>
        <v>0</v>
      </c>
      <c r="P45" s="289"/>
      <c r="Q45" s="297"/>
    </row>
    <row r="46" spans="1:17" ht="12.75" hidden="1" thickTop="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704">
        <f t="shared" si="23"/>
        <v>0</v>
      </c>
      <c r="P46" s="289"/>
      <c r="Q46" s="297"/>
    </row>
    <row r="47" spans="1:17" ht="12.75" thickTop="1"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4">SUM(F49,I49,L49,O49)</f>
        <v>246624</v>
      </c>
      <c r="D49" s="134">
        <f>SUM(D50,D281)</f>
        <v>228474</v>
      </c>
      <c r="E49" s="117">
        <f t="shared" ref="E49" si="25">SUM(E50,E281)</f>
        <v>18150</v>
      </c>
      <c r="F49" s="894">
        <f>SUM(F50,F281)</f>
        <v>246624</v>
      </c>
      <c r="G49" s="224">
        <f t="shared" ref="G49:O49" si="26">SUM(G50,G281)</f>
        <v>0</v>
      </c>
      <c r="H49" s="117">
        <f t="shared" si="26"/>
        <v>0</v>
      </c>
      <c r="I49" s="894">
        <f t="shared" si="26"/>
        <v>0</v>
      </c>
      <c r="J49" s="134">
        <f t="shared" si="26"/>
        <v>0</v>
      </c>
      <c r="K49" s="64">
        <f t="shared" si="26"/>
        <v>0</v>
      </c>
      <c r="L49" s="169">
        <f t="shared" si="26"/>
        <v>0</v>
      </c>
      <c r="M49" s="224">
        <f t="shared" si="26"/>
        <v>0</v>
      </c>
      <c r="N49" s="64">
        <f t="shared" si="26"/>
        <v>0</v>
      </c>
      <c r="O49" s="117">
        <f t="shared" si="26"/>
        <v>0</v>
      </c>
      <c r="P49" s="310"/>
      <c r="Q49" s="182"/>
    </row>
    <row r="50" spans="1:17" s="19" customFormat="1" ht="24.75" thickTop="1" x14ac:dyDescent="0.25">
      <c r="A50" s="65"/>
      <c r="B50" s="66" t="s">
        <v>50</v>
      </c>
      <c r="C50" s="198">
        <f t="shared" si="24"/>
        <v>246624</v>
      </c>
      <c r="D50" s="135">
        <f>SUM(D51,D193)</f>
        <v>228474</v>
      </c>
      <c r="E50" s="274">
        <f t="shared" ref="E50" si="27">SUM(E51,E193)</f>
        <v>18150</v>
      </c>
      <c r="F50" s="895">
        <f>SUM(F51,F193)</f>
        <v>246624</v>
      </c>
      <c r="G50" s="225">
        <f t="shared" ref="G50:O50" si="28">SUM(G51,G193)</f>
        <v>0</v>
      </c>
      <c r="H50" s="274">
        <f t="shared" si="28"/>
        <v>0</v>
      </c>
      <c r="I50" s="895">
        <f t="shared" si="28"/>
        <v>0</v>
      </c>
      <c r="J50" s="135">
        <f t="shared" si="28"/>
        <v>0</v>
      </c>
      <c r="K50" s="67">
        <f t="shared" si="28"/>
        <v>0</v>
      </c>
      <c r="L50" s="170">
        <f t="shared" si="28"/>
        <v>0</v>
      </c>
      <c r="M50" s="225">
        <f t="shared" si="28"/>
        <v>0</v>
      </c>
      <c r="N50" s="67">
        <f t="shared" si="28"/>
        <v>0</v>
      </c>
      <c r="O50" s="274">
        <f t="shared" si="28"/>
        <v>0</v>
      </c>
      <c r="P50" s="311"/>
      <c r="Q50" s="182"/>
    </row>
    <row r="51" spans="1:17" s="19" customFormat="1" ht="24" x14ac:dyDescent="0.25">
      <c r="A51" s="68"/>
      <c r="B51" s="16" t="s">
        <v>51</v>
      </c>
      <c r="C51" s="199">
        <f t="shared" si="24"/>
        <v>62387</v>
      </c>
      <c r="D51" s="136">
        <f>SUM(D52,D74,D172,D186)</f>
        <v>63190</v>
      </c>
      <c r="E51" s="275">
        <f t="shared" ref="E51" si="29">SUM(E52,E74,E172,E186)</f>
        <v>-803</v>
      </c>
      <c r="F51" s="896">
        <f>SUM(F52,F74,F172,F186)</f>
        <v>62387</v>
      </c>
      <c r="G51" s="226">
        <f t="shared" ref="G51:O51" si="30">SUM(G52,G74,G172,G186)</f>
        <v>0</v>
      </c>
      <c r="H51" s="275">
        <f t="shared" si="30"/>
        <v>0</v>
      </c>
      <c r="I51" s="896">
        <f t="shared" si="30"/>
        <v>0</v>
      </c>
      <c r="J51" s="136">
        <f t="shared" si="30"/>
        <v>0</v>
      </c>
      <c r="K51" s="69">
        <f t="shared" si="30"/>
        <v>0</v>
      </c>
      <c r="L51" s="171">
        <f t="shared" si="30"/>
        <v>0</v>
      </c>
      <c r="M51" s="226">
        <f t="shared" si="30"/>
        <v>0</v>
      </c>
      <c r="N51" s="69">
        <f t="shared" si="30"/>
        <v>0</v>
      </c>
      <c r="O51" s="275">
        <f t="shared" si="30"/>
        <v>0</v>
      </c>
      <c r="P51" s="312"/>
      <c r="Q51" s="182"/>
    </row>
    <row r="52" spans="1:17" s="19" customFormat="1" hidden="1" x14ac:dyDescent="0.25">
      <c r="A52" s="70">
        <v>1000</v>
      </c>
      <c r="B52" s="70" t="s">
        <v>52</v>
      </c>
      <c r="C52" s="200">
        <f t="shared" si="24"/>
        <v>0</v>
      </c>
      <c r="D52" s="137">
        <f>SUM(D53,D66)</f>
        <v>0</v>
      </c>
      <c r="E52" s="71">
        <f t="shared" ref="E52" si="31">SUM(E53,E66)</f>
        <v>0</v>
      </c>
      <c r="F52" s="172">
        <f>SUM(F53,F66)</f>
        <v>0</v>
      </c>
      <c r="G52" s="227">
        <f t="shared" ref="G52:O52" si="32">SUM(G53,G66)</f>
        <v>0</v>
      </c>
      <c r="H52" s="71">
        <f t="shared" si="32"/>
        <v>0</v>
      </c>
      <c r="I52" s="125">
        <f t="shared" si="32"/>
        <v>0</v>
      </c>
      <c r="J52" s="137">
        <f t="shared" si="32"/>
        <v>0</v>
      </c>
      <c r="K52" s="71">
        <f t="shared" si="32"/>
        <v>0</v>
      </c>
      <c r="L52" s="172">
        <f t="shared" si="32"/>
        <v>0</v>
      </c>
      <c r="M52" s="227">
        <f t="shared" si="32"/>
        <v>0</v>
      </c>
      <c r="N52" s="71">
        <f t="shared" si="32"/>
        <v>0</v>
      </c>
      <c r="O52" s="125">
        <f t="shared" si="32"/>
        <v>0</v>
      </c>
      <c r="P52" s="313"/>
      <c r="Q52" s="182"/>
    </row>
    <row r="53" spans="1:17" hidden="1" x14ac:dyDescent="0.25">
      <c r="A53" s="35">
        <v>1100</v>
      </c>
      <c r="B53" s="72" t="s">
        <v>53</v>
      </c>
      <c r="C53" s="188">
        <f t="shared" si="24"/>
        <v>0</v>
      </c>
      <c r="D53" s="130">
        <f>SUM(D54,D57,D65)</f>
        <v>0</v>
      </c>
      <c r="E53" s="38">
        <f t="shared" ref="E53" si="33">SUM(E54,E57,E65)</f>
        <v>0</v>
      </c>
      <c r="F53" s="175">
        <f>SUM(F54,F57,F65)</f>
        <v>0</v>
      </c>
      <c r="G53" s="228">
        <f t="shared" ref="G53:N53" si="34">SUM(G54,G57,G65)</f>
        <v>0</v>
      </c>
      <c r="H53" s="38">
        <f t="shared" si="34"/>
        <v>0</v>
      </c>
      <c r="I53" s="123">
        <f t="shared" si="34"/>
        <v>0</v>
      </c>
      <c r="J53" s="130">
        <f t="shared" si="34"/>
        <v>0</v>
      </c>
      <c r="K53" s="38">
        <f t="shared" si="34"/>
        <v>0</v>
      </c>
      <c r="L53" s="175">
        <f t="shared" si="34"/>
        <v>0</v>
      </c>
      <c r="M53" s="228">
        <f t="shared" si="34"/>
        <v>0</v>
      </c>
      <c r="N53" s="38">
        <f t="shared" si="34"/>
        <v>0</v>
      </c>
      <c r="O53" s="123">
        <f>SUM(O54,O57,O65)</f>
        <v>0</v>
      </c>
      <c r="P53" s="314"/>
      <c r="Q53" s="297"/>
    </row>
    <row r="54" spans="1:17" hidden="1" x14ac:dyDescent="0.25">
      <c r="A54" s="73">
        <v>1110</v>
      </c>
      <c r="B54" s="58" t="s">
        <v>54</v>
      </c>
      <c r="C54" s="195">
        <f>SUM(F54,I54,L54,O54)</f>
        <v>0</v>
      </c>
      <c r="D54" s="261">
        <f>SUM(D55:D56)</f>
        <v>0</v>
      </c>
      <c r="E54" s="77">
        <f>SUM(E55:E56)</f>
        <v>0</v>
      </c>
      <c r="F54" s="174">
        <f>SUM(F55:F56)</f>
        <v>0</v>
      </c>
      <c r="G54" s="229">
        <f t="shared" ref="G54:H54" si="35">SUM(G55:G56)</f>
        <v>0</v>
      </c>
      <c r="H54" s="74">
        <f t="shared" si="35"/>
        <v>0</v>
      </c>
      <c r="I54" s="154">
        <f>SUM(I55:I56)</f>
        <v>0</v>
      </c>
      <c r="J54" s="86">
        <f t="shared" ref="J54:K54" si="36">SUM(J55:J56)</f>
        <v>0</v>
      </c>
      <c r="K54" s="74">
        <f t="shared" si="36"/>
        <v>0</v>
      </c>
      <c r="L54" s="174">
        <f>SUM(L55:L56)</f>
        <v>0</v>
      </c>
      <c r="M54" s="229">
        <f t="shared" ref="M54:N54" si="37">SUM(M55:M56)</f>
        <v>0</v>
      </c>
      <c r="N54" s="74">
        <f t="shared" si="37"/>
        <v>0</v>
      </c>
      <c r="O54" s="154">
        <f>SUM(O55:O56)</f>
        <v>0</v>
      </c>
      <c r="P54" s="292"/>
      <c r="Q54" s="297"/>
    </row>
    <row r="55" spans="1:17" hidden="1" x14ac:dyDescent="0.25">
      <c r="A55" s="27">
        <v>1111</v>
      </c>
      <c r="B55" s="40" t="s">
        <v>55</v>
      </c>
      <c r="C55" s="189">
        <f t="shared" si="24"/>
        <v>0</v>
      </c>
      <c r="D55" s="263">
        <v>0</v>
      </c>
      <c r="E55" s="42"/>
      <c r="F55" s="699">
        <f>D55+E55</f>
        <v>0</v>
      </c>
      <c r="G55" s="220"/>
      <c r="H55" s="42"/>
      <c r="I55" s="703">
        <f>G55+H55</f>
        <v>0</v>
      </c>
      <c r="J55" s="263"/>
      <c r="K55" s="42"/>
      <c r="L55" s="699">
        <f>J55+K55</f>
        <v>0</v>
      </c>
      <c r="M55" s="220"/>
      <c r="N55" s="42"/>
      <c r="O55" s="703">
        <f>M55+N55</f>
        <v>0</v>
      </c>
      <c r="P55" s="290"/>
      <c r="Q55" s="297"/>
    </row>
    <row r="56" spans="1:17" ht="24" hidden="1" customHeight="1" x14ac:dyDescent="0.25">
      <c r="A56" s="30">
        <v>1119</v>
      </c>
      <c r="B56" s="43" t="s">
        <v>56</v>
      </c>
      <c r="C56" s="190">
        <f t="shared" si="24"/>
        <v>0</v>
      </c>
      <c r="D56" s="264">
        <v>0</v>
      </c>
      <c r="E56" s="45"/>
      <c r="F56" s="700">
        <f>D56+E56</f>
        <v>0</v>
      </c>
      <c r="G56" s="230"/>
      <c r="H56" s="45"/>
      <c r="I56" s="705">
        <f>G56+H56</f>
        <v>0</v>
      </c>
      <c r="J56" s="264"/>
      <c r="K56" s="45"/>
      <c r="L56" s="700">
        <f>J56+K56</f>
        <v>0</v>
      </c>
      <c r="M56" s="230"/>
      <c r="N56" s="45"/>
      <c r="O56" s="705">
        <f>M56+N56</f>
        <v>0</v>
      </c>
      <c r="P56" s="291"/>
      <c r="Q56" s="297"/>
    </row>
    <row r="57" spans="1:17" ht="23.25" hidden="1" customHeight="1" x14ac:dyDescent="0.25">
      <c r="A57" s="75">
        <v>1140</v>
      </c>
      <c r="B57" s="43" t="s">
        <v>57</v>
      </c>
      <c r="C57" s="190">
        <f t="shared" si="24"/>
        <v>0</v>
      </c>
      <c r="D57" s="132">
        <f>SUM(D58:D64)</f>
        <v>0</v>
      </c>
      <c r="E57" s="76">
        <f t="shared" ref="E57" si="38">SUM(E58:E64)</f>
        <v>0</v>
      </c>
      <c r="F57" s="95">
        <f>SUM(F58:F64)</f>
        <v>0</v>
      </c>
      <c r="G57" s="231">
        <f t="shared" ref="G57:N57" si="39">SUM(G58:G64)</f>
        <v>0</v>
      </c>
      <c r="H57" s="76">
        <f t="shared" si="39"/>
        <v>0</v>
      </c>
      <c r="I57" s="91">
        <f t="shared" si="39"/>
        <v>0</v>
      </c>
      <c r="J57" s="132">
        <f t="shared" si="39"/>
        <v>0</v>
      </c>
      <c r="K57" s="76">
        <f t="shared" si="39"/>
        <v>0</v>
      </c>
      <c r="L57" s="95">
        <f t="shared" si="39"/>
        <v>0</v>
      </c>
      <c r="M57" s="231">
        <f t="shared" si="39"/>
        <v>0</v>
      </c>
      <c r="N57" s="76">
        <f t="shared" si="39"/>
        <v>0</v>
      </c>
      <c r="O57" s="91">
        <f>SUM(O58:O64)</f>
        <v>0</v>
      </c>
      <c r="P57" s="291"/>
      <c r="Q57" s="297"/>
    </row>
    <row r="58" spans="1:17" hidden="1" x14ac:dyDescent="0.25">
      <c r="A58" s="30">
        <v>1141</v>
      </c>
      <c r="B58" s="43" t="s">
        <v>58</v>
      </c>
      <c r="C58" s="190">
        <f t="shared" si="24"/>
        <v>0</v>
      </c>
      <c r="D58" s="264">
        <v>0</v>
      </c>
      <c r="E58" s="45"/>
      <c r="F58" s="700">
        <f t="shared" ref="F58:F65" si="40">D58+E58</f>
        <v>0</v>
      </c>
      <c r="G58" s="230"/>
      <c r="H58" s="45"/>
      <c r="I58" s="705">
        <f t="shared" ref="I58:I65" si="41">G58+H58</f>
        <v>0</v>
      </c>
      <c r="J58" s="264"/>
      <c r="K58" s="45"/>
      <c r="L58" s="700">
        <f t="shared" ref="L58:L65" si="42">J58+K58</f>
        <v>0</v>
      </c>
      <c r="M58" s="230"/>
      <c r="N58" s="45"/>
      <c r="O58" s="705">
        <f t="shared" ref="O58:O65" si="43">M58+N58</f>
        <v>0</v>
      </c>
      <c r="P58" s="291"/>
      <c r="Q58" s="297"/>
    </row>
    <row r="59" spans="1:17" ht="24.75" hidden="1" customHeight="1" x14ac:dyDescent="0.25">
      <c r="A59" s="30">
        <v>1142</v>
      </c>
      <c r="B59" s="43" t="s">
        <v>59</v>
      </c>
      <c r="C59" s="190">
        <f t="shared" si="24"/>
        <v>0</v>
      </c>
      <c r="D59" s="264">
        <v>0</v>
      </c>
      <c r="E59" s="45"/>
      <c r="F59" s="700">
        <f t="shared" si="40"/>
        <v>0</v>
      </c>
      <c r="G59" s="230"/>
      <c r="H59" s="45"/>
      <c r="I59" s="705">
        <f t="shared" si="41"/>
        <v>0</v>
      </c>
      <c r="J59" s="264"/>
      <c r="K59" s="45"/>
      <c r="L59" s="700">
        <f t="shared" si="42"/>
        <v>0</v>
      </c>
      <c r="M59" s="230"/>
      <c r="N59" s="45"/>
      <c r="O59" s="705">
        <f t="shared" si="43"/>
        <v>0</v>
      </c>
      <c r="P59" s="291"/>
      <c r="Q59" s="297"/>
    </row>
    <row r="60" spans="1:17" ht="24" hidden="1" x14ac:dyDescent="0.25">
      <c r="A60" s="30">
        <v>1145</v>
      </c>
      <c r="B60" s="43" t="s">
        <v>60</v>
      </c>
      <c r="C60" s="190">
        <f t="shared" si="24"/>
        <v>0</v>
      </c>
      <c r="D60" s="264">
        <v>0</v>
      </c>
      <c r="E60" s="45"/>
      <c r="F60" s="700">
        <f t="shared" si="40"/>
        <v>0</v>
      </c>
      <c r="G60" s="230"/>
      <c r="H60" s="45"/>
      <c r="I60" s="705">
        <f t="shared" si="41"/>
        <v>0</v>
      </c>
      <c r="J60" s="264"/>
      <c r="K60" s="45"/>
      <c r="L60" s="700">
        <f t="shared" si="42"/>
        <v>0</v>
      </c>
      <c r="M60" s="230"/>
      <c r="N60" s="45"/>
      <c r="O60" s="705">
        <f t="shared" si="43"/>
        <v>0</v>
      </c>
      <c r="P60" s="291"/>
      <c r="Q60" s="297"/>
    </row>
    <row r="61" spans="1:17" ht="27.75" hidden="1" customHeight="1" x14ac:dyDescent="0.25">
      <c r="A61" s="30">
        <v>1146</v>
      </c>
      <c r="B61" s="43" t="s">
        <v>61</v>
      </c>
      <c r="C61" s="190">
        <f t="shared" si="24"/>
        <v>0</v>
      </c>
      <c r="D61" s="264">
        <v>0</v>
      </c>
      <c r="E61" s="45"/>
      <c r="F61" s="700">
        <f t="shared" si="40"/>
        <v>0</v>
      </c>
      <c r="G61" s="230"/>
      <c r="H61" s="45"/>
      <c r="I61" s="705">
        <f t="shared" si="41"/>
        <v>0</v>
      </c>
      <c r="J61" s="264"/>
      <c r="K61" s="45"/>
      <c r="L61" s="700">
        <f t="shared" si="42"/>
        <v>0</v>
      </c>
      <c r="M61" s="230"/>
      <c r="N61" s="45"/>
      <c r="O61" s="705">
        <f t="shared" si="43"/>
        <v>0</v>
      </c>
      <c r="P61" s="291"/>
      <c r="Q61" s="297"/>
    </row>
    <row r="62" spans="1:17" hidden="1" x14ac:dyDescent="0.25">
      <c r="A62" s="30">
        <v>1147</v>
      </c>
      <c r="B62" s="43" t="s">
        <v>62</v>
      </c>
      <c r="C62" s="190">
        <f t="shared" si="24"/>
        <v>0</v>
      </c>
      <c r="D62" s="264">
        <v>0</v>
      </c>
      <c r="E62" s="45"/>
      <c r="F62" s="700">
        <f t="shared" si="40"/>
        <v>0</v>
      </c>
      <c r="G62" s="230"/>
      <c r="H62" s="45"/>
      <c r="I62" s="705">
        <f t="shared" si="41"/>
        <v>0</v>
      </c>
      <c r="J62" s="264"/>
      <c r="K62" s="45"/>
      <c r="L62" s="700">
        <f t="shared" si="42"/>
        <v>0</v>
      </c>
      <c r="M62" s="230"/>
      <c r="N62" s="45"/>
      <c r="O62" s="705">
        <f t="shared" si="43"/>
        <v>0</v>
      </c>
      <c r="P62" s="291"/>
      <c r="Q62" s="297"/>
    </row>
    <row r="63" spans="1:17" hidden="1" x14ac:dyDescent="0.25">
      <c r="A63" s="30">
        <v>1148</v>
      </c>
      <c r="B63" s="43" t="s">
        <v>63</v>
      </c>
      <c r="C63" s="190">
        <f t="shared" si="24"/>
        <v>0</v>
      </c>
      <c r="D63" s="264">
        <v>0</v>
      </c>
      <c r="E63" s="45"/>
      <c r="F63" s="700">
        <f t="shared" si="40"/>
        <v>0</v>
      </c>
      <c r="G63" s="230"/>
      <c r="H63" s="45"/>
      <c r="I63" s="705">
        <f t="shared" si="41"/>
        <v>0</v>
      </c>
      <c r="J63" s="264"/>
      <c r="K63" s="45"/>
      <c r="L63" s="700">
        <f t="shared" si="42"/>
        <v>0</v>
      </c>
      <c r="M63" s="230"/>
      <c r="N63" s="45"/>
      <c r="O63" s="705">
        <f t="shared" si="43"/>
        <v>0</v>
      </c>
      <c r="P63" s="291"/>
      <c r="Q63" s="297"/>
    </row>
    <row r="64" spans="1:17" ht="24" hidden="1" x14ac:dyDescent="0.25">
      <c r="A64" s="30">
        <v>1149</v>
      </c>
      <c r="B64" s="43" t="s">
        <v>64</v>
      </c>
      <c r="C64" s="190">
        <f t="shared" si="24"/>
        <v>0</v>
      </c>
      <c r="D64" s="264">
        <v>0</v>
      </c>
      <c r="E64" s="45"/>
      <c r="F64" s="700">
        <f t="shared" si="40"/>
        <v>0</v>
      </c>
      <c r="G64" s="230"/>
      <c r="H64" s="45"/>
      <c r="I64" s="705">
        <f t="shared" si="41"/>
        <v>0</v>
      </c>
      <c r="J64" s="264"/>
      <c r="K64" s="45"/>
      <c r="L64" s="700">
        <f t="shared" si="42"/>
        <v>0</v>
      </c>
      <c r="M64" s="230"/>
      <c r="N64" s="45"/>
      <c r="O64" s="705">
        <f t="shared" si="43"/>
        <v>0</v>
      </c>
      <c r="P64" s="291"/>
      <c r="Q64" s="297"/>
    </row>
    <row r="65" spans="1:17" ht="24" hidden="1" x14ac:dyDescent="0.25">
      <c r="A65" s="73">
        <v>1150</v>
      </c>
      <c r="B65" s="58" t="s">
        <v>65</v>
      </c>
      <c r="C65" s="195">
        <f t="shared" si="24"/>
        <v>0</v>
      </c>
      <c r="D65" s="261">
        <v>0</v>
      </c>
      <c r="E65" s="77"/>
      <c r="F65" s="706">
        <f t="shared" si="40"/>
        <v>0</v>
      </c>
      <c r="G65" s="232"/>
      <c r="H65" s="77"/>
      <c r="I65" s="707">
        <f t="shared" si="41"/>
        <v>0</v>
      </c>
      <c r="J65" s="261"/>
      <c r="K65" s="77"/>
      <c r="L65" s="706">
        <f t="shared" si="42"/>
        <v>0</v>
      </c>
      <c r="M65" s="232"/>
      <c r="N65" s="77"/>
      <c r="O65" s="707">
        <f t="shared" si="43"/>
        <v>0</v>
      </c>
      <c r="P65" s="292"/>
      <c r="Q65" s="297"/>
    </row>
    <row r="66" spans="1:17" ht="24" hidden="1" x14ac:dyDescent="0.25">
      <c r="A66" s="35">
        <v>1200</v>
      </c>
      <c r="B66" s="72" t="s">
        <v>66</v>
      </c>
      <c r="C66" s="188">
        <f t="shared" si="24"/>
        <v>0</v>
      </c>
      <c r="D66" s="130">
        <f>SUM(D67:D68)</f>
        <v>0</v>
      </c>
      <c r="E66" s="38">
        <f t="shared" ref="E66" si="44">SUM(E67:E68)</f>
        <v>0</v>
      </c>
      <c r="F66" s="175">
        <f>SUM(F67:F68)</f>
        <v>0</v>
      </c>
      <c r="G66" s="228">
        <f t="shared" ref="G66:N66" si="45">SUM(G67:G68)</f>
        <v>0</v>
      </c>
      <c r="H66" s="38">
        <f t="shared" si="45"/>
        <v>0</v>
      </c>
      <c r="I66" s="123">
        <f t="shared" si="45"/>
        <v>0</v>
      </c>
      <c r="J66" s="130">
        <f t="shared" si="45"/>
        <v>0</v>
      </c>
      <c r="K66" s="38">
        <f t="shared" si="45"/>
        <v>0</v>
      </c>
      <c r="L66" s="175">
        <f t="shared" si="45"/>
        <v>0</v>
      </c>
      <c r="M66" s="228">
        <f t="shared" si="45"/>
        <v>0</v>
      </c>
      <c r="N66" s="38">
        <f t="shared" si="45"/>
        <v>0</v>
      </c>
      <c r="O66" s="123">
        <f>SUM(O67:O68)</f>
        <v>0</v>
      </c>
      <c r="P66" s="293"/>
      <c r="Q66" s="297"/>
    </row>
    <row r="67" spans="1:17" ht="24" hidden="1" x14ac:dyDescent="0.25">
      <c r="A67" s="782">
        <v>1210</v>
      </c>
      <c r="B67" s="40" t="s">
        <v>67</v>
      </c>
      <c r="C67" s="189">
        <f t="shared" si="24"/>
        <v>0</v>
      </c>
      <c r="D67" s="263">
        <v>0</v>
      </c>
      <c r="E67" s="42"/>
      <c r="F67" s="699">
        <f>D67+E67</f>
        <v>0</v>
      </c>
      <c r="G67" s="220"/>
      <c r="H67" s="42"/>
      <c r="I67" s="703">
        <f>G67+H67</f>
        <v>0</v>
      </c>
      <c r="J67" s="263"/>
      <c r="K67" s="42"/>
      <c r="L67" s="699">
        <f>J67+K67</f>
        <v>0</v>
      </c>
      <c r="M67" s="220"/>
      <c r="N67" s="42"/>
      <c r="O67" s="703">
        <f>M67+N67</f>
        <v>0</v>
      </c>
      <c r="P67" s="290"/>
      <c r="Q67" s="297"/>
    </row>
    <row r="68" spans="1:17" ht="24" hidden="1" x14ac:dyDescent="0.25">
      <c r="A68" s="75">
        <v>1220</v>
      </c>
      <c r="B68" s="43" t="s">
        <v>68</v>
      </c>
      <c r="C68" s="190">
        <f t="shared" si="24"/>
        <v>0</v>
      </c>
      <c r="D68" s="132">
        <f>SUM(D69:D73)</f>
        <v>0</v>
      </c>
      <c r="E68" s="76">
        <f t="shared" ref="E68" si="46">SUM(E69:E73)</f>
        <v>0</v>
      </c>
      <c r="F68" s="95">
        <f>SUM(F69:F73)</f>
        <v>0</v>
      </c>
      <c r="G68" s="231">
        <f t="shared" ref="G68:O68" si="47">SUM(G69:G73)</f>
        <v>0</v>
      </c>
      <c r="H68" s="76">
        <f t="shared" si="47"/>
        <v>0</v>
      </c>
      <c r="I68" s="91">
        <f t="shared" si="47"/>
        <v>0</v>
      </c>
      <c r="J68" s="132">
        <f t="shared" si="47"/>
        <v>0</v>
      </c>
      <c r="K68" s="76">
        <f t="shared" si="47"/>
        <v>0</v>
      </c>
      <c r="L68" s="95">
        <f t="shared" si="47"/>
        <v>0</v>
      </c>
      <c r="M68" s="231">
        <f t="shared" si="47"/>
        <v>0</v>
      </c>
      <c r="N68" s="76">
        <f t="shared" si="47"/>
        <v>0</v>
      </c>
      <c r="O68" s="91">
        <f t="shared" si="47"/>
        <v>0</v>
      </c>
      <c r="P68" s="291"/>
      <c r="Q68" s="297"/>
    </row>
    <row r="69" spans="1:17" ht="36" hidden="1" x14ac:dyDescent="0.25">
      <c r="A69" s="30">
        <v>1221</v>
      </c>
      <c r="B69" s="43" t="s">
        <v>69</v>
      </c>
      <c r="C69" s="190">
        <f t="shared" si="24"/>
        <v>0</v>
      </c>
      <c r="D69" s="264">
        <v>0</v>
      </c>
      <c r="E69" s="45"/>
      <c r="F69" s="700">
        <f t="shared" ref="F69:F73" si="48">D69+E69</f>
        <v>0</v>
      </c>
      <c r="G69" s="230"/>
      <c r="H69" s="45"/>
      <c r="I69" s="705">
        <f t="shared" ref="I69:I73" si="49">G69+H69</f>
        <v>0</v>
      </c>
      <c r="J69" s="264"/>
      <c r="K69" s="45"/>
      <c r="L69" s="700">
        <f t="shared" ref="L69:L73" si="50">J69+K69</f>
        <v>0</v>
      </c>
      <c r="M69" s="230"/>
      <c r="N69" s="45"/>
      <c r="O69" s="705">
        <f t="shared" ref="O69:O73" si="51">M69+N69</f>
        <v>0</v>
      </c>
      <c r="P69" s="291"/>
      <c r="Q69" s="297"/>
    </row>
    <row r="70" spans="1:17" hidden="1" x14ac:dyDescent="0.25">
      <c r="A70" s="30">
        <v>1223</v>
      </c>
      <c r="B70" s="43" t="s">
        <v>70</v>
      </c>
      <c r="C70" s="190">
        <f t="shared" si="24"/>
        <v>0</v>
      </c>
      <c r="D70" s="264">
        <v>0</v>
      </c>
      <c r="E70" s="45"/>
      <c r="F70" s="700">
        <f t="shared" si="48"/>
        <v>0</v>
      </c>
      <c r="G70" s="230"/>
      <c r="H70" s="45"/>
      <c r="I70" s="705">
        <f t="shared" si="49"/>
        <v>0</v>
      </c>
      <c r="J70" s="264"/>
      <c r="K70" s="45"/>
      <c r="L70" s="700">
        <f t="shared" si="50"/>
        <v>0</v>
      </c>
      <c r="M70" s="230"/>
      <c r="N70" s="45"/>
      <c r="O70" s="705">
        <f t="shared" si="51"/>
        <v>0</v>
      </c>
      <c r="P70" s="291"/>
      <c r="Q70" s="297"/>
    </row>
    <row r="71" spans="1:17" hidden="1" x14ac:dyDescent="0.25">
      <c r="A71" s="30">
        <v>1225</v>
      </c>
      <c r="B71" s="43" t="s">
        <v>71</v>
      </c>
      <c r="C71" s="190">
        <f t="shared" si="24"/>
        <v>0</v>
      </c>
      <c r="D71" s="264">
        <v>0</v>
      </c>
      <c r="E71" s="45"/>
      <c r="F71" s="700">
        <f t="shared" si="48"/>
        <v>0</v>
      </c>
      <c r="G71" s="230"/>
      <c r="H71" s="45"/>
      <c r="I71" s="705">
        <f t="shared" si="49"/>
        <v>0</v>
      </c>
      <c r="J71" s="264"/>
      <c r="K71" s="45"/>
      <c r="L71" s="700">
        <f t="shared" si="50"/>
        <v>0</v>
      </c>
      <c r="M71" s="230"/>
      <c r="N71" s="45"/>
      <c r="O71" s="705">
        <f t="shared" si="51"/>
        <v>0</v>
      </c>
      <c r="P71" s="291"/>
      <c r="Q71" s="297"/>
    </row>
    <row r="72" spans="1:17" ht="24" hidden="1" x14ac:dyDescent="0.25">
      <c r="A72" s="30">
        <v>1227</v>
      </c>
      <c r="B72" s="43" t="s">
        <v>72</v>
      </c>
      <c r="C72" s="190">
        <f t="shared" si="24"/>
        <v>0</v>
      </c>
      <c r="D72" s="264">
        <v>0</v>
      </c>
      <c r="E72" s="45"/>
      <c r="F72" s="700">
        <f t="shared" si="48"/>
        <v>0</v>
      </c>
      <c r="G72" s="230"/>
      <c r="H72" s="45"/>
      <c r="I72" s="705">
        <f t="shared" si="49"/>
        <v>0</v>
      </c>
      <c r="J72" s="264"/>
      <c r="K72" s="45"/>
      <c r="L72" s="700">
        <f t="shared" si="50"/>
        <v>0</v>
      </c>
      <c r="M72" s="230"/>
      <c r="N72" s="45"/>
      <c r="O72" s="705">
        <f t="shared" si="51"/>
        <v>0</v>
      </c>
      <c r="P72" s="291"/>
      <c r="Q72" s="297"/>
    </row>
    <row r="73" spans="1:17" ht="36" hidden="1" x14ac:dyDescent="0.25">
      <c r="A73" s="30">
        <v>1228</v>
      </c>
      <c r="B73" s="43" t="s">
        <v>73</v>
      </c>
      <c r="C73" s="190">
        <f t="shared" si="24"/>
        <v>0</v>
      </c>
      <c r="D73" s="264">
        <v>0</v>
      </c>
      <c r="E73" s="45"/>
      <c r="F73" s="700">
        <f t="shared" si="48"/>
        <v>0</v>
      </c>
      <c r="G73" s="230"/>
      <c r="H73" s="45"/>
      <c r="I73" s="705">
        <f t="shared" si="49"/>
        <v>0</v>
      </c>
      <c r="J73" s="264"/>
      <c r="K73" s="45"/>
      <c r="L73" s="700">
        <f t="shared" si="50"/>
        <v>0</v>
      </c>
      <c r="M73" s="230"/>
      <c r="N73" s="45"/>
      <c r="O73" s="705">
        <f t="shared" si="51"/>
        <v>0</v>
      </c>
      <c r="P73" s="291"/>
      <c r="Q73" s="297"/>
    </row>
    <row r="74" spans="1:17" x14ac:dyDescent="0.25">
      <c r="A74" s="70">
        <v>2000</v>
      </c>
      <c r="B74" s="70" t="s">
        <v>74</v>
      </c>
      <c r="C74" s="200">
        <f t="shared" si="24"/>
        <v>62387</v>
      </c>
      <c r="D74" s="137">
        <f>SUM(D75,D82,D129,D163,D164,D171)</f>
        <v>63190</v>
      </c>
      <c r="E74" s="125">
        <f t="shared" ref="E74" si="52">SUM(E75,E82,E129,E163,E164,E171)</f>
        <v>-803</v>
      </c>
      <c r="F74" s="897">
        <f>SUM(F75,F82,F129,F163,F164,F171)</f>
        <v>62387</v>
      </c>
      <c r="G74" s="227">
        <f t="shared" ref="G74:O74" si="53">SUM(G75,G82,G129,G163,G164,G171)</f>
        <v>0</v>
      </c>
      <c r="H74" s="125">
        <f t="shared" si="53"/>
        <v>0</v>
      </c>
      <c r="I74" s="897">
        <f t="shared" si="53"/>
        <v>0</v>
      </c>
      <c r="J74" s="137">
        <f t="shared" si="53"/>
        <v>0</v>
      </c>
      <c r="K74" s="71">
        <f t="shared" si="53"/>
        <v>0</v>
      </c>
      <c r="L74" s="172">
        <f t="shared" si="53"/>
        <v>0</v>
      </c>
      <c r="M74" s="227">
        <f t="shared" si="53"/>
        <v>0</v>
      </c>
      <c r="N74" s="71">
        <f t="shared" si="53"/>
        <v>0</v>
      </c>
      <c r="O74" s="125">
        <f t="shared" si="53"/>
        <v>0</v>
      </c>
      <c r="P74" s="313"/>
      <c r="Q74" s="297"/>
    </row>
    <row r="75" spans="1:17" ht="24" hidden="1" x14ac:dyDescent="0.25">
      <c r="A75" s="35">
        <v>2100</v>
      </c>
      <c r="B75" s="72" t="s">
        <v>75</v>
      </c>
      <c r="C75" s="188">
        <f t="shared" si="24"/>
        <v>0</v>
      </c>
      <c r="D75" s="130">
        <f>SUM(D76,D79)</f>
        <v>0</v>
      </c>
      <c r="E75" s="38">
        <f t="shared" ref="E75" si="54">SUM(E76,E79)</f>
        <v>0</v>
      </c>
      <c r="F75" s="175">
        <f>SUM(F76,F79)</f>
        <v>0</v>
      </c>
      <c r="G75" s="228">
        <f t="shared" ref="G75:O75" si="55">SUM(G76,G79)</f>
        <v>0</v>
      </c>
      <c r="H75" s="38">
        <f t="shared" si="55"/>
        <v>0</v>
      </c>
      <c r="I75" s="123">
        <f t="shared" si="55"/>
        <v>0</v>
      </c>
      <c r="J75" s="130">
        <f t="shared" si="55"/>
        <v>0</v>
      </c>
      <c r="K75" s="38">
        <f t="shared" si="55"/>
        <v>0</v>
      </c>
      <c r="L75" s="175">
        <f t="shared" si="55"/>
        <v>0</v>
      </c>
      <c r="M75" s="228">
        <f t="shared" si="55"/>
        <v>0</v>
      </c>
      <c r="N75" s="38">
        <f t="shared" si="55"/>
        <v>0</v>
      </c>
      <c r="O75" s="123">
        <f t="shared" si="55"/>
        <v>0</v>
      </c>
      <c r="P75" s="293"/>
      <c r="Q75" s="297"/>
    </row>
    <row r="76" spans="1:17" ht="24" hidden="1" x14ac:dyDescent="0.25">
      <c r="A76" s="782">
        <v>2110</v>
      </c>
      <c r="B76" s="40" t="s">
        <v>76</v>
      </c>
      <c r="C76" s="189">
        <f t="shared" si="24"/>
        <v>0</v>
      </c>
      <c r="D76" s="131">
        <f>SUM(D77:D78)</f>
        <v>0</v>
      </c>
      <c r="E76" s="79">
        <f t="shared" ref="E76" si="56">SUM(E77:E78)</f>
        <v>0</v>
      </c>
      <c r="F76" s="176">
        <f>SUM(F77:F78)</f>
        <v>0</v>
      </c>
      <c r="G76" s="233">
        <f t="shared" ref="G76:O76" si="57">SUM(G77:G78)</f>
        <v>0</v>
      </c>
      <c r="H76" s="79">
        <f t="shared" si="57"/>
        <v>0</v>
      </c>
      <c r="I76" s="90">
        <f t="shared" si="57"/>
        <v>0</v>
      </c>
      <c r="J76" s="131">
        <f t="shared" si="57"/>
        <v>0</v>
      </c>
      <c r="K76" s="79">
        <f t="shared" si="57"/>
        <v>0</v>
      </c>
      <c r="L76" s="176">
        <f t="shared" si="57"/>
        <v>0</v>
      </c>
      <c r="M76" s="233">
        <f t="shared" si="57"/>
        <v>0</v>
      </c>
      <c r="N76" s="79">
        <f t="shared" si="57"/>
        <v>0</v>
      </c>
      <c r="O76" s="90">
        <f t="shared" si="57"/>
        <v>0</v>
      </c>
      <c r="P76" s="290"/>
      <c r="Q76" s="297"/>
    </row>
    <row r="77" spans="1:17" hidden="1" x14ac:dyDescent="0.25">
      <c r="A77" s="30">
        <v>2111</v>
      </c>
      <c r="B77" s="43" t="s">
        <v>77</v>
      </c>
      <c r="C77" s="190">
        <f t="shared" si="24"/>
        <v>0</v>
      </c>
      <c r="D77" s="264">
        <v>0</v>
      </c>
      <c r="E77" s="45"/>
      <c r="F77" s="700">
        <f t="shared" ref="F77:F78" si="58">D77+E77</f>
        <v>0</v>
      </c>
      <c r="G77" s="230"/>
      <c r="H77" s="45"/>
      <c r="I77" s="705">
        <f t="shared" ref="I77:I78" si="59">G77+H77</f>
        <v>0</v>
      </c>
      <c r="J77" s="264"/>
      <c r="K77" s="45"/>
      <c r="L77" s="700">
        <f t="shared" ref="L77:L78" si="60">J77+K77</f>
        <v>0</v>
      </c>
      <c r="M77" s="230"/>
      <c r="N77" s="45"/>
      <c r="O77" s="705">
        <f t="shared" ref="O77:O78" si="61">M77+N77</f>
        <v>0</v>
      </c>
      <c r="P77" s="291"/>
      <c r="Q77" s="297"/>
    </row>
    <row r="78" spans="1:17" hidden="1" x14ac:dyDescent="0.25">
      <c r="A78" s="30">
        <v>2112</v>
      </c>
      <c r="B78" s="43" t="s">
        <v>78</v>
      </c>
      <c r="C78" s="190">
        <f t="shared" si="24"/>
        <v>0</v>
      </c>
      <c r="D78" s="264">
        <v>0</v>
      </c>
      <c r="E78" s="45"/>
      <c r="F78" s="700">
        <f t="shared" si="58"/>
        <v>0</v>
      </c>
      <c r="G78" s="230"/>
      <c r="H78" s="45"/>
      <c r="I78" s="705">
        <f t="shared" si="59"/>
        <v>0</v>
      </c>
      <c r="J78" s="264"/>
      <c r="K78" s="45"/>
      <c r="L78" s="700">
        <f t="shared" si="60"/>
        <v>0</v>
      </c>
      <c r="M78" s="230"/>
      <c r="N78" s="45"/>
      <c r="O78" s="705">
        <f t="shared" si="61"/>
        <v>0</v>
      </c>
      <c r="P78" s="291"/>
      <c r="Q78" s="297"/>
    </row>
    <row r="79" spans="1:17" ht="24" hidden="1" x14ac:dyDescent="0.25">
      <c r="A79" s="75">
        <v>2120</v>
      </c>
      <c r="B79" s="43" t="s">
        <v>79</v>
      </c>
      <c r="C79" s="190">
        <f t="shared" si="24"/>
        <v>0</v>
      </c>
      <c r="D79" s="132">
        <f>SUM(D80:D81)</f>
        <v>0</v>
      </c>
      <c r="E79" s="76">
        <f t="shared" ref="E79" si="62">SUM(E80:E81)</f>
        <v>0</v>
      </c>
      <c r="F79" s="95">
        <f>SUM(F80:F81)</f>
        <v>0</v>
      </c>
      <c r="G79" s="231">
        <f t="shared" ref="G79:O79" si="63">SUM(G80:G81)</f>
        <v>0</v>
      </c>
      <c r="H79" s="76">
        <f t="shared" si="63"/>
        <v>0</v>
      </c>
      <c r="I79" s="91">
        <f t="shared" si="63"/>
        <v>0</v>
      </c>
      <c r="J79" s="132">
        <f t="shared" si="63"/>
        <v>0</v>
      </c>
      <c r="K79" s="76">
        <f t="shared" si="63"/>
        <v>0</v>
      </c>
      <c r="L79" s="95">
        <f t="shared" si="63"/>
        <v>0</v>
      </c>
      <c r="M79" s="231">
        <f t="shared" si="63"/>
        <v>0</v>
      </c>
      <c r="N79" s="76">
        <f t="shared" si="63"/>
        <v>0</v>
      </c>
      <c r="O79" s="91">
        <f t="shared" si="63"/>
        <v>0</v>
      </c>
      <c r="P79" s="291"/>
      <c r="Q79" s="297"/>
    </row>
    <row r="80" spans="1:17" hidden="1" x14ac:dyDescent="0.25">
      <c r="A80" s="30">
        <v>2121</v>
      </c>
      <c r="B80" s="43" t="s">
        <v>77</v>
      </c>
      <c r="C80" s="190">
        <f t="shared" si="24"/>
        <v>0</v>
      </c>
      <c r="D80" s="264">
        <v>0</v>
      </c>
      <c r="E80" s="45"/>
      <c r="F80" s="700">
        <f t="shared" ref="F80:F81" si="64">D80+E80</f>
        <v>0</v>
      </c>
      <c r="G80" s="230"/>
      <c r="H80" s="45"/>
      <c r="I80" s="705">
        <f t="shared" ref="I80:I81" si="65">G80+H80</f>
        <v>0</v>
      </c>
      <c r="J80" s="264"/>
      <c r="K80" s="45"/>
      <c r="L80" s="700">
        <f t="shared" ref="L80:L81" si="66">J80+K80</f>
        <v>0</v>
      </c>
      <c r="M80" s="230"/>
      <c r="N80" s="45"/>
      <c r="O80" s="705">
        <f t="shared" ref="O80:O81" si="67">M80+N80</f>
        <v>0</v>
      </c>
      <c r="P80" s="291"/>
      <c r="Q80" s="297"/>
    </row>
    <row r="81" spans="1:17" hidden="1" x14ac:dyDescent="0.25">
      <c r="A81" s="30">
        <v>2122</v>
      </c>
      <c r="B81" s="43" t="s">
        <v>78</v>
      </c>
      <c r="C81" s="190">
        <f t="shared" si="24"/>
        <v>0</v>
      </c>
      <c r="D81" s="264">
        <v>0</v>
      </c>
      <c r="E81" s="45"/>
      <c r="F81" s="700">
        <f t="shared" si="64"/>
        <v>0</v>
      </c>
      <c r="G81" s="230"/>
      <c r="H81" s="45"/>
      <c r="I81" s="705">
        <f t="shared" si="65"/>
        <v>0</v>
      </c>
      <c r="J81" s="264"/>
      <c r="K81" s="45"/>
      <c r="L81" s="700">
        <f t="shared" si="66"/>
        <v>0</v>
      </c>
      <c r="M81" s="230"/>
      <c r="N81" s="45"/>
      <c r="O81" s="705">
        <f t="shared" si="67"/>
        <v>0</v>
      </c>
      <c r="P81" s="291"/>
      <c r="Q81" s="297"/>
    </row>
    <row r="82" spans="1:17" x14ac:dyDescent="0.25">
      <c r="A82" s="35">
        <v>2200</v>
      </c>
      <c r="B82" s="72" t="s">
        <v>80</v>
      </c>
      <c r="C82" s="188">
        <f t="shared" si="24"/>
        <v>62387</v>
      </c>
      <c r="D82" s="130">
        <f>SUM(D83,D88,D94,D102,D111,D115,D121,D127)</f>
        <v>63190</v>
      </c>
      <c r="E82" s="123">
        <f t="shared" ref="E82" si="68">SUM(E83,E88,E94,E102,E111,E115,E121,E127)</f>
        <v>-803</v>
      </c>
      <c r="F82" s="898">
        <f>SUM(F83,F88,F94,F102,F111,F115,F121,F127)</f>
        <v>62387</v>
      </c>
      <c r="G82" s="228">
        <f t="shared" ref="G82:O82" si="69">SUM(G83,G88,G94,G102,G111,G115,G121,G127)</f>
        <v>0</v>
      </c>
      <c r="H82" s="123">
        <f t="shared" si="69"/>
        <v>0</v>
      </c>
      <c r="I82" s="898">
        <f t="shared" si="69"/>
        <v>0</v>
      </c>
      <c r="J82" s="130">
        <f t="shared" si="69"/>
        <v>0</v>
      </c>
      <c r="K82" s="38">
        <f t="shared" si="69"/>
        <v>0</v>
      </c>
      <c r="L82" s="175">
        <f t="shared" si="69"/>
        <v>0</v>
      </c>
      <c r="M82" s="228">
        <f t="shared" si="69"/>
        <v>0</v>
      </c>
      <c r="N82" s="38">
        <f t="shared" si="69"/>
        <v>0</v>
      </c>
      <c r="O82" s="123">
        <f t="shared" si="69"/>
        <v>0</v>
      </c>
      <c r="P82" s="315"/>
      <c r="Q82" s="297"/>
    </row>
    <row r="83" spans="1:17" hidden="1" x14ac:dyDescent="0.25">
      <c r="A83" s="73">
        <v>2210</v>
      </c>
      <c r="B83" s="58" t="s">
        <v>81</v>
      </c>
      <c r="C83" s="195">
        <f t="shared" si="24"/>
        <v>0</v>
      </c>
      <c r="D83" s="86">
        <f>SUM(D84:D87)</f>
        <v>0</v>
      </c>
      <c r="E83" s="74">
        <f t="shared" ref="E83" si="70">SUM(E84:E87)</f>
        <v>0</v>
      </c>
      <c r="F83" s="174">
        <f>SUM(F84:F87)</f>
        <v>0</v>
      </c>
      <c r="G83" s="229">
        <f t="shared" ref="G83:O83" si="71">SUM(G84:G87)</f>
        <v>0</v>
      </c>
      <c r="H83" s="74">
        <f t="shared" si="71"/>
        <v>0</v>
      </c>
      <c r="I83" s="154">
        <f t="shared" si="71"/>
        <v>0</v>
      </c>
      <c r="J83" s="86">
        <f t="shared" si="71"/>
        <v>0</v>
      </c>
      <c r="K83" s="74">
        <f t="shared" si="71"/>
        <v>0</v>
      </c>
      <c r="L83" s="174">
        <f t="shared" si="71"/>
        <v>0</v>
      </c>
      <c r="M83" s="229">
        <f t="shared" si="71"/>
        <v>0</v>
      </c>
      <c r="N83" s="74">
        <f t="shared" si="71"/>
        <v>0</v>
      </c>
      <c r="O83" s="154">
        <f t="shared" si="71"/>
        <v>0</v>
      </c>
      <c r="P83" s="292"/>
      <c r="Q83" s="297"/>
    </row>
    <row r="84" spans="1:17" hidden="1" x14ac:dyDescent="0.25">
      <c r="A84" s="27">
        <v>2211</v>
      </c>
      <c r="B84" s="40" t="s">
        <v>82</v>
      </c>
      <c r="C84" s="189">
        <f t="shared" si="24"/>
        <v>0</v>
      </c>
      <c r="D84" s="263">
        <v>0</v>
      </c>
      <c r="E84" s="42"/>
      <c r="F84" s="699">
        <f t="shared" ref="F84:F87" si="72">D84+E84</f>
        <v>0</v>
      </c>
      <c r="G84" s="220"/>
      <c r="H84" s="42"/>
      <c r="I84" s="703">
        <f t="shared" ref="I84:I87" si="73">G84+H84</f>
        <v>0</v>
      </c>
      <c r="J84" s="263"/>
      <c r="K84" s="42"/>
      <c r="L84" s="699">
        <f t="shared" ref="L84:L87" si="74">J84+K84</f>
        <v>0</v>
      </c>
      <c r="M84" s="220"/>
      <c r="N84" s="42"/>
      <c r="O84" s="703">
        <f t="shared" ref="O84:O87" si="75">M84+N84</f>
        <v>0</v>
      </c>
      <c r="P84" s="290"/>
      <c r="Q84" s="297"/>
    </row>
    <row r="85" spans="1:17" ht="36" hidden="1" x14ac:dyDescent="0.25">
      <c r="A85" s="30">
        <v>2212</v>
      </c>
      <c r="B85" s="43" t="s">
        <v>83</v>
      </c>
      <c r="C85" s="190">
        <f t="shared" si="24"/>
        <v>0</v>
      </c>
      <c r="D85" s="264">
        <v>0</v>
      </c>
      <c r="E85" s="45"/>
      <c r="F85" s="700">
        <f t="shared" si="72"/>
        <v>0</v>
      </c>
      <c r="G85" s="230"/>
      <c r="H85" s="45"/>
      <c r="I85" s="705">
        <f t="shared" si="73"/>
        <v>0</v>
      </c>
      <c r="J85" s="264"/>
      <c r="K85" s="45"/>
      <c r="L85" s="700">
        <f t="shared" si="74"/>
        <v>0</v>
      </c>
      <c r="M85" s="230"/>
      <c r="N85" s="45"/>
      <c r="O85" s="705">
        <f t="shared" si="75"/>
        <v>0</v>
      </c>
      <c r="P85" s="291"/>
      <c r="Q85" s="297"/>
    </row>
    <row r="86" spans="1:17" ht="24" hidden="1" x14ac:dyDescent="0.25">
      <c r="A86" s="30">
        <v>2214</v>
      </c>
      <c r="B86" s="43" t="s">
        <v>84</v>
      </c>
      <c r="C86" s="190">
        <f t="shared" si="24"/>
        <v>0</v>
      </c>
      <c r="D86" s="264">
        <v>0</v>
      </c>
      <c r="E86" s="45"/>
      <c r="F86" s="700">
        <f t="shared" si="72"/>
        <v>0</v>
      </c>
      <c r="G86" s="230"/>
      <c r="H86" s="45"/>
      <c r="I86" s="705">
        <f t="shared" si="73"/>
        <v>0</v>
      </c>
      <c r="J86" s="264"/>
      <c r="K86" s="45"/>
      <c r="L86" s="700">
        <f t="shared" si="74"/>
        <v>0</v>
      </c>
      <c r="M86" s="230"/>
      <c r="N86" s="45"/>
      <c r="O86" s="705">
        <f t="shared" si="75"/>
        <v>0</v>
      </c>
      <c r="P86" s="291"/>
      <c r="Q86" s="297"/>
    </row>
    <row r="87" spans="1:17" hidden="1" x14ac:dyDescent="0.25">
      <c r="A87" s="30">
        <v>2219</v>
      </c>
      <c r="B87" s="43" t="s">
        <v>85</v>
      </c>
      <c r="C87" s="190">
        <f t="shared" si="24"/>
        <v>0</v>
      </c>
      <c r="D87" s="264">
        <v>0</v>
      </c>
      <c r="E87" s="45"/>
      <c r="F87" s="700">
        <f t="shared" si="72"/>
        <v>0</v>
      </c>
      <c r="G87" s="230"/>
      <c r="H87" s="45"/>
      <c r="I87" s="705">
        <f t="shared" si="73"/>
        <v>0</v>
      </c>
      <c r="J87" s="264"/>
      <c r="K87" s="45"/>
      <c r="L87" s="700">
        <f t="shared" si="74"/>
        <v>0</v>
      </c>
      <c r="M87" s="230"/>
      <c r="N87" s="45"/>
      <c r="O87" s="705">
        <f t="shared" si="75"/>
        <v>0</v>
      </c>
      <c r="P87" s="291"/>
      <c r="Q87" s="297"/>
    </row>
    <row r="88" spans="1:17" hidden="1" x14ac:dyDescent="0.25">
      <c r="A88" s="75">
        <v>2220</v>
      </c>
      <c r="B88" s="43" t="s">
        <v>86</v>
      </c>
      <c r="C88" s="190">
        <f t="shared" si="24"/>
        <v>0</v>
      </c>
      <c r="D88" s="132">
        <f>SUM(D89:D93)</f>
        <v>0</v>
      </c>
      <c r="E88" s="76">
        <f t="shared" ref="E88" si="76">SUM(E89:E93)</f>
        <v>0</v>
      </c>
      <c r="F88" s="95">
        <f>SUM(F89:F93)</f>
        <v>0</v>
      </c>
      <c r="G88" s="231">
        <f t="shared" ref="G88:O88" si="77">SUM(G89:G93)</f>
        <v>0</v>
      </c>
      <c r="H88" s="76">
        <f t="shared" si="77"/>
        <v>0</v>
      </c>
      <c r="I88" s="91">
        <f t="shared" si="77"/>
        <v>0</v>
      </c>
      <c r="J88" s="132">
        <f t="shared" si="77"/>
        <v>0</v>
      </c>
      <c r="K88" s="76">
        <f t="shared" si="77"/>
        <v>0</v>
      </c>
      <c r="L88" s="95">
        <f t="shared" si="77"/>
        <v>0</v>
      </c>
      <c r="M88" s="231">
        <f t="shared" si="77"/>
        <v>0</v>
      </c>
      <c r="N88" s="76">
        <f t="shared" si="77"/>
        <v>0</v>
      </c>
      <c r="O88" s="91">
        <f t="shared" si="77"/>
        <v>0</v>
      </c>
      <c r="P88" s="291"/>
      <c r="Q88" s="297"/>
    </row>
    <row r="89" spans="1:17" hidden="1" x14ac:dyDescent="0.25">
      <c r="A89" s="30">
        <v>2221</v>
      </c>
      <c r="B89" s="43" t="s">
        <v>305</v>
      </c>
      <c r="C89" s="190">
        <f t="shared" si="24"/>
        <v>0</v>
      </c>
      <c r="D89" s="264">
        <v>0</v>
      </c>
      <c r="E89" s="45"/>
      <c r="F89" s="700">
        <f t="shared" ref="F89:F93" si="78">D89+E89</f>
        <v>0</v>
      </c>
      <c r="G89" s="230"/>
      <c r="H89" s="45"/>
      <c r="I89" s="705">
        <f t="shared" ref="I89:I93" si="79">G89+H89</f>
        <v>0</v>
      </c>
      <c r="J89" s="264"/>
      <c r="K89" s="45"/>
      <c r="L89" s="700">
        <f t="shared" ref="L89:L93" si="80">J89+K89</f>
        <v>0</v>
      </c>
      <c r="M89" s="230"/>
      <c r="N89" s="45"/>
      <c r="O89" s="705">
        <f t="shared" ref="O89:O93" si="81">M89+N89</f>
        <v>0</v>
      </c>
      <c r="P89" s="291"/>
      <c r="Q89" s="297"/>
    </row>
    <row r="90" spans="1:17" hidden="1" x14ac:dyDescent="0.25">
      <c r="A90" s="30">
        <v>2222</v>
      </c>
      <c r="B90" s="43" t="s">
        <v>87</v>
      </c>
      <c r="C90" s="190">
        <f t="shared" si="24"/>
        <v>0</v>
      </c>
      <c r="D90" s="264">
        <v>0</v>
      </c>
      <c r="E90" s="45"/>
      <c r="F90" s="700">
        <f t="shared" si="78"/>
        <v>0</v>
      </c>
      <c r="G90" s="230"/>
      <c r="H90" s="45"/>
      <c r="I90" s="705">
        <f t="shared" si="79"/>
        <v>0</v>
      </c>
      <c r="J90" s="264"/>
      <c r="K90" s="45"/>
      <c r="L90" s="700">
        <f t="shared" si="80"/>
        <v>0</v>
      </c>
      <c r="M90" s="230"/>
      <c r="N90" s="45"/>
      <c r="O90" s="705">
        <f t="shared" si="81"/>
        <v>0</v>
      </c>
      <c r="P90" s="291"/>
      <c r="Q90" s="297"/>
    </row>
    <row r="91" spans="1:17" hidden="1" x14ac:dyDescent="0.25">
      <c r="A91" s="30">
        <v>2223</v>
      </c>
      <c r="B91" s="43" t="s">
        <v>88</v>
      </c>
      <c r="C91" s="190">
        <f t="shared" si="24"/>
        <v>0</v>
      </c>
      <c r="D91" s="264">
        <v>0</v>
      </c>
      <c r="E91" s="45"/>
      <c r="F91" s="700">
        <f t="shared" si="78"/>
        <v>0</v>
      </c>
      <c r="G91" s="230"/>
      <c r="H91" s="45"/>
      <c r="I91" s="705">
        <f t="shared" si="79"/>
        <v>0</v>
      </c>
      <c r="J91" s="264"/>
      <c r="K91" s="45"/>
      <c r="L91" s="700">
        <f t="shared" si="80"/>
        <v>0</v>
      </c>
      <c r="M91" s="230"/>
      <c r="N91" s="45"/>
      <c r="O91" s="705">
        <f t="shared" si="81"/>
        <v>0</v>
      </c>
      <c r="P91" s="291"/>
      <c r="Q91" s="297"/>
    </row>
    <row r="92" spans="1:17" ht="36" hidden="1" x14ac:dyDescent="0.25">
      <c r="A92" s="30">
        <v>2224</v>
      </c>
      <c r="B92" s="43" t="s">
        <v>89</v>
      </c>
      <c r="C92" s="190">
        <f t="shared" si="24"/>
        <v>0</v>
      </c>
      <c r="D92" s="264">
        <v>0</v>
      </c>
      <c r="E92" s="45"/>
      <c r="F92" s="700">
        <f t="shared" si="78"/>
        <v>0</v>
      </c>
      <c r="G92" s="230"/>
      <c r="H92" s="45"/>
      <c r="I92" s="705">
        <f t="shared" si="79"/>
        <v>0</v>
      </c>
      <c r="J92" s="264"/>
      <c r="K92" s="45"/>
      <c r="L92" s="700">
        <f t="shared" si="80"/>
        <v>0</v>
      </c>
      <c r="M92" s="230"/>
      <c r="N92" s="45"/>
      <c r="O92" s="705">
        <f t="shared" si="81"/>
        <v>0</v>
      </c>
      <c r="P92" s="291"/>
      <c r="Q92" s="297"/>
    </row>
    <row r="93" spans="1:17" ht="24" hidden="1" x14ac:dyDescent="0.25">
      <c r="A93" s="30">
        <v>2229</v>
      </c>
      <c r="B93" s="43" t="s">
        <v>90</v>
      </c>
      <c r="C93" s="190">
        <f t="shared" si="24"/>
        <v>0</v>
      </c>
      <c r="D93" s="264">
        <v>0</v>
      </c>
      <c r="E93" s="45"/>
      <c r="F93" s="700">
        <f t="shared" si="78"/>
        <v>0</v>
      </c>
      <c r="G93" s="230"/>
      <c r="H93" s="45"/>
      <c r="I93" s="705">
        <f t="shared" si="79"/>
        <v>0</v>
      </c>
      <c r="J93" s="264"/>
      <c r="K93" s="45"/>
      <c r="L93" s="700">
        <f t="shared" si="80"/>
        <v>0</v>
      </c>
      <c r="M93" s="230"/>
      <c r="N93" s="45"/>
      <c r="O93" s="705">
        <f t="shared" si="81"/>
        <v>0</v>
      </c>
      <c r="P93" s="291"/>
      <c r="Q93" s="297"/>
    </row>
    <row r="94" spans="1:17" ht="24" hidden="1" x14ac:dyDescent="0.25">
      <c r="A94" s="75">
        <v>2230</v>
      </c>
      <c r="B94" s="43" t="s">
        <v>91</v>
      </c>
      <c r="C94" s="190">
        <f t="shared" si="24"/>
        <v>0</v>
      </c>
      <c r="D94" s="132">
        <f>SUM(D95:D101)</f>
        <v>0</v>
      </c>
      <c r="E94" s="76">
        <f t="shared" ref="E94" si="82">SUM(E95:E101)</f>
        <v>0</v>
      </c>
      <c r="F94" s="95">
        <f>SUM(F95:F101)</f>
        <v>0</v>
      </c>
      <c r="G94" s="231">
        <f t="shared" ref="G94:N94" si="83">SUM(G95:G101)</f>
        <v>0</v>
      </c>
      <c r="H94" s="76">
        <f t="shared" si="83"/>
        <v>0</v>
      </c>
      <c r="I94" s="91">
        <f t="shared" si="83"/>
        <v>0</v>
      </c>
      <c r="J94" s="132">
        <f t="shared" si="83"/>
        <v>0</v>
      </c>
      <c r="K94" s="76">
        <f t="shared" si="83"/>
        <v>0</v>
      </c>
      <c r="L94" s="95">
        <f t="shared" si="83"/>
        <v>0</v>
      </c>
      <c r="M94" s="231">
        <f t="shared" si="83"/>
        <v>0</v>
      </c>
      <c r="N94" s="76">
        <f t="shared" si="83"/>
        <v>0</v>
      </c>
      <c r="O94" s="91">
        <f>SUM(O95:O101)</f>
        <v>0</v>
      </c>
      <c r="P94" s="291"/>
      <c r="Q94" s="297"/>
    </row>
    <row r="95" spans="1:17" ht="24" hidden="1" x14ac:dyDescent="0.25">
      <c r="A95" s="30">
        <v>2231</v>
      </c>
      <c r="B95" s="43" t="s">
        <v>92</v>
      </c>
      <c r="C95" s="190">
        <f t="shared" si="24"/>
        <v>0</v>
      </c>
      <c r="D95" s="264">
        <v>0</v>
      </c>
      <c r="E95" s="45"/>
      <c r="F95" s="700">
        <f t="shared" ref="F95:F101" si="84">D95+E95</f>
        <v>0</v>
      </c>
      <c r="G95" s="230"/>
      <c r="H95" s="45"/>
      <c r="I95" s="705">
        <f t="shared" ref="I95:I101" si="85">G95+H95</f>
        <v>0</v>
      </c>
      <c r="J95" s="264"/>
      <c r="K95" s="45"/>
      <c r="L95" s="700">
        <f t="shared" ref="L95:L101" si="86">J95+K95</f>
        <v>0</v>
      </c>
      <c r="M95" s="230"/>
      <c r="N95" s="45"/>
      <c r="O95" s="705">
        <f t="shared" ref="O95:O101" si="87">M95+N95</f>
        <v>0</v>
      </c>
      <c r="P95" s="291"/>
      <c r="Q95" s="297"/>
    </row>
    <row r="96" spans="1:17" ht="24" hidden="1" x14ac:dyDescent="0.25">
      <c r="A96" s="30">
        <v>2232</v>
      </c>
      <c r="B96" s="43" t="s">
        <v>93</v>
      </c>
      <c r="C96" s="190">
        <f t="shared" si="24"/>
        <v>0</v>
      </c>
      <c r="D96" s="264">
        <v>0</v>
      </c>
      <c r="E96" s="45"/>
      <c r="F96" s="700">
        <f t="shared" si="84"/>
        <v>0</v>
      </c>
      <c r="G96" s="230"/>
      <c r="H96" s="45"/>
      <c r="I96" s="705">
        <f t="shared" si="85"/>
        <v>0</v>
      </c>
      <c r="J96" s="264"/>
      <c r="K96" s="45"/>
      <c r="L96" s="700">
        <f t="shared" si="86"/>
        <v>0</v>
      </c>
      <c r="M96" s="230"/>
      <c r="N96" s="45"/>
      <c r="O96" s="705">
        <f t="shared" si="87"/>
        <v>0</v>
      </c>
      <c r="P96" s="291"/>
      <c r="Q96" s="297"/>
    </row>
    <row r="97" spans="1:17" hidden="1" x14ac:dyDescent="0.25">
      <c r="A97" s="27">
        <v>2233</v>
      </c>
      <c r="B97" s="40" t="s">
        <v>94</v>
      </c>
      <c r="C97" s="189">
        <f t="shared" si="24"/>
        <v>0</v>
      </c>
      <c r="D97" s="263">
        <v>0</v>
      </c>
      <c r="E97" s="42"/>
      <c r="F97" s="699">
        <f t="shared" si="84"/>
        <v>0</v>
      </c>
      <c r="G97" s="220"/>
      <c r="H97" s="42"/>
      <c r="I97" s="703">
        <f t="shared" si="85"/>
        <v>0</v>
      </c>
      <c r="J97" s="263"/>
      <c r="K97" s="42"/>
      <c r="L97" s="699">
        <f t="shared" si="86"/>
        <v>0</v>
      </c>
      <c r="M97" s="220"/>
      <c r="N97" s="42"/>
      <c r="O97" s="703">
        <f t="shared" si="87"/>
        <v>0</v>
      </c>
      <c r="P97" s="290"/>
      <c r="Q97" s="297"/>
    </row>
    <row r="98" spans="1:17" ht="24" hidden="1" x14ac:dyDescent="0.25">
      <c r="A98" s="30">
        <v>2234</v>
      </c>
      <c r="B98" s="43" t="s">
        <v>95</v>
      </c>
      <c r="C98" s="190">
        <f t="shared" si="24"/>
        <v>0</v>
      </c>
      <c r="D98" s="264">
        <v>0</v>
      </c>
      <c r="E98" s="45"/>
      <c r="F98" s="700">
        <f t="shared" si="84"/>
        <v>0</v>
      </c>
      <c r="G98" s="230"/>
      <c r="H98" s="45"/>
      <c r="I98" s="705">
        <f t="shared" si="85"/>
        <v>0</v>
      </c>
      <c r="J98" s="264"/>
      <c r="K98" s="45"/>
      <c r="L98" s="700">
        <f t="shared" si="86"/>
        <v>0</v>
      </c>
      <c r="M98" s="230"/>
      <c r="N98" s="45"/>
      <c r="O98" s="705">
        <f t="shared" si="87"/>
        <v>0</v>
      </c>
      <c r="P98" s="291"/>
      <c r="Q98" s="297"/>
    </row>
    <row r="99" spans="1:17" ht="24" hidden="1" x14ac:dyDescent="0.25">
      <c r="A99" s="30">
        <v>2235</v>
      </c>
      <c r="B99" s="43" t="s">
        <v>96</v>
      </c>
      <c r="C99" s="190">
        <f t="shared" si="24"/>
        <v>0</v>
      </c>
      <c r="D99" s="264">
        <v>0</v>
      </c>
      <c r="E99" s="45"/>
      <c r="F99" s="700">
        <f t="shared" si="84"/>
        <v>0</v>
      </c>
      <c r="G99" s="230"/>
      <c r="H99" s="45"/>
      <c r="I99" s="705">
        <f t="shared" si="85"/>
        <v>0</v>
      </c>
      <c r="J99" s="264"/>
      <c r="K99" s="45"/>
      <c r="L99" s="700">
        <f t="shared" si="86"/>
        <v>0</v>
      </c>
      <c r="M99" s="230"/>
      <c r="N99" s="45"/>
      <c r="O99" s="705">
        <f t="shared" si="87"/>
        <v>0</v>
      </c>
      <c r="P99" s="291"/>
      <c r="Q99" s="297"/>
    </row>
    <row r="100" spans="1:17" hidden="1" x14ac:dyDescent="0.25">
      <c r="A100" s="30">
        <v>2236</v>
      </c>
      <c r="B100" s="43" t="s">
        <v>97</v>
      </c>
      <c r="C100" s="190">
        <f t="shared" si="24"/>
        <v>0</v>
      </c>
      <c r="D100" s="264">
        <v>0</v>
      </c>
      <c r="E100" s="45"/>
      <c r="F100" s="700">
        <f t="shared" si="84"/>
        <v>0</v>
      </c>
      <c r="G100" s="230"/>
      <c r="H100" s="45"/>
      <c r="I100" s="705">
        <f t="shared" si="85"/>
        <v>0</v>
      </c>
      <c r="J100" s="264"/>
      <c r="K100" s="45"/>
      <c r="L100" s="700">
        <f t="shared" si="86"/>
        <v>0</v>
      </c>
      <c r="M100" s="230"/>
      <c r="N100" s="45"/>
      <c r="O100" s="705">
        <f t="shared" si="87"/>
        <v>0</v>
      </c>
      <c r="P100" s="291"/>
      <c r="Q100" s="297"/>
    </row>
    <row r="101" spans="1:17" hidden="1" x14ac:dyDescent="0.25">
      <c r="A101" s="30">
        <v>2239</v>
      </c>
      <c r="B101" s="43" t="s">
        <v>98</v>
      </c>
      <c r="C101" s="190">
        <f t="shared" si="24"/>
        <v>0</v>
      </c>
      <c r="D101" s="264">
        <v>0</v>
      </c>
      <c r="E101" s="45"/>
      <c r="F101" s="700">
        <f t="shared" si="84"/>
        <v>0</v>
      </c>
      <c r="G101" s="230"/>
      <c r="H101" s="45"/>
      <c r="I101" s="705">
        <f t="shared" si="85"/>
        <v>0</v>
      </c>
      <c r="J101" s="264"/>
      <c r="K101" s="45"/>
      <c r="L101" s="700">
        <f t="shared" si="86"/>
        <v>0</v>
      </c>
      <c r="M101" s="230"/>
      <c r="N101" s="45"/>
      <c r="O101" s="705">
        <f t="shared" si="87"/>
        <v>0</v>
      </c>
      <c r="P101" s="291"/>
      <c r="Q101" s="297"/>
    </row>
    <row r="102" spans="1:17" ht="24" x14ac:dyDescent="0.25">
      <c r="A102" s="75">
        <v>2240</v>
      </c>
      <c r="B102" s="43" t="s">
        <v>99</v>
      </c>
      <c r="C102" s="190">
        <f t="shared" si="24"/>
        <v>62387</v>
      </c>
      <c r="D102" s="132">
        <f>SUM(D103:D110)</f>
        <v>63190</v>
      </c>
      <c r="E102" s="91">
        <f t="shared" ref="E102" si="88">SUM(E103:E110)</f>
        <v>-803</v>
      </c>
      <c r="F102" s="899">
        <f>SUM(F103:F110)</f>
        <v>62387</v>
      </c>
      <c r="G102" s="231">
        <f t="shared" ref="G102:N102" si="89">SUM(G103:G110)</f>
        <v>0</v>
      </c>
      <c r="H102" s="91">
        <f t="shared" si="89"/>
        <v>0</v>
      </c>
      <c r="I102" s="899">
        <f t="shared" si="89"/>
        <v>0</v>
      </c>
      <c r="J102" s="132">
        <f t="shared" si="89"/>
        <v>0</v>
      </c>
      <c r="K102" s="76">
        <f t="shared" si="89"/>
        <v>0</v>
      </c>
      <c r="L102" s="95">
        <f t="shared" si="89"/>
        <v>0</v>
      </c>
      <c r="M102" s="231">
        <f t="shared" si="89"/>
        <v>0</v>
      </c>
      <c r="N102" s="76">
        <f t="shared" si="89"/>
        <v>0</v>
      </c>
      <c r="O102" s="91">
        <f>SUM(O103:O110)</f>
        <v>0</v>
      </c>
      <c r="P102" s="291"/>
      <c r="Q102" s="297"/>
    </row>
    <row r="103" spans="1:17" x14ac:dyDescent="0.25">
      <c r="A103" s="30">
        <v>2241</v>
      </c>
      <c r="B103" s="43" t="s">
        <v>100</v>
      </c>
      <c r="C103" s="190">
        <f t="shared" si="24"/>
        <v>62387</v>
      </c>
      <c r="D103" s="264">
        <v>63190</v>
      </c>
      <c r="E103" s="705">
        <v>-803</v>
      </c>
      <c r="F103" s="291">
        <f t="shared" ref="F103:F110" si="90">D103+E103</f>
        <v>62387</v>
      </c>
      <c r="G103" s="230"/>
      <c r="H103" s="705"/>
      <c r="I103" s="291">
        <f t="shared" ref="I103:I110" si="91">G103+H103</f>
        <v>0</v>
      </c>
      <c r="J103" s="264"/>
      <c r="K103" s="45"/>
      <c r="L103" s="700">
        <f t="shared" ref="L103:L110" si="92">J103+K103</f>
        <v>0</v>
      </c>
      <c r="M103" s="230"/>
      <c r="N103" s="45"/>
      <c r="O103" s="705">
        <f t="shared" ref="O103:O110" si="93">M103+N103</f>
        <v>0</v>
      </c>
      <c r="P103" s="291"/>
      <c r="Q103" s="297"/>
    </row>
    <row r="104" spans="1:17" hidden="1" x14ac:dyDescent="0.25">
      <c r="A104" s="30">
        <v>2242</v>
      </c>
      <c r="B104" s="43" t="s">
        <v>101</v>
      </c>
      <c r="C104" s="190">
        <f t="shared" si="24"/>
        <v>0</v>
      </c>
      <c r="D104" s="264">
        <v>0</v>
      </c>
      <c r="E104" s="45"/>
      <c r="F104" s="700">
        <f t="shared" si="90"/>
        <v>0</v>
      </c>
      <c r="G104" s="230"/>
      <c r="H104" s="45"/>
      <c r="I104" s="705">
        <f t="shared" si="91"/>
        <v>0</v>
      </c>
      <c r="J104" s="264"/>
      <c r="K104" s="45"/>
      <c r="L104" s="700">
        <f t="shared" si="92"/>
        <v>0</v>
      </c>
      <c r="M104" s="230"/>
      <c r="N104" s="45"/>
      <c r="O104" s="705">
        <f t="shared" si="93"/>
        <v>0</v>
      </c>
      <c r="P104" s="291"/>
      <c r="Q104" s="297"/>
    </row>
    <row r="105" spans="1:17" ht="24" hidden="1" x14ac:dyDescent="0.25">
      <c r="A105" s="30">
        <v>2243</v>
      </c>
      <c r="B105" s="43" t="s">
        <v>102</v>
      </c>
      <c r="C105" s="190">
        <f t="shared" si="24"/>
        <v>0</v>
      </c>
      <c r="D105" s="264">
        <v>0</v>
      </c>
      <c r="E105" s="45"/>
      <c r="F105" s="700">
        <f t="shared" si="90"/>
        <v>0</v>
      </c>
      <c r="G105" s="230"/>
      <c r="H105" s="45"/>
      <c r="I105" s="705">
        <f t="shared" si="91"/>
        <v>0</v>
      </c>
      <c r="J105" s="264"/>
      <c r="K105" s="45"/>
      <c r="L105" s="700">
        <f t="shared" si="92"/>
        <v>0</v>
      </c>
      <c r="M105" s="230"/>
      <c r="N105" s="45"/>
      <c r="O105" s="705">
        <f t="shared" si="93"/>
        <v>0</v>
      </c>
      <c r="P105" s="291"/>
      <c r="Q105" s="297"/>
    </row>
    <row r="106" spans="1:17" hidden="1" x14ac:dyDescent="0.25">
      <c r="A106" s="30">
        <v>2244</v>
      </c>
      <c r="B106" s="43" t="s">
        <v>103</v>
      </c>
      <c r="C106" s="190">
        <f t="shared" si="24"/>
        <v>0</v>
      </c>
      <c r="D106" s="264">
        <v>0</v>
      </c>
      <c r="E106" s="45"/>
      <c r="F106" s="700">
        <f t="shared" si="90"/>
        <v>0</v>
      </c>
      <c r="G106" s="230"/>
      <c r="H106" s="45"/>
      <c r="I106" s="705">
        <f t="shared" si="91"/>
        <v>0</v>
      </c>
      <c r="J106" s="264"/>
      <c r="K106" s="45"/>
      <c r="L106" s="700">
        <f t="shared" si="92"/>
        <v>0</v>
      </c>
      <c r="M106" s="230"/>
      <c r="N106" s="45"/>
      <c r="O106" s="705">
        <f t="shared" si="93"/>
        <v>0</v>
      </c>
      <c r="P106" s="291"/>
      <c r="Q106" s="297"/>
    </row>
    <row r="107" spans="1:17" hidden="1" x14ac:dyDescent="0.25">
      <c r="A107" s="30">
        <v>2246</v>
      </c>
      <c r="B107" s="43" t="s">
        <v>104</v>
      </c>
      <c r="C107" s="190">
        <f t="shared" si="24"/>
        <v>0</v>
      </c>
      <c r="D107" s="264">
        <v>0</v>
      </c>
      <c r="E107" s="45"/>
      <c r="F107" s="700">
        <f t="shared" si="90"/>
        <v>0</v>
      </c>
      <c r="G107" s="230"/>
      <c r="H107" s="45"/>
      <c r="I107" s="705">
        <f t="shared" si="91"/>
        <v>0</v>
      </c>
      <c r="J107" s="264"/>
      <c r="K107" s="45"/>
      <c r="L107" s="700">
        <f t="shared" si="92"/>
        <v>0</v>
      </c>
      <c r="M107" s="230"/>
      <c r="N107" s="45"/>
      <c r="O107" s="705">
        <f t="shared" si="93"/>
        <v>0</v>
      </c>
      <c r="P107" s="291"/>
      <c r="Q107" s="297"/>
    </row>
    <row r="108" spans="1:17" hidden="1" x14ac:dyDescent="0.25">
      <c r="A108" s="30">
        <v>2247</v>
      </c>
      <c r="B108" s="43" t="s">
        <v>105</v>
      </c>
      <c r="C108" s="190">
        <f t="shared" si="24"/>
        <v>0</v>
      </c>
      <c r="D108" s="264">
        <v>0</v>
      </c>
      <c r="E108" s="45"/>
      <c r="F108" s="700">
        <f t="shared" si="90"/>
        <v>0</v>
      </c>
      <c r="G108" s="230"/>
      <c r="H108" s="45"/>
      <c r="I108" s="705">
        <f t="shared" si="91"/>
        <v>0</v>
      </c>
      <c r="J108" s="264"/>
      <c r="K108" s="45"/>
      <c r="L108" s="700">
        <f t="shared" si="92"/>
        <v>0</v>
      </c>
      <c r="M108" s="230"/>
      <c r="N108" s="45"/>
      <c r="O108" s="705">
        <f t="shared" si="93"/>
        <v>0</v>
      </c>
      <c r="P108" s="291"/>
      <c r="Q108" s="297"/>
    </row>
    <row r="109" spans="1:17" ht="24" hidden="1" x14ac:dyDescent="0.25">
      <c r="A109" s="30">
        <v>2248</v>
      </c>
      <c r="B109" s="43" t="s">
        <v>106</v>
      </c>
      <c r="C109" s="190">
        <f t="shared" si="24"/>
        <v>0</v>
      </c>
      <c r="D109" s="264">
        <v>0</v>
      </c>
      <c r="E109" s="45"/>
      <c r="F109" s="700">
        <f t="shared" si="90"/>
        <v>0</v>
      </c>
      <c r="G109" s="230"/>
      <c r="H109" s="45"/>
      <c r="I109" s="705">
        <f t="shared" si="91"/>
        <v>0</v>
      </c>
      <c r="J109" s="264"/>
      <c r="K109" s="45"/>
      <c r="L109" s="700">
        <f t="shared" si="92"/>
        <v>0</v>
      </c>
      <c r="M109" s="230"/>
      <c r="N109" s="45"/>
      <c r="O109" s="705">
        <f t="shared" si="93"/>
        <v>0</v>
      </c>
      <c r="P109" s="291"/>
      <c r="Q109" s="297"/>
    </row>
    <row r="110" spans="1:17" ht="24" hidden="1" x14ac:dyDescent="0.25">
      <c r="A110" s="30">
        <v>2249</v>
      </c>
      <c r="B110" s="43" t="s">
        <v>107</v>
      </c>
      <c r="C110" s="190">
        <f t="shared" si="24"/>
        <v>0</v>
      </c>
      <c r="D110" s="264">
        <v>0</v>
      </c>
      <c r="E110" s="45"/>
      <c r="F110" s="700">
        <f t="shared" si="90"/>
        <v>0</v>
      </c>
      <c r="G110" s="230"/>
      <c r="H110" s="45"/>
      <c r="I110" s="705">
        <f t="shared" si="91"/>
        <v>0</v>
      </c>
      <c r="J110" s="264"/>
      <c r="K110" s="45"/>
      <c r="L110" s="700">
        <f t="shared" si="92"/>
        <v>0</v>
      </c>
      <c r="M110" s="230"/>
      <c r="N110" s="45"/>
      <c r="O110" s="705">
        <f t="shared" si="93"/>
        <v>0</v>
      </c>
      <c r="P110" s="291"/>
      <c r="Q110" s="297"/>
    </row>
    <row r="111" spans="1:17" hidden="1" x14ac:dyDescent="0.25">
      <c r="A111" s="75">
        <v>2250</v>
      </c>
      <c r="B111" s="43" t="s">
        <v>108</v>
      </c>
      <c r="C111" s="190">
        <f t="shared" si="24"/>
        <v>0</v>
      </c>
      <c r="D111" s="132">
        <f>SUM(D112:D114)</f>
        <v>0</v>
      </c>
      <c r="E111" s="76">
        <f t="shared" ref="E111" si="94">SUM(E112:E114)</f>
        <v>0</v>
      </c>
      <c r="F111" s="95">
        <f>SUM(F112:F114)</f>
        <v>0</v>
      </c>
      <c r="G111" s="231">
        <f t="shared" ref="G111:N111" si="95">SUM(G112:G114)</f>
        <v>0</v>
      </c>
      <c r="H111" s="76">
        <f t="shared" si="95"/>
        <v>0</v>
      </c>
      <c r="I111" s="91">
        <f t="shared" si="95"/>
        <v>0</v>
      </c>
      <c r="J111" s="132">
        <f t="shared" si="95"/>
        <v>0</v>
      </c>
      <c r="K111" s="76">
        <f t="shared" si="95"/>
        <v>0</v>
      </c>
      <c r="L111" s="95">
        <f t="shared" si="95"/>
        <v>0</v>
      </c>
      <c r="M111" s="231">
        <f t="shared" si="95"/>
        <v>0</v>
      </c>
      <c r="N111" s="76">
        <f t="shared" si="95"/>
        <v>0</v>
      </c>
      <c r="O111" s="91">
        <f>SUM(O112:O114)</f>
        <v>0</v>
      </c>
      <c r="P111" s="291"/>
      <c r="Q111" s="297"/>
    </row>
    <row r="112" spans="1:17" hidden="1" x14ac:dyDescent="0.25">
      <c r="A112" s="30">
        <v>2251</v>
      </c>
      <c r="B112" s="43" t="s">
        <v>109</v>
      </c>
      <c r="C112" s="190">
        <f t="shared" si="24"/>
        <v>0</v>
      </c>
      <c r="D112" s="264">
        <v>0</v>
      </c>
      <c r="E112" s="45"/>
      <c r="F112" s="700">
        <f t="shared" ref="F112:F114" si="96">D112+E112</f>
        <v>0</v>
      </c>
      <c r="G112" s="230"/>
      <c r="H112" s="45"/>
      <c r="I112" s="705">
        <f t="shared" ref="I112:I114" si="97">G112+H112</f>
        <v>0</v>
      </c>
      <c r="J112" s="264"/>
      <c r="K112" s="45"/>
      <c r="L112" s="700">
        <f t="shared" ref="L112:L114" si="98">J112+K112</f>
        <v>0</v>
      </c>
      <c r="M112" s="230"/>
      <c r="N112" s="45"/>
      <c r="O112" s="705">
        <f t="shared" ref="O112:O114" si="99">M112+N112</f>
        <v>0</v>
      </c>
      <c r="P112" s="291"/>
      <c r="Q112" s="297"/>
    </row>
    <row r="113" spans="1:17" hidden="1" x14ac:dyDescent="0.25">
      <c r="A113" s="30">
        <v>2252</v>
      </c>
      <c r="B113" s="43" t="s">
        <v>110</v>
      </c>
      <c r="C113" s="190">
        <f t="shared" ref="C113:C176" si="100">SUM(F113,I113,L113,O113)</f>
        <v>0</v>
      </c>
      <c r="D113" s="264">
        <v>0</v>
      </c>
      <c r="E113" s="45"/>
      <c r="F113" s="700">
        <f t="shared" si="96"/>
        <v>0</v>
      </c>
      <c r="G113" s="230"/>
      <c r="H113" s="45"/>
      <c r="I113" s="705">
        <f t="shared" si="97"/>
        <v>0</v>
      </c>
      <c r="J113" s="264"/>
      <c r="K113" s="45"/>
      <c r="L113" s="700">
        <f t="shared" si="98"/>
        <v>0</v>
      </c>
      <c r="M113" s="230"/>
      <c r="N113" s="45"/>
      <c r="O113" s="705">
        <f t="shared" si="99"/>
        <v>0</v>
      </c>
      <c r="P113" s="291"/>
      <c r="Q113" s="297"/>
    </row>
    <row r="114" spans="1:17" hidden="1" x14ac:dyDescent="0.25">
      <c r="A114" s="30">
        <v>2259</v>
      </c>
      <c r="B114" s="43" t="s">
        <v>111</v>
      </c>
      <c r="C114" s="190">
        <f t="shared" si="100"/>
        <v>0</v>
      </c>
      <c r="D114" s="264">
        <v>0</v>
      </c>
      <c r="E114" s="45"/>
      <c r="F114" s="700">
        <f t="shared" si="96"/>
        <v>0</v>
      </c>
      <c r="G114" s="230"/>
      <c r="H114" s="45"/>
      <c r="I114" s="705">
        <f t="shared" si="97"/>
        <v>0</v>
      </c>
      <c r="J114" s="264"/>
      <c r="K114" s="45"/>
      <c r="L114" s="700">
        <f t="shared" si="98"/>
        <v>0</v>
      </c>
      <c r="M114" s="230"/>
      <c r="N114" s="45"/>
      <c r="O114" s="705">
        <f t="shared" si="99"/>
        <v>0</v>
      </c>
      <c r="P114" s="291"/>
      <c r="Q114" s="297"/>
    </row>
    <row r="115" spans="1:17" hidden="1" x14ac:dyDescent="0.25">
      <c r="A115" s="75">
        <v>2260</v>
      </c>
      <c r="B115" s="43" t="s">
        <v>112</v>
      </c>
      <c r="C115" s="190">
        <f t="shared" si="100"/>
        <v>0</v>
      </c>
      <c r="D115" s="132">
        <f>SUM(D116:D120)</f>
        <v>0</v>
      </c>
      <c r="E115" s="76">
        <f t="shared" ref="E115" si="101">SUM(E116:E120)</f>
        <v>0</v>
      </c>
      <c r="F115" s="95">
        <f>SUM(F116:F120)</f>
        <v>0</v>
      </c>
      <c r="G115" s="231">
        <f t="shared" ref="G115:N115" si="102">SUM(G116:G120)</f>
        <v>0</v>
      </c>
      <c r="H115" s="76">
        <f t="shared" si="102"/>
        <v>0</v>
      </c>
      <c r="I115" s="91">
        <f t="shared" si="102"/>
        <v>0</v>
      </c>
      <c r="J115" s="132">
        <f t="shared" si="102"/>
        <v>0</v>
      </c>
      <c r="K115" s="76">
        <f t="shared" si="102"/>
        <v>0</v>
      </c>
      <c r="L115" s="95">
        <f t="shared" si="102"/>
        <v>0</v>
      </c>
      <c r="M115" s="231">
        <f t="shared" si="102"/>
        <v>0</v>
      </c>
      <c r="N115" s="76">
        <f t="shared" si="102"/>
        <v>0</v>
      </c>
      <c r="O115" s="91">
        <f>SUM(O116:O120)</f>
        <v>0</v>
      </c>
      <c r="P115" s="291"/>
      <c r="Q115" s="297"/>
    </row>
    <row r="116" spans="1:17" hidden="1" x14ac:dyDescent="0.25">
      <c r="A116" s="30">
        <v>2261</v>
      </c>
      <c r="B116" s="43" t="s">
        <v>113</v>
      </c>
      <c r="C116" s="190">
        <f t="shared" si="100"/>
        <v>0</v>
      </c>
      <c r="D116" s="264">
        <v>0</v>
      </c>
      <c r="E116" s="45"/>
      <c r="F116" s="700">
        <f t="shared" ref="F116:F120" si="103">D116+E116</f>
        <v>0</v>
      </c>
      <c r="G116" s="230"/>
      <c r="H116" s="45"/>
      <c r="I116" s="705">
        <f t="shared" ref="I116:I120" si="104">G116+H116</f>
        <v>0</v>
      </c>
      <c r="J116" s="264"/>
      <c r="K116" s="45"/>
      <c r="L116" s="700">
        <f t="shared" ref="L116:L120" si="105">J116+K116</f>
        <v>0</v>
      </c>
      <c r="M116" s="230"/>
      <c r="N116" s="45"/>
      <c r="O116" s="705">
        <f t="shared" ref="O116:O120" si="106">M116+N116</f>
        <v>0</v>
      </c>
      <c r="P116" s="291"/>
      <c r="Q116" s="297"/>
    </row>
    <row r="117" spans="1:17" hidden="1" x14ac:dyDescent="0.25">
      <c r="A117" s="30">
        <v>2262</v>
      </c>
      <c r="B117" s="43" t="s">
        <v>114</v>
      </c>
      <c r="C117" s="190">
        <f t="shared" si="100"/>
        <v>0</v>
      </c>
      <c r="D117" s="264">
        <v>0</v>
      </c>
      <c r="E117" s="45"/>
      <c r="F117" s="700">
        <f t="shared" si="103"/>
        <v>0</v>
      </c>
      <c r="G117" s="230"/>
      <c r="H117" s="45"/>
      <c r="I117" s="705">
        <f t="shared" si="104"/>
        <v>0</v>
      </c>
      <c r="J117" s="264"/>
      <c r="K117" s="45"/>
      <c r="L117" s="700">
        <f t="shared" si="105"/>
        <v>0</v>
      </c>
      <c r="M117" s="230"/>
      <c r="N117" s="45"/>
      <c r="O117" s="705">
        <f t="shared" si="106"/>
        <v>0</v>
      </c>
      <c r="P117" s="291"/>
      <c r="Q117" s="297"/>
    </row>
    <row r="118" spans="1:17" hidden="1" x14ac:dyDescent="0.25">
      <c r="A118" s="30">
        <v>2263</v>
      </c>
      <c r="B118" s="43" t="s">
        <v>115</v>
      </c>
      <c r="C118" s="190">
        <f t="shared" si="100"/>
        <v>0</v>
      </c>
      <c r="D118" s="264">
        <v>0</v>
      </c>
      <c r="E118" s="45"/>
      <c r="F118" s="700">
        <f t="shared" si="103"/>
        <v>0</v>
      </c>
      <c r="G118" s="230"/>
      <c r="H118" s="45"/>
      <c r="I118" s="705">
        <f t="shared" si="104"/>
        <v>0</v>
      </c>
      <c r="J118" s="264"/>
      <c r="K118" s="45"/>
      <c r="L118" s="700">
        <f t="shared" si="105"/>
        <v>0</v>
      </c>
      <c r="M118" s="230"/>
      <c r="N118" s="45"/>
      <c r="O118" s="705">
        <f t="shared" si="106"/>
        <v>0</v>
      </c>
      <c r="P118" s="291"/>
      <c r="Q118" s="297"/>
    </row>
    <row r="119" spans="1:17" hidden="1" x14ac:dyDescent="0.25">
      <c r="A119" s="30">
        <v>2264</v>
      </c>
      <c r="B119" s="43" t="s">
        <v>116</v>
      </c>
      <c r="C119" s="190">
        <f t="shared" si="100"/>
        <v>0</v>
      </c>
      <c r="D119" s="264">
        <v>0</v>
      </c>
      <c r="E119" s="45"/>
      <c r="F119" s="700">
        <f t="shared" si="103"/>
        <v>0</v>
      </c>
      <c r="G119" s="230"/>
      <c r="H119" s="45"/>
      <c r="I119" s="705">
        <f t="shared" si="104"/>
        <v>0</v>
      </c>
      <c r="J119" s="264"/>
      <c r="K119" s="45"/>
      <c r="L119" s="700">
        <f t="shared" si="105"/>
        <v>0</v>
      </c>
      <c r="M119" s="230"/>
      <c r="N119" s="45"/>
      <c r="O119" s="705">
        <f t="shared" si="106"/>
        <v>0</v>
      </c>
      <c r="P119" s="291"/>
      <c r="Q119" s="297"/>
    </row>
    <row r="120" spans="1:17" hidden="1" x14ac:dyDescent="0.25">
      <c r="A120" s="30">
        <v>2269</v>
      </c>
      <c r="B120" s="43" t="s">
        <v>117</v>
      </c>
      <c r="C120" s="190">
        <f t="shared" si="100"/>
        <v>0</v>
      </c>
      <c r="D120" s="264">
        <v>0</v>
      </c>
      <c r="E120" s="45"/>
      <c r="F120" s="700">
        <f t="shared" si="103"/>
        <v>0</v>
      </c>
      <c r="G120" s="230"/>
      <c r="H120" s="45"/>
      <c r="I120" s="705">
        <f t="shared" si="104"/>
        <v>0</v>
      </c>
      <c r="J120" s="264"/>
      <c r="K120" s="45"/>
      <c r="L120" s="700">
        <f t="shared" si="105"/>
        <v>0</v>
      </c>
      <c r="M120" s="230"/>
      <c r="N120" s="45"/>
      <c r="O120" s="705">
        <f t="shared" si="106"/>
        <v>0</v>
      </c>
      <c r="P120" s="291"/>
      <c r="Q120" s="297"/>
    </row>
    <row r="121" spans="1:17" hidden="1" x14ac:dyDescent="0.25">
      <c r="A121" s="75">
        <v>2270</v>
      </c>
      <c r="B121" s="43" t="s">
        <v>118</v>
      </c>
      <c r="C121" s="190">
        <f t="shared" si="100"/>
        <v>0</v>
      </c>
      <c r="D121" s="132">
        <f>SUM(D122:D126)</f>
        <v>0</v>
      </c>
      <c r="E121" s="76">
        <f t="shared" ref="E121" si="107">SUM(E122:E126)</f>
        <v>0</v>
      </c>
      <c r="F121" s="95">
        <f>SUM(F122:F126)</f>
        <v>0</v>
      </c>
      <c r="G121" s="231">
        <f t="shared" ref="G121:N121" si="108">SUM(G122:G126)</f>
        <v>0</v>
      </c>
      <c r="H121" s="76">
        <f t="shared" si="108"/>
        <v>0</v>
      </c>
      <c r="I121" s="91">
        <f t="shared" si="108"/>
        <v>0</v>
      </c>
      <c r="J121" s="132">
        <f t="shared" si="108"/>
        <v>0</v>
      </c>
      <c r="K121" s="76">
        <f t="shared" si="108"/>
        <v>0</v>
      </c>
      <c r="L121" s="95">
        <f t="shared" si="108"/>
        <v>0</v>
      </c>
      <c r="M121" s="231">
        <f t="shared" si="108"/>
        <v>0</v>
      </c>
      <c r="N121" s="76">
        <f t="shared" si="108"/>
        <v>0</v>
      </c>
      <c r="O121" s="91">
        <f>SUM(O122:O126)</f>
        <v>0</v>
      </c>
      <c r="P121" s="291"/>
      <c r="Q121" s="297"/>
    </row>
    <row r="122" spans="1:17" hidden="1" x14ac:dyDescent="0.25">
      <c r="A122" s="30">
        <v>2272</v>
      </c>
      <c r="B122" s="94" t="s">
        <v>119</v>
      </c>
      <c r="C122" s="190">
        <f t="shared" si="100"/>
        <v>0</v>
      </c>
      <c r="D122" s="264">
        <v>0</v>
      </c>
      <c r="E122" s="45"/>
      <c r="F122" s="700">
        <f t="shared" ref="F122:F126" si="109">D122+E122</f>
        <v>0</v>
      </c>
      <c r="G122" s="230"/>
      <c r="H122" s="45"/>
      <c r="I122" s="705">
        <f t="shared" ref="I122:I126" si="110">G122+H122</f>
        <v>0</v>
      </c>
      <c r="J122" s="264"/>
      <c r="K122" s="45"/>
      <c r="L122" s="700">
        <f t="shared" ref="L122:L126" si="111">J122+K122</f>
        <v>0</v>
      </c>
      <c r="M122" s="230"/>
      <c r="N122" s="45"/>
      <c r="O122" s="705">
        <f t="shared" ref="O122:O126" si="112">M122+N122</f>
        <v>0</v>
      </c>
      <c r="P122" s="291"/>
      <c r="Q122" s="297"/>
    </row>
    <row r="123" spans="1:17" hidden="1" x14ac:dyDescent="0.25">
      <c r="A123" s="30">
        <v>2274</v>
      </c>
      <c r="B123" s="120" t="s">
        <v>306</v>
      </c>
      <c r="C123" s="190">
        <f t="shared" si="100"/>
        <v>0</v>
      </c>
      <c r="D123" s="264">
        <v>0</v>
      </c>
      <c r="E123" s="45"/>
      <c r="F123" s="700">
        <f t="shared" si="109"/>
        <v>0</v>
      </c>
      <c r="G123" s="230"/>
      <c r="H123" s="45"/>
      <c r="I123" s="705">
        <f t="shared" si="110"/>
        <v>0</v>
      </c>
      <c r="J123" s="264"/>
      <c r="K123" s="45"/>
      <c r="L123" s="700">
        <f t="shared" si="111"/>
        <v>0</v>
      </c>
      <c r="M123" s="230"/>
      <c r="N123" s="45"/>
      <c r="O123" s="705">
        <f t="shared" si="112"/>
        <v>0</v>
      </c>
      <c r="P123" s="291"/>
      <c r="Q123" s="297"/>
    </row>
    <row r="124" spans="1:17" hidden="1" x14ac:dyDescent="0.25">
      <c r="A124" s="30">
        <v>2275</v>
      </c>
      <c r="B124" s="43" t="s">
        <v>120</v>
      </c>
      <c r="C124" s="190">
        <f t="shared" si="100"/>
        <v>0</v>
      </c>
      <c r="D124" s="264">
        <v>0</v>
      </c>
      <c r="E124" s="45"/>
      <c r="F124" s="700">
        <f t="shared" si="109"/>
        <v>0</v>
      </c>
      <c r="G124" s="230"/>
      <c r="H124" s="45"/>
      <c r="I124" s="705">
        <f t="shared" si="110"/>
        <v>0</v>
      </c>
      <c r="J124" s="264"/>
      <c r="K124" s="45"/>
      <c r="L124" s="700">
        <f t="shared" si="111"/>
        <v>0</v>
      </c>
      <c r="M124" s="230"/>
      <c r="N124" s="45"/>
      <c r="O124" s="705">
        <f t="shared" si="112"/>
        <v>0</v>
      </c>
      <c r="P124" s="291"/>
      <c r="Q124" s="297"/>
    </row>
    <row r="125" spans="1:17" ht="24" hidden="1" x14ac:dyDescent="0.25">
      <c r="A125" s="30">
        <v>2276</v>
      </c>
      <c r="B125" s="43" t="s">
        <v>121</v>
      </c>
      <c r="C125" s="190">
        <f t="shared" si="100"/>
        <v>0</v>
      </c>
      <c r="D125" s="264">
        <v>0</v>
      </c>
      <c r="E125" s="45"/>
      <c r="F125" s="700">
        <f t="shared" si="109"/>
        <v>0</v>
      </c>
      <c r="G125" s="230"/>
      <c r="H125" s="45"/>
      <c r="I125" s="705">
        <f t="shared" si="110"/>
        <v>0</v>
      </c>
      <c r="J125" s="264"/>
      <c r="K125" s="45"/>
      <c r="L125" s="700">
        <f t="shared" si="111"/>
        <v>0</v>
      </c>
      <c r="M125" s="230"/>
      <c r="N125" s="45"/>
      <c r="O125" s="705">
        <f t="shared" si="112"/>
        <v>0</v>
      </c>
      <c r="P125" s="291"/>
      <c r="Q125" s="297"/>
    </row>
    <row r="126" spans="1:17" hidden="1" x14ac:dyDescent="0.25">
      <c r="A126" s="30">
        <v>2279</v>
      </c>
      <c r="B126" s="43" t="s">
        <v>122</v>
      </c>
      <c r="C126" s="190">
        <f t="shared" si="100"/>
        <v>0</v>
      </c>
      <c r="D126" s="264">
        <v>0</v>
      </c>
      <c r="E126" s="45"/>
      <c r="F126" s="700">
        <f t="shared" si="109"/>
        <v>0</v>
      </c>
      <c r="G126" s="230"/>
      <c r="H126" s="45"/>
      <c r="I126" s="705">
        <f t="shared" si="110"/>
        <v>0</v>
      </c>
      <c r="J126" s="264"/>
      <c r="K126" s="45"/>
      <c r="L126" s="700">
        <f t="shared" si="111"/>
        <v>0</v>
      </c>
      <c r="M126" s="230"/>
      <c r="N126" s="45"/>
      <c r="O126" s="705">
        <f t="shared" si="112"/>
        <v>0</v>
      </c>
      <c r="P126" s="291"/>
      <c r="Q126" s="297"/>
    </row>
    <row r="127" spans="1:17" hidden="1" x14ac:dyDescent="0.25">
      <c r="A127" s="782">
        <v>2280</v>
      </c>
      <c r="B127" s="40" t="s">
        <v>123</v>
      </c>
      <c r="C127" s="189">
        <f t="shared" si="100"/>
        <v>0</v>
      </c>
      <c r="D127" s="131">
        <f>SUM(D128)</f>
        <v>0</v>
      </c>
      <c r="E127" s="79">
        <f>SUM(E128)</f>
        <v>0</v>
      </c>
      <c r="F127" s="176">
        <f t="shared" ref="F127:O127" si="113">SUM(F128)</f>
        <v>0</v>
      </c>
      <c r="G127" s="233">
        <f t="shared" si="113"/>
        <v>0</v>
      </c>
      <c r="H127" s="79">
        <f t="shared" si="113"/>
        <v>0</v>
      </c>
      <c r="I127" s="90">
        <f t="shared" si="113"/>
        <v>0</v>
      </c>
      <c r="J127" s="131">
        <f t="shared" si="113"/>
        <v>0</v>
      </c>
      <c r="K127" s="79">
        <f t="shared" si="113"/>
        <v>0</v>
      </c>
      <c r="L127" s="176">
        <f t="shared" si="113"/>
        <v>0</v>
      </c>
      <c r="M127" s="233">
        <f t="shared" si="113"/>
        <v>0</v>
      </c>
      <c r="N127" s="79">
        <f t="shared" si="113"/>
        <v>0</v>
      </c>
      <c r="O127" s="91">
        <f t="shared" si="113"/>
        <v>0</v>
      </c>
      <c r="P127" s="291"/>
      <c r="Q127" s="297"/>
    </row>
    <row r="128" spans="1:17" hidden="1" x14ac:dyDescent="0.25">
      <c r="A128" s="30">
        <v>2283</v>
      </c>
      <c r="B128" s="43" t="s">
        <v>124</v>
      </c>
      <c r="C128" s="190">
        <f t="shared" si="100"/>
        <v>0</v>
      </c>
      <c r="D128" s="264">
        <v>0</v>
      </c>
      <c r="E128" s="45"/>
      <c r="F128" s="700">
        <f>D128+E128</f>
        <v>0</v>
      </c>
      <c r="G128" s="230"/>
      <c r="H128" s="45"/>
      <c r="I128" s="705">
        <f>G128+H128</f>
        <v>0</v>
      </c>
      <c r="J128" s="264"/>
      <c r="K128" s="45"/>
      <c r="L128" s="700">
        <f>J128+K128</f>
        <v>0</v>
      </c>
      <c r="M128" s="230"/>
      <c r="N128" s="45"/>
      <c r="O128" s="705">
        <f>M128+N128</f>
        <v>0</v>
      </c>
      <c r="P128" s="291"/>
      <c r="Q128" s="297"/>
    </row>
    <row r="129" spans="1:17" ht="38.25" hidden="1" customHeight="1" x14ac:dyDescent="0.25">
      <c r="A129" s="35">
        <v>2300</v>
      </c>
      <c r="B129" s="72" t="s">
        <v>125</v>
      </c>
      <c r="C129" s="188">
        <f t="shared" si="100"/>
        <v>0</v>
      </c>
      <c r="D129" s="130">
        <f>SUM(D130,D135,D139,D140,D143,D150,D158,D159,D162)</f>
        <v>0</v>
      </c>
      <c r="E129" s="38">
        <f t="shared" ref="E129" si="114">SUM(E130,E135,E139,E140,E143,E150,E158,E159,E162)</f>
        <v>0</v>
      </c>
      <c r="F129" s="175">
        <f>SUM(F130,F135,F139,F140,F143,F150,F158,F159,F162)</f>
        <v>0</v>
      </c>
      <c r="G129" s="228">
        <f t="shared" ref="G129:N129" si="115">SUM(G130,G135,G139,G140,G143,G150,G158,G159,G162)</f>
        <v>0</v>
      </c>
      <c r="H129" s="38">
        <f t="shared" si="115"/>
        <v>0</v>
      </c>
      <c r="I129" s="123">
        <f t="shared" si="115"/>
        <v>0</v>
      </c>
      <c r="J129" s="130">
        <f t="shared" si="115"/>
        <v>0</v>
      </c>
      <c r="K129" s="38">
        <f t="shared" si="115"/>
        <v>0</v>
      </c>
      <c r="L129" s="175">
        <f t="shared" si="115"/>
        <v>0</v>
      </c>
      <c r="M129" s="228">
        <f t="shared" si="115"/>
        <v>0</v>
      </c>
      <c r="N129" s="38">
        <f t="shared" si="115"/>
        <v>0</v>
      </c>
      <c r="O129" s="123">
        <f>SUM(O130,O135,O139,O140,O143,O150,O158,O159,O162)</f>
        <v>0</v>
      </c>
      <c r="P129" s="293"/>
      <c r="Q129" s="297"/>
    </row>
    <row r="130" spans="1:17" ht="24" hidden="1" x14ac:dyDescent="0.25">
      <c r="A130" s="782">
        <v>2310</v>
      </c>
      <c r="B130" s="40" t="s">
        <v>126</v>
      </c>
      <c r="C130" s="189">
        <f t="shared" si="100"/>
        <v>0</v>
      </c>
      <c r="D130" s="131">
        <f>SUM(D131:D134)</f>
        <v>0</v>
      </c>
      <c r="E130" s="79">
        <f t="shared" ref="E130:O130" si="116">SUM(E131:E134)</f>
        <v>0</v>
      </c>
      <c r="F130" s="176">
        <f t="shared" si="116"/>
        <v>0</v>
      </c>
      <c r="G130" s="233">
        <f t="shared" si="116"/>
        <v>0</v>
      </c>
      <c r="H130" s="79">
        <f t="shared" si="116"/>
        <v>0</v>
      </c>
      <c r="I130" s="90">
        <f t="shared" si="116"/>
        <v>0</v>
      </c>
      <c r="J130" s="131">
        <f t="shared" si="116"/>
        <v>0</v>
      </c>
      <c r="K130" s="79">
        <f t="shared" si="116"/>
        <v>0</v>
      </c>
      <c r="L130" s="176">
        <f t="shared" si="116"/>
        <v>0</v>
      </c>
      <c r="M130" s="233">
        <f t="shared" si="116"/>
        <v>0</v>
      </c>
      <c r="N130" s="79">
        <f t="shared" si="116"/>
        <v>0</v>
      </c>
      <c r="O130" s="90">
        <f t="shared" si="116"/>
        <v>0</v>
      </c>
      <c r="P130" s="290"/>
      <c r="Q130" s="297"/>
    </row>
    <row r="131" spans="1:17" hidden="1" x14ac:dyDescent="0.25">
      <c r="A131" s="30">
        <v>2311</v>
      </c>
      <c r="B131" s="43" t="s">
        <v>127</v>
      </c>
      <c r="C131" s="190">
        <f t="shared" si="100"/>
        <v>0</v>
      </c>
      <c r="D131" s="264">
        <v>0</v>
      </c>
      <c r="E131" s="45"/>
      <c r="F131" s="700">
        <f t="shared" ref="F131:F134" si="117">D131+E131</f>
        <v>0</v>
      </c>
      <c r="G131" s="230"/>
      <c r="H131" s="45"/>
      <c r="I131" s="705">
        <f t="shared" ref="I131:I134" si="118">G131+H131</f>
        <v>0</v>
      </c>
      <c r="J131" s="264"/>
      <c r="K131" s="45"/>
      <c r="L131" s="700">
        <f t="shared" ref="L131:L134" si="119">J131+K131</f>
        <v>0</v>
      </c>
      <c r="M131" s="230"/>
      <c r="N131" s="45"/>
      <c r="O131" s="705">
        <f t="shared" ref="O131:O134" si="120">M131+N131</f>
        <v>0</v>
      </c>
      <c r="P131" s="291"/>
      <c r="Q131" s="297"/>
    </row>
    <row r="132" spans="1:17" hidden="1" x14ac:dyDescent="0.25">
      <c r="A132" s="30">
        <v>2312</v>
      </c>
      <c r="B132" s="43" t="s">
        <v>128</v>
      </c>
      <c r="C132" s="190">
        <f t="shared" si="100"/>
        <v>0</v>
      </c>
      <c r="D132" s="264">
        <v>0</v>
      </c>
      <c r="E132" s="45"/>
      <c r="F132" s="700">
        <f t="shared" si="117"/>
        <v>0</v>
      </c>
      <c r="G132" s="230"/>
      <c r="H132" s="45"/>
      <c r="I132" s="705">
        <f t="shared" si="118"/>
        <v>0</v>
      </c>
      <c r="J132" s="264"/>
      <c r="K132" s="45"/>
      <c r="L132" s="700">
        <f t="shared" si="119"/>
        <v>0</v>
      </c>
      <c r="M132" s="230"/>
      <c r="N132" s="45"/>
      <c r="O132" s="705">
        <f t="shared" si="120"/>
        <v>0</v>
      </c>
      <c r="P132" s="291"/>
      <c r="Q132" s="297"/>
    </row>
    <row r="133" spans="1:17" hidden="1" x14ac:dyDescent="0.25">
      <c r="A133" s="30">
        <v>2313</v>
      </c>
      <c r="B133" s="43" t="s">
        <v>129</v>
      </c>
      <c r="C133" s="190">
        <f t="shared" si="100"/>
        <v>0</v>
      </c>
      <c r="D133" s="264">
        <v>0</v>
      </c>
      <c r="E133" s="45"/>
      <c r="F133" s="700">
        <f t="shared" si="117"/>
        <v>0</v>
      </c>
      <c r="G133" s="230"/>
      <c r="H133" s="45"/>
      <c r="I133" s="705">
        <f t="shared" si="118"/>
        <v>0</v>
      </c>
      <c r="J133" s="264"/>
      <c r="K133" s="45"/>
      <c r="L133" s="700">
        <f t="shared" si="119"/>
        <v>0</v>
      </c>
      <c r="M133" s="230"/>
      <c r="N133" s="45"/>
      <c r="O133" s="705">
        <f t="shared" si="120"/>
        <v>0</v>
      </c>
      <c r="P133" s="291"/>
      <c r="Q133" s="297"/>
    </row>
    <row r="134" spans="1:17" ht="47.25" hidden="1" customHeight="1" x14ac:dyDescent="0.25">
      <c r="A134" s="30">
        <v>2314</v>
      </c>
      <c r="B134" s="43" t="s">
        <v>307</v>
      </c>
      <c r="C134" s="190">
        <f t="shared" si="100"/>
        <v>0</v>
      </c>
      <c r="D134" s="264">
        <v>0</v>
      </c>
      <c r="E134" s="45"/>
      <c r="F134" s="700">
        <f t="shared" si="117"/>
        <v>0</v>
      </c>
      <c r="G134" s="230"/>
      <c r="H134" s="45"/>
      <c r="I134" s="705">
        <f t="shared" si="118"/>
        <v>0</v>
      </c>
      <c r="J134" s="264"/>
      <c r="K134" s="45"/>
      <c r="L134" s="700">
        <f t="shared" si="119"/>
        <v>0</v>
      </c>
      <c r="M134" s="230"/>
      <c r="N134" s="45"/>
      <c r="O134" s="705">
        <f t="shared" si="120"/>
        <v>0</v>
      </c>
      <c r="P134" s="291"/>
      <c r="Q134" s="297"/>
    </row>
    <row r="135" spans="1:17" hidden="1" x14ac:dyDescent="0.25">
      <c r="A135" s="75">
        <v>2320</v>
      </c>
      <c r="B135" s="43" t="s">
        <v>130</v>
      </c>
      <c r="C135" s="190">
        <f t="shared" si="100"/>
        <v>0</v>
      </c>
      <c r="D135" s="132">
        <f>SUM(D136:D138)</f>
        <v>0</v>
      </c>
      <c r="E135" s="76">
        <f>SUM(E136:E138)</f>
        <v>0</v>
      </c>
      <c r="F135" s="95">
        <f>SUM(F136:F138)</f>
        <v>0</v>
      </c>
      <c r="G135" s="231">
        <f t="shared" ref="G135" si="121">SUM(G136:G138)</f>
        <v>0</v>
      </c>
      <c r="H135" s="76">
        <f>SUM(H136:H138)</f>
        <v>0</v>
      </c>
      <c r="I135" s="91">
        <f t="shared" ref="I135:N135" si="122">SUM(I136:I138)</f>
        <v>0</v>
      </c>
      <c r="J135" s="132">
        <f t="shared" si="122"/>
        <v>0</v>
      </c>
      <c r="K135" s="76">
        <f t="shared" si="122"/>
        <v>0</v>
      </c>
      <c r="L135" s="95">
        <f t="shared" si="122"/>
        <v>0</v>
      </c>
      <c r="M135" s="231">
        <f t="shared" si="122"/>
        <v>0</v>
      </c>
      <c r="N135" s="76">
        <f t="shared" si="122"/>
        <v>0</v>
      </c>
      <c r="O135" s="91">
        <f>SUM(O136:O138)</f>
        <v>0</v>
      </c>
      <c r="P135" s="291"/>
      <c r="Q135" s="297"/>
    </row>
    <row r="136" spans="1:17" hidden="1" x14ac:dyDescent="0.25">
      <c r="A136" s="30">
        <v>2321</v>
      </c>
      <c r="B136" s="43" t="s">
        <v>131</v>
      </c>
      <c r="C136" s="190">
        <f t="shared" si="100"/>
        <v>0</v>
      </c>
      <c r="D136" s="264">
        <v>0</v>
      </c>
      <c r="E136" s="45"/>
      <c r="F136" s="700">
        <f t="shared" ref="F136:F139" si="123">D136+E136</f>
        <v>0</v>
      </c>
      <c r="G136" s="230"/>
      <c r="H136" s="45"/>
      <c r="I136" s="705">
        <f t="shared" ref="I136:I139" si="124">G136+H136</f>
        <v>0</v>
      </c>
      <c r="J136" s="264"/>
      <c r="K136" s="45"/>
      <c r="L136" s="700">
        <f t="shared" ref="L136:L139" si="125">J136+K136</f>
        <v>0</v>
      </c>
      <c r="M136" s="230"/>
      <c r="N136" s="45"/>
      <c r="O136" s="705">
        <f t="shared" ref="O136:O139" si="126">M136+N136</f>
        <v>0</v>
      </c>
      <c r="P136" s="291"/>
      <c r="Q136" s="297"/>
    </row>
    <row r="137" spans="1:17" hidden="1" x14ac:dyDescent="0.25">
      <c r="A137" s="30">
        <v>2322</v>
      </c>
      <c r="B137" s="43" t="s">
        <v>132</v>
      </c>
      <c r="C137" s="190">
        <f t="shared" si="100"/>
        <v>0</v>
      </c>
      <c r="D137" s="264">
        <v>0</v>
      </c>
      <c r="E137" s="45"/>
      <c r="F137" s="700">
        <f t="shared" si="123"/>
        <v>0</v>
      </c>
      <c r="G137" s="230"/>
      <c r="H137" s="45"/>
      <c r="I137" s="705">
        <f t="shared" si="124"/>
        <v>0</v>
      </c>
      <c r="J137" s="264"/>
      <c r="K137" s="45"/>
      <c r="L137" s="700">
        <f t="shared" si="125"/>
        <v>0</v>
      </c>
      <c r="M137" s="230"/>
      <c r="N137" s="45"/>
      <c r="O137" s="705">
        <f t="shared" si="126"/>
        <v>0</v>
      </c>
      <c r="P137" s="291"/>
      <c r="Q137" s="297"/>
    </row>
    <row r="138" spans="1:17" ht="10.5" hidden="1" customHeight="1" x14ac:dyDescent="0.25">
      <c r="A138" s="30">
        <v>2329</v>
      </c>
      <c r="B138" s="43" t="s">
        <v>133</v>
      </c>
      <c r="C138" s="190">
        <f t="shared" si="100"/>
        <v>0</v>
      </c>
      <c r="D138" s="264">
        <v>0</v>
      </c>
      <c r="E138" s="45"/>
      <c r="F138" s="700">
        <f t="shared" si="123"/>
        <v>0</v>
      </c>
      <c r="G138" s="230"/>
      <c r="H138" s="45"/>
      <c r="I138" s="705">
        <f t="shared" si="124"/>
        <v>0</v>
      </c>
      <c r="J138" s="264"/>
      <c r="K138" s="45"/>
      <c r="L138" s="700">
        <f t="shared" si="125"/>
        <v>0</v>
      </c>
      <c r="M138" s="230"/>
      <c r="N138" s="45"/>
      <c r="O138" s="705">
        <f t="shared" si="126"/>
        <v>0</v>
      </c>
      <c r="P138" s="291"/>
      <c r="Q138" s="297"/>
    </row>
    <row r="139" spans="1:17" hidden="1" x14ac:dyDescent="0.25">
      <c r="A139" s="75">
        <v>2330</v>
      </c>
      <c r="B139" s="43" t="s">
        <v>134</v>
      </c>
      <c r="C139" s="190">
        <f t="shared" si="100"/>
        <v>0</v>
      </c>
      <c r="D139" s="264">
        <v>0</v>
      </c>
      <c r="E139" s="45"/>
      <c r="F139" s="700">
        <f t="shared" si="123"/>
        <v>0</v>
      </c>
      <c r="G139" s="230"/>
      <c r="H139" s="45"/>
      <c r="I139" s="705">
        <f t="shared" si="124"/>
        <v>0</v>
      </c>
      <c r="J139" s="264"/>
      <c r="K139" s="45"/>
      <c r="L139" s="700">
        <f t="shared" si="125"/>
        <v>0</v>
      </c>
      <c r="M139" s="230"/>
      <c r="N139" s="45"/>
      <c r="O139" s="705">
        <f t="shared" si="126"/>
        <v>0</v>
      </c>
      <c r="P139" s="291"/>
      <c r="Q139" s="297"/>
    </row>
    <row r="140" spans="1:17" ht="36" hidden="1" x14ac:dyDescent="0.25">
      <c r="A140" s="75">
        <v>2340</v>
      </c>
      <c r="B140" s="43" t="s">
        <v>135</v>
      </c>
      <c r="C140" s="190">
        <f t="shared" si="100"/>
        <v>0</v>
      </c>
      <c r="D140" s="132">
        <f>SUM(D141:D142)</f>
        <v>0</v>
      </c>
      <c r="E140" s="76">
        <f>SUM(E141:E142)</f>
        <v>0</v>
      </c>
      <c r="F140" s="95">
        <f>SUM(F141:F142)</f>
        <v>0</v>
      </c>
      <c r="G140" s="231">
        <f t="shared" ref="G140:N140" si="127">SUM(G141:G142)</f>
        <v>0</v>
      </c>
      <c r="H140" s="76">
        <f t="shared" si="127"/>
        <v>0</v>
      </c>
      <c r="I140" s="91">
        <f t="shared" si="127"/>
        <v>0</v>
      </c>
      <c r="J140" s="132">
        <f t="shared" si="127"/>
        <v>0</v>
      </c>
      <c r="K140" s="76">
        <f t="shared" si="127"/>
        <v>0</v>
      </c>
      <c r="L140" s="95">
        <f t="shared" si="127"/>
        <v>0</v>
      </c>
      <c r="M140" s="231">
        <f t="shared" si="127"/>
        <v>0</v>
      </c>
      <c r="N140" s="76">
        <f t="shared" si="127"/>
        <v>0</v>
      </c>
      <c r="O140" s="91">
        <f>SUM(O141:O142)</f>
        <v>0</v>
      </c>
      <c r="P140" s="291"/>
      <c r="Q140" s="297"/>
    </row>
    <row r="141" spans="1:17" hidden="1" x14ac:dyDescent="0.25">
      <c r="A141" s="30">
        <v>2341</v>
      </c>
      <c r="B141" s="43" t="s">
        <v>136</v>
      </c>
      <c r="C141" s="190">
        <f t="shared" si="100"/>
        <v>0</v>
      </c>
      <c r="D141" s="264">
        <v>0</v>
      </c>
      <c r="E141" s="45"/>
      <c r="F141" s="700">
        <f t="shared" ref="F141:F142" si="128">D141+E141</f>
        <v>0</v>
      </c>
      <c r="G141" s="230"/>
      <c r="H141" s="45"/>
      <c r="I141" s="705">
        <f t="shared" ref="I141:I142" si="129">G141+H141</f>
        <v>0</v>
      </c>
      <c r="J141" s="264"/>
      <c r="K141" s="45"/>
      <c r="L141" s="700">
        <f t="shared" ref="L141:L142" si="130">J141+K141</f>
        <v>0</v>
      </c>
      <c r="M141" s="230"/>
      <c r="N141" s="45"/>
      <c r="O141" s="705">
        <f t="shared" ref="O141:O142" si="131">M141+N141</f>
        <v>0</v>
      </c>
      <c r="P141" s="291"/>
      <c r="Q141" s="297"/>
    </row>
    <row r="142" spans="1:17" ht="24" hidden="1" x14ac:dyDescent="0.25">
      <c r="A142" s="30">
        <v>2344</v>
      </c>
      <c r="B142" s="43" t="s">
        <v>137</v>
      </c>
      <c r="C142" s="190">
        <f t="shared" si="100"/>
        <v>0</v>
      </c>
      <c r="D142" s="264">
        <v>0</v>
      </c>
      <c r="E142" s="45"/>
      <c r="F142" s="700">
        <f t="shared" si="128"/>
        <v>0</v>
      </c>
      <c r="G142" s="230"/>
      <c r="H142" s="45"/>
      <c r="I142" s="705">
        <f t="shared" si="129"/>
        <v>0</v>
      </c>
      <c r="J142" s="264"/>
      <c r="K142" s="45"/>
      <c r="L142" s="700">
        <f t="shared" si="130"/>
        <v>0</v>
      </c>
      <c r="M142" s="230"/>
      <c r="N142" s="45"/>
      <c r="O142" s="705">
        <f t="shared" si="131"/>
        <v>0</v>
      </c>
      <c r="P142" s="291"/>
      <c r="Q142" s="297"/>
    </row>
    <row r="143" spans="1:17" hidden="1" x14ac:dyDescent="0.25">
      <c r="A143" s="73">
        <v>2350</v>
      </c>
      <c r="B143" s="58" t="s">
        <v>138</v>
      </c>
      <c r="C143" s="195">
        <f t="shared" si="100"/>
        <v>0</v>
      </c>
      <c r="D143" s="86">
        <f>SUM(D144:D149)</f>
        <v>0</v>
      </c>
      <c r="E143" s="74">
        <f>SUM(E144:E149)</f>
        <v>0</v>
      </c>
      <c r="F143" s="174">
        <f>SUM(F144:F149)</f>
        <v>0</v>
      </c>
      <c r="G143" s="229">
        <f t="shared" ref="G143:N143" si="132">SUM(G144:G149)</f>
        <v>0</v>
      </c>
      <c r="H143" s="74">
        <f t="shared" si="132"/>
        <v>0</v>
      </c>
      <c r="I143" s="154">
        <f t="shared" si="132"/>
        <v>0</v>
      </c>
      <c r="J143" s="86">
        <f t="shared" si="132"/>
        <v>0</v>
      </c>
      <c r="K143" s="74">
        <f t="shared" si="132"/>
        <v>0</v>
      </c>
      <c r="L143" s="174">
        <f t="shared" si="132"/>
        <v>0</v>
      </c>
      <c r="M143" s="229">
        <f t="shared" si="132"/>
        <v>0</v>
      </c>
      <c r="N143" s="74">
        <f t="shared" si="132"/>
        <v>0</v>
      </c>
      <c r="O143" s="154">
        <f>SUM(O144:O149)</f>
        <v>0</v>
      </c>
      <c r="P143" s="292"/>
      <c r="Q143" s="297"/>
    </row>
    <row r="144" spans="1:17" hidden="1" x14ac:dyDescent="0.25">
      <c r="A144" s="27">
        <v>2351</v>
      </c>
      <c r="B144" s="40" t="s">
        <v>139</v>
      </c>
      <c r="C144" s="189">
        <f t="shared" si="100"/>
        <v>0</v>
      </c>
      <c r="D144" s="263">
        <v>0</v>
      </c>
      <c r="E144" s="42"/>
      <c r="F144" s="699">
        <f t="shared" ref="F144:F149" si="133">D144+E144</f>
        <v>0</v>
      </c>
      <c r="G144" s="220"/>
      <c r="H144" s="42"/>
      <c r="I144" s="703">
        <f t="shared" ref="I144:I149" si="134">G144+H144</f>
        <v>0</v>
      </c>
      <c r="J144" s="263"/>
      <c r="K144" s="42"/>
      <c r="L144" s="699">
        <f t="shared" ref="L144:L149" si="135">J144+K144</f>
        <v>0</v>
      </c>
      <c r="M144" s="220"/>
      <c r="N144" s="42"/>
      <c r="O144" s="703">
        <f t="shared" ref="O144:O149" si="136">M144+N144</f>
        <v>0</v>
      </c>
      <c r="P144" s="290"/>
      <c r="Q144" s="297"/>
    </row>
    <row r="145" spans="1:17" hidden="1" x14ac:dyDescent="0.25">
      <c r="A145" s="30">
        <v>2352</v>
      </c>
      <c r="B145" s="43" t="s">
        <v>140</v>
      </c>
      <c r="C145" s="190">
        <f t="shared" si="100"/>
        <v>0</v>
      </c>
      <c r="D145" s="264">
        <v>0</v>
      </c>
      <c r="E145" s="45"/>
      <c r="F145" s="700">
        <f t="shared" si="133"/>
        <v>0</v>
      </c>
      <c r="G145" s="230"/>
      <c r="H145" s="45"/>
      <c r="I145" s="705">
        <f t="shared" si="134"/>
        <v>0</v>
      </c>
      <c r="J145" s="264"/>
      <c r="K145" s="45"/>
      <c r="L145" s="700">
        <f t="shared" si="135"/>
        <v>0</v>
      </c>
      <c r="M145" s="230"/>
      <c r="N145" s="45"/>
      <c r="O145" s="705">
        <f t="shared" si="136"/>
        <v>0</v>
      </c>
      <c r="P145" s="291"/>
      <c r="Q145" s="297"/>
    </row>
    <row r="146" spans="1:17" hidden="1" x14ac:dyDescent="0.25">
      <c r="A146" s="30">
        <v>2353</v>
      </c>
      <c r="B146" s="43" t="s">
        <v>141</v>
      </c>
      <c r="C146" s="190">
        <f t="shared" si="100"/>
        <v>0</v>
      </c>
      <c r="D146" s="264">
        <v>0</v>
      </c>
      <c r="E146" s="45"/>
      <c r="F146" s="700">
        <f t="shared" si="133"/>
        <v>0</v>
      </c>
      <c r="G146" s="230"/>
      <c r="H146" s="45"/>
      <c r="I146" s="705">
        <f t="shared" si="134"/>
        <v>0</v>
      </c>
      <c r="J146" s="264"/>
      <c r="K146" s="45"/>
      <c r="L146" s="700">
        <f t="shared" si="135"/>
        <v>0</v>
      </c>
      <c r="M146" s="230"/>
      <c r="N146" s="45"/>
      <c r="O146" s="705">
        <f t="shared" si="136"/>
        <v>0</v>
      </c>
      <c r="P146" s="291"/>
      <c r="Q146" s="297"/>
    </row>
    <row r="147" spans="1:17" hidden="1" x14ac:dyDescent="0.25">
      <c r="A147" s="30">
        <v>2354</v>
      </c>
      <c r="B147" s="43" t="s">
        <v>142</v>
      </c>
      <c r="C147" s="190">
        <f t="shared" si="100"/>
        <v>0</v>
      </c>
      <c r="D147" s="264">
        <v>0</v>
      </c>
      <c r="E147" s="45"/>
      <c r="F147" s="700">
        <f t="shared" si="133"/>
        <v>0</v>
      </c>
      <c r="G147" s="230"/>
      <c r="H147" s="45"/>
      <c r="I147" s="705">
        <f t="shared" si="134"/>
        <v>0</v>
      </c>
      <c r="J147" s="264"/>
      <c r="K147" s="45"/>
      <c r="L147" s="700">
        <f t="shared" si="135"/>
        <v>0</v>
      </c>
      <c r="M147" s="230"/>
      <c r="N147" s="45"/>
      <c r="O147" s="705">
        <f t="shared" si="136"/>
        <v>0</v>
      </c>
      <c r="P147" s="291"/>
      <c r="Q147" s="297"/>
    </row>
    <row r="148" spans="1:17" hidden="1" x14ac:dyDescent="0.25">
      <c r="A148" s="30">
        <v>2355</v>
      </c>
      <c r="B148" s="43" t="s">
        <v>143</v>
      </c>
      <c r="C148" s="190">
        <f t="shared" si="100"/>
        <v>0</v>
      </c>
      <c r="D148" s="264">
        <v>0</v>
      </c>
      <c r="E148" s="45"/>
      <c r="F148" s="700">
        <f t="shared" si="133"/>
        <v>0</v>
      </c>
      <c r="G148" s="230"/>
      <c r="H148" s="45"/>
      <c r="I148" s="705">
        <f t="shared" si="134"/>
        <v>0</v>
      </c>
      <c r="J148" s="264"/>
      <c r="K148" s="45"/>
      <c r="L148" s="700">
        <f t="shared" si="135"/>
        <v>0</v>
      </c>
      <c r="M148" s="230"/>
      <c r="N148" s="45"/>
      <c r="O148" s="705">
        <f t="shared" si="136"/>
        <v>0</v>
      </c>
      <c r="P148" s="291"/>
      <c r="Q148" s="297"/>
    </row>
    <row r="149" spans="1:17" hidden="1" x14ac:dyDescent="0.25">
      <c r="A149" s="30">
        <v>2359</v>
      </c>
      <c r="B149" s="43" t="s">
        <v>144</v>
      </c>
      <c r="C149" s="190">
        <f t="shared" si="100"/>
        <v>0</v>
      </c>
      <c r="D149" s="264">
        <v>0</v>
      </c>
      <c r="E149" s="45"/>
      <c r="F149" s="700">
        <f t="shared" si="133"/>
        <v>0</v>
      </c>
      <c r="G149" s="230"/>
      <c r="H149" s="45"/>
      <c r="I149" s="705">
        <f t="shared" si="134"/>
        <v>0</v>
      </c>
      <c r="J149" s="264"/>
      <c r="K149" s="45"/>
      <c r="L149" s="700">
        <f t="shared" si="135"/>
        <v>0</v>
      </c>
      <c r="M149" s="230"/>
      <c r="N149" s="45"/>
      <c r="O149" s="705">
        <f t="shared" si="136"/>
        <v>0</v>
      </c>
      <c r="P149" s="291"/>
      <c r="Q149" s="297"/>
    </row>
    <row r="150" spans="1:17" ht="24.75" hidden="1" customHeight="1" x14ac:dyDescent="0.25">
      <c r="A150" s="75">
        <v>2360</v>
      </c>
      <c r="B150" s="43" t="s">
        <v>145</v>
      </c>
      <c r="C150" s="190">
        <f t="shared" si="100"/>
        <v>0</v>
      </c>
      <c r="D150" s="132">
        <f>SUM(D151:D157)</f>
        <v>0</v>
      </c>
      <c r="E150" s="76">
        <f>SUM(E151:E157)</f>
        <v>0</v>
      </c>
      <c r="F150" s="95">
        <f>SUM(F151:F157)</f>
        <v>0</v>
      </c>
      <c r="G150" s="231">
        <f t="shared" ref="G150:N150" si="137">SUM(G151:G157)</f>
        <v>0</v>
      </c>
      <c r="H150" s="76">
        <f t="shared" si="137"/>
        <v>0</v>
      </c>
      <c r="I150" s="91">
        <f t="shared" si="137"/>
        <v>0</v>
      </c>
      <c r="J150" s="132">
        <f t="shared" si="137"/>
        <v>0</v>
      </c>
      <c r="K150" s="76">
        <f t="shared" si="137"/>
        <v>0</v>
      </c>
      <c r="L150" s="95">
        <f t="shared" si="137"/>
        <v>0</v>
      </c>
      <c r="M150" s="231">
        <f t="shared" si="137"/>
        <v>0</v>
      </c>
      <c r="N150" s="76">
        <f t="shared" si="137"/>
        <v>0</v>
      </c>
      <c r="O150" s="91">
        <f>SUM(O151:O157)</f>
        <v>0</v>
      </c>
      <c r="P150" s="291"/>
      <c r="Q150" s="297"/>
    </row>
    <row r="151" spans="1:17" hidden="1" x14ac:dyDescent="0.25">
      <c r="A151" s="29">
        <v>2361</v>
      </c>
      <c r="B151" s="43" t="s">
        <v>146</v>
      </c>
      <c r="C151" s="190">
        <f t="shared" si="100"/>
        <v>0</v>
      </c>
      <c r="D151" s="264">
        <v>0</v>
      </c>
      <c r="E151" s="45"/>
      <c r="F151" s="700">
        <f t="shared" ref="F151:F158" si="138">D151+E151</f>
        <v>0</v>
      </c>
      <c r="G151" s="230"/>
      <c r="H151" s="45"/>
      <c r="I151" s="705">
        <f t="shared" ref="I151:I158" si="139">G151+H151</f>
        <v>0</v>
      </c>
      <c r="J151" s="264"/>
      <c r="K151" s="45"/>
      <c r="L151" s="700">
        <f t="shared" ref="L151:L158" si="140">J151+K151</f>
        <v>0</v>
      </c>
      <c r="M151" s="230"/>
      <c r="N151" s="45"/>
      <c r="O151" s="705">
        <f t="shared" ref="O151:O158" si="141">M151+N151</f>
        <v>0</v>
      </c>
      <c r="P151" s="291"/>
      <c r="Q151" s="297"/>
    </row>
    <row r="152" spans="1:17" hidden="1" x14ac:dyDescent="0.25">
      <c r="A152" s="29">
        <v>2362</v>
      </c>
      <c r="B152" s="43" t="s">
        <v>147</v>
      </c>
      <c r="C152" s="190">
        <f t="shared" si="100"/>
        <v>0</v>
      </c>
      <c r="D152" s="264">
        <v>0</v>
      </c>
      <c r="E152" s="45"/>
      <c r="F152" s="700">
        <f t="shared" si="138"/>
        <v>0</v>
      </c>
      <c r="G152" s="230"/>
      <c r="H152" s="45"/>
      <c r="I152" s="705">
        <f t="shared" si="139"/>
        <v>0</v>
      </c>
      <c r="J152" s="264"/>
      <c r="K152" s="45"/>
      <c r="L152" s="700">
        <f t="shared" si="140"/>
        <v>0</v>
      </c>
      <c r="M152" s="230"/>
      <c r="N152" s="45"/>
      <c r="O152" s="705">
        <f t="shared" si="141"/>
        <v>0</v>
      </c>
      <c r="P152" s="291"/>
      <c r="Q152" s="297"/>
    </row>
    <row r="153" spans="1:17" hidden="1" x14ac:dyDescent="0.25">
      <c r="A153" s="29">
        <v>2363</v>
      </c>
      <c r="B153" s="43" t="s">
        <v>148</v>
      </c>
      <c r="C153" s="190">
        <f t="shared" si="100"/>
        <v>0</v>
      </c>
      <c r="D153" s="264">
        <v>0</v>
      </c>
      <c r="E153" s="45"/>
      <c r="F153" s="700">
        <f t="shared" si="138"/>
        <v>0</v>
      </c>
      <c r="G153" s="230"/>
      <c r="H153" s="45"/>
      <c r="I153" s="705">
        <f t="shared" si="139"/>
        <v>0</v>
      </c>
      <c r="J153" s="264"/>
      <c r="K153" s="45"/>
      <c r="L153" s="700">
        <f t="shared" si="140"/>
        <v>0</v>
      </c>
      <c r="M153" s="230"/>
      <c r="N153" s="45"/>
      <c r="O153" s="705">
        <f t="shared" si="141"/>
        <v>0</v>
      </c>
      <c r="P153" s="291"/>
      <c r="Q153" s="297"/>
    </row>
    <row r="154" spans="1:17" hidden="1" x14ac:dyDescent="0.25">
      <c r="A154" s="29">
        <v>2364</v>
      </c>
      <c r="B154" s="43" t="s">
        <v>149</v>
      </c>
      <c r="C154" s="190">
        <f t="shared" si="100"/>
        <v>0</v>
      </c>
      <c r="D154" s="264">
        <v>0</v>
      </c>
      <c r="E154" s="45"/>
      <c r="F154" s="700">
        <f t="shared" si="138"/>
        <v>0</v>
      </c>
      <c r="G154" s="230"/>
      <c r="H154" s="45"/>
      <c r="I154" s="705">
        <f t="shared" si="139"/>
        <v>0</v>
      </c>
      <c r="J154" s="264"/>
      <c r="K154" s="45"/>
      <c r="L154" s="700">
        <f t="shared" si="140"/>
        <v>0</v>
      </c>
      <c r="M154" s="230"/>
      <c r="N154" s="45"/>
      <c r="O154" s="705">
        <f t="shared" si="141"/>
        <v>0</v>
      </c>
      <c r="P154" s="291"/>
      <c r="Q154" s="297"/>
    </row>
    <row r="155" spans="1:17" ht="12.75" hidden="1" customHeight="1" x14ac:dyDescent="0.25">
      <c r="A155" s="29">
        <v>2365</v>
      </c>
      <c r="B155" s="43" t="s">
        <v>150</v>
      </c>
      <c r="C155" s="190">
        <f t="shared" si="100"/>
        <v>0</v>
      </c>
      <c r="D155" s="264">
        <v>0</v>
      </c>
      <c r="E155" s="45"/>
      <c r="F155" s="700">
        <f t="shared" si="138"/>
        <v>0</v>
      </c>
      <c r="G155" s="230"/>
      <c r="H155" s="45"/>
      <c r="I155" s="705">
        <f t="shared" si="139"/>
        <v>0</v>
      </c>
      <c r="J155" s="264"/>
      <c r="K155" s="45"/>
      <c r="L155" s="700">
        <f t="shared" si="140"/>
        <v>0</v>
      </c>
      <c r="M155" s="230"/>
      <c r="N155" s="45"/>
      <c r="O155" s="705">
        <f t="shared" si="141"/>
        <v>0</v>
      </c>
      <c r="P155" s="291"/>
      <c r="Q155" s="297"/>
    </row>
    <row r="156" spans="1:17" ht="24" hidden="1" x14ac:dyDescent="0.25">
      <c r="A156" s="29">
        <v>2366</v>
      </c>
      <c r="B156" s="43" t="s">
        <v>151</v>
      </c>
      <c r="C156" s="190">
        <f t="shared" si="100"/>
        <v>0</v>
      </c>
      <c r="D156" s="264">
        <v>0</v>
      </c>
      <c r="E156" s="45"/>
      <c r="F156" s="700">
        <f t="shared" si="138"/>
        <v>0</v>
      </c>
      <c r="G156" s="230"/>
      <c r="H156" s="45"/>
      <c r="I156" s="705">
        <f t="shared" si="139"/>
        <v>0</v>
      </c>
      <c r="J156" s="264"/>
      <c r="K156" s="45"/>
      <c r="L156" s="700">
        <f t="shared" si="140"/>
        <v>0</v>
      </c>
      <c r="M156" s="230"/>
      <c r="N156" s="45"/>
      <c r="O156" s="705">
        <f t="shared" si="141"/>
        <v>0</v>
      </c>
      <c r="P156" s="291"/>
      <c r="Q156" s="297"/>
    </row>
    <row r="157" spans="1:17" ht="36" hidden="1" x14ac:dyDescent="0.25">
      <c r="A157" s="29">
        <v>2369</v>
      </c>
      <c r="B157" s="43" t="s">
        <v>152</v>
      </c>
      <c r="C157" s="190">
        <f t="shared" si="100"/>
        <v>0</v>
      </c>
      <c r="D157" s="264">
        <v>0</v>
      </c>
      <c r="E157" s="45"/>
      <c r="F157" s="700">
        <f t="shared" si="138"/>
        <v>0</v>
      </c>
      <c r="G157" s="230"/>
      <c r="H157" s="45"/>
      <c r="I157" s="705">
        <f t="shared" si="139"/>
        <v>0</v>
      </c>
      <c r="J157" s="264"/>
      <c r="K157" s="45"/>
      <c r="L157" s="700">
        <f t="shared" si="140"/>
        <v>0</v>
      </c>
      <c r="M157" s="230"/>
      <c r="N157" s="45"/>
      <c r="O157" s="705">
        <f t="shared" si="141"/>
        <v>0</v>
      </c>
      <c r="P157" s="291"/>
      <c r="Q157" s="297"/>
    </row>
    <row r="158" spans="1:17" hidden="1" x14ac:dyDescent="0.25">
      <c r="A158" s="73">
        <v>2370</v>
      </c>
      <c r="B158" s="58" t="s">
        <v>153</v>
      </c>
      <c r="C158" s="195">
        <f t="shared" si="100"/>
        <v>0</v>
      </c>
      <c r="D158" s="261">
        <v>0</v>
      </c>
      <c r="E158" s="77"/>
      <c r="F158" s="706">
        <f t="shared" si="138"/>
        <v>0</v>
      </c>
      <c r="G158" s="232"/>
      <c r="H158" s="77"/>
      <c r="I158" s="707">
        <f t="shared" si="139"/>
        <v>0</v>
      </c>
      <c r="J158" s="261"/>
      <c r="K158" s="77"/>
      <c r="L158" s="706">
        <f t="shared" si="140"/>
        <v>0</v>
      </c>
      <c r="M158" s="232"/>
      <c r="N158" s="77"/>
      <c r="O158" s="707">
        <f t="shared" si="141"/>
        <v>0</v>
      </c>
      <c r="P158" s="292"/>
      <c r="Q158" s="297"/>
    </row>
    <row r="159" spans="1:17" hidden="1" x14ac:dyDescent="0.25">
      <c r="A159" s="73">
        <v>2380</v>
      </c>
      <c r="B159" s="58" t="s">
        <v>154</v>
      </c>
      <c r="C159" s="195">
        <f t="shared" si="100"/>
        <v>0</v>
      </c>
      <c r="D159" s="86">
        <f>SUM(D160:D161)</f>
        <v>0</v>
      </c>
      <c r="E159" s="74">
        <f t="shared" ref="E159" si="142">SUM(E160:E161)</f>
        <v>0</v>
      </c>
      <c r="F159" s="174">
        <f>SUM(F160:F161)</f>
        <v>0</v>
      </c>
      <c r="G159" s="229">
        <f t="shared" ref="G159:N159" si="143">SUM(G160:G161)</f>
        <v>0</v>
      </c>
      <c r="H159" s="74">
        <f t="shared" si="143"/>
        <v>0</v>
      </c>
      <c r="I159" s="154">
        <f t="shared" si="143"/>
        <v>0</v>
      </c>
      <c r="J159" s="86">
        <f t="shared" si="143"/>
        <v>0</v>
      </c>
      <c r="K159" s="74">
        <f t="shared" si="143"/>
        <v>0</v>
      </c>
      <c r="L159" s="174">
        <f t="shared" si="143"/>
        <v>0</v>
      </c>
      <c r="M159" s="229">
        <f t="shared" si="143"/>
        <v>0</v>
      </c>
      <c r="N159" s="74">
        <f t="shared" si="143"/>
        <v>0</v>
      </c>
      <c r="O159" s="154">
        <f>SUM(O160:O161)</f>
        <v>0</v>
      </c>
      <c r="P159" s="292"/>
      <c r="Q159" s="297"/>
    </row>
    <row r="160" spans="1:17" hidden="1" x14ac:dyDescent="0.25">
      <c r="A160" s="26">
        <v>2381</v>
      </c>
      <c r="B160" s="40" t="s">
        <v>155</v>
      </c>
      <c r="C160" s="189">
        <f t="shared" si="100"/>
        <v>0</v>
      </c>
      <c r="D160" s="263">
        <v>0</v>
      </c>
      <c r="E160" s="42"/>
      <c r="F160" s="699">
        <f t="shared" ref="F160:F163" si="144">D160+E160</f>
        <v>0</v>
      </c>
      <c r="G160" s="220"/>
      <c r="H160" s="42"/>
      <c r="I160" s="703">
        <f t="shared" ref="I160:I163" si="145">G160+H160</f>
        <v>0</v>
      </c>
      <c r="J160" s="263"/>
      <c r="K160" s="42"/>
      <c r="L160" s="699">
        <f t="shared" ref="L160:L163" si="146">J160+K160</f>
        <v>0</v>
      </c>
      <c r="M160" s="220"/>
      <c r="N160" s="42"/>
      <c r="O160" s="703">
        <f t="shared" ref="O160:O163" si="147">M160+N160</f>
        <v>0</v>
      </c>
      <c r="P160" s="290"/>
      <c r="Q160" s="297"/>
    </row>
    <row r="161" spans="1:17" hidden="1" x14ac:dyDescent="0.25">
      <c r="A161" s="29">
        <v>2389</v>
      </c>
      <c r="B161" s="43" t="s">
        <v>156</v>
      </c>
      <c r="C161" s="190">
        <f t="shared" si="100"/>
        <v>0</v>
      </c>
      <c r="D161" s="264">
        <v>0</v>
      </c>
      <c r="E161" s="45"/>
      <c r="F161" s="700">
        <f t="shared" si="144"/>
        <v>0</v>
      </c>
      <c r="G161" s="230"/>
      <c r="H161" s="45"/>
      <c r="I161" s="705">
        <f t="shared" si="145"/>
        <v>0</v>
      </c>
      <c r="J161" s="264"/>
      <c r="K161" s="45"/>
      <c r="L161" s="700">
        <f t="shared" si="146"/>
        <v>0</v>
      </c>
      <c r="M161" s="230"/>
      <c r="N161" s="45"/>
      <c r="O161" s="705">
        <f t="shared" si="147"/>
        <v>0</v>
      </c>
      <c r="P161" s="291"/>
      <c r="Q161" s="297"/>
    </row>
    <row r="162" spans="1:17" hidden="1" x14ac:dyDescent="0.25">
      <c r="A162" s="73">
        <v>2390</v>
      </c>
      <c r="B162" s="58" t="s">
        <v>157</v>
      </c>
      <c r="C162" s="195">
        <f t="shared" si="100"/>
        <v>0</v>
      </c>
      <c r="D162" s="261">
        <v>0</v>
      </c>
      <c r="E162" s="77"/>
      <c r="F162" s="706">
        <f t="shared" si="144"/>
        <v>0</v>
      </c>
      <c r="G162" s="232"/>
      <c r="H162" s="77"/>
      <c r="I162" s="707">
        <f t="shared" si="145"/>
        <v>0</v>
      </c>
      <c r="J162" s="261"/>
      <c r="K162" s="77"/>
      <c r="L162" s="706">
        <f t="shared" si="146"/>
        <v>0</v>
      </c>
      <c r="M162" s="232"/>
      <c r="N162" s="77"/>
      <c r="O162" s="707">
        <f t="shared" si="147"/>
        <v>0</v>
      </c>
      <c r="P162" s="292"/>
      <c r="Q162" s="297"/>
    </row>
    <row r="163" spans="1:17" hidden="1" x14ac:dyDescent="0.25">
      <c r="A163" s="35">
        <v>2400</v>
      </c>
      <c r="B163" s="72" t="s">
        <v>158</v>
      </c>
      <c r="C163" s="188">
        <f t="shared" si="100"/>
        <v>0</v>
      </c>
      <c r="D163" s="248">
        <v>0</v>
      </c>
      <c r="E163" s="80"/>
      <c r="F163" s="708">
        <f t="shared" si="144"/>
        <v>0</v>
      </c>
      <c r="G163" s="234"/>
      <c r="H163" s="80"/>
      <c r="I163" s="709">
        <f t="shared" si="145"/>
        <v>0</v>
      </c>
      <c r="J163" s="248"/>
      <c r="K163" s="80"/>
      <c r="L163" s="708">
        <f t="shared" si="146"/>
        <v>0</v>
      </c>
      <c r="M163" s="234"/>
      <c r="N163" s="80"/>
      <c r="O163" s="709">
        <f t="shared" si="147"/>
        <v>0</v>
      </c>
      <c r="P163" s="293"/>
      <c r="Q163" s="297"/>
    </row>
    <row r="164" spans="1:17" ht="24" hidden="1" x14ac:dyDescent="0.25">
      <c r="A164" s="35">
        <v>2500</v>
      </c>
      <c r="B164" s="72" t="s">
        <v>159</v>
      </c>
      <c r="C164" s="188">
        <f t="shared" si="100"/>
        <v>0</v>
      </c>
      <c r="D164" s="130">
        <f>SUM(D165,D170)</f>
        <v>0</v>
      </c>
      <c r="E164" s="38">
        <f t="shared" ref="E164" si="148">SUM(E165,E170)</f>
        <v>0</v>
      </c>
      <c r="F164" s="175">
        <f>SUM(F165,F170)</f>
        <v>0</v>
      </c>
      <c r="G164" s="228">
        <f t="shared" ref="G164:O164" si="149">SUM(G165,G170)</f>
        <v>0</v>
      </c>
      <c r="H164" s="38">
        <f t="shared" si="149"/>
        <v>0</v>
      </c>
      <c r="I164" s="123">
        <f t="shared" si="149"/>
        <v>0</v>
      </c>
      <c r="J164" s="130">
        <f t="shared" si="149"/>
        <v>0</v>
      </c>
      <c r="K164" s="38">
        <f t="shared" si="149"/>
        <v>0</v>
      </c>
      <c r="L164" s="175">
        <f t="shared" si="149"/>
        <v>0</v>
      </c>
      <c r="M164" s="228">
        <f t="shared" si="149"/>
        <v>0</v>
      </c>
      <c r="N164" s="38">
        <f t="shared" si="149"/>
        <v>0</v>
      </c>
      <c r="O164" s="123">
        <f t="shared" si="149"/>
        <v>0</v>
      </c>
      <c r="P164" s="314"/>
      <c r="Q164" s="297"/>
    </row>
    <row r="165" spans="1:17" ht="16.5" hidden="1" customHeight="1" x14ac:dyDescent="0.25">
      <c r="A165" s="782">
        <v>2510</v>
      </c>
      <c r="B165" s="40" t="s">
        <v>160</v>
      </c>
      <c r="C165" s="189">
        <f t="shared" si="100"/>
        <v>0</v>
      </c>
      <c r="D165" s="131">
        <f>SUM(D166:D169)</f>
        <v>0</v>
      </c>
      <c r="E165" s="79">
        <f t="shared" ref="E165" si="150">SUM(E166:E169)</f>
        <v>0</v>
      </c>
      <c r="F165" s="176">
        <f>SUM(F166:F169)</f>
        <v>0</v>
      </c>
      <c r="G165" s="233">
        <f t="shared" ref="G165:O165" si="151">SUM(G166:G169)</f>
        <v>0</v>
      </c>
      <c r="H165" s="79">
        <f t="shared" si="151"/>
        <v>0</v>
      </c>
      <c r="I165" s="90">
        <f t="shared" si="151"/>
        <v>0</v>
      </c>
      <c r="J165" s="131">
        <f t="shared" si="151"/>
        <v>0</v>
      </c>
      <c r="K165" s="79">
        <f t="shared" si="151"/>
        <v>0</v>
      </c>
      <c r="L165" s="176">
        <f t="shared" si="151"/>
        <v>0</v>
      </c>
      <c r="M165" s="233">
        <f t="shared" si="151"/>
        <v>0</v>
      </c>
      <c r="N165" s="79">
        <f t="shared" si="151"/>
        <v>0</v>
      </c>
      <c r="O165" s="155">
        <f t="shared" si="151"/>
        <v>0</v>
      </c>
      <c r="P165" s="295"/>
      <c r="Q165" s="297"/>
    </row>
    <row r="166" spans="1:17" ht="24" hidden="1" x14ac:dyDescent="0.25">
      <c r="A166" s="30">
        <v>2512</v>
      </c>
      <c r="B166" s="43" t="s">
        <v>161</v>
      </c>
      <c r="C166" s="190">
        <f t="shared" si="100"/>
        <v>0</v>
      </c>
      <c r="D166" s="264">
        <v>0</v>
      </c>
      <c r="E166" s="45"/>
      <c r="F166" s="700">
        <f t="shared" ref="F166:F171" si="152">D166+E166</f>
        <v>0</v>
      </c>
      <c r="G166" s="230"/>
      <c r="H166" s="45"/>
      <c r="I166" s="705">
        <f t="shared" ref="I166:I171" si="153">G166+H166</f>
        <v>0</v>
      </c>
      <c r="J166" s="264"/>
      <c r="K166" s="45"/>
      <c r="L166" s="700">
        <f t="shared" ref="L166:L171" si="154">J166+K166</f>
        <v>0</v>
      </c>
      <c r="M166" s="230"/>
      <c r="N166" s="45"/>
      <c r="O166" s="705">
        <f t="shared" ref="O166:O171" si="155">M166+N166</f>
        <v>0</v>
      </c>
      <c r="P166" s="291"/>
      <c r="Q166" s="297"/>
    </row>
    <row r="167" spans="1:17" ht="24" hidden="1" x14ac:dyDescent="0.25">
      <c r="A167" s="30">
        <v>2513</v>
      </c>
      <c r="B167" s="43" t="s">
        <v>162</v>
      </c>
      <c r="C167" s="190">
        <f t="shared" si="100"/>
        <v>0</v>
      </c>
      <c r="D167" s="264">
        <v>0</v>
      </c>
      <c r="E167" s="45"/>
      <c r="F167" s="700">
        <f t="shared" si="152"/>
        <v>0</v>
      </c>
      <c r="G167" s="230"/>
      <c r="H167" s="45"/>
      <c r="I167" s="705">
        <f t="shared" si="153"/>
        <v>0</v>
      </c>
      <c r="J167" s="264"/>
      <c r="K167" s="45"/>
      <c r="L167" s="700">
        <f t="shared" si="154"/>
        <v>0</v>
      </c>
      <c r="M167" s="230"/>
      <c r="N167" s="45"/>
      <c r="O167" s="705">
        <f t="shared" si="155"/>
        <v>0</v>
      </c>
      <c r="P167" s="291"/>
      <c r="Q167" s="297"/>
    </row>
    <row r="168" spans="1:17" hidden="1" x14ac:dyDescent="0.25">
      <c r="A168" s="30">
        <v>2515</v>
      </c>
      <c r="B168" s="43" t="s">
        <v>163</v>
      </c>
      <c r="C168" s="190">
        <f t="shared" si="100"/>
        <v>0</v>
      </c>
      <c r="D168" s="264">
        <v>0</v>
      </c>
      <c r="E168" s="45"/>
      <c r="F168" s="700">
        <f t="shared" si="152"/>
        <v>0</v>
      </c>
      <c r="G168" s="230"/>
      <c r="H168" s="45"/>
      <c r="I168" s="705">
        <f t="shared" si="153"/>
        <v>0</v>
      </c>
      <c r="J168" s="264"/>
      <c r="K168" s="45"/>
      <c r="L168" s="700">
        <f t="shared" si="154"/>
        <v>0</v>
      </c>
      <c r="M168" s="230"/>
      <c r="N168" s="45"/>
      <c r="O168" s="705">
        <f t="shared" si="155"/>
        <v>0</v>
      </c>
      <c r="P168" s="291"/>
      <c r="Q168" s="297"/>
    </row>
    <row r="169" spans="1:17" ht="24" hidden="1" x14ac:dyDescent="0.25">
      <c r="A169" s="30">
        <v>2519</v>
      </c>
      <c r="B169" s="43" t="s">
        <v>164</v>
      </c>
      <c r="C169" s="190">
        <f t="shared" si="100"/>
        <v>0</v>
      </c>
      <c r="D169" s="264">
        <v>0</v>
      </c>
      <c r="E169" s="45"/>
      <c r="F169" s="700">
        <f t="shared" si="152"/>
        <v>0</v>
      </c>
      <c r="G169" s="230"/>
      <c r="H169" s="45"/>
      <c r="I169" s="705">
        <f t="shared" si="153"/>
        <v>0</v>
      </c>
      <c r="J169" s="264"/>
      <c r="K169" s="45"/>
      <c r="L169" s="700">
        <f t="shared" si="154"/>
        <v>0</v>
      </c>
      <c r="M169" s="230"/>
      <c r="N169" s="45"/>
      <c r="O169" s="705">
        <f t="shared" si="155"/>
        <v>0</v>
      </c>
      <c r="P169" s="291"/>
      <c r="Q169" s="297"/>
    </row>
    <row r="170" spans="1:17" hidden="1" x14ac:dyDescent="0.25">
      <c r="A170" s="75">
        <v>2520</v>
      </c>
      <c r="B170" s="43" t="s">
        <v>165</v>
      </c>
      <c r="C170" s="190">
        <f t="shared" si="100"/>
        <v>0</v>
      </c>
      <c r="D170" s="264">
        <v>0</v>
      </c>
      <c r="E170" s="45"/>
      <c r="F170" s="700">
        <f t="shared" si="152"/>
        <v>0</v>
      </c>
      <c r="G170" s="230"/>
      <c r="H170" s="45"/>
      <c r="I170" s="705">
        <f t="shared" si="153"/>
        <v>0</v>
      </c>
      <c r="J170" s="264"/>
      <c r="K170" s="45"/>
      <c r="L170" s="700">
        <f t="shared" si="154"/>
        <v>0</v>
      </c>
      <c r="M170" s="230"/>
      <c r="N170" s="45"/>
      <c r="O170" s="705">
        <f t="shared" si="155"/>
        <v>0</v>
      </c>
      <c r="P170" s="291"/>
      <c r="Q170" s="297"/>
    </row>
    <row r="171" spans="1:17" s="81" customFormat="1" ht="36" hidden="1" x14ac:dyDescent="0.25">
      <c r="A171" s="17">
        <v>2800</v>
      </c>
      <c r="B171" s="40" t="s">
        <v>166</v>
      </c>
      <c r="C171" s="189">
        <f t="shared" si="100"/>
        <v>0</v>
      </c>
      <c r="D171" s="263">
        <v>0</v>
      </c>
      <c r="E171" s="42"/>
      <c r="F171" s="693">
        <f t="shared" si="152"/>
        <v>0</v>
      </c>
      <c r="G171" s="212"/>
      <c r="H171" s="28"/>
      <c r="I171" s="694">
        <f t="shared" si="153"/>
        <v>0</v>
      </c>
      <c r="J171" s="245"/>
      <c r="K171" s="28"/>
      <c r="L171" s="693">
        <f t="shared" si="154"/>
        <v>0</v>
      </c>
      <c r="M171" s="212"/>
      <c r="N171" s="28"/>
      <c r="O171" s="694">
        <f t="shared" si="155"/>
        <v>0</v>
      </c>
      <c r="P171" s="288"/>
      <c r="Q171" s="300"/>
    </row>
    <row r="172" spans="1:17" hidden="1" x14ac:dyDescent="0.25">
      <c r="A172" s="70">
        <v>3000</v>
      </c>
      <c r="B172" s="70" t="s">
        <v>167</v>
      </c>
      <c r="C172" s="200">
        <f t="shared" si="100"/>
        <v>0</v>
      </c>
      <c r="D172" s="137">
        <f>SUM(D173,D183)</f>
        <v>0</v>
      </c>
      <c r="E172" s="71">
        <f t="shared" ref="E172" si="156">SUM(E173,E183)</f>
        <v>0</v>
      </c>
      <c r="F172" s="172">
        <f>SUM(F173,F183)</f>
        <v>0</v>
      </c>
      <c r="G172" s="227">
        <f t="shared" ref="G172:N172" si="157">SUM(G173,G183)</f>
        <v>0</v>
      </c>
      <c r="H172" s="71">
        <f t="shared" si="157"/>
        <v>0</v>
      </c>
      <c r="I172" s="125">
        <f t="shared" si="157"/>
        <v>0</v>
      </c>
      <c r="J172" s="137">
        <f t="shared" si="157"/>
        <v>0</v>
      </c>
      <c r="K172" s="71">
        <f t="shared" si="157"/>
        <v>0</v>
      </c>
      <c r="L172" s="172">
        <f t="shared" si="157"/>
        <v>0</v>
      </c>
      <c r="M172" s="227">
        <f t="shared" si="157"/>
        <v>0</v>
      </c>
      <c r="N172" s="71">
        <f t="shared" si="157"/>
        <v>0</v>
      </c>
      <c r="O172" s="125">
        <f>SUM(O173,O183)</f>
        <v>0</v>
      </c>
      <c r="P172" s="313"/>
      <c r="Q172" s="297"/>
    </row>
    <row r="173" spans="1:17" ht="24" hidden="1" x14ac:dyDescent="0.25">
      <c r="A173" s="35">
        <v>3200</v>
      </c>
      <c r="B173" s="82" t="s">
        <v>168</v>
      </c>
      <c r="C173" s="188">
        <f t="shared" si="100"/>
        <v>0</v>
      </c>
      <c r="D173" s="130">
        <f>SUM(D174,D178)</f>
        <v>0</v>
      </c>
      <c r="E173" s="38">
        <f t="shared" ref="E173" si="158">SUM(E174,E178)</f>
        <v>0</v>
      </c>
      <c r="F173" s="175">
        <f>SUM(F174,F178)</f>
        <v>0</v>
      </c>
      <c r="G173" s="228">
        <f t="shared" ref="G173:O173" si="159">SUM(G174,G178)</f>
        <v>0</v>
      </c>
      <c r="H173" s="38">
        <f t="shared" si="159"/>
        <v>0</v>
      </c>
      <c r="I173" s="123">
        <f t="shared" si="159"/>
        <v>0</v>
      </c>
      <c r="J173" s="130">
        <f t="shared" si="159"/>
        <v>0</v>
      </c>
      <c r="K173" s="38">
        <f t="shared" si="159"/>
        <v>0</v>
      </c>
      <c r="L173" s="175">
        <f t="shared" si="159"/>
        <v>0</v>
      </c>
      <c r="M173" s="228">
        <f t="shared" si="159"/>
        <v>0</v>
      </c>
      <c r="N173" s="38">
        <f t="shared" si="159"/>
        <v>0</v>
      </c>
      <c r="O173" s="124">
        <f t="shared" si="159"/>
        <v>0</v>
      </c>
      <c r="P173" s="314"/>
      <c r="Q173" s="297"/>
    </row>
    <row r="174" spans="1:17" ht="36" hidden="1" x14ac:dyDescent="0.25">
      <c r="A174" s="782">
        <v>3260</v>
      </c>
      <c r="B174" s="40" t="s">
        <v>169</v>
      </c>
      <c r="C174" s="189">
        <f t="shared" si="100"/>
        <v>0</v>
      </c>
      <c r="D174" s="131">
        <f>SUM(D175:D177)</f>
        <v>0</v>
      </c>
      <c r="E174" s="79">
        <f t="shared" ref="E174" si="160">SUM(E175:E177)</f>
        <v>0</v>
      </c>
      <c r="F174" s="176">
        <f>SUM(F175:F177)</f>
        <v>0</v>
      </c>
      <c r="G174" s="233">
        <f t="shared" ref="G174:N174" si="161">SUM(G175:G177)</f>
        <v>0</v>
      </c>
      <c r="H174" s="79">
        <f t="shared" si="161"/>
        <v>0</v>
      </c>
      <c r="I174" s="90">
        <f t="shared" si="161"/>
        <v>0</v>
      </c>
      <c r="J174" s="131">
        <f t="shared" si="161"/>
        <v>0</v>
      </c>
      <c r="K174" s="79">
        <f t="shared" si="161"/>
        <v>0</v>
      </c>
      <c r="L174" s="176">
        <f t="shared" si="161"/>
        <v>0</v>
      </c>
      <c r="M174" s="233">
        <f t="shared" si="161"/>
        <v>0</v>
      </c>
      <c r="N174" s="79">
        <f t="shared" si="161"/>
        <v>0</v>
      </c>
      <c r="O174" s="90">
        <f>SUM(O175:O177)</f>
        <v>0</v>
      </c>
      <c r="P174" s="290"/>
      <c r="Q174" s="297"/>
    </row>
    <row r="175" spans="1:17" ht="24" hidden="1" x14ac:dyDescent="0.25">
      <c r="A175" s="30">
        <v>3261</v>
      </c>
      <c r="B175" s="43" t="s">
        <v>170</v>
      </c>
      <c r="C175" s="190">
        <f t="shared" si="100"/>
        <v>0</v>
      </c>
      <c r="D175" s="264">
        <v>0</v>
      </c>
      <c r="E175" s="45"/>
      <c r="F175" s="700">
        <f t="shared" ref="F175:F177" si="162">D175+E175</f>
        <v>0</v>
      </c>
      <c r="G175" s="230"/>
      <c r="H175" s="45"/>
      <c r="I175" s="705">
        <f t="shared" ref="I175:I177" si="163">G175+H175</f>
        <v>0</v>
      </c>
      <c r="J175" s="264"/>
      <c r="K175" s="45"/>
      <c r="L175" s="700">
        <f t="shared" ref="L175:L177" si="164">J175+K175</f>
        <v>0</v>
      </c>
      <c r="M175" s="230"/>
      <c r="N175" s="45"/>
      <c r="O175" s="705">
        <f t="shared" ref="O175:O177" si="165">M175+N175</f>
        <v>0</v>
      </c>
      <c r="P175" s="291"/>
      <c r="Q175" s="297"/>
    </row>
    <row r="176" spans="1:17" ht="36" hidden="1" x14ac:dyDescent="0.25">
      <c r="A176" s="30">
        <v>3262</v>
      </c>
      <c r="B176" s="43" t="s">
        <v>171</v>
      </c>
      <c r="C176" s="190">
        <f t="shared" si="100"/>
        <v>0</v>
      </c>
      <c r="D176" s="264">
        <v>0</v>
      </c>
      <c r="E176" s="45"/>
      <c r="F176" s="700">
        <f t="shared" si="162"/>
        <v>0</v>
      </c>
      <c r="G176" s="230"/>
      <c r="H176" s="45"/>
      <c r="I176" s="705">
        <f t="shared" si="163"/>
        <v>0</v>
      </c>
      <c r="J176" s="264"/>
      <c r="K176" s="45"/>
      <c r="L176" s="700">
        <f t="shared" si="164"/>
        <v>0</v>
      </c>
      <c r="M176" s="230"/>
      <c r="N176" s="45"/>
      <c r="O176" s="705">
        <f t="shared" si="165"/>
        <v>0</v>
      </c>
      <c r="P176" s="291"/>
      <c r="Q176" s="297"/>
    </row>
    <row r="177" spans="1:17" ht="24" hidden="1" x14ac:dyDescent="0.25">
      <c r="A177" s="30">
        <v>3263</v>
      </c>
      <c r="B177" s="43" t="s">
        <v>172</v>
      </c>
      <c r="C177" s="190">
        <f t="shared" ref="C177:C240" si="166">SUM(F177,I177,L177,O177)</f>
        <v>0</v>
      </c>
      <c r="D177" s="264">
        <v>0</v>
      </c>
      <c r="E177" s="45"/>
      <c r="F177" s="700">
        <f t="shared" si="162"/>
        <v>0</v>
      </c>
      <c r="G177" s="230"/>
      <c r="H177" s="45"/>
      <c r="I177" s="705">
        <f t="shared" si="163"/>
        <v>0</v>
      </c>
      <c r="J177" s="264"/>
      <c r="K177" s="45"/>
      <c r="L177" s="700">
        <f t="shared" si="164"/>
        <v>0</v>
      </c>
      <c r="M177" s="230"/>
      <c r="N177" s="45"/>
      <c r="O177" s="705">
        <f t="shared" si="165"/>
        <v>0</v>
      </c>
      <c r="P177" s="291"/>
      <c r="Q177" s="297"/>
    </row>
    <row r="178" spans="1:17" ht="60" hidden="1" x14ac:dyDescent="0.25">
      <c r="A178" s="782">
        <v>3290</v>
      </c>
      <c r="B178" s="40" t="s">
        <v>300</v>
      </c>
      <c r="C178" s="201">
        <f t="shared" si="166"/>
        <v>0</v>
      </c>
      <c r="D178" s="131">
        <f>SUM(D179:D182)</f>
        <v>0</v>
      </c>
      <c r="E178" s="79">
        <f t="shared" ref="E178" si="167">SUM(E179:E182)</f>
        <v>0</v>
      </c>
      <c r="F178" s="176">
        <f>SUM(F179:F182)</f>
        <v>0</v>
      </c>
      <c r="G178" s="233">
        <f t="shared" ref="G178:O178" si="168">SUM(G179:G182)</f>
        <v>0</v>
      </c>
      <c r="H178" s="79">
        <f t="shared" si="168"/>
        <v>0</v>
      </c>
      <c r="I178" s="90">
        <f t="shared" si="168"/>
        <v>0</v>
      </c>
      <c r="J178" s="131">
        <f t="shared" si="168"/>
        <v>0</v>
      </c>
      <c r="K178" s="79">
        <f t="shared" si="168"/>
        <v>0</v>
      </c>
      <c r="L178" s="176">
        <f t="shared" si="168"/>
        <v>0</v>
      </c>
      <c r="M178" s="233">
        <f t="shared" si="168"/>
        <v>0</v>
      </c>
      <c r="N178" s="79">
        <f t="shared" si="168"/>
        <v>0</v>
      </c>
      <c r="O178" s="156">
        <f t="shared" si="168"/>
        <v>0</v>
      </c>
      <c r="P178" s="294"/>
      <c r="Q178" s="297"/>
    </row>
    <row r="179" spans="1:17" ht="48" hidden="1" x14ac:dyDescent="0.25">
      <c r="A179" s="30">
        <v>3291</v>
      </c>
      <c r="B179" s="43" t="s">
        <v>173</v>
      </c>
      <c r="C179" s="190">
        <f t="shared" si="166"/>
        <v>0</v>
      </c>
      <c r="D179" s="264">
        <v>0</v>
      </c>
      <c r="E179" s="45"/>
      <c r="F179" s="700">
        <f t="shared" ref="F179:F182" si="169">D179+E179</f>
        <v>0</v>
      </c>
      <c r="G179" s="230"/>
      <c r="H179" s="45"/>
      <c r="I179" s="705">
        <f t="shared" ref="I179:I182" si="170">G179+H179</f>
        <v>0</v>
      </c>
      <c r="J179" s="264"/>
      <c r="K179" s="45"/>
      <c r="L179" s="700">
        <f t="shared" ref="L179:L182" si="171">J179+K179</f>
        <v>0</v>
      </c>
      <c r="M179" s="230"/>
      <c r="N179" s="45"/>
      <c r="O179" s="705">
        <f t="shared" ref="O179:O182" si="172">M179+N179</f>
        <v>0</v>
      </c>
      <c r="P179" s="291"/>
      <c r="Q179" s="297"/>
    </row>
    <row r="180" spans="1:17" ht="60" hidden="1" x14ac:dyDescent="0.25">
      <c r="A180" s="30">
        <v>3292</v>
      </c>
      <c r="B180" s="43" t="s">
        <v>174</v>
      </c>
      <c r="C180" s="190">
        <f t="shared" si="166"/>
        <v>0</v>
      </c>
      <c r="D180" s="264">
        <v>0</v>
      </c>
      <c r="E180" s="45"/>
      <c r="F180" s="700">
        <f t="shared" si="169"/>
        <v>0</v>
      </c>
      <c r="G180" s="230"/>
      <c r="H180" s="45"/>
      <c r="I180" s="705">
        <f t="shared" si="170"/>
        <v>0</v>
      </c>
      <c r="J180" s="264"/>
      <c r="K180" s="45"/>
      <c r="L180" s="700">
        <f t="shared" si="171"/>
        <v>0</v>
      </c>
      <c r="M180" s="230"/>
      <c r="N180" s="45"/>
      <c r="O180" s="705">
        <f t="shared" si="172"/>
        <v>0</v>
      </c>
      <c r="P180" s="291"/>
      <c r="Q180" s="297"/>
    </row>
    <row r="181" spans="1:17" ht="48" hidden="1" x14ac:dyDescent="0.25">
      <c r="A181" s="30">
        <v>3293</v>
      </c>
      <c r="B181" s="43" t="s">
        <v>175</v>
      </c>
      <c r="C181" s="190">
        <f t="shared" si="166"/>
        <v>0</v>
      </c>
      <c r="D181" s="264">
        <v>0</v>
      </c>
      <c r="E181" s="45"/>
      <c r="F181" s="700">
        <f t="shared" si="169"/>
        <v>0</v>
      </c>
      <c r="G181" s="230"/>
      <c r="H181" s="45"/>
      <c r="I181" s="705">
        <f t="shared" si="170"/>
        <v>0</v>
      </c>
      <c r="J181" s="264"/>
      <c r="K181" s="45"/>
      <c r="L181" s="700">
        <f t="shared" si="171"/>
        <v>0</v>
      </c>
      <c r="M181" s="230"/>
      <c r="N181" s="45"/>
      <c r="O181" s="705">
        <f t="shared" si="172"/>
        <v>0</v>
      </c>
      <c r="P181" s="291"/>
      <c r="Q181" s="297"/>
    </row>
    <row r="182" spans="1:17" ht="48" hidden="1" x14ac:dyDescent="0.25">
      <c r="A182" s="83">
        <v>3294</v>
      </c>
      <c r="B182" s="43" t="s">
        <v>176</v>
      </c>
      <c r="C182" s="201">
        <f t="shared" si="166"/>
        <v>0</v>
      </c>
      <c r="D182" s="265">
        <v>0</v>
      </c>
      <c r="E182" s="84"/>
      <c r="F182" s="710">
        <f t="shared" si="169"/>
        <v>0</v>
      </c>
      <c r="G182" s="235"/>
      <c r="H182" s="84"/>
      <c r="I182" s="711">
        <f t="shared" si="170"/>
        <v>0</v>
      </c>
      <c r="J182" s="265"/>
      <c r="K182" s="84"/>
      <c r="L182" s="710">
        <f t="shared" si="171"/>
        <v>0</v>
      </c>
      <c r="M182" s="235"/>
      <c r="N182" s="84"/>
      <c r="O182" s="711">
        <f t="shared" si="172"/>
        <v>0</v>
      </c>
      <c r="P182" s="294"/>
      <c r="Q182" s="297"/>
    </row>
    <row r="183" spans="1:17" ht="36" hidden="1" x14ac:dyDescent="0.25">
      <c r="A183" s="51">
        <v>3300</v>
      </c>
      <c r="B183" s="82" t="s">
        <v>177</v>
      </c>
      <c r="C183" s="202">
        <f t="shared" si="166"/>
        <v>0</v>
      </c>
      <c r="D183" s="138">
        <f>SUM(D184:D185)</f>
        <v>0</v>
      </c>
      <c r="E183" s="85">
        <f t="shared" ref="E183" si="173">SUM(E184:E185)</f>
        <v>0</v>
      </c>
      <c r="F183" s="173">
        <f>SUM(F184:F185)</f>
        <v>0</v>
      </c>
      <c r="G183" s="236">
        <f t="shared" ref="G183:O183" si="174">SUM(G184:G185)</f>
        <v>0</v>
      </c>
      <c r="H183" s="85">
        <f t="shared" si="174"/>
        <v>0</v>
      </c>
      <c r="I183" s="124">
        <f t="shared" si="174"/>
        <v>0</v>
      </c>
      <c r="J183" s="138">
        <f t="shared" si="174"/>
        <v>0</v>
      </c>
      <c r="K183" s="85">
        <f t="shared" si="174"/>
        <v>0</v>
      </c>
      <c r="L183" s="173">
        <f t="shared" si="174"/>
        <v>0</v>
      </c>
      <c r="M183" s="236">
        <f t="shared" si="174"/>
        <v>0</v>
      </c>
      <c r="N183" s="85">
        <f t="shared" si="174"/>
        <v>0</v>
      </c>
      <c r="O183" s="124">
        <f t="shared" si="174"/>
        <v>0</v>
      </c>
      <c r="P183" s="314"/>
      <c r="Q183" s="297"/>
    </row>
    <row r="184" spans="1:17" ht="36" hidden="1" x14ac:dyDescent="0.25">
      <c r="A184" s="57">
        <v>3310</v>
      </c>
      <c r="B184" s="58" t="s">
        <v>178</v>
      </c>
      <c r="C184" s="195">
        <f t="shared" si="166"/>
        <v>0</v>
      </c>
      <c r="D184" s="261">
        <v>0</v>
      </c>
      <c r="E184" s="77"/>
      <c r="F184" s="706">
        <f t="shared" ref="F184:F185" si="175">D184+E184</f>
        <v>0</v>
      </c>
      <c r="G184" s="232"/>
      <c r="H184" s="77"/>
      <c r="I184" s="707">
        <f t="shared" ref="I184:I185" si="176">G184+H184</f>
        <v>0</v>
      </c>
      <c r="J184" s="261"/>
      <c r="K184" s="77"/>
      <c r="L184" s="706">
        <f t="shared" ref="L184:L185" si="177">J184+K184</f>
        <v>0</v>
      </c>
      <c r="M184" s="232"/>
      <c r="N184" s="77"/>
      <c r="O184" s="707">
        <f t="shared" ref="O184:O185" si="178">M184+N184</f>
        <v>0</v>
      </c>
      <c r="P184" s="292"/>
      <c r="Q184" s="297"/>
    </row>
    <row r="185" spans="1:17" ht="48" hidden="1" x14ac:dyDescent="0.25">
      <c r="A185" s="27">
        <v>3320</v>
      </c>
      <c r="B185" s="40" t="s">
        <v>179</v>
      </c>
      <c r="C185" s="189">
        <f t="shared" si="166"/>
        <v>0</v>
      </c>
      <c r="D185" s="263">
        <v>0</v>
      </c>
      <c r="E185" s="42"/>
      <c r="F185" s="699">
        <f t="shared" si="175"/>
        <v>0</v>
      </c>
      <c r="G185" s="220"/>
      <c r="H185" s="42"/>
      <c r="I185" s="703">
        <f t="shared" si="176"/>
        <v>0</v>
      </c>
      <c r="J185" s="263"/>
      <c r="K185" s="42"/>
      <c r="L185" s="699">
        <f t="shared" si="177"/>
        <v>0</v>
      </c>
      <c r="M185" s="220"/>
      <c r="N185" s="42"/>
      <c r="O185" s="703">
        <f t="shared" si="178"/>
        <v>0</v>
      </c>
      <c r="P185" s="290"/>
      <c r="Q185" s="297"/>
    </row>
    <row r="186" spans="1:17" hidden="1" x14ac:dyDescent="0.25">
      <c r="A186" s="87">
        <v>4000</v>
      </c>
      <c r="B186" s="70" t="s">
        <v>180</v>
      </c>
      <c r="C186" s="200">
        <f t="shared" si="166"/>
        <v>0</v>
      </c>
      <c r="D186" s="137">
        <f>SUM(D187,D190)</f>
        <v>0</v>
      </c>
      <c r="E186" s="71">
        <f t="shared" ref="E186" si="179">SUM(E187,E190)</f>
        <v>0</v>
      </c>
      <c r="F186" s="172">
        <f>SUM(F187,F190)</f>
        <v>0</v>
      </c>
      <c r="G186" s="227">
        <f t="shared" ref="G186:N186" si="180">SUM(G187,G190)</f>
        <v>0</v>
      </c>
      <c r="H186" s="71">
        <f t="shared" si="180"/>
        <v>0</v>
      </c>
      <c r="I186" s="125">
        <f t="shared" si="180"/>
        <v>0</v>
      </c>
      <c r="J186" s="137">
        <f t="shared" si="180"/>
        <v>0</v>
      </c>
      <c r="K186" s="71">
        <f t="shared" si="180"/>
        <v>0</v>
      </c>
      <c r="L186" s="172">
        <f t="shared" si="180"/>
        <v>0</v>
      </c>
      <c r="M186" s="227">
        <f t="shared" si="180"/>
        <v>0</v>
      </c>
      <c r="N186" s="71">
        <f t="shared" si="180"/>
        <v>0</v>
      </c>
      <c r="O186" s="125">
        <f>SUM(O187,O190)</f>
        <v>0</v>
      </c>
      <c r="P186" s="313"/>
      <c r="Q186" s="297"/>
    </row>
    <row r="187" spans="1:17" hidden="1" x14ac:dyDescent="0.25">
      <c r="A187" s="88">
        <v>4200</v>
      </c>
      <c r="B187" s="72" t="s">
        <v>181</v>
      </c>
      <c r="C187" s="188">
        <f t="shared" si="166"/>
        <v>0</v>
      </c>
      <c r="D187" s="130">
        <f>SUM(D188,D189)</f>
        <v>0</v>
      </c>
      <c r="E187" s="38">
        <f t="shared" ref="E187" si="181">SUM(E188,E189)</f>
        <v>0</v>
      </c>
      <c r="F187" s="175">
        <f>SUM(F188,F189)</f>
        <v>0</v>
      </c>
      <c r="G187" s="228">
        <f t="shared" ref="G187:N187" si="182">SUM(G188,G189)</f>
        <v>0</v>
      </c>
      <c r="H187" s="38">
        <f t="shared" si="182"/>
        <v>0</v>
      </c>
      <c r="I187" s="123">
        <f t="shared" si="182"/>
        <v>0</v>
      </c>
      <c r="J187" s="130">
        <f t="shared" si="182"/>
        <v>0</v>
      </c>
      <c r="K187" s="38">
        <f t="shared" si="182"/>
        <v>0</v>
      </c>
      <c r="L187" s="175">
        <f t="shared" si="182"/>
        <v>0</v>
      </c>
      <c r="M187" s="228">
        <f t="shared" si="182"/>
        <v>0</v>
      </c>
      <c r="N187" s="38">
        <f t="shared" si="182"/>
        <v>0</v>
      </c>
      <c r="O187" s="123">
        <f>SUM(O188,O189)</f>
        <v>0</v>
      </c>
      <c r="P187" s="293"/>
      <c r="Q187" s="297"/>
    </row>
    <row r="188" spans="1:17" ht="24" hidden="1" x14ac:dyDescent="0.25">
      <c r="A188" s="782">
        <v>4240</v>
      </c>
      <c r="B188" s="40" t="s">
        <v>182</v>
      </c>
      <c r="C188" s="189">
        <f t="shared" si="166"/>
        <v>0</v>
      </c>
      <c r="D188" s="263">
        <v>0</v>
      </c>
      <c r="E188" s="42"/>
      <c r="F188" s="699">
        <f t="shared" ref="F188:F189" si="183">D188+E188</f>
        <v>0</v>
      </c>
      <c r="G188" s="220"/>
      <c r="H188" s="42"/>
      <c r="I188" s="703">
        <f t="shared" ref="I188:I189" si="184">G188+H188</f>
        <v>0</v>
      </c>
      <c r="J188" s="263"/>
      <c r="K188" s="42"/>
      <c r="L188" s="699">
        <f t="shared" ref="L188:L189" si="185">J188+K188</f>
        <v>0</v>
      </c>
      <c r="M188" s="220"/>
      <c r="N188" s="42"/>
      <c r="O188" s="703">
        <f t="shared" ref="O188:O189" si="186">M188+N188</f>
        <v>0</v>
      </c>
      <c r="P188" s="290"/>
      <c r="Q188" s="297"/>
    </row>
    <row r="189" spans="1:17" hidden="1" x14ac:dyDescent="0.25">
      <c r="A189" s="75">
        <v>4250</v>
      </c>
      <c r="B189" s="43" t="s">
        <v>183</v>
      </c>
      <c r="C189" s="190">
        <f t="shared" si="166"/>
        <v>0</v>
      </c>
      <c r="D189" s="264">
        <v>0</v>
      </c>
      <c r="E189" s="45"/>
      <c r="F189" s="700">
        <f t="shared" si="183"/>
        <v>0</v>
      </c>
      <c r="G189" s="230"/>
      <c r="H189" s="45"/>
      <c r="I189" s="705">
        <f t="shared" si="184"/>
        <v>0</v>
      </c>
      <c r="J189" s="264"/>
      <c r="K189" s="45"/>
      <c r="L189" s="700">
        <f t="shared" si="185"/>
        <v>0</v>
      </c>
      <c r="M189" s="230"/>
      <c r="N189" s="45"/>
      <c r="O189" s="705">
        <f t="shared" si="186"/>
        <v>0</v>
      </c>
      <c r="P189" s="291"/>
      <c r="Q189" s="297"/>
    </row>
    <row r="190" spans="1:17" hidden="1" x14ac:dyDescent="0.25">
      <c r="A190" s="35">
        <v>4300</v>
      </c>
      <c r="B190" s="72" t="s">
        <v>184</v>
      </c>
      <c r="C190" s="188">
        <f t="shared" si="166"/>
        <v>0</v>
      </c>
      <c r="D190" s="130">
        <f>SUM(D191)</f>
        <v>0</v>
      </c>
      <c r="E190" s="38">
        <f t="shared" ref="E190" si="187">SUM(E191)</f>
        <v>0</v>
      </c>
      <c r="F190" s="175">
        <f>SUM(F191)</f>
        <v>0</v>
      </c>
      <c r="G190" s="228">
        <f t="shared" ref="G190:N190" si="188">SUM(G191)</f>
        <v>0</v>
      </c>
      <c r="H190" s="38">
        <f t="shared" si="188"/>
        <v>0</v>
      </c>
      <c r="I190" s="123">
        <f t="shared" si="188"/>
        <v>0</v>
      </c>
      <c r="J190" s="130">
        <f t="shared" si="188"/>
        <v>0</v>
      </c>
      <c r="K190" s="38">
        <f t="shared" si="188"/>
        <v>0</v>
      </c>
      <c r="L190" s="175">
        <f t="shared" si="188"/>
        <v>0</v>
      </c>
      <c r="M190" s="228">
        <f t="shared" si="188"/>
        <v>0</v>
      </c>
      <c r="N190" s="38">
        <f t="shared" si="188"/>
        <v>0</v>
      </c>
      <c r="O190" s="123">
        <f>SUM(O191)</f>
        <v>0</v>
      </c>
      <c r="P190" s="293"/>
      <c r="Q190" s="297"/>
    </row>
    <row r="191" spans="1:17" hidden="1" x14ac:dyDescent="0.25">
      <c r="A191" s="782">
        <v>4310</v>
      </c>
      <c r="B191" s="40" t="s">
        <v>185</v>
      </c>
      <c r="C191" s="189">
        <f t="shared" si="166"/>
        <v>0</v>
      </c>
      <c r="D191" s="131">
        <f>SUM(D192:D192)</f>
        <v>0</v>
      </c>
      <c r="E191" s="79">
        <f t="shared" ref="E191" si="189">SUM(E192:E192)</f>
        <v>0</v>
      </c>
      <c r="F191" s="176">
        <f>SUM(F192:F192)</f>
        <v>0</v>
      </c>
      <c r="G191" s="233">
        <f t="shared" ref="G191:N191" si="190">SUM(G192:G192)</f>
        <v>0</v>
      </c>
      <c r="H191" s="79">
        <f t="shared" si="190"/>
        <v>0</v>
      </c>
      <c r="I191" s="90">
        <f t="shared" si="190"/>
        <v>0</v>
      </c>
      <c r="J191" s="131">
        <f t="shared" si="190"/>
        <v>0</v>
      </c>
      <c r="K191" s="79">
        <f t="shared" si="190"/>
        <v>0</v>
      </c>
      <c r="L191" s="176">
        <f t="shared" si="190"/>
        <v>0</v>
      </c>
      <c r="M191" s="233">
        <f t="shared" si="190"/>
        <v>0</v>
      </c>
      <c r="N191" s="79">
        <f t="shared" si="190"/>
        <v>0</v>
      </c>
      <c r="O191" s="90">
        <f>SUM(O192:O192)</f>
        <v>0</v>
      </c>
      <c r="P191" s="290"/>
      <c r="Q191" s="297"/>
    </row>
    <row r="192" spans="1:17" ht="36" hidden="1" x14ac:dyDescent="0.25">
      <c r="A192" s="30">
        <v>4311</v>
      </c>
      <c r="B192" s="43" t="s">
        <v>186</v>
      </c>
      <c r="C192" s="190">
        <f t="shared" si="166"/>
        <v>0</v>
      </c>
      <c r="D192" s="264">
        <v>0</v>
      </c>
      <c r="E192" s="45"/>
      <c r="F192" s="700">
        <f>D192+E192</f>
        <v>0</v>
      </c>
      <c r="G192" s="230"/>
      <c r="H192" s="45"/>
      <c r="I192" s="705">
        <f>G192+H192</f>
        <v>0</v>
      </c>
      <c r="J192" s="264"/>
      <c r="K192" s="45"/>
      <c r="L192" s="700">
        <f>J192+K192</f>
        <v>0</v>
      </c>
      <c r="M192" s="230"/>
      <c r="N192" s="45"/>
      <c r="O192" s="705">
        <f>M192+N192</f>
        <v>0</v>
      </c>
      <c r="P192" s="291"/>
      <c r="Q192" s="297"/>
    </row>
    <row r="193" spans="1:17" s="19" customFormat="1" x14ac:dyDescent="0.25">
      <c r="A193" s="89"/>
      <c r="B193" s="17" t="s">
        <v>187</v>
      </c>
      <c r="C193" s="199">
        <f t="shared" si="166"/>
        <v>184237</v>
      </c>
      <c r="D193" s="136">
        <f>SUM(D194,D229,D268)</f>
        <v>165284</v>
      </c>
      <c r="E193" s="275">
        <f t="shared" ref="E193" si="191">SUM(E194,E229,E268)</f>
        <v>18953</v>
      </c>
      <c r="F193" s="896">
        <f>SUM(F194,F229,F268)</f>
        <v>184237</v>
      </c>
      <c r="G193" s="226">
        <f t="shared" ref="G193:N193" si="192">SUM(G194,G229,G268)</f>
        <v>0</v>
      </c>
      <c r="H193" s="275">
        <f t="shared" si="192"/>
        <v>0</v>
      </c>
      <c r="I193" s="896">
        <f t="shared" si="192"/>
        <v>0</v>
      </c>
      <c r="J193" s="136">
        <f t="shared" si="192"/>
        <v>0</v>
      </c>
      <c r="K193" s="69">
        <f t="shared" si="192"/>
        <v>0</v>
      </c>
      <c r="L193" s="171">
        <f t="shared" si="192"/>
        <v>0</v>
      </c>
      <c r="M193" s="226">
        <f t="shared" si="192"/>
        <v>0</v>
      </c>
      <c r="N193" s="69">
        <f t="shared" si="192"/>
        <v>0</v>
      </c>
      <c r="O193" s="157">
        <f>SUM(O194,O229,O268)</f>
        <v>0</v>
      </c>
      <c r="P193" s="316"/>
      <c r="Q193" s="182"/>
    </row>
    <row r="194" spans="1:17" x14ac:dyDescent="0.25">
      <c r="A194" s="70">
        <v>5000</v>
      </c>
      <c r="B194" s="70" t="s">
        <v>188</v>
      </c>
      <c r="C194" s="200">
        <f t="shared" si="166"/>
        <v>184237</v>
      </c>
      <c r="D194" s="137">
        <f>D195+D203</f>
        <v>165284</v>
      </c>
      <c r="E194" s="125">
        <f t="shared" ref="E194" si="193">E195+E203</f>
        <v>18953</v>
      </c>
      <c r="F194" s="897">
        <f>F195+F203</f>
        <v>184237</v>
      </c>
      <c r="G194" s="227">
        <f t="shared" ref="G194:N194" si="194">G195+G203</f>
        <v>0</v>
      </c>
      <c r="H194" s="125">
        <f t="shared" si="194"/>
        <v>0</v>
      </c>
      <c r="I194" s="897">
        <f t="shared" si="194"/>
        <v>0</v>
      </c>
      <c r="J194" s="137">
        <f t="shared" si="194"/>
        <v>0</v>
      </c>
      <c r="K194" s="71">
        <f t="shared" si="194"/>
        <v>0</v>
      </c>
      <c r="L194" s="172">
        <f t="shared" si="194"/>
        <v>0</v>
      </c>
      <c r="M194" s="227">
        <f t="shared" si="194"/>
        <v>0</v>
      </c>
      <c r="N194" s="71">
        <f t="shared" si="194"/>
        <v>0</v>
      </c>
      <c r="O194" s="125">
        <f>O195+O203</f>
        <v>0</v>
      </c>
      <c r="P194" s="313"/>
      <c r="Q194" s="297"/>
    </row>
    <row r="195" spans="1:17" hidden="1" x14ac:dyDescent="0.25">
      <c r="A195" s="35">
        <v>5100</v>
      </c>
      <c r="B195" s="72" t="s">
        <v>189</v>
      </c>
      <c r="C195" s="188">
        <f t="shared" si="166"/>
        <v>0</v>
      </c>
      <c r="D195" s="130">
        <f>D196+D197+D200+D201+D202</f>
        <v>0</v>
      </c>
      <c r="E195" s="38">
        <f t="shared" ref="E195" si="195">E196+E197+E200+E201+E202</f>
        <v>0</v>
      </c>
      <c r="F195" s="175">
        <f>F196+F197+F200+F201+F202</f>
        <v>0</v>
      </c>
      <c r="G195" s="228">
        <f t="shared" ref="G195:N195" si="196">G196+G197+G200+G201+G202</f>
        <v>0</v>
      </c>
      <c r="H195" s="38">
        <f t="shared" si="196"/>
        <v>0</v>
      </c>
      <c r="I195" s="123">
        <f t="shared" si="196"/>
        <v>0</v>
      </c>
      <c r="J195" s="130">
        <f t="shared" si="196"/>
        <v>0</v>
      </c>
      <c r="K195" s="38">
        <f t="shared" si="196"/>
        <v>0</v>
      </c>
      <c r="L195" s="175">
        <f t="shared" si="196"/>
        <v>0</v>
      </c>
      <c r="M195" s="228">
        <f t="shared" si="196"/>
        <v>0</v>
      </c>
      <c r="N195" s="38">
        <f t="shared" si="196"/>
        <v>0</v>
      </c>
      <c r="O195" s="123">
        <f>O196+O197+O200+O201+O202</f>
        <v>0</v>
      </c>
      <c r="P195" s="293"/>
      <c r="Q195" s="297"/>
    </row>
    <row r="196" spans="1:17" hidden="1" x14ac:dyDescent="0.25">
      <c r="A196" s="782">
        <v>5110</v>
      </c>
      <c r="B196" s="40" t="s">
        <v>190</v>
      </c>
      <c r="C196" s="189">
        <f t="shared" si="166"/>
        <v>0</v>
      </c>
      <c r="D196" s="263">
        <v>0</v>
      </c>
      <c r="E196" s="42"/>
      <c r="F196" s="699">
        <f>D196+E196</f>
        <v>0</v>
      </c>
      <c r="G196" s="220"/>
      <c r="H196" s="42"/>
      <c r="I196" s="703">
        <f>G196+H196</f>
        <v>0</v>
      </c>
      <c r="J196" s="263"/>
      <c r="K196" s="42"/>
      <c r="L196" s="699">
        <f>J196+K196</f>
        <v>0</v>
      </c>
      <c r="M196" s="220"/>
      <c r="N196" s="42"/>
      <c r="O196" s="703">
        <f>M196+N196</f>
        <v>0</v>
      </c>
      <c r="P196" s="290"/>
      <c r="Q196" s="297"/>
    </row>
    <row r="197" spans="1:17" ht="24" hidden="1" x14ac:dyDescent="0.25">
      <c r="A197" s="75">
        <v>5120</v>
      </c>
      <c r="B197" s="43" t="s">
        <v>191</v>
      </c>
      <c r="C197" s="190">
        <f t="shared" si="166"/>
        <v>0</v>
      </c>
      <c r="D197" s="132">
        <f>D198+D199</f>
        <v>0</v>
      </c>
      <c r="E197" s="76">
        <f t="shared" ref="E197" si="197">E198+E199</f>
        <v>0</v>
      </c>
      <c r="F197" s="95">
        <f>F198+F199</f>
        <v>0</v>
      </c>
      <c r="G197" s="231">
        <f t="shared" ref="G197:O197" si="198">G198+G199</f>
        <v>0</v>
      </c>
      <c r="H197" s="76">
        <f t="shared" si="198"/>
        <v>0</v>
      </c>
      <c r="I197" s="91">
        <f t="shared" si="198"/>
        <v>0</v>
      </c>
      <c r="J197" s="132">
        <f t="shared" si="198"/>
        <v>0</v>
      </c>
      <c r="K197" s="76">
        <f t="shared" si="198"/>
        <v>0</v>
      </c>
      <c r="L197" s="95">
        <f t="shared" si="198"/>
        <v>0</v>
      </c>
      <c r="M197" s="231">
        <f t="shared" si="198"/>
        <v>0</v>
      </c>
      <c r="N197" s="76">
        <f t="shared" si="198"/>
        <v>0</v>
      </c>
      <c r="O197" s="91">
        <f t="shared" si="198"/>
        <v>0</v>
      </c>
      <c r="P197" s="291"/>
      <c r="Q197" s="297"/>
    </row>
    <row r="198" spans="1:17" hidden="1" x14ac:dyDescent="0.25">
      <c r="A198" s="30">
        <v>5121</v>
      </c>
      <c r="B198" s="43" t="s">
        <v>192</v>
      </c>
      <c r="C198" s="190">
        <f t="shared" si="166"/>
        <v>0</v>
      </c>
      <c r="D198" s="264">
        <v>0</v>
      </c>
      <c r="E198" s="45"/>
      <c r="F198" s="700">
        <f t="shared" ref="F198:F202" si="199">D198+E198</f>
        <v>0</v>
      </c>
      <c r="G198" s="230"/>
      <c r="H198" s="45"/>
      <c r="I198" s="705">
        <f t="shared" ref="I198:I202" si="200">G198+H198</f>
        <v>0</v>
      </c>
      <c r="J198" s="264"/>
      <c r="K198" s="45"/>
      <c r="L198" s="700">
        <f t="shared" ref="L198:L202" si="201">J198+K198</f>
        <v>0</v>
      </c>
      <c r="M198" s="230"/>
      <c r="N198" s="45"/>
      <c r="O198" s="705">
        <f t="shared" ref="O198:O202" si="202">M198+N198</f>
        <v>0</v>
      </c>
      <c r="P198" s="291"/>
      <c r="Q198" s="297"/>
    </row>
    <row r="199" spans="1:17" ht="24" hidden="1" x14ac:dyDescent="0.25">
      <c r="A199" s="30">
        <v>5129</v>
      </c>
      <c r="B199" s="43" t="s">
        <v>193</v>
      </c>
      <c r="C199" s="190">
        <f t="shared" si="166"/>
        <v>0</v>
      </c>
      <c r="D199" s="264">
        <v>0</v>
      </c>
      <c r="E199" s="45"/>
      <c r="F199" s="700">
        <f t="shared" si="199"/>
        <v>0</v>
      </c>
      <c r="G199" s="230"/>
      <c r="H199" s="45"/>
      <c r="I199" s="705">
        <f t="shared" si="200"/>
        <v>0</v>
      </c>
      <c r="J199" s="264"/>
      <c r="K199" s="45"/>
      <c r="L199" s="700">
        <f t="shared" si="201"/>
        <v>0</v>
      </c>
      <c r="M199" s="230"/>
      <c r="N199" s="45"/>
      <c r="O199" s="705">
        <f t="shared" si="202"/>
        <v>0</v>
      </c>
      <c r="P199" s="291"/>
      <c r="Q199" s="297"/>
    </row>
    <row r="200" spans="1:17" hidden="1" x14ac:dyDescent="0.25">
      <c r="A200" s="75">
        <v>5130</v>
      </c>
      <c r="B200" s="43" t="s">
        <v>194</v>
      </c>
      <c r="C200" s="190">
        <f t="shared" si="166"/>
        <v>0</v>
      </c>
      <c r="D200" s="264">
        <v>0</v>
      </c>
      <c r="E200" s="45"/>
      <c r="F200" s="700">
        <f t="shared" si="199"/>
        <v>0</v>
      </c>
      <c r="G200" s="230"/>
      <c r="H200" s="45"/>
      <c r="I200" s="705">
        <f t="shared" si="200"/>
        <v>0</v>
      </c>
      <c r="J200" s="264"/>
      <c r="K200" s="45"/>
      <c r="L200" s="700">
        <f t="shared" si="201"/>
        <v>0</v>
      </c>
      <c r="M200" s="230"/>
      <c r="N200" s="45"/>
      <c r="O200" s="705">
        <f t="shared" si="202"/>
        <v>0</v>
      </c>
      <c r="P200" s="291"/>
      <c r="Q200" s="297"/>
    </row>
    <row r="201" spans="1:17" hidden="1" x14ac:dyDescent="0.25">
      <c r="A201" s="75">
        <v>5140</v>
      </c>
      <c r="B201" s="43" t="s">
        <v>195</v>
      </c>
      <c r="C201" s="190">
        <f t="shared" si="166"/>
        <v>0</v>
      </c>
      <c r="D201" s="264">
        <v>0</v>
      </c>
      <c r="E201" s="45"/>
      <c r="F201" s="700">
        <f t="shared" si="199"/>
        <v>0</v>
      </c>
      <c r="G201" s="230"/>
      <c r="H201" s="45"/>
      <c r="I201" s="705">
        <f t="shared" si="200"/>
        <v>0</v>
      </c>
      <c r="J201" s="264"/>
      <c r="K201" s="45"/>
      <c r="L201" s="700">
        <f t="shared" si="201"/>
        <v>0</v>
      </c>
      <c r="M201" s="230"/>
      <c r="N201" s="45"/>
      <c r="O201" s="705">
        <f t="shared" si="202"/>
        <v>0</v>
      </c>
      <c r="P201" s="291"/>
      <c r="Q201" s="297"/>
    </row>
    <row r="202" spans="1:17" ht="24" hidden="1" x14ac:dyDescent="0.25">
      <c r="A202" s="75">
        <v>5170</v>
      </c>
      <c r="B202" s="43" t="s">
        <v>196</v>
      </c>
      <c r="C202" s="190">
        <f t="shared" si="166"/>
        <v>0</v>
      </c>
      <c r="D202" s="264">
        <v>0</v>
      </c>
      <c r="E202" s="45"/>
      <c r="F202" s="700">
        <f t="shared" si="199"/>
        <v>0</v>
      </c>
      <c r="G202" s="230"/>
      <c r="H202" s="45"/>
      <c r="I202" s="705">
        <f t="shared" si="200"/>
        <v>0</v>
      </c>
      <c r="J202" s="264"/>
      <c r="K202" s="45"/>
      <c r="L202" s="700">
        <f t="shared" si="201"/>
        <v>0</v>
      </c>
      <c r="M202" s="230"/>
      <c r="N202" s="45"/>
      <c r="O202" s="705">
        <f t="shared" si="202"/>
        <v>0</v>
      </c>
      <c r="P202" s="291"/>
      <c r="Q202" s="297"/>
    </row>
    <row r="203" spans="1:17" x14ac:dyDescent="0.25">
      <c r="A203" s="35">
        <v>5200</v>
      </c>
      <c r="B203" s="72" t="s">
        <v>197</v>
      </c>
      <c r="C203" s="188">
        <f t="shared" si="166"/>
        <v>184237</v>
      </c>
      <c r="D203" s="130">
        <f>D204+D214+D215+D224+D225+D226+D228</f>
        <v>165284</v>
      </c>
      <c r="E203" s="123">
        <f t="shared" ref="E203" si="203">E204+E214+E215+E224+E225+E226+E228</f>
        <v>18953</v>
      </c>
      <c r="F203" s="898">
        <f>F204+F214+F215+F224+F225+F226+F228</f>
        <v>184237</v>
      </c>
      <c r="G203" s="228">
        <f t="shared" ref="G203:O203" si="204">G204+G214+G215+G224+G225+G226+G228</f>
        <v>0</v>
      </c>
      <c r="H203" s="123">
        <f t="shared" si="204"/>
        <v>0</v>
      </c>
      <c r="I203" s="898">
        <f t="shared" si="204"/>
        <v>0</v>
      </c>
      <c r="J203" s="130">
        <f t="shared" si="204"/>
        <v>0</v>
      </c>
      <c r="K203" s="38">
        <f t="shared" si="204"/>
        <v>0</v>
      </c>
      <c r="L203" s="175">
        <f t="shared" si="204"/>
        <v>0</v>
      </c>
      <c r="M203" s="228">
        <f t="shared" si="204"/>
        <v>0</v>
      </c>
      <c r="N203" s="38">
        <f t="shared" si="204"/>
        <v>0</v>
      </c>
      <c r="O203" s="123">
        <f t="shared" si="204"/>
        <v>0</v>
      </c>
      <c r="P203" s="293"/>
      <c r="Q203" s="297"/>
    </row>
    <row r="204" spans="1:17" hidden="1" x14ac:dyDescent="0.25">
      <c r="A204" s="73">
        <v>5210</v>
      </c>
      <c r="B204" s="58" t="s">
        <v>198</v>
      </c>
      <c r="C204" s="195">
        <f t="shared" si="166"/>
        <v>0</v>
      </c>
      <c r="D204" s="86">
        <f>SUM(D205:D213)</f>
        <v>0</v>
      </c>
      <c r="E204" s="74">
        <f>SUM(E205:E213)</f>
        <v>0</v>
      </c>
      <c r="F204" s="174">
        <f t="shared" ref="F204:N204" si="205">SUM(F205:F213)</f>
        <v>0</v>
      </c>
      <c r="G204" s="229">
        <f t="shared" si="205"/>
        <v>0</v>
      </c>
      <c r="H204" s="74">
        <f t="shared" si="205"/>
        <v>0</v>
      </c>
      <c r="I204" s="154">
        <f t="shared" si="205"/>
        <v>0</v>
      </c>
      <c r="J204" s="86">
        <f t="shared" si="205"/>
        <v>0</v>
      </c>
      <c r="K204" s="74">
        <f t="shared" si="205"/>
        <v>0</v>
      </c>
      <c r="L204" s="174">
        <f t="shared" si="205"/>
        <v>0</v>
      </c>
      <c r="M204" s="229">
        <f t="shared" si="205"/>
        <v>0</v>
      </c>
      <c r="N204" s="74">
        <f t="shared" si="205"/>
        <v>0</v>
      </c>
      <c r="O204" s="154">
        <f>SUM(O205:O213)</f>
        <v>0</v>
      </c>
      <c r="P204" s="292"/>
      <c r="Q204" s="297"/>
    </row>
    <row r="205" spans="1:17" hidden="1" x14ac:dyDescent="0.25">
      <c r="A205" s="27">
        <v>5211</v>
      </c>
      <c r="B205" s="40" t="s">
        <v>199</v>
      </c>
      <c r="C205" s="189">
        <f t="shared" si="166"/>
        <v>0</v>
      </c>
      <c r="D205" s="263">
        <v>0</v>
      </c>
      <c r="E205" s="42"/>
      <c r="F205" s="699">
        <f t="shared" ref="F205:F214" si="206">D205+E205</f>
        <v>0</v>
      </c>
      <c r="G205" s="220"/>
      <c r="H205" s="42"/>
      <c r="I205" s="703">
        <f t="shared" ref="I205:I214" si="207">G205+H205</f>
        <v>0</v>
      </c>
      <c r="J205" s="263"/>
      <c r="K205" s="42"/>
      <c r="L205" s="699">
        <f t="shared" ref="L205:L214" si="208">J205+K205</f>
        <v>0</v>
      </c>
      <c r="M205" s="220"/>
      <c r="N205" s="42"/>
      <c r="O205" s="703">
        <f t="shared" ref="O205:O214" si="209">M205+N205</f>
        <v>0</v>
      </c>
      <c r="P205" s="290"/>
      <c r="Q205" s="297"/>
    </row>
    <row r="206" spans="1:17" hidden="1" x14ac:dyDescent="0.25">
      <c r="A206" s="30">
        <v>5212</v>
      </c>
      <c r="B206" s="43" t="s">
        <v>200</v>
      </c>
      <c r="C206" s="190">
        <f t="shared" si="166"/>
        <v>0</v>
      </c>
      <c r="D206" s="264">
        <v>0</v>
      </c>
      <c r="E206" s="45"/>
      <c r="F206" s="700">
        <f t="shared" si="206"/>
        <v>0</v>
      </c>
      <c r="G206" s="230"/>
      <c r="H206" s="45"/>
      <c r="I206" s="705">
        <f t="shared" si="207"/>
        <v>0</v>
      </c>
      <c r="J206" s="264"/>
      <c r="K206" s="45"/>
      <c r="L206" s="700">
        <f t="shared" si="208"/>
        <v>0</v>
      </c>
      <c r="M206" s="230"/>
      <c r="N206" s="45"/>
      <c r="O206" s="705">
        <f t="shared" si="209"/>
        <v>0</v>
      </c>
      <c r="P206" s="291"/>
      <c r="Q206" s="297"/>
    </row>
    <row r="207" spans="1:17" hidden="1" x14ac:dyDescent="0.25">
      <c r="A207" s="30">
        <v>5213</v>
      </c>
      <c r="B207" s="43" t="s">
        <v>201</v>
      </c>
      <c r="C207" s="190">
        <f t="shared" si="166"/>
        <v>0</v>
      </c>
      <c r="D207" s="264">
        <v>0</v>
      </c>
      <c r="E207" s="45"/>
      <c r="F207" s="700">
        <f t="shared" si="206"/>
        <v>0</v>
      </c>
      <c r="G207" s="230"/>
      <c r="H207" s="45"/>
      <c r="I207" s="705">
        <f t="shared" si="207"/>
        <v>0</v>
      </c>
      <c r="J207" s="264"/>
      <c r="K207" s="45"/>
      <c r="L207" s="700">
        <f t="shared" si="208"/>
        <v>0</v>
      </c>
      <c r="M207" s="230"/>
      <c r="N207" s="45"/>
      <c r="O207" s="705">
        <f t="shared" si="209"/>
        <v>0</v>
      </c>
      <c r="P207" s="291"/>
      <c r="Q207" s="297"/>
    </row>
    <row r="208" spans="1:17" hidden="1" x14ac:dyDescent="0.25">
      <c r="A208" s="30">
        <v>5214</v>
      </c>
      <c r="B208" s="43" t="s">
        <v>202</v>
      </c>
      <c r="C208" s="190">
        <f t="shared" si="166"/>
        <v>0</v>
      </c>
      <c r="D208" s="264">
        <v>0</v>
      </c>
      <c r="E208" s="45"/>
      <c r="F208" s="700">
        <f t="shared" si="206"/>
        <v>0</v>
      </c>
      <c r="G208" s="230"/>
      <c r="H208" s="45"/>
      <c r="I208" s="705">
        <f t="shared" si="207"/>
        <v>0</v>
      </c>
      <c r="J208" s="264"/>
      <c r="K208" s="45"/>
      <c r="L208" s="700">
        <f t="shared" si="208"/>
        <v>0</v>
      </c>
      <c r="M208" s="230"/>
      <c r="N208" s="45"/>
      <c r="O208" s="705">
        <f t="shared" si="209"/>
        <v>0</v>
      </c>
      <c r="P208" s="291"/>
      <c r="Q208" s="297"/>
    </row>
    <row r="209" spans="1:17" hidden="1" x14ac:dyDescent="0.25">
      <c r="A209" s="30">
        <v>5215</v>
      </c>
      <c r="B209" s="43" t="s">
        <v>203</v>
      </c>
      <c r="C209" s="190">
        <f t="shared" si="166"/>
        <v>0</v>
      </c>
      <c r="D209" s="264">
        <v>0</v>
      </c>
      <c r="E209" s="45"/>
      <c r="F209" s="700">
        <f t="shared" si="206"/>
        <v>0</v>
      </c>
      <c r="G209" s="230"/>
      <c r="H209" s="45"/>
      <c r="I209" s="705">
        <f t="shared" si="207"/>
        <v>0</v>
      </c>
      <c r="J209" s="264"/>
      <c r="K209" s="45"/>
      <c r="L209" s="700">
        <f t="shared" si="208"/>
        <v>0</v>
      </c>
      <c r="M209" s="230"/>
      <c r="N209" s="45"/>
      <c r="O209" s="705">
        <f t="shared" si="209"/>
        <v>0</v>
      </c>
      <c r="P209" s="291"/>
      <c r="Q209" s="297"/>
    </row>
    <row r="210" spans="1:17" hidden="1" x14ac:dyDescent="0.25">
      <c r="A210" s="30">
        <v>5216</v>
      </c>
      <c r="B210" s="43" t="s">
        <v>204</v>
      </c>
      <c r="C210" s="190">
        <f t="shared" si="166"/>
        <v>0</v>
      </c>
      <c r="D210" s="264">
        <v>0</v>
      </c>
      <c r="E210" s="45"/>
      <c r="F210" s="700">
        <f t="shared" si="206"/>
        <v>0</v>
      </c>
      <c r="G210" s="230"/>
      <c r="H210" s="45"/>
      <c r="I210" s="705">
        <f t="shared" si="207"/>
        <v>0</v>
      </c>
      <c r="J210" s="264"/>
      <c r="K210" s="45"/>
      <c r="L210" s="700">
        <f t="shared" si="208"/>
        <v>0</v>
      </c>
      <c r="M210" s="230"/>
      <c r="N210" s="45"/>
      <c r="O210" s="705">
        <f t="shared" si="209"/>
        <v>0</v>
      </c>
      <c r="P210" s="291"/>
      <c r="Q210" s="297"/>
    </row>
    <row r="211" spans="1:17" hidden="1" x14ac:dyDescent="0.25">
      <c r="A211" s="30">
        <v>5217</v>
      </c>
      <c r="B211" s="43" t="s">
        <v>205</v>
      </c>
      <c r="C211" s="190">
        <f t="shared" si="166"/>
        <v>0</v>
      </c>
      <c r="D211" s="264">
        <v>0</v>
      </c>
      <c r="E211" s="45"/>
      <c r="F211" s="700">
        <f t="shared" si="206"/>
        <v>0</v>
      </c>
      <c r="G211" s="230"/>
      <c r="H211" s="45"/>
      <c r="I211" s="705">
        <f t="shared" si="207"/>
        <v>0</v>
      </c>
      <c r="J211" s="264"/>
      <c r="K211" s="45"/>
      <c r="L211" s="700">
        <f t="shared" si="208"/>
        <v>0</v>
      </c>
      <c r="M211" s="230"/>
      <c r="N211" s="45"/>
      <c r="O211" s="705">
        <f t="shared" si="209"/>
        <v>0</v>
      </c>
      <c r="P211" s="291"/>
      <c r="Q211" s="297"/>
    </row>
    <row r="212" spans="1:17" hidden="1" x14ac:dyDescent="0.25">
      <c r="A212" s="30">
        <v>5218</v>
      </c>
      <c r="B212" s="43" t="s">
        <v>206</v>
      </c>
      <c r="C212" s="190">
        <f t="shared" si="166"/>
        <v>0</v>
      </c>
      <c r="D212" s="264">
        <v>0</v>
      </c>
      <c r="E212" s="45"/>
      <c r="F212" s="700">
        <f t="shared" si="206"/>
        <v>0</v>
      </c>
      <c r="G212" s="230"/>
      <c r="H212" s="45"/>
      <c r="I212" s="705">
        <f t="shared" si="207"/>
        <v>0</v>
      </c>
      <c r="J212" s="264"/>
      <c r="K212" s="45"/>
      <c r="L212" s="700">
        <f t="shared" si="208"/>
        <v>0</v>
      </c>
      <c r="M212" s="230"/>
      <c r="N212" s="45"/>
      <c r="O212" s="705">
        <f t="shared" si="209"/>
        <v>0</v>
      </c>
      <c r="P212" s="291"/>
      <c r="Q212" s="297"/>
    </row>
    <row r="213" spans="1:17" hidden="1" x14ac:dyDescent="0.25">
      <c r="A213" s="30">
        <v>5219</v>
      </c>
      <c r="B213" s="43" t="s">
        <v>207</v>
      </c>
      <c r="C213" s="190">
        <f t="shared" si="166"/>
        <v>0</v>
      </c>
      <c r="D213" s="264">
        <v>0</v>
      </c>
      <c r="E213" s="45"/>
      <c r="F213" s="700">
        <f t="shared" si="206"/>
        <v>0</v>
      </c>
      <c r="G213" s="230"/>
      <c r="H213" s="45"/>
      <c r="I213" s="705">
        <f t="shared" si="207"/>
        <v>0</v>
      </c>
      <c r="J213" s="264"/>
      <c r="K213" s="45"/>
      <c r="L213" s="700">
        <f t="shared" si="208"/>
        <v>0</v>
      </c>
      <c r="M213" s="230"/>
      <c r="N213" s="45"/>
      <c r="O213" s="705">
        <f t="shared" si="209"/>
        <v>0</v>
      </c>
      <c r="P213" s="291"/>
      <c r="Q213" s="297"/>
    </row>
    <row r="214" spans="1:17" ht="13.5" hidden="1" customHeight="1" x14ac:dyDescent="0.25">
      <c r="A214" s="75">
        <v>5220</v>
      </c>
      <c r="B214" s="43" t="s">
        <v>208</v>
      </c>
      <c r="C214" s="190">
        <f t="shared" si="166"/>
        <v>0</v>
      </c>
      <c r="D214" s="264">
        <v>0</v>
      </c>
      <c r="E214" s="45"/>
      <c r="F214" s="700">
        <f t="shared" si="206"/>
        <v>0</v>
      </c>
      <c r="G214" s="230"/>
      <c r="H214" s="45"/>
      <c r="I214" s="705">
        <f t="shared" si="207"/>
        <v>0</v>
      </c>
      <c r="J214" s="264"/>
      <c r="K214" s="45"/>
      <c r="L214" s="700">
        <f t="shared" si="208"/>
        <v>0</v>
      </c>
      <c r="M214" s="230"/>
      <c r="N214" s="45"/>
      <c r="O214" s="705">
        <f t="shared" si="209"/>
        <v>0</v>
      </c>
      <c r="P214" s="291"/>
      <c r="Q214" s="297"/>
    </row>
    <row r="215" spans="1:17" hidden="1" x14ac:dyDescent="0.25">
      <c r="A215" s="75">
        <v>5230</v>
      </c>
      <c r="B215" s="43" t="s">
        <v>209</v>
      </c>
      <c r="C215" s="190">
        <f t="shared" si="166"/>
        <v>0</v>
      </c>
      <c r="D215" s="132">
        <f>SUM(D216:D223)</f>
        <v>0</v>
      </c>
      <c r="E215" s="76">
        <f t="shared" ref="E215" si="210">SUM(E216:E223)</f>
        <v>0</v>
      </c>
      <c r="F215" s="95">
        <f>SUM(F216:F223)</f>
        <v>0</v>
      </c>
      <c r="G215" s="231">
        <f t="shared" ref="G215:N215" si="211">SUM(G216:G223)</f>
        <v>0</v>
      </c>
      <c r="H215" s="76">
        <f t="shared" si="211"/>
        <v>0</v>
      </c>
      <c r="I215" s="91">
        <f t="shared" si="211"/>
        <v>0</v>
      </c>
      <c r="J215" s="132">
        <f t="shared" si="211"/>
        <v>0</v>
      </c>
      <c r="K215" s="76">
        <f t="shared" si="211"/>
        <v>0</v>
      </c>
      <c r="L215" s="95">
        <f t="shared" si="211"/>
        <v>0</v>
      </c>
      <c r="M215" s="231">
        <f t="shared" si="211"/>
        <v>0</v>
      </c>
      <c r="N215" s="76">
        <f t="shared" si="211"/>
        <v>0</v>
      </c>
      <c r="O215" s="91">
        <f>SUM(O216:O223)</f>
        <v>0</v>
      </c>
      <c r="P215" s="291"/>
      <c r="Q215" s="297"/>
    </row>
    <row r="216" spans="1:17" hidden="1" x14ac:dyDescent="0.25">
      <c r="A216" s="30">
        <v>5231</v>
      </c>
      <c r="B216" s="43" t="s">
        <v>210</v>
      </c>
      <c r="C216" s="190">
        <f t="shared" si="166"/>
        <v>0</v>
      </c>
      <c r="D216" s="264">
        <v>0</v>
      </c>
      <c r="E216" s="45"/>
      <c r="F216" s="700">
        <f t="shared" ref="F216:F225" si="212">D216+E216</f>
        <v>0</v>
      </c>
      <c r="G216" s="230"/>
      <c r="H216" s="45"/>
      <c r="I216" s="705">
        <f t="shared" ref="I216:I225" si="213">G216+H216</f>
        <v>0</v>
      </c>
      <c r="J216" s="264"/>
      <c r="K216" s="45"/>
      <c r="L216" s="700">
        <f t="shared" ref="L216:L225" si="214">J216+K216</f>
        <v>0</v>
      </c>
      <c r="M216" s="230"/>
      <c r="N216" s="45"/>
      <c r="O216" s="705">
        <f t="shared" ref="O216:O225" si="215">M216+N216</f>
        <v>0</v>
      </c>
      <c r="P216" s="291"/>
      <c r="Q216" s="297"/>
    </row>
    <row r="217" spans="1:17" hidden="1" x14ac:dyDescent="0.25">
      <c r="A217" s="30">
        <v>5232</v>
      </c>
      <c r="B217" s="43" t="s">
        <v>211</v>
      </c>
      <c r="C217" s="190">
        <f t="shared" si="166"/>
        <v>0</v>
      </c>
      <c r="D217" s="264">
        <v>0</v>
      </c>
      <c r="E217" s="45"/>
      <c r="F217" s="700">
        <f t="shared" si="212"/>
        <v>0</v>
      </c>
      <c r="G217" s="230"/>
      <c r="H217" s="45"/>
      <c r="I217" s="705">
        <f t="shared" si="213"/>
        <v>0</v>
      </c>
      <c r="J217" s="264"/>
      <c r="K217" s="45"/>
      <c r="L217" s="700">
        <f t="shared" si="214"/>
        <v>0</v>
      </c>
      <c r="M217" s="230"/>
      <c r="N217" s="45"/>
      <c r="O217" s="705">
        <f t="shared" si="215"/>
        <v>0</v>
      </c>
      <c r="P217" s="291"/>
      <c r="Q217" s="297"/>
    </row>
    <row r="218" spans="1:17" hidden="1" x14ac:dyDescent="0.25">
      <c r="A218" s="30">
        <v>5233</v>
      </c>
      <c r="B218" s="43" t="s">
        <v>212</v>
      </c>
      <c r="C218" s="190">
        <f t="shared" si="166"/>
        <v>0</v>
      </c>
      <c r="D218" s="264">
        <v>0</v>
      </c>
      <c r="E218" s="45"/>
      <c r="F218" s="700">
        <f t="shared" si="212"/>
        <v>0</v>
      </c>
      <c r="G218" s="230"/>
      <c r="H218" s="45"/>
      <c r="I218" s="705">
        <f t="shared" si="213"/>
        <v>0</v>
      </c>
      <c r="J218" s="264"/>
      <c r="K218" s="45"/>
      <c r="L218" s="700">
        <f t="shared" si="214"/>
        <v>0</v>
      </c>
      <c r="M218" s="230"/>
      <c r="N218" s="45"/>
      <c r="O218" s="705">
        <f t="shared" si="215"/>
        <v>0</v>
      </c>
      <c r="P218" s="291"/>
      <c r="Q218" s="297"/>
    </row>
    <row r="219" spans="1:17" hidden="1" x14ac:dyDescent="0.25">
      <c r="A219" s="30">
        <v>5234</v>
      </c>
      <c r="B219" s="43" t="s">
        <v>213</v>
      </c>
      <c r="C219" s="190">
        <f t="shared" si="166"/>
        <v>0</v>
      </c>
      <c r="D219" s="264">
        <v>0</v>
      </c>
      <c r="E219" s="45"/>
      <c r="F219" s="700">
        <f t="shared" si="212"/>
        <v>0</v>
      </c>
      <c r="G219" s="230"/>
      <c r="H219" s="45"/>
      <c r="I219" s="705">
        <f t="shared" si="213"/>
        <v>0</v>
      </c>
      <c r="J219" s="264"/>
      <c r="K219" s="45"/>
      <c r="L219" s="700">
        <f t="shared" si="214"/>
        <v>0</v>
      </c>
      <c r="M219" s="230"/>
      <c r="N219" s="45"/>
      <c r="O219" s="705">
        <f t="shared" si="215"/>
        <v>0</v>
      </c>
      <c r="P219" s="291"/>
      <c r="Q219" s="297"/>
    </row>
    <row r="220" spans="1:17" ht="14.25" hidden="1" customHeight="1" x14ac:dyDescent="0.25">
      <c r="A220" s="30">
        <v>5236</v>
      </c>
      <c r="B220" s="43" t="s">
        <v>214</v>
      </c>
      <c r="C220" s="190">
        <f t="shared" si="166"/>
        <v>0</v>
      </c>
      <c r="D220" s="264">
        <v>0</v>
      </c>
      <c r="E220" s="45"/>
      <c r="F220" s="700">
        <f t="shared" si="212"/>
        <v>0</v>
      </c>
      <c r="G220" s="230"/>
      <c r="H220" s="45"/>
      <c r="I220" s="705">
        <f t="shared" si="213"/>
        <v>0</v>
      </c>
      <c r="J220" s="264"/>
      <c r="K220" s="45"/>
      <c r="L220" s="700">
        <f t="shared" si="214"/>
        <v>0</v>
      </c>
      <c r="M220" s="230"/>
      <c r="N220" s="45"/>
      <c r="O220" s="705">
        <f t="shared" si="215"/>
        <v>0</v>
      </c>
      <c r="P220" s="291"/>
      <c r="Q220" s="297"/>
    </row>
    <row r="221" spans="1:17" ht="14.25" hidden="1" customHeight="1" x14ac:dyDescent="0.25">
      <c r="A221" s="30">
        <v>5237</v>
      </c>
      <c r="B221" s="43" t="s">
        <v>215</v>
      </c>
      <c r="C221" s="190">
        <f t="shared" si="166"/>
        <v>0</v>
      </c>
      <c r="D221" s="264">
        <v>0</v>
      </c>
      <c r="E221" s="45"/>
      <c r="F221" s="700">
        <f t="shared" si="212"/>
        <v>0</v>
      </c>
      <c r="G221" s="230"/>
      <c r="H221" s="45"/>
      <c r="I221" s="705">
        <f t="shared" si="213"/>
        <v>0</v>
      </c>
      <c r="J221" s="264"/>
      <c r="K221" s="45"/>
      <c r="L221" s="700">
        <f t="shared" si="214"/>
        <v>0</v>
      </c>
      <c r="M221" s="230"/>
      <c r="N221" s="45"/>
      <c r="O221" s="705">
        <f t="shared" si="215"/>
        <v>0</v>
      </c>
      <c r="P221" s="291"/>
      <c r="Q221" s="297"/>
    </row>
    <row r="222" spans="1:17" hidden="1" x14ac:dyDescent="0.25">
      <c r="A222" s="30">
        <v>5238</v>
      </c>
      <c r="B222" s="43" t="s">
        <v>216</v>
      </c>
      <c r="C222" s="190">
        <f t="shared" si="166"/>
        <v>0</v>
      </c>
      <c r="D222" s="264">
        <v>0</v>
      </c>
      <c r="E222" s="45"/>
      <c r="F222" s="700">
        <f t="shared" si="212"/>
        <v>0</v>
      </c>
      <c r="G222" s="230"/>
      <c r="H222" s="45"/>
      <c r="I222" s="705">
        <f t="shared" si="213"/>
        <v>0</v>
      </c>
      <c r="J222" s="264"/>
      <c r="K222" s="45"/>
      <c r="L222" s="700">
        <f t="shared" si="214"/>
        <v>0</v>
      </c>
      <c r="M222" s="230"/>
      <c r="N222" s="45"/>
      <c r="O222" s="705">
        <f t="shared" si="215"/>
        <v>0</v>
      </c>
      <c r="P222" s="291"/>
      <c r="Q222" s="297"/>
    </row>
    <row r="223" spans="1:17" hidden="1" x14ac:dyDescent="0.25">
      <c r="A223" s="30">
        <v>5239</v>
      </c>
      <c r="B223" s="43" t="s">
        <v>217</v>
      </c>
      <c r="C223" s="190">
        <f t="shared" si="166"/>
        <v>0</v>
      </c>
      <c r="D223" s="264">
        <v>0</v>
      </c>
      <c r="E223" s="45"/>
      <c r="F223" s="700">
        <f t="shared" si="212"/>
        <v>0</v>
      </c>
      <c r="G223" s="230"/>
      <c r="H223" s="45"/>
      <c r="I223" s="705">
        <f t="shared" si="213"/>
        <v>0</v>
      </c>
      <c r="J223" s="264"/>
      <c r="K223" s="45"/>
      <c r="L223" s="700">
        <f t="shared" si="214"/>
        <v>0</v>
      </c>
      <c r="M223" s="230"/>
      <c r="N223" s="45"/>
      <c r="O223" s="705">
        <f t="shared" si="215"/>
        <v>0</v>
      </c>
      <c r="P223" s="291"/>
      <c r="Q223" s="297"/>
    </row>
    <row r="224" spans="1:17" ht="24" hidden="1" x14ac:dyDescent="0.25">
      <c r="A224" s="75">
        <v>5240</v>
      </c>
      <c r="B224" s="43" t="s">
        <v>218</v>
      </c>
      <c r="C224" s="190">
        <f t="shared" si="166"/>
        <v>0</v>
      </c>
      <c r="D224" s="264">
        <v>0</v>
      </c>
      <c r="E224" s="45"/>
      <c r="F224" s="700">
        <f t="shared" si="212"/>
        <v>0</v>
      </c>
      <c r="G224" s="230"/>
      <c r="H224" s="45"/>
      <c r="I224" s="705">
        <f t="shared" si="213"/>
        <v>0</v>
      </c>
      <c r="J224" s="264"/>
      <c r="K224" s="45"/>
      <c r="L224" s="700">
        <f t="shared" si="214"/>
        <v>0</v>
      </c>
      <c r="M224" s="230"/>
      <c r="N224" s="45"/>
      <c r="O224" s="705">
        <f t="shared" si="215"/>
        <v>0</v>
      </c>
      <c r="P224" s="291"/>
      <c r="Q224" s="297"/>
    </row>
    <row r="225" spans="1:17" x14ac:dyDescent="0.25">
      <c r="A225" s="75">
        <v>5250</v>
      </c>
      <c r="B225" s="43" t="s">
        <v>219</v>
      </c>
      <c r="C225" s="190">
        <f t="shared" si="166"/>
        <v>184237</v>
      </c>
      <c r="D225" s="264">
        <f>165284</f>
        <v>165284</v>
      </c>
      <c r="E225" s="705">
        <f>-7000+25953</f>
        <v>18953</v>
      </c>
      <c r="F225" s="291">
        <f t="shared" si="212"/>
        <v>184237</v>
      </c>
      <c r="G225" s="230"/>
      <c r="H225" s="705"/>
      <c r="I225" s="291">
        <f t="shared" si="213"/>
        <v>0</v>
      </c>
      <c r="J225" s="264"/>
      <c r="K225" s="45"/>
      <c r="L225" s="700">
        <f t="shared" si="214"/>
        <v>0</v>
      </c>
      <c r="M225" s="230"/>
      <c r="N225" s="45"/>
      <c r="O225" s="705">
        <f t="shared" si="215"/>
        <v>0</v>
      </c>
      <c r="P225" s="291"/>
      <c r="Q225" s="297"/>
    </row>
    <row r="226" spans="1:17" hidden="1" x14ac:dyDescent="0.25">
      <c r="A226" s="75">
        <v>5260</v>
      </c>
      <c r="B226" s="43" t="s">
        <v>220</v>
      </c>
      <c r="C226" s="190">
        <f t="shared" si="166"/>
        <v>0</v>
      </c>
      <c r="D226" s="132">
        <f>SUM(D227)</f>
        <v>0</v>
      </c>
      <c r="E226" s="76">
        <f t="shared" ref="E226" si="216">SUM(E227)</f>
        <v>0</v>
      </c>
      <c r="F226" s="95">
        <f>SUM(F227)</f>
        <v>0</v>
      </c>
      <c r="G226" s="231">
        <f t="shared" ref="G226:N226" si="217">SUM(G227)</f>
        <v>0</v>
      </c>
      <c r="H226" s="76">
        <f t="shared" si="217"/>
        <v>0</v>
      </c>
      <c r="I226" s="91">
        <f t="shared" si="217"/>
        <v>0</v>
      </c>
      <c r="J226" s="132">
        <f t="shared" si="217"/>
        <v>0</v>
      </c>
      <c r="K226" s="76">
        <f t="shared" si="217"/>
        <v>0</v>
      </c>
      <c r="L226" s="95">
        <f t="shared" si="217"/>
        <v>0</v>
      </c>
      <c r="M226" s="231">
        <f t="shared" si="217"/>
        <v>0</v>
      </c>
      <c r="N226" s="76">
        <f t="shared" si="217"/>
        <v>0</v>
      </c>
      <c r="O226" s="91">
        <f>SUM(O227)</f>
        <v>0</v>
      </c>
      <c r="P226" s="291"/>
      <c r="Q226" s="297"/>
    </row>
    <row r="227" spans="1:17" hidden="1" x14ac:dyDescent="0.25">
      <c r="A227" s="30">
        <v>5269</v>
      </c>
      <c r="B227" s="43" t="s">
        <v>221</v>
      </c>
      <c r="C227" s="190">
        <f t="shared" si="166"/>
        <v>0</v>
      </c>
      <c r="D227" s="264">
        <v>0</v>
      </c>
      <c r="E227" s="45"/>
      <c r="F227" s="700">
        <f t="shared" ref="F227:F228" si="218">D227+E227</f>
        <v>0</v>
      </c>
      <c r="G227" s="230"/>
      <c r="H227" s="45"/>
      <c r="I227" s="705">
        <f t="shared" ref="I227:I228" si="219">G227+H227</f>
        <v>0</v>
      </c>
      <c r="J227" s="264"/>
      <c r="K227" s="45"/>
      <c r="L227" s="700">
        <f t="shared" ref="L227:L228" si="220">J227+K227</f>
        <v>0</v>
      </c>
      <c r="M227" s="230"/>
      <c r="N227" s="45"/>
      <c r="O227" s="705">
        <f t="shared" ref="O227:O228" si="221">M227+N227</f>
        <v>0</v>
      </c>
      <c r="P227" s="291"/>
      <c r="Q227" s="297"/>
    </row>
    <row r="228" spans="1:17" hidden="1" x14ac:dyDescent="0.25">
      <c r="A228" s="73">
        <v>5270</v>
      </c>
      <c r="B228" s="58" t="s">
        <v>222</v>
      </c>
      <c r="C228" s="195">
        <f t="shared" si="166"/>
        <v>0</v>
      </c>
      <c r="D228" s="261">
        <v>0</v>
      </c>
      <c r="E228" s="77"/>
      <c r="F228" s="706">
        <f t="shared" si="218"/>
        <v>0</v>
      </c>
      <c r="G228" s="232"/>
      <c r="H228" s="77"/>
      <c r="I228" s="707">
        <f t="shared" si="219"/>
        <v>0</v>
      </c>
      <c r="J228" s="261"/>
      <c r="K228" s="77"/>
      <c r="L228" s="706">
        <f t="shared" si="220"/>
        <v>0</v>
      </c>
      <c r="M228" s="232"/>
      <c r="N228" s="77"/>
      <c r="O228" s="707">
        <f t="shared" si="221"/>
        <v>0</v>
      </c>
      <c r="P228" s="292"/>
      <c r="Q228" s="297"/>
    </row>
    <row r="229" spans="1:17" hidden="1" x14ac:dyDescent="0.25">
      <c r="A229" s="70">
        <v>6000</v>
      </c>
      <c r="B229" s="70" t="s">
        <v>223</v>
      </c>
      <c r="C229" s="200">
        <f t="shared" si="166"/>
        <v>0</v>
      </c>
      <c r="D229" s="137">
        <f>D230+D250+D258</f>
        <v>0</v>
      </c>
      <c r="E229" s="71">
        <f t="shared" ref="E229" si="222">E230+E250+E258</f>
        <v>0</v>
      </c>
      <c r="F229" s="172">
        <f>F230+F250+F258</f>
        <v>0</v>
      </c>
      <c r="G229" s="227">
        <f t="shared" ref="G229:N229" si="223">G230+G250+G258</f>
        <v>0</v>
      </c>
      <c r="H229" s="71">
        <f t="shared" si="223"/>
        <v>0</v>
      </c>
      <c r="I229" s="125">
        <f t="shared" si="223"/>
        <v>0</v>
      </c>
      <c r="J229" s="137">
        <f t="shared" si="223"/>
        <v>0</v>
      </c>
      <c r="K229" s="71">
        <f t="shared" si="223"/>
        <v>0</v>
      </c>
      <c r="L229" s="172">
        <f t="shared" si="223"/>
        <v>0</v>
      </c>
      <c r="M229" s="227">
        <f t="shared" si="223"/>
        <v>0</v>
      </c>
      <c r="N229" s="71">
        <f t="shared" si="223"/>
        <v>0</v>
      </c>
      <c r="O229" s="125">
        <f>O230+O250+O258</f>
        <v>0</v>
      </c>
      <c r="P229" s="313"/>
      <c r="Q229" s="297"/>
    </row>
    <row r="230" spans="1:17" ht="14.25" hidden="1" customHeight="1" x14ac:dyDescent="0.25">
      <c r="A230" s="51">
        <v>6200</v>
      </c>
      <c r="B230" s="82" t="s">
        <v>224</v>
      </c>
      <c r="C230" s="202">
        <f t="shared" si="166"/>
        <v>0</v>
      </c>
      <c r="D230" s="138">
        <f>SUM(D231,D232,D234,D237,D243,D244,D245)</f>
        <v>0</v>
      </c>
      <c r="E230" s="85">
        <f t="shared" ref="E230" si="224">SUM(E231,E232,E234,E237,E243,E244,E245)</f>
        <v>0</v>
      </c>
      <c r="F230" s="173">
        <f>SUM(F231,F232,F234,F237,F243,F244,F245)</f>
        <v>0</v>
      </c>
      <c r="G230" s="236">
        <f t="shared" ref="G230:N230" si="225">SUM(G231,G232,G234,G237,G243,G244,G245)</f>
        <v>0</v>
      </c>
      <c r="H230" s="85">
        <f t="shared" si="225"/>
        <v>0</v>
      </c>
      <c r="I230" s="124">
        <f t="shared" si="225"/>
        <v>0</v>
      </c>
      <c r="J230" s="138">
        <f t="shared" si="225"/>
        <v>0</v>
      </c>
      <c r="K230" s="85">
        <f t="shared" si="225"/>
        <v>0</v>
      </c>
      <c r="L230" s="173">
        <f t="shared" si="225"/>
        <v>0</v>
      </c>
      <c r="M230" s="236">
        <f t="shared" si="225"/>
        <v>0</v>
      </c>
      <c r="N230" s="85">
        <f t="shared" si="225"/>
        <v>0</v>
      </c>
      <c r="O230" s="124">
        <f>SUM(O231,O232,O234,O237,O243,O244,O245)</f>
        <v>0</v>
      </c>
      <c r="P230" s="314"/>
      <c r="Q230" s="297"/>
    </row>
    <row r="231" spans="1:17" hidden="1" x14ac:dyDescent="0.25">
      <c r="A231" s="782">
        <v>6220</v>
      </c>
      <c r="B231" s="40" t="s">
        <v>225</v>
      </c>
      <c r="C231" s="189">
        <f t="shared" si="166"/>
        <v>0</v>
      </c>
      <c r="D231" s="263">
        <v>0</v>
      </c>
      <c r="E231" s="42"/>
      <c r="F231" s="699">
        <f>D231+E231</f>
        <v>0</v>
      </c>
      <c r="G231" s="220"/>
      <c r="H231" s="42"/>
      <c r="I231" s="703">
        <f>G231+H231</f>
        <v>0</v>
      </c>
      <c r="J231" s="263"/>
      <c r="K231" s="42"/>
      <c r="L231" s="699">
        <f>J231+K231</f>
        <v>0</v>
      </c>
      <c r="M231" s="220"/>
      <c r="N231" s="42"/>
      <c r="O231" s="703">
        <f>M231+N231</f>
        <v>0</v>
      </c>
      <c r="P231" s="290"/>
      <c r="Q231" s="297"/>
    </row>
    <row r="232" spans="1:17" hidden="1" x14ac:dyDescent="0.25">
      <c r="A232" s="75">
        <v>6230</v>
      </c>
      <c r="B232" s="43" t="s">
        <v>226</v>
      </c>
      <c r="C232" s="190">
        <f t="shared" si="166"/>
        <v>0</v>
      </c>
      <c r="D232" s="132">
        <f>SUM(D233)</f>
        <v>0</v>
      </c>
      <c r="E232" s="76">
        <f t="shared" ref="E232:O232" si="226">SUM(E233)</f>
        <v>0</v>
      </c>
      <c r="F232" s="95">
        <f t="shared" si="226"/>
        <v>0</v>
      </c>
      <c r="G232" s="231">
        <f t="shared" si="226"/>
        <v>0</v>
      </c>
      <c r="H232" s="76">
        <f t="shared" si="226"/>
        <v>0</v>
      </c>
      <c r="I232" s="91">
        <f t="shared" si="226"/>
        <v>0</v>
      </c>
      <c r="J232" s="132">
        <f t="shared" si="226"/>
        <v>0</v>
      </c>
      <c r="K232" s="76">
        <f t="shared" si="226"/>
        <v>0</v>
      </c>
      <c r="L232" s="95">
        <f t="shared" si="226"/>
        <v>0</v>
      </c>
      <c r="M232" s="231">
        <f t="shared" si="226"/>
        <v>0</v>
      </c>
      <c r="N232" s="76">
        <f t="shared" si="226"/>
        <v>0</v>
      </c>
      <c r="O232" s="91">
        <f t="shared" si="226"/>
        <v>0</v>
      </c>
      <c r="P232" s="291"/>
      <c r="Q232" s="297"/>
    </row>
    <row r="233" spans="1:17" hidden="1" x14ac:dyDescent="0.25">
      <c r="A233" s="30">
        <v>6239</v>
      </c>
      <c r="B233" s="40" t="s">
        <v>227</v>
      </c>
      <c r="C233" s="190">
        <f t="shared" si="166"/>
        <v>0</v>
      </c>
      <c r="D233" s="263">
        <v>0</v>
      </c>
      <c r="E233" s="42"/>
      <c r="F233" s="699">
        <f>D233+E233</f>
        <v>0</v>
      </c>
      <c r="G233" s="220"/>
      <c r="H233" s="42"/>
      <c r="I233" s="703">
        <f>G233+H233</f>
        <v>0</v>
      </c>
      <c r="J233" s="263"/>
      <c r="K233" s="42"/>
      <c r="L233" s="699">
        <f>J233+K233</f>
        <v>0</v>
      </c>
      <c r="M233" s="220"/>
      <c r="N233" s="42"/>
      <c r="O233" s="703">
        <f>M233+N233</f>
        <v>0</v>
      </c>
      <c r="P233" s="290"/>
      <c r="Q233" s="297"/>
    </row>
    <row r="234" spans="1:17" ht="24" hidden="1" x14ac:dyDescent="0.25">
      <c r="A234" s="75">
        <v>6240</v>
      </c>
      <c r="B234" s="43" t="s">
        <v>228</v>
      </c>
      <c r="C234" s="190">
        <f t="shared" si="166"/>
        <v>0</v>
      </c>
      <c r="D234" s="132">
        <f>SUM(D235:D236)</f>
        <v>0</v>
      </c>
      <c r="E234" s="76">
        <f t="shared" ref="E234" si="227">SUM(E235:E236)</f>
        <v>0</v>
      </c>
      <c r="F234" s="95">
        <f>SUM(F235:F236)</f>
        <v>0</v>
      </c>
      <c r="G234" s="231">
        <f t="shared" ref="G234:N234" si="228">SUM(G235:G236)</f>
        <v>0</v>
      </c>
      <c r="H234" s="76">
        <f t="shared" si="228"/>
        <v>0</v>
      </c>
      <c r="I234" s="91">
        <f t="shared" si="228"/>
        <v>0</v>
      </c>
      <c r="J234" s="132">
        <f t="shared" si="228"/>
        <v>0</v>
      </c>
      <c r="K234" s="76">
        <f t="shared" si="228"/>
        <v>0</v>
      </c>
      <c r="L234" s="95">
        <f t="shared" si="228"/>
        <v>0</v>
      </c>
      <c r="M234" s="231">
        <f t="shared" si="228"/>
        <v>0</v>
      </c>
      <c r="N234" s="76">
        <f t="shared" si="228"/>
        <v>0</v>
      </c>
      <c r="O234" s="91">
        <f>SUM(O235:O236)</f>
        <v>0</v>
      </c>
      <c r="P234" s="291"/>
      <c r="Q234" s="297"/>
    </row>
    <row r="235" spans="1:17" hidden="1" x14ac:dyDescent="0.25">
      <c r="A235" s="30">
        <v>6241</v>
      </c>
      <c r="B235" s="43" t="s">
        <v>229</v>
      </c>
      <c r="C235" s="190">
        <f t="shared" si="166"/>
        <v>0</v>
      </c>
      <c r="D235" s="264">
        <v>0</v>
      </c>
      <c r="E235" s="45"/>
      <c r="F235" s="700">
        <f t="shared" ref="F235:F236" si="229">D235+E235</f>
        <v>0</v>
      </c>
      <c r="G235" s="230"/>
      <c r="H235" s="45"/>
      <c r="I235" s="705">
        <f t="shared" ref="I235:I236" si="230">G235+H235</f>
        <v>0</v>
      </c>
      <c r="J235" s="264"/>
      <c r="K235" s="45"/>
      <c r="L235" s="700">
        <f t="shared" ref="L235:L236" si="231">J235+K235</f>
        <v>0</v>
      </c>
      <c r="M235" s="230"/>
      <c r="N235" s="45"/>
      <c r="O235" s="705">
        <f t="shared" ref="O235:O236" si="232">M235+N235</f>
        <v>0</v>
      </c>
      <c r="P235" s="291"/>
      <c r="Q235" s="297"/>
    </row>
    <row r="236" spans="1:17" hidden="1" x14ac:dyDescent="0.25">
      <c r="A236" s="30">
        <v>6242</v>
      </c>
      <c r="B236" s="43" t="s">
        <v>230</v>
      </c>
      <c r="C236" s="190">
        <f t="shared" si="166"/>
        <v>0</v>
      </c>
      <c r="D236" s="264">
        <v>0</v>
      </c>
      <c r="E236" s="45"/>
      <c r="F236" s="700">
        <f t="shared" si="229"/>
        <v>0</v>
      </c>
      <c r="G236" s="230"/>
      <c r="H236" s="45"/>
      <c r="I236" s="705">
        <f t="shared" si="230"/>
        <v>0</v>
      </c>
      <c r="J236" s="264"/>
      <c r="K236" s="45"/>
      <c r="L236" s="700">
        <f t="shared" si="231"/>
        <v>0</v>
      </c>
      <c r="M236" s="230"/>
      <c r="N236" s="45"/>
      <c r="O236" s="705">
        <f t="shared" si="232"/>
        <v>0</v>
      </c>
      <c r="P236" s="291"/>
      <c r="Q236" s="297"/>
    </row>
    <row r="237" spans="1:17" ht="25.5" hidden="1" customHeight="1" x14ac:dyDescent="0.25">
      <c r="A237" s="75">
        <v>6250</v>
      </c>
      <c r="B237" s="43" t="s">
        <v>231</v>
      </c>
      <c r="C237" s="190">
        <f t="shared" si="166"/>
        <v>0</v>
      </c>
      <c r="D237" s="132">
        <f>SUM(D238:D242)</f>
        <v>0</v>
      </c>
      <c r="E237" s="76">
        <f t="shared" ref="E237" si="233">SUM(E238:E242)</f>
        <v>0</v>
      </c>
      <c r="F237" s="95">
        <f>SUM(F238:F242)</f>
        <v>0</v>
      </c>
      <c r="G237" s="231">
        <f t="shared" ref="G237:N237" si="234">SUM(G238:G242)</f>
        <v>0</v>
      </c>
      <c r="H237" s="76">
        <f t="shared" si="234"/>
        <v>0</v>
      </c>
      <c r="I237" s="91">
        <f t="shared" si="234"/>
        <v>0</v>
      </c>
      <c r="J237" s="132">
        <f t="shared" si="234"/>
        <v>0</v>
      </c>
      <c r="K237" s="76">
        <f t="shared" si="234"/>
        <v>0</v>
      </c>
      <c r="L237" s="95">
        <f t="shared" si="234"/>
        <v>0</v>
      </c>
      <c r="M237" s="231">
        <f t="shared" si="234"/>
        <v>0</v>
      </c>
      <c r="N237" s="76">
        <f t="shared" si="234"/>
        <v>0</v>
      </c>
      <c r="O237" s="91">
        <f>SUM(O238:O242)</f>
        <v>0</v>
      </c>
      <c r="P237" s="291"/>
      <c r="Q237" s="297"/>
    </row>
    <row r="238" spans="1:17" ht="14.25" hidden="1" customHeight="1" x14ac:dyDescent="0.25">
      <c r="A238" s="30">
        <v>6252</v>
      </c>
      <c r="B238" s="43" t="s">
        <v>232</v>
      </c>
      <c r="C238" s="190">
        <f t="shared" si="166"/>
        <v>0</v>
      </c>
      <c r="D238" s="264">
        <v>0</v>
      </c>
      <c r="E238" s="45"/>
      <c r="F238" s="700">
        <f t="shared" ref="F238:F244" si="235">D238+E238</f>
        <v>0</v>
      </c>
      <c r="G238" s="230"/>
      <c r="H238" s="45"/>
      <c r="I238" s="705">
        <f t="shared" ref="I238:I244" si="236">G238+H238</f>
        <v>0</v>
      </c>
      <c r="J238" s="264"/>
      <c r="K238" s="45"/>
      <c r="L238" s="700">
        <f t="shared" ref="L238:L244" si="237">J238+K238</f>
        <v>0</v>
      </c>
      <c r="M238" s="230"/>
      <c r="N238" s="45"/>
      <c r="O238" s="705">
        <f t="shared" ref="O238:O244" si="238">M238+N238</f>
        <v>0</v>
      </c>
      <c r="P238" s="291"/>
      <c r="Q238" s="297"/>
    </row>
    <row r="239" spans="1:17" ht="14.25" hidden="1" customHeight="1" x14ac:dyDescent="0.25">
      <c r="A239" s="30">
        <v>6253</v>
      </c>
      <c r="B239" s="43" t="s">
        <v>233</v>
      </c>
      <c r="C239" s="190">
        <f t="shared" si="166"/>
        <v>0</v>
      </c>
      <c r="D239" s="264">
        <v>0</v>
      </c>
      <c r="E239" s="45"/>
      <c r="F239" s="700">
        <f t="shared" si="235"/>
        <v>0</v>
      </c>
      <c r="G239" s="230"/>
      <c r="H239" s="45"/>
      <c r="I239" s="705">
        <f t="shared" si="236"/>
        <v>0</v>
      </c>
      <c r="J239" s="264"/>
      <c r="K239" s="45"/>
      <c r="L239" s="700">
        <f t="shared" si="237"/>
        <v>0</v>
      </c>
      <c r="M239" s="230"/>
      <c r="N239" s="45"/>
      <c r="O239" s="705">
        <f t="shared" si="238"/>
        <v>0</v>
      </c>
      <c r="P239" s="291"/>
      <c r="Q239" s="297"/>
    </row>
    <row r="240" spans="1:17" ht="24" hidden="1" x14ac:dyDescent="0.25">
      <c r="A240" s="30">
        <v>6254</v>
      </c>
      <c r="B240" s="43" t="s">
        <v>234</v>
      </c>
      <c r="C240" s="190">
        <f t="shared" si="166"/>
        <v>0</v>
      </c>
      <c r="D240" s="264">
        <v>0</v>
      </c>
      <c r="E240" s="45"/>
      <c r="F240" s="700">
        <f t="shared" si="235"/>
        <v>0</v>
      </c>
      <c r="G240" s="230"/>
      <c r="H240" s="45"/>
      <c r="I240" s="705">
        <f t="shared" si="236"/>
        <v>0</v>
      </c>
      <c r="J240" s="264"/>
      <c r="K240" s="45"/>
      <c r="L240" s="700">
        <f t="shared" si="237"/>
        <v>0</v>
      </c>
      <c r="M240" s="230"/>
      <c r="N240" s="45"/>
      <c r="O240" s="705">
        <f t="shared" si="238"/>
        <v>0</v>
      </c>
      <c r="P240" s="291"/>
      <c r="Q240" s="297"/>
    </row>
    <row r="241" spans="1:17" ht="24" hidden="1" x14ac:dyDescent="0.25">
      <c r="A241" s="30">
        <v>6255</v>
      </c>
      <c r="B241" s="43" t="s">
        <v>235</v>
      </c>
      <c r="C241" s="190">
        <f t="shared" ref="C241:C295" si="239">SUM(F241,I241,L241,O241)</f>
        <v>0</v>
      </c>
      <c r="D241" s="264">
        <v>0</v>
      </c>
      <c r="E241" s="45"/>
      <c r="F241" s="700">
        <f t="shared" si="235"/>
        <v>0</v>
      </c>
      <c r="G241" s="230"/>
      <c r="H241" s="45"/>
      <c r="I241" s="705">
        <f t="shared" si="236"/>
        <v>0</v>
      </c>
      <c r="J241" s="264"/>
      <c r="K241" s="45"/>
      <c r="L241" s="700">
        <f t="shared" si="237"/>
        <v>0</v>
      </c>
      <c r="M241" s="230"/>
      <c r="N241" s="45"/>
      <c r="O241" s="705">
        <f t="shared" si="238"/>
        <v>0</v>
      </c>
      <c r="P241" s="291"/>
      <c r="Q241" s="297"/>
    </row>
    <row r="242" spans="1:17" hidden="1" x14ac:dyDescent="0.25">
      <c r="A242" s="30">
        <v>6259</v>
      </c>
      <c r="B242" s="43" t="s">
        <v>236</v>
      </c>
      <c r="C242" s="190">
        <f t="shared" si="239"/>
        <v>0</v>
      </c>
      <c r="D242" s="264">
        <v>0</v>
      </c>
      <c r="E242" s="45"/>
      <c r="F242" s="700">
        <f t="shared" si="235"/>
        <v>0</v>
      </c>
      <c r="G242" s="230"/>
      <c r="H242" s="45"/>
      <c r="I242" s="705">
        <f t="shared" si="236"/>
        <v>0</v>
      </c>
      <c r="J242" s="264"/>
      <c r="K242" s="45"/>
      <c r="L242" s="700">
        <f t="shared" si="237"/>
        <v>0</v>
      </c>
      <c r="M242" s="230"/>
      <c r="N242" s="45"/>
      <c r="O242" s="705">
        <f t="shared" si="238"/>
        <v>0</v>
      </c>
      <c r="P242" s="291"/>
      <c r="Q242" s="297"/>
    </row>
    <row r="243" spans="1:17" ht="24" hidden="1" x14ac:dyDescent="0.25">
      <c r="A243" s="75">
        <v>6260</v>
      </c>
      <c r="B243" s="43" t="s">
        <v>237</v>
      </c>
      <c r="C243" s="190">
        <f t="shared" si="239"/>
        <v>0</v>
      </c>
      <c r="D243" s="264">
        <v>0</v>
      </c>
      <c r="E243" s="45"/>
      <c r="F243" s="700">
        <f t="shared" si="235"/>
        <v>0</v>
      </c>
      <c r="G243" s="230"/>
      <c r="H243" s="45"/>
      <c r="I243" s="705">
        <f t="shared" si="236"/>
        <v>0</v>
      </c>
      <c r="J243" s="264"/>
      <c r="K243" s="45"/>
      <c r="L243" s="700">
        <f t="shared" si="237"/>
        <v>0</v>
      </c>
      <c r="M243" s="230"/>
      <c r="N243" s="45"/>
      <c r="O243" s="705">
        <f t="shared" si="238"/>
        <v>0</v>
      </c>
      <c r="P243" s="291"/>
      <c r="Q243" s="297"/>
    </row>
    <row r="244" spans="1:17" hidden="1" x14ac:dyDescent="0.25">
      <c r="A244" s="75">
        <v>6270</v>
      </c>
      <c r="B244" s="43" t="s">
        <v>238</v>
      </c>
      <c r="C244" s="190">
        <f t="shared" si="239"/>
        <v>0</v>
      </c>
      <c r="D244" s="264">
        <v>0</v>
      </c>
      <c r="E244" s="45"/>
      <c r="F244" s="700">
        <f t="shared" si="235"/>
        <v>0</v>
      </c>
      <c r="G244" s="230"/>
      <c r="H244" s="45"/>
      <c r="I244" s="705">
        <f t="shared" si="236"/>
        <v>0</v>
      </c>
      <c r="J244" s="264"/>
      <c r="K244" s="45"/>
      <c r="L244" s="700">
        <f t="shared" si="237"/>
        <v>0</v>
      </c>
      <c r="M244" s="230"/>
      <c r="N244" s="45"/>
      <c r="O244" s="705">
        <f t="shared" si="238"/>
        <v>0</v>
      </c>
      <c r="P244" s="291"/>
      <c r="Q244" s="297"/>
    </row>
    <row r="245" spans="1:17" hidden="1" x14ac:dyDescent="0.25">
      <c r="A245" s="782">
        <v>6290</v>
      </c>
      <c r="B245" s="40" t="s">
        <v>239</v>
      </c>
      <c r="C245" s="201">
        <f t="shared" si="239"/>
        <v>0</v>
      </c>
      <c r="D245" s="131">
        <f>SUM(D246:D249)</f>
        <v>0</v>
      </c>
      <c r="E245" s="79">
        <f t="shared" ref="E245" si="240">SUM(E246:E249)</f>
        <v>0</v>
      </c>
      <c r="F245" s="176">
        <f>SUM(F246:F249)</f>
        <v>0</v>
      </c>
      <c r="G245" s="233">
        <f t="shared" ref="G245:O245" si="241">SUM(G246:G249)</f>
        <v>0</v>
      </c>
      <c r="H245" s="79">
        <f t="shared" si="241"/>
        <v>0</v>
      </c>
      <c r="I245" s="90">
        <f t="shared" si="241"/>
        <v>0</v>
      </c>
      <c r="J245" s="131">
        <f t="shared" si="241"/>
        <v>0</v>
      </c>
      <c r="K245" s="79">
        <f t="shared" si="241"/>
        <v>0</v>
      </c>
      <c r="L245" s="176">
        <f t="shared" si="241"/>
        <v>0</v>
      </c>
      <c r="M245" s="233">
        <f t="shared" si="241"/>
        <v>0</v>
      </c>
      <c r="N245" s="79">
        <f t="shared" si="241"/>
        <v>0</v>
      </c>
      <c r="O245" s="90">
        <f t="shared" si="241"/>
        <v>0</v>
      </c>
      <c r="P245" s="294"/>
      <c r="Q245" s="297"/>
    </row>
    <row r="246" spans="1:17" hidden="1" x14ac:dyDescent="0.25">
      <c r="A246" s="30">
        <v>6291</v>
      </c>
      <c r="B246" s="43" t="s">
        <v>240</v>
      </c>
      <c r="C246" s="190">
        <f t="shared" si="239"/>
        <v>0</v>
      </c>
      <c r="D246" s="264">
        <v>0</v>
      </c>
      <c r="E246" s="45"/>
      <c r="F246" s="700">
        <f t="shared" ref="F246:F249" si="242">D246+E246</f>
        <v>0</v>
      </c>
      <c r="G246" s="230"/>
      <c r="H246" s="45"/>
      <c r="I246" s="705">
        <f t="shared" ref="I246:I249" si="243">G246+H246</f>
        <v>0</v>
      </c>
      <c r="J246" s="264"/>
      <c r="K246" s="45"/>
      <c r="L246" s="700">
        <f t="shared" ref="L246:L249" si="244">J246+K246</f>
        <v>0</v>
      </c>
      <c r="M246" s="230"/>
      <c r="N246" s="45"/>
      <c r="O246" s="705">
        <f t="shared" ref="O246:O249" si="245">M246+N246</f>
        <v>0</v>
      </c>
      <c r="P246" s="291"/>
      <c r="Q246" s="297"/>
    </row>
    <row r="247" spans="1:17" hidden="1" x14ac:dyDescent="0.25">
      <c r="A247" s="30">
        <v>6292</v>
      </c>
      <c r="B247" s="43" t="s">
        <v>241</v>
      </c>
      <c r="C247" s="190">
        <f t="shared" si="239"/>
        <v>0</v>
      </c>
      <c r="D247" s="264">
        <v>0</v>
      </c>
      <c r="E247" s="45"/>
      <c r="F247" s="700">
        <f t="shared" si="242"/>
        <v>0</v>
      </c>
      <c r="G247" s="230"/>
      <c r="H247" s="45"/>
      <c r="I247" s="705">
        <f t="shared" si="243"/>
        <v>0</v>
      </c>
      <c r="J247" s="264"/>
      <c r="K247" s="45"/>
      <c r="L247" s="700">
        <f t="shared" si="244"/>
        <v>0</v>
      </c>
      <c r="M247" s="230"/>
      <c r="N247" s="45"/>
      <c r="O247" s="705">
        <f t="shared" si="245"/>
        <v>0</v>
      </c>
      <c r="P247" s="291"/>
      <c r="Q247" s="297"/>
    </row>
    <row r="248" spans="1:17" ht="72" hidden="1" x14ac:dyDescent="0.25">
      <c r="A248" s="30">
        <v>6296</v>
      </c>
      <c r="B248" s="43" t="s">
        <v>242</v>
      </c>
      <c r="C248" s="190">
        <f t="shared" si="239"/>
        <v>0</v>
      </c>
      <c r="D248" s="264">
        <v>0</v>
      </c>
      <c r="E248" s="45"/>
      <c r="F248" s="700">
        <f t="shared" si="242"/>
        <v>0</v>
      </c>
      <c r="G248" s="230"/>
      <c r="H248" s="45"/>
      <c r="I248" s="705">
        <f t="shared" si="243"/>
        <v>0</v>
      </c>
      <c r="J248" s="264"/>
      <c r="K248" s="45"/>
      <c r="L248" s="700">
        <f t="shared" si="244"/>
        <v>0</v>
      </c>
      <c r="M248" s="230"/>
      <c r="N248" s="45"/>
      <c r="O248" s="705">
        <f t="shared" si="245"/>
        <v>0</v>
      </c>
      <c r="P248" s="291"/>
      <c r="Q248" s="297"/>
    </row>
    <row r="249" spans="1:17" ht="39.75" hidden="1" customHeight="1" x14ac:dyDescent="0.25">
      <c r="A249" s="30">
        <v>6299</v>
      </c>
      <c r="B249" s="43" t="s">
        <v>243</v>
      </c>
      <c r="C249" s="190">
        <f t="shared" si="239"/>
        <v>0</v>
      </c>
      <c r="D249" s="264">
        <v>0</v>
      </c>
      <c r="E249" s="45"/>
      <c r="F249" s="700">
        <f t="shared" si="242"/>
        <v>0</v>
      </c>
      <c r="G249" s="230"/>
      <c r="H249" s="45"/>
      <c r="I249" s="705">
        <f t="shared" si="243"/>
        <v>0</v>
      </c>
      <c r="J249" s="264"/>
      <c r="K249" s="45"/>
      <c r="L249" s="700">
        <f t="shared" si="244"/>
        <v>0</v>
      </c>
      <c r="M249" s="230"/>
      <c r="N249" s="45"/>
      <c r="O249" s="705">
        <f t="shared" si="245"/>
        <v>0</v>
      </c>
      <c r="P249" s="291"/>
      <c r="Q249" s="297"/>
    </row>
    <row r="250" spans="1:17" hidden="1" x14ac:dyDescent="0.25">
      <c r="A250" s="35">
        <v>6300</v>
      </c>
      <c r="B250" s="72" t="s">
        <v>244</v>
      </c>
      <c r="C250" s="188">
        <f t="shared" si="239"/>
        <v>0</v>
      </c>
      <c r="D250" s="130">
        <f>SUM(D251,D256,D257)</f>
        <v>0</v>
      </c>
      <c r="E250" s="38">
        <f t="shared" ref="E250" si="246">SUM(E251,E256,E257)</f>
        <v>0</v>
      </c>
      <c r="F250" s="175">
        <f>SUM(F251,F256,F257)</f>
        <v>0</v>
      </c>
      <c r="G250" s="228">
        <f t="shared" ref="G250:O250" si="247">SUM(G251,G256,G257)</f>
        <v>0</v>
      </c>
      <c r="H250" s="38">
        <f t="shared" si="247"/>
        <v>0</v>
      </c>
      <c r="I250" s="123">
        <f t="shared" si="247"/>
        <v>0</v>
      </c>
      <c r="J250" s="130">
        <f t="shared" si="247"/>
        <v>0</v>
      </c>
      <c r="K250" s="38">
        <f t="shared" si="247"/>
        <v>0</v>
      </c>
      <c r="L250" s="175">
        <f t="shared" si="247"/>
        <v>0</v>
      </c>
      <c r="M250" s="228">
        <f t="shared" si="247"/>
        <v>0</v>
      </c>
      <c r="N250" s="38">
        <f t="shared" si="247"/>
        <v>0</v>
      </c>
      <c r="O250" s="123">
        <f t="shared" si="247"/>
        <v>0</v>
      </c>
      <c r="P250" s="315"/>
      <c r="Q250" s="297"/>
    </row>
    <row r="251" spans="1:17" hidden="1" x14ac:dyDescent="0.25">
      <c r="A251" s="782">
        <v>6320</v>
      </c>
      <c r="B251" s="40" t="s">
        <v>245</v>
      </c>
      <c r="C251" s="201">
        <f t="shared" si="239"/>
        <v>0</v>
      </c>
      <c r="D251" s="131">
        <f>SUM(D252:D255)</f>
        <v>0</v>
      </c>
      <c r="E251" s="79">
        <f t="shared" ref="E251" si="248">SUM(E252:E255)</f>
        <v>0</v>
      </c>
      <c r="F251" s="176">
        <f>SUM(F252:F255)</f>
        <v>0</v>
      </c>
      <c r="G251" s="233">
        <f t="shared" ref="G251:O251" si="249">SUM(G252:G255)</f>
        <v>0</v>
      </c>
      <c r="H251" s="79">
        <f t="shared" si="249"/>
        <v>0</v>
      </c>
      <c r="I251" s="90">
        <f t="shared" si="249"/>
        <v>0</v>
      </c>
      <c r="J251" s="131">
        <f t="shared" si="249"/>
        <v>0</v>
      </c>
      <c r="K251" s="79">
        <f t="shared" si="249"/>
        <v>0</v>
      </c>
      <c r="L251" s="176">
        <f t="shared" si="249"/>
        <v>0</v>
      </c>
      <c r="M251" s="233">
        <f t="shared" si="249"/>
        <v>0</v>
      </c>
      <c r="N251" s="79">
        <f t="shared" si="249"/>
        <v>0</v>
      </c>
      <c r="O251" s="90">
        <f t="shared" si="249"/>
        <v>0</v>
      </c>
      <c r="P251" s="290"/>
      <c r="Q251" s="297"/>
    </row>
    <row r="252" spans="1:17" hidden="1" x14ac:dyDescent="0.25">
      <c r="A252" s="30">
        <v>6322</v>
      </c>
      <c r="B252" s="43" t="s">
        <v>246</v>
      </c>
      <c r="C252" s="190">
        <f t="shared" si="239"/>
        <v>0</v>
      </c>
      <c r="D252" s="264">
        <v>0</v>
      </c>
      <c r="E252" s="45"/>
      <c r="F252" s="700">
        <f t="shared" ref="F252:F257" si="250">D252+E252</f>
        <v>0</v>
      </c>
      <c r="G252" s="230"/>
      <c r="H252" s="45"/>
      <c r="I252" s="705">
        <f t="shared" ref="I252:I257" si="251">G252+H252</f>
        <v>0</v>
      </c>
      <c r="J252" s="264"/>
      <c r="K252" s="45"/>
      <c r="L252" s="700">
        <f t="shared" ref="L252:L257" si="252">J252+K252</f>
        <v>0</v>
      </c>
      <c r="M252" s="230"/>
      <c r="N252" s="45"/>
      <c r="O252" s="705">
        <f t="shared" ref="O252:O257" si="253">M252+N252</f>
        <v>0</v>
      </c>
      <c r="P252" s="291"/>
      <c r="Q252" s="297"/>
    </row>
    <row r="253" spans="1:17" ht="24" hidden="1" x14ac:dyDescent="0.25">
      <c r="A253" s="30">
        <v>6323</v>
      </c>
      <c r="B253" s="43" t="s">
        <v>247</v>
      </c>
      <c r="C253" s="190">
        <f t="shared" si="239"/>
        <v>0</v>
      </c>
      <c r="D253" s="264">
        <v>0</v>
      </c>
      <c r="E253" s="45"/>
      <c r="F253" s="700">
        <f t="shared" si="250"/>
        <v>0</v>
      </c>
      <c r="G253" s="230"/>
      <c r="H253" s="45"/>
      <c r="I253" s="705">
        <f t="shared" si="251"/>
        <v>0</v>
      </c>
      <c r="J253" s="264"/>
      <c r="K253" s="45"/>
      <c r="L253" s="700">
        <f t="shared" si="252"/>
        <v>0</v>
      </c>
      <c r="M253" s="230"/>
      <c r="N253" s="45"/>
      <c r="O253" s="705">
        <f t="shared" si="253"/>
        <v>0</v>
      </c>
      <c r="P253" s="291"/>
      <c r="Q253" s="297"/>
    </row>
    <row r="254" spans="1:17" ht="24" hidden="1" x14ac:dyDescent="0.25">
      <c r="A254" s="30">
        <v>6324</v>
      </c>
      <c r="B254" s="43" t="s">
        <v>301</v>
      </c>
      <c r="C254" s="190">
        <f t="shared" si="239"/>
        <v>0</v>
      </c>
      <c r="D254" s="264">
        <v>0</v>
      </c>
      <c r="E254" s="45"/>
      <c r="F254" s="700">
        <f t="shared" si="250"/>
        <v>0</v>
      </c>
      <c r="G254" s="230"/>
      <c r="H254" s="45"/>
      <c r="I254" s="705">
        <f t="shared" si="251"/>
        <v>0</v>
      </c>
      <c r="J254" s="264"/>
      <c r="K254" s="45"/>
      <c r="L254" s="700">
        <f t="shared" si="252"/>
        <v>0</v>
      </c>
      <c r="M254" s="230"/>
      <c r="N254" s="45"/>
      <c r="O254" s="705">
        <f t="shared" si="253"/>
        <v>0</v>
      </c>
      <c r="P254" s="291"/>
      <c r="Q254" s="297"/>
    </row>
    <row r="255" spans="1:17" hidden="1" x14ac:dyDescent="0.25">
      <c r="A255" s="27">
        <v>6329</v>
      </c>
      <c r="B255" s="40" t="s">
        <v>302</v>
      </c>
      <c r="C255" s="189">
        <f t="shared" si="239"/>
        <v>0</v>
      </c>
      <c r="D255" s="263">
        <v>0</v>
      </c>
      <c r="E255" s="42"/>
      <c r="F255" s="699">
        <f t="shared" si="250"/>
        <v>0</v>
      </c>
      <c r="G255" s="220"/>
      <c r="H255" s="42"/>
      <c r="I255" s="703">
        <f t="shared" si="251"/>
        <v>0</v>
      </c>
      <c r="J255" s="263"/>
      <c r="K255" s="42"/>
      <c r="L255" s="699">
        <f t="shared" si="252"/>
        <v>0</v>
      </c>
      <c r="M255" s="220"/>
      <c r="N255" s="42"/>
      <c r="O255" s="703">
        <f t="shared" si="253"/>
        <v>0</v>
      </c>
      <c r="P255" s="290"/>
      <c r="Q255" s="297"/>
    </row>
    <row r="256" spans="1:17" hidden="1" x14ac:dyDescent="0.25">
      <c r="A256" s="92">
        <v>6330</v>
      </c>
      <c r="B256" s="93" t="s">
        <v>248</v>
      </c>
      <c r="C256" s="201">
        <f t="shared" si="239"/>
        <v>0</v>
      </c>
      <c r="D256" s="265">
        <v>0</v>
      </c>
      <c r="E256" s="84"/>
      <c r="F256" s="710">
        <f t="shared" si="250"/>
        <v>0</v>
      </c>
      <c r="G256" s="235"/>
      <c r="H256" s="84"/>
      <c r="I256" s="711">
        <f t="shared" si="251"/>
        <v>0</v>
      </c>
      <c r="J256" s="265"/>
      <c r="K256" s="84"/>
      <c r="L256" s="710">
        <f t="shared" si="252"/>
        <v>0</v>
      </c>
      <c r="M256" s="235"/>
      <c r="N256" s="84"/>
      <c r="O256" s="711">
        <f t="shared" si="253"/>
        <v>0</v>
      </c>
      <c r="P256" s="294"/>
      <c r="Q256" s="297"/>
    </row>
    <row r="257" spans="1:17" hidden="1" x14ac:dyDescent="0.25">
      <c r="A257" s="75">
        <v>6360</v>
      </c>
      <c r="B257" s="43" t="s">
        <v>249</v>
      </c>
      <c r="C257" s="190">
        <f t="shared" si="239"/>
        <v>0</v>
      </c>
      <c r="D257" s="264">
        <v>0</v>
      </c>
      <c r="E257" s="45"/>
      <c r="F257" s="700">
        <f t="shared" si="250"/>
        <v>0</v>
      </c>
      <c r="G257" s="230"/>
      <c r="H257" s="45"/>
      <c r="I257" s="705">
        <f t="shared" si="251"/>
        <v>0</v>
      </c>
      <c r="J257" s="264"/>
      <c r="K257" s="45"/>
      <c r="L257" s="700">
        <f t="shared" si="252"/>
        <v>0</v>
      </c>
      <c r="M257" s="230"/>
      <c r="N257" s="45"/>
      <c r="O257" s="705">
        <f t="shared" si="253"/>
        <v>0</v>
      </c>
      <c r="P257" s="291"/>
      <c r="Q257" s="297"/>
    </row>
    <row r="258" spans="1:17" ht="24" hidden="1" x14ac:dyDescent="0.25">
      <c r="A258" s="35">
        <v>6400</v>
      </c>
      <c r="B258" s="72" t="s">
        <v>250</v>
      </c>
      <c r="C258" s="188">
        <f t="shared" si="239"/>
        <v>0</v>
      </c>
      <c r="D258" s="130">
        <f>SUM(D259,D263)</f>
        <v>0</v>
      </c>
      <c r="E258" s="38">
        <f t="shared" ref="E258" si="254">SUM(E259,E263)</f>
        <v>0</v>
      </c>
      <c r="F258" s="175">
        <f>SUM(F259,F263)</f>
        <v>0</v>
      </c>
      <c r="G258" s="228">
        <f t="shared" ref="G258:O258" si="255">SUM(G259,G263)</f>
        <v>0</v>
      </c>
      <c r="H258" s="38">
        <f t="shared" si="255"/>
        <v>0</v>
      </c>
      <c r="I258" s="123">
        <f t="shared" si="255"/>
        <v>0</v>
      </c>
      <c r="J258" s="130">
        <f t="shared" si="255"/>
        <v>0</v>
      </c>
      <c r="K258" s="38">
        <f t="shared" si="255"/>
        <v>0</v>
      </c>
      <c r="L258" s="175">
        <f t="shared" si="255"/>
        <v>0</v>
      </c>
      <c r="M258" s="228">
        <f t="shared" si="255"/>
        <v>0</v>
      </c>
      <c r="N258" s="38">
        <f t="shared" si="255"/>
        <v>0</v>
      </c>
      <c r="O258" s="123">
        <f t="shared" si="255"/>
        <v>0</v>
      </c>
      <c r="P258" s="315"/>
      <c r="Q258" s="297"/>
    </row>
    <row r="259" spans="1:17" ht="24" hidden="1" x14ac:dyDescent="0.25">
      <c r="A259" s="782">
        <v>6410</v>
      </c>
      <c r="B259" s="40" t="s">
        <v>251</v>
      </c>
      <c r="C259" s="189">
        <f t="shared" si="239"/>
        <v>0</v>
      </c>
      <c r="D259" s="131">
        <f>SUM(D260:D262)</f>
        <v>0</v>
      </c>
      <c r="E259" s="79">
        <f t="shared" ref="E259" si="256">SUM(E260:E262)</f>
        <v>0</v>
      </c>
      <c r="F259" s="176">
        <f>SUM(F260:F262)</f>
        <v>0</v>
      </c>
      <c r="G259" s="233">
        <f t="shared" ref="G259:O259" si="257">SUM(G260:G262)</f>
        <v>0</v>
      </c>
      <c r="H259" s="79">
        <f t="shared" si="257"/>
        <v>0</v>
      </c>
      <c r="I259" s="90">
        <f t="shared" si="257"/>
        <v>0</v>
      </c>
      <c r="J259" s="131">
        <f t="shared" si="257"/>
        <v>0</v>
      </c>
      <c r="K259" s="79">
        <f t="shared" si="257"/>
        <v>0</v>
      </c>
      <c r="L259" s="176">
        <f t="shared" si="257"/>
        <v>0</v>
      </c>
      <c r="M259" s="233">
        <f t="shared" si="257"/>
        <v>0</v>
      </c>
      <c r="N259" s="79">
        <f t="shared" si="257"/>
        <v>0</v>
      </c>
      <c r="O259" s="155">
        <f t="shared" si="257"/>
        <v>0</v>
      </c>
      <c r="P259" s="295"/>
      <c r="Q259" s="297"/>
    </row>
    <row r="260" spans="1:17" hidden="1" x14ac:dyDescent="0.25">
      <c r="A260" s="30">
        <v>6411</v>
      </c>
      <c r="B260" s="94" t="s">
        <v>252</v>
      </c>
      <c r="C260" s="190">
        <f t="shared" si="239"/>
        <v>0</v>
      </c>
      <c r="D260" s="264">
        <v>0</v>
      </c>
      <c r="E260" s="45"/>
      <c r="F260" s="700">
        <f t="shared" ref="F260:F262" si="258">D260+E260</f>
        <v>0</v>
      </c>
      <c r="G260" s="230"/>
      <c r="H260" s="45"/>
      <c r="I260" s="705">
        <f t="shared" ref="I260:I262" si="259">G260+H260</f>
        <v>0</v>
      </c>
      <c r="J260" s="264"/>
      <c r="K260" s="45"/>
      <c r="L260" s="700">
        <f t="shared" ref="L260:L262" si="260">J260+K260</f>
        <v>0</v>
      </c>
      <c r="M260" s="230"/>
      <c r="N260" s="45"/>
      <c r="O260" s="705">
        <f t="shared" ref="O260:O262" si="261">M260+N260</f>
        <v>0</v>
      </c>
      <c r="P260" s="291"/>
      <c r="Q260" s="297"/>
    </row>
    <row r="261" spans="1:17" ht="36" hidden="1" x14ac:dyDescent="0.25">
      <c r="A261" s="30">
        <v>6412</v>
      </c>
      <c r="B261" s="43" t="s">
        <v>253</v>
      </c>
      <c r="C261" s="190">
        <f t="shared" si="239"/>
        <v>0</v>
      </c>
      <c r="D261" s="264">
        <v>0</v>
      </c>
      <c r="E261" s="45"/>
      <c r="F261" s="700">
        <f t="shared" si="258"/>
        <v>0</v>
      </c>
      <c r="G261" s="230"/>
      <c r="H261" s="45"/>
      <c r="I261" s="705">
        <f t="shared" si="259"/>
        <v>0</v>
      </c>
      <c r="J261" s="264"/>
      <c r="K261" s="45"/>
      <c r="L261" s="700">
        <f t="shared" si="260"/>
        <v>0</v>
      </c>
      <c r="M261" s="230"/>
      <c r="N261" s="45"/>
      <c r="O261" s="705">
        <f t="shared" si="261"/>
        <v>0</v>
      </c>
      <c r="P261" s="291"/>
      <c r="Q261" s="297"/>
    </row>
    <row r="262" spans="1:17" ht="24" hidden="1" x14ac:dyDescent="0.25">
      <c r="A262" s="30">
        <v>6419</v>
      </c>
      <c r="B262" s="43" t="s">
        <v>254</v>
      </c>
      <c r="C262" s="190">
        <f t="shared" si="239"/>
        <v>0</v>
      </c>
      <c r="D262" s="264">
        <v>0</v>
      </c>
      <c r="E262" s="45"/>
      <c r="F262" s="700">
        <f t="shared" si="258"/>
        <v>0</v>
      </c>
      <c r="G262" s="230"/>
      <c r="H262" s="45"/>
      <c r="I262" s="705">
        <f t="shared" si="259"/>
        <v>0</v>
      </c>
      <c r="J262" s="264"/>
      <c r="K262" s="45"/>
      <c r="L262" s="700">
        <f t="shared" si="260"/>
        <v>0</v>
      </c>
      <c r="M262" s="230"/>
      <c r="N262" s="45"/>
      <c r="O262" s="705">
        <f t="shared" si="261"/>
        <v>0</v>
      </c>
      <c r="P262" s="291"/>
      <c r="Q262" s="297"/>
    </row>
    <row r="263" spans="1:17" ht="24" hidden="1" x14ac:dyDescent="0.25">
      <c r="A263" s="75">
        <v>6420</v>
      </c>
      <c r="B263" s="43" t="s">
        <v>255</v>
      </c>
      <c r="C263" s="190">
        <f t="shared" si="239"/>
        <v>0</v>
      </c>
      <c r="D263" s="132">
        <f>SUM(D264:D267)</f>
        <v>0</v>
      </c>
      <c r="E263" s="76">
        <f t="shared" ref="E263" si="262">SUM(E264:E267)</f>
        <v>0</v>
      </c>
      <c r="F263" s="95">
        <f>SUM(F264:F267)</f>
        <v>0</v>
      </c>
      <c r="G263" s="231">
        <f t="shared" ref="G263:N263" si="263">SUM(G264:G267)</f>
        <v>0</v>
      </c>
      <c r="H263" s="76">
        <f t="shared" si="263"/>
        <v>0</v>
      </c>
      <c r="I263" s="91">
        <f t="shared" si="263"/>
        <v>0</v>
      </c>
      <c r="J263" s="132">
        <f t="shared" si="263"/>
        <v>0</v>
      </c>
      <c r="K263" s="76">
        <f t="shared" si="263"/>
        <v>0</v>
      </c>
      <c r="L263" s="95">
        <f t="shared" si="263"/>
        <v>0</v>
      </c>
      <c r="M263" s="231">
        <f t="shared" si="263"/>
        <v>0</v>
      </c>
      <c r="N263" s="76">
        <f t="shared" si="263"/>
        <v>0</v>
      </c>
      <c r="O263" s="91">
        <f>SUM(O264:O267)</f>
        <v>0</v>
      </c>
      <c r="P263" s="291"/>
      <c r="Q263" s="297"/>
    </row>
    <row r="264" spans="1:17" hidden="1" x14ac:dyDescent="0.25">
      <c r="A264" s="30">
        <v>6421</v>
      </c>
      <c r="B264" s="43" t="s">
        <v>256</v>
      </c>
      <c r="C264" s="190">
        <f t="shared" si="239"/>
        <v>0</v>
      </c>
      <c r="D264" s="264">
        <v>0</v>
      </c>
      <c r="E264" s="45"/>
      <c r="F264" s="700">
        <f t="shared" ref="F264:F267" si="264">D264+E264</f>
        <v>0</v>
      </c>
      <c r="G264" s="230"/>
      <c r="H264" s="45"/>
      <c r="I264" s="705">
        <f t="shared" ref="I264:I267" si="265">G264+H264</f>
        <v>0</v>
      </c>
      <c r="J264" s="264"/>
      <c r="K264" s="45"/>
      <c r="L264" s="700">
        <f t="shared" ref="L264:L267" si="266">J264+K264</f>
        <v>0</v>
      </c>
      <c r="M264" s="230"/>
      <c r="N264" s="45"/>
      <c r="O264" s="705">
        <f t="shared" ref="O264:O267" si="267">M264+N264</f>
        <v>0</v>
      </c>
      <c r="P264" s="291"/>
      <c r="Q264" s="297"/>
    </row>
    <row r="265" spans="1:17" hidden="1" x14ac:dyDescent="0.25">
      <c r="A265" s="30">
        <v>6422</v>
      </c>
      <c r="B265" s="43" t="s">
        <v>257</v>
      </c>
      <c r="C265" s="190">
        <f t="shared" si="239"/>
        <v>0</v>
      </c>
      <c r="D265" s="264">
        <v>0</v>
      </c>
      <c r="E265" s="45"/>
      <c r="F265" s="700">
        <f t="shared" si="264"/>
        <v>0</v>
      </c>
      <c r="G265" s="230"/>
      <c r="H265" s="45"/>
      <c r="I265" s="705">
        <f t="shared" si="265"/>
        <v>0</v>
      </c>
      <c r="J265" s="264"/>
      <c r="K265" s="45"/>
      <c r="L265" s="700">
        <f t="shared" si="266"/>
        <v>0</v>
      </c>
      <c r="M265" s="230"/>
      <c r="N265" s="45"/>
      <c r="O265" s="705">
        <f t="shared" si="267"/>
        <v>0</v>
      </c>
      <c r="P265" s="291"/>
      <c r="Q265" s="297"/>
    </row>
    <row r="266" spans="1:17" hidden="1" x14ac:dyDescent="0.25">
      <c r="A266" s="30">
        <v>6423</v>
      </c>
      <c r="B266" s="43" t="s">
        <v>258</v>
      </c>
      <c r="C266" s="190">
        <f t="shared" si="239"/>
        <v>0</v>
      </c>
      <c r="D266" s="264">
        <v>0</v>
      </c>
      <c r="E266" s="45"/>
      <c r="F266" s="700">
        <f t="shared" si="264"/>
        <v>0</v>
      </c>
      <c r="G266" s="230"/>
      <c r="H266" s="45"/>
      <c r="I266" s="705">
        <f t="shared" si="265"/>
        <v>0</v>
      </c>
      <c r="J266" s="264"/>
      <c r="K266" s="45"/>
      <c r="L266" s="700">
        <f t="shared" si="266"/>
        <v>0</v>
      </c>
      <c r="M266" s="230"/>
      <c r="N266" s="45"/>
      <c r="O266" s="705">
        <f t="shared" si="267"/>
        <v>0</v>
      </c>
      <c r="P266" s="291"/>
      <c r="Q266" s="297"/>
    </row>
    <row r="267" spans="1:17" ht="24" hidden="1" x14ac:dyDescent="0.25">
      <c r="A267" s="30">
        <v>6424</v>
      </c>
      <c r="B267" s="43" t="s">
        <v>259</v>
      </c>
      <c r="C267" s="190">
        <f t="shared" si="239"/>
        <v>0</v>
      </c>
      <c r="D267" s="264">
        <v>0</v>
      </c>
      <c r="E267" s="45"/>
      <c r="F267" s="700">
        <f t="shared" si="264"/>
        <v>0</v>
      </c>
      <c r="G267" s="230"/>
      <c r="H267" s="45"/>
      <c r="I267" s="705">
        <f t="shared" si="265"/>
        <v>0</v>
      </c>
      <c r="J267" s="264"/>
      <c r="K267" s="45"/>
      <c r="L267" s="700">
        <f t="shared" si="266"/>
        <v>0</v>
      </c>
      <c r="M267" s="230"/>
      <c r="N267" s="45"/>
      <c r="O267" s="705">
        <f t="shared" si="267"/>
        <v>0</v>
      </c>
      <c r="P267" s="291"/>
      <c r="Q267" s="297"/>
    </row>
    <row r="268" spans="1:17" ht="24" hidden="1" x14ac:dyDescent="0.25">
      <c r="A268" s="97">
        <v>7000</v>
      </c>
      <c r="B268" s="97" t="s">
        <v>260</v>
      </c>
      <c r="C268" s="203">
        <f>SUM(F268,I268,L268,O268)</f>
        <v>0</v>
      </c>
      <c r="D268" s="139">
        <f>SUM(D269,D279)</f>
        <v>0</v>
      </c>
      <c r="E268" s="98">
        <f t="shared" ref="E268" si="268">SUM(E269,E279)</f>
        <v>0</v>
      </c>
      <c r="F268" s="266">
        <f>SUM(F269,F279)</f>
        <v>0</v>
      </c>
      <c r="G268" s="237">
        <f t="shared" ref="G268:N268" si="269">SUM(G269,G279)</f>
        <v>0</v>
      </c>
      <c r="H268" s="98">
        <f t="shared" si="269"/>
        <v>0</v>
      </c>
      <c r="I268" s="276">
        <f t="shared" si="269"/>
        <v>0</v>
      </c>
      <c r="J268" s="139">
        <f t="shared" si="269"/>
        <v>0</v>
      </c>
      <c r="K268" s="98">
        <f t="shared" si="269"/>
        <v>0</v>
      </c>
      <c r="L268" s="266">
        <f t="shared" si="269"/>
        <v>0</v>
      </c>
      <c r="M268" s="237">
        <f t="shared" si="269"/>
        <v>0</v>
      </c>
      <c r="N268" s="98">
        <f t="shared" si="269"/>
        <v>0</v>
      </c>
      <c r="O268" s="158">
        <f>SUM(O269,O279)</f>
        <v>0</v>
      </c>
      <c r="P268" s="317"/>
      <c r="Q268" s="297"/>
    </row>
    <row r="269" spans="1:17" hidden="1" x14ac:dyDescent="0.25">
      <c r="A269" s="35">
        <v>7200</v>
      </c>
      <c r="B269" s="72" t="s">
        <v>261</v>
      </c>
      <c r="C269" s="188">
        <f t="shared" si="239"/>
        <v>0</v>
      </c>
      <c r="D269" s="130">
        <f>SUM(D270,D271,D274,D275,D278)</f>
        <v>0</v>
      </c>
      <c r="E269" s="38">
        <f t="shared" ref="E269" si="270">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782">
        <v>7210</v>
      </c>
      <c r="B270" s="40" t="s">
        <v>262</v>
      </c>
      <c r="C270" s="189">
        <f t="shared" si="239"/>
        <v>0</v>
      </c>
      <c r="D270" s="263">
        <v>0</v>
      </c>
      <c r="E270" s="42"/>
      <c r="F270" s="699">
        <f>D270+E270</f>
        <v>0</v>
      </c>
      <c r="G270" s="220"/>
      <c r="H270" s="42"/>
      <c r="I270" s="703">
        <f>G270+H270</f>
        <v>0</v>
      </c>
      <c r="J270" s="263"/>
      <c r="K270" s="42"/>
      <c r="L270" s="699">
        <f>J270+K270</f>
        <v>0</v>
      </c>
      <c r="M270" s="220"/>
      <c r="N270" s="42"/>
      <c r="O270" s="703">
        <f>M270+N270</f>
        <v>0</v>
      </c>
      <c r="P270" s="290"/>
      <c r="Q270" s="297"/>
    </row>
    <row r="271" spans="1:17" s="96" customFormat="1" ht="24" hidden="1" x14ac:dyDescent="0.25">
      <c r="A271" s="75">
        <v>7220</v>
      </c>
      <c r="B271" s="43" t="s">
        <v>263</v>
      </c>
      <c r="C271" s="190">
        <f t="shared" si="239"/>
        <v>0</v>
      </c>
      <c r="D271" s="132">
        <f>SUM(D272:D273)</f>
        <v>0</v>
      </c>
      <c r="E271" s="76">
        <f t="shared" ref="E271" si="271">SUM(E272:E273)</f>
        <v>0</v>
      </c>
      <c r="F271" s="95">
        <f>SUM(F272:F273)</f>
        <v>0</v>
      </c>
      <c r="G271" s="231">
        <f t="shared" ref="G271:O271" si="272">SUM(G272:G273)</f>
        <v>0</v>
      </c>
      <c r="H271" s="76">
        <f t="shared" si="272"/>
        <v>0</v>
      </c>
      <c r="I271" s="91">
        <f t="shared" si="272"/>
        <v>0</v>
      </c>
      <c r="J271" s="132">
        <f t="shared" si="272"/>
        <v>0</v>
      </c>
      <c r="K271" s="76">
        <f t="shared" si="272"/>
        <v>0</v>
      </c>
      <c r="L271" s="95">
        <f t="shared" si="272"/>
        <v>0</v>
      </c>
      <c r="M271" s="231">
        <f t="shared" si="272"/>
        <v>0</v>
      </c>
      <c r="N271" s="76">
        <f t="shared" si="272"/>
        <v>0</v>
      </c>
      <c r="O271" s="91">
        <f t="shared" si="272"/>
        <v>0</v>
      </c>
      <c r="P271" s="291"/>
      <c r="Q271" s="301"/>
    </row>
    <row r="272" spans="1:17" s="96" customFormat="1" ht="24" hidden="1" x14ac:dyDescent="0.25">
      <c r="A272" s="30">
        <v>7221</v>
      </c>
      <c r="B272" s="43" t="s">
        <v>264</v>
      </c>
      <c r="C272" s="190">
        <f t="shared" si="239"/>
        <v>0</v>
      </c>
      <c r="D272" s="264">
        <v>0</v>
      </c>
      <c r="E272" s="45"/>
      <c r="F272" s="700">
        <f t="shared" ref="F272:F274" si="273">D272+E272</f>
        <v>0</v>
      </c>
      <c r="G272" s="230"/>
      <c r="H272" s="45"/>
      <c r="I272" s="705">
        <f t="shared" ref="I272:I274" si="274">G272+H272</f>
        <v>0</v>
      </c>
      <c r="J272" s="264"/>
      <c r="K272" s="45"/>
      <c r="L272" s="700">
        <f t="shared" ref="L272:L274" si="275">J272+K272</f>
        <v>0</v>
      </c>
      <c r="M272" s="230"/>
      <c r="N272" s="45"/>
      <c r="O272" s="705">
        <f t="shared" ref="O272:O274" si="276">M272+N272</f>
        <v>0</v>
      </c>
      <c r="P272" s="291"/>
      <c r="Q272" s="301"/>
    </row>
    <row r="273" spans="1:17" s="96" customFormat="1" ht="24" hidden="1" x14ac:dyDescent="0.25">
      <c r="A273" s="30">
        <v>7222</v>
      </c>
      <c r="B273" s="43" t="s">
        <v>265</v>
      </c>
      <c r="C273" s="190">
        <f t="shared" si="239"/>
        <v>0</v>
      </c>
      <c r="D273" s="264">
        <v>0</v>
      </c>
      <c r="E273" s="45"/>
      <c r="F273" s="700">
        <f t="shared" si="273"/>
        <v>0</v>
      </c>
      <c r="G273" s="230"/>
      <c r="H273" s="45"/>
      <c r="I273" s="705">
        <f t="shared" si="274"/>
        <v>0</v>
      </c>
      <c r="J273" s="264"/>
      <c r="K273" s="45"/>
      <c r="L273" s="700">
        <f t="shared" si="275"/>
        <v>0</v>
      </c>
      <c r="M273" s="230"/>
      <c r="N273" s="45"/>
      <c r="O273" s="705">
        <f t="shared" si="276"/>
        <v>0</v>
      </c>
      <c r="P273" s="291"/>
      <c r="Q273" s="301"/>
    </row>
    <row r="274" spans="1:17" ht="24" hidden="1" x14ac:dyDescent="0.25">
      <c r="A274" s="75">
        <v>7230</v>
      </c>
      <c r="B274" s="43" t="s">
        <v>308</v>
      </c>
      <c r="C274" s="190">
        <f t="shared" si="239"/>
        <v>0</v>
      </c>
      <c r="D274" s="264">
        <v>0</v>
      </c>
      <c r="E274" s="45"/>
      <c r="F274" s="700">
        <f t="shared" si="273"/>
        <v>0</v>
      </c>
      <c r="G274" s="230"/>
      <c r="H274" s="45"/>
      <c r="I274" s="705">
        <f t="shared" si="274"/>
        <v>0</v>
      </c>
      <c r="J274" s="264"/>
      <c r="K274" s="45"/>
      <c r="L274" s="700">
        <f t="shared" si="275"/>
        <v>0</v>
      </c>
      <c r="M274" s="230"/>
      <c r="N274" s="45"/>
      <c r="O274" s="705">
        <f t="shared" si="276"/>
        <v>0</v>
      </c>
      <c r="P274" s="291"/>
      <c r="Q274" s="297"/>
    </row>
    <row r="275" spans="1:17" ht="24" hidden="1" x14ac:dyDescent="0.25">
      <c r="A275" s="75">
        <v>7240</v>
      </c>
      <c r="B275" s="43" t="s">
        <v>266</v>
      </c>
      <c r="C275" s="190">
        <f t="shared" si="239"/>
        <v>0</v>
      </c>
      <c r="D275" s="132">
        <f>SUM(D276:D277)</f>
        <v>0</v>
      </c>
      <c r="E275" s="76">
        <f t="shared" ref="E275" si="277">SUM(E276:E277)</f>
        <v>0</v>
      </c>
      <c r="F275" s="95">
        <f>SUM(F276:F277)</f>
        <v>0</v>
      </c>
      <c r="G275" s="231">
        <f t="shared" ref="G275:O275" si="278">SUM(G276:G277)</f>
        <v>0</v>
      </c>
      <c r="H275" s="76">
        <f t="shared" si="278"/>
        <v>0</v>
      </c>
      <c r="I275" s="91">
        <f t="shared" si="278"/>
        <v>0</v>
      </c>
      <c r="J275" s="132">
        <f t="shared" si="278"/>
        <v>0</v>
      </c>
      <c r="K275" s="76">
        <f t="shared" si="278"/>
        <v>0</v>
      </c>
      <c r="L275" s="95">
        <f t="shared" si="278"/>
        <v>0</v>
      </c>
      <c r="M275" s="231">
        <f t="shared" si="278"/>
        <v>0</v>
      </c>
      <c r="N275" s="76">
        <f t="shared" si="278"/>
        <v>0</v>
      </c>
      <c r="O275" s="91">
        <f t="shared" si="278"/>
        <v>0</v>
      </c>
      <c r="P275" s="291"/>
      <c r="Q275" s="297"/>
    </row>
    <row r="276" spans="1:17" ht="36" hidden="1" x14ac:dyDescent="0.25">
      <c r="A276" s="30">
        <v>7245</v>
      </c>
      <c r="B276" s="43" t="s">
        <v>267</v>
      </c>
      <c r="C276" s="190">
        <f t="shared" si="239"/>
        <v>0</v>
      </c>
      <c r="D276" s="264">
        <v>0</v>
      </c>
      <c r="E276" s="45"/>
      <c r="F276" s="700">
        <f t="shared" ref="F276:F278" si="279">D276+E276</f>
        <v>0</v>
      </c>
      <c r="G276" s="230"/>
      <c r="H276" s="45"/>
      <c r="I276" s="705">
        <f t="shared" ref="I276:I278" si="280">G276+H276</f>
        <v>0</v>
      </c>
      <c r="J276" s="264"/>
      <c r="K276" s="45"/>
      <c r="L276" s="700">
        <f t="shared" ref="L276:L278" si="281">J276+K276</f>
        <v>0</v>
      </c>
      <c r="M276" s="230"/>
      <c r="N276" s="45"/>
      <c r="O276" s="705">
        <f t="shared" ref="O276:O278" si="282">M276+N276</f>
        <v>0</v>
      </c>
      <c r="P276" s="291"/>
      <c r="Q276" s="297"/>
    </row>
    <row r="277" spans="1:17" ht="72" hidden="1" x14ac:dyDescent="0.25">
      <c r="A277" s="30">
        <v>7246</v>
      </c>
      <c r="B277" s="43" t="s">
        <v>268</v>
      </c>
      <c r="C277" s="190">
        <f t="shared" si="239"/>
        <v>0</v>
      </c>
      <c r="D277" s="264">
        <v>0</v>
      </c>
      <c r="E277" s="45"/>
      <c r="F277" s="700">
        <f t="shared" si="279"/>
        <v>0</v>
      </c>
      <c r="G277" s="230"/>
      <c r="H277" s="45"/>
      <c r="I277" s="705">
        <f t="shared" si="280"/>
        <v>0</v>
      </c>
      <c r="J277" s="264"/>
      <c r="K277" s="45"/>
      <c r="L277" s="700">
        <f t="shared" si="281"/>
        <v>0</v>
      </c>
      <c r="M277" s="230"/>
      <c r="N277" s="45"/>
      <c r="O277" s="705">
        <f t="shared" si="282"/>
        <v>0</v>
      </c>
      <c r="P277" s="291"/>
      <c r="Q277" s="297"/>
    </row>
    <row r="278" spans="1:17" ht="24" hidden="1" x14ac:dyDescent="0.25">
      <c r="A278" s="92">
        <v>7260</v>
      </c>
      <c r="B278" s="40" t="s">
        <v>269</v>
      </c>
      <c r="C278" s="189">
        <f t="shared" si="239"/>
        <v>0</v>
      </c>
      <c r="D278" s="263">
        <v>0</v>
      </c>
      <c r="E278" s="42"/>
      <c r="F278" s="699">
        <f t="shared" si="279"/>
        <v>0</v>
      </c>
      <c r="G278" s="220"/>
      <c r="H278" s="42"/>
      <c r="I278" s="703">
        <f t="shared" si="280"/>
        <v>0</v>
      </c>
      <c r="J278" s="263"/>
      <c r="K278" s="42"/>
      <c r="L278" s="699">
        <f t="shared" si="281"/>
        <v>0</v>
      </c>
      <c r="M278" s="220"/>
      <c r="N278" s="42"/>
      <c r="O278" s="703">
        <f t="shared" si="282"/>
        <v>0</v>
      </c>
      <c r="P278" s="290"/>
      <c r="Q278" s="297"/>
    </row>
    <row r="279" spans="1:17" hidden="1" x14ac:dyDescent="0.25">
      <c r="A279" s="55">
        <v>7700</v>
      </c>
      <c r="B279" s="105" t="s">
        <v>298</v>
      </c>
      <c r="C279" s="204">
        <f t="shared" si="239"/>
        <v>0</v>
      </c>
      <c r="D279" s="140">
        <f>D280</f>
        <v>0</v>
      </c>
      <c r="E279" s="106">
        <f t="shared" ref="E279:O279" si="283">E280</f>
        <v>0</v>
      </c>
      <c r="F279" s="177">
        <f t="shared" si="283"/>
        <v>0</v>
      </c>
      <c r="G279" s="238">
        <f t="shared" si="283"/>
        <v>0</v>
      </c>
      <c r="H279" s="106">
        <f t="shared" si="283"/>
        <v>0</v>
      </c>
      <c r="I279" s="277">
        <f t="shared" si="283"/>
        <v>0</v>
      </c>
      <c r="J279" s="140">
        <f t="shared" si="283"/>
        <v>0</v>
      </c>
      <c r="K279" s="106">
        <f t="shared" si="283"/>
        <v>0</v>
      </c>
      <c r="L279" s="177">
        <f t="shared" si="283"/>
        <v>0</v>
      </c>
      <c r="M279" s="238">
        <f t="shared" si="283"/>
        <v>0</v>
      </c>
      <c r="N279" s="106">
        <f t="shared" si="283"/>
        <v>0</v>
      </c>
      <c r="O279" s="277">
        <f t="shared" si="283"/>
        <v>0</v>
      </c>
      <c r="P279" s="315"/>
      <c r="Q279" s="297"/>
    </row>
    <row r="280" spans="1:17" hidden="1" x14ac:dyDescent="0.25">
      <c r="A280" s="73">
        <v>7720</v>
      </c>
      <c r="B280" s="40" t="s">
        <v>299</v>
      </c>
      <c r="C280" s="191">
        <f t="shared" si="239"/>
        <v>0</v>
      </c>
      <c r="D280" s="256">
        <v>0</v>
      </c>
      <c r="E280" s="49"/>
      <c r="F280" s="701">
        <f>D280+E280</f>
        <v>0</v>
      </c>
      <c r="G280" s="239"/>
      <c r="H280" s="49"/>
      <c r="I280" s="712">
        <f>G280+H280</f>
        <v>0</v>
      </c>
      <c r="J280" s="256"/>
      <c r="K280" s="49"/>
      <c r="L280" s="701">
        <f>J280+K280</f>
        <v>0</v>
      </c>
      <c r="M280" s="239"/>
      <c r="N280" s="49"/>
      <c r="O280" s="712">
        <f>M280+N280</f>
        <v>0</v>
      </c>
      <c r="P280" s="295"/>
      <c r="Q280" s="297"/>
    </row>
    <row r="281" spans="1:17" hidden="1" x14ac:dyDescent="0.25">
      <c r="A281" s="94"/>
      <c r="B281" s="43" t="s">
        <v>270</v>
      </c>
      <c r="C281" s="190">
        <f t="shared" si="239"/>
        <v>0</v>
      </c>
      <c r="D281" s="132">
        <f>SUM(D282:D283)</f>
        <v>0</v>
      </c>
      <c r="E281" s="76">
        <f t="shared" ref="E281" si="284">SUM(E282:E283)</f>
        <v>0</v>
      </c>
      <c r="F281" s="95">
        <f>SUM(F282:F283)</f>
        <v>0</v>
      </c>
      <c r="G281" s="231">
        <f t="shared" ref="G281:O281" si="285">SUM(G282:G283)</f>
        <v>0</v>
      </c>
      <c r="H281" s="76">
        <f t="shared" si="285"/>
        <v>0</v>
      </c>
      <c r="I281" s="91">
        <f t="shared" si="285"/>
        <v>0</v>
      </c>
      <c r="J281" s="132">
        <f t="shared" si="285"/>
        <v>0</v>
      </c>
      <c r="K281" s="76">
        <f t="shared" si="285"/>
        <v>0</v>
      </c>
      <c r="L281" s="95">
        <f t="shared" si="285"/>
        <v>0</v>
      </c>
      <c r="M281" s="231">
        <f t="shared" si="285"/>
        <v>0</v>
      </c>
      <c r="N281" s="76">
        <f t="shared" si="285"/>
        <v>0</v>
      </c>
      <c r="O281" s="91">
        <f t="shared" si="285"/>
        <v>0</v>
      </c>
      <c r="P281" s="291"/>
      <c r="Q281" s="297"/>
    </row>
    <row r="282" spans="1:17" hidden="1" x14ac:dyDescent="0.25">
      <c r="A282" s="94" t="s">
        <v>271</v>
      </c>
      <c r="B282" s="30" t="s">
        <v>272</v>
      </c>
      <c r="C282" s="190">
        <f t="shared" si="239"/>
        <v>0</v>
      </c>
      <c r="D282" s="264"/>
      <c r="E282" s="45"/>
      <c r="F282" s="700">
        <f>E282+D282</f>
        <v>0</v>
      </c>
      <c r="G282" s="230"/>
      <c r="H282" s="45"/>
      <c r="I282" s="705">
        <f>H282+G282</f>
        <v>0</v>
      </c>
      <c r="J282" s="264"/>
      <c r="K282" s="45"/>
      <c r="L282" s="700">
        <f>K282+J282</f>
        <v>0</v>
      </c>
      <c r="M282" s="230"/>
      <c r="N282" s="45"/>
      <c r="O282" s="705">
        <f>N282+M282</f>
        <v>0</v>
      </c>
      <c r="P282" s="291"/>
      <c r="Q282" s="297"/>
    </row>
    <row r="283" spans="1:17" hidden="1" x14ac:dyDescent="0.25">
      <c r="A283" s="94" t="s">
        <v>273</v>
      </c>
      <c r="B283" s="99" t="s">
        <v>274</v>
      </c>
      <c r="C283" s="189">
        <f t="shared" si="239"/>
        <v>0</v>
      </c>
      <c r="D283" s="263"/>
      <c r="E283" s="42"/>
      <c r="F283" s="699">
        <f>E283+D283</f>
        <v>0</v>
      </c>
      <c r="G283" s="220"/>
      <c r="H283" s="42"/>
      <c r="I283" s="703">
        <f>H283+G283</f>
        <v>0</v>
      </c>
      <c r="J283" s="263"/>
      <c r="K283" s="42"/>
      <c r="L283" s="699">
        <f>K283+J283</f>
        <v>0</v>
      </c>
      <c r="M283" s="220"/>
      <c r="N283" s="42"/>
      <c r="O283" s="703">
        <f>N283+M283</f>
        <v>0</v>
      </c>
      <c r="P283" s="290"/>
      <c r="Q283" s="297"/>
    </row>
    <row r="284" spans="1:17" ht="12.75" thickBot="1" x14ac:dyDescent="0.3">
      <c r="A284" s="110"/>
      <c r="B284" s="110" t="s">
        <v>275</v>
      </c>
      <c r="C284" s="205">
        <f t="shared" si="239"/>
        <v>246624</v>
      </c>
      <c r="D284" s="141">
        <f>SUM(D281,D268,D229,D194,D186,D172,D74,D52)</f>
        <v>228474</v>
      </c>
      <c r="E284" s="278">
        <f t="shared" ref="E284:O284" si="286">SUM(E281,E268,E229,E194,E186,E172,E74,E52)</f>
        <v>18150</v>
      </c>
      <c r="F284" s="901">
        <f t="shared" si="286"/>
        <v>246624</v>
      </c>
      <c r="G284" s="240">
        <f t="shared" si="286"/>
        <v>0</v>
      </c>
      <c r="H284" s="278">
        <f t="shared" si="286"/>
        <v>0</v>
      </c>
      <c r="I284" s="901">
        <f t="shared" si="286"/>
        <v>0</v>
      </c>
      <c r="J284" s="141">
        <f t="shared" si="286"/>
        <v>0</v>
      </c>
      <c r="K284" s="111">
        <f t="shared" si="286"/>
        <v>0</v>
      </c>
      <c r="L284" s="112">
        <f t="shared" si="286"/>
        <v>0</v>
      </c>
      <c r="M284" s="240">
        <f t="shared" si="286"/>
        <v>0</v>
      </c>
      <c r="N284" s="111">
        <f t="shared" si="286"/>
        <v>0</v>
      </c>
      <c r="O284" s="278">
        <f t="shared" si="286"/>
        <v>0</v>
      </c>
      <c r="P284" s="318"/>
      <c r="Q284" s="297"/>
    </row>
    <row r="285" spans="1:17" s="19" customFormat="1" ht="13.5" hidden="1" thickTop="1" thickBot="1" x14ac:dyDescent="0.3">
      <c r="A285" s="1283" t="s">
        <v>276</v>
      </c>
      <c r="B285" s="1284"/>
      <c r="C285" s="206">
        <f t="shared" si="239"/>
        <v>0</v>
      </c>
      <c r="D285" s="142">
        <f>SUM(D24,D25,D41,D42)-D50</f>
        <v>0</v>
      </c>
      <c r="E285" s="114">
        <f t="shared" ref="E285:F285" si="287">SUM(E24,E25,E41,E42)-E50</f>
        <v>0</v>
      </c>
      <c r="F285" s="115">
        <f t="shared" si="287"/>
        <v>0</v>
      </c>
      <c r="G285" s="241">
        <f>SUM(G24,G42)-G50</f>
        <v>0</v>
      </c>
      <c r="H285" s="114">
        <f t="shared" ref="H285:I285" si="288">SUM(H24,H42)-H50</f>
        <v>0</v>
      </c>
      <c r="I285" s="126">
        <f t="shared" si="288"/>
        <v>0</v>
      </c>
      <c r="J285" s="142">
        <f>(J26+J42)-J50</f>
        <v>0</v>
      </c>
      <c r="K285" s="114">
        <f t="shared" ref="K285:L285" si="289">(K26+K42)-K50</f>
        <v>0</v>
      </c>
      <c r="L285" s="115">
        <f t="shared" si="289"/>
        <v>0</v>
      </c>
      <c r="M285" s="241">
        <f>SUM(M44)-M50</f>
        <v>0</v>
      </c>
      <c r="N285" s="114">
        <f t="shared" ref="N285:O285" si="290">SUM(N44)-N50</f>
        <v>0</v>
      </c>
      <c r="O285" s="126">
        <f t="shared" si="290"/>
        <v>0</v>
      </c>
      <c r="P285" s="296"/>
      <c r="Q285" s="182"/>
    </row>
    <row r="286" spans="1:17" s="19" customFormat="1" ht="12.75" hidden="1" thickTop="1" x14ac:dyDescent="0.25">
      <c r="A286" s="1285" t="s">
        <v>277</v>
      </c>
      <c r="B286" s="1286"/>
      <c r="C286" s="207">
        <f t="shared" si="239"/>
        <v>0</v>
      </c>
      <c r="D286" s="143">
        <f>SUM(D287,D288)-D295+D296</f>
        <v>0</v>
      </c>
      <c r="E286" s="103">
        <f t="shared" ref="E286:O286" si="291">SUM(E287,E288)-E295+E296</f>
        <v>0</v>
      </c>
      <c r="F286" s="109">
        <f t="shared" si="291"/>
        <v>0</v>
      </c>
      <c r="G286" s="242">
        <f t="shared" si="291"/>
        <v>0</v>
      </c>
      <c r="H286" s="103">
        <f t="shared" si="291"/>
        <v>0</v>
      </c>
      <c r="I286" s="113">
        <f t="shared" si="291"/>
        <v>0</v>
      </c>
      <c r="J286" s="143">
        <f t="shared" si="291"/>
        <v>0</v>
      </c>
      <c r="K286" s="103">
        <f t="shared" si="291"/>
        <v>0</v>
      </c>
      <c r="L286" s="109">
        <f t="shared" si="291"/>
        <v>0</v>
      </c>
      <c r="M286" s="242">
        <f t="shared" si="291"/>
        <v>0</v>
      </c>
      <c r="N286" s="103">
        <f t="shared" si="291"/>
        <v>0</v>
      </c>
      <c r="O286" s="113">
        <f t="shared" si="291"/>
        <v>0</v>
      </c>
      <c r="P286" s="319"/>
      <c r="Q286" s="182"/>
    </row>
    <row r="287" spans="1:17" s="19" customFormat="1" ht="13.5" hidden="1" thickTop="1" thickBot="1" x14ac:dyDescent="0.3">
      <c r="A287" s="63" t="s">
        <v>278</v>
      </c>
      <c r="B287" s="63" t="s">
        <v>279</v>
      </c>
      <c r="C287" s="197">
        <f t="shared" si="239"/>
        <v>0</v>
      </c>
      <c r="D287" s="134">
        <f>D21-D281</f>
        <v>0</v>
      </c>
      <c r="E287" s="64">
        <f t="shared" ref="E287:O287" si="292">E21-E281</f>
        <v>0</v>
      </c>
      <c r="F287" s="169">
        <f t="shared" si="292"/>
        <v>0</v>
      </c>
      <c r="G287" s="224">
        <f t="shared" si="292"/>
        <v>0</v>
      </c>
      <c r="H287" s="64">
        <f t="shared" si="292"/>
        <v>0</v>
      </c>
      <c r="I287" s="117">
        <f t="shared" si="292"/>
        <v>0</v>
      </c>
      <c r="J287" s="134">
        <f t="shared" si="292"/>
        <v>0</v>
      </c>
      <c r="K287" s="64">
        <f t="shared" si="292"/>
        <v>0</v>
      </c>
      <c r="L287" s="169">
        <f t="shared" si="292"/>
        <v>0</v>
      </c>
      <c r="M287" s="224">
        <f t="shared" si="292"/>
        <v>0</v>
      </c>
      <c r="N287" s="64">
        <f t="shared" si="292"/>
        <v>0</v>
      </c>
      <c r="O287" s="117">
        <f t="shared" si="292"/>
        <v>0</v>
      </c>
      <c r="P287" s="310"/>
      <c r="Q287" s="182"/>
    </row>
    <row r="288" spans="1:17" s="19" customFormat="1" ht="12.75" hidden="1" thickTop="1" x14ac:dyDescent="0.25">
      <c r="A288" s="116" t="s">
        <v>280</v>
      </c>
      <c r="B288" s="116" t="s">
        <v>281</v>
      </c>
      <c r="C288" s="207">
        <f t="shared" si="239"/>
        <v>0</v>
      </c>
      <c r="D288" s="143">
        <f>SUM(D289,D291,D293)-SUM(D290,D292,D294)</f>
        <v>0</v>
      </c>
      <c r="E288" s="103">
        <f t="shared" ref="E288:O288" si="293">SUM(E289,E291,E293)-SUM(E290,E292,E294)</f>
        <v>0</v>
      </c>
      <c r="F288" s="109">
        <f t="shared" si="293"/>
        <v>0</v>
      </c>
      <c r="G288" s="242">
        <f t="shared" si="293"/>
        <v>0</v>
      </c>
      <c r="H288" s="103">
        <f t="shared" si="293"/>
        <v>0</v>
      </c>
      <c r="I288" s="113">
        <f t="shared" si="293"/>
        <v>0</v>
      </c>
      <c r="J288" s="143">
        <f t="shared" si="293"/>
        <v>0</v>
      </c>
      <c r="K288" s="103">
        <f t="shared" si="293"/>
        <v>0</v>
      </c>
      <c r="L288" s="109">
        <f t="shared" si="293"/>
        <v>0</v>
      </c>
      <c r="M288" s="242">
        <f t="shared" si="293"/>
        <v>0</v>
      </c>
      <c r="N288" s="103">
        <f t="shared" si="293"/>
        <v>0</v>
      </c>
      <c r="O288" s="113">
        <f t="shared" si="293"/>
        <v>0</v>
      </c>
      <c r="P288" s="319"/>
      <c r="Q288" s="182"/>
    </row>
    <row r="289" spans="1:17" ht="12.75" hidden="1" thickTop="1" x14ac:dyDescent="0.25">
      <c r="A289" s="100" t="s">
        <v>282</v>
      </c>
      <c r="B289" s="60" t="s">
        <v>283</v>
      </c>
      <c r="C289" s="191">
        <f t="shared" si="239"/>
        <v>0</v>
      </c>
      <c r="D289" s="256"/>
      <c r="E289" s="49"/>
      <c r="F289" s="701">
        <f t="shared" ref="F289:F296" si="294">E289+D289</f>
        <v>0</v>
      </c>
      <c r="G289" s="239"/>
      <c r="H289" s="49"/>
      <c r="I289" s="712">
        <f t="shared" ref="I289:I296" si="295">H289+G289</f>
        <v>0</v>
      </c>
      <c r="J289" s="256"/>
      <c r="K289" s="49"/>
      <c r="L289" s="701">
        <f t="shared" ref="L289:L296" si="296">K289+J289</f>
        <v>0</v>
      </c>
      <c r="M289" s="239"/>
      <c r="N289" s="49"/>
      <c r="O289" s="712">
        <f t="shared" ref="O289:O296" si="297">N289+M289</f>
        <v>0</v>
      </c>
      <c r="P289" s="295"/>
      <c r="Q289" s="297"/>
    </row>
    <row r="290" spans="1:17" ht="12.75" hidden="1" thickTop="1" x14ac:dyDescent="0.25">
      <c r="A290" s="94" t="s">
        <v>284</v>
      </c>
      <c r="B290" s="29" t="s">
        <v>285</v>
      </c>
      <c r="C290" s="190">
        <f t="shared" si="239"/>
        <v>0</v>
      </c>
      <c r="D290" s="264"/>
      <c r="E290" s="45"/>
      <c r="F290" s="700">
        <f t="shared" si="294"/>
        <v>0</v>
      </c>
      <c r="G290" s="230"/>
      <c r="H290" s="45"/>
      <c r="I290" s="705">
        <f t="shared" si="295"/>
        <v>0</v>
      </c>
      <c r="J290" s="264"/>
      <c r="K290" s="45"/>
      <c r="L290" s="700">
        <f t="shared" si="296"/>
        <v>0</v>
      </c>
      <c r="M290" s="230"/>
      <c r="N290" s="45"/>
      <c r="O290" s="705">
        <f t="shared" si="297"/>
        <v>0</v>
      </c>
      <c r="P290" s="291"/>
      <c r="Q290" s="297"/>
    </row>
    <row r="291" spans="1:17" ht="12.75" hidden="1" thickTop="1" x14ac:dyDescent="0.25">
      <c r="A291" s="94" t="s">
        <v>286</v>
      </c>
      <c r="B291" s="29" t="s">
        <v>287</v>
      </c>
      <c r="C291" s="190">
        <f t="shared" si="239"/>
        <v>0</v>
      </c>
      <c r="D291" s="264"/>
      <c r="E291" s="45"/>
      <c r="F291" s="700">
        <f t="shared" si="294"/>
        <v>0</v>
      </c>
      <c r="G291" s="230"/>
      <c r="H291" s="45"/>
      <c r="I291" s="705">
        <f t="shared" si="295"/>
        <v>0</v>
      </c>
      <c r="J291" s="264"/>
      <c r="K291" s="45"/>
      <c r="L291" s="700">
        <f t="shared" si="296"/>
        <v>0</v>
      </c>
      <c r="M291" s="230"/>
      <c r="N291" s="45"/>
      <c r="O291" s="705">
        <f t="shared" si="297"/>
        <v>0</v>
      </c>
      <c r="P291" s="291"/>
      <c r="Q291" s="297"/>
    </row>
    <row r="292" spans="1:17" ht="12.75" hidden="1" thickTop="1" x14ac:dyDescent="0.25">
      <c r="A292" s="94" t="s">
        <v>288</v>
      </c>
      <c r="B292" s="29" t="s">
        <v>289</v>
      </c>
      <c r="C292" s="190">
        <f>SUM(F292,I292,L292,O292)</f>
        <v>0</v>
      </c>
      <c r="D292" s="264"/>
      <c r="E292" s="45"/>
      <c r="F292" s="700">
        <f t="shared" si="294"/>
        <v>0</v>
      </c>
      <c r="G292" s="230"/>
      <c r="H292" s="45"/>
      <c r="I292" s="705">
        <f t="shared" si="295"/>
        <v>0</v>
      </c>
      <c r="J292" s="264"/>
      <c r="K292" s="45"/>
      <c r="L292" s="700">
        <f t="shared" si="296"/>
        <v>0</v>
      </c>
      <c r="M292" s="230"/>
      <c r="N292" s="45"/>
      <c r="O292" s="705">
        <f t="shared" si="297"/>
        <v>0</v>
      </c>
      <c r="P292" s="291"/>
      <c r="Q292" s="297"/>
    </row>
    <row r="293" spans="1:17" ht="12.75" hidden="1" thickTop="1" x14ac:dyDescent="0.25">
      <c r="A293" s="94" t="s">
        <v>290</v>
      </c>
      <c r="B293" s="29" t="s">
        <v>291</v>
      </c>
      <c r="C293" s="190">
        <f t="shared" si="239"/>
        <v>0</v>
      </c>
      <c r="D293" s="264"/>
      <c r="E293" s="45"/>
      <c r="F293" s="700">
        <f t="shared" si="294"/>
        <v>0</v>
      </c>
      <c r="G293" s="230"/>
      <c r="H293" s="45"/>
      <c r="I293" s="705">
        <f t="shared" si="295"/>
        <v>0</v>
      </c>
      <c r="J293" s="264"/>
      <c r="K293" s="45"/>
      <c r="L293" s="700">
        <f t="shared" si="296"/>
        <v>0</v>
      </c>
      <c r="M293" s="230"/>
      <c r="N293" s="45"/>
      <c r="O293" s="705">
        <f t="shared" si="297"/>
        <v>0</v>
      </c>
      <c r="P293" s="291"/>
      <c r="Q293" s="297"/>
    </row>
    <row r="294" spans="1:17" ht="12.75" hidden="1" thickTop="1" x14ac:dyDescent="0.25">
      <c r="A294" s="101" t="s">
        <v>292</v>
      </c>
      <c r="B294" s="102" t="s">
        <v>293</v>
      </c>
      <c r="C294" s="201">
        <f t="shared" si="239"/>
        <v>0</v>
      </c>
      <c r="D294" s="265"/>
      <c r="E294" s="84"/>
      <c r="F294" s="710">
        <f t="shared" si="294"/>
        <v>0</v>
      </c>
      <c r="G294" s="235"/>
      <c r="H294" s="84"/>
      <c r="I294" s="711">
        <f t="shared" si="295"/>
        <v>0</v>
      </c>
      <c r="J294" s="265"/>
      <c r="K294" s="84"/>
      <c r="L294" s="710">
        <f t="shared" si="296"/>
        <v>0</v>
      </c>
      <c r="M294" s="235"/>
      <c r="N294" s="84"/>
      <c r="O294" s="711">
        <f t="shared" si="297"/>
        <v>0</v>
      </c>
      <c r="P294" s="294"/>
      <c r="Q294" s="297"/>
    </row>
    <row r="295" spans="1:17" s="19" customFormat="1" ht="13.5" hidden="1" thickTop="1" thickBot="1" x14ac:dyDescent="0.3">
      <c r="A295" s="118" t="s">
        <v>294</v>
      </c>
      <c r="B295" s="118" t="s">
        <v>295</v>
      </c>
      <c r="C295" s="206">
        <f t="shared" si="239"/>
        <v>0</v>
      </c>
      <c r="D295" s="267"/>
      <c r="E295" s="119"/>
      <c r="F295" s="713">
        <f t="shared" si="294"/>
        <v>0</v>
      </c>
      <c r="G295" s="243"/>
      <c r="H295" s="119"/>
      <c r="I295" s="714">
        <f t="shared" si="295"/>
        <v>0</v>
      </c>
      <c r="J295" s="267"/>
      <c r="K295" s="119"/>
      <c r="L295" s="713">
        <f t="shared" si="296"/>
        <v>0</v>
      </c>
      <c r="M295" s="243"/>
      <c r="N295" s="119"/>
      <c r="O295" s="714">
        <f t="shared" si="297"/>
        <v>0</v>
      </c>
      <c r="P295" s="296"/>
      <c r="Q295" s="182"/>
    </row>
    <row r="296" spans="1:17" s="19" customFormat="1" ht="36.75" hidden="1" thickTop="1" x14ac:dyDescent="0.25">
      <c r="A296" s="116" t="s">
        <v>296</v>
      </c>
      <c r="B296" s="104" t="s">
        <v>297</v>
      </c>
      <c r="C296" s="207">
        <f>SUM(F296,I296,L296,O296)</f>
        <v>0</v>
      </c>
      <c r="D296" s="268"/>
      <c r="E296" s="180"/>
      <c r="F296" s="708">
        <f t="shared" si="294"/>
        <v>0</v>
      </c>
      <c r="G296" s="234"/>
      <c r="H296" s="80"/>
      <c r="I296" s="709">
        <f t="shared" si="295"/>
        <v>0</v>
      </c>
      <c r="J296" s="248"/>
      <c r="K296" s="80"/>
      <c r="L296" s="708">
        <f t="shared" si="296"/>
        <v>0</v>
      </c>
      <c r="M296" s="234"/>
      <c r="N296" s="80"/>
      <c r="O296" s="709">
        <f t="shared" si="297"/>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GHEbHWcng/TYTQgWqEKzO8MeWA0AWo1cJO1Hql5giZJFdQikNkfqSKGLdW4R1daNcyhBzaV2Ric8fN5XgsJpcw==" saltValue="vDZornLkj4cdcAmPauqLKA==" spinCount="100000" sheet="1" objects="1" scenarios="1" formatCells="0" formatColumns="0" formatRows="0"/>
  <autoFilter ref="A18:P296">
    <filterColumn colId="2">
      <filters blank="1">
        <filter val="184 237"/>
        <filter val="246 624"/>
        <filter val="62 387"/>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13.pielikums Jūrmalas pilsētas domes
2017.gada 9.jūnija saistošajiem noteikumiem Nr.21
(protokols Nr.10, 2.punkts)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O94" sqref="O94"/>
    </sheetView>
  </sheetViews>
  <sheetFormatPr defaultRowHeight="12" outlineLevelCol="1" x14ac:dyDescent="0.25"/>
  <cols>
    <col min="1" max="1" width="10.42578125" style="6" customWidth="1"/>
    <col min="2" max="2" width="36.140625"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852</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765</v>
      </c>
      <c r="D6" s="1293"/>
      <c r="E6" s="1293"/>
      <c r="F6" s="1293"/>
      <c r="G6" s="1293"/>
      <c r="H6" s="1293"/>
      <c r="I6" s="1293"/>
      <c r="J6" s="1293"/>
      <c r="K6" s="1293"/>
      <c r="L6" s="1293"/>
      <c r="M6" s="1293"/>
      <c r="N6" s="1293"/>
      <c r="O6" s="1293"/>
      <c r="P6" s="1294"/>
      <c r="Q6" s="297"/>
    </row>
    <row r="7" spans="1:17" ht="24.75" customHeight="1" x14ac:dyDescent="0.25">
      <c r="A7" s="2" t="s">
        <v>4</v>
      </c>
      <c r="B7" s="3"/>
      <c r="C7" s="1318" t="s">
        <v>853</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527</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783"/>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1556468</v>
      </c>
      <c r="D20" s="128">
        <f>SUM(D21,D24,D25,D41,D42)</f>
        <v>1492246</v>
      </c>
      <c r="E20" s="269">
        <f>SUM(E21,E24,E25,E41,E42)</f>
        <v>64222</v>
      </c>
      <c r="F20" s="888">
        <f>SUM(F21,F24,F25,F41,F42)</f>
        <v>1556468</v>
      </c>
      <c r="G20" s="210">
        <f>SUM(G21,G24,G42)</f>
        <v>0</v>
      </c>
      <c r="H20" s="269">
        <f t="shared" ref="H20:I20" si="0">SUM(H21,H24,H42)</f>
        <v>0</v>
      </c>
      <c r="I20" s="888">
        <f t="shared" si="0"/>
        <v>0</v>
      </c>
      <c r="J20" s="128">
        <f>SUM(J21,J26,J42)</f>
        <v>0</v>
      </c>
      <c r="K20" s="22">
        <f t="shared" ref="K20:L20" si="1">SUM(K21,K26,K42)</f>
        <v>0</v>
      </c>
      <c r="L20" s="161">
        <f t="shared" si="1"/>
        <v>0</v>
      </c>
      <c r="M20" s="210">
        <f>SUM(M21,M44)</f>
        <v>0</v>
      </c>
      <c r="N20" s="22">
        <f t="shared" ref="N20:O20" si="2">SUM(N21,N44)</f>
        <v>0</v>
      </c>
      <c r="O20" s="269">
        <f t="shared" si="2"/>
        <v>0</v>
      </c>
      <c r="P20" s="302"/>
      <c r="Q20" s="182"/>
    </row>
    <row r="21" spans="1:17" ht="12.75" hidden="1" thickTop="1" x14ac:dyDescent="0.25">
      <c r="A21" s="23"/>
      <c r="B21" s="24" t="s">
        <v>21</v>
      </c>
      <c r="C21" s="184">
        <f t="shared" ref="C21" si="3">SUM(F21,I21,L21,O21)</f>
        <v>0</v>
      </c>
      <c r="D21" s="129">
        <f>SUM(D22:D23)</f>
        <v>0</v>
      </c>
      <c r="E21" s="25">
        <f t="shared" ref="E21" si="4">SUM(E22:E23)</f>
        <v>0</v>
      </c>
      <c r="F21" s="162">
        <f>SUM(F22:F23)</f>
        <v>0</v>
      </c>
      <c r="G21" s="211">
        <f t="shared" ref="G21:O21" si="5">SUM(G22:G23)</f>
        <v>0</v>
      </c>
      <c r="H21" s="25">
        <f t="shared" si="5"/>
        <v>0</v>
      </c>
      <c r="I21" s="270">
        <f t="shared" si="5"/>
        <v>0</v>
      </c>
      <c r="J21" s="129">
        <f t="shared" si="5"/>
        <v>0</v>
      </c>
      <c r="K21" s="25">
        <f t="shared" si="5"/>
        <v>0</v>
      </c>
      <c r="L21" s="162">
        <f t="shared" si="5"/>
        <v>0</v>
      </c>
      <c r="M21" s="211">
        <f>SUM(M22:M23)</f>
        <v>0</v>
      </c>
      <c r="N21" s="25">
        <f t="shared" si="5"/>
        <v>0</v>
      </c>
      <c r="O21" s="270">
        <f t="shared" si="5"/>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6">M22+N22</f>
        <v>0</v>
      </c>
      <c r="P22" s="288"/>
      <c r="Q22" s="297"/>
    </row>
    <row r="23" spans="1:17" ht="12.75" hidden="1" thickTop="1" x14ac:dyDescent="0.25">
      <c r="A23" s="29"/>
      <c r="B23" s="30" t="s">
        <v>23</v>
      </c>
      <c r="C23" s="186">
        <f t="shared" ref="C23" si="7">SUM(F23,I23,L23,O23)</f>
        <v>0</v>
      </c>
      <c r="D23" s="246"/>
      <c r="E23" s="31"/>
      <c r="F23" s="326">
        <f t="shared" ref="F23:F24" si="8">D23+E23</f>
        <v>0</v>
      </c>
      <c r="G23" s="213"/>
      <c r="H23" s="31"/>
      <c r="I23" s="146">
        <f>G23+H23</f>
        <v>0</v>
      </c>
      <c r="J23" s="246"/>
      <c r="K23" s="31"/>
      <c r="L23" s="326">
        <f>J23+K23</f>
        <v>0</v>
      </c>
      <c r="M23" s="213"/>
      <c r="N23" s="31"/>
      <c r="O23" s="146">
        <f>M23+N23</f>
        <v>0</v>
      </c>
      <c r="P23" s="368"/>
      <c r="Q23" s="297"/>
    </row>
    <row r="24" spans="1:17" s="19" customFormat="1" ht="25.5" thickTop="1" thickBot="1" x14ac:dyDescent="0.3">
      <c r="A24" s="32">
        <v>19300</v>
      </c>
      <c r="B24" s="32" t="s">
        <v>24</v>
      </c>
      <c r="C24" s="187">
        <f>SUM(F24,I24)</f>
        <v>1556468</v>
      </c>
      <c r="D24" s="247">
        <v>1492246</v>
      </c>
      <c r="E24" s="697">
        <f>15848-7000-8000-10000+73374</f>
        <v>64222</v>
      </c>
      <c r="F24" s="889">
        <f t="shared" si="8"/>
        <v>1556468</v>
      </c>
      <c r="G24" s="214"/>
      <c r="H24" s="697"/>
      <c r="I24" s="889">
        <f t="shared" ref="I24" si="9">G24+H24</f>
        <v>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24.75" hidden="1" thickTop="1" x14ac:dyDescent="0.25">
      <c r="A26" s="35">
        <v>21300</v>
      </c>
      <c r="B26" s="35" t="s">
        <v>27</v>
      </c>
      <c r="C26" s="188">
        <f>SUM(L26)</f>
        <v>0</v>
      </c>
      <c r="D26" s="249" t="s">
        <v>25</v>
      </c>
      <c r="E26" s="37" t="s">
        <v>25</v>
      </c>
      <c r="F26" s="164" t="s">
        <v>25</v>
      </c>
      <c r="G26" s="215" t="s">
        <v>25</v>
      </c>
      <c r="H26" s="37" t="s">
        <v>25</v>
      </c>
      <c r="I26" s="122" t="s">
        <v>25</v>
      </c>
      <c r="J26" s="130">
        <f t="shared" ref="J26:K26" si="10">SUM(J27,J31,J33,J36)</f>
        <v>0</v>
      </c>
      <c r="K26" s="38">
        <f t="shared" si="10"/>
        <v>0</v>
      </c>
      <c r="L26" s="175">
        <f>SUM(L27,L31,L33,L36)</f>
        <v>0</v>
      </c>
      <c r="M26" s="280" t="s">
        <v>25</v>
      </c>
      <c r="N26" s="122" t="s">
        <v>25</v>
      </c>
      <c r="O26" s="122" t="s">
        <v>25</v>
      </c>
      <c r="P26" s="304"/>
      <c r="Q26" s="182"/>
    </row>
    <row r="27" spans="1:17" s="19" customFormat="1" ht="12.75" hidden="1" thickTop="1" x14ac:dyDescent="0.25">
      <c r="A27" s="39">
        <v>21350</v>
      </c>
      <c r="B27" s="35" t="s">
        <v>28</v>
      </c>
      <c r="C27" s="188">
        <f t="shared" ref="C27:C40" si="11">SUM(L27)</f>
        <v>0</v>
      </c>
      <c r="D27" s="249" t="s">
        <v>25</v>
      </c>
      <c r="E27" s="37" t="s">
        <v>25</v>
      </c>
      <c r="F27" s="164" t="s">
        <v>25</v>
      </c>
      <c r="G27" s="215" t="s">
        <v>25</v>
      </c>
      <c r="H27" s="37" t="s">
        <v>25</v>
      </c>
      <c r="I27" s="122" t="s">
        <v>25</v>
      </c>
      <c r="J27" s="130">
        <f t="shared" ref="J27:K27" si="12">SUM(J28:J30)</f>
        <v>0</v>
      </c>
      <c r="K27" s="38">
        <f t="shared" si="12"/>
        <v>0</v>
      </c>
      <c r="L27" s="175">
        <f>SUM(L28:L30)</f>
        <v>0</v>
      </c>
      <c r="M27" s="280" t="s">
        <v>25</v>
      </c>
      <c r="N27" s="122" t="s">
        <v>25</v>
      </c>
      <c r="O27" s="122" t="s">
        <v>25</v>
      </c>
      <c r="P27" s="304"/>
      <c r="Q27" s="182"/>
    </row>
    <row r="28" spans="1:17" ht="12.75" hidden="1" thickTop="1" x14ac:dyDescent="0.25">
      <c r="A28" s="26">
        <v>21351</v>
      </c>
      <c r="B28" s="40" t="s">
        <v>29</v>
      </c>
      <c r="C28" s="189">
        <f t="shared" si="11"/>
        <v>0</v>
      </c>
      <c r="D28" s="250" t="s">
        <v>25</v>
      </c>
      <c r="E28" s="41" t="s">
        <v>25</v>
      </c>
      <c r="F28" s="165" t="s">
        <v>25</v>
      </c>
      <c r="G28" s="216" t="s">
        <v>25</v>
      </c>
      <c r="H28" s="41" t="s">
        <v>25</v>
      </c>
      <c r="I28" s="148" t="s">
        <v>25</v>
      </c>
      <c r="J28" s="564"/>
      <c r="K28" s="320"/>
      <c r="L28" s="176">
        <f t="shared" ref="L28:L30" si="13">J28+K28</f>
        <v>0</v>
      </c>
      <c r="M28" s="281" t="s">
        <v>25</v>
      </c>
      <c r="N28" s="148" t="s">
        <v>25</v>
      </c>
      <c r="O28" s="148" t="s">
        <v>25</v>
      </c>
      <c r="P28" s="305"/>
      <c r="Q28" s="297"/>
    </row>
    <row r="29" spans="1:17" ht="12.75" hidden="1" thickTop="1" x14ac:dyDescent="0.25">
      <c r="A29" s="29">
        <v>21352</v>
      </c>
      <c r="B29" s="43" t="s">
        <v>30</v>
      </c>
      <c r="C29" s="190">
        <f t="shared" si="11"/>
        <v>0</v>
      </c>
      <c r="D29" s="251" t="s">
        <v>25</v>
      </c>
      <c r="E29" s="44" t="s">
        <v>25</v>
      </c>
      <c r="F29" s="166" t="s">
        <v>25</v>
      </c>
      <c r="G29" s="217" t="s">
        <v>25</v>
      </c>
      <c r="H29" s="44" t="s">
        <v>25</v>
      </c>
      <c r="I29" s="149" t="s">
        <v>25</v>
      </c>
      <c r="J29" s="565"/>
      <c r="K29" s="321"/>
      <c r="L29" s="95">
        <f t="shared" si="13"/>
        <v>0</v>
      </c>
      <c r="M29" s="282" t="s">
        <v>25</v>
      </c>
      <c r="N29" s="149" t="s">
        <v>25</v>
      </c>
      <c r="O29" s="149" t="s">
        <v>25</v>
      </c>
      <c r="P29" s="306"/>
      <c r="Q29" s="297"/>
    </row>
    <row r="30" spans="1:17" ht="12.75" hidden="1" thickTop="1" x14ac:dyDescent="0.25">
      <c r="A30" s="29">
        <v>21359</v>
      </c>
      <c r="B30" s="43" t="s">
        <v>31</v>
      </c>
      <c r="C30" s="190">
        <f t="shared" si="11"/>
        <v>0</v>
      </c>
      <c r="D30" s="251" t="s">
        <v>25</v>
      </c>
      <c r="E30" s="44" t="s">
        <v>25</v>
      </c>
      <c r="F30" s="166" t="s">
        <v>25</v>
      </c>
      <c r="G30" s="217" t="s">
        <v>25</v>
      </c>
      <c r="H30" s="44" t="s">
        <v>25</v>
      </c>
      <c r="I30" s="149" t="s">
        <v>25</v>
      </c>
      <c r="J30" s="565"/>
      <c r="K30" s="321"/>
      <c r="L30" s="95">
        <f t="shared" si="13"/>
        <v>0</v>
      </c>
      <c r="M30" s="282" t="s">
        <v>25</v>
      </c>
      <c r="N30" s="149" t="s">
        <v>25</v>
      </c>
      <c r="O30" s="149" t="s">
        <v>25</v>
      </c>
      <c r="P30" s="306"/>
      <c r="Q30" s="297"/>
    </row>
    <row r="31" spans="1:17" s="19" customFormat="1" ht="24.75" hidden="1" thickTop="1" x14ac:dyDescent="0.25">
      <c r="A31" s="39">
        <v>21370</v>
      </c>
      <c r="B31" s="35" t="s">
        <v>32</v>
      </c>
      <c r="C31" s="188">
        <f t="shared" si="11"/>
        <v>0</v>
      </c>
      <c r="D31" s="249" t="s">
        <v>25</v>
      </c>
      <c r="E31" s="37" t="s">
        <v>25</v>
      </c>
      <c r="F31" s="164" t="s">
        <v>25</v>
      </c>
      <c r="G31" s="215" t="s">
        <v>25</v>
      </c>
      <c r="H31" s="37" t="s">
        <v>25</v>
      </c>
      <c r="I31" s="122" t="s">
        <v>25</v>
      </c>
      <c r="J31" s="130">
        <f t="shared" ref="J31:K31" si="14">SUM(J32)</f>
        <v>0</v>
      </c>
      <c r="K31" s="38">
        <f t="shared" si="14"/>
        <v>0</v>
      </c>
      <c r="L31" s="175">
        <f>SUM(L32)</f>
        <v>0</v>
      </c>
      <c r="M31" s="280" t="s">
        <v>25</v>
      </c>
      <c r="N31" s="122" t="s">
        <v>25</v>
      </c>
      <c r="O31" s="122" t="s">
        <v>25</v>
      </c>
      <c r="P31" s="304"/>
      <c r="Q31" s="182"/>
    </row>
    <row r="32" spans="1:17" ht="24.75" hidden="1" thickTop="1" x14ac:dyDescent="0.25">
      <c r="A32" s="46">
        <v>21379</v>
      </c>
      <c r="B32" s="47" t="s">
        <v>33</v>
      </c>
      <c r="C32" s="191">
        <f t="shared" si="1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t="12.75" hidden="1" thickTop="1" x14ac:dyDescent="0.25">
      <c r="A33" s="39">
        <v>21380</v>
      </c>
      <c r="B33" s="35" t="s">
        <v>34</v>
      </c>
      <c r="C33" s="188">
        <f t="shared" si="11"/>
        <v>0</v>
      </c>
      <c r="D33" s="249" t="s">
        <v>25</v>
      </c>
      <c r="E33" s="37" t="s">
        <v>25</v>
      </c>
      <c r="F33" s="164" t="s">
        <v>25</v>
      </c>
      <c r="G33" s="215" t="s">
        <v>25</v>
      </c>
      <c r="H33" s="37" t="s">
        <v>25</v>
      </c>
      <c r="I33" s="122" t="s">
        <v>25</v>
      </c>
      <c r="J33" s="130">
        <f t="shared" ref="J33:K33" si="15">SUM(J34:J35)</f>
        <v>0</v>
      </c>
      <c r="K33" s="38">
        <f t="shared" si="15"/>
        <v>0</v>
      </c>
      <c r="L33" s="175">
        <f>SUM(L34:L35)</f>
        <v>0</v>
      </c>
      <c r="M33" s="280" t="s">
        <v>25</v>
      </c>
      <c r="N33" s="122" t="s">
        <v>25</v>
      </c>
      <c r="O33" s="122" t="s">
        <v>25</v>
      </c>
      <c r="P33" s="304"/>
      <c r="Q33" s="182"/>
    </row>
    <row r="34" spans="1:17" ht="12.75" hidden="1" thickTop="1" x14ac:dyDescent="0.25">
      <c r="A34" s="27">
        <v>21381</v>
      </c>
      <c r="B34" s="40" t="s">
        <v>35</v>
      </c>
      <c r="C34" s="189">
        <f t="shared" si="11"/>
        <v>0</v>
      </c>
      <c r="D34" s="250" t="s">
        <v>25</v>
      </c>
      <c r="E34" s="41" t="s">
        <v>25</v>
      </c>
      <c r="F34" s="165" t="s">
        <v>25</v>
      </c>
      <c r="G34" s="216" t="s">
        <v>25</v>
      </c>
      <c r="H34" s="41" t="s">
        <v>25</v>
      </c>
      <c r="I34" s="148" t="s">
        <v>25</v>
      </c>
      <c r="J34" s="564"/>
      <c r="K34" s="320"/>
      <c r="L34" s="176">
        <f t="shared" ref="L34:L35" si="16">J34+K34</f>
        <v>0</v>
      </c>
      <c r="M34" s="281" t="s">
        <v>25</v>
      </c>
      <c r="N34" s="148" t="s">
        <v>25</v>
      </c>
      <c r="O34" s="148" t="s">
        <v>25</v>
      </c>
      <c r="P34" s="305"/>
      <c r="Q34" s="297"/>
    </row>
    <row r="35" spans="1:17" ht="12.75" hidden="1" thickTop="1" x14ac:dyDescent="0.25">
      <c r="A35" s="30">
        <v>21383</v>
      </c>
      <c r="B35" s="43" t="s">
        <v>36</v>
      </c>
      <c r="C35" s="190">
        <f t="shared" si="11"/>
        <v>0</v>
      </c>
      <c r="D35" s="251" t="s">
        <v>25</v>
      </c>
      <c r="E35" s="44" t="s">
        <v>25</v>
      </c>
      <c r="F35" s="166" t="s">
        <v>25</v>
      </c>
      <c r="G35" s="217" t="s">
        <v>25</v>
      </c>
      <c r="H35" s="44" t="s">
        <v>25</v>
      </c>
      <c r="I35" s="149" t="s">
        <v>25</v>
      </c>
      <c r="J35" s="565"/>
      <c r="K35" s="321"/>
      <c r="L35" s="95">
        <f t="shared" si="16"/>
        <v>0</v>
      </c>
      <c r="M35" s="282" t="s">
        <v>25</v>
      </c>
      <c r="N35" s="149" t="s">
        <v>25</v>
      </c>
      <c r="O35" s="149" t="s">
        <v>25</v>
      </c>
      <c r="P35" s="306"/>
      <c r="Q35" s="297"/>
    </row>
    <row r="36" spans="1:17" s="19" customFormat="1" ht="24.75" hidden="1" thickTop="1" x14ac:dyDescent="0.25">
      <c r="A36" s="39">
        <v>21390</v>
      </c>
      <c r="B36" s="35" t="s">
        <v>37</v>
      </c>
      <c r="C36" s="188">
        <f t="shared" si="11"/>
        <v>0</v>
      </c>
      <c r="D36" s="249" t="s">
        <v>25</v>
      </c>
      <c r="E36" s="37" t="s">
        <v>25</v>
      </c>
      <c r="F36" s="164" t="s">
        <v>25</v>
      </c>
      <c r="G36" s="215" t="s">
        <v>25</v>
      </c>
      <c r="H36" s="37" t="s">
        <v>25</v>
      </c>
      <c r="I36" s="122" t="s">
        <v>25</v>
      </c>
      <c r="J36" s="130">
        <f t="shared" ref="J36:K36" si="17">SUM(J37:J40)</f>
        <v>0</v>
      </c>
      <c r="K36" s="38">
        <f t="shared" si="17"/>
        <v>0</v>
      </c>
      <c r="L36" s="175">
        <f>SUM(L37:L40)</f>
        <v>0</v>
      </c>
      <c r="M36" s="280" t="s">
        <v>25</v>
      </c>
      <c r="N36" s="122" t="s">
        <v>25</v>
      </c>
      <c r="O36" s="122" t="s">
        <v>25</v>
      </c>
      <c r="P36" s="304"/>
      <c r="Q36" s="182"/>
    </row>
    <row r="37" spans="1:17" ht="24.75" hidden="1" thickTop="1" x14ac:dyDescent="0.25">
      <c r="A37" s="27">
        <v>21391</v>
      </c>
      <c r="B37" s="40" t="s">
        <v>38</v>
      </c>
      <c r="C37" s="189">
        <f t="shared" si="11"/>
        <v>0</v>
      </c>
      <c r="D37" s="250" t="s">
        <v>25</v>
      </c>
      <c r="E37" s="41" t="s">
        <v>25</v>
      </c>
      <c r="F37" s="165" t="s">
        <v>25</v>
      </c>
      <c r="G37" s="216" t="s">
        <v>25</v>
      </c>
      <c r="H37" s="41" t="s">
        <v>25</v>
      </c>
      <c r="I37" s="148" t="s">
        <v>25</v>
      </c>
      <c r="J37" s="564"/>
      <c r="K37" s="320"/>
      <c r="L37" s="176">
        <f t="shared" ref="L37:L40" si="18">J37+K37</f>
        <v>0</v>
      </c>
      <c r="M37" s="281" t="s">
        <v>25</v>
      </c>
      <c r="N37" s="148" t="s">
        <v>25</v>
      </c>
      <c r="O37" s="148" t="s">
        <v>25</v>
      </c>
      <c r="P37" s="305"/>
      <c r="Q37" s="297"/>
    </row>
    <row r="38" spans="1:17" ht="12.75" hidden="1" thickTop="1" x14ac:dyDescent="0.25">
      <c r="A38" s="30">
        <v>21393</v>
      </c>
      <c r="B38" s="43" t="s">
        <v>39</v>
      </c>
      <c r="C38" s="190">
        <f t="shared" si="11"/>
        <v>0</v>
      </c>
      <c r="D38" s="251" t="s">
        <v>25</v>
      </c>
      <c r="E38" s="44" t="s">
        <v>25</v>
      </c>
      <c r="F38" s="166" t="s">
        <v>25</v>
      </c>
      <c r="G38" s="217" t="s">
        <v>25</v>
      </c>
      <c r="H38" s="44" t="s">
        <v>25</v>
      </c>
      <c r="I38" s="149" t="s">
        <v>25</v>
      </c>
      <c r="J38" s="565"/>
      <c r="K38" s="321"/>
      <c r="L38" s="95">
        <f t="shared" si="18"/>
        <v>0</v>
      </c>
      <c r="M38" s="282" t="s">
        <v>25</v>
      </c>
      <c r="N38" s="149" t="s">
        <v>25</v>
      </c>
      <c r="O38" s="149" t="s">
        <v>25</v>
      </c>
      <c r="P38" s="306"/>
      <c r="Q38" s="297"/>
    </row>
    <row r="39" spans="1:17" ht="12.75" hidden="1" thickTop="1" x14ac:dyDescent="0.25">
      <c r="A39" s="30">
        <v>21395</v>
      </c>
      <c r="B39" s="43" t="s">
        <v>40</v>
      </c>
      <c r="C39" s="190">
        <f t="shared" si="11"/>
        <v>0</v>
      </c>
      <c r="D39" s="251" t="s">
        <v>25</v>
      </c>
      <c r="E39" s="44" t="s">
        <v>25</v>
      </c>
      <c r="F39" s="166" t="s">
        <v>25</v>
      </c>
      <c r="G39" s="217" t="s">
        <v>25</v>
      </c>
      <c r="H39" s="44" t="s">
        <v>25</v>
      </c>
      <c r="I39" s="149" t="s">
        <v>25</v>
      </c>
      <c r="J39" s="565"/>
      <c r="K39" s="321"/>
      <c r="L39" s="95">
        <f t="shared" si="18"/>
        <v>0</v>
      </c>
      <c r="M39" s="282" t="s">
        <v>25</v>
      </c>
      <c r="N39" s="149" t="s">
        <v>25</v>
      </c>
      <c r="O39" s="149" t="s">
        <v>25</v>
      </c>
      <c r="P39" s="306"/>
      <c r="Q39" s="297"/>
    </row>
    <row r="40" spans="1:17" ht="12.75" hidden="1" thickTop="1" x14ac:dyDescent="0.25">
      <c r="A40" s="30">
        <v>21399</v>
      </c>
      <c r="B40" s="43" t="s">
        <v>41</v>
      </c>
      <c r="C40" s="190">
        <f t="shared" si="11"/>
        <v>0</v>
      </c>
      <c r="D40" s="251" t="s">
        <v>25</v>
      </c>
      <c r="E40" s="44" t="s">
        <v>25</v>
      </c>
      <c r="F40" s="166" t="s">
        <v>25</v>
      </c>
      <c r="G40" s="217" t="s">
        <v>25</v>
      </c>
      <c r="H40" s="44" t="s">
        <v>25</v>
      </c>
      <c r="I40" s="149" t="s">
        <v>25</v>
      </c>
      <c r="J40" s="565"/>
      <c r="K40" s="321"/>
      <c r="L40" s="95">
        <f t="shared" si="18"/>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12.75" hidden="1" thickTop="1" x14ac:dyDescent="0.25">
      <c r="A42" s="50">
        <v>21490</v>
      </c>
      <c r="B42" s="51" t="s">
        <v>43</v>
      </c>
      <c r="C42" s="192">
        <f>SUM(F42,I42,L42)</f>
        <v>0</v>
      </c>
      <c r="D42" s="254">
        <f>D43</f>
        <v>0</v>
      </c>
      <c r="E42" s="52">
        <f t="shared" ref="E42" si="19">E43</f>
        <v>0</v>
      </c>
      <c r="F42" s="255">
        <f>F43</f>
        <v>0</v>
      </c>
      <c r="G42" s="219">
        <f t="shared" ref="G42:K42" si="20">G43</f>
        <v>0</v>
      </c>
      <c r="H42" s="52">
        <f t="shared" si="20"/>
        <v>0</v>
      </c>
      <c r="I42" s="271">
        <f t="shared" si="20"/>
        <v>0</v>
      </c>
      <c r="J42" s="254">
        <f t="shared" si="20"/>
        <v>0</v>
      </c>
      <c r="K42" s="52">
        <f t="shared" si="20"/>
        <v>0</v>
      </c>
      <c r="L42" s="255">
        <f>L43</f>
        <v>0</v>
      </c>
      <c r="M42" s="280" t="s">
        <v>25</v>
      </c>
      <c r="N42" s="122" t="s">
        <v>25</v>
      </c>
      <c r="O42" s="122" t="s">
        <v>25</v>
      </c>
      <c r="P42" s="304"/>
      <c r="Q42" s="182"/>
    </row>
    <row r="43" spans="1:17" s="19" customFormat="1" ht="12.75" hidden="1" thickTop="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12.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row>
    <row r="45" spans="1:17" ht="12.75" hidden="1" thickTop="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289"/>
      <c r="Q45" s="297"/>
    </row>
    <row r="46" spans="1:17" ht="12.75" hidden="1" thickTop="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289"/>
      <c r="Q46" s="297"/>
    </row>
    <row r="47" spans="1:17" ht="12.75" thickTop="1"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4">SUM(F49,I49,L49,O49)</f>
        <v>1556468</v>
      </c>
      <c r="D49" s="134">
        <f>SUM(D50,D281)</f>
        <v>1492246</v>
      </c>
      <c r="E49" s="117">
        <f t="shared" ref="E49" si="25">SUM(E50,E281)</f>
        <v>64222</v>
      </c>
      <c r="F49" s="894">
        <f>SUM(F50,F281)</f>
        <v>1556468</v>
      </c>
      <c r="G49" s="224">
        <f t="shared" ref="G49:O49" si="26">SUM(G50,G281)</f>
        <v>0</v>
      </c>
      <c r="H49" s="117">
        <f t="shared" si="26"/>
        <v>0</v>
      </c>
      <c r="I49" s="894">
        <f t="shared" si="26"/>
        <v>0</v>
      </c>
      <c r="J49" s="134">
        <f t="shared" si="26"/>
        <v>0</v>
      </c>
      <c r="K49" s="64">
        <f t="shared" si="26"/>
        <v>0</v>
      </c>
      <c r="L49" s="169">
        <f t="shared" si="26"/>
        <v>0</v>
      </c>
      <c r="M49" s="224">
        <f t="shared" si="26"/>
        <v>0</v>
      </c>
      <c r="N49" s="64">
        <f t="shared" si="26"/>
        <v>0</v>
      </c>
      <c r="O49" s="117">
        <f t="shared" si="26"/>
        <v>0</v>
      </c>
      <c r="P49" s="310"/>
      <c r="Q49" s="182"/>
    </row>
    <row r="50" spans="1:17" s="19" customFormat="1" ht="24.75" thickTop="1" x14ac:dyDescent="0.25">
      <c r="A50" s="65"/>
      <c r="B50" s="66" t="s">
        <v>50</v>
      </c>
      <c r="C50" s="198">
        <f t="shared" si="24"/>
        <v>1556468</v>
      </c>
      <c r="D50" s="135">
        <f>SUM(D51,D193)</f>
        <v>1492246</v>
      </c>
      <c r="E50" s="274">
        <f t="shared" ref="E50" si="27">SUM(E51,E193)</f>
        <v>64222</v>
      </c>
      <c r="F50" s="895">
        <f>SUM(F51,F193)</f>
        <v>1556468</v>
      </c>
      <c r="G50" s="225">
        <f t="shared" ref="G50:O50" si="28">SUM(G51,G193)</f>
        <v>0</v>
      </c>
      <c r="H50" s="274">
        <f t="shared" si="28"/>
        <v>0</v>
      </c>
      <c r="I50" s="895">
        <f t="shared" si="28"/>
        <v>0</v>
      </c>
      <c r="J50" s="135">
        <f t="shared" si="28"/>
        <v>0</v>
      </c>
      <c r="K50" s="67">
        <f t="shared" si="28"/>
        <v>0</v>
      </c>
      <c r="L50" s="170">
        <f t="shared" si="28"/>
        <v>0</v>
      </c>
      <c r="M50" s="225">
        <f t="shared" si="28"/>
        <v>0</v>
      </c>
      <c r="N50" s="67">
        <f t="shared" si="28"/>
        <v>0</v>
      </c>
      <c r="O50" s="274">
        <f t="shared" si="28"/>
        <v>0</v>
      </c>
      <c r="P50" s="311"/>
      <c r="Q50" s="182"/>
    </row>
    <row r="51" spans="1:17" s="19" customFormat="1" ht="24" x14ac:dyDescent="0.25">
      <c r="A51" s="68"/>
      <c r="B51" s="16" t="s">
        <v>51</v>
      </c>
      <c r="C51" s="199">
        <f t="shared" si="24"/>
        <v>104116</v>
      </c>
      <c r="D51" s="136">
        <f>SUM(D52,D74,D172,D186)</f>
        <v>92271</v>
      </c>
      <c r="E51" s="275">
        <f t="shared" ref="E51" si="29">SUM(E52,E74,E172,E186)</f>
        <v>11845</v>
      </c>
      <c r="F51" s="896">
        <f>SUM(F52,F74,F172,F186)</f>
        <v>104116</v>
      </c>
      <c r="G51" s="226">
        <f t="shared" ref="G51:O51" si="30">SUM(G52,G74,G172,G186)</f>
        <v>0</v>
      </c>
      <c r="H51" s="275">
        <f t="shared" si="30"/>
        <v>0</v>
      </c>
      <c r="I51" s="896">
        <f t="shared" si="30"/>
        <v>0</v>
      </c>
      <c r="J51" s="136">
        <f t="shared" si="30"/>
        <v>0</v>
      </c>
      <c r="K51" s="69">
        <f t="shared" si="30"/>
        <v>0</v>
      </c>
      <c r="L51" s="171">
        <f t="shared" si="30"/>
        <v>0</v>
      </c>
      <c r="M51" s="226">
        <f t="shared" si="30"/>
        <v>0</v>
      </c>
      <c r="N51" s="69">
        <f t="shared" si="30"/>
        <v>0</v>
      </c>
      <c r="O51" s="275">
        <f t="shared" si="30"/>
        <v>0</v>
      </c>
      <c r="P51" s="312"/>
      <c r="Q51" s="182"/>
    </row>
    <row r="52" spans="1:17" s="19" customFormat="1" hidden="1" x14ac:dyDescent="0.25">
      <c r="A52" s="70">
        <v>1000</v>
      </c>
      <c r="B52" s="70" t="s">
        <v>52</v>
      </c>
      <c r="C52" s="200">
        <f t="shared" si="24"/>
        <v>0</v>
      </c>
      <c r="D52" s="137">
        <f>SUM(D53,D66)</f>
        <v>0</v>
      </c>
      <c r="E52" s="71">
        <f t="shared" ref="E52" si="31">SUM(E53,E66)</f>
        <v>0</v>
      </c>
      <c r="F52" s="172">
        <f>SUM(F53,F66)</f>
        <v>0</v>
      </c>
      <c r="G52" s="227">
        <f t="shared" ref="G52:O52" si="32">SUM(G53,G66)</f>
        <v>0</v>
      </c>
      <c r="H52" s="71">
        <f t="shared" si="32"/>
        <v>0</v>
      </c>
      <c r="I52" s="125">
        <f t="shared" si="32"/>
        <v>0</v>
      </c>
      <c r="J52" s="137">
        <f t="shared" si="32"/>
        <v>0</v>
      </c>
      <c r="K52" s="71">
        <f t="shared" si="32"/>
        <v>0</v>
      </c>
      <c r="L52" s="172">
        <f t="shared" si="32"/>
        <v>0</v>
      </c>
      <c r="M52" s="227">
        <f t="shared" si="32"/>
        <v>0</v>
      </c>
      <c r="N52" s="71">
        <f t="shared" si="32"/>
        <v>0</v>
      </c>
      <c r="O52" s="125">
        <f t="shared" si="32"/>
        <v>0</v>
      </c>
      <c r="P52" s="313"/>
      <c r="Q52" s="182"/>
    </row>
    <row r="53" spans="1:17" hidden="1" x14ac:dyDescent="0.25">
      <c r="A53" s="35">
        <v>1100</v>
      </c>
      <c r="B53" s="72" t="s">
        <v>53</v>
      </c>
      <c r="C53" s="188">
        <f t="shared" si="24"/>
        <v>0</v>
      </c>
      <c r="D53" s="130">
        <f>SUM(D54,D57,D65)</f>
        <v>0</v>
      </c>
      <c r="E53" s="38">
        <f t="shared" ref="E53" si="33">SUM(E54,E57,E65)</f>
        <v>0</v>
      </c>
      <c r="F53" s="175">
        <f>SUM(F54,F57,F65)</f>
        <v>0</v>
      </c>
      <c r="G53" s="228">
        <f t="shared" ref="G53:N53" si="34">SUM(G54,G57,G65)</f>
        <v>0</v>
      </c>
      <c r="H53" s="38">
        <f t="shared" si="34"/>
        <v>0</v>
      </c>
      <c r="I53" s="123">
        <f t="shared" si="34"/>
        <v>0</v>
      </c>
      <c r="J53" s="130">
        <f t="shared" si="34"/>
        <v>0</v>
      </c>
      <c r="K53" s="38">
        <f t="shared" si="34"/>
        <v>0</v>
      </c>
      <c r="L53" s="175">
        <f t="shared" si="34"/>
        <v>0</v>
      </c>
      <c r="M53" s="228">
        <f t="shared" si="34"/>
        <v>0</v>
      </c>
      <c r="N53" s="38">
        <f t="shared" si="34"/>
        <v>0</v>
      </c>
      <c r="O53" s="123">
        <f>SUM(O54,O57,O65)</f>
        <v>0</v>
      </c>
      <c r="P53" s="314"/>
      <c r="Q53" s="297"/>
    </row>
    <row r="54" spans="1:17" hidden="1" x14ac:dyDescent="0.25">
      <c r="A54" s="73">
        <v>1110</v>
      </c>
      <c r="B54" s="58" t="s">
        <v>54</v>
      </c>
      <c r="C54" s="195">
        <f>SUM(F54,I54,L54,O54)</f>
        <v>0</v>
      </c>
      <c r="D54" s="86">
        <f>SUM(D55:D56)</f>
        <v>0</v>
      </c>
      <c r="E54" s="74">
        <f>SUM(E55:E56)</f>
        <v>0</v>
      </c>
      <c r="F54" s="174">
        <f>SUM(F55:F56)</f>
        <v>0</v>
      </c>
      <c r="G54" s="229">
        <f t="shared" ref="G54:H54" si="35">SUM(G55:G56)</f>
        <v>0</v>
      </c>
      <c r="H54" s="74">
        <f t="shared" si="35"/>
        <v>0</v>
      </c>
      <c r="I54" s="154">
        <f>SUM(I55:I56)</f>
        <v>0</v>
      </c>
      <c r="J54" s="86">
        <f t="shared" ref="J54:K54" si="36">SUM(J55:J56)</f>
        <v>0</v>
      </c>
      <c r="K54" s="74">
        <f t="shared" si="36"/>
        <v>0</v>
      </c>
      <c r="L54" s="174">
        <f>SUM(L55:L56)</f>
        <v>0</v>
      </c>
      <c r="M54" s="229">
        <f t="shared" ref="M54:N54" si="37">SUM(M55:M56)</f>
        <v>0</v>
      </c>
      <c r="N54" s="74">
        <f t="shared" si="37"/>
        <v>0</v>
      </c>
      <c r="O54" s="154">
        <f>SUM(O55:O56)</f>
        <v>0</v>
      </c>
      <c r="P54" s="292"/>
      <c r="Q54" s="297"/>
    </row>
    <row r="55" spans="1:17" hidden="1" x14ac:dyDescent="0.25">
      <c r="A55" s="27">
        <v>1111</v>
      </c>
      <c r="B55" s="40" t="s">
        <v>55</v>
      </c>
      <c r="C55" s="189">
        <f t="shared" si="24"/>
        <v>0</v>
      </c>
      <c r="D55" s="263">
        <v>0</v>
      </c>
      <c r="E55" s="42"/>
      <c r="F55" s="176">
        <f>D55+E55</f>
        <v>0</v>
      </c>
      <c r="G55" s="220"/>
      <c r="H55" s="42"/>
      <c r="I55" s="90">
        <f>G55+H55</f>
        <v>0</v>
      </c>
      <c r="J55" s="263"/>
      <c r="K55" s="42"/>
      <c r="L55" s="176">
        <f>J55+K55</f>
        <v>0</v>
      </c>
      <c r="M55" s="220"/>
      <c r="N55" s="42"/>
      <c r="O55" s="90">
        <f>M55+N55</f>
        <v>0</v>
      </c>
      <c r="P55" s="290"/>
      <c r="Q55" s="297"/>
    </row>
    <row r="56" spans="1:17" hidden="1" x14ac:dyDescent="0.25">
      <c r="A56" s="30">
        <v>1119</v>
      </c>
      <c r="B56" s="43" t="s">
        <v>56</v>
      </c>
      <c r="C56" s="190">
        <f t="shared" si="24"/>
        <v>0</v>
      </c>
      <c r="D56" s="264">
        <v>0</v>
      </c>
      <c r="E56" s="45"/>
      <c r="F56" s="95">
        <f>D56+E56</f>
        <v>0</v>
      </c>
      <c r="G56" s="230"/>
      <c r="H56" s="45"/>
      <c r="I56" s="91">
        <f>G56+H56</f>
        <v>0</v>
      </c>
      <c r="J56" s="264"/>
      <c r="K56" s="45"/>
      <c r="L56" s="95">
        <f>J56+K56</f>
        <v>0</v>
      </c>
      <c r="M56" s="230"/>
      <c r="N56" s="45"/>
      <c r="O56" s="91">
        <f>M56+N56</f>
        <v>0</v>
      </c>
      <c r="P56" s="291"/>
      <c r="Q56" s="297"/>
    </row>
    <row r="57" spans="1:17" hidden="1" x14ac:dyDescent="0.25">
      <c r="A57" s="75">
        <v>1140</v>
      </c>
      <c r="B57" s="43" t="s">
        <v>57</v>
      </c>
      <c r="C57" s="190">
        <f t="shared" si="24"/>
        <v>0</v>
      </c>
      <c r="D57" s="132">
        <f>SUM(D58:D64)</f>
        <v>0</v>
      </c>
      <c r="E57" s="76">
        <f t="shared" ref="E57" si="38">SUM(E58:E64)</f>
        <v>0</v>
      </c>
      <c r="F57" s="95">
        <f>SUM(F58:F64)</f>
        <v>0</v>
      </c>
      <c r="G57" s="231">
        <f t="shared" ref="G57:N57" si="39">SUM(G58:G64)</f>
        <v>0</v>
      </c>
      <c r="H57" s="76">
        <f t="shared" si="39"/>
        <v>0</v>
      </c>
      <c r="I57" s="91">
        <f t="shared" si="39"/>
        <v>0</v>
      </c>
      <c r="J57" s="132">
        <f t="shared" si="39"/>
        <v>0</v>
      </c>
      <c r="K57" s="76">
        <f t="shared" si="39"/>
        <v>0</v>
      </c>
      <c r="L57" s="95">
        <f t="shared" si="39"/>
        <v>0</v>
      </c>
      <c r="M57" s="231">
        <f t="shared" si="39"/>
        <v>0</v>
      </c>
      <c r="N57" s="76">
        <f t="shared" si="39"/>
        <v>0</v>
      </c>
      <c r="O57" s="91">
        <f>SUM(O58:O64)</f>
        <v>0</v>
      </c>
      <c r="P57" s="291"/>
      <c r="Q57" s="297"/>
    </row>
    <row r="58" spans="1:17" hidden="1" x14ac:dyDescent="0.25">
      <c r="A58" s="30">
        <v>1141</v>
      </c>
      <c r="B58" s="43" t="s">
        <v>58</v>
      </c>
      <c r="C58" s="190">
        <f t="shared" si="24"/>
        <v>0</v>
      </c>
      <c r="D58" s="264">
        <v>0</v>
      </c>
      <c r="E58" s="45"/>
      <c r="F58" s="95">
        <f t="shared" ref="F58:F65" si="40">D58+E58</f>
        <v>0</v>
      </c>
      <c r="G58" s="230"/>
      <c r="H58" s="45"/>
      <c r="I58" s="91">
        <f t="shared" ref="I58:I65" si="41">G58+H58</f>
        <v>0</v>
      </c>
      <c r="J58" s="264"/>
      <c r="K58" s="45"/>
      <c r="L58" s="95">
        <f t="shared" ref="L58:L65" si="42">J58+K58</f>
        <v>0</v>
      </c>
      <c r="M58" s="230"/>
      <c r="N58" s="45"/>
      <c r="O58" s="91">
        <f t="shared" ref="O58:O65" si="43">M58+N58</f>
        <v>0</v>
      </c>
      <c r="P58" s="291"/>
      <c r="Q58" s="297"/>
    </row>
    <row r="59" spans="1:17" ht="24.75" hidden="1" customHeight="1" x14ac:dyDescent="0.25">
      <c r="A59" s="30">
        <v>1142</v>
      </c>
      <c r="B59" s="43" t="s">
        <v>59</v>
      </c>
      <c r="C59" s="190">
        <f t="shared" si="24"/>
        <v>0</v>
      </c>
      <c r="D59" s="264">
        <v>0</v>
      </c>
      <c r="E59" s="45"/>
      <c r="F59" s="95">
        <f t="shared" si="40"/>
        <v>0</v>
      </c>
      <c r="G59" s="230"/>
      <c r="H59" s="45"/>
      <c r="I59" s="91">
        <f t="shared" si="41"/>
        <v>0</v>
      </c>
      <c r="J59" s="264"/>
      <c r="K59" s="45"/>
      <c r="L59" s="95">
        <f t="shared" si="42"/>
        <v>0</v>
      </c>
      <c r="M59" s="230"/>
      <c r="N59" s="45"/>
      <c r="O59" s="91">
        <f t="shared" si="43"/>
        <v>0</v>
      </c>
      <c r="P59" s="291"/>
      <c r="Q59" s="297"/>
    </row>
    <row r="60" spans="1:17" ht="24" hidden="1" x14ac:dyDescent="0.25">
      <c r="A60" s="30">
        <v>1145</v>
      </c>
      <c r="B60" s="43" t="s">
        <v>60</v>
      </c>
      <c r="C60" s="190">
        <f t="shared" si="24"/>
        <v>0</v>
      </c>
      <c r="D60" s="264">
        <v>0</v>
      </c>
      <c r="E60" s="45"/>
      <c r="F60" s="95">
        <f t="shared" si="40"/>
        <v>0</v>
      </c>
      <c r="G60" s="230"/>
      <c r="H60" s="45"/>
      <c r="I60" s="91">
        <f t="shared" si="41"/>
        <v>0</v>
      </c>
      <c r="J60" s="264"/>
      <c r="K60" s="45"/>
      <c r="L60" s="95">
        <f t="shared" si="42"/>
        <v>0</v>
      </c>
      <c r="M60" s="230"/>
      <c r="N60" s="45"/>
      <c r="O60" s="91">
        <f t="shared" si="43"/>
        <v>0</v>
      </c>
      <c r="P60" s="291"/>
      <c r="Q60" s="297"/>
    </row>
    <row r="61" spans="1:17" ht="27.75" hidden="1" customHeight="1" x14ac:dyDescent="0.25">
      <c r="A61" s="30">
        <v>1146</v>
      </c>
      <c r="B61" s="43" t="s">
        <v>61</v>
      </c>
      <c r="C61" s="190">
        <f t="shared" si="24"/>
        <v>0</v>
      </c>
      <c r="D61" s="264">
        <v>0</v>
      </c>
      <c r="E61" s="45"/>
      <c r="F61" s="95">
        <f t="shared" si="40"/>
        <v>0</v>
      </c>
      <c r="G61" s="230"/>
      <c r="H61" s="45"/>
      <c r="I61" s="91">
        <f t="shared" si="41"/>
        <v>0</v>
      </c>
      <c r="J61" s="264"/>
      <c r="K61" s="45"/>
      <c r="L61" s="95">
        <f t="shared" si="42"/>
        <v>0</v>
      </c>
      <c r="M61" s="230"/>
      <c r="N61" s="45"/>
      <c r="O61" s="91">
        <f t="shared" si="43"/>
        <v>0</v>
      </c>
      <c r="P61" s="291"/>
      <c r="Q61" s="297"/>
    </row>
    <row r="62" spans="1:17" hidden="1" x14ac:dyDescent="0.25">
      <c r="A62" s="30">
        <v>1147</v>
      </c>
      <c r="B62" s="43" t="s">
        <v>62</v>
      </c>
      <c r="C62" s="190">
        <f t="shared" si="24"/>
        <v>0</v>
      </c>
      <c r="D62" s="264">
        <v>0</v>
      </c>
      <c r="E62" s="45"/>
      <c r="F62" s="95">
        <f t="shared" si="40"/>
        <v>0</v>
      </c>
      <c r="G62" s="230"/>
      <c r="H62" s="45"/>
      <c r="I62" s="91">
        <f t="shared" si="41"/>
        <v>0</v>
      </c>
      <c r="J62" s="264"/>
      <c r="K62" s="45"/>
      <c r="L62" s="95">
        <f t="shared" si="42"/>
        <v>0</v>
      </c>
      <c r="M62" s="230"/>
      <c r="N62" s="45"/>
      <c r="O62" s="91">
        <f t="shared" si="43"/>
        <v>0</v>
      </c>
      <c r="P62" s="291"/>
      <c r="Q62" s="297"/>
    </row>
    <row r="63" spans="1:17" hidden="1" x14ac:dyDescent="0.25">
      <c r="A63" s="30">
        <v>1148</v>
      </c>
      <c r="B63" s="43" t="s">
        <v>63</v>
      </c>
      <c r="C63" s="190">
        <f t="shared" si="24"/>
        <v>0</v>
      </c>
      <c r="D63" s="264">
        <v>0</v>
      </c>
      <c r="E63" s="45"/>
      <c r="F63" s="95">
        <f t="shared" si="40"/>
        <v>0</v>
      </c>
      <c r="G63" s="230"/>
      <c r="H63" s="45"/>
      <c r="I63" s="91">
        <f t="shared" si="41"/>
        <v>0</v>
      </c>
      <c r="J63" s="264"/>
      <c r="K63" s="45"/>
      <c r="L63" s="95">
        <f t="shared" si="42"/>
        <v>0</v>
      </c>
      <c r="M63" s="230"/>
      <c r="N63" s="45"/>
      <c r="O63" s="91">
        <f t="shared" si="43"/>
        <v>0</v>
      </c>
      <c r="P63" s="291"/>
      <c r="Q63" s="297"/>
    </row>
    <row r="64" spans="1:17" ht="24" hidden="1" x14ac:dyDescent="0.25">
      <c r="A64" s="30">
        <v>1149</v>
      </c>
      <c r="B64" s="43" t="s">
        <v>64</v>
      </c>
      <c r="C64" s="190">
        <f t="shared" si="24"/>
        <v>0</v>
      </c>
      <c r="D64" s="264">
        <v>0</v>
      </c>
      <c r="E64" s="45"/>
      <c r="F64" s="95">
        <f t="shared" si="40"/>
        <v>0</v>
      </c>
      <c r="G64" s="230"/>
      <c r="H64" s="45"/>
      <c r="I64" s="91">
        <f t="shared" si="41"/>
        <v>0</v>
      </c>
      <c r="J64" s="264"/>
      <c r="K64" s="45"/>
      <c r="L64" s="95">
        <f t="shared" si="42"/>
        <v>0</v>
      </c>
      <c r="M64" s="230"/>
      <c r="N64" s="45"/>
      <c r="O64" s="91">
        <f t="shared" si="43"/>
        <v>0</v>
      </c>
      <c r="P64" s="291"/>
      <c r="Q64" s="297"/>
    </row>
    <row r="65" spans="1:17" ht="24" hidden="1" x14ac:dyDescent="0.25">
      <c r="A65" s="73">
        <v>1150</v>
      </c>
      <c r="B65" s="58" t="s">
        <v>65</v>
      </c>
      <c r="C65" s="195">
        <f t="shared" si="24"/>
        <v>0</v>
      </c>
      <c r="D65" s="261">
        <v>0</v>
      </c>
      <c r="E65" s="77"/>
      <c r="F65" s="174">
        <f t="shared" si="40"/>
        <v>0</v>
      </c>
      <c r="G65" s="232"/>
      <c r="H65" s="77"/>
      <c r="I65" s="154">
        <f t="shared" si="41"/>
        <v>0</v>
      </c>
      <c r="J65" s="261"/>
      <c r="K65" s="77"/>
      <c r="L65" s="174">
        <f t="shared" si="42"/>
        <v>0</v>
      </c>
      <c r="M65" s="232"/>
      <c r="N65" s="77"/>
      <c r="O65" s="154">
        <f t="shared" si="43"/>
        <v>0</v>
      </c>
      <c r="P65" s="292"/>
      <c r="Q65" s="297"/>
    </row>
    <row r="66" spans="1:17" ht="24" hidden="1" x14ac:dyDescent="0.25">
      <c r="A66" s="35">
        <v>1200</v>
      </c>
      <c r="B66" s="72" t="s">
        <v>66</v>
      </c>
      <c r="C66" s="188">
        <f t="shared" si="24"/>
        <v>0</v>
      </c>
      <c r="D66" s="130">
        <f>SUM(D67:D68)</f>
        <v>0</v>
      </c>
      <c r="E66" s="38">
        <f t="shared" ref="E66" si="44">SUM(E67:E68)</f>
        <v>0</v>
      </c>
      <c r="F66" s="175">
        <f>SUM(F67:F68)</f>
        <v>0</v>
      </c>
      <c r="G66" s="228">
        <f t="shared" ref="G66:N66" si="45">SUM(G67:G68)</f>
        <v>0</v>
      </c>
      <c r="H66" s="38">
        <f t="shared" si="45"/>
        <v>0</v>
      </c>
      <c r="I66" s="123">
        <f t="shared" si="45"/>
        <v>0</v>
      </c>
      <c r="J66" s="130">
        <f t="shared" si="45"/>
        <v>0</v>
      </c>
      <c r="K66" s="38">
        <f t="shared" si="45"/>
        <v>0</v>
      </c>
      <c r="L66" s="175">
        <f t="shared" si="45"/>
        <v>0</v>
      </c>
      <c r="M66" s="228">
        <f t="shared" si="45"/>
        <v>0</v>
      </c>
      <c r="N66" s="38">
        <f t="shared" si="45"/>
        <v>0</v>
      </c>
      <c r="O66" s="123">
        <f>SUM(O67:O68)</f>
        <v>0</v>
      </c>
      <c r="P66" s="293"/>
      <c r="Q66" s="297"/>
    </row>
    <row r="67" spans="1:17" ht="24" hidden="1" x14ac:dyDescent="0.25">
      <c r="A67" s="782">
        <v>1210</v>
      </c>
      <c r="B67" s="40" t="s">
        <v>67</v>
      </c>
      <c r="C67" s="189">
        <f t="shared" si="24"/>
        <v>0</v>
      </c>
      <c r="D67" s="263">
        <v>0</v>
      </c>
      <c r="E67" s="42"/>
      <c r="F67" s="176">
        <f>D67+E67</f>
        <v>0</v>
      </c>
      <c r="G67" s="220"/>
      <c r="H67" s="42"/>
      <c r="I67" s="90">
        <f>G67+H67</f>
        <v>0</v>
      </c>
      <c r="J67" s="263"/>
      <c r="K67" s="42"/>
      <c r="L67" s="176">
        <f>J67+K67</f>
        <v>0</v>
      </c>
      <c r="M67" s="220"/>
      <c r="N67" s="42"/>
      <c r="O67" s="90">
        <f>M67+N67</f>
        <v>0</v>
      </c>
      <c r="P67" s="290"/>
      <c r="Q67" s="297"/>
    </row>
    <row r="68" spans="1:17" ht="24" hidden="1" x14ac:dyDescent="0.25">
      <c r="A68" s="75">
        <v>1220</v>
      </c>
      <c r="B68" s="43" t="s">
        <v>68</v>
      </c>
      <c r="C68" s="190">
        <f t="shared" si="24"/>
        <v>0</v>
      </c>
      <c r="D68" s="132">
        <f>SUM(D69:D73)</f>
        <v>0</v>
      </c>
      <c r="E68" s="76">
        <f t="shared" ref="E68" si="46">SUM(E69:E73)</f>
        <v>0</v>
      </c>
      <c r="F68" s="95">
        <f>SUM(F69:F73)</f>
        <v>0</v>
      </c>
      <c r="G68" s="231">
        <f t="shared" ref="G68:O68" si="47">SUM(G69:G73)</f>
        <v>0</v>
      </c>
      <c r="H68" s="76">
        <f t="shared" si="47"/>
        <v>0</v>
      </c>
      <c r="I68" s="91">
        <f t="shared" si="47"/>
        <v>0</v>
      </c>
      <c r="J68" s="132">
        <f t="shared" si="47"/>
        <v>0</v>
      </c>
      <c r="K68" s="76">
        <f t="shared" si="47"/>
        <v>0</v>
      </c>
      <c r="L68" s="95">
        <f t="shared" si="47"/>
        <v>0</v>
      </c>
      <c r="M68" s="231">
        <f t="shared" si="47"/>
        <v>0</v>
      </c>
      <c r="N68" s="76">
        <f t="shared" si="47"/>
        <v>0</v>
      </c>
      <c r="O68" s="91">
        <f t="shared" si="47"/>
        <v>0</v>
      </c>
      <c r="P68" s="291"/>
      <c r="Q68" s="297"/>
    </row>
    <row r="69" spans="1:17" ht="36" hidden="1" x14ac:dyDescent="0.25">
      <c r="A69" s="30">
        <v>1221</v>
      </c>
      <c r="B69" s="43" t="s">
        <v>69</v>
      </c>
      <c r="C69" s="190">
        <f t="shared" si="24"/>
        <v>0</v>
      </c>
      <c r="D69" s="264">
        <v>0</v>
      </c>
      <c r="E69" s="45"/>
      <c r="F69" s="95">
        <f t="shared" ref="F69:F73" si="48">D69+E69</f>
        <v>0</v>
      </c>
      <c r="G69" s="230"/>
      <c r="H69" s="45"/>
      <c r="I69" s="91">
        <f t="shared" ref="I69:I73" si="49">G69+H69</f>
        <v>0</v>
      </c>
      <c r="J69" s="264"/>
      <c r="K69" s="45"/>
      <c r="L69" s="95">
        <f t="shared" ref="L69:L73" si="50">J69+K69</f>
        <v>0</v>
      </c>
      <c r="M69" s="230"/>
      <c r="N69" s="45"/>
      <c r="O69" s="91">
        <f t="shared" ref="O69:O73" si="51">M69+N69</f>
        <v>0</v>
      </c>
      <c r="P69" s="291"/>
      <c r="Q69" s="297"/>
    </row>
    <row r="70" spans="1:17" hidden="1" x14ac:dyDescent="0.25">
      <c r="A70" s="30">
        <v>1223</v>
      </c>
      <c r="B70" s="43" t="s">
        <v>70</v>
      </c>
      <c r="C70" s="190">
        <f t="shared" si="24"/>
        <v>0</v>
      </c>
      <c r="D70" s="264">
        <v>0</v>
      </c>
      <c r="E70" s="45"/>
      <c r="F70" s="95">
        <f t="shared" si="48"/>
        <v>0</v>
      </c>
      <c r="G70" s="230"/>
      <c r="H70" s="45"/>
      <c r="I70" s="91">
        <f t="shared" si="49"/>
        <v>0</v>
      </c>
      <c r="J70" s="264"/>
      <c r="K70" s="45"/>
      <c r="L70" s="95">
        <f t="shared" si="50"/>
        <v>0</v>
      </c>
      <c r="M70" s="230"/>
      <c r="N70" s="45"/>
      <c r="O70" s="91">
        <f t="shared" si="51"/>
        <v>0</v>
      </c>
      <c r="P70" s="291"/>
      <c r="Q70" s="297"/>
    </row>
    <row r="71" spans="1:17" hidden="1" x14ac:dyDescent="0.25">
      <c r="A71" s="30">
        <v>1225</v>
      </c>
      <c r="B71" s="43" t="s">
        <v>71</v>
      </c>
      <c r="C71" s="190">
        <f t="shared" si="24"/>
        <v>0</v>
      </c>
      <c r="D71" s="264">
        <v>0</v>
      </c>
      <c r="E71" s="45"/>
      <c r="F71" s="95">
        <f t="shared" si="48"/>
        <v>0</v>
      </c>
      <c r="G71" s="230"/>
      <c r="H71" s="45"/>
      <c r="I71" s="91">
        <f t="shared" si="49"/>
        <v>0</v>
      </c>
      <c r="J71" s="264"/>
      <c r="K71" s="45"/>
      <c r="L71" s="95">
        <f t="shared" si="50"/>
        <v>0</v>
      </c>
      <c r="M71" s="230"/>
      <c r="N71" s="45"/>
      <c r="O71" s="91">
        <f t="shared" si="51"/>
        <v>0</v>
      </c>
      <c r="P71" s="291"/>
      <c r="Q71" s="297"/>
    </row>
    <row r="72" spans="1:17" ht="24" hidden="1" x14ac:dyDescent="0.25">
      <c r="A72" s="30">
        <v>1227</v>
      </c>
      <c r="B72" s="43" t="s">
        <v>72</v>
      </c>
      <c r="C72" s="190">
        <f t="shared" si="24"/>
        <v>0</v>
      </c>
      <c r="D72" s="264">
        <v>0</v>
      </c>
      <c r="E72" s="45"/>
      <c r="F72" s="95">
        <f t="shared" si="48"/>
        <v>0</v>
      </c>
      <c r="G72" s="230"/>
      <c r="H72" s="45"/>
      <c r="I72" s="91">
        <f t="shared" si="49"/>
        <v>0</v>
      </c>
      <c r="J72" s="264"/>
      <c r="K72" s="45"/>
      <c r="L72" s="95">
        <f t="shared" si="50"/>
        <v>0</v>
      </c>
      <c r="M72" s="230"/>
      <c r="N72" s="45"/>
      <c r="O72" s="91">
        <f t="shared" si="51"/>
        <v>0</v>
      </c>
      <c r="P72" s="291"/>
      <c r="Q72" s="297"/>
    </row>
    <row r="73" spans="1:17" ht="36" hidden="1" x14ac:dyDescent="0.25">
      <c r="A73" s="30">
        <v>1228</v>
      </c>
      <c r="B73" s="43" t="s">
        <v>73</v>
      </c>
      <c r="C73" s="190">
        <f t="shared" si="24"/>
        <v>0</v>
      </c>
      <c r="D73" s="264">
        <v>0</v>
      </c>
      <c r="E73" s="45"/>
      <c r="F73" s="95">
        <f t="shared" si="48"/>
        <v>0</v>
      </c>
      <c r="G73" s="230"/>
      <c r="H73" s="45"/>
      <c r="I73" s="91">
        <f t="shared" si="49"/>
        <v>0</v>
      </c>
      <c r="J73" s="264"/>
      <c r="K73" s="45"/>
      <c r="L73" s="95">
        <f t="shared" si="50"/>
        <v>0</v>
      </c>
      <c r="M73" s="230"/>
      <c r="N73" s="45"/>
      <c r="O73" s="91">
        <f t="shared" si="51"/>
        <v>0</v>
      </c>
      <c r="P73" s="291"/>
      <c r="Q73" s="297"/>
    </row>
    <row r="74" spans="1:17" x14ac:dyDescent="0.25">
      <c r="A74" s="70">
        <v>2000</v>
      </c>
      <c r="B74" s="70" t="s">
        <v>74</v>
      </c>
      <c r="C74" s="200">
        <f t="shared" si="24"/>
        <v>104116</v>
      </c>
      <c r="D74" s="137">
        <f>SUM(D75,D82,D129,D163,D164,D171)</f>
        <v>92271</v>
      </c>
      <c r="E74" s="125">
        <f t="shared" ref="E74" si="52">SUM(E75,E82,E129,E163,E164,E171)</f>
        <v>11845</v>
      </c>
      <c r="F74" s="897">
        <f>SUM(F75,F82,F129,F163,F164,F171)</f>
        <v>104116</v>
      </c>
      <c r="G74" s="227">
        <f t="shared" ref="G74:O74" si="53">SUM(G75,G82,G129,G163,G164,G171)</f>
        <v>0</v>
      </c>
      <c r="H74" s="125">
        <f t="shared" si="53"/>
        <v>0</v>
      </c>
      <c r="I74" s="897">
        <f t="shared" si="53"/>
        <v>0</v>
      </c>
      <c r="J74" s="137">
        <f t="shared" si="53"/>
        <v>0</v>
      </c>
      <c r="K74" s="71">
        <f t="shared" si="53"/>
        <v>0</v>
      </c>
      <c r="L74" s="172">
        <f t="shared" si="53"/>
        <v>0</v>
      </c>
      <c r="M74" s="227">
        <f t="shared" si="53"/>
        <v>0</v>
      </c>
      <c r="N74" s="71">
        <f t="shared" si="53"/>
        <v>0</v>
      </c>
      <c r="O74" s="125">
        <f t="shared" si="53"/>
        <v>0</v>
      </c>
      <c r="P74" s="313"/>
      <c r="Q74" s="297"/>
    </row>
    <row r="75" spans="1:17" ht="24" hidden="1" x14ac:dyDescent="0.25">
      <c r="A75" s="35">
        <v>2100</v>
      </c>
      <c r="B75" s="72" t="s">
        <v>75</v>
      </c>
      <c r="C75" s="188">
        <f t="shared" si="24"/>
        <v>0</v>
      </c>
      <c r="D75" s="130">
        <f>SUM(D76,D79)</f>
        <v>0</v>
      </c>
      <c r="E75" s="38">
        <f t="shared" ref="E75" si="54">SUM(E76,E79)</f>
        <v>0</v>
      </c>
      <c r="F75" s="175">
        <f>SUM(F76,F79)</f>
        <v>0</v>
      </c>
      <c r="G75" s="228">
        <f t="shared" ref="G75:O75" si="55">SUM(G76,G79)</f>
        <v>0</v>
      </c>
      <c r="H75" s="38">
        <f t="shared" si="55"/>
        <v>0</v>
      </c>
      <c r="I75" s="123">
        <f t="shared" si="55"/>
        <v>0</v>
      </c>
      <c r="J75" s="130">
        <f t="shared" si="55"/>
        <v>0</v>
      </c>
      <c r="K75" s="38">
        <f t="shared" si="55"/>
        <v>0</v>
      </c>
      <c r="L75" s="175">
        <f t="shared" si="55"/>
        <v>0</v>
      </c>
      <c r="M75" s="228">
        <f t="shared" si="55"/>
        <v>0</v>
      </c>
      <c r="N75" s="38">
        <f t="shared" si="55"/>
        <v>0</v>
      </c>
      <c r="O75" s="123">
        <f t="shared" si="55"/>
        <v>0</v>
      </c>
      <c r="P75" s="293"/>
      <c r="Q75" s="297"/>
    </row>
    <row r="76" spans="1:17" ht="24" hidden="1" x14ac:dyDescent="0.25">
      <c r="A76" s="782">
        <v>2110</v>
      </c>
      <c r="B76" s="40" t="s">
        <v>76</v>
      </c>
      <c r="C76" s="189">
        <f t="shared" si="24"/>
        <v>0</v>
      </c>
      <c r="D76" s="131">
        <f>SUM(D77:D78)</f>
        <v>0</v>
      </c>
      <c r="E76" s="79">
        <f t="shared" ref="E76" si="56">SUM(E77:E78)</f>
        <v>0</v>
      </c>
      <c r="F76" s="176">
        <f>SUM(F77:F78)</f>
        <v>0</v>
      </c>
      <c r="G76" s="233">
        <f t="shared" ref="G76:O76" si="57">SUM(G77:G78)</f>
        <v>0</v>
      </c>
      <c r="H76" s="79">
        <f t="shared" si="57"/>
        <v>0</v>
      </c>
      <c r="I76" s="90">
        <f t="shared" si="57"/>
        <v>0</v>
      </c>
      <c r="J76" s="131">
        <f t="shared" si="57"/>
        <v>0</v>
      </c>
      <c r="K76" s="79">
        <f t="shared" si="57"/>
        <v>0</v>
      </c>
      <c r="L76" s="176">
        <f t="shared" si="57"/>
        <v>0</v>
      </c>
      <c r="M76" s="233">
        <f t="shared" si="57"/>
        <v>0</v>
      </c>
      <c r="N76" s="79">
        <f t="shared" si="57"/>
        <v>0</v>
      </c>
      <c r="O76" s="90">
        <f t="shared" si="57"/>
        <v>0</v>
      </c>
      <c r="P76" s="290"/>
      <c r="Q76" s="297"/>
    </row>
    <row r="77" spans="1:17" hidden="1" x14ac:dyDescent="0.25">
      <c r="A77" s="30">
        <v>2111</v>
      </c>
      <c r="B77" s="43" t="s">
        <v>77</v>
      </c>
      <c r="C77" s="190">
        <f t="shared" si="24"/>
        <v>0</v>
      </c>
      <c r="D77" s="264">
        <v>0</v>
      </c>
      <c r="E77" s="45"/>
      <c r="F77" s="95">
        <f t="shared" ref="F77:F78" si="58">D77+E77</f>
        <v>0</v>
      </c>
      <c r="G77" s="230"/>
      <c r="H77" s="45"/>
      <c r="I77" s="91">
        <f t="shared" ref="I77:I78" si="59">G77+H77</f>
        <v>0</v>
      </c>
      <c r="J77" s="264"/>
      <c r="K77" s="45"/>
      <c r="L77" s="95">
        <f t="shared" ref="L77:L78" si="60">J77+K77</f>
        <v>0</v>
      </c>
      <c r="M77" s="230"/>
      <c r="N77" s="45"/>
      <c r="O77" s="91">
        <f t="shared" ref="O77:O78" si="61">M77+N77</f>
        <v>0</v>
      </c>
      <c r="P77" s="291"/>
      <c r="Q77" s="297"/>
    </row>
    <row r="78" spans="1:17" ht="24" hidden="1" x14ac:dyDescent="0.25">
      <c r="A78" s="30">
        <v>2112</v>
      </c>
      <c r="B78" s="43" t="s">
        <v>78</v>
      </c>
      <c r="C78" s="190">
        <f t="shared" si="24"/>
        <v>0</v>
      </c>
      <c r="D78" s="264">
        <v>0</v>
      </c>
      <c r="E78" s="45"/>
      <c r="F78" s="95">
        <f t="shared" si="58"/>
        <v>0</v>
      </c>
      <c r="G78" s="230"/>
      <c r="H78" s="45"/>
      <c r="I78" s="91">
        <f t="shared" si="59"/>
        <v>0</v>
      </c>
      <c r="J78" s="264"/>
      <c r="K78" s="45"/>
      <c r="L78" s="95">
        <f t="shared" si="60"/>
        <v>0</v>
      </c>
      <c r="M78" s="230"/>
      <c r="N78" s="45"/>
      <c r="O78" s="91">
        <f t="shared" si="61"/>
        <v>0</v>
      </c>
      <c r="P78" s="291"/>
      <c r="Q78" s="297"/>
    </row>
    <row r="79" spans="1:17" ht="24" hidden="1" x14ac:dyDescent="0.25">
      <c r="A79" s="75">
        <v>2120</v>
      </c>
      <c r="B79" s="43" t="s">
        <v>79</v>
      </c>
      <c r="C79" s="190">
        <f t="shared" si="24"/>
        <v>0</v>
      </c>
      <c r="D79" s="132">
        <f>SUM(D80:D81)</f>
        <v>0</v>
      </c>
      <c r="E79" s="76">
        <f t="shared" ref="E79" si="62">SUM(E80:E81)</f>
        <v>0</v>
      </c>
      <c r="F79" s="95">
        <f>SUM(F80:F81)</f>
        <v>0</v>
      </c>
      <c r="G79" s="231">
        <f t="shared" ref="G79:O79" si="63">SUM(G80:G81)</f>
        <v>0</v>
      </c>
      <c r="H79" s="76">
        <f t="shared" si="63"/>
        <v>0</v>
      </c>
      <c r="I79" s="91">
        <f t="shared" si="63"/>
        <v>0</v>
      </c>
      <c r="J79" s="132">
        <f t="shared" si="63"/>
        <v>0</v>
      </c>
      <c r="K79" s="76">
        <f t="shared" si="63"/>
        <v>0</v>
      </c>
      <c r="L79" s="95">
        <f t="shared" si="63"/>
        <v>0</v>
      </c>
      <c r="M79" s="231">
        <f t="shared" si="63"/>
        <v>0</v>
      </c>
      <c r="N79" s="76">
        <f t="shared" si="63"/>
        <v>0</v>
      </c>
      <c r="O79" s="91">
        <f t="shared" si="63"/>
        <v>0</v>
      </c>
      <c r="P79" s="291"/>
      <c r="Q79" s="297"/>
    </row>
    <row r="80" spans="1:17" hidden="1" x14ac:dyDescent="0.25">
      <c r="A80" s="30">
        <v>2121</v>
      </c>
      <c r="B80" s="43" t="s">
        <v>77</v>
      </c>
      <c r="C80" s="190">
        <f t="shared" si="24"/>
        <v>0</v>
      </c>
      <c r="D80" s="264">
        <v>0</v>
      </c>
      <c r="E80" s="45"/>
      <c r="F80" s="95">
        <f t="shared" ref="F80:F81" si="64">D80+E80</f>
        <v>0</v>
      </c>
      <c r="G80" s="230"/>
      <c r="H80" s="45"/>
      <c r="I80" s="91">
        <f t="shared" ref="I80:I81" si="65">G80+H80</f>
        <v>0</v>
      </c>
      <c r="J80" s="264"/>
      <c r="K80" s="45"/>
      <c r="L80" s="95">
        <f t="shared" ref="L80:L81" si="66">J80+K80</f>
        <v>0</v>
      </c>
      <c r="M80" s="230"/>
      <c r="N80" s="45"/>
      <c r="O80" s="91">
        <f t="shared" ref="O80:O81" si="67">M80+N80</f>
        <v>0</v>
      </c>
      <c r="P80" s="291"/>
      <c r="Q80" s="297"/>
    </row>
    <row r="81" spans="1:17" ht="24" hidden="1" x14ac:dyDescent="0.25">
      <c r="A81" s="30">
        <v>2122</v>
      </c>
      <c r="B81" s="43" t="s">
        <v>78</v>
      </c>
      <c r="C81" s="190">
        <f t="shared" si="24"/>
        <v>0</v>
      </c>
      <c r="D81" s="264">
        <v>0</v>
      </c>
      <c r="E81" s="45"/>
      <c r="F81" s="95">
        <f t="shared" si="64"/>
        <v>0</v>
      </c>
      <c r="G81" s="230"/>
      <c r="H81" s="45"/>
      <c r="I81" s="91">
        <f t="shared" si="65"/>
        <v>0</v>
      </c>
      <c r="J81" s="264"/>
      <c r="K81" s="45"/>
      <c r="L81" s="95">
        <f t="shared" si="66"/>
        <v>0</v>
      </c>
      <c r="M81" s="230"/>
      <c r="N81" s="45"/>
      <c r="O81" s="91">
        <f t="shared" si="67"/>
        <v>0</v>
      </c>
      <c r="P81" s="291"/>
      <c r="Q81" s="297"/>
    </row>
    <row r="82" spans="1:17" x14ac:dyDescent="0.25">
      <c r="A82" s="35">
        <v>2200</v>
      </c>
      <c r="B82" s="72" t="s">
        <v>80</v>
      </c>
      <c r="C82" s="188">
        <f t="shared" si="24"/>
        <v>104116</v>
      </c>
      <c r="D82" s="130">
        <f>SUM(D83,D88,D94,D102,D111,D115,D121,D127)</f>
        <v>92271</v>
      </c>
      <c r="E82" s="123">
        <f t="shared" ref="E82" si="68">SUM(E83,E88,E94,E102,E111,E115,E121,E127)</f>
        <v>11845</v>
      </c>
      <c r="F82" s="898">
        <f>SUM(F83,F88,F94,F102,F111,F115,F121,F127)</f>
        <v>104116</v>
      </c>
      <c r="G82" s="228">
        <f t="shared" ref="G82:O82" si="69">SUM(G83,G88,G94,G102,G111,G115,G121,G127)</f>
        <v>0</v>
      </c>
      <c r="H82" s="123">
        <f t="shared" si="69"/>
        <v>0</v>
      </c>
      <c r="I82" s="898">
        <f t="shared" si="69"/>
        <v>0</v>
      </c>
      <c r="J82" s="130">
        <f t="shared" si="69"/>
        <v>0</v>
      </c>
      <c r="K82" s="38">
        <f t="shared" si="69"/>
        <v>0</v>
      </c>
      <c r="L82" s="175">
        <f t="shared" si="69"/>
        <v>0</v>
      </c>
      <c r="M82" s="228">
        <f t="shared" si="69"/>
        <v>0</v>
      </c>
      <c r="N82" s="38">
        <f t="shared" si="69"/>
        <v>0</v>
      </c>
      <c r="O82" s="123">
        <f t="shared" si="69"/>
        <v>0</v>
      </c>
      <c r="P82" s="315"/>
      <c r="Q82" s="297"/>
    </row>
    <row r="83" spans="1:17" hidden="1" x14ac:dyDescent="0.25">
      <c r="A83" s="73">
        <v>2210</v>
      </c>
      <c r="B83" s="58" t="s">
        <v>81</v>
      </c>
      <c r="C83" s="195">
        <f t="shared" si="24"/>
        <v>0</v>
      </c>
      <c r="D83" s="86">
        <f>SUM(D84:D87)</f>
        <v>0</v>
      </c>
      <c r="E83" s="74">
        <f t="shared" ref="E83" si="70">SUM(E84:E87)</f>
        <v>0</v>
      </c>
      <c r="F83" s="174">
        <f>SUM(F84:F87)</f>
        <v>0</v>
      </c>
      <c r="G83" s="229">
        <f t="shared" ref="G83:O83" si="71">SUM(G84:G87)</f>
        <v>0</v>
      </c>
      <c r="H83" s="74">
        <f t="shared" si="71"/>
        <v>0</v>
      </c>
      <c r="I83" s="154">
        <f t="shared" si="71"/>
        <v>0</v>
      </c>
      <c r="J83" s="86">
        <f t="shared" si="71"/>
        <v>0</v>
      </c>
      <c r="K83" s="74">
        <f t="shared" si="71"/>
        <v>0</v>
      </c>
      <c r="L83" s="174">
        <f t="shared" si="71"/>
        <v>0</v>
      </c>
      <c r="M83" s="229">
        <f t="shared" si="71"/>
        <v>0</v>
      </c>
      <c r="N83" s="74">
        <f t="shared" si="71"/>
        <v>0</v>
      </c>
      <c r="O83" s="154">
        <f t="shared" si="71"/>
        <v>0</v>
      </c>
      <c r="P83" s="292"/>
      <c r="Q83" s="297"/>
    </row>
    <row r="84" spans="1:17" hidden="1" x14ac:dyDescent="0.25">
      <c r="A84" s="27">
        <v>2211</v>
      </c>
      <c r="B84" s="40" t="s">
        <v>82</v>
      </c>
      <c r="C84" s="189">
        <f t="shared" si="24"/>
        <v>0</v>
      </c>
      <c r="D84" s="263">
        <v>0</v>
      </c>
      <c r="E84" s="42"/>
      <c r="F84" s="176">
        <f t="shared" ref="F84:F87" si="72">D84+E84</f>
        <v>0</v>
      </c>
      <c r="G84" s="220"/>
      <c r="H84" s="42"/>
      <c r="I84" s="90">
        <f t="shared" ref="I84:I87" si="73">G84+H84</f>
        <v>0</v>
      </c>
      <c r="J84" s="263"/>
      <c r="K84" s="42"/>
      <c r="L84" s="176">
        <f t="shared" ref="L84:L87" si="74">J84+K84</f>
        <v>0</v>
      </c>
      <c r="M84" s="220"/>
      <c r="N84" s="42"/>
      <c r="O84" s="90">
        <f t="shared" ref="O84:O87" si="75">M84+N84</f>
        <v>0</v>
      </c>
      <c r="P84" s="290"/>
      <c r="Q84" s="297"/>
    </row>
    <row r="85" spans="1:17" ht="36" hidden="1" x14ac:dyDescent="0.25">
      <c r="A85" s="30">
        <v>2212</v>
      </c>
      <c r="B85" s="43" t="s">
        <v>83</v>
      </c>
      <c r="C85" s="190">
        <f t="shared" si="24"/>
        <v>0</v>
      </c>
      <c r="D85" s="264">
        <v>0</v>
      </c>
      <c r="E85" s="45"/>
      <c r="F85" s="95">
        <f t="shared" si="72"/>
        <v>0</v>
      </c>
      <c r="G85" s="230"/>
      <c r="H85" s="45"/>
      <c r="I85" s="91">
        <f t="shared" si="73"/>
        <v>0</v>
      </c>
      <c r="J85" s="264"/>
      <c r="K85" s="45"/>
      <c r="L85" s="95">
        <f t="shared" si="74"/>
        <v>0</v>
      </c>
      <c r="M85" s="230"/>
      <c r="N85" s="45"/>
      <c r="O85" s="91">
        <f t="shared" si="75"/>
        <v>0</v>
      </c>
      <c r="P85" s="291"/>
      <c r="Q85" s="297"/>
    </row>
    <row r="86" spans="1:17" ht="24" hidden="1" x14ac:dyDescent="0.25">
      <c r="A86" s="30">
        <v>2214</v>
      </c>
      <c r="B86" s="43" t="s">
        <v>84</v>
      </c>
      <c r="C86" s="190">
        <f t="shared" si="24"/>
        <v>0</v>
      </c>
      <c r="D86" s="264">
        <v>0</v>
      </c>
      <c r="E86" s="45"/>
      <c r="F86" s="95">
        <f t="shared" si="72"/>
        <v>0</v>
      </c>
      <c r="G86" s="230"/>
      <c r="H86" s="45"/>
      <c r="I86" s="91">
        <f t="shared" si="73"/>
        <v>0</v>
      </c>
      <c r="J86" s="264"/>
      <c r="K86" s="45"/>
      <c r="L86" s="95">
        <f t="shared" si="74"/>
        <v>0</v>
      </c>
      <c r="M86" s="230"/>
      <c r="N86" s="45"/>
      <c r="O86" s="91">
        <f t="shared" si="75"/>
        <v>0</v>
      </c>
      <c r="P86" s="291"/>
      <c r="Q86" s="297"/>
    </row>
    <row r="87" spans="1:17" hidden="1" x14ac:dyDescent="0.25">
      <c r="A87" s="30">
        <v>2219</v>
      </c>
      <c r="B87" s="43" t="s">
        <v>85</v>
      </c>
      <c r="C87" s="190">
        <f t="shared" si="24"/>
        <v>0</v>
      </c>
      <c r="D87" s="264">
        <v>0</v>
      </c>
      <c r="E87" s="45"/>
      <c r="F87" s="95">
        <f t="shared" si="72"/>
        <v>0</v>
      </c>
      <c r="G87" s="230"/>
      <c r="H87" s="45"/>
      <c r="I87" s="91">
        <f t="shared" si="73"/>
        <v>0</v>
      </c>
      <c r="J87" s="264"/>
      <c r="K87" s="45"/>
      <c r="L87" s="95">
        <f t="shared" si="74"/>
        <v>0</v>
      </c>
      <c r="M87" s="230"/>
      <c r="N87" s="45"/>
      <c r="O87" s="91">
        <f t="shared" si="75"/>
        <v>0</v>
      </c>
      <c r="P87" s="291"/>
      <c r="Q87" s="297"/>
    </row>
    <row r="88" spans="1:17" hidden="1" x14ac:dyDescent="0.25">
      <c r="A88" s="75">
        <v>2220</v>
      </c>
      <c r="B88" s="43" t="s">
        <v>86</v>
      </c>
      <c r="C88" s="190">
        <f t="shared" si="24"/>
        <v>0</v>
      </c>
      <c r="D88" s="132">
        <f>SUM(D89:D93)</f>
        <v>0</v>
      </c>
      <c r="E88" s="76">
        <f t="shared" ref="E88" si="76">SUM(E89:E93)</f>
        <v>0</v>
      </c>
      <c r="F88" s="95">
        <f>SUM(F89:F93)</f>
        <v>0</v>
      </c>
      <c r="G88" s="231">
        <f t="shared" ref="G88:O88" si="77">SUM(G89:G93)</f>
        <v>0</v>
      </c>
      <c r="H88" s="76">
        <f t="shared" si="77"/>
        <v>0</v>
      </c>
      <c r="I88" s="91">
        <f t="shared" si="77"/>
        <v>0</v>
      </c>
      <c r="J88" s="132">
        <f t="shared" si="77"/>
        <v>0</v>
      </c>
      <c r="K88" s="76">
        <f t="shared" si="77"/>
        <v>0</v>
      </c>
      <c r="L88" s="95">
        <f t="shared" si="77"/>
        <v>0</v>
      </c>
      <c r="M88" s="231">
        <f t="shared" si="77"/>
        <v>0</v>
      </c>
      <c r="N88" s="76">
        <f t="shared" si="77"/>
        <v>0</v>
      </c>
      <c r="O88" s="91">
        <f t="shared" si="77"/>
        <v>0</v>
      </c>
      <c r="P88" s="291"/>
      <c r="Q88" s="297"/>
    </row>
    <row r="89" spans="1:17" hidden="1" x14ac:dyDescent="0.25">
      <c r="A89" s="30">
        <v>2221</v>
      </c>
      <c r="B89" s="43" t="s">
        <v>305</v>
      </c>
      <c r="C89" s="190">
        <f t="shared" si="24"/>
        <v>0</v>
      </c>
      <c r="D89" s="264">
        <v>0</v>
      </c>
      <c r="E89" s="45"/>
      <c r="F89" s="95">
        <f t="shared" ref="F89:F93" si="78">D89+E89</f>
        <v>0</v>
      </c>
      <c r="G89" s="230"/>
      <c r="H89" s="45"/>
      <c r="I89" s="91">
        <f t="shared" ref="I89:I93" si="79">G89+H89</f>
        <v>0</v>
      </c>
      <c r="J89" s="264"/>
      <c r="K89" s="45"/>
      <c r="L89" s="95">
        <f t="shared" ref="L89:L93" si="80">J89+K89</f>
        <v>0</v>
      </c>
      <c r="M89" s="230"/>
      <c r="N89" s="45"/>
      <c r="O89" s="91">
        <f t="shared" ref="O89:O93" si="81">M89+N89</f>
        <v>0</v>
      </c>
      <c r="P89" s="291"/>
      <c r="Q89" s="297"/>
    </row>
    <row r="90" spans="1:17" hidden="1" x14ac:dyDescent="0.25">
      <c r="A90" s="30">
        <v>2222</v>
      </c>
      <c r="B90" s="43" t="s">
        <v>87</v>
      </c>
      <c r="C90" s="190">
        <f t="shared" si="24"/>
        <v>0</v>
      </c>
      <c r="D90" s="264">
        <v>0</v>
      </c>
      <c r="E90" s="45"/>
      <c r="F90" s="95">
        <f t="shared" si="78"/>
        <v>0</v>
      </c>
      <c r="G90" s="230"/>
      <c r="H90" s="45"/>
      <c r="I90" s="91">
        <f t="shared" si="79"/>
        <v>0</v>
      </c>
      <c r="J90" s="264"/>
      <c r="K90" s="45"/>
      <c r="L90" s="95">
        <f t="shared" si="80"/>
        <v>0</v>
      </c>
      <c r="M90" s="230"/>
      <c r="N90" s="45"/>
      <c r="O90" s="91">
        <f t="shared" si="81"/>
        <v>0</v>
      </c>
      <c r="P90" s="291"/>
      <c r="Q90" s="297"/>
    </row>
    <row r="91" spans="1:17" hidden="1" x14ac:dyDescent="0.25">
      <c r="A91" s="30">
        <v>2223</v>
      </c>
      <c r="B91" s="43" t="s">
        <v>88</v>
      </c>
      <c r="C91" s="190">
        <f t="shared" si="24"/>
        <v>0</v>
      </c>
      <c r="D91" s="264">
        <v>0</v>
      </c>
      <c r="E91" s="45"/>
      <c r="F91" s="95">
        <f t="shared" si="78"/>
        <v>0</v>
      </c>
      <c r="G91" s="230"/>
      <c r="H91" s="45"/>
      <c r="I91" s="91">
        <f t="shared" si="79"/>
        <v>0</v>
      </c>
      <c r="J91" s="264"/>
      <c r="K91" s="45"/>
      <c r="L91" s="95">
        <f t="shared" si="80"/>
        <v>0</v>
      </c>
      <c r="M91" s="230"/>
      <c r="N91" s="45"/>
      <c r="O91" s="91">
        <f t="shared" si="81"/>
        <v>0</v>
      </c>
      <c r="P91" s="291"/>
      <c r="Q91" s="297"/>
    </row>
    <row r="92" spans="1:17" ht="36" hidden="1" x14ac:dyDescent="0.25">
      <c r="A92" s="30">
        <v>2224</v>
      </c>
      <c r="B92" s="43" t="s">
        <v>89</v>
      </c>
      <c r="C92" s="190">
        <f t="shared" si="24"/>
        <v>0</v>
      </c>
      <c r="D92" s="264">
        <v>0</v>
      </c>
      <c r="E92" s="45"/>
      <c r="F92" s="95">
        <f t="shared" si="78"/>
        <v>0</v>
      </c>
      <c r="G92" s="230"/>
      <c r="H92" s="45"/>
      <c r="I92" s="91">
        <f t="shared" si="79"/>
        <v>0</v>
      </c>
      <c r="J92" s="264"/>
      <c r="K92" s="45"/>
      <c r="L92" s="95">
        <f t="shared" si="80"/>
        <v>0</v>
      </c>
      <c r="M92" s="230"/>
      <c r="N92" s="45"/>
      <c r="O92" s="91">
        <f t="shared" si="81"/>
        <v>0</v>
      </c>
      <c r="P92" s="291"/>
      <c r="Q92" s="297"/>
    </row>
    <row r="93" spans="1:17" ht="24" hidden="1" x14ac:dyDescent="0.25">
      <c r="A93" s="30">
        <v>2229</v>
      </c>
      <c r="B93" s="43" t="s">
        <v>90</v>
      </c>
      <c r="C93" s="190">
        <f t="shared" si="24"/>
        <v>0</v>
      </c>
      <c r="D93" s="264">
        <v>0</v>
      </c>
      <c r="E93" s="45"/>
      <c r="F93" s="95">
        <f t="shared" si="78"/>
        <v>0</v>
      </c>
      <c r="G93" s="230"/>
      <c r="H93" s="45"/>
      <c r="I93" s="91">
        <f t="shared" si="79"/>
        <v>0</v>
      </c>
      <c r="J93" s="264"/>
      <c r="K93" s="45"/>
      <c r="L93" s="95">
        <f t="shared" si="80"/>
        <v>0</v>
      </c>
      <c r="M93" s="230"/>
      <c r="N93" s="45"/>
      <c r="O93" s="91">
        <f t="shared" si="81"/>
        <v>0</v>
      </c>
      <c r="P93" s="291"/>
      <c r="Q93" s="297"/>
    </row>
    <row r="94" spans="1:17" ht="24" x14ac:dyDescent="0.25">
      <c r="A94" s="75">
        <v>2230</v>
      </c>
      <c r="B94" s="43" t="s">
        <v>91</v>
      </c>
      <c r="C94" s="190">
        <f t="shared" si="24"/>
        <v>14368</v>
      </c>
      <c r="D94" s="132">
        <f>SUM(D95:D101)</f>
        <v>14368</v>
      </c>
      <c r="E94" s="91">
        <f t="shared" ref="E94" si="82">SUM(E95:E101)</f>
        <v>0</v>
      </c>
      <c r="F94" s="899">
        <f>SUM(F95:F101)</f>
        <v>14368</v>
      </c>
      <c r="G94" s="231">
        <f t="shared" ref="G94:N94" si="83">SUM(G95:G101)</f>
        <v>0</v>
      </c>
      <c r="H94" s="91">
        <f t="shared" si="83"/>
        <v>0</v>
      </c>
      <c r="I94" s="899">
        <f t="shared" si="83"/>
        <v>0</v>
      </c>
      <c r="J94" s="132">
        <f t="shared" si="83"/>
        <v>0</v>
      </c>
      <c r="K94" s="76">
        <f t="shared" si="83"/>
        <v>0</v>
      </c>
      <c r="L94" s="95">
        <f t="shared" si="83"/>
        <v>0</v>
      </c>
      <c r="M94" s="231">
        <f t="shared" si="83"/>
        <v>0</v>
      </c>
      <c r="N94" s="76">
        <f t="shared" si="83"/>
        <v>0</v>
      </c>
      <c r="O94" s="91">
        <f>SUM(O95:O101)</f>
        <v>0</v>
      </c>
      <c r="P94" s="291"/>
      <c r="Q94" s="297"/>
    </row>
    <row r="95" spans="1:17" ht="24" hidden="1" x14ac:dyDescent="0.25">
      <c r="A95" s="30">
        <v>2231</v>
      </c>
      <c r="B95" s="43" t="s">
        <v>92</v>
      </c>
      <c r="C95" s="190">
        <f t="shared" si="24"/>
        <v>0</v>
      </c>
      <c r="D95" s="264">
        <v>0</v>
      </c>
      <c r="E95" s="45"/>
      <c r="F95" s="95">
        <f t="shared" ref="F95:F101" si="84">D95+E95</f>
        <v>0</v>
      </c>
      <c r="G95" s="230"/>
      <c r="H95" s="45"/>
      <c r="I95" s="91">
        <f t="shared" ref="I95:I101" si="85">G95+H95</f>
        <v>0</v>
      </c>
      <c r="J95" s="264"/>
      <c r="K95" s="45"/>
      <c r="L95" s="95">
        <f t="shared" ref="L95:L101" si="86">J95+K95</f>
        <v>0</v>
      </c>
      <c r="M95" s="230"/>
      <c r="N95" s="45"/>
      <c r="O95" s="91">
        <f t="shared" ref="O95:O101" si="87">M95+N95</f>
        <v>0</v>
      </c>
      <c r="P95" s="291"/>
      <c r="Q95" s="297"/>
    </row>
    <row r="96" spans="1:17" ht="24" hidden="1" x14ac:dyDescent="0.25">
      <c r="A96" s="30">
        <v>2232</v>
      </c>
      <c r="B96" s="43" t="s">
        <v>93</v>
      </c>
      <c r="C96" s="190">
        <f t="shared" si="24"/>
        <v>0</v>
      </c>
      <c r="D96" s="264">
        <v>0</v>
      </c>
      <c r="E96" s="45"/>
      <c r="F96" s="95">
        <f t="shared" si="84"/>
        <v>0</v>
      </c>
      <c r="G96" s="230"/>
      <c r="H96" s="45"/>
      <c r="I96" s="91">
        <f t="shared" si="85"/>
        <v>0</v>
      </c>
      <c r="J96" s="264"/>
      <c r="K96" s="45"/>
      <c r="L96" s="95">
        <f t="shared" si="86"/>
        <v>0</v>
      </c>
      <c r="M96" s="230"/>
      <c r="N96" s="45"/>
      <c r="O96" s="91">
        <f t="shared" si="87"/>
        <v>0</v>
      </c>
      <c r="P96" s="291"/>
      <c r="Q96" s="297"/>
    </row>
    <row r="97" spans="1:17" hidden="1" x14ac:dyDescent="0.25">
      <c r="A97" s="27">
        <v>2233</v>
      </c>
      <c r="B97" s="40" t="s">
        <v>94</v>
      </c>
      <c r="C97" s="189">
        <f t="shared" si="24"/>
        <v>0</v>
      </c>
      <c r="D97" s="263">
        <v>0</v>
      </c>
      <c r="E97" s="42"/>
      <c r="F97" s="176">
        <f t="shared" si="84"/>
        <v>0</v>
      </c>
      <c r="G97" s="220"/>
      <c r="H97" s="42"/>
      <c r="I97" s="90">
        <f t="shared" si="85"/>
        <v>0</v>
      </c>
      <c r="J97" s="263"/>
      <c r="K97" s="42"/>
      <c r="L97" s="176">
        <f t="shared" si="86"/>
        <v>0</v>
      </c>
      <c r="M97" s="220"/>
      <c r="N97" s="42"/>
      <c r="O97" s="90">
        <f t="shared" si="87"/>
        <v>0</v>
      </c>
      <c r="P97" s="290"/>
      <c r="Q97" s="297"/>
    </row>
    <row r="98" spans="1:17" ht="24" hidden="1" x14ac:dyDescent="0.25">
      <c r="A98" s="30">
        <v>2234</v>
      </c>
      <c r="B98" s="43" t="s">
        <v>95</v>
      </c>
      <c r="C98" s="190">
        <f t="shared" si="24"/>
        <v>0</v>
      </c>
      <c r="D98" s="264">
        <v>0</v>
      </c>
      <c r="E98" s="45"/>
      <c r="F98" s="95">
        <f t="shared" si="84"/>
        <v>0</v>
      </c>
      <c r="G98" s="230"/>
      <c r="H98" s="45"/>
      <c r="I98" s="91">
        <f t="shared" si="85"/>
        <v>0</v>
      </c>
      <c r="J98" s="264"/>
      <c r="K98" s="45"/>
      <c r="L98" s="95">
        <f t="shared" si="86"/>
        <v>0</v>
      </c>
      <c r="M98" s="230"/>
      <c r="N98" s="45"/>
      <c r="O98" s="91">
        <f t="shared" si="87"/>
        <v>0</v>
      </c>
      <c r="P98" s="291"/>
      <c r="Q98" s="297"/>
    </row>
    <row r="99" spans="1:17" ht="24" hidden="1" x14ac:dyDescent="0.25">
      <c r="A99" s="30">
        <v>2235</v>
      </c>
      <c r="B99" s="43" t="s">
        <v>96</v>
      </c>
      <c r="C99" s="190">
        <f t="shared" si="24"/>
        <v>0</v>
      </c>
      <c r="D99" s="264">
        <v>0</v>
      </c>
      <c r="E99" s="45"/>
      <c r="F99" s="95">
        <f t="shared" si="84"/>
        <v>0</v>
      </c>
      <c r="G99" s="230"/>
      <c r="H99" s="45"/>
      <c r="I99" s="91">
        <f t="shared" si="85"/>
        <v>0</v>
      </c>
      <c r="J99" s="264"/>
      <c r="K99" s="45"/>
      <c r="L99" s="95">
        <f t="shared" si="86"/>
        <v>0</v>
      </c>
      <c r="M99" s="230"/>
      <c r="N99" s="45"/>
      <c r="O99" s="91">
        <f t="shared" si="87"/>
        <v>0</v>
      </c>
      <c r="P99" s="291"/>
      <c r="Q99" s="297"/>
    </row>
    <row r="100" spans="1:17" hidden="1" x14ac:dyDescent="0.25">
      <c r="A100" s="30">
        <v>2236</v>
      </c>
      <c r="B100" s="43" t="s">
        <v>97</v>
      </c>
      <c r="C100" s="190">
        <f t="shared" si="24"/>
        <v>0</v>
      </c>
      <c r="D100" s="264">
        <v>0</v>
      </c>
      <c r="E100" s="45"/>
      <c r="F100" s="95">
        <f t="shared" si="84"/>
        <v>0</v>
      </c>
      <c r="G100" s="230"/>
      <c r="H100" s="45"/>
      <c r="I100" s="91">
        <f t="shared" si="85"/>
        <v>0</v>
      </c>
      <c r="J100" s="264"/>
      <c r="K100" s="45"/>
      <c r="L100" s="95">
        <f t="shared" si="86"/>
        <v>0</v>
      </c>
      <c r="M100" s="230"/>
      <c r="N100" s="45"/>
      <c r="O100" s="91">
        <f t="shared" si="87"/>
        <v>0</v>
      </c>
      <c r="P100" s="291"/>
      <c r="Q100" s="297"/>
    </row>
    <row r="101" spans="1:17" x14ac:dyDescent="0.25">
      <c r="A101" s="30">
        <v>2239</v>
      </c>
      <c r="B101" s="43" t="s">
        <v>98</v>
      </c>
      <c r="C101" s="190">
        <f t="shared" si="24"/>
        <v>14368</v>
      </c>
      <c r="D101" s="264">
        <v>14368</v>
      </c>
      <c r="E101" s="705"/>
      <c r="F101" s="899">
        <f t="shared" si="84"/>
        <v>14368</v>
      </c>
      <c r="G101" s="230"/>
      <c r="H101" s="705"/>
      <c r="I101" s="899">
        <f t="shared" si="85"/>
        <v>0</v>
      </c>
      <c r="J101" s="264"/>
      <c r="K101" s="45"/>
      <c r="L101" s="95">
        <f t="shared" si="86"/>
        <v>0</v>
      </c>
      <c r="M101" s="230"/>
      <c r="N101" s="45"/>
      <c r="O101" s="91">
        <f t="shared" si="87"/>
        <v>0</v>
      </c>
      <c r="P101" s="291"/>
      <c r="Q101" s="297"/>
    </row>
    <row r="102" spans="1:17" ht="24" x14ac:dyDescent="0.25">
      <c r="A102" s="75">
        <v>2240</v>
      </c>
      <c r="B102" s="43" t="s">
        <v>99</v>
      </c>
      <c r="C102" s="190">
        <f t="shared" si="24"/>
        <v>89748</v>
      </c>
      <c r="D102" s="132">
        <f>SUM(D103:D110)</f>
        <v>77903</v>
      </c>
      <c r="E102" s="91">
        <f t="shared" ref="E102" si="88">SUM(E103:E110)</f>
        <v>11845</v>
      </c>
      <c r="F102" s="899">
        <f>SUM(F103:F110)</f>
        <v>89748</v>
      </c>
      <c r="G102" s="231">
        <f t="shared" ref="G102:N102" si="89">SUM(G103:G110)</f>
        <v>0</v>
      </c>
      <c r="H102" s="91">
        <f t="shared" si="89"/>
        <v>0</v>
      </c>
      <c r="I102" s="899">
        <f t="shared" si="89"/>
        <v>0</v>
      </c>
      <c r="J102" s="132">
        <f t="shared" si="89"/>
        <v>0</v>
      </c>
      <c r="K102" s="76">
        <f t="shared" si="89"/>
        <v>0</v>
      </c>
      <c r="L102" s="95">
        <f t="shared" si="89"/>
        <v>0</v>
      </c>
      <c r="M102" s="231">
        <f t="shared" si="89"/>
        <v>0</v>
      </c>
      <c r="N102" s="76">
        <f t="shared" si="89"/>
        <v>0</v>
      </c>
      <c r="O102" s="91">
        <f>SUM(O103:O110)</f>
        <v>0</v>
      </c>
      <c r="P102" s="291"/>
      <c r="Q102" s="297"/>
    </row>
    <row r="103" spans="1:17" x14ac:dyDescent="0.25">
      <c r="A103" s="30">
        <v>2241</v>
      </c>
      <c r="B103" s="43" t="s">
        <v>100</v>
      </c>
      <c r="C103" s="190">
        <f t="shared" si="24"/>
        <v>89748</v>
      </c>
      <c r="D103" s="264">
        <v>77903</v>
      </c>
      <c r="E103" s="705">
        <v>11845</v>
      </c>
      <c r="F103" s="899">
        <f t="shared" ref="F103:F110" si="90">D103+E103</f>
        <v>89748</v>
      </c>
      <c r="G103" s="230"/>
      <c r="H103" s="705"/>
      <c r="I103" s="899">
        <f t="shared" ref="I103:I110" si="91">G103+H103</f>
        <v>0</v>
      </c>
      <c r="J103" s="264"/>
      <c r="K103" s="45"/>
      <c r="L103" s="95">
        <f t="shared" ref="L103:L110" si="92">J103+K103</f>
        <v>0</v>
      </c>
      <c r="M103" s="230"/>
      <c r="N103" s="45"/>
      <c r="O103" s="91">
        <f t="shared" ref="O103:O110" si="93">M103+N103</f>
        <v>0</v>
      </c>
      <c r="P103" s="291"/>
      <c r="Q103" s="297"/>
    </row>
    <row r="104" spans="1:17" hidden="1" x14ac:dyDescent="0.25">
      <c r="A104" s="30">
        <v>2242</v>
      </c>
      <c r="B104" s="43" t="s">
        <v>101</v>
      </c>
      <c r="C104" s="190">
        <f t="shared" si="24"/>
        <v>0</v>
      </c>
      <c r="D104" s="264">
        <v>0</v>
      </c>
      <c r="E104" s="45"/>
      <c r="F104" s="95">
        <f t="shared" si="90"/>
        <v>0</v>
      </c>
      <c r="G104" s="230"/>
      <c r="H104" s="45"/>
      <c r="I104" s="91">
        <f t="shared" si="91"/>
        <v>0</v>
      </c>
      <c r="J104" s="264"/>
      <c r="K104" s="45"/>
      <c r="L104" s="95">
        <f t="shared" si="92"/>
        <v>0</v>
      </c>
      <c r="M104" s="230"/>
      <c r="N104" s="45"/>
      <c r="O104" s="91">
        <f t="shared" si="93"/>
        <v>0</v>
      </c>
      <c r="P104" s="291"/>
      <c r="Q104" s="297"/>
    </row>
    <row r="105" spans="1:17" ht="24" hidden="1" x14ac:dyDescent="0.25">
      <c r="A105" s="30">
        <v>2243</v>
      </c>
      <c r="B105" s="43" t="s">
        <v>102</v>
      </c>
      <c r="C105" s="190">
        <f t="shared" si="24"/>
        <v>0</v>
      </c>
      <c r="D105" s="264">
        <v>0</v>
      </c>
      <c r="E105" s="45"/>
      <c r="F105" s="95">
        <f t="shared" si="90"/>
        <v>0</v>
      </c>
      <c r="G105" s="230"/>
      <c r="H105" s="45"/>
      <c r="I105" s="91">
        <f t="shared" si="91"/>
        <v>0</v>
      </c>
      <c r="J105" s="264"/>
      <c r="K105" s="45"/>
      <c r="L105" s="95">
        <f t="shared" si="92"/>
        <v>0</v>
      </c>
      <c r="M105" s="230"/>
      <c r="N105" s="45"/>
      <c r="O105" s="91">
        <f t="shared" si="93"/>
        <v>0</v>
      </c>
      <c r="P105" s="291"/>
      <c r="Q105" s="297"/>
    </row>
    <row r="106" spans="1:17" hidden="1" x14ac:dyDescent="0.25">
      <c r="A106" s="30">
        <v>2244</v>
      </c>
      <c r="B106" s="43" t="s">
        <v>103</v>
      </c>
      <c r="C106" s="190">
        <f t="shared" si="24"/>
        <v>0</v>
      </c>
      <c r="D106" s="264">
        <v>0</v>
      </c>
      <c r="E106" s="45"/>
      <c r="F106" s="95">
        <f t="shared" si="90"/>
        <v>0</v>
      </c>
      <c r="G106" s="230"/>
      <c r="H106" s="45"/>
      <c r="I106" s="91">
        <f t="shared" si="91"/>
        <v>0</v>
      </c>
      <c r="J106" s="264"/>
      <c r="K106" s="45"/>
      <c r="L106" s="95">
        <f t="shared" si="92"/>
        <v>0</v>
      </c>
      <c r="M106" s="230"/>
      <c r="N106" s="45"/>
      <c r="O106" s="91">
        <f t="shared" si="93"/>
        <v>0</v>
      </c>
      <c r="P106" s="291"/>
      <c r="Q106" s="297"/>
    </row>
    <row r="107" spans="1:17" hidden="1" x14ac:dyDescent="0.25">
      <c r="A107" s="30">
        <v>2246</v>
      </c>
      <c r="B107" s="43" t="s">
        <v>104</v>
      </c>
      <c r="C107" s="190">
        <f t="shared" si="24"/>
        <v>0</v>
      </c>
      <c r="D107" s="264">
        <v>0</v>
      </c>
      <c r="E107" s="45"/>
      <c r="F107" s="95">
        <f t="shared" si="90"/>
        <v>0</v>
      </c>
      <c r="G107" s="230"/>
      <c r="H107" s="45"/>
      <c r="I107" s="91">
        <f t="shared" si="91"/>
        <v>0</v>
      </c>
      <c r="J107" s="264"/>
      <c r="K107" s="45"/>
      <c r="L107" s="95">
        <f t="shared" si="92"/>
        <v>0</v>
      </c>
      <c r="M107" s="230"/>
      <c r="N107" s="45"/>
      <c r="O107" s="91">
        <f t="shared" si="93"/>
        <v>0</v>
      </c>
      <c r="P107" s="291"/>
      <c r="Q107" s="297"/>
    </row>
    <row r="108" spans="1:17" hidden="1" x14ac:dyDescent="0.25">
      <c r="A108" s="30">
        <v>2247</v>
      </c>
      <c r="B108" s="43" t="s">
        <v>105</v>
      </c>
      <c r="C108" s="190">
        <f t="shared" si="24"/>
        <v>0</v>
      </c>
      <c r="D108" s="264">
        <v>0</v>
      </c>
      <c r="E108" s="45"/>
      <c r="F108" s="95">
        <f t="shared" si="90"/>
        <v>0</v>
      </c>
      <c r="G108" s="230"/>
      <c r="H108" s="45"/>
      <c r="I108" s="91">
        <f t="shared" si="91"/>
        <v>0</v>
      </c>
      <c r="J108" s="264"/>
      <c r="K108" s="45"/>
      <c r="L108" s="95">
        <f t="shared" si="92"/>
        <v>0</v>
      </c>
      <c r="M108" s="230"/>
      <c r="N108" s="45"/>
      <c r="O108" s="91">
        <f t="shared" si="93"/>
        <v>0</v>
      </c>
      <c r="P108" s="291"/>
      <c r="Q108" s="297"/>
    </row>
    <row r="109" spans="1:17" ht="24" hidden="1" x14ac:dyDescent="0.25">
      <c r="A109" s="30">
        <v>2248</v>
      </c>
      <c r="B109" s="43" t="s">
        <v>106</v>
      </c>
      <c r="C109" s="190">
        <f t="shared" si="24"/>
        <v>0</v>
      </c>
      <c r="D109" s="264">
        <v>0</v>
      </c>
      <c r="E109" s="45"/>
      <c r="F109" s="95">
        <f t="shared" si="90"/>
        <v>0</v>
      </c>
      <c r="G109" s="230"/>
      <c r="H109" s="45"/>
      <c r="I109" s="91">
        <f t="shared" si="91"/>
        <v>0</v>
      </c>
      <c r="J109" s="264"/>
      <c r="K109" s="45"/>
      <c r="L109" s="95">
        <f t="shared" si="92"/>
        <v>0</v>
      </c>
      <c r="M109" s="230"/>
      <c r="N109" s="45"/>
      <c r="O109" s="91">
        <f t="shared" si="93"/>
        <v>0</v>
      </c>
      <c r="P109" s="291"/>
      <c r="Q109" s="297"/>
    </row>
    <row r="110" spans="1:17" ht="24" hidden="1" x14ac:dyDescent="0.25">
      <c r="A110" s="30">
        <v>2249</v>
      </c>
      <c r="B110" s="43" t="s">
        <v>107</v>
      </c>
      <c r="C110" s="190">
        <f t="shared" si="24"/>
        <v>0</v>
      </c>
      <c r="D110" s="264">
        <v>0</v>
      </c>
      <c r="E110" s="45"/>
      <c r="F110" s="95">
        <f t="shared" si="90"/>
        <v>0</v>
      </c>
      <c r="G110" s="230"/>
      <c r="H110" s="45"/>
      <c r="I110" s="91">
        <f t="shared" si="91"/>
        <v>0</v>
      </c>
      <c r="J110" s="264"/>
      <c r="K110" s="45"/>
      <c r="L110" s="95">
        <f t="shared" si="92"/>
        <v>0</v>
      </c>
      <c r="M110" s="230"/>
      <c r="N110" s="45"/>
      <c r="O110" s="91">
        <f t="shared" si="93"/>
        <v>0</v>
      </c>
      <c r="P110" s="291"/>
      <c r="Q110" s="297"/>
    </row>
    <row r="111" spans="1:17" hidden="1" x14ac:dyDescent="0.25">
      <c r="A111" s="75">
        <v>2250</v>
      </c>
      <c r="B111" s="43" t="s">
        <v>108</v>
      </c>
      <c r="C111" s="190">
        <f t="shared" si="24"/>
        <v>0</v>
      </c>
      <c r="D111" s="132">
        <f>SUM(D112:D114)</f>
        <v>0</v>
      </c>
      <c r="E111" s="76">
        <f t="shared" ref="E111" si="94">SUM(E112:E114)</f>
        <v>0</v>
      </c>
      <c r="F111" s="95">
        <f>SUM(F112:F114)</f>
        <v>0</v>
      </c>
      <c r="G111" s="231">
        <f t="shared" ref="G111:N111" si="95">SUM(G112:G114)</f>
        <v>0</v>
      </c>
      <c r="H111" s="76">
        <f t="shared" si="95"/>
        <v>0</v>
      </c>
      <c r="I111" s="91">
        <f t="shared" si="95"/>
        <v>0</v>
      </c>
      <c r="J111" s="132">
        <f t="shared" si="95"/>
        <v>0</v>
      </c>
      <c r="K111" s="76">
        <f t="shared" si="95"/>
        <v>0</v>
      </c>
      <c r="L111" s="95">
        <f t="shared" si="95"/>
        <v>0</v>
      </c>
      <c r="M111" s="231">
        <f t="shared" si="95"/>
        <v>0</v>
      </c>
      <c r="N111" s="76">
        <f t="shared" si="95"/>
        <v>0</v>
      </c>
      <c r="O111" s="91">
        <f>SUM(O112:O114)</f>
        <v>0</v>
      </c>
      <c r="P111" s="291"/>
      <c r="Q111" s="297"/>
    </row>
    <row r="112" spans="1:17" hidden="1" x14ac:dyDescent="0.25">
      <c r="A112" s="30">
        <v>2251</v>
      </c>
      <c r="B112" s="43" t="s">
        <v>109</v>
      </c>
      <c r="C112" s="190">
        <f t="shared" si="24"/>
        <v>0</v>
      </c>
      <c r="D112" s="264">
        <v>0</v>
      </c>
      <c r="E112" s="45"/>
      <c r="F112" s="95">
        <f t="shared" ref="F112:F114" si="96">D112+E112</f>
        <v>0</v>
      </c>
      <c r="G112" s="230"/>
      <c r="H112" s="45"/>
      <c r="I112" s="91">
        <f t="shared" ref="I112:I114" si="97">G112+H112</f>
        <v>0</v>
      </c>
      <c r="J112" s="264"/>
      <c r="K112" s="45"/>
      <c r="L112" s="95">
        <f t="shared" ref="L112:L114" si="98">J112+K112</f>
        <v>0</v>
      </c>
      <c r="M112" s="230"/>
      <c r="N112" s="45"/>
      <c r="O112" s="91">
        <f t="shared" ref="O112:O114" si="99">M112+N112</f>
        <v>0</v>
      </c>
      <c r="P112" s="291"/>
      <c r="Q112" s="297"/>
    </row>
    <row r="113" spans="1:17" hidden="1" x14ac:dyDescent="0.25">
      <c r="A113" s="30">
        <v>2252</v>
      </c>
      <c r="B113" s="43" t="s">
        <v>110</v>
      </c>
      <c r="C113" s="190">
        <f t="shared" ref="C113:C176" si="100">SUM(F113,I113,L113,O113)</f>
        <v>0</v>
      </c>
      <c r="D113" s="264">
        <v>0</v>
      </c>
      <c r="E113" s="45"/>
      <c r="F113" s="95">
        <f t="shared" si="96"/>
        <v>0</v>
      </c>
      <c r="G113" s="230"/>
      <c r="H113" s="45"/>
      <c r="I113" s="91">
        <f t="shared" si="97"/>
        <v>0</v>
      </c>
      <c r="J113" s="264"/>
      <c r="K113" s="45"/>
      <c r="L113" s="95">
        <f t="shared" si="98"/>
        <v>0</v>
      </c>
      <c r="M113" s="230"/>
      <c r="N113" s="45"/>
      <c r="O113" s="91">
        <f t="shared" si="99"/>
        <v>0</v>
      </c>
      <c r="P113" s="291"/>
      <c r="Q113" s="297"/>
    </row>
    <row r="114" spans="1:17" hidden="1" x14ac:dyDescent="0.25">
      <c r="A114" s="30">
        <v>2259</v>
      </c>
      <c r="B114" s="43" t="s">
        <v>111</v>
      </c>
      <c r="C114" s="190">
        <f t="shared" si="100"/>
        <v>0</v>
      </c>
      <c r="D114" s="264">
        <v>0</v>
      </c>
      <c r="E114" s="45"/>
      <c r="F114" s="95">
        <f t="shared" si="96"/>
        <v>0</v>
      </c>
      <c r="G114" s="230"/>
      <c r="H114" s="45"/>
      <c r="I114" s="91">
        <f t="shared" si="97"/>
        <v>0</v>
      </c>
      <c r="J114" s="264"/>
      <c r="K114" s="45"/>
      <c r="L114" s="95">
        <f t="shared" si="98"/>
        <v>0</v>
      </c>
      <c r="M114" s="230"/>
      <c r="N114" s="45"/>
      <c r="O114" s="91">
        <f t="shared" si="99"/>
        <v>0</v>
      </c>
      <c r="P114" s="291"/>
      <c r="Q114" s="297"/>
    </row>
    <row r="115" spans="1:17" hidden="1" x14ac:dyDescent="0.25">
      <c r="A115" s="75">
        <v>2260</v>
      </c>
      <c r="B115" s="43" t="s">
        <v>112</v>
      </c>
      <c r="C115" s="190">
        <f t="shared" si="100"/>
        <v>0</v>
      </c>
      <c r="D115" s="132">
        <f>SUM(D116:D120)</f>
        <v>0</v>
      </c>
      <c r="E115" s="76">
        <f t="shared" ref="E115" si="101">SUM(E116:E120)</f>
        <v>0</v>
      </c>
      <c r="F115" s="95">
        <f>SUM(F116:F120)</f>
        <v>0</v>
      </c>
      <c r="G115" s="231">
        <f t="shared" ref="G115:N115" si="102">SUM(G116:G120)</f>
        <v>0</v>
      </c>
      <c r="H115" s="76">
        <f t="shared" si="102"/>
        <v>0</v>
      </c>
      <c r="I115" s="91">
        <f t="shared" si="102"/>
        <v>0</v>
      </c>
      <c r="J115" s="132">
        <f t="shared" si="102"/>
        <v>0</v>
      </c>
      <c r="K115" s="76">
        <f t="shared" si="102"/>
        <v>0</v>
      </c>
      <c r="L115" s="95">
        <f t="shared" si="102"/>
        <v>0</v>
      </c>
      <c r="M115" s="231">
        <f t="shared" si="102"/>
        <v>0</v>
      </c>
      <c r="N115" s="76">
        <f t="shared" si="102"/>
        <v>0</v>
      </c>
      <c r="O115" s="91">
        <f>SUM(O116:O120)</f>
        <v>0</v>
      </c>
      <c r="P115" s="291"/>
      <c r="Q115" s="297"/>
    </row>
    <row r="116" spans="1:17" hidden="1" x14ac:dyDescent="0.25">
      <c r="A116" s="30">
        <v>2261</v>
      </c>
      <c r="B116" s="43" t="s">
        <v>113</v>
      </c>
      <c r="C116" s="190">
        <f t="shared" si="100"/>
        <v>0</v>
      </c>
      <c r="D116" s="264">
        <v>0</v>
      </c>
      <c r="E116" s="45"/>
      <c r="F116" s="95">
        <f t="shared" ref="F116:F120" si="103">D116+E116</f>
        <v>0</v>
      </c>
      <c r="G116" s="230"/>
      <c r="H116" s="45"/>
      <c r="I116" s="91">
        <f t="shared" ref="I116:I120" si="104">G116+H116</f>
        <v>0</v>
      </c>
      <c r="J116" s="264"/>
      <c r="K116" s="45"/>
      <c r="L116" s="95">
        <f t="shared" ref="L116:L120" si="105">J116+K116</f>
        <v>0</v>
      </c>
      <c r="M116" s="230"/>
      <c r="N116" s="45"/>
      <c r="O116" s="91">
        <f t="shared" ref="O116:O120" si="106">M116+N116</f>
        <v>0</v>
      </c>
      <c r="P116" s="291"/>
      <c r="Q116" s="297"/>
    </row>
    <row r="117" spans="1:17" hidden="1" x14ac:dyDescent="0.25">
      <c r="A117" s="30">
        <v>2262</v>
      </c>
      <c r="B117" s="43" t="s">
        <v>114</v>
      </c>
      <c r="C117" s="190">
        <f t="shared" si="100"/>
        <v>0</v>
      </c>
      <c r="D117" s="264">
        <v>0</v>
      </c>
      <c r="E117" s="45"/>
      <c r="F117" s="95">
        <f t="shared" si="103"/>
        <v>0</v>
      </c>
      <c r="G117" s="230"/>
      <c r="H117" s="45"/>
      <c r="I117" s="91">
        <f t="shared" si="104"/>
        <v>0</v>
      </c>
      <c r="J117" s="264"/>
      <c r="K117" s="45"/>
      <c r="L117" s="95">
        <f t="shared" si="105"/>
        <v>0</v>
      </c>
      <c r="M117" s="230"/>
      <c r="N117" s="45"/>
      <c r="O117" s="91">
        <f t="shared" si="106"/>
        <v>0</v>
      </c>
      <c r="P117" s="291"/>
      <c r="Q117" s="297"/>
    </row>
    <row r="118" spans="1:17" hidden="1" x14ac:dyDescent="0.25">
      <c r="A118" s="30">
        <v>2263</v>
      </c>
      <c r="B118" s="43" t="s">
        <v>115</v>
      </c>
      <c r="C118" s="190">
        <f t="shared" si="100"/>
        <v>0</v>
      </c>
      <c r="D118" s="264">
        <v>0</v>
      </c>
      <c r="E118" s="45"/>
      <c r="F118" s="95">
        <f t="shared" si="103"/>
        <v>0</v>
      </c>
      <c r="G118" s="230"/>
      <c r="H118" s="45"/>
      <c r="I118" s="91">
        <f t="shared" si="104"/>
        <v>0</v>
      </c>
      <c r="J118" s="264"/>
      <c r="K118" s="45"/>
      <c r="L118" s="95">
        <f t="shared" si="105"/>
        <v>0</v>
      </c>
      <c r="M118" s="230"/>
      <c r="N118" s="45"/>
      <c r="O118" s="91">
        <f t="shared" si="106"/>
        <v>0</v>
      </c>
      <c r="P118" s="291"/>
      <c r="Q118" s="297"/>
    </row>
    <row r="119" spans="1:17" hidden="1" x14ac:dyDescent="0.25">
      <c r="A119" s="30">
        <v>2264</v>
      </c>
      <c r="B119" s="43" t="s">
        <v>116</v>
      </c>
      <c r="C119" s="190">
        <f t="shared" si="100"/>
        <v>0</v>
      </c>
      <c r="D119" s="264">
        <v>0</v>
      </c>
      <c r="E119" s="45"/>
      <c r="F119" s="95">
        <f t="shared" si="103"/>
        <v>0</v>
      </c>
      <c r="G119" s="230"/>
      <c r="H119" s="45"/>
      <c r="I119" s="91">
        <f t="shared" si="104"/>
        <v>0</v>
      </c>
      <c r="J119" s="264"/>
      <c r="K119" s="45"/>
      <c r="L119" s="95">
        <f t="shared" si="105"/>
        <v>0</v>
      </c>
      <c r="M119" s="230"/>
      <c r="N119" s="45"/>
      <c r="O119" s="91">
        <f t="shared" si="106"/>
        <v>0</v>
      </c>
      <c r="P119" s="291"/>
      <c r="Q119" s="297"/>
    </row>
    <row r="120" spans="1:17" hidden="1" x14ac:dyDescent="0.25">
      <c r="A120" s="30">
        <v>2269</v>
      </c>
      <c r="B120" s="43" t="s">
        <v>117</v>
      </c>
      <c r="C120" s="190">
        <f t="shared" si="100"/>
        <v>0</v>
      </c>
      <c r="D120" s="264">
        <v>0</v>
      </c>
      <c r="E120" s="45"/>
      <c r="F120" s="95">
        <f t="shared" si="103"/>
        <v>0</v>
      </c>
      <c r="G120" s="230"/>
      <c r="H120" s="45"/>
      <c r="I120" s="91">
        <f t="shared" si="104"/>
        <v>0</v>
      </c>
      <c r="J120" s="264"/>
      <c r="K120" s="45"/>
      <c r="L120" s="95">
        <f t="shared" si="105"/>
        <v>0</v>
      </c>
      <c r="M120" s="230"/>
      <c r="N120" s="45"/>
      <c r="O120" s="91">
        <f t="shared" si="106"/>
        <v>0</v>
      </c>
      <c r="P120" s="291"/>
      <c r="Q120" s="297"/>
    </row>
    <row r="121" spans="1:17" hidden="1" x14ac:dyDescent="0.25">
      <c r="A121" s="75">
        <v>2270</v>
      </c>
      <c r="B121" s="43" t="s">
        <v>118</v>
      </c>
      <c r="C121" s="190">
        <f t="shared" si="100"/>
        <v>0</v>
      </c>
      <c r="D121" s="132">
        <f>SUM(D122:D126)</f>
        <v>0</v>
      </c>
      <c r="E121" s="76">
        <f t="shared" ref="E121" si="107">SUM(E122:E126)</f>
        <v>0</v>
      </c>
      <c r="F121" s="95">
        <f>SUM(F122:F126)</f>
        <v>0</v>
      </c>
      <c r="G121" s="231">
        <f t="shared" ref="G121:N121" si="108">SUM(G122:G126)</f>
        <v>0</v>
      </c>
      <c r="H121" s="76">
        <f t="shared" si="108"/>
        <v>0</v>
      </c>
      <c r="I121" s="91">
        <f t="shared" si="108"/>
        <v>0</v>
      </c>
      <c r="J121" s="132">
        <f t="shared" si="108"/>
        <v>0</v>
      </c>
      <c r="K121" s="76">
        <f t="shared" si="108"/>
        <v>0</v>
      </c>
      <c r="L121" s="95">
        <f t="shared" si="108"/>
        <v>0</v>
      </c>
      <c r="M121" s="231">
        <f t="shared" si="108"/>
        <v>0</v>
      </c>
      <c r="N121" s="76">
        <f t="shared" si="108"/>
        <v>0</v>
      </c>
      <c r="O121" s="91">
        <f>SUM(O122:O126)</f>
        <v>0</v>
      </c>
      <c r="P121" s="291"/>
      <c r="Q121" s="297"/>
    </row>
    <row r="122" spans="1:17" hidden="1" x14ac:dyDescent="0.25">
      <c r="A122" s="30">
        <v>2272</v>
      </c>
      <c r="B122" s="94" t="s">
        <v>119</v>
      </c>
      <c r="C122" s="190">
        <f t="shared" si="100"/>
        <v>0</v>
      </c>
      <c r="D122" s="264">
        <v>0</v>
      </c>
      <c r="E122" s="45"/>
      <c r="F122" s="95">
        <f t="shared" ref="F122:F126" si="109">D122+E122</f>
        <v>0</v>
      </c>
      <c r="G122" s="230"/>
      <c r="H122" s="45"/>
      <c r="I122" s="91">
        <f t="shared" ref="I122:I126" si="110">G122+H122</f>
        <v>0</v>
      </c>
      <c r="J122" s="264"/>
      <c r="K122" s="45"/>
      <c r="L122" s="95">
        <f t="shared" ref="L122:L126" si="111">J122+K122</f>
        <v>0</v>
      </c>
      <c r="M122" s="230"/>
      <c r="N122" s="45"/>
      <c r="O122" s="91">
        <f t="shared" ref="O122:O126" si="112">M122+N122</f>
        <v>0</v>
      </c>
      <c r="P122" s="291"/>
      <c r="Q122" s="297"/>
    </row>
    <row r="123" spans="1:17" hidden="1" x14ac:dyDescent="0.25">
      <c r="A123" s="30">
        <v>2274</v>
      </c>
      <c r="B123" s="120" t="s">
        <v>306</v>
      </c>
      <c r="C123" s="190">
        <f t="shared" si="100"/>
        <v>0</v>
      </c>
      <c r="D123" s="264">
        <v>0</v>
      </c>
      <c r="E123" s="45"/>
      <c r="F123" s="95">
        <f t="shared" si="109"/>
        <v>0</v>
      </c>
      <c r="G123" s="230"/>
      <c r="H123" s="45"/>
      <c r="I123" s="91">
        <f t="shared" si="110"/>
        <v>0</v>
      </c>
      <c r="J123" s="264"/>
      <c r="K123" s="45"/>
      <c r="L123" s="95">
        <f t="shared" si="111"/>
        <v>0</v>
      </c>
      <c r="M123" s="230"/>
      <c r="N123" s="45"/>
      <c r="O123" s="91">
        <f t="shared" si="112"/>
        <v>0</v>
      </c>
      <c r="P123" s="291"/>
      <c r="Q123" s="297"/>
    </row>
    <row r="124" spans="1:17" hidden="1" x14ac:dyDescent="0.25">
      <c r="A124" s="30">
        <v>2275</v>
      </c>
      <c r="B124" s="43" t="s">
        <v>120</v>
      </c>
      <c r="C124" s="190">
        <f t="shared" si="100"/>
        <v>0</v>
      </c>
      <c r="D124" s="264">
        <v>0</v>
      </c>
      <c r="E124" s="45"/>
      <c r="F124" s="95">
        <f t="shared" si="109"/>
        <v>0</v>
      </c>
      <c r="G124" s="230"/>
      <c r="H124" s="45"/>
      <c r="I124" s="91">
        <f t="shared" si="110"/>
        <v>0</v>
      </c>
      <c r="J124" s="264"/>
      <c r="K124" s="45"/>
      <c r="L124" s="95">
        <f t="shared" si="111"/>
        <v>0</v>
      </c>
      <c r="M124" s="230"/>
      <c r="N124" s="45"/>
      <c r="O124" s="91">
        <f t="shared" si="112"/>
        <v>0</v>
      </c>
      <c r="P124" s="291"/>
      <c r="Q124" s="297"/>
    </row>
    <row r="125" spans="1:17" ht="24" hidden="1" x14ac:dyDescent="0.25">
      <c r="A125" s="30">
        <v>2276</v>
      </c>
      <c r="B125" s="43" t="s">
        <v>121</v>
      </c>
      <c r="C125" s="190">
        <f t="shared" si="100"/>
        <v>0</v>
      </c>
      <c r="D125" s="264">
        <v>0</v>
      </c>
      <c r="E125" s="45"/>
      <c r="F125" s="95">
        <f t="shared" si="109"/>
        <v>0</v>
      </c>
      <c r="G125" s="230"/>
      <c r="H125" s="45"/>
      <c r="I125" s="91">
        <f t="shared" si="110"/>
        <v>0</v>
      </c>
      <c r="J125" s="264"/>
      <c r="K125" s="45"/>
      <c r="L125" s="95">
        <f t="shared" si="111"/>
        <v>0</v>
      </c>
      <c r="M125" s="230"/>
      <c r="N125" s="45"/>
      <c r="O125" s="91">
        <f t="shared" si="112"/>
        <v>0</v>
      </c>
      <c r="P125" s="291"/>
      <c r="Q125" s="297"/>
    </row>
    <row r="126" spans="1:17" hidden="1" x14ac:dyDescent="0.25">
      <c r="A126" s="30">
        <v>2279</v>
      </c>
      <c r="B126" s="43" t="s">
        <v>122</v>
      </c>
      <c r="C126" s="190">
        <f t="shared" si="100"/>
        <v>0</v>
      </c>
      <c r="D126" s="264">
        <v>0</v>
      </c>
      <c r="E126" s="45"/>
      <c r="F126" s="95">
        <f t="shared" si="109"/>
        <v>0</v>
      </c>
      <c r="G126" s="230"/>
      <c r="H126" s="45"/>
      <c r="I126" s="91">
        <f t="shared" si="110"/>
        <v>0</v>
      </c>
      <c r="J126" s="264"/>
      <c r="K126" s="45"/>
      <c r="L126" s="95">
        <f t="shared" si="111"/>
        <v>0</v>
      </c>
      <c r="M126" s="230"/>
      <c r="N126" s="45"/>
      <c r="O126" s="91">
        <f t="shared" si="112"/>
        <v>0</v>
      </c>
      <c r="P126" s="291"/>
      <c r="Q126" s="297"/>
    </row>
    <row r="127" spans="1:17" ht="24" hidden="1" x14ac:dyDescent="0.25">
      <c r="A127" s="782">
        <v>2280</v>
      </c>
      <c r="B127" s="40" t="s">
        <v>123</v>
      </c>
      <c r="C127" s="189">
        <f t="shared" si="100"/>
        <v>0</v>
      </c>
      <c r="D127" s="131">
        <f>SUM(D128)</f>
        <v>0</v>
      </c>
      <c r="E127" s="79">
        <f>SUM(E128)</f>
        <v>0</v>
      </c>
      <c r="F127" s="176">
        <f t="shared" ref="F127:O127" si="113">SUM(F128)</f>
        <v>0</v>
      </c>
      <c r="G127" s="233">
        <f t="shared" si="113"/>
        <v>0</v>
      </c>
      <c r="H127" s="79">
        <f t="shared" si="113"/>
        <v>0</v>
      </c>
      <c r="I127" s="90">
        <f t="shared" si="113"/>
        <v>0</v>
      </c>
      <c r="J127" s="131">
        <f t="shared" si="113"/>
        <v>0</v>
      </c>
      <c r="K127" s="79">
        <f t="shared" si="113"/>
        <v>0</v>
      </c>
      <c r="L127" s="176">
        <f t="shared" si="113"/>
        <v>0</v>
      </c>
      <c r="M127" s="233">
        <f t="shared" si="113"/>
        <v>0</v>
      </c>
      <c r="N127" s="79">
        <f t="shared" si="113"/>
        <v>0</v>
      </c>
      <c r="O127" s="91">
        <f t="shared" si="113"/>
        <v>0</v>
      </c>
      <c r="P127" s="291"/>
      <c r="Q127" s="297"/>
    </row>
    <row r="128" spans="1:17" hidden="1" x14ac:dyDescent="0.25">
      <c r="A128" s="30">
        <v>2283</v>
      </c>
      <c r="B128" s="43" t="s">
        <v>124</v>
      </c>
      <c r="C128" s="190">
        <f t="shared" si="100"/>
        <v>0</v>
      </c>
      <c r="D128" s="264">
        <v>0</v>
      </c>
      <c r="E128" s="45"/>
      <c r="F128" s="95">
        <f>D128+E128</f>
        <v>0</v>
      </c>
      <c r="G128" s="230"/>
      <c r="H128" s="45"/>
      <c r="I128" s="91">
        <f>G128+H128</f>
        <v>0</v>
      </c>
      <c r="J128" s="264"/>
      <c r="K128" s="45"/>
      <c r="L128" s="95">
        <f>J128+K128</f>
        <v>0</v>
      </c>
      <c r="M128" s="230"/>
      <c r="N128" s="45"/>
      <c r="O128" s="91">
        <f>M128+N128</f>
        <v>0</v>
      </c>
      <c r="P128" s="291"/>
      <c r="Q128" s="297"/>
    </row>
    <row r="129" spans="1:17" ht="38.25" hidden="1" customHeight="1" x14ac:dyDescent="0.25">
      <c r="A129" s="35">
        <v>2300</v>
      </c>
      <c r="B129" s="72" t="s">
        <v>125</v>
      </c>
      <c r="C129" s="188">
        <f t="shared" si="100"/>
        <v>0</v>
      </c>
      <c r="D129" s="130">
        <f>SUM(D130,D135,D139,D140,D143,D150,D158,D159,D162)</f>
        <v>0</v>
      </c>
      <c r="E129" s="38">
        <f t="shared" ref="E129" si="114">SUM(E130,E135,E139,E140,E143,E150,E158,E159,E162)</f>
        <v>0</v>
      </c>
      <c r="F129" s="175">
        <f>SUM(F130,F135,F139,F140,F143,F150,F158,F159,F162)</f>
        <v>0</v>
      </c>
      <c r="G129" s="228">
        <f t="shared" ref="G129:N129" si="115">SUM(G130,G135,G139,G140,G143,G150,G158,G159,G162)</f>
        <v>0</v>
      </c>
      <c r="H129" s="38">
        <f t="shared" si="115"/>
        <v>0</v>
      </c>
      <c r="I129" s="123">
        <f t="shared" si="115"/>
        <v>0</v>
      </c>
      <c r="J129" s="130">
        <f t="shared" si="115"/>
        <v>0</v>
      </c>
      <c r="K129" s="38">
        <f t="shared" si="115"/>
        <v>0</v>
      </c>
      <c r="L129" s="175">
        <f t="shared" si="115"/>
        <v>0</v>
      </c>
      <c r="M129" s="228">
        <f t="shared" si="115"/>
        <v>0</v>
      </c>
      <c r="N129" s="38">
        <f t="shared" si="115"/>
        <v>0</v>
      </c>
      <c r="O129" s="123">
        <f>SUM(O130,O135,O139,O140,O143,O150,O158,O159,O162)</f>
        <v>0</v>
      </c>
      <c r="P129" s="293"/>
      <c r="Q129" s="297"/>
    </row>
    <row r="130" spans="1:17" ht="24" hidden="1" x14ac:dyDescent="0.25">
      <c r="A130" s="782">
        <v>2310</v>
      </c>
      <c r="B130" s="40" t="s">
        <v>126</v>
      </c>
      <c r="C130" s="189">
        <f t="shared" si="100"/>
        <v>0</v>
      </c>
      <c r="D130" s="131">
        <f>SUM(D131:D134)</f>
        <v>0</v>
      </c>
      <c r="E130" s="79">
        <f t="shared" ref="E130:O130" si="116">SUM(E131:E134)</f>
        <v>0</v>
      </c>
      <c r="F130" s="176">
        <f t="shared" si="116"/>
        <v>0</v>
      </c>
      <c r="G130" s="233">
        <f t="shared" si="116"/>
        <v>0</v>
      </c>
      <c r="H130" s="79">
        <f t="shared" si="116"/>
        <v>0</v>
      </c>
      <c r="I130" s="90">
        <f t="shared" si="116"/>
        <v>0</v>
      </c>
      <c r="J130" s="131">
        <f t="shared" si="116"/>
        <v>0</v>
      </c>
      <c r="K130" s="79">
        <f t="shared" si="116"/>
        <v>0</v>
      </c>
      <c r="L130" s="176">
        <f t="shared" si="116"/>
        <v>0</v>
      </c>
      <c r="M130" s="233">
        <f t="shared" si="116"/>
        <v>0</v>
      </c>
      <c r="N130" s="79">
        <f t="shared" si="116"/>
        <v>0</v>
      </c>
      <c r="O130" s="90">
        <f t="shared" si="116"/>
        <v>0</v>
      </c>
      <c r="P130" s="290"/>
      <c r="Q130" s="297"/>
    </row>
    <row r="131" spans="1:17" hidden="1" x14ac:dyDescent="0.25">
      <c r="A131" s="30">
        <v>2311</v>
      </c>
      <c r="B131" s="43" t="s">
        <v>127</v>
      </c>
      <c r="C131" s="190">
        <f t="shared" si="100"/>
        <v>0</v>
      </c>
      <c r="D131" s="264">
        <v>0</v>
      </c>
      <c r="E131" s="45"/>
      <c r="F131" s="95">
        <f t="shared" ref="F131:F134" si="117">D131+E131</f>
        <v>0</v>
      </c>
      <c r="G131" s="230"/>
      <c r="H131" s="45"/>
      <c r="I131" s="91">
        <f t="shared" ref="I131:I134" si="118">G131+H131</f>
        <v>0</v>
      </c>
      <c r="J131" s="264"/>
      <c r="K131" s="45"/>
      <c r="L131" s="95">
        <f t="shared" ref="L131:L134" si="119">J131+K131</f>
        <v>0</v>
      </c>
      <c r="M131" s="230"/>
      <c r="N131" s="45"/>
      <c r="O131" s="91">
        <f t="shared" ref="O131:O134" si="120">M131+N131</f>
        <v>0</v>
      </c>
      <c r="P131" s="291"/>
      <c r="Q131" s="297"/>
    </row>
    <row r="132" spans="1:17" hidden="1" x14ac:dyDescent="0.25">
      <c r="A132" s="30">
        <v>2312</v>
      </c>
      <c r="B132" s="43" t="s">
        <v>128</v>
      </c>
      <c r="C132" s="190">
        <f t="shared" si="100"/>
        <v>0</v>
      </c>
      <c r="D132" s="264">
        <v>0</v>
      </c>
      <c r="E132" s="45"/>
      <c r="F132" s="95">
        <f t="shared" si="117"/>
        <v>0</v>
      </c>
      <c r="G132" s="230"/>
      <c r="H132" s="45"/>
      <c r="I132" s="91">
        <f t="shared" si="118"/>
        <v>0</v>
      </c>
      <c r="J132" s="264"/>
      <c r="K132" s="45"/>
      <c r="L132" s="95">
        <f t="shared" si="119"/>
        <v>0</v>
      </c>
      <c r="M132" s="230"/>
      <c r="N132" s="45"/>
      <c r="O132" s="91">
        <f t="shared" si="120"/>
        <v>0</v>
      </c>
      <c r="P132" s="291"/>
      <c r="Q132" s="297"/>
    </row>
    <row r="133" spans="1:17" hidden="1" x14ac:dyDescent="0.25">
      <c r="A133" s="30">
        <v>2313</v>
      </c>
      <c r="B133" s="43" t="s">
        <v>129</v>
      </c>
      <c r="C133" s="190">
        <f t="shared" si="100"/>
        <v>0</v>
      </c>
      <c r="D133" s="264">
        <v>0</v>
      </c>
      <c r="E133" s="45"/>
      <c r="F133" s="95">
        <f t="shared" si="117"/>
        <v>0</v>
      </c>
      <c r="G133" s="230"/>
      <c r="H133" s="45"/>
      <c r="I133" s="91">
        <f t="shared" si="118"/>
        <v>0</v>
      </c>
      <c r="J133" s="264"/>
      <c r="K133" s="45"/>
      <c r="L133" s="95">
        <f t="shared" si="119"/>
        <v>0</v>
      </c>
      <c r="M133" s="230"/>
      <c r="N133" s="45"/>
      <c r="O133" s="91">
        <f t="shared" si="120"/>
        <v>0</v>
      </c>
      <c r="P133" s="291"/>
      <c r="Q133" s="297"/>
    </row>
    <row r="134" spans="1:17" ht="47.25" hidden="1" customHeight="1" x14ac:dyDescent="0.25">
      <c r="A134" s="30">
        <v>2314</v>
      </c>
      <c r="B134" s="43" t="s">
        <v>307</v>
      </c>
      <c r="C134" s="190">
        <f t="shared" si="100"/>
        <v>0</v>
      </c>
      <c r="D134" s="264">
        <v>0</v>
      </c>
      <c r="E134" s="45"/>
      <c r="F134" s="95">
        <f t="shared" si="117"/>
        <v>0</v>
      </c>
      <c r="G134" s="230"/>
      <c r="H134" s="45"/>
      <c r="I134" s="91">
        <f t="shared" si="118"/>
        <v>0</v>
      </c>
      <c r="J134" s="264"/>
      <c r="K134" s="45"/>
      <c r="L134" s="95">
        <f t="shared" si="119"/>
        <v>0</v>
      </c>
      <c r="M134" s="230"/>
      <c r="N134" s="45"/>
      <c r="O134" s="91">
        <f t="shared" si="120"/>
        <v>0</v>
      </c>
      <c r="P134" s="291"/>
      <c r="Q134" s="297"/>
    </row>
    <row r="135" spans="1:17" hidden="1" x14ac:dyDescent="0.25">
      <c r="A135" s="75">
        <v>2320</v>
      </c>
      <c r="B135" s="43" t="s">
        <v>130</v>
      </c>
      <c r="C135" s="190">
        <f t="shared" si="100"/>
        <v>0</v>
      </c>
      <c r="D135" s="132">
        <f>SUM(D136:D138)</f>
        <v>0</v>
      </c>
      <c r="E135" s="76">
        <f>SUM(E136:E138)</f>
        <v>0</v>
      </c>
      <c r="F135" s="95">
        <f>SUM(F136:F138)</f>
        <v>0</v>
      </c>
      <c r="G135" s="231">
        <f t="shared" ref="G135" si="121">SUM(G136:G138)</f>
        <v>0</v>
      </c>
      <c r="H135" s="76">
        <f>SUM(H136:H138)</f>
        <v>0</v>
      </c>
      <c r="I135" s="91">
        <f t="shared" ref="I135:N135" si="122">SUM(I136:I138)</f>
        <v>0</v>
      </c>
      <c r="J135" s="132">
        <f t="shared" si="122"/>
        <v>0</v>
      </c>
      <c r="K135" s="76">
        <f t="shared" si="122"/>
        <v>0</v>
      </c>
      <c r="L135" s="95">
        <f t="shared" si="122"/>
        <v>0</v>
      </c>
      <c r="M135" s="231">
        <f t="shared" si="122"/>
        <v>0</v>
      </c>
      <c r="N135" s="76">
        <f t="shared" si="122"/>
        <v>0</v>
      </c>
      <c r="O135" s="91">
        <f>SUM(O136:O138)</f>
        <v>0</v>
      </c>
      <c r="P135" s="291"/>
      <c r="Q135" s="297"/>
    </row>
    <row r="136" spans="1:17" hidden="1" x14ac:dyDescent="0.25">
      <c r="A136" s="30">
        <v>2321</v>
      </c>
      <c r="B136" s="43" t="s">
        <v>131</v>
      </c>
      <c r="C136" s="190">
        <f t="shared" si="100"/>
        <v>0</v>
      </c>
      <c r="D136" s="264">
        <v>0</v>
      </c>
      <c r="E136" s="45"/>
      <c r="F136" s="95">
        <f t="shared" ref="F136:F139" si="123">D136+E136</f>
        <v>0</v>
      </c>
      <c r="G136" s="230"/>
      <c r="H136" s="45"/>
      <c r="I136" s="91">
        <f t="shared" ref="I136:I139" si="124">G136+H136</f>
        <v>0</v>
      </c>
      <c r="J136" s="264"/>
      <c r="K136" s="45"/>
      <c r="L136" s="95">
        <f t="shared" ref="L136:L139" si="125">J136+K136</f>
        <v>0</v>
      </c>
      <c r="M136" s="230"/>
      <c r="N136" s="45"/>
      <c r="O136" s="91">
        <f t="shared" ref="O136:O139" si="126">M136+N136</f>
        <v>0</v>
      </c>
      <c r="P136" s="291"/>
      <c r="Q136" s="297"/>
    </row>
    <row r="137" spans="1:17" hidden="1" x14ac:dyDescent="0.25">
      <c r="A137" s="30">
        <v>2322</v>
      </c>
      <c r="B137" s="43" t="s">
        <v>132</v>
      </c>
      <c r="C137" s="190">
        <f t="shared" si="100"/>
        <v>0</v>
      </c>
      <c r="D137" s="264">
        <v>0</v>
      </c>
      <c r="E137" s="45"/>
      <c r="F137" s="95">
        <f t="shared" si="123"/>
        <v>0</v>
      </c>
      <c r="G137" s="230"/>
      <c r="H137" s="45"/>
      <c r="I137" s="91">
        <f t="shared" si="124"/>
        <v>0</v>
      </c>
      <c r="J137" s="264"/>
      <c r="K137" s="45"/>
      <c r="L137" s="95">
        <f t="shared" si="125"/>
        <v>0</v>
      </c>
      <c r="M137" s="230"/>
      <c r="N137" s="45"/>
      <c r="O137" s="91">
        <f t="shared" si="126"/>
        <v>0</v>
      </c>
      <c r="P137" s="291"/>
      <c r="Q137" s="297"/>
    </row>
    <row r="138" spans="1:17" ht="10.5" hidden="1" customHeight="1" x14ac:dyDescent="0.25">
      <c r="A138" s="30">
        <v>2329</v>
      </c>
      <c r="B138" s="43" t="s">
        <v>133</v>
      </c>
      <c r="C138" s="190">
        <f t="shared" si="100"/>
        <v>0</v>
      </c>
      <c r="D138" s="264">
        <v>0</v>
      </c>
      <c r="E138" s="45"/>
      <c r="F138" s="95">
        <f t="shared" si="123"/>
        <v>0</v>
      </c>
      <c r="G138" s="230"/>
      <c r="H138" s="45"/>
      <c r="I138" s="91">
        <f t="shared" si="124"/>
        <v>0</v>
      </c>
      <c r="J138" s="264"/>
      <c r="K138" s="45"/>
      <c r="L138" s="95">
        <f t="shared" si="125"/>
        <v>0</v>
      </c>
      <c r="M138" s="230"/>
      <c r="N138" s="45"/>
      <c r="O138" s="91">
        <f t="shared" si="126"/>
        <v>0</v>
      </c>
      <c r="P138" s="291"/>
      <c r="Q138" s="297"/>
    </row>
    <row r="139" spans="1:17" hidden="1" x14ac:dyDescent="0.25">
      <c r="A139" s="75">
        <v>2330</v>
      </c>
      <c r="B139" s="43" t="s">
        <v>134</v>
      </c>
      <c r="C139" s="190">
        <f t="shared" si="100"/>
        <v>0</v>
      </c>
      <c r="D139" s="264">
        <v>0</v>
      </c>
      <c r="E139" s="45"/>
      <c r="F139" s="95">
        <f t="shared" si="123"/>
        <v>0</v>
      </c>
      <c r="G139" s="230"/>
      <c r="H139" s="45"/>
      <c r="I139" s="91">
        <f t="shared" si="124"/>
        <v>0</v>
      </c>
      <c r="J139" s="264"/>
      <c r="K139" s="45"/>
      <c r="L139" s="95">
        <f t="shared" si="125"/>
        <v>0</v>
      </c>
      <c r="M139" s="230"/>
      <c r="N139" s="45"/>
      <c r="O139" s="91">
        <f t="shared" si="126"/>
        <v>0</v>
      </c>
      <c r="P139" s="291"/>
      <c r="Q139" s="297"/>
    </row>
    <row r="140" spans="1:17" ht="36" hidden="1" x14ac:dyDescent="0.25">
      <c r="A140" s="75">
        <v>2340</v>
      </c>
      <c r="B140" s="43" t="s">
        <v>135</v>
      </c>
      <c r="C140" s="190">
        <f t="shared" si="100"/>
        <v>0</v>
      </c>
      <c r="D140" s="132">
        <f>SUM(D141:D142)</f>
        <v>0</v>
      </c>
      <c r="E140" s="76">
        <f>SUM(E141:E142)</f>
        <v>0</v>
      </c>
      <c r="F140" s="95">
        <f>SUM(F141:F142)</f>
        <v>0</v>
      </c>
      <c r="G140" s="231">
        <f t="shared" ref="G140:N140" si="127">SUM(G141:G142)</f>
        <v>0</v>
      </c>
      <c r="H140" s="76">
        <f t="shared" si="127"/>
        <v>0</v>
      </c>
      <c r="I140" s="91">
        <f t="shared" si="127"/>
        <v>0</v>
      </c>
      <c r="J140" s="132">
        <f t="shared" si="127"/>
        <v>0</v>
      </c>
      <c r="K140" s="76">
        <f t="shared" si="127"/>
        <v>0</v>
      </c>
      <c r="L140" s="95">
        <f t="shared" si="127"/>
        <v>0</v>
      </c>
      <c r="M140" s="231">
        <f t="shared" si="127"/>
        <v>0</v>
      </c>
      <c r="N140" s="76">
        <f t="shared" si="127"/>
        <v>0</v>
      </c>
      <c r="O140" s="91">
        <f>SUM(O141:O142)</f>
        <v>0</v>
      </c>
      <c r="P140" s="291"/>
      <c r="Q140" s="297"/>
    </row>
    <row r="141" spans="1:17" hidden="1" x14ac:dyDescent="0.25">
      <c r="A141" s="30">
        <v>2341</v>
      </c>
      <c r="B141" s="43" t="s">
        <v>136</v>
      </c>
      <c r="C141" s="190">
        <f t="shared" si="100"/>
        <v>0</v>
      </c>
      <c r="D141" s="264">
        <v>0</v>
      </c>
      <c r="E141" s="45"/>
      <c r="F141" s="95">
        <f t="shared" ref="F141:F142" si="128">D141+E141</f>
        <v>0</v>
      </c>
      <c r="G141" s="230"/>
      <c r="H141" s="45"/>
      <c r="I141" s="91">
        <f t="shared" ref="I141:I142" si="129">G141+H141</f>
        <v>0</v>
      </c>
      <c r="J141" s="264"/>
      <c r="K141" s="45"/>
      <c r="L141" s="95">
        <f t="shared" ref="L141:L142" si="130">J141+K141</f>
        <v>0</v>
      </c>
      <c r="M141" s="230"/>
      <c r="N141" s="45"/>
      <c r="O141" s="91">
        <f t="shared" ref="O141:O142" si="131">M141+N141</f>
        <v>0</v>
      </c>
      <c r="P141" s="291"/>
      <c r="Q141" s="297"/>
    </row>
    <row r="142" spans="1:17" ht="24" hidden="1" x14ac:dyDescent="0.25">
      <c r="A142" s="30">
        <v>2344</v>
      </c>
      <c r="B142" s="43" t="s">
        <v>137</v>
      </c>
      <c r="C142" s="190">
        <f t="shared" si="100"/>
        <v>0</v>
      </c>
      <c r="D142" s="264">
        <v>0</v>
      </c>
      <c r="E142" s="45"/>
      <c r="F142" s="95">
        <f t="shared" si="128"/>
        <v>0</v>
      </c>
      <c r="G142" s="230"/>
      <c r="H142" s="45"/>
      <c r="I142" s="91">
        <f t="shared" si="129"/>
        <v>0</v>
      </c>
      <c r="J142" s="264"/>
      <c r="K142" s="45"/>
      <c r="L142" s="95">
        <f t="shared" si="130"/>
        <v>0</v>
      </c>
      <c r="M142" s="230"/>
      <c r="N142" s="45"/>
      <c r="O142" s="91">
        <f t="shared" si="131"/>
        <v>0</v>
      </c>
      <c r="P142" s="291"/>
      <c r="Q142" s="297"/>
    </row>
    <row r="143" spans="1:17" hidden="1" x14ac:dyDescent="0.25">
      <c r="A143" s="73">
        <v>2350</v>
      </c>
      <c r="B143" s="58" t="s">
        <v>138</v>
      </c>
      <c r="C143" s="195">
        <f t="shared" si="100"/>
        <v>0</v>
      </c>
      <c r="D143" s="86">
        <f>SUM(D144:D149)</f>
        <v>0</v>
      </c>
      <c r="E143" s="74">
        <f>SUM(E144:E149)</f>
        <v>0</v>
      </c>
      <c r="F143" s="174">
        <f>SUM(F144:F149)</f>
        <v>0</v>
      </c>
      <c r="G143" s="229">
        <f t="shared" ref="G143:N143" si="132">SUM(G144:G149)</f>
        <v>0</v>
      </c>
      <c r="H143" s="74">
        <f t="shared" si="132"/>
        <v>0</v>
      </c>
      <c r="I143" s="154">
        <f t="shared" si="132"/>
        <v>0</v>
      </c>
      <c r="J143" s="86">
        <f t="shared" si="132"/>
        <v>0</v>
      </c>
      <c r="K143" s="74">
        <f t="shared" si="132"/>
        <v>0</v>
      </c>
      <c r="L143" s="174">
        <f t="shared" si="132"/>
        <v>0</v>
      </c>
      <c r="M143" s="229">
        <f t="shared" si="132"/>
        <v>0</v>
      </c>
      <c r="N143" s="74">
        <f t="shared" si="132"/>
        <v>0</v>
      </c>
      <c r="O143" s="154">
        <f>SUM(O144:O149)</f>
        <v>0</v>
      </c>
      <c r="P143" s="292"/>
      <c r="Q143" s="297"/>
    </row>
    <row r="144" spans="1:17" hidden="1" x14ac:dyDescent="0.25">
      <c r="A144" s="27">
        <v>2351</v>
      </c>
      <c r="B144" s="40" t="s">
        <v>139</v>
      </c>
      <c r="C144" s="189">
        <f t="shared" si="100"/>
        <v>0</v>
      </c>
      <c r="D144" s="263">
        <v>0</v>
      </c>
      <c r="E144" s="42"/>
      <c r="F144" s="176">
        <f t="shared" ref="F144:F149" si="133">D144+E144</f>
        <v>0</v>
      </c>
      <c r="G144" s="220"/>
      <c r="H144" s="42"/>
      <c r="I144" s="90">
        <f t="shared" ref="I144:I149" si="134">G144+H144</f>
        <v>0</v>
      </c>
      <c r="J144" s="263"/>
      <c r="K144" s="42"/>
      <c r="L144" s="176">
        <f t="shared" ref="L144:L149" si="135">J144+K144</f>
        <v>0</v>
      </c>
      <c r="M144" s="220"/>
      <c r="N144" s="42"/>
      <c r="O144" s="90">
        <f t="shared" ref="O144:O149" si="136">M144+N144</f>
        <v>0</v>
      </c>
      <c r="P144" s="290"/>
      <c r="Q144" s="297"/>
    </row>
    <row r="145" spans="1:17" hidden="1" x14ac:dyDescent="0.25">
      <c r="A145" s="30">
        <v>2352</v>
      </c>
      <c r="B145" s="43" t="s">
        <v>140</v>
      </c>
      <c r="C145" s="190">
        <f t="shared" si="100"/>
        <v>0</v>
      </c>
      <c r="D145" s="264">
        <v>0</v>
      </c>
      <c r="E145" s="45"/>
      <c r="F145" s="95">
        <f t="shared" si="133"/>
        <v>0</v>
      </c>
      <c r="G145" s="230"/>
      <c r="H145" s="45"/>
      <c r="I145" s="91">
        <f t="shared" si="134"/>
        <v>0</v>
      </c>
      <c r="J145" s="264"/>
      <c r="K145" s="45"/>
      <c r="L145" s="95">
        <f t="shared" si="135"/>
        <v>0</v>
      </c>
      <c r="M145" s="230"/>
      <c r="N145" s="45"/>
      <c r="O145" s="91">
        <f t="shared" si="136"/>
        <v>0</v>
      </c>
      <c r="P145" s="291"/>
      <c r="Q145" s="297"/>
    </row>
    <row r="146" spans="1:17" hidden="1" x14ac:dyDescent="0.25">
      <c r="A146" s="30">
        <v>2353</v>
      </c>
      <c r="B146" s="43" t="s">
        <v>141</v>
      </c>
      <c r="C146" s="190">
        <f t="shared" si="100"/>
        <v>0</v>
      </c>
      <c r="D146" s="264">
        <v>0</v>
      </c>
      <c r="E146" s="45"/>
      <c r="F146" s="95">
        <f t="shared" si="133"/>
        <v>0</v>
      </c>
      <c r="G146" s="230"/>
      <c r="H146" s="45"/>
      <c r="I146" s="91">
        <f t="shared" si="134"/>
        <v>0</v>
      </c>
      <c r="J146" s="264"/>
      <c r="K146" s="45"/>
      <c r="L146" s="95">
        <f t="shared" si="135"/>
        <v>0</v>
      </c>
      <c r="M146" s="230"/>
      <c r="N146" s="45"/>
      <c r="O146" s="91">
        <f t="shared" si="136"/>
        <v>0</v>
      </c>
      <c r="P146" s="291"/>
      <c r="Q146" s="297"/>
    </row>
    <row r="147" spans="1:17" hidden="1" x14ac:dyDescent="0.25">
      <c r="A147" s="30">
        <v>2354</v>
      </c>
      <c r="B147" s="43" t="s">
        <v>142</v>
      </c>
      <c r="C147" s="190">
        <f t="shared" si="100"/>
        <v>0</v>
      </c>
      <c r="D147" s="264">
        <v>0</v>
      </c>
      <c r="E147" s="45"/>
      <c r="F147" s="95">
        <f t="shared" si="133"/>
        <v>0</v>
      </c>
      <c r="G147" s="230"/>
      <c r="H147" s="45"/>
      <c r="I147" s="91">
        <f t="shared" si="134"/>
        <v>0</v>
      </c>
      <c r="J147" s="264"/>
      <c r="K147" s="45"/>
      <c r="L147" s="95">
        <f t="shared" si="135"/>
        <v>0</v>
      </c>
      <c r="M147" s="230"/>
      <c r="N147" s="45"/>
      <c r="O147" s="91">
        <f t="shared" si="136"/>
        <v>0</v>
      </c>
      <c r="P147" s="291"/>
      <c r="Q147" s="297"/>
    </row>
    <row r="148" spans="1:17" hidden="1" x14ac:dyDescent="0.25">
      <c r="A148" s="30">
        <v>2355</v>
      </c>
      <c r="B148" s="43" t="s">
        <v>143</v>
      </c>
      <c r="C148" s="190">
        <f t="shared" si="100"/>
        <v>0</v>
      </c>
      <c r="D148" s="264">
        <v>0</v>
      </c>
      <c r="E148" s="45"/>
      <c r="F148" s="95">
        <f t="shared" si="133"/>
        <v>0</v>
      </c>
      <c r="G148" s="230"/>
      <c r="H148" s="45"/>
      <c r="I148" s="91">
        <f t="shared" si="134"/>
        <v>0</v>
      </c>
      <c r="J148" s="264"/>
      <c r="K148" s="45"/>
      <c r="L148" s="95">
        <f t="shared" si="135"/>
        <v>0</v>
      </c>
      <c r="M148" s="230"/>
      <c r="N148" s="45"/>
      <c r="O148" s="91">
        <f t="shared" si="136"/>
        <v>0</v>
      </c>
      <c r="P148" s="291"/>
      <c r="Q148" s="297"/>
    </row>
    <row r="149" spans="1:17" hidden="1" x14ac:dyDescent="0.25">
      <c r="A149" s="30">
        <v>2359</v>
      </c>
      <c r="B149" s="43" t="s">
        <v>144</v>
      </c>
      <c r="C149" s="190">
        <f t="shared" si="100"/>
        <v>0</v>
      </c>
      <c r="D149" s="264">
        <v>0</v>
      </c>
      <c r="E149" s="45"/>
      <c r="F149" s="95">
        <f t="shared" si="133"/>
        <v>0</v>
      </c>
      <c r="G149" s="230"/>
      <c r="H149" s="45"/>
      <c r="I149" s="91">
        <f t="shared" si="134"/>
        <v>0</v>
      </c>
      <c r="J149" s="264"/>
      <c r="K149" s="45"/>
      <c r="L149" s="95">
        <f t="shared" si="135"/>
        <v>0</v>
      </c>
      <c r="M149" s="230"/>
      <c r="N149" s="45"/>
      <c r="O149" s="91">
        <f t="shared" si="136"/>
        <v>0</v>
      </c>
      <c r="P149" s="291"/>
      <c r="Q149" s="297"/>
    </row>
    <row r="150" spans="1:17" ht="24.75" hidden="1" customHeight="1" x14ac:dyDescent="0.25">
      <c r="A150" s="75">
        <v>2360</v>
      </c>
      <c r="B150" s="43" t="s">
        <v>145</v>
      </c>
      <c r="C150" s="190">
        <f t="shared" si="100"/>
        <v>0</v>
      </c>
      <c r="D150" s="132">
        <f>SUM(D151:D157)</f>
        <v>0</v>
      </c>
      <c r="E150" s="76">
        <f>SUM(E151:E157)</f>
        <v>0</v>
      </c>
      <c r="F150" s="95">
        <f>SUM(F151:F157)</f>
        <v>0</v>
      </c>
      <c r="G150" s="231">
        <f t="shared" ref="G150:N150" si="137">SUM(G151:G157)</f>
        <v>0</v>
      </c>
      <c r="H150" s="76">
        <f t="shared" si="137"/>
        <v>0</v>
      </c>
      <c r="I150" s="91">
        <f t="shared" si="137"/>
        <v>0</v>
      </c>
      <c r="J150" s="132">
        <f t="shared" si="137"/>
        <v>0</v>
      </c>
      <c r="K150" s="76">
        <f t="shared" si="137"/>
        <v>0</v>
      </c>
      <c r="L150" s="95">
        <f t="shared" si="137"/>
        <v>0</v>
      </c>
      <c r="M150" s="231">
        <f t="shared" si="137"/>
        <v>0</v>
      </c>
      <c r="N150" s="76">
        <f t="shared" si="137"/>
        <v>0</v>
      </c>
      <c r="O150" s="91">
        <f>SUM(O151:O157)</f>
        <v>0</v>
      </c>
      <c r="P150" s="291"/>
      <c r="Q150" s="297"/>
    </row>
    <row r="151" spans="1:17" hidden="1" x14ac:dyDescent="0.25">
      <c r="A151" s="29">
        <v>2361</v>
      </c>
      <c r="B151" s="43" t="s">
        <v>146</v>
      </c>
      <c r="C151" s="190">
        <f t="shared" si="100"/>
        <v>0</v>
      </c>
      <c r="D151" s="264">
        <v>0</v>
      </c>
      <c r="E151" s="45"/>
      <c r="F151" s="95">
        <f t="shared" ref="F151:F158" si="138">D151+E151</f>
        <v>0</v>
      </c>
      <c r="G151" s="230"/>
      <c r="H151" s="45"/>
      <c r="I151" s="91">
        <f t="shared" ref="I151:I158" si="139">G151+H151</f>
        <v>0</v>
      </c>
      <c r="J151" s="264"/>
      <c r="K151" s="45"/>
      <c r="L151" s="95">
        <f t="shared" ref="L151:L158" si="140">J151+K151</f>
        <v>0</v>
      </c>
      <c r="M151" s="230"/>
      <c r="N151" s="45"/>
      <c r="O151" s="91">
        <f t="shared" ref="O151:O158" si="141">M151+N151</f>
        <v>0</v>
      </c>
      <c r="P151" s="291"/>
      <c r="Q151" s="297"/>
    </row>
    <row r="152" spans="1:17" hidden="1" x14ac:dyDescent="0.25">
      <c r="A152" s="29">
        <v>2362</v>
      </c>
      <c r="B152" s="43" t="s">
        <v>147</v>
      </c>
      <c r="C152" s="190">
        <f t="shared" si="100"/>
        <v>0</v>
      </c>
      <c r="D152" s="264">
        <v>0</v>
      </c>
      <c r="E152" s="45"/>
      <c r="F152" s="95">
        <f t="shared" si="138"/>
        <v>0</v>
      </c>
      <c r="G152" s="230"/>
      <c r="H152" s="45"/>
      <c r="I152" s="91">
        <f t="shared" si="139"/>
        <v>0</v>
      </c>
      <c r="J152" s="264"/>
      <c r="K152" s="45"/>
      <c r="L152" s="95">
        <f t="shared" si="140"/>
        <v>0</v>
      </c>
      <c r="M152" s="230"/>
      <c r="N152" s="45"/>
      <c r="O152" s="91">
        <f t="shared" si="141"/>
        <v>0</v>
      </c>
      <c r="P152" s="291"/>
      <c r="Q152" s="297"/>
    </row>
    <row r="153" spans="1:17" hidden="1" x14ac:dyDescent="0.25">
      <c r="A153" s="29">
        <v>2363</v>
      </c>
      <c r="B153" s="43" t="s">
        <v>148</v>
      </c>
      <c r="C153" s="190">
        <f t="shared" si="100"/>
        <v>0</v>
      </c>
      <c r="D153" s="264">
        <v>0</v>
      </c>
      <c r="E153" s="45"/>
      <c r="F153" s="95">
        <f t="shared" si="138"/>
        <v>0</v>
      </c>
      <c r="G153" s="230"/>
      <c r="H153" s="45"/>
      <c r="I153" s="91">
        <f t="shared" si="139"/>
        <v>0</v>
      </c>
      <c r="J153" s="264"/>
      <c r="K153" s="45"/>
      <c r="L153" s="95">
        <f t="shared" si="140"/>
        <v>0</v>
      </c>
      <c r="M153" s="230"/>
      <c r="N153" s="45"/>
      <c r="O153" s="91">
        <f t="shared" si="141"/>
        <v>0</v>
      </c>
      <c r="P153" s="291"/>
      <c r="Q153" s="297"/>
    </row>
    <row r="154" spans="1:17" hidden="1" x14ac:dyDescent="0.25">
      <c r="A154" s="29">
        <v>2364</v>
      </c>
      <c r="B154" s="43" t="s">
        <v>149</v>
      </c>
      <c r="C154" s="190">
        <f t="shared" si="100"/>
        <v>0</v>
      </c>
      <c r="D154" s="264">
        <v>0</v>
      </c>
      <c r="E154" s="45"/>
      <c r="F154" s="95">
        <f t="shared" si="138"/>
        <v>0</v>
      </c>
      <c r="G154" s="230"/>
      <c r="H154" s="45"/>
      <c r="I154" s="91">
        <f t="shared" si="139"/>
        <v>0</v>
      </c>
      <c r="J154" s="264"/>
      <c r="K154" s="45"/>
      <c r="L154" s="95">
        <f t="shared" si="140"/>
        <v>0</v>
      </c>
      <c r="M154" s="230"/>
      <c r="N154" s="45"/>
      <c r="O154" s="91">
        <f t="shared" si="141"/>
        <v>0</v>
      </c>
      <c r="P154" s="291"/>
      <c r="Q154" s="297"/>
    </row>
    <row r="155" spans="1:17" ht="12.75" hidden="1" customHeight="1" x14ac:dyDescent="0.25">
      <c r="A155" s="29">
        <v>2365</v>
      </c>
      <c r="B155" s="43" t="s">
        <v>150</v>
      </c>
      <c r="C155" s="190">
        <f t="shared" si="100"/>
        <v>0</v>
      </c>
      <c r="D155" s="264">
        <v>0</v>
      </c>
      <c r="E155" s="45"/>
      <c r="F155" s="95">
        <f t="shared" si="138"/>
        <v>0</v>
      </c>
      <c r="G155" s="230"/>
      <c r="H155" s="45"/>
      <c r="I155" s="91">
        <f t="shared" si="139"/>
        <v>0</v>
      </c>
      <c r="J155" s="264"/>
      <c r="K155" s="45"/>
      <c r="L155" s="95">
        <f t="shared" si="140"/>
        <v>0</v>
      </c>
      <c r="M155" s="230"/>
      <c r="N155" s="45"/>
      <c r="O155" s="91">
        <f t="shared" si="141"/>
        <v>0</v>
      </c>
      <c r="P155" s="291"/>
      <c r="Q155" s="297"/>
    </row>
    <row r="156" spans="1:17" ht="24" hidden="1" x14ac:dyDescent="0.25">
      <c r="A156" s="29">
        <v>2366</v>
      </c>
      <c r="B156" s="43" t="s">
        <v>151</v>
      </c>
      <c r="C156" s="190">
        <f t="shared" si="100"/>
        <v>0</v>
      </c>
      <c r="D156" s="264">
        <v>0</v>
      </c>
      <c r="E156" s="45"/>
      <c r="F156" s="95">
        <f t="shared" si="138"/>
        <v>0</v>
      </c>
      <c r="G156" s="230"/>
      <c r="H156" s="45"/>
      <c r="I156" s="91">
        <f t="shared" si="139"/>
        <v>0</v>
      </c>
      <c r="J156" s="264"/>
      <c r="K156" s="45"/>
      <c r="L156" s="95">
        <f t="shared" si="140"/>
        <v>0</v>
      </c>
      <c r="M156" s="230"/>
      <c r="N156" s="45"/>
      <c r="O156" s="91">
        <f t="shared" si="141"/>
        <v>0</v>
      </c>
      <c r="P156" s="291"/>
      <c r="Q156" s="297"/>
    </row>
    <row r="157" spans="1:17" ht="36" hidden="1" x14ac:dyDescent="0.25">
      <c r="A157" s="29">
        <v>2369</v>
      </c>
      <c r="B157" s="43" t="s">
        <v>152</v>
      </c>
      <c r="C157" s="190">
        <f t="shared" si="100"/>
        <v>0</v>
      </c>
      <c r="D157" s="264">
        <v>0</v>
      </c>
      <c r="E157" s="45"/>
      <c r="F157" s="95">
        <f t="shared" si="138"/>
        <v>0</v>
      </c>
      <c r="G157" s="230"/>
      <c r="H157" s="45"/>
      <c r="I157" s="91">
        <f t="shared" si="139"/>
        <v>0</v>
      </c>
      <c r="J157" s="264"/>
      <c r="K157" s="45"/>
      <c r="L157" s="95">
        <f t="shared" si="140"/>
        <v>0</v>
      </c>
      <c r="M157" s="230"/>
      <c r="N157" s="45"/>
      <c r="O157" s="91">
        <f t="shared" si="141"/>
        <v>0</v>
      </c>
      <c r="P157" s="291"/>
      <c r="Q157" s="297"/>
    </row>
    <row r="158" spans="1:17" hidden="1" x14ac:dyDescent="0.25">
      <c r="A158" s="73">
        <v>2370</v>
      </c>
      <c r="B158" s="58" t="s">
        <v>153</v>
      </c>
      <c r="C158" s="195">
        <f t="shared" si="100"/>
        <v>0</v>
      </c>
      <c r="D158" s="261">
        <v>0</v>
      </c>
      <c r="E158" s="77"/>
      <c r="F158" s="174">
        <f t="shared" si="138"/>
        <v>0</v>
      </c>
      <c r="G158" s="232"/>
      <c r="H158" s="77"/>
      <c r="I158" s="154">
        <f t="shared" si="139"/>
        <v>0</v>
      </c>
      <c r="J158" s="261"/>
      <c r="K158" s="77"/>
      <c r="L158" s="174">
        <f t="shared" si="140"/>
        <v>0</v>
      </c>
      <c r="M158" s="232"/>
      <c r="N158" s="77"/>
      <c r="O158" s="154">
        <f t="shared" si="141"/>
        <v>0</v>
      </c>
      <c r="P158" s="292"/>
      <c r="Q158" s="297"/>
    </row>
    <row r="159" spans="1:17" hidden="1" x14ac:dyDescent="0.25">
      <c r="A159" s="73">
        <v>2380</v>
      </c>
      <c r="B159" s="58" t="s">
        <v>154</v>
      </c>
      <c r="C159" s="195">
        <f t="shared" si="100"/>
        <v>0</v>
      </c>
      <c r="D159" s="86">
        <f>SUM(D160:D161)</f>
        <v>0</v>
      </c>
      <c r="E159" s="74">
        <f t="shared" ref="E159" si="142">SUM(E160:E161)</f>
        <v>0</v>
      </c>
      <c r="F159" s="174">
        <f>SUM(F160:F161)</f>
        <v>0</v>
      </c>
      <c r="G159" s="229">
        <f t="shared" ref="G159:N159" si="143">SUM(G160:G161)</f>
        <v>0</v>
      </c>
      <c r="H159" s="74">
        <f t="shared" si="143"/>
        <v>0</v>
      </c>
      <c r="I159" s="154">
        <f t="shared" si="143"/>
        <v>0</v>
      </c>
      <c r="J159" s="86">
        <f t="shared" si="143"/>
        <v>0</v>
      </c>
      <c r="K159" s="74">
        <f t="shared" si="143"/>
        <v>0</v>
      </c>
      <c r="L159" s="174">
        <f t="shared" si="143"/>
        <v>0</v>
      </c>
      <c r="M159" s="229">
        <f t="shared" si="143"/>
        <v>0</v>
      </c>
      <c r="N159" s="74">
        <f t="shared" si="143"/>
        <v>0</v>
      </c>
      <c r="O159" s="154">
        <f>SUM(O160:O161)</f>
        <v>0</v>
      </c>
      <c r="P159" s="292"/>
      <c r="Q159" s="297"/>
    </row>
    <row r="160" spans="1:17" hidden="1" x14ac:dyDescent="0.25">
      <c r="A160" s="26">
        <v>2381</v>
      </c>
      <c r="B160" s="40" t="s">
        <v>155</v>
      </c>
      <c r="C160" s="189">
        <f t="shared" si="100"/>
        <v>0</v>
      </c>
      <c r="D160" s="263">
        <v>0</v>
      </c>
      <c r="E160" s="42"/>
      <c r="F160" s="176">
        <f t="shared" ref="F160:F163" si="144">D160+E160</f>
        <v>0</v>
      </c>
      <c r="G160" s="220"/>
      <c r="H160" s="42"/>
      <c r="I160" s="90">
        <f t="shared" ref="I160:I163" si="145">G160+H160</f>
        <v>0</v>
      </c>
      <c r="J160" s="263"/>
      <c r="K160" s="42"/>
      <c r="L160" s="176">
        <f t="shared" ref="L160:L163" si="146">J160+K160</f>
        <v>0</v>
      </c>
      <c r="M160" s="220"/>
      <c r="N160" s="42"/>
      <c r="O160" s="90">
        <f t="shared" ref="O160:O163" si="147">M160+N160</f>
        <v>0</v>
      </c>
      <c r="P160" s="290"/>
      <c r="Q160" s="297"/>
    </row>
    <row r="161" spans="1:17" ht="24" hidden="1" x14ac:dyDescent="0.25">
      <c r="A161" s="29">
        <v>2389</v>
      </c>
      <c r="B161" s="43" t="s">
        <v>156</v>
      </c>
      <c r="C161" s="190">
        <f t="shared" si="100"/>
        <v>0</v>
      </c>
      <c r="D161" s="264">
        <v>0</v>
      </c>
      <c r="E161" s="45"/>
      <c r="F161" s="95">
        <f t="shared" si="144"/>
        <v>0</v>
      </c>
      <c r="G161" s="230"/>
      <c r="H161" s="45"/>
      <c r="I161" s="91">
        <f t="shared" si="145"/>
        <v>0</v>
      </c>
      <c r="J161" s="264"/>
      <c r="K161" s="45"/>
      <c r="L161" s="95">
        <f t="shared" si="146"/>
        <v>0</v>
      </c>
      <c r="M161" s="230"/>
      <c r="N161" s="45"/>
      <c r="O161" s="91">
        <f t="shared" si="147"/>
        <v>0</v>
      </c>
      <c r="P161" s="291"/>
      <c r="Q161" s="297"/>
    </row>
    <row r="162" spans="1:17" hidden="1" x14ac:dyDescent="0.25">
      <c r="A162" s="73">
        <v>2390</v>
      </c>
      <c r="B162" s="58" t="s">
        <v>157</v>
      </c>
      <c r="C162" s="195">
        <f t="shared" si="100"/>
        <v>0</v>
      </c>
      <c r="D162" s="261">
        <v>0</v>
      </c>
      <c r="E162" s="77"/>
      <c r="F162" s="174">
        <f t="shared" si="144"/>
        <v>0</v>
      </c>
      <c r="G162" s="232"/>
      <c r="H162" s="77"/>
      <c r="I162" s="154">
        <f t="shared" si="145"/>
        <v>0</v>
      </c>
      <c r="J162" s="261"/>
      <c r="K162" s="77"/>
      <c r="L162" s="174">
        <f t="shared" si="146"/>
        <v>0</v>
      </c>
      <c r="M162" s="232"/>
      <c r="N162" s="77"/>
      <c r="O162" s="154">
        <f t="shared" si="147"/>
        <v>0</v>
      </c>
      <c r="P162" s="292"/>
      <c r="Q162" s="297"/>
    </row>
    <row r="163" spans="1:17" hidden="1" x14ac:dyDescent="0.25">
      <c r="A163" s="35">
        <v>2400</v>
      </c>
      <c r="B163" s="72" t="s">
        <v>158</v>
      </c>
      <c r="C163" s="188">
        <f t="shared" si="100"/>
        <v>0</v>
      </c>
      <c r="D163" s="248">
        <v>0</v>
      </c>
      <c r="E163" s="80"/>
      <c r="F163" s="175">
        <f t="shared" si="144"/>
        <v>0</v>
      </c>
      <c r="G163" s="234"/>
      <c r="H163" s="80"/>
      <c r="I163" s="123">
        <f t="shared" si="145"/>
        <v>0</v>
      </c>
      <c r="J163" s="248"/>
      <c r="K163" s="80"/>
      <c r="L163" s="175">
        <f t="shared" si="146"/>
        <v>0</v>
      </c>
      <c r="M163" s="234"/>
      <c r="N163" s="80"/>
      <c r="O163" s="123">
        <f t="shared" si="147"/>
        <v>0</v>
      </c>
      <c r="P163" s="293"/>
      <c r="Q163" s="297"/>
    </row>
    <row r="164" spans="1:17" ht="24" hidden="1" x14ac:dyDescent="0.25">
      <c r="A164" s="35">
        <v>2500</v>
      </c>
      <c r="B164" s="72" t="s">
        <v>159</v>
      </c>
      <c r="C164" s="188">
        <f t="shared" si="100"/>
        <v>0</v>
      </c>
      <c r="D164" s="130">
        <f>SUM(D165,D170)</f>
        <v>0</v>
      </c>
      <c r="E164" s="38">
        <f t="shared" ref="E164" si="148">SUM(E165,E170)</f>
        <v>0</v>
      </c>
      <c r="F164" s="175">
        <f>SUM(F165,F170)</f>
        <v>0</v>
      </c>
      <c r="G164" s="228">
        <f t="shared" ref="G164:O164" si="149">SUM(G165,G170)</f>
        <v>0</v>
      </c>
      <c r="H164" s="38">
        <f t="shared" si="149"/>
        <v>0</v>
      </c>
      <c r="I164" s="123">
        <f t="shared" si="149"/>
        <v>0</v>
      </c>
      <c r="J164" s="130">
        <f t="shared" si="149"/>
        <v>0</v>
      </c>
      <c r="K164" s="38">
        <f t="shared" si="149"/>
        <v>0</v>
      </c>
      <c r="L164" s="175">
        <f t="shared" si="149"/>
        <v>0</v>
      </c>
      <c r="M164" s="228">
        <f t="shared" si="149"/>
        <v>0</v>
      </c>
      <c r="N164" s="38">
        <f t="shared" si="149"/>
        <v>0</v>
      </c>
      <c r="O164" s="123">
        <f t="shared" si="149"/>
        <v>0</v>
      </c>
      <c r="P164" s="314"/>
      <c r="Q164" s="297"/>
    </row>
    <row r="165" spans="1:17" ht="16.5" hidden="1" customHeight="1" x14ac:dyDescent="0.25">
      <c r="A165" s="782">
        <v>2510</v>
      </c>
      <c r="B165" s="40" t="s">
        <v>160</v>
      </c>
      <c r="C165" s="189">
        <f t="shared" si="100"/>
        <v>0</v>
      </c>
      <c r="D165" s="131">
        <f>SUM(D166:D169)</f>
        <v>0</v>
      </c>
      <c r="E165" s="79">
        <f t="shared" ref="E165" si="150">SUM(E166:E169)</f>
        <v>0</v>
      </c>
      <c r="F165" s="176">
        <f>SUM(F166:F169)</f>
        <v>0</v>
      </c>
      <c r="G165" s="233">
        <f t="shared" ref="G165:O165" si="151">SUM(G166:G169)</f>
        <v>0</v>
      </c>
      <c r="H165" s="79">
        <f t="shared" si="151"/>
        <v>0</v>
      </c>
      <c r="I165" s="90">
        <f t="shared" si="151"/>
        <v>0</v>
      </c>
      <c r="J165" s="131">
        <f t="shared" si="151"/>
        <v>0</v>
      </c>
      <c r="K165" s="79">
        <f t="shared" si="151"/>
        <v>0</v>
      </c>
      <c r="L165" s="176">
        <f t="shared" si="151"/>
        <v>0</v>
      </c>
      <c r="M165" s="233">
        <f t="shared" si="151"/>
        <v>0</v>
      </c>
      <c r="N165" s="79">
        <f t="shared" si="151"/>
        <v>0</v>
      </c>
      <c r="O165" s="155">
        <f t="shared" si="151"/>
        <v>0</v>
      </c>
      <c r="P165" s="295"/>
      <c r="Q165" s="297"/>
    </row>
    <row r="166" spans="1:17" ht="24" hidden="1" x14ac:dyDescent="0.25">
      <c r="A166" s="30">
        <v>2512</v>
      </c>
      <c r="B166" s="43" t="s">
        <v>161</v>
      </c>
      <c r="C166" s="190">
        <f t="shared" si="100"/>
        <v>0</v>
      </c>
      <c r="D166" s="264">
        <v>0</v>
      </c>
      <c r="E166" s="45"/>
      <c r="F166" s="95">
        <f t="shared" ref="F166:F171" si="152">D166+E166</f>
        <v>0</v>
      </c>
      <c r="G166" s="230"/>
      <c r="H166" s="45"/>
      <c r="I166" s="91">
        <f t="shared" ref="I166:I171" si="153">G166+H166</f>
        <v>0</v>
      </c>
      <c r="J166" s="264"/>
      <c r="K166" s="45"/>
      <c r="L166" s="95">
        <f t="shared" ref="L166:L171" si="154">J166+K166</f>
        <v>0</v>
      </c>
      <c r="M166" s="230"/>
      <c r="N166" s="45"/>
      <c r="O166" s="91">
        <f t="shared" ref="O166:O171" si="155">M166+N166</f>
        <v>0</v>
      </c>
      <c r="P166" s="291"/>
      <c r="Q166" s="297"/>
    </row>
    <row r="167" spans="1:17" ht="24" hidden="1" x14ac:dyDescent="0.25">
      <c r="A167" s="30">
        <v>2513</v>
      </c>
      <c r="B167" s="43" t="s">
        <v>162</v>
      </c>
      <c r="C167" s="190">
        <f t="shared" si="100"/>
        <v>0</v>
      </c>
      <c r="D167" s="264">
        <v>0</v>
      </c>
      <c r="E167" s="45"/>
      <c r="F167" s="95">
        <f t="shared" si="152"/>
        <v>0</v>
      </c>
      <c r="G167" s="230"/>
      <c r="H167" s="45"/>
      <c r="I167" s="91">
        <f t="shared" si="153"/>
        <v>0</v>
      </c>
      <c r="J167" s="264"/>
      <c r="K167" s="45"/>
      <c r="L167" s="95">
        <f t="shared" si="154"/>
        <v>0</v>
      </c>
      <c r="M167" s="230"/>
      <c r="N167" s="45"/>
      <c r="O167" s="91">
        <f t="shared" si="155"/>
        <v>0</v>
      </c>
      <c r="P167" s="291"/>
      <c r="Q167" s="297"/>
    </row>
    <row r="168" spans="1:17" hidden="1" x14ac:dyDescent="0.25">
      <c r="A168" s="30">
        <v>2515</v>
      </c>
      <c r="B168" s="43" t="s">
        <v>163</v>
      </c>
      <c r="C168" s="190">
        <f t="shared" si="100"/>
        <v>0</v>
      </c>
      <c r="D168" s="264">
        <v>0</v>
      </c>
      <c r="E168" s="45"/>
      <c r="F168" s="95">
        <f t="shared" si="152"/>
        <v>0</v>
      </c>
      <c r="G168" s="230"/>
      <c r="H168" s="45"/>
      <c r="I168" s="91">
        <f t="shared" si="153"/>
        <v>0</v>
      </c>
      <c r="J168" s="264"/>
      <c r="K168" s="45"/>
      <c r="L168" s="95">
        <f t="shared" si="154"/>
        <v>0</v>
      </c>
      <c r="M168" s="230"/>
      <c r="N168" s="45"/>
      <c r="O168" s="91">
        <f t="shared" si="155"/>
        <v>0</v>
      </c>
      <c r="P168" s="291"/>
      <c r="Q168" s="297"/>
    </row>
    <row r="169" spans="1:17" ht="24" hidden="1" x14ac:dyDescent="0.25">
      <c r="A169" s="30">
        <v>2519</v>
      </c>
      <c r="B169" s="43" t="s">
        <v>164</v>
      </c>
      <c r="C169" s="190">
        <f t="shared" si="100"/>
        <v>0</v>
      </c>
      <c r="D169" s="264">
        <v>0</v>
      </c>
      <c r="E169" s="45"/>
      <c r="F169" s="95">
        <f t="shared" si="152"/>
        <v>0</v>
      </c>
      <c r="G169" s="230"/>
      <c r="H169" s="45"/>
      <c r="I169" s="91">
        <f t="shared" si="153"/>
        <v>0</v>
      </c>
      <c r="J169" s="264"/>
      <c r="K169" s="45"/>
      <c r="L169" s="95">
        <f t="shared" si="154"/>
        <v>0</v>
      </c>
      <c r="M169" s="230"/>
      <c r="N169" s="45"/>
      <c r="O169" s="91">
        <f t="shared" si="155"/>
        <v>0</v>
      </c>
      <c r="P169" s="291"/>
      <c r="Q169" s="297"/>
    </row>
    <row r="170" spans="1:17" hidden="1" x14ac:dyDescent="0.25">
      <c r="A170" s="75">
        <v>2520</v>
      </c>
      <c r="B170" s="43" t="s">
        <v>165</v>
      </c>
      <c r="C170" s="190">
        <f t="shared" si="100"/>
        <v>0</v>
      </c>
      <c r="D170" s="264">
        <v>0</v>
      </c>
      <c r="E170" s="45"/>
      <c r="F170" s="95">
        <f t="shared" si="152"/>
        <v>0</v>
      </c>
      <c r="G170" s="230"/>
      <c r="H170" s="45"/>
      <c r="I170" s="91">
        <f t="shared" si="153"/>
        <v>0</v>
      </c>
      <c r="J170" s="264"/>
      <c r="K170" s="45"/>
      <c r="L170" s="95">
        <f t="shared" si="154"/>
        <v>0</v>
      </c>
      <c r="M170" s="230"/>
      <c r="N170" s="45"/>
      <c r="O170" s="91">
        <f t="shared" si="155"/>
        <v>0</v>
      </c>
      <c r="P170" s="291"/>
      <c r="Q170" s="297"/>
    </row>
    <row r="171" spans="1:17" s="81" customFormat="1" ht="36" hidden="1" x14ac:dyDescent="0.25">
      <c r="A171" s="17">
        <v>2800</v>
      </c>
      <c r="B171" s="40" t="s">
        <v>166</v>
      </c>
      <c r="C171" s="189">
        <f t="shared" si="100"/>
        <v>0</v>
      </c>
      <c r="D171" s="263">
        <v>0</v>
      </c>
      <c r="E171" s="42"/>
      <c r="F171" s="325">
        <f t="shared" si="152"/>
        <v>0</v>
      </c>
      <c r="G171" s="212"/>
      <c r="H171" s="28"/>
      <c r="I171" s="331">
        <f t="shared" si="153"/>
        <v>0</v>
      </c>
      <c r="J171" s="245"/>
      <c r="K171" s="28"/>
      <c r="L171" s="325">
        <f t="shared" si="154"/>
        <v>0</v>
      </c>
      <c r="M171" s="212"/>
      <c r="N171" s="28"/>
      <c r="O171" s="331">
        <f t="shared" si="155"/>
        <v>0</v>
      </c>
      <c r="P171" s="288"/>
      <c r="Q171" s="300"/>
    </row>
    <row r="172" spans="1:17" hidden="1" x14ac:dyDescent="0.25">
      <c r="A172" s="70">
        <v>3000</v>
      </c>
      <c r="B172" s="70" t="s">
        <v>167</v>
      </c>
      <c r="C172" s="200">
        <f t="shared" si="100"/>
        <v>0</v>
      </c>
      <c r="D172" s="137">
        <f>SUM(D173,D183)</f>
        <v>0</v>
      </c>
      <c r="E172" s="71">
        <f t="shared" ref="E172" si="156">SUM(E173,E183)</f>
        <v>0</v>
      </c>
      <c r="F172" s="172">
        <f>SUM(F173,F183)</f>
        <v>0</v>
      </c>
      <c r="G172" s="227">
        <f t="shared" ref="G172:N172" si="157">SUM(G173,G183)</f>
        <v>0</v>
      </c>
      <c r="H172" s="71">
        <f t="shared" si="157"/>
        <v>0</v>
      </c>
      <c r="I172" s="125">
        <f t="shared" si="157"/>
        <v>0</v>
      </c>
      <c r="J172" s="137">
        <f t="shared" si="157"/>
        <v>0</v>
      </c>
      <c r="K172" s="71">
        <f t="shared" si="157"/>
        <v>0</v>
      </c>
      <c r="L172" s="172">
        <f t="shared" si="157"/>
        <v>0</v>
      </c>
      <c r="M172" s="227">
        <f t="shared" si="157"/>
        <v>0</v>
      </c>
      <c r="N172" s="71">
        <f t="shared" si="157"/>
        <v>0</v>
      </c>
      <c r="O172" s="125">
        <f>SUM(O173,O183)</f>
        <v>0</v>
      </c>
      <c r="P172" s="313"/>
      <c r="Q172" s="297"/>
    </row>
    <row r="173" spans="1:17" ht="24" hidden="1" x14ac:dyDescent="0.25">
      <c r="A173" s="35">
        <v>3200</v>
      </c>
      <c r="B173" s="82" t="s">
        <v>168</v>
      </c>
      <c r="C173" s="188">
        <f t="shared" si="100"/>
        <v>0</v>
      </c>
      <c r="D173" s="130">
        <f>SUM(D174,D178)</f>
        <v>0</v>
      </c>
      <c r="E173" s="38">
        <f t="shared" ref="E173" si="158">SUM(E174,E178)</f>
        <v>0</v>
      </c>
      <c r="F173" s="175">
        <f>SUM(F174,F178)</f>
        <v>0</v>
      </c>
      <c r="G173" s="228">
        <f t="shared" ref="G173:O173" si="159">SUM(G174,G178)</f>
        <v>0</v>
      </c>
      <c r="H173" s="38">
        <f t="shared" si="159"/>
        <v>0</v>
      </c>
      <c r="I173" s="123">
        <f t="shared" si="159"/>
        <v>0</v>
      </c>
      <c r="J173" s="130">
        <f t="shared" si="159"/>
        <v>0</v>
      </c>
      <c r="K173" s="38">
        <f t="shared" si="159"/>
        <v>0</v>
      </c>
      <c r="L173" s="175">
        <f t="shared" si="159"/>
        <v>0</v>
      </c>
      <c r="M173" s="228">
        <f t="shared" si="159"/>
        <v>0</v>
      </c>
      <c r="N173" s="38">
        <f t="shared" si="159"/>
        <v>0</v>
      </c>
      <c r="O173" s="124">
        <f t="shared" si="159"/>
        <v>0</v>
      </c>
      <c r="P173" s="314"/>
      <c r="Q173" s="297"/>
    </row>
    <row r="174" spans="1:17" ht="36" hidden="1" x14ac:dyDescent="0.25">
      <c r="A174" s="782">
        <v>3260</v>
      </c>
      <c r="B174" s="40" t="s">
        <v>169</v>
      </c>
      <c r="C174" s="189">
        <f t="shared" si="100"/>
        <v>0</v>
      </c>
      <c r="D174" s="131">
        <f>SUM(D175:D177)</f>
        <v>0</v>
      </c>
      <c r="E174" s="79">
        <f t="shared" ref="E174" si="160">SUM(E175:E177)</f>
        <v>0</v>
      </c>
      <c r="F174" s="176">
        <f>SUM(F175:F177)</f>
        <v>0</v>
      </c>
      <c r="G174" s="233">
        <f t="shared" ref="G174:N174" si="161">SUM(G175:G177)</f>
        <v>0</v>
      </c>
      <c r="H174" s="79">
        <f t="shared" si="161"/>
        <v>0</v>
      </c>
      <c r="I174" s="90">
        <f t="shared" si="161"/>
        <v>0</v>
      </c>
      <c r="J174" s="131">
        <f t="shared" si="161"/>
        <v>0</v>
      </c>
      <c r="K174" s="79">
        <f t="shared" si="161"/>
        <v>0</v>
      </c>
      <c r="L174" s="176">
        <f t="shared" si="161"/>
        <v>0</v>
      </c>
      <c r="M174" s="233">
        <f t="shared" si="161"/>
        <v>0</v>
      </c>
      <c r="N174" s="79">
        <f t="shared" si="161"/>
        <v>0</v>
      </c>
      <c r="O174" s="90">
        <f>SUM(O175:O177)</f>
        <v>0</v>
      </c>
      <c r="P174" s="290"/>
      <c r="Q174" s="297"/>
    </row>
    <row r="175" spans="1:17" ht="24" hidden="1" x14ac:dyDescent="0.25">
      <c r="A175" s="30">
        <v>3261</v>
      </c>
      <c r="B175" s="43" t="s">
        <v>170</v>
      </c>
      <c r="C175" s="190">
        <f t="shared" si="100"/>
        <v>0</v>
      </c>
      <c r="D175" s="264">
        <v>0</v>
      </c>
      <c r="E175" s="45"/>
      <c r="F175" s="95">
        <f t="shared" ref="F175:F177" si="162">D175+E175</f>
        <v>0</v>
      </c>
      <c r="G175" s="230"/>
      <c r="H175" s="45"/>
      <c r="I175" s="91">
        <f t="shared" ref="I175:I177" si="163">G175+H175</f>
        <v>0</v>
      </c>
      <c r="J175" s="264"/>
      <c r="K175" s="45"/>
      <c r="L175" s="95">
        <f t="shared" ref="L175:L177" si="164">J175+K175</f>
        <v>0</v>
      </c>
      <c r="M175" s="230"/>
      <c r="N175" s="45"/>
      <c r="O175" s="91">
        <f t="shared" ref="O175:O177" si="165">M175+N175</f>
        <v>0</v>
      </c>
      <c r="P175" s="291"/>
      <c r="Q175" s="297"/>
    </row>
    <row r="176" spans="1:17" ht="36" hidden="1" x14ac:dyDescent="0.25">
      <c r="A176" s="30">
        <v>3262</v>
      </c>
      <c r="B176" s="43" t="s">
        <v>171</v>
      </c>
      <c r="C176" s="190">
        <f t="shared" si="100"/>
        <v>0</v>
      </c>
      <c r="D176" s="264">
        <v>0</v>
      </c>
      <c r="E176" s="45"/>
      <c r="F176" s="95">
        <f t="shared" si="162"/>
        <v>0</v>
      </c>
      <c r="G176" s="230"/>
      <c r="H176" s="45"/>
      <c r="I176" s="91">
        <f t="shared" si="163"/>
        <v>0</v>
      </c>
      <c r="J176" s="264"/>
      <c r="K176" s="45"/>
      <c r="L176" s="95">
        <f t="shared" si="164"/>
        <v>0</v>
      </c>
      <c r="M176" s="230"/>
      <c r="N176" s="45"/>
      <c r="O176" s="91">
        <f t="shared" si="165"/>
        <v>0</v>
      </c>
      <c r="P176" s="291"/>
      <c r="Q176" s="297"/>
    </row>
    <row r="177" spans="1:17" ht="24" hidden="1" x14ac:dyDescent="0.25">
      <c r="A177" s="30">
        <v>3263</v>
      </c>
      <c r="B177" s="43" t="s">
        <v>172</v>
      </c>
      <c r="C177" s="190">
        <f t="shared" ref="C177:C240" si="166">SUM(F177,I177,L177,O177)</f>
        <v>0</v>
      </c>
      <c r="D177" s="264">
        <v>0</v>
      </c>
      <c r="E177" s="45"/>
      <c r="F177" s="95">
        <f t="shared" si="162"/>
        <v>0</v>
      </c>
      <c r="G177" s="230"/>
      <c r="H177" s="45"/>
      <c r="I177" s="91">
        <f t="shared" si="163"/>
        <v>0</v>
      </c>
      <c r="J177" s="264"/>
      <c r="K177" s="45"/>
      <c r="L177" s="95">
        <f t="shared" si="164"/>
        <v>0</v>
      </c>
      <c r="M177" s="230"/>
      <c r="N177" s="45"/>
      <c r="O177" s="91">
        <f t="shared" si="165"/>
        <v>0</v>
      </c>
      <c r="P177" s="291"/>
      <c r="Q177" s="297"/>
    </row>
    <row r="178" spans="1:17" ht="72" hidden="1" x14ac:dyDescent="0.25">
      <c r="A178" s="782">
        <v>3290</v>
      </c>
      <c r="B178" s="40" t="s">
        <v>300</v>
      </c>
      <c r="C178" s="201">
        <f t="shared" si="166"/>
        <v>0</v>
      </c>
      <c r="D178" s="131">
        <f>SUM(D179:D182)</f>
        <v>0</v>
      </c>
      <c r="E178" s="79">
        <f t="shared" ref="E178" si="167">SUM(E179:E182)</f>
        <v>0</v>
      </c>
      <c r="F178" s="176">
        <f>SUM(F179:F182)</f>
        <v>0</v>
      </c>
      <c r="G178" s="233">
        <f t="shared" ref="G178:O178" si="168">SUM(G179:G182)</f>
        <v>0</v>
      </c>
      <c r="H178" s="79">
        <f t="shared" si="168"/>
        <v>0</v>
      </c>
      <c r="I178" s="90">
        <f t="shared" si="168"/>
        <v>0</v>
      </c>
      <c r="J178" s="131">
        <f t="shared" si="168"/>
        <v>0</v>
      </c>
      <c r="K178" s="79">
        <f t="shared" si="168"/>
        <v>0</v>
      </c>
      <c r="L178" s="176">
        <f t="shared" si="168"/>
        <v>0</v>
      </c>
      <c r="M178" s="233">
        <f t="shared" si="168"/>
        <v>0</v>
      </c>
      <c r="N178" s="79">
        <f t="shared" si="168"/>
        <v>0</v>
      </c>
      <c r="O178" s="156">
        <f t="shared" si="168"/>
        <v>0</v>
      </c>
      <c r="P178" s="294"/>
      <c r="Q178" s="297"/>
    </row>
    <row r="179" spans="1:17" ht="60" hidden="1" x14ac:dyDescent="0.25">
      <c r="A179" s="30">
        <v>3291</v>
      </c>
      <c r="B179" s="43" t="s">
        <v>173</v>
      </c>
      <c r="C179" s="190">
        <f t="shared" si="166"/>
        <v>0</v>
      </c>
      <c r="D179" s="264">
        <v>0</v>
      </c>
      <c r="E179" s="45"/>
      <c r="F179" s="95">
        <f t="shared" ref="F179:F182" si="169">D179+E179</f>
        <v>0</v>
      </c>
      <c r="G179" s="230"/>
      <c r="H179" s="45"/>
      <c r="I179" s="91">
        <f t="shared" ref="I179:I182" si="170">G179+H179</f>
        <v>0</v>
      </c>
      <c r="J179" s="264"/>
      <c r="K179" s="45"/>
      <c r="L179" s="95">
        <f t="shared" ref="L179:L182" si="171">J179+K179</f>
        <v>0</v>
      </c>
      <c r="M179" s="230"/>
      <c r="N179" s="45"/>
      <c r="O179" s="91">
        <f t="shared" ref="O179:O182" si="172">M179+N179</f>
        <v>0</v>
      </c>
      <c r="P179" s="291"/>
      <c r="Q179" s="297"/>
    </row>
    <row r="180" spans="1:17" ht="60" hidden="1" x14ac:dyDescent="0.25">
      <c r="A180" s="30">
        <v>3292</v>
      </c>
      <c r="B180" s="43" t="s">
        <v>174</v>
      </c>
      <c r="C180" s="190">
        <f t="shared" si="166"/>
        <v>0</v>
      </c>
      <c r="D180" s="264">
        <v>0</v>
      </c>
      <c r="E180" s="45"/>
      <c r="F180" s="95">
        <f t="shared" si="169"/>
        <v>0</v>
      </c>
      <c r="G180" s="230"/>
      <c r="H180" s="45"/>
      <c r="I180" s="91">
        <f t="shared" si="170"/>
        <v>0</v>
      </c>
      <c r="J180" s="264"/>
      <c r="K180" s="45"/>
      <c r="L180" s="95">
        <f t="shared" si="171"/>
        <v>0</v>
      </c>
      <c r="M180" s="230"/>
      <c r="N180" s="45"/>
      <c r="O180" s="91">
        <f t="shared" si="172"/>
        <v>0</v>
      </c>
      <c r="P180" s="291"/>
      <c r="Q180" s="297"/>
    </row>
    <row r="181" spans="1:17" ht="48" hidden="1" x14ac:dyDescent="0.25">
      <c r="A181" s="30">
        <v>3293</v>
      </c>
      <c r="B181" s="43" t="s">
        <v>175</v>
      </c>
      <c r="C181" s="190">
        <f t="shared" si="166"/>
        <v>0</v>
      </c>
      <c r="D181" s="264">
        <v>0</v>
      </c>
      <c r="E181" s="45"/>
      <c r="F181" s="95">
        <f t="shared" si="169"/>
        <v>0</v>
      </c>
      <c r="G181" s="230"/>
      <c r="H181" s="45"/>
      <c r="I181" s="91">
        <f t="shared" si="170"/>
        <v>0</v>
      </c>
      <c r="J181" s="264"/>
      <c r="K181" s="45"/>
      <c r="L181" s="95">
        <f t="shared" si="171"/>
        <v>0</v>
      </c>
      <c r="M181" s="230"/>
      <c r="N181" s="45"/>
      <c r="O181" s="91">
        <f t="shared" si="172"/>
        <v>0</v>
      </c>
      <c r="P181" s="291"/>
      <c r="Q181" s="297"/>
    </row>
    <row r="182" spans="1:17" ht="48" hidden="1" x14ac:dyDescent="0.25">
      <c r="A182" s="83">
        <v>3294</v>
      </c>
      <c r="B182" s="43" t="s">
        <v>176</v>
      </c>
      <c r="C182" s="201">
        <f t="shared" si="166"/>
        <v>0</v>
      </c>
      <c r="D182" s="265">
        <v>0</v>
      </c>
      <c r="E182" s="84"/>
      <c r="F182" s="329">
        <f t="shared" si="169"/>
        <v>0</v>
      </c>
      <c r="G182" s="235"/>
      <c r="H182" s="84"/>
      <c r="I182" s="156">
        <f t="shared" si="170"/>
        <v>0</v>
      </c>
      <c r="J182" s="265"/>
      <c r="K182" s="84"/>
      <c r="L182" s="329">
        <f t="shared" si="171"/>
        <v>0</v>
      </c>
      <c r="M182" s="235"/>
      <c r="N182" s="84"/>
      <c r="O182" s="156">
        <f t="shared" si="172"/>
        <v>0</v>
      </c>
      <c r="P182" s="294"/>
      <c r="Q182" s="297"/>
    </row>
    <row r="183" spans="1:17" ht="36" hidden="1" x14ac:dyDescent="0.25">
      <c r="A183" s="51">
        <v>3300</v>
      </c>
      <c r="B183" s="82" t="s">
        <v>177</v>
      </c>
      <c r="C183" s="202">
        <f t="shared" si="166"/>
        <v>0</v>
      </c>
      <c r="D183" s="138">
        <f>SUM(D184:D185)</f>
        <v>0</v>
      </c>
      <c r="E183" s="85">
        <f t="shared" ref="E183" si="173">SUM(E184:E185)</f>
        <v>0</v>
      </c>
      <c r="F183" s="173">
        <f>SUM(F184:F185)</f>
        <v>0</v>
      </c>
      <c r="G183" s="236">
        <f t="shared" ref="G183:O183" si="174">SUM(G184:G185)</f>
        <v>0</v>
      </c>
      <c r="H183" s="85">
        <f t="shared" si="174"/>
        <v>0</v>
      </c>
      <c r="I183" s="124">
        <f t="shared" si="174"/>
        <v>0</v>
      </c>
      <c r="J183" s="138">
        <f t="shared" si="174"/>
        <v>0</v>
      </c>
      <c r="K183" s="85">
        <f t="shared" si="174"/>
        <v>0</v>
      </c>
      <c r="L183" s="173">
        <f t="shared" si="174"/>
        <v>0</v>
      </c>
      <c r="M183" s="236">
        <f t="shared" si="174"/>
        <v>0</v>
      </c>
      <c r="N183" s="85">
        <f t="shared" si="174"/>
        <v>0</v>
      </c>
      <c r="O183" s="124">
        <f t="shared" si="174"/>
        <v>0</v>
      </c>
      <c r="P183" s="314"/>
      <c r="Q183" s="297"/>
    </row>
    <row r="184" spans="1:17" ht="36" hidden="1" x14ac:dyDescent="0.25">
      <c r="A184" s="57">
        <v>3310</v>
      </c>
      <c r="B184" s="58" t="s">
        <v>178</v>
      </c>
      <c r="C184" s="195">
        <f t="shared" si="166"/>
        <v>0</v>
      </c>
      <c r="D184" s="261">
        <v>0</v>
      </c>
      <c r="E184" s="77"/>
      <c r="F184" s="174">
        <f t="shared" ref="F184:F185" si="175">D184+E184</f>
        <v>0</v>
      </c>
      <c r="G184" s="232"/>
      <c r="H184" s="77"/>
      <c r="I184" s="154">
        <f t="shared" ref="I184:I185" si="176">G184+H184</f>
        <v>0</v>
      </c>
      <c r="J184" s="261"/>
      <c r="K184" s="77"/>
      <c r="L184" s="174">
        <f t="shared" ref="L184:L185" si="177">J184+K184</f>
        <v>0</v>
      </c>
      <c r="M184" s="232"/>
      <c r="N184" s="77"/>
      <c r="O184" s="154">
        <f t="shared" ref="O184:O185" si="178">M184+N184</f>
        <v>0</v>
      </c>
      <c r="P184" s="292"/>
      <c r="Q184" s="297"/>
    </row>
    <row r="185" spans="1:17" ht="48" hidden="1" x14ac:dyDescent="0.25">
      <c r="A185" s="27">
        <v>3320</v>
      </c>
      <c r="B185" s="40" t="s">
        <v>179</v>
      </c>
      <c r="C185" s="189">
        <f t="shared" si="166"/>
        <v>0</v>
      </c>
      <c r="D185" s="263">
        <v>0</v>
      </c>
      <c r="E185" s="42"/>
      <c r="F185" s="176">
        <f t="shared" si="175"/>
        <v>0</v>
      </c>
      <c r="G185" s="220"/>
      <c r="H185" s="42"/>
      <c r="I185" s="90">
        <f t="shared" si="176"/>
        <v>0</v>
      </c>
      <c r="J185" s="263"/>
      <c r="K185" s="42"/>
      <c r="L185" s="176">
        <f t="shared" si="177"/>
        <v>0</v>
      </c>
      <c r="M185" s="220"/>
      <c r="N185" s="42"/>
      <c r="O185" s="90">
        <f t="shared" si="178"/>
        <v>0</v>
      </c>
      <c r="P185" s="290"/>
      <c r="Q185" s="297"/>
    </row>
    <row r="186" spans="1:17" hidden="1" x14ac:dyDescent="0.25">
      <c r="A186" s="87">
        <v>4000</v>
      </c>
      <c r="B186" s="70" t="s">
        <v>180</v>
      </c>
      <c r="C186" s="200">
        <f t="shared" si="166"/>
        <v>0</v>
      </c>
      <c r="D186" s="137">
        <f>SUM(D187,D190)</f>
        <v>0</v>
      </c>
      <c r="E186" s="71">
        <f t="shared" ref="E186" si="179">SUM(E187,E190)</f>
        <v>0</v>
      </c>
      <c r="F186" s="172">
        <f>SUM(F187,F190)</f>
        <v>0</v>
      </c>
      <c r="G186" s="227">
        <f t="shared" ref="G186:N186" si="180">SUM(G187,G190)</f>
        <v>0</v>
      </c>
      <c r="H186" s="71">
        <f t="shared" si="180"/>
        <v>0</v>
      </c>
      <c r="I186" s="125">
        <f t="shared" si="180"/>
        <v>0</v>
      </c>
      <c r="J186" s="137">
        <f t="shared" si="180"/>
        <v>0</v>
      </c>
      <c r="K186" s="71">
        <f t="shared" si="180"/>
        <v>0</v>
      </c>
      <c r="L186" s="172">
        <f t="shared" si="180"/>
        <v>0</v>
      </c>
      <c r="M186" s="227">
        <f t="shared" si="180"/>
        <v>0</v>
      </c>
      <c r="N186" s="71">
        <f t="shared" si="180"/>
        <v>0</v>
      </c>
      <c r="O186" s="125">
        <f>SUM(O187,O190)</f>
        <v>0</v>
      </c>
      <c r="P186" s="313"/>
      <c r="Q186" s="297"/>
    </row>
    <row r="187" spans="1:17" hidden="1" x14ac:dyDescent="0.25">
      <c r="A187" s="88">
        <v>4200</v>
      </c>
      <c r="B187" s="72" t="s">
        <v>181</v>
      </c>
      <c r="C187" s="188">
        <f t="shared" si="166"/>
        <v>0</v>
      </c>
      <c r="D187" s="130">
        <f>SUM(D188,D189)</f>
        <v>0</v>
      </c>
      <c r="E187" s="38">
        <f t="shared" ref="E187" si="181">SUM(E188,E189)</f>
        <v>0</v>
      </c>
      <c r="F187" s="175">
        <f>SUM(F188,F189)</f>
        <v>0</v>
      </c>
      <c r="G187" s="228">
        <f t="shared" ref="G187:N187" si="182">SUM(G188,G189)</f>
        <v>0</v>
      </c>
      <c r="H187" s="38">
        <f t="shared" si="182"/>
        <v>0</v>
      </c>
      <c r="I187" s="123">
        <f t="shared" si="182"/>
        <v>0</v>
      </c>
      <c r="J187" s="130">
        <f t="shared" si="182"/>
        <v>0</v>
      </c>
      <c r="K187" s="38">
        <f t="shared" si="182"/>
        <v>0</v>
      </c>
      <c r="L187" s="175">
        <f t="shared" si="182"/>
        <v>0</v>
      </c>
      <c r="M187" s="228">
        <f t="shared" si="182"/>
        <v>0</v>
      </c>
      <c r="N187" s="38">
        <f t="shared" si="182"/>
        <v>0</v>
      </c>
      <c r="O187" s="123">
        <f>SUM(O188,O189)</f>
        <v>0</v>
      </c>
      <c r="P187" s="293"/>
      <c r="Q187" s="297"/>
    </row>
    <row r="188" spans="1:17" ht="24" hidden="1" x14ac:dyDescent="0.25">
      <c r="A188" s="782">
        <v>4240</v>
      </c>
      <c r="B188" s="40" t="s">
        <v>182</v>
      </c>
      <c r="C188" s="189">
        <f t="shared" si="166"/>
        <v>0</v>
      </c>
      <c r="D188" s="263">
        <v>0</v>
      </c>
      <c r="E188" s="42"/>
      <c r="F188" s="176">
        <f t="shared" ref="F188:F189" si="183">D188+E188</f>
        <v>0</v>
      </c>
      <c r="G188" s="220"/>
      <c r="H188" s="42"/>
      <c r="I188" s="90">
        <f t="shared" ref="I188:I189" si="184">G188+H188</f>
        <v>0</v>
      </c>
      <c r="J188" s="263"/>
      <c r="K188" s="42"/>
      <c r="L188" s="176">
        <f t="shared" ref="L188:L189" si="185">J188+K188</f>
        <v>0</v>
      </c>
      <c r="M188" s="220"/>
      <c r="N188" s="42"/>
      <c r="O188" s="90">
        <f t="shared" ref="O188:O189" si="186">M188+N188</f>
        <v>0</v>
      </c>
      <c r="P188" s="290"/>
      <c r="Q188" s="297"/>
    </row>
    <row r="189" spans="1:17" hidden="1" x14ac:dyDescent="0.25">
      <c r="A189" s="75">
        <v>4250</v>
      </c>
      <c r="B189" s="43" t="s">
        <v>183</v>
      </c>
      <c r="C189" s="190">
        <f t="shared" si="166"/>
        <v>0</v>
      </c>
      <c r="D189" s="264">
        <v>0</v>
      </c>
      <c r="E189" s="45"/>
      <c r="F189" s="95">
        <f t="shared" si="183"/>
        <v>0</v>
      </c>
      <c r="G189" s="230"/>
      <c r="H189" s="45"/>
      <c r="I189" s="91">
        <f t="shared" si="184"/>
        <v>0</v>
      </c>
      <c r="J189" s="264"/>
      <c r="K189" s="45"/>
      <c r="L189" s="95">
        <f t="shared" si="185"/>
        <v>0</v>
      </c>
      <c r="M189" s="230"/>
      <c r="N189" s="45"/>
      <c r="O189" s="91">
        <f t="shared" si="186"/>
        <v>0</v>
      </c>
      <c r="P189" s="291"/>
      <c r="Q189" s="297"/>
    </row>
    <row r="190" spans="1:17" hidden="1" x14ac:dyDescent="0.25">
      <c r="A190" s="35">
        <v>4300</v>
      </c>
      <c r="B190" s="72" t="s">
        <v>184</v>
      </c>
      <c r="C190" s="188">
        <f t="shared" si="166"/>
        <v>0</v>
      </c>
      <c r="D190" s="130">
        <f>SUM(D191)</f>
        <v>0</v>
      </c>
      <c r="E190" s="38">
        <f t="shared" ref="E190" si="187">SUM(E191)</f>
        <v>0</v>
      </c>
      <c r="F190" s="175">
        <f>SUM(F191)</f>
        <v>0</v>
      </c>
      <c r="G190" s="228">
        <f t="shared" ref="G190:N190" si="188">SUM(G191)</f>
        <v>0</v>
      </c>
      <c r="H190" s="38">
        <f t="shared" si="188"/>
        <v>0</v>
      </c>
      <c r="I190" s="123">
        <f t="shared" si="188"/>
        <v>0</v>
      </c>
      <c r="J190" s="130">
        <f t="shared" si="188"/>
        <v>0</v>
      </c>
      <c r="K190" s="38">
        <f t="shared" si="188"/>
        <v>0</v>
      </c>
      <c r="L190" s="175">
        <f t="shared" si="188"/>
        <v>0</v>
      </c>
      <c r="M190" s="228">
        <f t="shared" si="188"/>
        <v>0</v>
      </c>
      <c r="N190" s="38">
        <f t="shared" si="188"/>
        <v>0</v>
      </c>
      <c r="O190" s="123">
        <f>SUM(O191)</f>
        <v>0</v>
      </c>
      <c r="P190" s="293"/>
      <c r="Q190" s="297"/>
    </row>
    <row r="191" spans="1:17" hidden="1" x14ac:dyDescent="0.25">
      <c r="A191" s="782">
        <v>4310</v>
      </c>
      <c r="B191" s="40" t="s">
        <v>185</v>
      </c>
      <c r="C191" s="189">
        <f t="shared" si="166"/>
        <v>0</v>
      </c>
      <c r="D191" s="131">
        <f>SUM(D192:D192)</f>
        <v>0</v>
      </c>
      <c r="E191" s="79">
        <f t="shared" ref="E191" si="189">SUM(E192:E192)</f>
        <v>0</v>
      </c>
      <c r="F191" s="176">
        <f>SUM(F192:F192)</f>
        <v>0</v>
      </c>
      <c r="G191" s="233">
        <f t="shared" ref="G191:N191" si="190">SUM(G192:G192)</f>
        <v>0</v>
      </c>
      <c r="H191" s="79">
        <f t="shared" si="190"/>
        <v>0</v>
      </c>
      <c r="I191" s="90">
        <f t="shared" si="190"/>
        <v>0</v>
      </c>
      <c r="J191" s="131">
        <f t="shared" si="190"/>
        <v>0</v>
      </c>
      <c r="K191" s="79">
        <f t="shared" si="190"/>
        <v>0</v>
      </c>
      <c r="L191" s="176">
        <f t="shared" si="190"/>
        <v>0</v>
      </c>
      <c r="M191" s="233">
        <f t="shared" si="190"/>
        <v>0</v>
      </c>
      <c r="N191" s="79">
        <f t="shared" si="190"/>
        <v>0</v>
      </c>
      <c r="O191" s="90">
        <f>SUM(O192:O192)</f>
        <v>0</v>
      </c>
      <c r="P191" s="290"/>
      <c r="Q191" s="297"/>
    </row>
    <row r="192" spans="1:17" ht="36" hidden="1" x14ac:dyDescent="0.25">
      <c r="A192" s="30">
        <v>4311</v>
      </c>
      <c r="B192" s="43" t="s">
        <v>186</v>
      </c>
      <c r="C192" s="190">
        <f t="shared" si="166"/>
        <v>0</v>
      </c>
      <c r="D192" s="264">
        <v>0</v>
      </c>
      <c r="E192" s="45"/>
      <c r="F192" s="95">
        <f>D192+E192</f>
        <v>0</v>
      </c>
      <c r="G192" s="230"/>
      <c r="H192" s="45"/>
      <c r="I192" s="91">
        <f>G192+H192</f>
        <v>0</v>
      </c>
      <c r="J192" s="264"/>
      <c r="K192" s="45"/>
      <c r="L192" s="95">
        <f>J192+K192</f>
        <v>0</v>
      </c>
      <c r="M192" s="230"/>
      <c r="N192" s="45"/>
      <c r="O192" s="91">
        <f>M192+N192</f>
        <v>0</v>
      </c>
      <c r="P192" s="291"/>
      <c r="Q192" s="297"/>
    </row>
    <row r="193" spans="1:17" s="19" customFormat="1" x14ac:dyDescent="0.25">
      <c r="A193" s="89"/>
      <c r="B193" s="17" t="s">
        <v>187</v>
      </c>
      <c r="C193" s="199">
        <f t="shared" si="166"/>
        <v>1452352</v>
      </c>
      <c r="D193" s="136">
        <f>SUM(D194,D229,D268)</f>
        <v>1399975</v>
      </c>
      <c r="E193" s="275">
        <f t="shared" ref="E193" si="191">SUM(E194,E229,E268)</f>
        <v>52377</v>
      </c>
      <c r="F193" s="896">
        <f>SUM(F194,F229,F268)</f>
        <v>1452352</v>
      </c>
      <c r="G193" s="226">
        <f t="shared" ref="G193:N193" si="192">SUM(G194,G229,G268)</f>
        <v>0</v>
      </c>
      <c r="H193" s="275">
        <f t="shared" si="192"/>
        <v>0</v>
      </c>
      <c r="I193" s="896">
        <f t="shared" si="192"/>
        <v>0</v>
      </c>
      <c r="J193" s="136">
        <f t="shared" si="192"/>
        <v>0</v>
      </c>
      <c r="K193" s="69">
        <f t="shared" si="192"/>
        <v>0</v>
      </c>
      <c r="L193" s="171">
        <f t="shared" si="192"/>
        <v>0</v>
      </c>
      <c r="M193" s="226">
        <f t="shared" si="192"/>
        <v>0</v>
      </c>
      <c r="N193" s="69">
        <f t="shared" si="192"/>
        <v>0</v>
      </c>
      <c r="O193" s="157">
        <f>SUM(O194,O229,O268)</f>
        <v>0</v>
      </c>
      <c r="P193" s="316"/>
      <c r="Q193" s="182"/>
    </row>
    <row r="194" spans="1:17" x14ac:dyDescent="0.25">
      <c r="A194" s="70">
        <v>5000</v>
      </c>
      <c r="B194" s="70" t="s">
        <v>188</v>
      </c>
      <c r="C194" s="200">
        <f t="shared" si="166"/>
        <v>1452352</v>
      </c>
      <c r="D194" s="137">
        <f>D195+D203</f>
        <v>1399975</v>
      </c>
      <c r="E194" s="125">
        <f t="shared" ref="E194" si="193">E195+E203</f>
        <v>52377</v>
      </c>
      <c r="F194" s="897">
        <f>F195+F203</f>
        <v>1452352</v>
      </c>
      <c r="G194" s="227">
        <f t="shared" ref="G194:N194" si="194">G195+G203</f>
        <v>0</v>
      </c>
      <c r="H194" s="125">
        <f t="shared" si="194"/>
        <v>0</v>
      </c>
      <c r="I194" s="897">
        <f t="shared" si="194"/>
        <v>0</v>
      </c>
      <c r="J194" s="137">
        <f t="shared" si="194"/>
        <v>0</v>
      </c>
      <c r="K194" s="71">
        <f t="shared" si="194"/>
        <v>0</v>
      </c>
      <c r="L194" s="172">
        <f t="shared" si="194"/>
        <v>0</v>
      </c>
      <c r="M194" s="227">
        <f t="shared" si="194"/>
        <v>0</v>
      </c>
      <c r="N194" s="71">
        <f t="shared" si="194"/>
        <v>0</v>
      </c>
      <c r="O194" s="125">
        <f>O195+O203</f>
        <v>0</v>
      </c>
      <c r="P194" s="313"/>
      <c r="Q194" s="297"/>
    </row>
    <row r="195" spans="1:17" hidden="1" x14ac:dyDescent="0.25">
      <c r="A195" s="35">
        <v>5100</v>
      </c>
      <c r="B195" s="72" t="s">
        <v>189</v>
      </c>
      <c r="C195" s="188">
        <f t="shared" si="166"/>
        <v>0</v>
      </c>
      <c r="D195" s="130">
        <f>D196+D197+D200+D201+D202</f>
        <v>0</v>
      </c>
      <c r="E195" s="38">
        <f t="shared" ref="E195" si="195">E196+E197+E200+E201+E202</f>
        <v>0</v>
      </c>
      <c r="F195" s="175">
        <f>F196+F197+F200+F201+F202</f>
        <v>0</v>
      </c>
      <c r="G195" s="228">
        <f t="shared" ref="G195:N195" si="196">G196+G197+G200+G201+G202</f>
        <v>0</v>
      </c>
      <c r="H195" s="38">
        <f t="shared" si="196"/>
        <v>0</v>
      </c>
      <c r="I195" s="123">
        <f t="shared" si="196"/>
        <v>0</v>
      </c>
      <c r="J195" s="130">
        <f t="shared" si="196"/>
        <v>0</v>
      </c>
      <c r="K195" s="38">
        <f t="shared" si="196"/>
        <v>0</v>
      </c>
      <c r="L195" s="175">
        <f t="shared" si="196"/>
        <v>0</v>
      </c>
      <c r="M195" s="228">
        <f t="shared" si="196"/>
        <v>0</v>
      </c>
      <c r="N195" s="38">
        <f t="shared" si="196"/>
        <v>0</v>
      </c>
      <c r="O195" s="123">
        <f>O196+O197+O200+O201+O202</f>
        <v>0</v>
      </c>
      <c r="P195" s="293"/>
      <c r="Q195" s="297"/>
    </row>
    <row r="196" spans="1:17" hidden="1" x14ac:dyDescent="0.25">
      <c r="A196" s="782">
        <v>5110</v>
      </c>
      <c r="B196" s="40" t="s">
        <v>190</v>
      </c>
      <c r="C196" s="189">
        <f t="shared" si="166"/>
        <v>0</v>
      </c>
      <c r="D196" s="263">
        <v>0</v>
      </c>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166"/>
        <v>0</v>
      </c>
      <c r="D197" s="132">
        <f>D198+D199</f>
        <v>0</v>
      </c>
      <c r="E197" s="76">
        <f t="shared" ref="E197" si="197">E198+E199</f>
        <v>0</v>
      </c>
      <c r="F197" s="95">
        <f>F198+F199</f>
        <v>0</v>
      </c>
      <c r="G197" s="231">
        <f t="shared" ref="G197:O197" si="198">G198+G199</f>
        <v>0</v>
      </c>
      <c r="H197" s="76">
        <f t="shared" si="198"/>
        <v>0</v>
      </c>
      <c r="I197" s="91">
        <f t="shared" si="198"/>
        <v>0</v>
      </c>
      <c r="J197" s="132">
        <f t="shared" si="198"/>
        <v>0</v>
      </c>
      <c r="K197" s="76">
        <f t="shared" si="198"/>
        <v>0</v>
      </c>
      <c r="L197" s="95">
        <f t="shared" si="198"/>
        <v>0</v>
      </c>
      <c r="M197" s="231">
        <f t="shared" si="198"/>
        <v>0</v>
      </c>
      <c r="N197" s="76">
        <f t="shared" si="198"/>
        <v>0</v>
      </c>
      <c r="O197" s="91">
        <f t="shared" si="198"/>
        <v>0</v>
      </c>
      <c r="P197" s="291"/>
      <c r="Q197" s="297"/>
    </row>
    <row r="198" spans="1:17" hidden="1" x14ac:dyDescent="0.25">
      <c r="A198" s="30">
        <v>5121</v>
      </c>
      <c r="B198" s="43" t="s">
        <v>192</v>
      </c>
      <c r="C198" s="190">
        <f t="shared" si="166"/>
        <v>0</v>
      </c>
      <c r="D198" s="264">
        <v>0</v>
      </c>
      <c r="E198" s="45"/>
      <c r="F198" s="95">
        <f t="shared" ref="F198:F202" si="199">D198+E198</f>
        <v>0</v>
      </c>
      <c r="G198" s="230"/>
      <c r="H198" s="45"/>
      <c r="I198" s="91">
        <f t="shared" ref="I198:I202" si="200">G198+H198</f>
        <v>0</v>
      </c>
      <c r="J198" s="264"/>
      <c r="K198" s="45"/>
      <c r="L198" s="95">
        <f t="shared" ref="L198:L202" si="201">J198+K198</f>
        <v>0</v>
      </c>
      <c r="M198" s="230"/>
      <c r="N198" s="45"/>
      <c r="O198" s="91">
        <f t="shared" ref="O198:O202" si="202">M198+N198</f>
        <v>0</v>
      </c>
      <c r="P198" s="291"/>
      <c r="Q198" s="297"/>
    </row>
    <row r="199" spans="1:17" ht="24" hidden="1" x14ac:dyDescent="0.25">
      <c r="A199" s="30">
        <v>5129</v>
      </c>
      <c r="B199" s="43" t="s">
        <v>193</v>
      </c>
      <c r="C199" s="190">
        <f t="shared" si="166"/>
        <v>0</v>
      </c>
      <c r="D199" s="264">
        <v>0</v>
      </c>
      <c r="E199" s="45"/>
      <c r="F199" s="95">
        <f t="shared" si="199"/>
        <v>0</v>
      </c>
      <c r="G199" s="230"/>
      <c r="H199" s="45"/>
      <c r="I199" s="91">
        <f t="shared" si="200"/>
        <v>0</v>
      </c>
      <c r="J199" s="264"/>
      <c r="K199" s="45"/>
      <c r="L199" s="95">
        <f t="shared" si="201"/>
        <v>0</v>
      </c>
      <c r="M199" s="230"/>
      <c r="N199" s="45"/>
      <c r="O199" s="91">
        <f t="shared" si="202"/>
        <v>0</v>
      </c>
      <c r="P199" s="291"/>
      <c r="Q199" s="297"/>
    </row>
    <row r="200" spans="1:17" hidden="1" x14ac:dyDescent="0.25">
      <c r="A200" s="75">
        <v>5130</v>
      </c>
      <c r="B200" s="43" t="s">
        <v>194</v>
      </c>
      <c r="C200" s="190">
        <f t="shared" si="166"/>
        <v>0</v>
      </c>
      <c r="D200" s="264">
        <v>0</v>
      </c>
      <c r="E200" s="45"/>
      <c r="F200" s="95">
        <f t="shared" si="199"/>
        <v>0</v>
      </c>
      <c r="G200" s="230"/>
      <c r="H200" s="45"/>
      <c r="I200" s="91">
        <f t="shared" si="200"/>
        <v>0</v>
      </c>
      <c r="J200" s="264"/>
      <c r="K200" s="45"/>
      <c r="L200" s="95">
        <f t="shared" si="201"/>
        <v>0</v>
      </c>
      <c r="M200" s="230"/>
      <c r="N200" s="45"/>
      <c r="O200" s="91">
        <f t="shared" si="202"/>
        <v>0</v>
      </c>
      <c r="P200" s="291"/>
      <c r="Q200" s="297"/>
    </row>
    <row r="201" spans="1:17" hidden="1" x14ac:dyDescent="0.25">
      <c r="A201" s="75">
        <v>5140</v>
      </c>
      <c r="B201" s="43" t="s">
        <v>195</v>
      </c>
      <c r="C201" s="190">
        <f t="shared" si="166"/>
        <v>0</v>
      </c>
      <c r="D201" s="264">
        <v>0</v>
      </c>
      <c r="E201" s="45"/>
      <c r="F201" s="95">
        <f t="shared" si="199"/>
        <v>0</v>
      </c>
      <c r="G201" s="230"/>
      <c r="H201" s="45"/>
      <c r="I201" s="91">
        <f t="shared" si="200"/>
        <v>0</v>
      </c>
      <c r="J201" s="264"/>
      <c r="K201" s="45"/>
      <c r="L201" s="95">
        <f t="shared" si="201"/>
        <v>0</v>
      </c>
      <c r="M201" s="230"/>
      <c r="N201" s="45"/>
      <c r="O201" s="91">
        <f t="shared" si="202"/>
        <v>0</v>
      </c>
      <c r="P201" s="291"/>
      <c r="Q201" s="297"/>
    </row>
    <row r="202" spans="1:17" ht="24" hidden="1" x14ac:dyDescent="0.25">
      <c r="A202" s="75">
        <v>5170</v>
      </c>
      <c r="B202" s="43" t="s">
        <v>196</v>
      </c>
      <c r="C202" s="190">
        <f t="shared" si="166"/>
        <v>0</v>
      </c>
      <c r="D202" s="264">
        <v>0</v>
      </c>
      <c r="E202" s="45"/>
      <c r="F202" s="95">
        <f t="shared" si="199"/>
        <v>0</v>
      </c>
      <c r="G202" s="230"/>
      <c r="H202" s="45"/>
      <c r="I202" s="91">
        <f t="shared" si="200"/>
        <v>0</v>
      </c>
      <c r="J202" s="264"/>
      <c r="K202" s="45"/>
      <c r="L202" s="95">
        <f t="shared" si="201"/>
        <v>0</v>
      </c>
      <c r="M202" s="230"/>
      <c r="N202" s="45"/>
      <c r="O202" s="91">
        <f t="shared" si="202"/>
        <v>0</v>
      </c>
      <c r="P202" s="291"/>
      <c r="Q202" s="297"/>
    </row>
    <row r="203" spans="1:17" x14ac:dyDescent="0.25">
      <c r="A203" s="35">
        <v>5200</v>
      </c>
      <c r="B203" s="72" t="s">
        <v>197</v>
      </c>
      <c r="C203" s="188">
        <f t="shared" si="166"/>
        <v>1452352</v>
      </c>
      <c r="D203" s="130">
        <f>D204+D214+D215+D224+D225+D226+D228</f>
        <v>1399975</v>
      </c>
      <c r="E203" s="123">
        <f t="shared" ref="E203" si="203">E204+E214+E215+E224+E225+E226+E228</f>
        <v>52377</v>
      </c>
      <c r="F203" s="898">
        <f>F204+F214+F215+F224+F225+F226+F228</f>
        <v>1452352</v>
      </c>
      <c r="G203" s="228">
        <f t="shared" ref="G203:O203" si="204">G204+G214+G215+G224+G225+G226+G228</f>
        <v>0</v>
      </c>
      <c r="H203" s="123">
        <f t="shared" si="204"/>
        <v>0</v>
      </c>
      <c r="I203" s="898">
        <f t="shared" si="204"/>
        <v>0</v>
      </c>
      <c r="J203" s="130">
        <f t="shared" si="204"/>
        <v>0</v>
      </c>
      <c r="K203" s="38">
        <f t="shared" si="204"/>
        <v>0</v>
      </c>
      <c r="L203" s="175">
        <f t="shared" si="204"/>
        <v>0</v>
      </c>
      <c r="M203" s="228">
        <f t="shared" si="204"/>
        <v>0</v>
      </c>
      <c r="N203" s="38">
        <f t="shared" si="204"/>
        <v>0</v>
      </c>
      <c r="O203" s="123">
        <f t="shared" si="204"/>
        <v>0</v>
      </c>
      <c r="P203" s="293"/>
      <c r="Q203" s="297"/>
    </row>
    <row r="204" spans="1:17" hidden="1" x14ac:dyDescent="0.25">
      <c r="A204" s="73">
        <v>5210</v>
      </c>
      <c r="B204" s="58" t="s">
        <v>198</v>
      </c>
      <c r="C204" s="195">
        <f t="shared" si="166"/>
        <v>0</v>
      </c>
      <c r="D204" s="86">
        <f>SUM(D205:D213)</f>
        <v>0</v>
      </c>
      <c r="E204" s="74">
        <f>SUM(E205:E213)</f>
        <v>0</v>
      </c>
      <c r="F204" s="174">
        <f t="shared" ref="F204:N204" si="205">SUM(F205:F213)</f>
        <v>0</v>
      </c>
      <c r="G204" s="229">
        <f t="shared" si="205"/>
        <v>0</v>
      </c>
      <c r="H204" s="74">
        <f t="shared" si="205"/>
        <v>0</v>
      </c>
      <c r="I204" s="154">
        <f t="shared" si="205"/>
        <v>0</v>
      </c>
      <c r="J204" s="86">
        <f t="shared" si="205"/>
        <v>0</v>
      </c>
      <c r="K204" s="74">
        <f t="shared" si="205"/>
        <v>0</v>
      </c>
      <c r="L204" s="174">
        <f t="shared" si="205"/>
        <v>0</v>
      </c>
      <c r="M204" s="229">
        <f t="shared" si="205"/>
        <v>0</v>
      </c>
      <c r="N204" s="74">
        <f t="shared" si="205"/>
        <v>0</v>
      </c>
      <c r="O204" s="154">
        <f>SUM(O205:O213)</f>
        <v>0</v>
      </c>
      <c r="P204" s="292"/>
      <c r="Q204" s="297"/>
    </row>
    <row r="205" spans="1:17" hidden="1" x14ac:dyDescent="0.25">
      <c r="A205" s="27">
        <v>5211</v>
      </c>
      <c r="B205" s="40" t="s">
        <v>199</v>
      </c>
      <c r="C205" s="189">
        <f t="shared" si="166"/>
        <v>0</v>
      </c>
      <c r="D205" s="263">
        <v>0</v>
      </c>
      <c r="E205" s="42"/>
      <c r="F205" s="176">
        <f t="shared" ref="F205:F214" si="206">D205+E205</f>
        <v>0</v>
      </c>
      <c r="G205" s="220"/>
      <c r="H205" s="42"/>
      <c r="I205" s="90">
        <f t="shared" ref="I205:I214" si="207">G205+H205</f>
        <v>0</v>
      </c>
      <c r="J205" s="263"/>
      <c r="K205" s="42"/>
      <c r="L205" s="176">
        <f t="shared" ref="L205:L214" si="208">J205+K205</f>
        <v>0</v>
      </c>
      <c r="M205" s="220"/>
      <c r="N205" s="42"/>
      <c r="O205" s="90">
        <f t="shared" ref="O205:O214" si="209">M205+N205</f>
        <v>0</v>
      </c>
      <c r="P205" s="290"/>
      <c r="Q205" s="297"/>
    </row>
    <row r="206" spans="1:17" hidden="1" x14ac:dyDescent="0.25">
      <c r="A206" s="30">
        <v>5212</v>
      </c>
      <c r="B206" s="43" t="s">
        <v>200</v>
      </c>
      <c r="C206" s="190">
        <f t="shared" si="166"/>
        <v>0</v>
      </c>
      <c r="D206" s="264">
        <v>0</v>
      </c>
      <c r="E206" s="45"/>
      <c r="F206" s="95">
        <f t="shared" si="206"/>
        <v>0</v>
      </c>
      <c r="G206" s="230"/>
      <c r="H206" s="45"/>
      <c r="I206" s="91">
        <f t="shared" si="207"/>
        <v>0</v>
      </c>
      <c r="J206" s="264"/>
      <c r="K206" s="45"/>
      <c r="L206" s="95">
        <f t="shared" si="208"/>
        <v>0</v>
      </c>
      <c r="M206" s="230"/>
      <c r="N206" s="45"/>
      <c r="O206" s="91">
        <f t="shared" si="209"/>
        <v>0</v>
      </c>
      <c r="P206" s="291"/>
      <c r="Q206" s="297"/>
    </row>
    <row r="207" spans="1:17" hidden="1" x14ac:dyDescent="0.25">
      <c r="A207" s="30">
        <v>5213</v>
      </c>
      <c r="B207" s="43" t="s">
        <v>201</v>
      </c>
      <c r="C207" s="190">
        <f t="shared" si="166"/>
        <v>0</v>
      </c>
      <c r="D207" s="264">
        <v>0</v>
      </c>
      <c r="E207" s="45"/>
      <c r="F207" s="95">
        <f t="shared" si="206"/>
        <v>0</v>
      </c>
      <c r="G207" s="230"/>
      <c r="H207" s="45"/>
      <c r="I207" s="91">
        <f t="shared" si="207"/>
        <v>0</v>
      </c>
      <c r="J207" s="264"/>
      <c r="K207" s="45"/>
      <c r="L207" s="95">
        <f t="shared" si="208"/>
        <v>0</v>
      </c>
      <c r="M207" s="230"/>
      <c r="N207" s="45"/>
      <c r="O207" s="91">
        <f t="shared" si="209"/>
        <v>0</v>
      </c>
      <c r="P207" s="291"/>
      <c r="Q207" s="297"/>
    </row>
    <row r="208" spans="1:17" hidden="1" x14ac:dyDescent="0.25">
      <c r="A208" s="30">
        <v>5214</v>
      </c>
      <c r="B208" s="43" t="s">
        <v>202</v>
      </c>
      <c r="C208" s="190">
        <f t="shared" si="166"/>
        <v>0</v>
      </c>
      <c r="D208" s="264">
        <v>0</v>
      </c>
      <c r="E208" s="45"/>
      <c r="F208" s="95">
        <f t="shared" si="206"/>
        <v>0</v>
      </c>
      <c r="G208" s="230"/>
      <c r="H208" s="45"/>
      <c r="I208" s="91">
        <f t="shared" si="207"/>
        <v>0</v>
      </c>
      <c r="J208" s="264"/>
      <c r="K208" s="45"/>
      <c r="L208" s="95">
        <f t="shared" si="208"/>
        <v>0</v>
      </c>
      <c r="M208" s="230"/>
      <c r="N208" s="45"/>
      <c r="O208" s="91">
        <f t="shared" si="209"/>
        <v>0</v>
      </c>
      <c r="P208" s="291"/>
      <c r="Q208" s="297"/>
    </row>
    <row r="209" spans="1:17" hidden="1" x14ac:dyDescent="0.25">
      <c r="A209" s="30">
        <v>5215</v>
      </c>
      <c r="B209" s="43" t="s">
        <v>203</v>
      </c>
      <c r="C209" s="190">
        <f t="shared" si="166"/>
        <v>0</v>
      </c>
      <c r="D209" s="264">
        <v>0</v>
      </c>
      <c r="E209" s="45"/>
      <c r="F209" s="95">
        <f t="shared" si="206"/>
        <v>0</v>
      </c>
      <c r="G209" s="230"/>
      <c r="H209" s="45"/>
      <c r="I209" s="91">
        <f t="shared" si="207"/>
        <v>0</v>
      </c>
      <c r="J209" s="264"/>
      <c r="K209" s="45"/>
      <c r="L209" s="95">
        <f t="shared" si="208"/>
        <v>0</v>
      </c>
      <c r="M209" s="230"/>
      <c r="N209" s="45"/>
      <c r="O209" s="91">
        <f t="shared" si="209"/>
        <v>0</v>
      </c>
      <c r="P209" s="291"/>
      <c r="Q209" s="297"/>
    </row>
    <row r="210" spans="1:17" hidden="1" x14ac:dyDescent="0.25">
      <c r="A210" s="30">
        <v>5216</v>
      </c>
      <c r="B210" s="43" t="s">
        <v>204</v>
      </c>
      <c r="C210" s="190">
        <f t="shared" si="166"/>
        <v>0</v>
      </c>
      <c r="D210" s="264">
        <v>0</v>
      </c>
      <c r="E210" s="45"/>
      <c r="F210" s="95">
        <f t="shared" si="206"/>
        <v>0</v>
      </c>
      <c r="G210" s="230"/>
      <c r="H210" s="45"/>
      <c r="I210" s="91">
        <f t="shared" si="207"/>
        <v>0</v>
      </c>
      <c r="J210" s="264"/>
      <c r="K210" s="45"/>
      <c r="L210" s="95">
        <f t="shared" si="208"/>
        <v>0</v>
      </c>
      <c r="M210" s="230"/>
      <c r="N210" s="45"/>
      <c r="O210" s="91">
        <f t="shared" si="209"/>
        <v>0</v>
      </c>
      <c r="P210" s="291"/>
      <c r="Q210" s="297"/>
    </row>
    <row r="211" spans="1:17" hidden="1" x14ac:dyDescent="0.25">
      <c r="A211" s="30">
        <v>5217</v>
      </c>
      <c r="B211" s="43" t="s">
        <v>205</v>
      </c>
      <c r="C211" s="190">
        <f t="shared" si="166"/>
        <v>0</v>
      </c>
      <c r="D211" s="264">
        <v>0</v>
      </c>
      <c r="E211" s="45"/>
      <c r="F211" s="95">
        <f t="shared" si="206"/>
        <v>0</v>
      </c>
      <c r="G211" s="230"/>
      <c r="H211" s="45"/>
      <c r="I211" s="91">
        <f t="shared" si="207"/>
        <v>0</v>
      </c>
      <c r="J211" s="264"/>
      <c r="K211" s="45"/>
      <c r="L211" s="95">
        <f t="shared" si="208"/>
        <v>0</v>
      </c>
      <c r="M211" s="230"/>
      <c r="N211" s="45"/>
      <c r="O211" s="91">
        <f t="shared" si="209"/>
        <v>0</v>
      </c>
      <c r="P211" s="291"/>
      <c r="Q211" s="297"/>
    </row>
    <row r="212" spans="1:17" hidden="1" x14ac:dyDescent="0.25">
      <c r="A212" s="30">
        <v>5218</v>
      </c>
      <c r="B212" s="43" t="s">
        <v>206</v>
      </c>
      <c r="C212" s="190">
        <f t="shared" si="166"/>
        <v>0</v>
      </c>
      <c r="D212" s="264">
        <v>0</v>
      </c>
      <c r="E212" s="45"/>
      <c r="F212" s="95">
        <f t="shared" si="206"/>
        <v>0</v>
      </c>
      <c r="G212" s="230"/>
      <c r="H212" s="45"/>
      <c r="I212" s="91">
        <f t="shared" si="207"/>
        <v>0</v>
      </c>
      <c r="J212" s="264"/>
      <c r="K212" s="45"/>
      <c r="L212" s="95">
        <f t="shared" si="208"/>
        <v>0</v>
      </c>
      <c r="M212" s="230"/>
      <c r="N212" s="45"/>
      <c r="O212" s="91">
        <f t="shared" si="209"/>
        <v>0</v>
      </c>
      <c r="P212" s="291"/>
      <c r="Q212" s="297"/>
    </row>
    <row r="213" spans="1:17" hidden="1" x14ac:dyDescent="0.25">
      <c r="A213" s="30">
        <v>5219</v>
      </c>
      <c r="B213" s="43" t="s">
        <v>207</v>
      </c>
      <c r="C213" s="190">
        <f t="shared" si="166"/>
        <v>0</v>
      </c>
      <c r="D213" s="264">
        <v>0</v>
      </c>
      <c r="E213" s="45"/>
      <c r="F213" s="95">
        <f t="shared" si="206"/>
        <v>0</v>
      </c>
      <c r="G213" s="230"/>
      <c r="H213" s="45"/>
      <c r="I213" s="91">
        <f t="shared" si="207"/>
        <v>0</v>
      </c>
      <c r="J213" s="264"/>
      <c r="K213" s="45"/>
      <c r="L213" s="95">
        <f t="shared" si="208"/>
        <v>0</v>
      </c>
      <c r="M213" s="230"/>
      <c r="N213" s="45"/>
      <c r="O213" s="91">
        <f t="shared" si="209"/>
        <v>0</v>
      </c>
      <c r="P213" s="291"/>
      <c r="Q213" s="297"/>
    </row>
    <row r="214" spans="1:17" ht="13.5" hidden="1" customHeight="1" x14ac:dyDescent="0.25">
      <c r="A214" s="75">
        <v>5220</v>
      </c>
      <c r="B214" s="43" t="s">
        <v>208</v>
      </c>
      <c r="C214" s="190">
        <f t="shared" si="166"/>
        <v>0</v>
      </c>
      <c r="D214" s="264">
        <v>0</v>
      </c>
      <c r="E214" s="45"/>
      <c r="F214" s="95">
        <f t="shared" si="206"/>
        <v>0</v>
      </c>
      <c r="G214" s="230"/>
      <c r="H214" s="45"/>
      <c r="I214" s="91">
        <f t="shared" si="207"/>
        <v>0</v>
      </c>
      <c r="J214" s="264"/>
      <c r="K214" s="45"/>
      <c r="L214" s="95">
        <f t="shared" si="208"/>
        <v>0</v>
      </c>
      <c r="M214" s="230"/>
      <c r="N214" s="45"/>
      <c r="O214" s="91">
        <f t="shared" si="209"/>
        <v>0</v>
      </c>
      <c r="P214" s="291"/>
      <c r="Q214" s="297"/>
    </row>
    <row r="215" spans="1:17" hidden="1" x14ac:dyDescent="0.25">
      <c r="A215" s="75">
        <v>5230</v>
      </c>
      <c r="B215" s="43" t="s">
        <v>209</v>
      </c>
      <c r="C215" s="190">
        <f t="shared" si="166"/>
        <v>0</v>
      </c>
      <c r="D215" s="132">
        <f>SUM(D216:D223)</f>
        <v>0</v>
      </c>
      <c r="E215" s="76">
        <f t="shared" ref="E215" si="210">SUM(E216:E223)</f>
        <v>0</v>
      </c>
      <c r="F215" s="95">
        <f>SUM(F216:F223)</f>
        <v>0</v>
      </c>
      <c r="G215" s="231">
        <f t="shared" ref="G215:N215" si="211">SUM(G216:G223)</f>
        <v>0</v>
      </c>
      <c r="H215" s="76">
        <f t="shared" si="211"/>
        <v>0</v>
      </c>
      <c r="I215" s="91">
        <f t="shared" si="211"/>
        <v>0</v>
      </c>
      <c r="J215" s="132">
        <f t="shared" si="211"/>
        <v>0</v>
      </c>
      <c r="K215" s="76">
        <f t="shared" si="211"/>
        <v>0</v>
      </c>
      <c r="L215" s="95">
        <f t="shared" si="211"/>
        <v>0</v>
      </c>
      <c r="M215" s="231">
        <f t="shared" si="211"/>
        <v>0</v>
      </c>
      <c r="N215" s="76">
        <f t="shared" si="211"/>
        <v>0</v>
      </c>
      <c r="O215" s="91">
        <f>SUM(O216:O223)</f>
        <v>0</v>
      </c>
      <c r="P215" s="291"/>
      <c r="Q215" s="297"/>
    </row>
    <row r="216" spans="1:17" hidden="1" x14ac:dyDescent="0.25">
      <c r="A216" s="30">
        <v>5231</v>
      </c>
      <c r="B216" s="43" t="s">
        <v>210</v>
      </c>
      <c r="C216" s="190">
        <f t="shared" si="166"/>
        <v>0</v>
      </c>
      <c r="D216" s="264">
        <v>0</v>
      </c>
      <c r="E216" s="45"/>
      <c r="F216" s="95">
        <f t="shared" ref="F216:F225" si="212">D216+E216</f>
        <v>0</v>
      </c>
      <c r="G216" s="230"/>
      <c r="H216" s="45"/>
      <c r="I216" s="91">
        <f t="shared" ref="I216:I225" si="213">G216+H216</f>
        <v>0</v>
      </c>
      <c r="J216" s="264"/>
      <c r="K216" s="45"/>
      <c r="L216" s="95">
        <f t="shared" ref="L216:L225" si="214">J216+K216</f>
        <v>0</v>
      </c>
      <c r="M216" s="230"/>
      <c r="N216" s="45"/>
      <c r="O216" s="91">
        <f t="shared" ref="O216:O225" si="215">M216+N216</f>
        <v>0</v>
      </c>
      <c r="P216" s="291"/>
      <c r="Q216" s="297"/>
    </row>
    <row r="217" spans="1:17" hidden="1" x14ac:dyDescent="0.25">
      <c r="A217" s="30">
        <v>5232</v>
      </c>
      <c r="B217" s="43" t="s">
        <v>211</v>
      </c>
      <c r="C217" s="190">
        <f t="shared" si="166"/>
        <v>0</v>
      </c>
      <c r="D217" s="264">
        <v>0</v>
      </c>
      <c r="E217" s="45"/>
      <c r="F217" s="95">
        <f t="shared" si="212"/>
        <v>0</v>
      </c>
      <c r="G217" s="230"/>
      <c r="H217" s="45"/>
      <c r="I217" s="91">
        <f t="shared" si="213"/>
        <v>0</v>
      </c>
      <c r="J217" s="264"/>
      <c r="K217" s="45"/>
      <c r="L217" s="95">
        <f t="shared" si="214"/>
        <v>0</v>
      </c>
      <c r="M217" s="230"/>
      <c r="N217" s="45"/>
      <c r="O217" s="91">
        <f t="shared" si="215"/>
        <v>0</v>
      </c>
      <c r="P217" s="291"/>
      <c r="Q217" s="297"/>
    </row>
    <row r="218" spans="1:17" hidden="1" x14ac:dyDescent="0.25">
      <c r="A218" s="30">
        <v>5233</v>
      </c>
      <c r="B218" s="43" t="s">
        <v>212</v>
      </c>
      <c r="C218" s="190">
        <f t="shared" si="166"/>
        <v>0</v>
      </c>
      <c r="D218" s="264">
        <v>0</v>
      </c>
      <c r="E218" s="45"/>
      <c r="F218" s="95">
        <f t="shared" si="212"/>
        <v>0</v>
      </c>
      <c r="G218" s="230"/>
      <c r="H218" s="45"/>
      <c r="I218" s="91">
        <f t="shared" si="213"/>
        <v>0</v>
      </c>
      <c r="J218" s="264"/>
      <c r="K218" s="45"/>
      <c r="L218" s="95">
        <f t="shared" si="214"/>
        <v>0</v>
      </c>
      <c r="M218" s="230"/>
      <c r="N218" s="45"/>
      <c r="O218" s="91">
        <f t="shared" si="215"/>
        <v>0</v>
      </c>
      <c r="P218" s="291"/>
      <c r="Q218" s="297"/>
    </row>
    <row r="219" spans="1:17" hidden="1" x14ac:dyDescent="0.25">
      <c r="A219" s="30">
        <v>5234</v>
      </c>
      <c r="B219" s="43" t="s">
        <v>213</v>
      </c>
      <c r="C219" s="190">
        <f t="shared" si="166"/>
        <v>0</v>
      </c>
      <c r="D219" s="264">
        <v>0</v>
      </c>
      <c r="E219" s="45"/>
      <c r="F219" s="95">
        <f t="shared" si="212"/>
        <v>0</v>
      </c>
      <c r="G219" s="230"/>
      <c r="H219" s="45"/>
      <c r="I219" s="91">
        <f t="shared" si="213"/>
        <v>0</v>
      </c>
      <c r="J219" s="264"/>
      <c r="K219" s="45"/>
      <c r="L219" s="95">
        <f t="shared" si="214"/>
        <v>0</v>
      </c>
      <c r="M219" s="230"/>
      <c r="N219" s="45"/>
      <c r="O219" s="91">
        <f t="shared" si="215"/>
        <v>0</v>
      </c>
      <c r="P219" s="291"/>
      <c r="Q219" s="297"/>
    </row>
    <row r="220" spans="1:17" ht="14.25" hidden="1" customHeight="1" x14ac:dyDescent="0.25">
      <c r="A220" s="30">
        <v>5236</v>
      </c>
      <c r="B220" s="43" t="s">
        <v>214</v>
      </c>
      <c r="C220" s="190">
        <f t="shared" si="166"/>
        <v>0</v>
      </c>
      <c r="D220" s="264">
        <v>0</v>
      </c>
      <c r="E220" s="45"/>
      <c r="F220" s="95">
        <f t="shared" si="212"/>
        <v>0</v>
      </c>
      <c r="G220" s="230"/>
      <c r="H220" s="45"/>
      <c r="I220" s="91">
        <f t="shared" si="213"/>
        <v>0</v>
      </c>
      <c r="J220" s="264"/>
      <c r="K220" s="45"/>
      <c r="L220" s="95">
        <f t="shared" si="214"/>
        <v>0</v>
      </c>
      <c r="M220" s="230"/>
      <c r="N220" s="45"/>
      <c r="O220" s="91">
        <f t="shared" si="215"/>
        <v>0</v>
      </c>
      <c r="P220" s="291"/>
      <c r="Q220" s="297"/>
    </row>
    <row r="221" spans="1:17" ht="14.25" hidden="1" customHeight="1" x14ac:dyDescent="0.25">
      <c r="A221" s="30">
        <v>5237</v>
      </c>
      <c r="B221" s="43" t="s">
        <v>215</v>
      </c>
      <c r="C221" s="190">
        <f t="shared" si="166"/>
        <v>0</v>
      </c>
      <c r="D221" s="264">
        <v>0</v>
      </c>
      <c r="E221" s="45"/>
      <c r="F221" s="95">
        <f t="shared" si="212"/>
        <v>0</v>
      </c>
      <c r="G221" s="230"/>
      <c r="H221" s="45"/>
      <c r="I221" s="91">
        <f t="shared" si="213"/>
        <v>0</v>
      </c>
      <c r="J221" s="264"/>
      <c r="K221" s="45"/>
      <c r="L221" s="95">
        <f t="shared" si="214"/>
        <v>0</v>
      </c>
      <c r="M221" s="230"/>
      <c r="N221" s="45"/>
      <c r="O221" s="91">
        <f t="shared" si="215"/>
        <v>0</v>
      </c>
      <c r="P221" s="291"/>
      <c r="Q221" s="297"/>
    </row>
    <row r="222" spans="1:17" hidden="1" x14ac:dyDescent="0.25">
      <c r="A222" s="30">
        <v>5238</v>
      </c>
      <c r="B222" s="43" t="s">
        <v>216</v>
      </c>
      <c r="C222" s="190">
        <f t="shared" si="166"/>
        <v>0</v>
      </c>
      <c r="D222" s="264">
        <v>0</v>
      </c>
      <c r="E222" s="45"/>
      <c r="F222" s="95">
        <f t="shared" si="212"/>
        <v>0</v>
      </c>
      <c r="G222" s="230"/>
      <c r="H222" s="45"/>
      <c r="I222" s="91">
        <f t="shared" si="213"/>
        <v>0</v>
      </c>
      <c r="J222" s="264"/>
      <c r="K222" s="45"/>
      <c r="L222" s="95">
        <f t="shared" si="214"/>
        <v>0</v>
      </c>
      <c r="M222" s="230"/>
      <c r="N222" s="45"/>
      <c r="O222" s="91">
        <f t="shared" si="215"/>
        <v>0</v>
      </c>
      <c r="P222" s="291"/>
      <c r="Q222" s="297"/>
    </row>
    <row r="223" spans="1:17" hidden="1" x14ac:dyDescent="0.25">
      <c r="A223" s="30">
        <v>5239</v>
      </c>
      <c r="B223" s="43" t="s">
        <v>217</v>
      </c>
      <c r="C223" s="190">
        <f t="shared" si="166"/>
        <v>0</v>
      </c>
      <c r="D223" s="264">
        <v>0</v>
      </c>
      <c r="E223" s="45"/>
      <c r="F223" s="95">
        <f t="shared" si="212"/>
        <v>0</v>
      </c>
      <c r="G223" s="230"/>
      <c r="H223" s="45"/>
      <c r="I223" s="91">
        <f t="shared" si="213"/>
        <v>0</v>
      </c>
      <c r="J223" s="264"/>
      <c r="K223" s="45"/>
      <c r="L223" s="95">
        <f t="shared" si="214"/>
        <v>0</v>
      </c>
      <c r="M223" s="230"/>
      <c r="N223" s="45"/>
      <c r="O223" s="91">
        <f t="shared" si="215"/>
        <v>0</v>
      </c>
      <c r="P223" s="291"/>
      <c r="Q223" s="297"/>
    </row>
    <row r="224" spans="1:17" ht="24" x14ac:dyDescent="0.25">
      <c r="A224" s="75">
        <v>5240</v>
      </c>
      <c r="B224" s="43" t="s">
        <v>218</v>
      </c>
      <c r="C224" s="190">
        <f t="shared" si="166"/>
        <v>851306</v>
      </c>
      <c r="D224" s="264">
        <v>851306</v>
      </c>
      <c r="E224" s="705"/>
      <c r="F224" s="899">
        <f t="shared" si="212"/>
        <v>851306</v>
      </c>
      <c r="G224" s="230"/>
      <c r="H224" s="705"/>
      <c r="I224" s="899">
        <f t="shared" si="213"/>
        <v>0</v>
      </c>
      <c r="J224" s="264"/>
      <c r="K224" s="45"/>
      <c r="L224" s="95">
        <f t="shared" si="214"/>
        <v>0</v>
      </c>
      <c r="M224" s="230"/>
      <c r="N224" s="45"/>
      <c r="O224" s="91">
        <f t="shared" si="215"/>
        <v>0</v>
      </c>
      <c r="P224" s="291"/>
      <c r="Q224" s="297"/>
    </row>
    <row r="225" spans="1:17" x14ac:dyDescent="0.25">
      <c r="A225" s="75">
        <v>5250</v>
      </c>
      <c r="B225" s="43" t="s">
        <v>219</v>
      </c>
      <c r="C225" s="190">
        <f t="shared" si="166"/>
        <v>601046</v>
      </c>
      <c r="D225" s="264">
        <v>548669</v>
      </c>
      <c r="E225" s="705">
        <f>15848-7000-8000-10000+61529</f>
        <v>52377</v>
      </c>
      <c r="F225" s="899">
        <f t="shared" si="212"/>
        <v>601046</v>
      </c>
      <c r="G225" s="230"/>
      <c r="H225" s="705"/>
      <c r="I225" s="899">
        <f t="shared" si="213"/>
        <v>0</v>
      </c>
      <c r="J225" s="264"/>
      <c r="K225" s="45"/>
      <c r="L225" s="95">
        <f t="shared" si="214"/>
        <v>0</v>
      </c>
      <c r="M225" s="230"/>
      <c r="N225" s="45"/>
      <c r="O225" s="91">
        <f t="shared" si="215"/>
        <v>0</v>
      </c>
      <c r="P225" s="291"/>
      <c r="Q225" s="297"/>
    </row>
    <row r="226" spans="1:17" hidden="1" x14ac:dyDescent="0.25">
      <c r="A226" s="75">
        <v>5260</v>
      </c>
      <c r="B226" s="43" t="s">
        <v>220</v>
      </c>
      <c r="C226" s="190">
        <f t="shared" si="166"/>
        <v>0</v>
      </c>
      <c r="D226" s="132">
        <f>SUM(D227)</f>
        <v>0</v>
      </c>
      <c r="E226" s="76">
        <f t="shared" ref="E226" si="216">SUM(E227)</f>
        <v>0</v>
      </c>
      <c r="F226" s="95">
        <f>SUM(F227)</f>
        <v>0</v>
      </c>
      <c r="G226" s="231">
        <f t="shared" ref="G226:N226" si="217">SUM(G227)</f>
        <v>0</v>
      </c>
      <c r="H226" s="76">
        <f t="shared" si="217"/>
        <v>0</v>
      </c>
      <c r="I226" s="91">
        <f t="shared" si="217"/>
        <v>0</v>
      </c>
      <c r="J226" s="132">
        <f t="shared" si="217"/>
        <v>0</v>
      </c>
      <c r="K226" s="76">
        <f t="shared" si="217"/>
        <v>0</v>
      </c>
      <c r="L226" s="95">
        <f t="shared" si="217"/>
        <v>0</v>
      </c>
      <c r="M226" s="231">
        <f t="shared" si="217"/>
        <v>0</v>
      </c>
      <c r="N226" s="76">
        <f t="shared" si="217"/>
        <v>0</v>
      </c>
      <c r="O226" s="91">
        <f>SUM(O227)</f>
        <v>0</v>
      </c>
      <c r="P226" s="291"/>
      <c r="Q226" s="297"/>
    </row>
    <row r="227" spans="1:17" hidden="1" x14ac:dyDescent="0.25">
      <c r="A227" s="30">
        <v>5269</v>
      </c>
      <c r="B227" s="43" t="s">
        <v>221</v>
      </c>
      <c r="C227" s="190">
        <f t="shared" si="166"/>
        <v>0</v>
      </c>
      <c r="D227" s="264">
        <v>0</v>
      </c>
      <c r="E227" s="45"/>
      <c r="F227" s="95">
        <f t="shared" ref="F227:F228" si="218">D227+E227</f>
        <v>0</v>
      </c>
      <c r="G227" s="230"/>
      <c r="H227" s="45"/>
      <c r="I227" s="91">
        <f t="shared" ref="I227:I228" si="219">G227+H227</f>
        <v>0</v>
      </c>
      <c r="J227" s="264"/>
      <c r="K227" s="45"/>
      <c r="L227" s="95">
        <f t="shared" ref="L227:L228" si="220">J227+K227</f>
        <v>0</v>
      </c>
      <c r="M227" s="230"/>
      <c r="N227" s="45"/>
      <c r="O227" s="91">
        <f t="shared" ref="O227:O228" si="221">M227+N227</f>
        <v>0</v>
      </c>
      <c r="P227" s="291"/>
      <c r="Q227" s="297"/>
    </row>
    <row r="228" spans="1:17" hidden="1" x14ac:dyDescent="0.25">
      <c r="A228" s="73">
        <v>5270</v>
      </c>
      <c r="B228" s="58" t="s">
        <v>222</v>
      </c>
      <c r="C228" s="195">
        <f t="shared" si="166"/>
        <v>0</v>
      </c>
      <c r="D228" s="261">
        <v>0</v>
      </c>
      <c r="E228" s="77"/>
      <c r="F228" s="174">
        <f t="shared" si="218"/>
        <v>0</v>
      </c>
      <c r="G228" s="232"/>
      <c r="H228" s="77"/>
      <c r="I228" s="154">
        <f t="shared" si="219"/>
        <v>0</v>
      </c>
      <c r="J228" s="261"/>
      <c r="K228" s="77"/>
      <c r="L228" s="174">
        <f t="shared" si="220"/>
        <v>0</v>
      </c>
      <c r="M228" s="232"/>
      <c r="N228" s="77"/>
      <c r="O228" s="154">
        <f t="shared" si="221"/>
        <v>0</v>
      </c>
      <c r="P228" s="292"/>
      <c r="Q228" s="297"/>
    </row>
    <row r="229" spans="1:17" hidden="1" x14ac:dyDescent="0.25">
      <c r="A229" s="70">
        <v>6000</v>
      </c>
      <c r="B229" s="70" t="s">
        <v>223</v>
      </c>
      <c r="C229" s="200">
        <f t="shared" si="166"/>
        <v>0</v>
      </c>
      <c r="D229" s="137">
        <f>D230+D250+D258</f>
        <v>0</v>
      </c>
      <c r="E229" s="71">
        <f t="shared" ref="E229" si="222">E230+E250+E258</f>
        <v>0</v>
      </c>
      <c r="F229" s="172">
        <f>F230+F250+F258</f>
        <v>0</v>
      </c>
      <c r="G229" s="227">
        <f t="shared" ref="G229:N229" si="223">G230+G250+G258</f>
        <v>0</v>
      </c>
      <c r="H229" s="71">
        <f t="shared" si="223"/>
        <v>0</v>
      </c>
      <c r="I229" s="125">
        <f t="shared" si="223"/>
        <v>0</v>
      </c>
      <c r="J229" s="137">
        <f t="shared" si="223"/>
        <v>0</v>
      </c>
      <c r="K229" s="71">
        <f t="shared" si="223"/>
        <v>0</v>
      </c>
      <c r="L229" s="172">
        <f t="shared" si="223"/>
        <v>0</v>
      </c>
      <c r="M229" s="227">
        <f t="shared" si="223"/>
        <v>0</v>
      </c>
      <c r="N229" s="71">
        <f t="shared" si="223"/>
        <v>0</v>
      </c>
      <c r="O229" s="125">
        <f>O230+O250+O258</f>
        <v>0</v>
      </c>
      <c r="P229" s="313"/>
      <c r="Q229" s="297"/>
    </row>
    <row r="230" spans="1:17" ht="14.25" hidden="1" customHeight="1" x14ac:dyDescent="0.25">
      <c r="A230" s="51">
        <v>6200</v>
      </c>
      <c r="B230" s="82" t="s">
        <v>224</v>
      </c>
      <c r="C230" s="202">
        <f t="shared" si="166"/>
        <v>0</v>
      </c>
      <c r="D230" s="138">
        <f>SUM(D231,D232,D234,D237,D243,D244,D245)</f>
        <v>0</v>
      </c>
      <c r="E230" s="85">
        <f t="shared" ref="E230" si="224">SUM(E231,E232,E234,E237,E243,E244,E245)</f>
        <v>0</v>
      </c>
      <c r="F230" s="173">
        <f>SUM(F231,F232,F234,F237,F243,F244,F245)</f>
        <v>0</v>
      </c>
      <c r="G230" s="236">
        <f t="shared" ref="G230:N230" si="225">SUM(G231,G232,G234,G237,G243,G244,G245)</f>
        <v>0</v>
      </c>
      <c r="H230" s="85">
        <f t="shared" si="225"/>
        <v>0</v>
      </c>
      <c r="I230" s="124">
        <f t="shared" si="225"/>
        <v>0</v>
      </c>
      <c r="J230" s="138">
        <f t="shared" si="225"/>
        <v>0</v>
      </c>
      <c r="K230" s="85">
        <f t="shared" si="225"/>
        <v>0</v>
      </c>
      <c r="L230" s="173">
        <f t="shared" si="225"/>
        <v>0</v>
      </c>
      <c r="M230" s="236">
        <f t="shared" si="225"/>
        <v>0</v>
      </c>
      <c r="N230" s="85">
        <f t="shared" si="225"/>
        <v>0</v>
      </c>
      <c r="O230" s="124">
        <f>SUM(O231,O232,O234,O237,O243,O244,O245)</f>
        <v>0</v>
      </c>
      <c r="P230" s="314"/>
      <c r="Q230" s="297"/>
    </row>
    <row r="231" spans="1:17" hidden="1" x14ac:dyDescent="0.25">
      <c r="A231" s="782">
        <v>6220</v>
      </c>
      <c r="B231" s="40" t="s">
        <v>225</v>
      </c>
      <c r="C231" s="189">
        <f t="shared" si="166"/>
        <v>0</v>
      </c>
      <c r="D231" s="263">
        <v>0</v>
      </c>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166"/>
        <v>0</v>
      </c>
      <c r="D232" s="132">
        <f>SUM(D233)</f>
        <v>0</v>
      </c>
      <c r="E232" s="76">
        <f t="shared" ref="E232:O232" si="226">SUM(E233)</f>
        <v>0</v>
      </c>
      <c r="F232" s="95">
        <f t="shared" si="226"/>
        <v>0</v>
      </c>
      <c r="G232" s="231">
        <f t="shared" si="226"/>
        <v>0</v>
      </c>
      <c r="H232" s="76">
        <f t="shared" si="226"/>
        <v>0</v>
      </c>
      <c r="I232" s="91">
        <f t="shared" si="226"/>
        <v>0</v>
      </c>
      <c r="J232" s="132">
        <f t="shared" si="226"/>
        <v>0</v>
      </c>
      <c r="K232" s="76">
        <f t="shared" si="226"/>
        <v>0</v>
      </c>
      <c r="L232" s="95">
        <f t="shared" si="226"/>
        <v>0</v>
      </c>
      <c r="M232" s="231">
        <f t="shared" si="226"/>
        <v>0</v>
      </c>
      <c r="N232" s="76">
        <f t="shared" si="226"/>
        <v>0</v>
      </c>
      <c r="O232" s="91">
        <f t="shared" si="226"/>
        <v>0</v>
      </c>
      <c r="P232" s="291"/>
      <c r="Q232" s="297"/>
    </row>
    <row r="233" spans="1:17" hidden="1" x14ac:dyDescent="0.25">
      <c r="A233" s="30">
        <v>6239</v>
      </c>
      <c r="B233" s="40" t="s">
        <v>227</v>
      </c>
      <c r="C233" s="190">
        <f t="shared" si="166"/>
        <v>0</v>
      </c>
      <c r="D233" s="263">
        <v>0</v>
      </c>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166"/>
        <v>0</v>
      </c>
      <c r="D234" s="132">
        <f>SUM(D235:D236)</f>
        <v>0</v>
      </c>
      <c r="E234" s="76">
        <f t="shared" ref="E234" si="227">SUM(E235:E236)</f>
        <v>0</v>
      </c>
      <c r="F234" s="95">
        <f>SUM(F235:F236)</f>
        <v>0</v>
      </c>
      <c r="G234" s="231">
        <f t="shared" ref="G234:N234" si="228">SUM(G235:G236)</f>
        <v>0</v>
      </c>
      <c r="H234" s="76">
        <f t="shared" si="228"/>
        <v>0</v>
      </c>
      <c r="I234" s="91">
        <f t="shared" si="228"/>
        <v>0</v>
      </c>
      <c r="J234" s="132">
        <f t="shared" si="228"/>
        <v>0</v>
      </c>
      <c r="K234" s="76">
        <f t="shared" si="228"/>
        <v>0</v>
      </c>
      <c r="L234" s="95">
        <f t="shared" si="228"/>
        <v>0</v>
      </c>
      <c r="M234" s="231">
        <f t="shared" si="228"/>
        <v>0</v>
      </c>
      <c r="N234" s="76">
        <f t="shared" si="228"/>
        <v>0</v>
      </c>
      <c r="O234" s="91">
        <f>SUM(O235:O236)</f>
        <v>0</v>
      </c>
      <c r="P234" s="291"/>
      <c r="Q234" s="297"/>
    </row>
    <row r="235" spans="1:17" hidden="1" x14ac:dyDescent="0.25">
      <c r="A235" s="30">
        <v>6241</v>
      </c>
      <c r="B235" s="43" t="s">
        <v>229</v>
      </c>
      <c r="C235" s="190">
        <f t="shared" si="166"/>
        <v>0</v>
      </c>
      <c r="D235" s="264">
        <v>0</v>
      </c>
      <c r="E235" s="45"/>
      <c r="F235" s="95">
        <f t="shared" ref="F235:F236" si="229">D235+E235</f>
        <v>0</v>
      </c>
      <c r="G235" s="230"/>
      <c r="H235" s="45"/>
      <c r="I235" s="91">
        <f t="shared" ref="I235:I236" si="230">G235+H235</f>
        <v>0</v>
      </c>
      <c r="J235" s="264"/>
      <c r="K235" s="45"/>
      <c r="L235" s="95">
        <f t="shared" ref="L235:L236" si="231">J235+K235</f>
        <v>0</v>
      </c>
      <c r="M235" s="230"/>
      <c r="N235" s="45"/>
      <c r="O235" s="91">
        <f t="shared" ref="O235:O236" si="232">M235+N235</f>
        <v>0</v>
      </c>
      <c r="P235" s="291"/>
      <c r="Q235" s="297"/>
    </row>
    <row r="236" spans="1:17" hidden="1" x14ac:dyDescent="0.25">
      <c r="A236" s="30">
        <v>6242</v>
      </c>
      <c r="B236" s="43" t="s">
        <v>230</v>
      </c>
      <c r="C236" s="190">
        <f t="shared" si="166"/>
        <v>0</v>
      </c>
      <c r="D236" s="264">
        <v>0</v>
      </c>
      <c r="E236" s="45"/>
      <c r="F236" s="95">
        <f t="shared" si="229"/>
        <v>0</v>
      </c>
      <c r="G236" s="230"/>
      <c r="H236" s="45"/>
      <c r="I236" s="91">
        <f t="shared" si="230"/>
        <v>0</v>
      </c>
      <c r="J236" s="264"/>
      <c r="K236" s="45"/>
      <c r="L236" s="95">
        <f t="shared" si="231"/>
        <v>0</v>
      </c>
      <c r="M236" s="230"/>
      <c r="N236" s="45"/>
      <c r="O236" s="91">
        <f t="shared" si="232"/>
        <v>0</v>
      </c>
      <c r="P236" s="291"/>
      <c r="Q236" s="297"/>
    </row>
    <row r="237" spans="1:17" ht="25.5" hidden="1" customHeight="1" x14ac:dyDescent="0.25">
      <c r="A237" s="75">
        <v>6250</v>
      </c>
      <c r="B237" s="43" t="s">
        <v>231</v>
      </c>
      <c r="C237" s="190">
        <f t="shared" si="166"/>
        <v>0</v>
      </c>
      <c r="D237" s="132">
        <f>SUM(D238:D242)</f>
        <v>0</v>
      </c>
      <c r="E237" s="76">
        <f t="shared" ref="E237" si="233">SUM(E238:E242)</f>
        <v>0</v>
      </c>
      <c r="F237" s="95">
        <f>SUM(F238:F242)</f>
        <v>0</v>
      </c>
      <c r="G237" s="231">
        <f t="shared" ref="G237:N237" si="234">SUM(G238:G242)</f>
        <v>0</v>
      </c>
      <c r="H237" s="76">
        <f t="shared" si="234"/>
        <v>0</v>
      </c>
      <c r="I237" s="91">
        <f t="shared" si="234"/>
        <v>0</v>
      </c>
      <c r="J237" s="132">
        <f t="shared" si="234"/>
        <v>0</v>
      </c>
      <c r="K237" s="76">
        <f t="shared" si="234"/>
        <v>0</v>
      </c>
      <c r="L237" s="95">
        <f t="shared" si="234"/>
        <v>0</v>
      </c>
      <c r="M237" s="231">
        <f t="shared" si="234"/>
        <v>0</v>
      </c>
      <c r="N237" s="76">
        <f t="shared" si="234"/>
        <v>0</v>
      </c>
      <c r="O237" s="91">
        <f>SUM(O238:O242)</f>
        <v>0</v>
      </c>
      <c r="P237" s="291"/>
      <c r="Q237" s="297"/>
    </row>
    <row r="238" spans="1:17" ht="14.25" hidden="1" customHeight="1" x14ac:dyDescent="0.25">
      <c r="A238" s="30">
        <v>6252</v>
      </c>
      <c r="B238" s="43" t="s">
        <v>232</v>
      </c>
      <c r="C238" s="190">
        <f t="shared" si="166"/>
        <v>0</v>
      </c>
      <c r="D238" s="264">
        <v>0</v>
      </c>
      <c r="E238" s="45"/>
      <c r="F238" s="95">
        <f t="shared" ref="F238:F244" si="235">D238+E238</f>
        <v>0</v>
      </c>
      <c r="G238" s="230"/>
      <c r="H238" s="45"/>
      <c r="I238" s="91">
        <f t="shared" ref="I238:I244" si="236">G238+H238</f>
        <v>0</v>
      </c>
      <c r="J238" s="264"/>
      <c r="K238" s="45"/>
      <c r="L238" s="95">
        <f t="shared" ref="L238:L244" si="237">J238+K238</f>
        <v>0</v>
      </c>
      <c r="M238" s="230"/>
      <c r="N238" s="45"/>
      <c r="O238" s="91">
        <f t="shared" ref="O238:O244" si="238">M238+N238</f>
        <v>0</v>
      </c>
      <c r="P238" s="291"/>
      <c r="Q238" s="297"/>
    </row>
    <row r="239" spans="1:17" ht="14.25" hidden="1" customHeight="1" x14ac:dyDescent="0.25">
      <c r="A239" s="30">
        <v>6253</v>
      </c>
      <c r="B239" s="43" t="s">
        <v>233</v>
      </c>
      <c r="C239" s="190">
        <f t="shared" si="166"/>
        <v>0</v>
      </c>
      <c r="D239" s="264">
        <v>0</v>
      </c>
      <c r="E239" s="45"/>
      <c r="F239" s="95">
        <f t="shared" si="235"/>
        <v>0</v>
      </c>
      <c r="G239" s="230"/>
      <c r="H239" s="45"/>
      <c r="I239" s="91">
        <f t="shared" si="236"/>
        <v>0</v>
      </c>
      <c r="J239" s="264"/>
      <c r="K239" s="45"/>
      <c r="L239" s="95">
        <f t="shared" si="237"/>
        <v>0</v>
      </c>
      <c r="M239" s="230"/>
      <c r="N239" s="45"/>
      <c r="O239" s="91">
        <f t="shared" si="238"/>
        <v>0</v>
      </c>
      <c r="P239" s="291"/>
      <c r="Q239" s="297"/>
    </row>
    <row r="240" spans="1:17" ht="24" hidden="1" x14ac:dyDescent="0.25">
      <c r="A240" s="30">
        <v>6254</v>
      </c>
      <c r="B240" s="43" t="s">
        <v>234</v>
      </c>
      <c r="C240" s="190">
        <f t="shared" si="166"/>
        <v>0</v>
      </c>
      <c r="D240" s="264">
        <v>0</v>
      </c>
      <c r="E240" s="45"/>
      <c r="F240" s="95">
        <f t="shared" si="235"/>
        <v>0</v>
      </c>
      <c r="G240" s="230"/>
      <c r="H240" s="45"/>
      <c r="I240" s="91">
        <f t="shared" si="236"/>
        <v>0</v>
      </c>
      <c r="J240" s="264"/>
      <c r="K240" s="45"/>
      <c r="L240" s="95">
        <f t="shared" si="237"/>
        <v>0</v>
      </c>
      <c r="M240" s="230"/>
      <c r="N240" s="45"/>
      <c r="O240" s="91">
        <f t="shared" si="238"/>
        <v>0</v>
      </c>
      <c r="P240" s="291"/>
      <c r="Q240" s="297"/>
    </row>
    <row r="241" spans="1:17" ht="24" hidden="1" x14ac:dyDescent="0.25">
      <c r="A241" s="30">
        <v>6255</v>
      </c>
      <c r="B241" s="43" t="s">
        <v>235</v>
      </c>
      <c r="C241" s="190">
        <f t="shared" ref="C241:C295" si="239">SUM(F241,I241,L241,O241)</f>
        <v>0</v>
      </c>
      <c r="D241" s="264">
        <v>0</v>
      </c>
      <c r="E241" s="45"/>
      <c r="F241" s="95">
        <f t="shared" si="235"/>
        <v>0</v>
      </c>
      <c r="G241" s="230"/>
      <c r="H241" s="45"/>
      <c r="I241" s="91">
        <f t="shared" si="236"/>
        <v>0</v>
      </c>
      <c r="J241" s="264"/>
      <c r="K241" s="45"/>
      <c r="L241" s="95">
        <f t="shared" si="237"/>
        <v>0</v>
      </c>
      <c r="M241" s="230"/>
      <c r="N241" s="45"/>
      <c r="O241" s="91">
        <f t="shared" si="238"/>
        <v>0</v>
      </c>
      <c r="P241" s="291"/>
      <c r="Q241" s="297"/>
    </row>
    <row r="242" spans="1:17" hidden="1" x14ac:dyDescent="0.25">
      <c r="A242" s="30">
        <v>6259</v>
      </c>
      <c r="B242" s="43" t="s">
        <v>236</v>
      </c>
      <c r="C242" s="190">
        <f t="shared" si="239"/>
        <v>0</v>
      </c>
      <c r="D242" s="264">
        <v>0</v>
      </c>
      <c r="E242" s="45"/>
      <c r="F242" s="95">
        <f t="shared" si="235"/>
        <v>0</v>
      </c>
      <c r="G242" s="230"/>
      <c r="H242" s="45"/>
      <c r="I242" s="91">
        <f t="shared" si="236"/>
        <v>0</v>
      </c>
      <c r="J242" s="264"/>
      <c r="K242" s="45"/>
      <c r="L242" s="95">
        <f t="shared" si="237"/>
        <v>0</v>
      </c>
      <c r="M242" s="230"/>
      <c r="N242" s="45"/>
      <c r="O242" s="91">
        <f t="shared" si="238"/>
        <v>0</v>
      </c>
      <c r="P242" s="291"/>
      <c r="Q242" s="297"/>
    </row>
    <row r="243" spans="1:17" ht="24" hidden="1" x14ac:dyDescent="0.25">
      <c r="A243" s="75">
        <v>6260</v>
      </c>
      <c r="B243" s="43" t="s">
        <v>237</v>
      </c>
      <c r="C243" s="190">
        <f t="shared" si="239"/>
        <v>0</v>
      </c>
      <c r="D243" s="264">
        <v>0</v>
      </c>
      <c r="E243" s="45"/>
      <c r="F243" s="95">
        <f t="shared" si="235"/>
        <v>0</v>
      </c>
      <c r="G243" s="230"/>
      <c r="H243" s="45"/>
      <c r="I243" s="91">
        <f t="shared" si="236"/>
        <v>0</v>
      </c>
      <c r="J243" s="264"/>
      <c r="K243" s="45"/>
      <c r="L243" s="95">
        <f t="shared" si="237"/>
        <v>0</v>
      </c>
      <c r="M243" s="230"/>
      <c r="N243" s="45"/>
      <c r="O243" s="91">
        <f t="shared" si="238"/>
        <v>0</v>
      </c>
      <c r="P243" s="291"/>
      <c r="Q243" s="297"/>
    </row>
    <row r="244" spans="1:17" hidden="1" x14ac:dyDescent="0.25">
      <c r="A244" s="75">
        <v>6270</v>
      </c>
      <c r="B244" s="43" t="s">
        <v>238</v>
      </c>
      <c r="C244" s="190">
        <f t="shared" si="239"/>
        <v>0</v>
      </c>
      <c r="D244" s="264">
        <v>0</v>
      </c>
      <c r="E244" s="45"/>
      <c r="F244" s="95">
        <f t="shared" si="235"/>
        <v>0</v>
      </c>
      <c r="G244" s="230"/>
      <c r="H244" s="45"/>
      <c r="I244" s="91">
        <f t="shared" si="236"/>
        <v>0</v>
      </c>
      <c r="J244" s="264"/>
      <c r="K244" s="45"/>
      <c r="L244" s="95">
        <f t="shared" si="237"/>
        <v>0</v>
      </c>
      <c r="M244" s="230"/>
      <c r="N244" s="45"/>
      <c r="O244" s="91">
        <f t="shared" si="238"/>
        <v>0</v>
      </c>
      <c r="P244" s="291"/>
      <c r="Q244" s="297"/>
    </row>
    <row r="245" spans="1:17" hidden="1" x14ac:dyDescent="0.25">
      <c r="A245" s="782">
        <v>6290</v>
      </c>
      <c r="B245" s="40" t="s">
        <v>239</v>
      </c>
      <c r="C245" s="201">
        <f t="shared" si="239"/>
        <v>0</v>
      </c>
      <c r="D245" s="131">
        <f>SUM(D246:D249)</f>
        <v>0</v>
      </c>
      <c r="E245" s="79">
        <f t="shared" ref="E245" si="240">SUM(E246:E249)</f>
        <v>0</v>
      </c>
      <c r="F245" s="176">
        <f>SUM(F246:F249)</f>
        <v>0</v>
      </c>
      <c r="G245" s="233">
        <f t="shared" ref="G245:O245" si="241">SUM(G246:G249)</f>
        <v>0</v>
      </c>
      <c r="H245" s="79">
        <f t="shared" si="241"/>
        <v>0</v>
      </c>
      <c r="I245" s="90">
        <f t="shared" si="241"/>
        <v>0</v>
      </c>
      <c r="J245" s="131">
        <f t="shared" si="241"/>
        <v>0</v>
      </c>
      <c r="K245" s="79">
        <f t="shared" si="241"/>
        <v>0</v>
      </c>
      <c r="L245" s="176">
        <f t="shared" si="241"/>
        <v>0</v>
      </c>
      <c r="M245" s="233">
        <f t="shared" si="241"/>
        <v>0</v>
      </c>
      <c r="N245" s="79">
        <f t="shared" si="241"/>
        <v>0</v>
      </c>
      <c r="O245" s="90">
        <f t="shared" si="241"/>
        <v>0</v>
      </c>
      <c r="P245" s="294"/>
      <c r="Q245" s="297"/>
    </row>
    <row r="246" spans="1:17" hidden="1" x14ac:dyDescent="0.25">
      <c r="A246" s="30">
        <v>6291</v>
      </c>
      <c r="B246" s="43" t="s">
        <v>240</v>
      </c>
      <c r="C246" s="190">
        <f t="shared" si="239"/>
        <v>0</v>
      </c>
      <c r="D246" s="264">
        <v>0</v>
      </c>
      <c r="E246" s="45"/>
      <c r="F246" s="95">
        <f t="shared" ref="F246:F249" si="242">D246+E246</f>
        <v>0</v>
      </c>
      <c r="G246" s="230"/>
      <c r="H246" s="45"/>
      <c r="I246" s="91">
        <f t="shared" ref="I246:I249" si="243">G246+H246</f>
        <v>0</v>
      </c>
      <c r="J246" s="264"/>
      <c r="K246" s="45"/>
      <c r="L246" s="95">
        <f t="shared" ref="L246:L249" si="244">J246+K246</f>
        <v>0</v>
      </c>
      <c r="M246" s="230"/>
      <c r="N246" s="45"/>
      <c r="O246" s="91">
        <f t="shared" ref="O246:O249" si="245">M246+N246</f>
        <v>0</v>
      </c>
      <c r="P246" s="291"/>
      <c r="Q246" s="297"/>
    </row>
    <row r="247" spans="1:17" hidden="1" x14ac:dyDescent="0.25">
      <c r="A247" s="30">
        <v>6292</v>
      </c>
      <c r="B247" s="43" t="s">
        <v>241</v>
      </c>
      <c r="C247" s="190">
        <f t="shared" si="239"/>
        <v>0</v>
      </c>
      <c r="D247" s="264">
        <v>0</v>
      </c>
      <c r="E247" s="45"/>
      <c r="F247" s="95">
        <f t="shared" si="242"/>
        <v>0</v>
      </c>
      <c r="G247" s="230"/>
      <c r="H247" s="45"/>
      <c r="I247" s="91">
        <f t="shared" si="243"/>
        <v>0</v>
      </c>
      <c r="J247" s="264"/>
      <c r="K247" s="45"/>
      <c r="L247" s="95">
        <f t="shared" si="244"/>
        <v>0</v>
      </c>
      <c r="M247" s="230"/>
      <c r="N247" s="45"/>
      <c r="O247" s="91">
        <f t="shared" si="245"/>
        <v>0</v>
      </c>
      <c r="P247" s="291"/>
      <c r="Q247" s="297"/>
    </row>
    <row r="248" spans="1:17" ht="72" hidden="1" x14ac:dyDescent="0.25">
      <c r="A248" s="30">
        <v>6296</v>
      </c>
      <c r="B248" s="43" t="s">
        <v>242</v>
      </c>
      <c r="C248" s="190">
        <f t="shared" si="239"/>
        <v>0</v>
      </c>
      <c r="D248" s="264">
        <v>0</v>
      </c>
      <c r="E248" s="45"/>
      <c r="F248" s="95">
        <f t="shared" si="242"/>
        <v>0</v>
      </c>
      <c r="G248" s="230"/>
      <c r="H248" s="45"/>
      <c r="I248" s="91">
        <f t="shared" si="243"/>
        <v>0</v>
      </c>
      <c r="J248" s="264"/>
      <c r="K248" s="45"/>
      <c r="L248" s="95">
        <f t="shared" si="244"/>
        <v>0</v>
      </c>
      <c r="M248" s="230"/>
      <c r="N248" s="45"/>
      <c r="O248" s="91">
        <f t="shared" si="245"/>
        <v>0</v>
      </c>
      <c r="P248" s="291"/>
      <c r="Q248" s="297"/>
    </row>
    <row r="249" spans="1:17" ht="39.75" hidden="1" customHeight="1" x14ac:dyDescent="0.25">
      <c r="A249" s="30">
        <v>6299</v>
      </c>
      <c r="B249" s="43" t="s">
        <v>243</v>
      </c>
      <c r="C249" s="190">
        <f t="shared" si="239"/>
        <v>0</v>
      </c>
      <c r="D249" s="264">
        <v>0</v>
      </c>
      <c r="E249" s="45"/>
      <c r="F249" s="95">
        <f t="shared" si="242"/>
        <v>0</v>
      </c>
      <c r="G249" s="230"/>
      <c r="H249" s="45"/>
      <c r="I249" s="91">
        <f t="shared" si="243"/>
        <v>0</v>
      </c>
      <c r="J249" s="264"/>
      <c r="K249" s="45"/>
      <c r="L249" s="95">
        <f t="shared" si="244"/>
        <v>0</v>
      </c>
      <c r="M249" s="230"/>
      <c r="N249" s="45"/>
      <c r="O249" s="91">
        <f t="shared" si="245"/>
        <v>0</v>
      </c>
      <c r="P249" s="291"/>
      <c r="Q249" s="297"/>
    </row>
    <row r="250" spans="1:17" hidden="1" x14ac:dyDescent="0.25">
      <c r="A250" s="35">
        <v>6300</v>
      </c>
      <c r="B250" s="72" t="s">
        <v>244</v>
      </c>
      <c r="C250" s="188">
        <f t="shared" si="239"/>
        <v>0</v>
      </c>
      <c r="D250" s="130">
        <f>SUM(D251,D256,D257)</f>
        <v>0</v>
      </c>
      <c r="E250" s="38">
        <f t="shared" ref="E250" si="246">SUM(E251,E256,E257)</f>
        <v>0</v>
      </c>
      <c r="F250" s="175">
        <f>SUM(F251,F256,F257)</f>
        <v>0</v>
      </c>
      <c r="G250" s="228">
        <f t="shared" ref="G250:O250" si="247">SUM(G251,G256,G257)</f>
        <v>0</v>
      </c>
      <c r="H250" s="38">
        <f t="shared" si="247"/>
        <v>0</v>
      </c>
      <c r="I250" s="123">
        <f t="shared" si="247"/>
        <v>0</v>
      </c>
      <c r="J250" s="130">
        <f t="shared" si="247"/>
        <v>0</v>
      </c>
      <c r="K250" s="38">
        <f t="shared" si="247"/>
        <v>0</v>
      </c>
      <c r="L250" s="175">
        <f t="shared" si="247"/>
        <v>0</v>
      </c>
      <c r="M250" s="228">
        <f t="shared" si="247"/>
        <v>0</v>
      </c>
      <c r="N250" s="38">
        <f t="shared" si="247"/>
        <v>0</v>
      </c>
      <c r="O250" s="123">
        <f t="shared" si="247"/>
        <v>0</v>
      </c>
      <c r="P250" s="315"/>
      <c r="Q250" s="297"/>
    </row>
    <row r="251" spans="1:17" hidden="1" x14ac:dyDescent="0.25">
      <c r="A251" s="782">
        <v>6320</v>
      </c>
      <c r="B251" s="40" t="s">
        <v>245</v>
      </c>
      <c r="C251" s="201">
        <f t="shared" si="239"/>
        <v>0</v>
      </c>
      <c r="D251" s="131">
        <f>SUM(D252:D255)</f>
        <v>0</v>
      </c>
      <c r="E251" s="79">
        <f t="shared" ref="E251" si="248">SUM(E252:E255)</f>
        <v>0</v>
      </c>
      <c r="F251" s="176">
        <f>SUM(F252:F255)</f>
        <v>0</v>
      </c>
      <c r="G251" s="233">
        <f t="shared" ref="G251:O251" si="249">SUM(G252:G255)</f>
        <v>0</v>
      </c>
      <c r="H251" s="79">
        <f t="shared" si="249"/>
        <v>0</v>
      </c>
      <c r="I251" s="90">
        <f t="shared" si="249"/>
        <v>0</v>
      </c>
      <c r="J251" s="131">
        <f t="shared" si="249"/>
        <v>0</v>
      </c>
      <c r="K251" s="79">
        <f t="shared" si="249"/>
        <v>0</v>
      </c>
      <c r="L251" s="176">
        <f t="shared" si="249"/>
        <v>0</v>
      </c>
      <c r="M251" s="233">
        <f t="shared" si="249"/>
        <v>0</v>
      </c>
      <c r="N251" s="79">
        <f t="shared" si="249"/>
        <v>0</v>
      </c>
      <c r="O251" s="90">
        <f t="shared" si="249"/>
        <v>0</v>
      </c>
      <c r="P251" s="290"/>
      <c r="Q251" s="297"/>
    </row>
    <row r="252" spans="1:17" hidden="1" x14ac:dyDescent="0.25">
      <c r="A252" s="30">
        <v>6322</v>
      </c>
      <c r="B252" s="43" t="s">
        <v>246</v>
      </c>
      <c r="C252" s="190">
        <f t="shared" si="239"/>
        <v>0</v>
      </c>
      <c r="D252" s="264">
        <v>0</v>
      </c>
      <c r="E252" s="45"/>
      <c r="F252" s="95">
        <f t="shared" ref="F252:F257" si="250">D252+E252</f>
        <v>0</v>
      </c>
      <c r="G252" s="230"/>
      <c r="H252" s="45"/>
      <c r="I252" s="91">
        <f t="shared" ref="I252:I257" si="251">G252+H252</f>
        <v>0</v>
      </c>
      <c r="J252" s="264"/>
      <c r="K252" s="45"/>
      <c r="L252" s="95">
        <f t="shared" ref="L252:L257" si="252">J252+K252</f>
        <v>0</v>
      </c>
      <c r="M252" s="230"/>
      <c r="N252" s="45"/>
      <c r="O252" s="91">
        <f t="shared" ref="O252:O257" si="253">M252+N252</f>
        <v>0</v>
      </c>
      <c r="P252" s="291"/>
      <c r="Q252" s="297"/>
    </row>
    <row r="253" spans="1:17" ht="24" hidden="1" x14ac:dyDescent="0.25">
      <c r="A253" s="30">
        <v>6323</v>
      </c>
      <c r="B253" s="43" t="s">
        <v>247</v>
      </c>
      <c r="C253" s="190">
        <f t="shared" si="239"/>
        <v>0</v>
      </c>
      <c r="D253" s="264">
        <v>0</v>
      </c>
      <c r="E253" s="45"/>
      <c r="F253" s="95">
        <f t="shared" si="250"/>
        <v>0</v>
      </c>
      <c r="G253" s="230"/>
      <c r="H253" s="45"/>
      <c r="I253" s="91">
        <f t="shared" si="251"/>
        <v>0</v>
      </c>
      <c r="J253" s="264"/>
      <c r="K253" s="45"/>
      <c r="L253" s="95">
        <f t="shared" si="252"/>
        <v>0</v>
      </c>
      <c r="M253" s="230"/>
      <c r="N253" s="45"/>
      <c r="O253" s="91">
        <f t="shared" si="253"/>
        <v>0</v>
      </c>
      <c r="P253" s="291"/>
      <c r="Q253" s="297"/>
    </row>
    <row r="254" spans="1:17" ht="24" hidden="1" x14ac:dyDescent="0.25">
      <c r="A254" s="30">
        <v>6324</v>
      </c>
      <c r="B254" s="43" t="s">
        <v>301</v>
      </c>
      <c r="C254" s="190">
        <f t="shared" si="239"/>
        <v>0</v>
      </c>
      <c r="D254" s="264">
        <v>0</v>
      </c>
      <c r="E254" s="45"/>
      <c r="F254" s="95">
        <f t="shared" si="250"/>
        <v>0</v>
      </c>
      <c r="G254" s="230"/>
      <c r="H254" s="45"/>
      <c r="I254" s="91">
        <f t="shared" si="251"/>
        <v>0</v>
      </c>
      <c r="J254" s="264"/>
      <c r="K254" s="45"/>
      <c r="L254" s="95">
        <f t="shared" si="252"/>
        <v>0</v>
      </c>
      <c r="M254" s="230"/>
      <c r="N254" s="45"/>
      <c r="O254" s="91">
        <f t="shared" si="253"/>
        <v>0</v>
      </c>
      <c r="P254" s="291"/>
      <c r="Q254" s="297"/>
    </row>
    <row r="255" spans="1:17" hidden="1" x14ac:dyDescent="0.25">
      <c r="A255" s="27">
        <v>6329</v>
      </c>
      <c r="B255" s="40" t="s">
        <v>302</v>
      </c>
      <c r="C255" s="189">
        <f t="shared" si="239"/>
        <v>0</v>
      </c>
      <c r="D255" s="263">
        <v>0</v>
      </c>
      <c r="E255" s="42"/>
      <c r="F255" s="176">
        <f t="shared" si="250"/>
        <v>0</v>
      </c>
      <c r="G255" s="220"/>
      <c r="H255" s="42"/>
      <c r="I255" s="90">
        <f t="shared" si="251"/>
        <v>0</v>
      </c>
      <c r="J255" s="263"/>
      <c r="K255" s="42"/>
      <c r="L255" s="176">
        <f t="shared" si="252"/>
        <v>0</v>
      </c>
      <c r="M255" s="220"/>
      <c r="N255" s="42"/>
      <c r="O255" s="90">
        <f t="shared" si="253"/>
        <v>0</v>
      </c>
      <c r="P255" s="290"/>
      <c r="Q255" s="297"/>
    </row>
    <row r="256" spans="1:17" hidden="1" x14ac:dyDescent="0.25">
      <c r="A256" s="92">
        <v>6330</v>
      </c>
      <c r="B256" s="93" t="s">
        <v>248</v>
      </c>
      <c r="C256" s="201">
        <f t="shared" si="239"/>
        <v>0</v>
      </c>
      <c r="D256" s="265">
        <v>0</v>
      </c>
      <c r="E256" s="84"/>
      <c r="F256" s="329">
        <f t="shared" si="250"/>
        <v>0</v>
      </c>
      <c r="G256" s="235"/>
      <c r="H256" s="84"/>
      <c r="I256" s="156">
        <f t="shared" si="251"/>
        <v>0</v>
      </c>
      <c r="J256" s="265"/>
      <c r="K256" s="84"/>
      <c r="L256" s="329">
        <f t="shared" si="252"/>
        <v>0</v>
      </c>
      <c r="M256" s="235"/>
      <c r="N256" s="84"/>
      <c r="O256" s="156">
        <f t="shared" si="253"/>
        <v>0</v>
      </c>
      <c r="P256" s="294"/>
      <c r="Q256" s="297"/>
    </row>
    <row r="257" spans="1:17" hidden="1" x14ac:dyDescent="0.25">
      <c r="A257" s="75">
        <v>6360</v>
      </c>
      <c r="B257" s="43" t="s">
        <v>249</v>
      </c>
      <c r="C257" s="190">
        <f t="shared" si="239"/>
        <v>0</v>
      </c>
      <c r="D257" s="264">
        <v>0</v>
      </c>
      <c r="E257" s="45"/>
      <c r="F257" s="95">
        <f t="shared" si="250"/>
        <v>0</v>
      </c>
      <c r="G257" s="230"/>
      <c r="H257" s="45"/>
      <c r="I257" s="91">
        <f t="shared" si="251"/>
        <v>0</v>
      </c>
      <c r="J257" s="264"/>
      <c r="K257" s="45"/>
      <c r="L257" s="95">
        <f t="shared" si="252"/>
        <v>0</v>
      </c>
      <c r="M257" s="230"/>
      <c r="N257" s="45"/>
      <c r="O257" s="91">
        <f t="shared" si="253"/>
        <v>0</v>
      </c>
      <c r="P257" s="291"/>
      <c r="Q257" s="297"/>
    </row>
    <row r="258" spans="1:17" ht="24" hidden="1" x14ac:dyDescent="0.25">
      <c r="A258" s="35">
        <v>6400</v>
      </c>
      <c r="B258" s="72" t="s">
        <v>250</v>
      </c>
      <c r="C258" s="188">
        <f t="shared" si="239"/>
        <v>0</v>
      </c>
      <c r="D258" s="130">
        <f>SUM(D259,D263)</f>
        <v>0</v>
      </c>
      <c r="E258" s="38">
        <f t="shared" ref="E258" si="254">SUM(E259,E263)</f>
        <v>0</v>
      </c>
      <c r="F258" s="175">
        <f>SUM(F259,F263)</f>
        <v>0</v>
      </c>
      <c r="G258" s="228">
        <f t="shared" ref="G258:O258" si="255">SUM(G259,G263)</f>
        <v>0</v>
      </c>
      <c r="H258" s="38">
        <f t="shared" si="255"/>
        <v>0</v>
      </c>
      <c r="I258" s="123">
        <f t="shared" si="255"/>
        <v>0</v>
      </c>
      <c r="J258" s="130">
        <f t="shared" si="255"/>
        <v>0</v>
      </c>
      <c r="K258" s="38">
        <f t="shared" si="255"/>
        <v>0</v>
      </c>
      <c r="L258" s="175">
        <f t="shared" si="255"/>
        <v>0</v>
      </c>
      <c r="M258" s="228">
        <f t="shared" si="255"/>
        <v>0</v>
      </c>
      <c r="N258" s="38">
        <f t="shared" si="255"/>
        <v>0</v>
      </c>
      <c r="O258" s="123">
        <f t="shared" si="255"/>
        <v>0</v>
      </c>
      <c r="P258" s="315"/>
      <c r="Q258" s="297"/>
    </row>
    <row r="259" spans="1:17" ht="24" hidden="1" x14ac:dyDescent="0.25">
      <c r="A259" s="782">
        <v>6410</v>
      </c>
      <c r="B259" s="40" t="s">
        <v>251</v>
      </c>
      <c r="C259" s="189">
        <f t="shared" si="239"/>
        <v>0</v>
      </c>
      <c r="D259" s="131">
        <f>SUM(D260:D262)</f>
        <v>0</v>
      </c>
      <c r="E259" s="79">
        <f t="shared" ref="E259" si="256">SUM(E260:E262)</f>
        <v>0</v>
      </c>
      <c r="F259" s="176">
        <f>SUM(F260:F262)</f>
        <v>0</v>
      </c>
      <c r="G259" s="233">
        <f t="shared" ref="G259:O259" si="257">SUM(G260:G262)</f>
        <v>0</v>
      </c>
      <c r="H259" s="79">
        <f t="shared" si="257"/>
        <v>0</v>
      </c>
      <c r="I259" s="90">
        <f t="shared" si="257"/>
        <v>0</v>
      </c>
      <c r="J259" s="131">
        <f t="shared" si="257"/>
        <v>0</v>
      </c>
      <c r="K259" s="79">
        <f t="shared" si="257"/>
        <v>0</v>
      </c>
      <c r="L259" s="176">
        <f t="shared" si="257"/>
        <v>0</v>
      </c>
      <c r="M259" s="233">
        <f t="shared" si="257"/>
        <v>0</v>
      </c>
      <c r="N259" s="79">
        <f t="shared" si="257"/>
        <v>0</v>
      </c>
      <c r="O259" s="155">
        <f t="shared" si="257"/>
        <v>0</v>
      </c>
      <c r="P259" s="295"/>
      <c r="Q259" s="297"/>
    </row>
    <row r="260" spans="1:17" hidden="1" x14ac:dyDescent="0.25">
      <c r="A260" s="30">
        <v>6411</v>
      </c>
      <c r="B260" s="94" t="s">
        <v>252</v>
      </c>
      <c r="C260" s="190">
        <f t="shared" si="239"/>
        <v>0</v>
      </c>
      <c r="D260" s="264">
        <v>0</v>
      </c>
      <c r="E260" s="45"/>
      <c r="F260" s="95">
        <f t="shared" ref="F260:F262" si="258">D260+E260</f>
        <v>0</v>
      </c>
      <c r="G260" s="230"/>
      <c r="H260" s="45"/>
      <c r="I260" s="91">
        <f t="shared" ref="I260:I262" si="259">G260+H260</f>
        <v>0</v>
      </c>
      <c r="J260" s="264"/>
      <c r="K260" s="45"/>
      <c r="L260" s="95">
        <f t="shared" ref="L260:L262" si="260">J260+K260</f>
        <v>0</v>
      </c>
      <c r="M260" s="230"/>
      <c r="N260" s="45"/>
      <c r="O260" s="91">
        <f t="shared" ref="O260:O262" si="261">M260+N260</f>
        <v>0</v>
      </c>
      <c r="P260" s="291"/>
      <c r="Q260" s="297"/>
    </row>
    <row r="261" spans="1:17" ht="36" hidden="1" x14ac:dyDescent="0.25">
      <c r="A261" s="30">
        <v>6412</v>
      </c>
      <c r="B261" s="43" t="s">
        <v>253</v>
      </c>
      <c r="C261" s="190">
        <f t="shared" si="239"/>
        <v>0</v>
      </c>
      <c r="D261" s="264">
        <v>0</v>
      </c>
      <c r="E261" s="45"/>
      <c r="F261" s="95">
        <f t="shared" si="258"/>
        <v>0</v>
      </c>
      <c r="G261" s="230"/>
      <c r="H261" s="45"/>
      <c r="I261" s="91">
        <f t="shared" si="259"/>
        <v>0</v>
      </c>
      <c r="J261" s="264"/>
      <c r="K261" s="45"/>
      <c r="L261" s="95">
        <f t="shared" si="260"/>
        <v>0</v>
      </c>
      <c r="M261" s="230"/>
      <c r="N261" s="45"/>
      <c r="O261" s="91">
        <f t="shared" si="261"/>
        <v>0</v>
      </c>
      <c r="P261" s="291"/>
      <c r="Q261" s="297"/>
    </row>
    <row r="262" spans="1:17" ht="24" hidden="1" x14ac:dyDescent="0.25">
      <c r="A262" s="30">
        <v>6419</v>
      </c>
      <c r="B262" s="43" t="s">
        <v>254</v>
      </c>
      <c r="C262" s="190">
        <f t="shared" si="239"/>
        <v>0</v>
      </c>
      <c r="D262" s="264">
        <v>0</v>
      </c>
      <c r="E262" s="45"/>
      <c r="F262" s="95">
        <f t="shared" si="258"/>
        <v>0</v>
      </c>
      <c r="G262" s="230"/>
      <c r="H262" s="45"/>
      <c r="I262" s="91">
        <f t="shared" si="259"/>
        <v>0</v>
      </c>
      <c r="J262" s="264"/>
      <c r="K262" s="45"/>
      <c r="L262" s="95">
        <f t="shared" si="260"/>
        <v>0</v>
      </c>
      <c r="M262" s="230"/>
      <c r="N262" s="45"/>
      <c r="O262" s="91">
        <f t="shared" si="261"/>
        <v>0</v>
      </c>
      <c r="P262" s="291"/>
      <c r="Q262" s="297"/>
    </row>
    <row r="263" spans="1:17" ht="36" hidden="1" x14ac:dyDescent="0.25">
      <c r="A263" s="75">
        <v>6420</v>
      </c>
      <c r="B263" s="43" t="s">
        <v>255</v>
      </c>
      <c r="C263" s="190">
        <f t="shared" si="239"/>
        <v>0</v>
      </c>
      <c r="D263" s="132">
        <f>SUM(D264:D267)</f>
        <v>0</v>
      </c>
      <c r="E263" s="76">
        <f t="shared" ref="E263" si="262">SUM(E264:E267)</f>
        <v>0</v>
      </c>
      <c r="F263" s="95">
        <f>SUM(F264:F267)</f>
        <v>0</v>
      </c>
      <c r="G263" s="231">
        <f t="shared" ref="G263:N263" si="263">SUM(G264:G267)</f>
        <v>0</v>
      </c>
      <c r="H263" s="76">
        <f t="shared" si="263"/>
        <v>0</v>
      </c>
      <c r="I263" s="91">
        <f t="shared" si="263"/>
        <v>0</v>
      </c>
      <c r="J263" s="132">
        <f t="shared" si="263"/>
        <v>0</v>
      </c>
      <c r="K263" s="76">
        <f t="shared" si="263"/>
        <v>0</v>
      </c>
      <c r="L263" s="95">
        <f t="shared" si="263"/>
        <v>0</v>
      </c>
      <c r="M263" s="231">
        <f t="shared" si="263"/>
        <v>0</v>
      </c>
      <c r="N263" s="76">
        <f t="shared" si="263"/>
        <v>0</v>
      </c>
      <c r="O263" s="91">
        <f>SUM(O264:O267)</f>
        <v>0</v>
      </c>
      <c r="P263" s="291"/>
      <c r="Q263" s="297"/>
    </row>
    <row r="264" spans="1:17" hidden="1" x14ac:dyDescent="0.25">
      <c r="A264" s="30">
        <v>6421</v>
      </c>
      <c r="B264" s="43" t="s">
        <v>256</v>
      </c>
      <c r="C264" s="190">
        <f t="shared" si="239"/>
        <v>0</v>
      </c>
      <c r="D264" s="264">
        <v>0</v>
      </c>
      <c r="E264" s="45"/>
      <c r="F264" s="95">
        <f t="shared" ref="F264:F267" si="264">D264+E264</f>
        <v>0</v>
      </c>
      <c r="G264" s="230"/>
      <c r="H264" s="45"/>
      <c r="I264" s="91">
        <f t="shared" ref="I264:I267" si="265">G264+H264</f>
        <v>0</v>
      </c>
      <c r="J264" s="264"/>
      <c r="K264" s="45"/>
      <c r="L264" s="95">
        <f t="shared" ref="L264:L267" si="266">J264+K264</f>
        <v>0</v>
      </c>
      <c r="M264" s="230"/>
      <c r="N264" s="45"/>
      <c r="O264" s="91">
        <f t="shared" ref="O264:O267" si="267">M264+N264</f>
        <v>0</v>
      </c>
      <c r="P264" s="291"/>
      <c r="Q264" s="297"/>
    </row>
    <row r="265" spans="1:17" hidden="1" x14ac:dyDescent="0.25">
      <c r="A265" s="30">
        <v>6422</v>
      </c>
      <c r="B265" s="43" t="s">
        <v>257</v>
      </c>
      <c r="C265" s="190">
        <f t="shared" si="239"/>
        <v>0</v>
      </c>
      <c r="D265" s="264">
        <v>0</v>
      </c>
      <c r="E265" s="45"/>
      <c r="F265" s="95">
        <f t="shared" si="264"/>
        <v>0</v>
      </c>
      <c r="G265" s="230"/>
      <c r="H265" s="45"/>
      <c r="I265" s="91">
        <f t="shared" si="265"/>
        <v>0</v>
      </c>
      <c r="J265" s="264"/>
      <c r="K265" s="45"/>
      <c r="L265" s="95">
        <f t="shared" si="266"/>
        <v>0</v>
      </c>
      <c r="M265" s="230"/>
      <c r="N265" s="45"/>
      <c r="O265" s="91">
        <f t="shared" si="267"/>
        <v>0</v>
      </c>
      <c r="P265" s="291"/>
      <c r="Q265" s="297"/>
    </row>
    <row r="266" spans="1:17" hidden="1" x14ac:dyDescent="0.25">
      <c r="A266" s="30">
        <v>6423</v>
      </c>
      <c r="B266" s="43" t="s">
        <v>258</v>
      </c>
      <c r="C266" s="190">
        <f t="shared" si="239"/>
        <v>0</v>
      </c>
      <c r="D266" s="264">
        <v>0</v>
      </c>
      <c r="E266" s="45"/>
      <c r="F266" s="95">
        <f t="shared" si="264"/>
        <v>0</v>
      </c>
      <c r="G266" s="230"/>
      <c r="H266" s="45"/>
      <c r="I266" s="91">
        <f t="shared" si="265"/>
        <v>0</v>
      </c>
      <c r="J266" s="264"/>
      <c r="K266" s="45"/>
      <c r="L266" s="95">
        <f t="shared" si="266"/>
        <v>0</v>
      </c>
      <c r="M266" s="230"/>
      <c r="N266" s="45"/>
      <c r="O266" s="91">
        <f t="shared" si="267"/>
        <v>0</v>
      </c>
      <c r="P266" s="291"/>
      <c r="Q266" s="297"/>
    </row>
    <row r="267" spans="1:17" ht="24" hidden="1" x14ac:dyDescent="0.25">
      <c r="A267" s="30">
        <v>6424</v>
      </c>
      <c r="B267" s="43" t="s">
        <v>259</v>
      </c>
      <c r="C267" s="190">
        <f t="shared" si="239"/>
        <v>0</v>
      </c>
      <c r="D267" s="264">
        <v>0</v>
      </c>
      <c r="E267" s="45"/>
      <c r="F267" s="95">
        <f t="shared" si="264"/>
        <v>0</v>
      </c>
      <c r="G267" s="230"/>
      <c r="H267" s="45"/>
      <c r="I267" s="91">
        <f t="shared" si="265"/>
        <v>0</v>
      </c>
      <c r="J267" s="264"/>
      <c r="K267" s="45"/>
      <c r="L267" s="95">
        <f t="shared" si="266"/>
        <v>0</v>
      </c>
      <c r="M267" s="230"/>
      <c r="N267" s="45"/>
      <c r="O267" s="91">
        <f t="shared" si="267"/>
        <v>0</v>
      </c>
      <c r="P267" s="291"/>
      <c r="Q267" s="297"/>
    </row>
    <row r="268" spans="1:17" ht="24" hidden="1" x14ac:dyDescent="0.25">
      <c r="A268" s="97">
        <v>7000</v>
      </c>
      <c r="B268" s="97" t="s">
        <v>260</v>
      </c>
      <c r="C268" s="203">
        <f>SUM(F268,I268,L268,O268)</f>
        <v>0</v>
      </c>
      <c r="D268" s="139">
        <f>SUM(D269,D279)</f>
        <v>0</v>
      </c>
      <c r="E268" s="98">
        <f t="shared" ref="E268" si="268">SUM(E269,E279)</f>
        <v>0</v>
      </c>
      <c r="F268" s="266">
        <f>SUM(F269,F279)</f>
        <v>0</v>
      </c>
      <c r="G268" s="237">
        <f t="shared" ref="G268:N268" si="269">SUM(G269,G279)</f>
        <v>0</v>
      </c>
      <c r="H268" s="98">
        <f t="shared" si="269"/>
        <v>0</v>
      </c>
      <c r="I268" s="276">
        <f t="shared" si="269"/>
        <v>0</v>
      </c>
      <c r="J268" s="139">
        <f t="shared" si="269"/>
        <v>0</v>
      </c>
      <c r="K268" s="98">
        <f t="shared" si="269"/>
        <v>0</v>
      </c>
      <c r="L268" s="266">
        <f t="shared" si="269"/>
        <v>0</v>
      </c>
      <c r="M268" s="237">
        <f t="shared" si="269"/>
        <v>0</v>
      </c>
      <c r="N268" s="98">
        <f t="shared" si="269"/>
        <v>0</v>
      </c>
      <c r="O268" s="158">
        <f>SUM(O269,O279)</f>
        <v>0</v>
      </c>
      <c r="P268" s="317"/>
      <c r="Q268" s="297"/>
    </row>
    <row r="269" spans="1:17" hidden="1" x14ac:dyDescent="0.25">
      <c r="A269" s="35">
        <v>7200</v>
      </c>
      <c r="B269" s="72" t="s">
        <v>261</v>
      </c>
      <c r="C269" s="188">
        <f t="shared" si="239"/>
        <v>0</v>
      </c>
      <c r="D269" s="130">
        <f>SUM(D270,D271,D274,D275,D278)</f>
        <v>0</v>
      </c>
      <c r="E269" s="38">
        <f t="shared" ref="E269" si="270">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782">
        <v>7210</v>
      </c>
      <c r="B270" s="40" t="s">
        <v>262</v>
      </c>
      <c r="C270" s="189">
        <f t="shared" si="239"/>
        <v>0</v>
      </c>
      <c r="D270" s="263">
        <v>0</v>
      </c>
      <c r="E270" s="42"/>
      <c r="F270" s="176">
        <f>D270+E270</f>
        <v>0</v>
      </c>
      <c r="G270" s="220"/>
      <c r="H270" s="42"/>
      <c r="I270" s="90">
        <f>G270+H270</f>
        <v>0</v>
      </c>
      <c r="J270" s="263"/>
      <c r="K270" s="42"/>
      <c r="L270" s="176">
        <f>J270+K270</f>
        <v>0</v>
      </c>
      <c r="M270" s="220"/>
      <c r="N270" s="42"/>
      <c r="O270" s="90">
        <f>M270+N270</f>
        <v>0</v>
      </c>
      <c r="P270" s="290"/>
      <c r="Q270" s="297"/>
    </row>
    <row r="271" spans="1:17" s="96" customFormat="1" ht="24" hidden="1" x14ac:dyDescent="0.25">
      <c r="A271" s="75">
        <v>7220</v>
      </c>
      <c r="B271" s="43" t="s">
        <v>263</v>
      </c>
      <c r="C271" s="190">
        <f t="shared" si="239"/>
        <v>0</v>
      </c>
      <c r="D271" s="132">
        <f>SUM(D272:D273)</f>
        <v>0</v>
      </c>
      <c r="E271" s="76">
        <f t="shared" ref="E271" si="271">SUM(E272:E273)</f>
        <v>0</v>
      </c>
      <c r="F271" s="95">
        <f>SUM(F272:F273)</f>
        <v>0</v>
      </c>
      <c r="G271" s="231">
        <f t="shared" ref="G271:O271" si="272">SUM(G272:G273)</f>
        <v>0</v>
      </c>
      <c r="H271" s="76">
        <f t="shared" si="272"/>
        <v>0</v>
      </c>
      <c r="I271" s="91">
        <f t="shared" si="272"/>
        <v>0</v>
      </c>
      <c r="J271" s="132">
        <f t="shared" si="272"/>
        <v>0</v>
      </c>
      <c r="K271" s="76">
        <f t="shared" si="272"/>
        <v>0</v>
      </c>
      <c r="L271" s="95">
        <f t="shared" si="272"/>
        <v>0</v>
      </c>
      <c r="M271" s="231">
        <f t="shared" si="272"/>
        <v>0</v>
      </c>
      <c r="N271" s="76">
        <f t="shared" si="272"/>
        <v>0</v>
      </c>
      <c r="O271" s="91">
        <f t="shared" si="272"/>
        <v>0</v>
      </c>
      <c r="P271" s="291"/>
      <c r="Q271" s="301"/>
    </row>
    <row r="272" spans="1:17" s="96" customFormat="1" ht="24" hidden="1" x14ac:dyDescent="0.25">
      <c r="A272" s="30">
        <v>7221</v>
      </c>
      <c r="B272" s="43" t="s">
        <v>264</v>
      </c>
      <c r="C272" s="190">
        <f t="shared" si="239"/>
        <v>0</v>
      </c>
      <c r="D272" s="264">
        <v>0</v>
      </c>
      <c r="E272" s="45"/>
      <c r="F272" s="95">
        <f t="shared" ref="F272:F274" si="273">D272+E272</f>
        <v>0</v>
      </c>
      <c r="G272" s="230"/>
      <c r="H272" s="45"/>
      <c r="I272" s="91">
        <f t="shared" ref="I272:I274" si="274">G272+H272</f>
        <v>0</v>
      </c>
      <c r="J272" s="264"/>
      <c r="K272" s="45"/>
      <c r="L272" s="95">
        <f t="shared" ref="L272:L274" si="275">J272+K272</f>
        <v>0</v>
      </c>
      <c r="M272" s="230"/>
      <c r="N272" s="45"/>
      <c r="O272" s="91">
        <f t="shared" ref="O272:O274" si="276">M272+N272</f>
        <v>0</v>
      </c>
      <c r="P272" s="291"/>
      <c r="Q272" s="301"/>
    </row>
    <row r="273" spans="1:17" s="96" customFormat="1" ht="36" hidden="1" x14ac:dyDescent="0.25">
      <c r="A273" s="30">
        <v>7222</v>
      </c>
      <c r="B273" s="43" t="s">
        <v>265</v>
      </c>
      <c r="C273" s="190">
        <f t="shared" si="239"/>
        <v>0</v>
      </c>
      <c r="D273" s="264">
        <v>0</v>
      </c>
      <c r="E273" s="45"/>
      <c r="F273" s="95">
        <f t="shared" si="273"/>
        <v>0</v>
      </c>
      <c r="G273" s="230"/>
      <c r="H273" s="45"/>
      <c r="I273" s="91">
        <f t="shared" si="274"/>
        <v>0</v>
      </c>
      <c r="J273" s="264"/>
      <c r="K273" s="45"/>
      <c r="L273" s="95">
        <f t="shared" si="275"/>
        <v>0</v>
      </c>
      <c r="M273" s="230"/>
      <c r="N273" s="45"/>
      <c r="O273" s="91">
        <f t="shared" si="276"/>
        <v>0</v>
      </c>
      <c r="P273" s="291"/>
      <c r="Q273" s="301"/>
    </row>
    <row r="274" spans="1:17" ht="24" hidden="1" x14ac:dyDescent="0.25">
      <c r="A274" s="75">
        <v>7230</v>
      </c>
      <c r="B274" s="43" t="s">
        <v>308</v>
      </c>
      <c r="C274" s="190">
        <f t="shared" si="239"/>
        <v>0</v>
      </c>
      <c r="D274" s="264">
        <v>0</v>
      </c>
      <c r="E274" s="45"/>
      <c r="F274" s="95">
        <f t="shared" si="273"/>
        <v>0</v>
      </c>
      <c r="G274" s="230"/>
      <c r="H274" s="45"/>
      <c r="I274" s="91">
        <f t="shared" si="274"/>
        <v>0</v>
      </c>
      <c r="J274" s="264"/>
      <c r="K274" s="45"/>
      <c r="L274" s="95">
        <f t="shared" si="275"/>
        <v>0</v>
      </c>
      <c r="M274" s="230"/>
      <c r="N274" s="45"/>
      <c r="O274" s="91">
        <f t="shared" si="276"/>
        <v>0</v>
      </c>
      <c r="P274" s="291"/>
      <c r="Q274" s="297"/>
    </row>
    <row r="275" spans="1:17" ht="24" hidden="1" x14ac:dyDescent="0.25">
      <c r="A275" s="75">
        <v>7240</v>
      </c>
      <c r="B275" s="43" t="s">
        <v>266</v>
      </c>
      <c r="C275" s="190">
        <f t="shared" si="239"/>
        <v>0</v>
      </c>
      <c r="D275" s="132">
        <f>SUM(D276:D277)</f>
        <v>0</v>
      </c>
      <c r="E275" s="76">
        <f t="shared" ref="E275" si="277">SUM(E276:E277)</f>
        <v>0</v>
      </c>
      <c r="F275" s="95">
        <f>SUM(F276:F277)</f>
        <v>0</v>
      </c>
      <c r="G275" s="231">
        <f t="shared" ref="G275:O275" si="278">SUM(G276:G277)</f>
        <v>0</v>
      </c>
      <c r="H275" s="76">
        <f t="shared" si="278"/>
        <v>0</v>
      </c>
      <c r="I275" s="91">
        <f t="shared" si="278"/>
        <v>0</v>
      </c>
      <c r="J275" s="132">
        <f t="shared" si="278"/>
        <v>0</v>
      </c>
      <c r="K275" s="76">
        <f t="shared" si="278"/>
        <v>0</v>
      </c>
      <c r="L275" s="95">
        <f t="shared" si="278"/>
        <v>0</v>
      </c>
      <c r="M275" s="231">
        <f t="shared" si="278"/>
        <v>0</v>
      </c>
      <c r="N275" s="76">
        <f t="shared" si="278"/>
        <v>0</v>
      </c>
      <c r="O275" s="91">
        <f t="shared" si="278"/>
        <v>0</v>
      </c>
      <c r="P275" s="291"/>
      <c r="Q275" s="297"/>
    </row>
    <row r="276" spans="1:17" ht="36" hidden="1" x14ac:dyDescent="0.25">
      <c r="A276" s="30">
        <v>7245</v>
      </c>
      <c r="B276" s="43" t="s">
        <v>267</v>
      </c>
      <c r="C276" s="190">
        <f t="shared" si="239"/>
        <v>0</v>
      </c>
      <c r="D276" s="264">
        <v>0</v>
      </c>
      <c r="E276" s="45"/>
      <c r="F276" s="95">
        <f t="shared" ref="F276:F278" si="279">D276+E276</f>
        <v>0</v>
      </c>
      <c r="G276" s="230"/>
      <c r="H276" s="45"/>
      <c r="I276" s="91">
        <f t="shared" ref="I276:I278" si="280">G276+H276</f>
        <v>0</v>
      </c>
      <c r="J276" s="264"/>
      <c r="K276" s="45"/>
      <c r="L276" s="95">
        <f t="shared" ref="L276:L278" si="281">J276+K276</f>
        <v>0</v>
      </c>
      <c r="M276" s="230"/>
      <c r="N276" s="45"/>
      <c r="O276" s="91">
        <f t="shared" ref="O276:O278" si="282">M276+N276</f>
        <v>0</v>
      </c>
      <c r="P276" s="291"/>
      <c r="Q276" s="297"/>
    </row>
    <row r="277" spans="1:17" ht="72" hidden="1" x14ac:dyDescent="0.25">
      <c r="A277" s="30">
        <v>7246</v>
      </c>
      <c r="B277" s="43" t="s">
        <v>268</v>
      </c>
      <c r="C277" s="190">
        <f t="shared" si="239"/>
        <v>0</v>
      </c>
      <c r="D277" s="264">
        <v>0</v>
      </c>
      <c r="E277" s="45"/>
      <c r="F277" s="95">
        <f t="shared" si="279"/>
        <v>0</v>
      </c>
      <c r="G277" s="230"/>
      <c r="H277" s="45"/>
      <c r="I277" s="91">
        <f t="shared" si="280"/>
        <v>0</v>
      </c>
      <c r="J277" s="264"/>
      <c r="K277" s="45"/>
      <c r="L277" s="95">
        <f t="shared" si="281"/>
        <v>0</v>
      </c>
      <c r="M277" s="230"/>
      <c r="N277" s="45"/>
      <c r="O277" s="91">
        <f t="shared" si="282"/>
        <v>0</v>
      </c>
      <c r="P277" s="291"/>
      <c r="Q277" s="297"/>
    </row>
    <row r="278" spans="1:17" ht="24" hidden="1" x14ac:dyDescent="0.25">
      <c r="A278" s="92">
        <v>7260</v>
      </c>
      <c r="B278" s="40" t="s">
        <v>269</v>
      </c>
      <c r="C278" s="189">
        <f t="shared" si="239"/>
        <v>0</v>
      </c>
      <c r="D278" s="263">
        <v>0</v>
      </c>
      <c r="E278" s="42"/>
      <c r="F278" s="176">
        <f t="shared" si="279"/>
        <v>0</v>
      </c>
      <c r="G278" s="220"/>
      <c r="H278" s="42"/>
      <c r="I278" s="90">
        <f t="shared" si="280"/>
        <v>0</v>
      </c>
      <c r="J278" s="263"/>
      <c r="K278" s="42"/>
      <c r="L278" s="176">
        <f t="shared" si="281"/>
        <v>0</v>
      </c>
      <c r="M278" s="220"/>
      <c r="N278" s="42"/>
      <c r="O278" s="90">
        <f t="shared" si="282"/>
        <v>0</v>
      </c>
      <c r="P278" s="290"/>
      <c r="Q278" s="297"/>
    </row>
    <row r="279" spans="1:17" hidden="1" x14ac:dyDescent="0.25">
      <c r="A279" s="55">
        <v>7700</v>
      </c>
      <c r="B279" s="105" t="s">
        <v>298</v>
      </c>
      <c r="C279" s="204">
        <f t="shared" si="239"/>
        <v>0</v>
      </c>
      <c r="D279" s="140">
        <f>D280</f>
        <v>0</v>
      </c>
      <c r="E279" s="106">
        <f t="shared" ref="E279:O279" si="283">E280</f>
        <v>0</v>
      </c>
      <c r="F279" s="177">
        <f t="shared" si="283"/>
        <v>0</v>
      </c>
      <c r="G279" s="238">
        <f t="shared" si="283"/>
        <v>0</v>
      </c>
      <c r="H279" s="106">
        <f t="shared" si="283"/>
        <v>0</v>
      </c>
      <c r="I279" s="277">
        <f t="shared" si="283"/>
        <v>0</v>
      </c>
      <c r="J279" s="140">
        <f t="shared" si="283"/>
        <v>0</v>
      </c>
      <c r="K279" s="106">
        <f t="shared" si="283"/>
        <v>0</v>
      </c>
      <c r="L279" s="177">
        <f t="shared" si="283"/>
        <v>0</v>
      </c>
      <c r="M279" s="238">
        <f t="shared" si="283"/>
        <v>0</v>
      </c>
      <c r="N279" s="106">
        <f t="shared" si="283"/>
        <v>0</v>
      </c>
      <c r="O279" s="277">
        <f t="shared" si="283"/>
        <v>0</v>
      </c>
      <c r="P279" s="315"/>
      <c r="Q279" s="297"/>
    </row>
    <row r="280" spans="1:17" hidden="1" x14ac:dyDescent="0.25">
      <c r="A280" s="73">
        <v>7720</v>
      </c>
      <c r="B280" s="40" t="s">
        <v>299</v>
      </c>
      <c r="C280" s="191">
        <f t="shared" si="239"/>
        <v>0</v>
      </c>
      <c r="D280" s="256">
        <v>0</v>
      </c>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239"/>
        <v>0</v>
      </c>
      <c r="D281" s="132">
        <f>SUM(D282:D283)</f>
        <v>0</v>
      </c>
      <c r="E281" s="76">
        <f t="shared" ref="E281" si="284">SUM(E282:E283)</f>
        <v>0</v>
      </c>
      <c r="F281" s="95">
        <f>SUM(F282:F283)</f>
        <v>0</v>
      </c>
      <c r="G281" s="231">
        <f t="shared" ref="G281:O281" si="285">SUM(G282:G283)</f>
        <v>0</v>
      </c>
      <c r="H281" s="76">
        <f t="shared" si="285"/>
        <v>0</v>
      </c>
      <c r="I281" s="91">
        <f t="shared" si="285"/>
        <v>0</v>
      </c>
      <c r="J281" s="132">
        <f t="shared" si="285"/>
        <v>0</v>
      </c>
      <c r="K281" s="76">
        <f t="shared" si="285"/>
        <v>0</v>
      </c>
      <c r="L281" s="95">
        <f t="shared" si="285"/>
        <v>0</v>
      </c>
      <c r="M281" s="231">
        <f t="shared" si="285"/>
        <v>0</v>
      </c>
      <c r="N281" s="76">
        <f t="shared" si="285"/>
        <v>0</v>
      </c>
      <c r="O281" s="91">
        <f t="shared" si="285"/>
        <v>0</v>
      </c>
      <c r="P281" s="291"/>
      <c r="Q281" s="297"/>
    </row>
    <row r="282" spans="1:17" hidden="1" x14ac:dyDescent="0.25">
      <c r="A282" s="94" t="s">
        <v>271</v>
      </c>
      <c r="B282" s="30" t="s">
        <v>272</v>
      </c>
      <c r="C282" s="190">
        <f t="shared" si="239"/>
        <v>0</v>
      </c>
      <c r="D282" s="264"/>
      <c r="E282" s="45"/>
      <c r="F282" s="95">
        <f>E282+D282</f>
        <v>0</v>
      </c>
      <c r="G282" s="230"/>
      <c r="H282" s="45"/>
      <c r="I282" s="91">
        <f>H282+G282</f>
        <v>0</v>
      </c>
      <c r="J282" s="264"/>
      <c r="K282" s="45"/>
      <c r="L282" s="95">
        <f>K282+J282</f>
        <v>0</v>
      </c>
      <c r="M282" s="230"/>
      <c r="N282" s="45"/>
      <c r="O282" s="91">
        <f>N282+M282</f>
        <v>0</v>
      </c>
      <c r="P282" s="291"/>
      <c r="Q282" s="297"/>
    </row>
    <row r="283" spans="1:17" hidden="1" x14ac:dyDescent="0.25">
      <c r="A283" s="94" t="s">
        <v>273</v>
      </c>
      <c r="B283" s="99" t="s">
        <v>274</v>
      </c>
      <c r="C283" s="189">
        <f t="shared" si="239"/>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239"/>
        <v>1556468</v>
      </c>
      <c r="D284" s="141">
        <f>SUM(D281,D268,D229,D194,D186,D172,D74,D52)</f>
        <v>1492246</v>
      </c>
      <c r="E284" s="278">
        <f t="shared" ref="E284:O284" si="286">SUM(E281,E268,E229,E194,E186,E172,E74,E52)</f>
        <v>64222</v>
      </c>
      <c r="F284" s="901">
        <f t="shared" si="286"/>
        <v>1556468</v>
      </c>
      <c r="G284" s="240">
        <f t="shared" si="286"/>
        <v>0</v>
      </c>
      <c r="H284" s="278">
        <f t="shared" si="286"/>
        <v>0</v>
      </c>
      <c r="I284" s="901">
        <f t="shared" si="286"/>
        <v>0</v>
      </c>
      <c r="J284" s="141">
        <f t="shared" si="286"/>
        <v>0</v>
      </c>
      <c r="K284" s="111">
        <f t="shared" si="286"/>
        <v>0</v>
      </c>
      <c r="L284" s="112">
        <f t="shared" si="286"/>
        <v>0</v>
      </c>
      <c r="M284" s="240">
        <f t="shared" si="286"/>
        <v>0</v>
      </c>
      <c r="N284" s="111">
        <f t="shared" si="286"/>
        <v>0</v>
      </c>
      <c r="O284" s="278">
        <f t="shared" si="286"/>
        <v>0</v>
      </c>
      <c r="P284" s="318"/>
      <c r="Q284" s="297"/>
    </row>
    <row r="285" spans="1:17" s="19" customFormat="1" ht="13.5" hidden="1" thickTop="1" thickBot="1" x14ac:dyDescent="0.3">
      <c r="A285" s="1283" t="s">
        <v>276</v>
      </c>
      <c r="B285" s="1284"/>
      <c r="C285" s="206">
        <f t="shared" si="239"/>
        <v>0</v>
      </c>
      <c r="D285" s="142">
        <f>SUM(D24,D25,D41,D42)-D50</f>
        <v>0</v>
      </c>
      <c r="E285" s="114">
        <f t="shared" ref="E285:F285" si="287">SUM(E24,E25,E41,E42)-E50</f>
        <v>0</v>
      </c>
      <c r="F285" s="115">
        <f t="shared" si="287"/>
        <v>0</v>
      </c>
      <c r="G285" s="241">
        <f>SUM(G24,G42)-G50</f>
        <v>0</v>
      </c>
      <c r="H285" s="114">
        <f t="shared" ref="H285:I285" si="288">SUM(H24,H42)-H50</f>
        <v>0</v>
      </c>
      <c r="I285" s="126">
        <f t="shared" si="288"/>
        <v>0</v>
      </c>
      <c r="J285" s="142">
        <f>SUM(J26,J42)-J50</f>
        <v>0</v>
      </c>
      <c r="K285" s="114">
        <f t="shared" ref="K285:L285" si="289">SUM(K26,K42)-K50</f>
        <v>0</v>
      </c>
      <c r="L285" s="115">
        <f t="shared" si="289"/>
        <v>0</v>
      </c>
      <c r="M285" s="241">
        <f>SUM(M44)-M50</f>
        <v>0</v>
      </c>
      <c r="N285" s="114">
        <f t="shared" ref="N285:O285" si="290">SUM(N44)-N50</f>
        <v>0</v>
      </c>
      <c r="O285" s="126">
        <f t="shared" si="290"/>
        <v>0</v>
      </c>
      <c r="P285" s="296"/>
      <c r="Q285" s="182"/>
    </row>
    <row r="286" spans="1:17" s="19" customFormat="1" ht="12.75" hidden="1" thickTop="1" x14ac:dyDescent="0.25">
      <c r="A286" s="1285" t="s">
        <v>277</v>
      </c>
      <c r="B286" s="1286"/>
      <c r="C286" s="207">
        <f t="shared" si="239"/>
        <v>0</v>
      </c>
      <c r="D286" s="143">
        <f>SUM(D287,D288)-D295+D296</f>
        <v>0</v>
      </c>
      <c r="E286" s="103">
        <f t="shared" ref="E286:O286" si="291">SUM(E287,E288)-E295+E296</f>
        <v>0</v>
      </c>
      <c r="F286" s="109">
        <f t="shared" si="291"/>
        <v>0</v>
      </c>
      <c r="G286" s="242">
        <f t="shared" si="291"/>
        <v>0</v>
      </c>
      <c r="H286" s="103">
        <f t="shared" si="291"/>
        <v>0</v>
      </c>
      <c r="I286" s="113">
        <f t="shared" si="291"/>
        <v>0</v>
      </c>
      <c r="J286" s="143">
        <f t="shared" si="291"/>
        <v>0</v>
      </c>
      <c r="K286" s="103">
        <f t="shared" si="291"/>
        <v>0</v>
      </c>
      <c r="L286" s="109">
        <f t="shared" si="291"/>
        <v>0</v>
      </c>
      <c r="M286" s="242">
        <f t="shared" si="291"/>
        <v>0</v>
      </c>
      <c r="N286" s="103">
        <f t="shared" si="291"/>
        <v>0</v>
      </c>
      <c r="O286" s="113">
        <f t="shared" si="291"/>
        <v>0</v>
      </c>
      <c r="P286" s="319"/>
      <c r="Q286" s="182"/>
    </row>
    <row r="287" spans="1:17" s="19" customFormat="1" ht="13.5" hidden="1" thickTop="1" thickBot="1" x14ac:dyDescent="0.3">
      <c r="A287" s="63" t="s">
        <v>278</v>
      </c>
      <c r="B287" s="63" t="s">
        <v>279</v>
      </c>
      <c r="C287" s="197">
        <f t="shared" si="239"/>
        <v>0</v>
      </c>
      <c r="D287" s="134">
        <f>D21-D281</f>
        <v>0</v>
      </c>
      <c r="E287" s="64">
        <f t="shared" ref="E287:O287" si="292">E21-E281</f>
        <v>0</v>
      </c>
      <c r="F287" s="169">
        <f t="shared" si="292"/>
        <v>0</v>
      </c>
      <c r="G287" s="224">
        <f t="shared" si="292"/>
        <v>0</v>
      </c>
      <c r="H287" s="64">
        <f t="shared" si="292"/>
        <v>0</v>
      </c>
      <c r="I287" s="117">
        <f t="shared" si="292"/>
        <v>0</v>
      </c>
      <c r="J287" s="134">
        <f t="shared" si="292"/>
        <v>0</v>
      </c>
      <c r="K287" s="64">
        <f t="shared" si="292"/>
        <v>0</v>
      </c>
      <c r="L287" s="169">
        <f t="shared" si="292"/>
        <v>0</v>
      </c>
      <c r="M287" s="224">
        <f t="shared" si="292"/>
        <v>0</v>
      </c>
      <c r="N287" s="64">
        <f t="shared" si="292"/>
        <v>0</v>
      </c>
      <c r="O287" s="117">
        <f t="shared" si="292"/>
        <v>0</v>
      </c>
      <c r="P287" s="310"/>
      <c r="Q287" s="182"/>
    </row>
    <row r="288" spans="1:17" s="19" customFormat="1" ht="12.75" hidden="1" thickTop="1" x14ac:dyDescent="0.25">
      <c r="A288" s="116" t="s">
        <v>280</v>
      </c>
      <c r="B288" s="116" t="s">
        <v>281</v>
      </c>
      <c r="C288" s="207">
        <f t="shared" si="239"/>
        <v>0</v>
      </c>
      <c r="D288" s="143">
        <f>SUM(D289,D291,D293)-SUM(D290,D292,D294)</f>
        <v>0</v>
      </c>
      <c r="E288" s="103">
        <f t="shared" ref="E288:O288" si="293">SUM(E289,E291,E293)-SUM(E290,E292,E294)</f>
        <v>0</v>
      </c>
      <c r="F288" s="109">
        <f t="shared" si="293"/>
        <v>0</v>
      </c>
      <c r="G288" s="242">
        <f t="shared" si="293"/>
        <v>0</v>
      </c>
      <c r="H288" s="103">
        <f t="shared" si="293"/>
        <v>0</v>
      </c>
      <c r="I288" s="113">
        <f t="shared" si="293"/>
        <v>0</v>
      </c>
      <c r="J288" s="143">
        <f t="shared" si="293"/>
        <v>0</v>
      </c>
      <c r="K288" s="103">
        <f t="shared" si="293"/>
        <v>0</v>
      </c>
      <c r="L288" s="109">
        <f t="shared" si="293"/>
        <v>0</v>
      </c>
      <c r="M288" s="242">
        <f t="shared" si="293"/>
        <v>0</v>
      </c>
      <c r="N288" s="103">
        <f t="shared" si="293"/>
        <v>0</v>
      </c>
      <c r="O288" s="113">
        <f t="shared" si="293"/>
        <v>0</v>
      </c>
      <c r="P288" s="319"/>
      <c r="Q288" s="182"/>
    </row>
    <row r="289" spans="1:17" ht="12.75" hidden="1" thickTop="1" x14ac:dyDescent="0.25">
      <c r="A289" s="100" t="s">
        <v>282</v>
      </c>
      <c r="B289" s="60" t="s">
        <v>283</v>
      </c>
      <c r="C289" s="191">
        <f t="shared" si="239"/>
        <v>0</v>
      </c>
      <c r="D289" s="256"/>
      <c r="E289" s="49"/>
      <c r="F289" s="330">
        <f t="shared" ref="F289:F296" si="294">E289+D289</f>
        <v>0</v>
      </c>
      <c r="G289" s="239"/>
      <c r="H289" s="49"/>
      <c r="I289" s="155">
        <f t="shared" ref="I289:I296" si="295">H289+G289</f>
        <v>0</v>
      </c>
      <c r="J289" s="256"/>
      <c r="K289" s="49"/>
      <c r="L289" s="330">
        <f t="shared" ref="L289:L296" si="296">K289+J289</f>
        <v>0</v>
      </c>
      <c r="M289" s="239"/>
      <c r="N289" s="49"/>
      <c r="O289" s="155">
        <f t="shared" ref="O289:O296" si="297">N289+M289</f>
        <v>0</v>
      </c>
      <c r="P289" s="295"/>
      <c r="Q289" s="297"/>
    </row>
    <row r="290" spans="1:17" ht="12.75" hidden="1" thickTop="1" x14ac:dyDescent="0.25">
      <c r="A290" s="94" t="s">
        <v>284</v>
      </c>
      <c r="B290" s="29" t="s">
        <v>285</v>
      </c>
      <c r="C290" s="190">
        <f t="shared" si="239"/>
        <v>0</v>
      </c>
      <c r="D290" s="264"/>
      <c r="E290" s="45"/>
      <c r="F290" s="95">
        <f t="shared" si="294"/>
        <v>0</v>
      </c>
      <c r="G290" s="230"/>
      <c r="H290" s="45"/>
      <c r="I290" s="91">
        <f t="shared" si="295"/>
        <v>0</v>
      </c>
      <c r="J290" s="264"/>
      <c r="K290" s="45"/>
      <c r="L290" s="95">
        <f t="shared" si="296"/>
        <v>0</v>
      </c>
      <c r="M290" s="230"/>
      <c r="N290" s="45"/>
      <c r="O290" s="91">
        <f t="shared" si="297"/>
        <v>0</v>
      </c>
      <c r="P290" s="291"/>
      <c r="Q290" s="297"/>
    </row>
    <row r="291" spans="1:17" ht="12.75" hidden="1" thickTop="1" x14ac:dyDescent="0.25">
      <c r="A291" s="94" t="s">
        <v>286</v>
      </c>
      <c r="B291" s="29" t="s">
        <v>287</v>
      </c>
      <c r="C291" s="190">
        <f t="shared" si="239"/>
        <v>0</v>
      </c>
      <c r="D291" s="264"/>
      <c r="E291" s="45"/>
      <c r="F291" s="95">
        <f t="shared" si="294"/>
        <v>0</v>
      </c>
      <c r="G291" s="230"/>
      <c r="H291" s="45"/>
      <c r="I291" s="91">
        <f t="shared" si="295"/>
        <v>0</v>
      </c>
      <c r="J291" s="264"/>
      <c r="K291" s="45"/>
      <c r="L291" s="95">
        <f t="shared" si="296"/>
        <v>0</v>
      </c>
      <c r="M291" s="230"/>
      <c r="N291" s="45"/>
      <c r="O291" s="91">
        <f t="shared" si="297"/>
        <v>0</v>
      </c>
      <c r="P291" s="291"/>
      <c r="Q291" s="297"/>
    </row>
    <row r="292" spans="1:17" ht="12.75" hidden="1" thickTop="1" x14ac:dyDescent="0.25">
      <c r="A292" s="94" t="s">
        <v>288</v>
      </c>
      <c r="B292" s="29" t="s">
        <v>289</v>
      </c>
      <c r="C292" s="190">
        <f>SUM(F292,I292,L292,O292)</f>
        <v>0</v>
      </c>
      <c r="D292" s="264"/>
      <c r="E292" s="45"/>
      <c r="F292" s="95">
        <f t="shared" si="294"/>
        <v>0</v>
      </c>
      <c r="G292" s="230"/>
      <c r="H292" s="45"/>
      <c r="I292" s="91">
        <f t="shared" si="295"/>
        <v>0</v>
      </c>
      <c r="J292" s="264"/>
      <c r="K292" s="45"/>
      <c r="L292" s="95">
        <f t="shared" si="296"/>
        <v>0</v>
      </c>
      <c r="M292" s="230"/>
      <c r="N292" s="45"/>
      <c r="O292" s="91">
        <f t="shared" si="297"/>
        <v>0</v>
      </c>
      <c r="P292" s="291"/>
      <c r="Q292" s="297"/>
    </row>
    <row r="293" spans="1:17" ht="12.75" hidden="1" thickTop="1" x14ac:dyDescent="0.25">
      <c r="A293" s="94" t="s">
        <v>290</v>
      </c>
      <c r="B293" s="29" t="s">
        <v>291</v>
      </c>
      <c r="C293" s="190">
        <f t="shared" si="239"/>
        <v>0</v>
      </c>
      <c r="D293" s="264"/>
      <c r="E293" s="45"/>
      <c r="F293" s="95">
        <f t="shared" si="294"/>
        <v>0</v>
      </c>
      <c r="G293" s="230"/>
      <c r="H293" s="45"/>
      <c r="I293" s="91">
        <f t="shared" si="295"/>
        <v>0</v>
      </c>
      <c r="J293" s="264"/>
      <c r="K293" s="45"/>
      <c r="L293" s="95">
        <f t="shared" si="296"/>
        <v>0</v>
      </c>
      <c r="M293" s="230"/>
      <c r="N293" s="45"/>
      <c r="O293" s="91">
        <f t="shared" si="297"/>
        <v>0</v>
      </c>
      <c r="P293" s="291"/>
      <c r="Q293" s="297"/>
    </row>
    <row r="294" spans="1:17" ht="12.75" hidden="1" thickTop="1" x14ac:dyDescent="0.25">
      <c r="A294" s="101" t="s">
        <v>292</v>
      </c>
      <c r="B294" s="102" t="s">
        <v>293</v>
      </c>
      <c r="C294" s="201">
        <f t="shared" si="239"/>
        <v>0</v>
      </c>
      <c r="D294" s="265"/>
      <c r="E294" s="84"/>
      <c r="F294" s="329">
        <f t="shared" si="294"/>
        <v>0</v>
      </c>
      <c r="G294" s="235"/>
      <c r="H294" s="84"/>
      <c r="I294" s="156">
        <f t="shared" si="295"/>
        <v>0</v>
      </c>
      <c r="J294" s="265"/>
      <c r="K294" s="84"/>
      <c r="L294" s="329">
        <f t="shared" si="296"/>
        <v>0</v>
      </c>
      <c r="M294" s="235"/>
      <c r="N294" s="84"/>
      <c r="O294" s="156">
        <f t="shared" si="297"/>
        <v>0</v>
      </c>
      <c r="P294" s="294"/>
      <c r="Q294" s="297"/>
    </row>
    <row r="295" spans="1:17" s="19" customFormat="1" ht="13.5" hidden="1" thickTop="1" thickBot="1" x14ac:dyDescent="0.3">
      <c r="A295" s="118" t="s">
        <v>294</v>
      </c>
      <c r="B295" s="118" t="s">
        <v>295</v>
      </c>
      <c r="C295" s="206">
        <f t="shared" si="239"/>
        <v>0</v>
      </c>
      <c r="D295" s="267"/>
      <c r="E295" s="119"/>
      <c r="F295" s="115">
        <f t="shared" si="294"/>
        <v>0</v>
      </c>
      <c r="G295" s="243"/>
      <c r="H295" s="119"/>
      <c r="I295" s="126">
        <f t="shared" si="295"/>
        <v>0</v>
      </c>
      <c r="J295" s="267"/>
      <c r="K295" s="119"/>
      <c r="L295" s="115">
        <f t="shared" si="296"/>
        <v>0</v>
      </c>
      <c r="M295" s="243"/>
      <c r="N295" s="119"/>
      <c r="O295" s="126">
        <f t="shared" si="297"/>
        <v>0</v>
      </c>
      <c r="P295" s="296"/>
      <c r="Q295" s="182"/>
    </row>
    <row r="296" spans="1:17" s="19" customFormat="1" ht="36.75" hidden="1" thickTop="1" x14ac:dyDescent="0.25">
      <c r="A296" s="116" t="s">
        <v>296</v>
      </c>
      <c r="B296" s="104" t="s">
        <v>297</v>
      </c>
      <c r="C296" s="207">
        <f>SUM(F296,I296,L296,O296)</f>
        <v>0</v>
      </c>
      <c r="D296" s="268"/>
      <c r="E296" s="180"/>
      <c r="F296" s="175">
        <f t="shared" si="294"/>
        <v>0</v>
      </c>
      <c r="G296" s="234"/>
      <c r="H296" s="80"/>
      <c r="I296" s="123">
        <f t="shared" si="295"/>
        <v>0</v>
      </c>
      <c r="J296" s="248"/>
      <c r="K296" s="80"/>
      <c r="L296" s="175">
        <f t="shared" si="296"/>
        <v>0</v>
      </c>
      <c r="M296" s="234"/>
      <c r="N296" s="80"/>
      <c r="O296" s="123">
        <f t="shared" si="297"/>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IMnHNaEdlq2OKyueYNK0AJaTb43CEA+EuklObRI1/0rXpNG6kyb/n/cEtLUWSA43vJGL8iyIIt5V05WSIg/hw==" saltValue="9FyT+JTR93hIz5kJ/6SDwg==" spinCount="100000" sheet="1" objects="1" scenarios="1" formatCells="0" formatColumns="0" formatRows="0"/>
  <autoFilter ref="A18:P296">
    <filterColumn colId="2">
      <filters blank="1">
        <filter val="1 452 352"/>
        <filter val="1 556 468"/>
        <filter val="104 116"/>
        <filter val="14 368"/>
        <filter val="601 046"/>
        <filter val="851 306"/>
        <filter val="89 748"/>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14.pielikums Jūrmalas pilsētas domes
2017.gada 9.jūnija saistošajiem noteikumiem Nr.21
(protokols Nr.10, 2.punkts)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3" sqref="T3"/>
    </sheetView>
  </sheetViews>
  <sheetFormatPr defaultColWidth="9.140625"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318</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319</v>
      </c>
      <c r="D3" s="1318"/>
      <c r="E3" s="1318"/>
      <c r="F3" s="1318"/>
      <c r="G3" s="1318"/>
      <c r="H3" s="1318"/>
      <c r="I3" s="1318"/>
      <c r="J3" s="1318"/>
      <c r="K3" s="1318"/>
      <c r="L3" s="1318"/>
      <c r="M3" s="1318"/>
      <c r="N3" s="1318"/>
      <c r="O3" s="1318"/>
      <c r="P3" s="1319"/>
      <c r="Q3" s="297"/>
    </row>
    <row r="4" spans="1:17" ht="12.75" customHeight="1" x14ac:dyDescent="0.25">
      <c r="A4" s="4" t="s">
        <v>1</v>
      </c>
      <c r="B4" s="5"/>
      <c r="C4" s="1318" t="s">
        <v>320</v>
      </c>
      <c r="D4" s="1318"/>
      <c r="E4" s="1318"/>
      <c r="F4" s="1318"/>
      <c r="G4" s="1318"/>
      <c r="H4" s="1318"/>
      <c r="I4" s="1318"/>
      <c r="J4" s="1318"/>
      <c r="K4" s="1318"/>
      <c r="L4" s="1318"/>
      <c r="M4" s="1318"/>
      <c r="N4" s="1318"/>
      <c r="O4" s="1318"/>
      <c r="P4" s="1319"/>
      <c r="Q4" s="297"/>
    </row>
    <row r="5" spans="1:17" ht="12.75" customHeight="1" x14ac:dyDescent="0.25">
      <c r="A5" s="2" t="s">
        <v>2</v>
      </c>
      <c r="B5" s="3"/>
      <c r="C5" s="1293" t="s">
        <v>321</v>
      </c>
      <c r="D5" s="1293"/>
      <c r="E5" s="1293"/>
      <c r="F5" s="1293"/>
      <c r="G5" s="1293"/>
      <c r="H5" s="1293"/>
      <c r="I5" s="1293"/>
      <c r="J5" s="1293"/>
      <c r="K5" s="1293"/>
      <c r="L5" s="1293"/>
      <c r="M5" s="1293"/>
      <c r="N5" s="1293"/>
      <c r="O5" s="1293"/>
      <c r="P5" s="1294"/>
      <c r="Q5" s="297"/>
    </row>
    <row r="6" spans="1:17" ht="12.75" customHeight="1" x14ac:dyDescent="0.25">
      <c r="A6" s="2" t="s">
        <v>3</v>
      </c>
      <c r="B6" s="3"/>
      <c r="C6" s="1293" t="s">
        <v>322</v>
      </c>
      <c r="D6" s="1293"/>
      <c r="E6" s="1293"/>
      <c r="F6" s="1293"/>
      <c r="G6" s="1293"/>
      <c r="H6" s="1293"/>
      <c r="I6" s="1293"/>
      <c r="J6" s="1293"/>
      <c r="K6" s="1293"/>
      <c r="L6" s="1293"/>
      <c r="M6" s="1293"/>
      <c r="N6" s="1293"/>
      <c r="O6" s="1293"/>
      <c r="P6" s="1294"/>
      <c r="Q6" s="297"/>
    </row>
    <row r="7" spans="1:17" ht="24.75" customHeight="1" x14ac:dyDescent="0.25">
      <c r="A7" s="2" t="s">
        <v>4</v>
      </c>
      <c r="B7" s="3"/>
      <c r="C7" s="1318" t="s">
        <v>871</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323</v>
      </c>
      <c r="D9" s="1293"/>
      <c r="E9" s="1293"/>
      <c r="F9" s="1293"/>
      <c r="G9" s="1293"/>
      <c r="H9" s="1293"/>
      <c r="I9" s="1293"/>
      <c r="J9" s="1293"/>
      <c r="K9" s="1293"/>
      <c r="L9" s="1293"/>
      <c r="M9" s="1293"/>
      <c r="N9" s="1293"/>
      <c r="O9" s="1293"/>
      <c r="P9" s="1294"/>
      <c r="Q9" s="297"/>
    </row>
    <row r="10" spans="1:17" ht="12.75" customHeight="1" x14ac:dyDescent="0.25">
      <c r="A10" s="2"/>
      <c r="B10" s="3" t="s">
        <v>7</v>
      </c>
      <c r="C10" s="1293" t="s">
        <v>324</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t="s">
        <v>325</v>
      </c>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326</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78"/>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307518</v>
      </c>
      <c r="D20" s="128">
        <f>SUM(D21,D24,D25,D41,D42)</f>
        <v>235633</v>
      </c>
      <c r="E20" s="269">
        <f>SUM(E21,E24,E25,E41,E42)</f>
        <v>500</v>
      </c>
      <c r="F20" s="888">
        <f>SUM(F21,F24,F25,F41,F42)</f>
        <v>236133</v>
      </c>
      <c r="G20" s="210">
        <f>SUM(G21,G24,G42)</f>
        <v>60584</v>
      </c>
      <c r="H20" s="269">
        <f t="shared" ref="H20:I20" si="0">SUM(H21,H24,H42)</f>
        <v>0</v>
      </c>
      <c r="I20" s="888">
        <f t="shared" si="0"/>
        <v>60584</v>
      </c>
      <c r="J20" s="128">
        <f>SUM(J21,J26,J42)</f>
        <v>10801</v>
      </c>
      <c r="K20" s="22">
        <f t="shared" ref="K20:L20" si="1">SUM(K21,K26,K42)</f>
        <v>0</v>
      </c>
      <c r="L20" s="161">
        <f t="shared" si="1"/>
        <v>10801</v>
      </c>
      <c r="M20" s="210">
        <f>SUM(M21,M44)</f>
        <v>0</v>
      </c>
      <c r="N20" s="22">
        <f t="shared" ref="N20:O20" si="2">SUM(N21,N44)</f>
        <v>0</v>
      </c>
      <c r="O20" s="269">
        <f t="shared" si="2"/>
        <v>0</v>
      </c>
      <c r="P20" s="302"/>
      <c r="Q20" s="182"/>
    </row>
    <row r="21" spans="1:17" ht="12.75" thickTop="1" x14ac:dyDescent="0.25">
      <c r="A21" s="23"/>
      <c r="B21" s="24" t="s">
        <v>21</v>
      </c>
      <c r="C21" s="184">
        <f t="shared" ref="C21" si="3">SUM(F21,I21,L21,O21)</f>
        <v>199</v>
      </c>
      <c r="D21" s="129">
        <f t="shared" ref="D21:E21" si="4">SUM(D22:D23)</f>
        <v>0</v>
      </c>
      <c r="E21" s="270">
        <f t="shared" si="4"/>
        <v>0</v>
      </c>
      <c r="F21" s="902">
        <f>SUM(F22:F23)</f>
        <v>0</v>
      </c>
      <c r="G21" s="211">
        <f t="shared" ref="G21:O21" si="5">SUM(G22:G23)</f>
        <v>0</v>
      </c>
      <c r="H21" s="270">
        <f t="shared" si="5"/>
        <v>0</v>
      </c>
      <c r="I21" s="902">
        <f t="shared" si="5"/>
        <v>0</v>
      </c>
      <c r="J21" s="129">
        <f t="shared" si="5"/>
        <v>199</v>
      </c>
      <c r="K21" s="25">
        <f t="shared" si="5"/>
        <v>0</v>
      </c>
      <c r="L21" s="162">
        <f t="shared" si="5"/>
        <v>199</v>
      </c>
      <c r="M21" s="211">
        <f>SUM(M22:M23)</f>
        <v>0</v>
      </c>
      <c r="N21" s="25">
        <f t="shared" si="5"/>
        <v>0</v>
      </c>
      <c r="O21" s="270">
        <f t="shared" si="5"/>
        <v>0</v>
      </c>
      <c r="P21" s="303"/>
      <c r="Q21" s="297"/>
    </row>
    <row r="22" spans="1:17"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6">M22+N22</f>
        <v>0</v>
      </c>
      <c r="P22" s="335"/>
      <c r="Q22" s="297"/>
    </row>
    <row r="23" spans="1:17" x14ac:dyDescent="0.25">
      <c r="A23" s="29"/>
      <c r="B23" s="30" t="s">
        <v>23</v>
      </c>
      <c r="C23" s="186">
        <f t="shared" ref="C23" si="7">SUM(F23,I23,L23,O23)</f>
        <v>199</v>
      </c>
      <c r="D23" s="246"/>
      <c r="E23" s="696"/>
      <c r="F23" s="904">
        <f t="shared" ref="F23:F24" si="8">D23+E23</f>
        <v>0</v>
      </c>
      <c r="G23" s="213"/>
      <c r="H23" s="696"/>
      <c r="I23" s="904">
        <f>G23+H23</f>
        <v>0</v>
      </c>
      <c r="J23" s="246">
        <v>199</v>
      </c>
      <c r="K23" s="31"/>
      <c r="L23" s="326">
        <f>J23+K23</f>
        <v>199</v>
      </c>
      <c r="M23" s="213"/>
      <c r="N23" s="31"/>
      <c r="O23" s="146">
        <f>M23+N23</f>
        <v>0</v>
      </c>
      <c r="P23" s="336"/>
      <c r="Q23" s="297"/>
    </row>
    <row r="24" spans="1:17" s="19" customFormat="1" ht="48.75" thickBot="1" x14ac:dyDescent="0.3">
      <c r="A24" s="32">
        <v>19300</v>
      </c>
      <c r="B24" s="32" t="s">
        <v>24</v>
      </c>
      <c r="C24" s="187">
        <f>SUM(F24,I24)</f>
        <v>296717</v>
      </c>
      <c r="D24" s="247">
        <v>235633</v>
      </c>
      <c r="E24" s="697">
        <v>500</v>
      </c>
      <c r="F24" s="889">
        <f t="shared" si="8"/>
        <v>236133</v>
      </c>
      <c r="G24" s="214">
        <v>60584</v>
      </c>
      <c r="H24" s="697"/>
      <c r="I24" s="889">
        <f t="shared" ref="I24" si="9">G24+H24</f>
        <v>60584</v>
      </c>
      <c r="J24" s="286" t="s">
        <v>25</v>
      </c>
      <c r="K24" s="34" t="s">
        <v>25</v>
      </c>
      <c r="L24" s="163" t="s">
        <v>25</v>
      </c>
      <c r="M24" s="279" t="s">
        <v>25</v>
      </c>
      <c r="N24" s="147" t="s">
        <v>25</v>
      </c>
      <c r="O24" s="147" t="s">
        <v>25</v>
      </c>
      <c r="P24" s="343" t="s">
        <v>327</v>
      </c>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thickTop="1" x14ac:dyDescent="0.25">
      <c r="A26" s="35">
        <v>21300</v>
      </c>
      <c r="B26" s="35" t="s">
        <v>27</v>
      </c>
      <c r="C26" s="188">
        <f>SUM(L26)</f>
        <v>10602</v>
      </c>
      <c r="D26" s="249" t="s">
        <v>25</v>
      </c>
      <c r="E26" s="122" t="s">
        <v>25</v>
      </c>
      <c r="F26" s="890" t="s">
        <v>25</v>
      </c>
      <c r="G26" s="215" t="s">
        <v>25</v>
      </c>
      <c r="H26" s="122" t="s">
        <v>25</v>
      </c>
      <c r="I26" s="890" t="s">
        <v>25</v>
      </c>
      <c r="J26" s="130">
        <f t="shared" ref="J26:K26" si="10">SUM(J27,J31,J33,J36)</f>
        <v>10602</v>
      </c>
      <c r="K26" s="38">
        <f t="shared" si="10"/>
        <v>0</v>
      </c>
      <c r="L26" s="175">
        <f>SUM(L27,L31,L33,L36)</f>
        <v>10602</v>
      </c>
      <c r="M26" s="280" t="s">
        <v>25</v>
      </c>
      <c r="N26" s="122" t="s">
        <v>25</v>
      </c>
      <c r="O26" s="122" t="s">
        <v>25</v>
      </c>
      <c r="P26" s="304"/>
      <c r="Q26" s="182"/>
    </row>
    <row r="27" spans="1:17" s="19" customFormat="1" ht="24" x14ac:dyDescent="0.25">
      <c r="A27" s="39">
        <v>21350</v>
      </c>
      <c r="B27" s="35" t="s">
        <v>28</v>
      </c>
      <c r="C27" s="188">
        <f t="shared" ref="C27:C40" si="11">SUM(L27)</f>
        <v>9680</v>
      </c>
      <c r="D27" s="249" t="s">
        <v>25</v>
      </c>
      <c r="E27" s="122" t="s">
        <v>25</v>
      </c>
      <c r="F27" s="890" t="s">
        <v>25</v>
      </c>
      <c r="G27" s="215" t="s">
        <v>25</v>
      </c>
      <c r="H27" s="122" t="s">
        <v>25</v>
      </c>
      <c r="I27" s="890" t="s">
        <v>25</v>
      </c>
      <c r="J27" s="337">
        <f t="shared" ref="J27:K27" si="12">SUM(J28:J30)</f>
        <v>9680</v>
      </c>
      <c r="K27" s="38">
        <f t="shared" si="12"/>
        <v>0</v>
      </c>
      <c r="L27" s="175">
        <f>SUM(L28:L30)</f>
        <v>9680</v>
      </c>
      <c r="M27" s="280" t="s">
        <v>25</v>
      </c>
      <c r="N27" s="122" t="s">
        <v>25</v>
      </c>
      <c r="O27" s="122" t="s">
        <v>25</v>
      </c>
      <c r="P27" s="304"/>
      <c r="Q27" s="182"/>
    </row>
    <row r="28" spans="1:17" hidden="1" x14ac:dyDescent="0.25">
      <c r="A28" s="26">
        <v>21351</v>
      </c>
      <c r="B28" s="40" t="s">
        <v>29</v>
      </c>
      <c r="C28" s="189">
        <f t="shared" si="11"/>
        <v>0</v>
      </c>
      <c r="D28" s="250" t="s">
        <v>25</v>
      </c>
      <c r="E28" s="41" t="s">
        <v>25</v>
      </c>
      <c r="F28" s="165" t="s">
        <v>25</v>
      </c>
      <c r="G28" s="216" t="s">
        <v>25</v>
      </c>
      <c r="H28" s="41" t="s">
        <v>25</v>
      </c>
      <c r="I28" s="148" t="s">
        <v>25</v>
      </c>
      <c r="J28" s="245"/>
      <c r="K28" s="320"/>
      <c r="L28" s="176">
        <f t="shared" ref="L28:L30" si="13">J28+K28</f>
        <v>0</v>
      </c>
      <c r="M28" s="281" t="s">
        <v>25</v>
      </c>
      <c r="N28" s="148" t="s">
        <v>25</v>
      </c>
      <c r="O28" s="148" t="s">
        <v>25</v>
      </c>
      <c r="P28" s="305"/>
      <c r="Q28" s="297"/>
    </row>
    <row r="29" spans="1:17" x14ac:dyDescent="0.25">
      <c r="A29" s="29">
        <v>21352</v>
      </c>
      <c r="B29" s="43" t="s">
        <v>30</v>
      </c>
      <c r="C29" s="190">
        <f t="shared" si="11"/>
        <v>9680</v>
      </c>
      <c r="D29" s="251" t="s">
        <v>25</v>
      </c>
      <c r="E29" s="149" t="s">
        <v>25</v>
      </c>
      <c r="F29" s="891" t="s">
        <v>25</v>
      </c>
      <c r="G29" s="217" t="s">
        <v>25</v>
      </c>
      <c r="H29" s="149" t="s">
        <v>25</v>
      </c>
      <c r="I29" s="891" t="s">
        <v>25</v>
      </c>
      <c r="J29" s="246">
        <v>9680</v>
      </c>
      <c r="K29" s="31"/>
      <c r="L29" s="95">
        <f t="shared" si="13"/>
        <v>9680</v>
      </c>
      <c r="M29" s="282" t="s">
        <v>25</v>
      </c>
      <c r="N29" s="149" t="s">
        <v>25</v>
      </c>
      <c r="O29" s="149" t="s">
        <v>25</v>
      </c>
      <c r="P29" s="334"/>
      <c r="Q29" s="297"/>
    </row>
    <row r="30" spans="1:17" ht="24" hidden="1" x14ac:dyDescent="0.25">
      <c r="A30" s="29">
        <v>21359</v>
      </c>
      <c r="B30" s="43" t="s">
        <v>31</v>
      </c>
      <c r="C30" s="190">
        <f t="shared" si="11"/>
        <v>0</v>
      </c>
      <c r="D30" s="251" t="s">
        <v>25</v>
      </c>
      <c r="E30" s="44" t="s">
        <v>25</v>
      </c>
      <c r="F30" s="166" t="s">
        <v>25</v>
      </c>
      <c r="G30" s="217" t="s">
        <v>25</v>
      </c>
      <c r="H30" s="44" t="s">
        <v>25</v>
      </c>
      <c r="I30" s="149" t="s">
        <v>25</v>
      </c>
      <c r="J30" s="246"/>
      <c r="K30" s="321"/>
      <c r="L30" s="95">
        <f t="shared" si="13"/>
        <v>0</v>
      </c>
      <c r="M30" s="282" t="s">
        <v>25</v>
      </c>
      <c r="N30" s="149" t="s">
        <v>25</v>
      </c>
      <c r="O30" s="149" t="s">
        <v>25</v>
      </c>
      <c r="P30" s="306"/>
      <c r="Q30" s="297"/>
    </row>
    <row r="31" spans="1:17" s="19" customFormat="1" ht="36" hidden="1" x14ac:dyDescent="0.25">
      <c r="A31" s="39">
        <v>21370</v>
      </c>
      <c r="B31" s="35" t="s">
        <v>32</v>
      </c>
      <c r="C31" s="188">
        <f t="shared" si="11"/>
        <v>0</v>
      </c>
      <c r="D31" s="249" t="s">
        <v>25</v>
      </c>
      <c r="E31" s="37" t="s">
        <v>25</v>
      </c>
      <c r="F31" s="164" t="s">
        <v>25</v>
      </c>
      <c r="G31" s="215" t="s">
        <v>25</v>
      </c>
      <c r="H31" s="37" t="s">
        <v>25</v>
      </c>
      <c r="I31" s="122" t="s">
        <v>25</v>
      </c>
      <c r="J31" s="337">
        <f t="shared" ref="J31:K31" si="14">SUM(J32)</f>
        <v>0</v>
      </c>
      <c r="K31" s="38">
        <f t="shared" si="14"/>
        <v>0</v>
      </c>
      <c r="L31" s="175">
        <f>SUM(L32)</f>
        <v>0</v>
      </c>
      <c r="M31" s="280" t="s">
        <v>25</v>
      </c>
      <c r="N31" s="122" t="s">
        <v>25</v>
      </c>
      <c r="O31" s="122" t="s">
        <v>25</v>
      </c>
      <c r="P31" s="304"/>
      <c r="Q31" s="182"/>
    </row>
    <row r="32" spans="1:17" ht="36" hidden="1" x14ac:dyDescent="0.25">
      <c r="A32" s="46">
        <v>21379</v>
      </c>
      <c r="B32" s="47" t="s">
        <v>33</v>
      </c>
      <c r="C32" s="191">
        <f t="shared" si="11"/>
        <v>0</v>
      </c>
      <c r="D32" s="252" t="s">
        <v>25</v>
      </c>
      <c r="E32" s="48" t="s">
        <v>25</v>
      </c>
      <c r="F32" s="53" t="s">
        <v>25</v>
      </c>
      <c r="G32" s="218" t="s">
        <v>25</v>
      </c>
      <c r="H32" s="48" t="s">
        <v>25</v>
      </c>
      <c r="I32" s="150" t="s">
        <v>25</v>
      </c>
      <c r="J32" s="338"/>
      <c r="K32" s="322"/>
      <c r="L32" s="330">
        <f>J32+K32</f>
        <v>0</v>
      </c>
      <c r="M32" s="283" t="s">
        <v>25</v>
      </c>
      <c r="N32" s="150" t="s">
        <v>25</v>
      </c>
      <c r="O32" s="150" t="s">
        <v>25</v>
      </c>
      <c r="P32" s="307"/>
      <c r="Q32" s="297"/>
    </row>
    <row r="33" spans="1:17" s="19" customFormat="1" x14ac:dyDescent="0.25">
      <c r="A33" s="39">
        <v>21380</v>
      </c>
      <c r="B33" s="35" t="s">
        <v>34</v>
      </c>
      <c r="C33" s="188">
        <f t="shared" si="11"/>
        <v>602</v>
      </c>
      <c r="D33" s="249" t="s">
        <v>25</v>
      </c>
      <c r="E33" s="122" t="s">
        <v>25</v>
      </c>
      <c r="F33" s="890" t="s">
        <v>25</v>
      </c>
      <c r="G33" s="215" t="s">
        <v>25</v>
      </c>
      <c r="H33" s="122" t="s">
        <v>25</v>
      </c>
      <c r="I33" s="890" t="s">
        <v>25</v>
      </c>
      <c r="J33" s="337">
        <f t="shared" ref="J33:K33" si="15">SUM(J34:J35)</f>
        <v>602</v>
      </c>
      <c r="K33" s="38">
        <f t="shared" si="15"/>
        <v>0</v>
      </c>
      <c r="L33" s="175">
        <f>SUM(L34:L35)</f>
        <v>602</v>
      </c>
      <c r="M33" s="280" t="s">
        <v>25</v>
      </c>
      <c r="N33" s="122" t="s">
        <v>25</v>
      </c>
      <c r="O33" s="122" t="s">
        <v>25</v>
      </c>
      <c r="P33" s="304"/>
      <c r="Q33" s="182"/>
    </row>
    <row r="34" spans="1:17" x14ac:dyDescent="0.25">
      <c r="A34" s="27">
        <v>21381</v>
      </c>
      <c r="B34" s="40" t="s">
        <v>35</v>
      </c>
      <c r="C34" s="189">
        <f t="shared" si="11"/>
        <v>602</v>
      </c>
      <c r="D34" s="250" t="s">
        <v>25</v>
      </c>
      <c r="E34" s="148" t="s">
        <v>25</v>
      </c>
      <c r="F34" s="934" t="s">
        <v>25</v>
      </c>
      <c r="G34" s="216" t="s">
        <v>25</v>
      </c>
      <c r="H34" s="148" t="s">
        <v>25</v>
      </c>
      <c r="I34" s="934" t="s">
        <v>25</v>
      </c>
      <c r="J34" s="245">
        <v>602</v>
      </c>
      <c r="K34" s="320"/>
      <c r="L34" s="176">
        <f t="shared" ref="L34:L35" si="16">J34+K34</f>
        <v>602</v>
      </c>
      <c r="M34" s="281" t="s">
        <v>25</v>
      </c>
      <c r="N34" s="148" t="s">
        <v>25</v>
      </c>
      <c r="O34" s="148" t="s">
        <v>25</v>
      </c>
      <c r="P34" s="305"/>
      <c r="Q34" s="297"/>
    </row>
    <row r="35" spans="1:17" ht="24" hidden="1" x14ac:dyDescent="0.25">
      <c r="A35" s="30">
        <v>21383</v>
      </c>
      <c r="B35" s="43" t="s">
        <v>36</v>
      </c>
      <c r="C35" s="190">
        <f t="shared" si="11"/>
        <v>0</v>
      </c>
      <c r="D35" s="251" t="s">
        <v>25</v>
      </c>
      <c r="E35" s="44" t="s">
        <v>25</v>
      </c>
      <c r="F35" s="166" t="s">
        <v>25</v>
      </c>
      <c r="G35" s="217" t="s">
        <v>25</v>
      </c>
      <c r="H35" s="44" t="s">
        <v>25</v>
      </c>
      <c r="I35" s="149" t="s">
        <v>25</v>
      </c>
      <c r="J35" s="246"/>
      <c r="K35" s="321"/>
      <c r="L35" s="95">
        <f t="shared" si="16"/>
        <v>0</v>
      </c>
      <c r="M35" s="282" t="s">
        <v>25</v>
      </c>
      <c r="N35" s="149" t="s">
        <v>25</v>
      </c>
      <c r="O35" s="149" t="s">
        <v>25</v>
      </c>
      <c r="P35" s="306"/>
      <c r="Q35" s="297"/>
    </row>
    <row r="36" spans="1:17" s="19" customFormat="1" ht="24" x14ac:dyDescent="0.25">
      <c r="A36" s="39">
        <v>21390</v>
      </c>
      <c r="B36" s="35" t="s">
        <v>37</v>
      </c>
      <c r="C36" s="188">
        <f t="shared" si="11"/>
        <v>320</v>
      </c>
      <c r="D36" s="249" t="s">
        <v>25</v>
      </c>
      <c r="E36" s="122" t="s">
        <v>25</v>
      </c>
      <c r="F36" s="890" t="s">
        <v>25</v>
      </c>
      <c r="G36" s="215" t="s">
        <v>25</v>
      </c>
      <c r="H36" s="122" t="s">
        <v>25</v>
      </c>
      <c r="I36" s="890" t="s">
        <v>25</v>
      </c>
      <c r="J36" s="337">
        <f t="shared" ref="J36:K36" si="17">SUM(J37:J40)</f>
        <v>320</v>
      </c>
      <c r="K36" s="38">
        <f t="shared" si="17"/>
        <v>0</v>
      </c>
      <c r="L36" s="175">
        <f>SUM(L37:L40)</f>
        <v>320</v>
      </c>
      <c r="M36" s="280" t="s">
        <v>25</v>
      </c>
      <c r="N36" s="122" t="s">
        <v>25</v>
      </c>
      <c r="O36" s="122" t="s">
        <v>25</v>
      </c>
      <c r="P36" s="304"/>
      <c r="Q36" s="182"/>
    </row>
    <row r="37" spans="1:17" ht="24" hidden="1" x14ac:dyDescent="0.25">
      <c r="A37" s="27">
        <v>21391</v>
      </c>
      <c r="B37" s="40" t="s">
        <v>38</v>
      </c>
      <c r="C37" s="189">
        <f t="shared" si="11"/>
        <v>0</v>
      </c>
      <c r="D37" s="250" t="s">
        <v>25</v>
      </c>
      <c r="E37" s="41" t="s">
        <v>25</v>
      </c>
      <c r="F37" s="165" t="s">
        <v>25</v>
      </c>
      <c r="G37" s="216" t="s">
        <v>25</v>
      </c>
      <c r="H37" s="41" t="s">
        <v>25</v>
      </c>
      <c r="I37" s="148" t="s">
        <v>25</v>
      </c>
      <c r="J37" s="245"/>
      <c r="K37" s="320"/>
      <c r="L37" s="176">
        <f t="shared" ref="L37:L40" si="18">J37+K37</f>
        <v>0</v>
      </c>
      <c r="M37" s="281" t="s">
        <v>25</v>
      </c>
      <c r="N37" s="148" t="s">
        <v>25</v>
      </c>
      <c r="O37" s="148" t="s">
        <v>25</v>
      </c>
      <c r="P37" s="305"/>
      <c r="Q37" s="297"/>
    </row>
    <row r="38" spans="1:17" hidden="1" x14ac:dyDescent="0.25">
      <c r="A38" s="30">
        <v>21393</v>
      </c>
      <c r="B38" s="43" t="s">
        <v>39</v>
      </c>
      <c r="C38" s="190">
        <f t="shared" si="11"/>
        <v>0</v>
      </c>
      <c r="D38" s="251" t="s">
        <v>25</v>
      </c>
      <c r="E38" s="44" t="s">
        <v>25</v>
      </c>
      <c r="F38" s="166" t="s">
        <v>25</v>
      </c>
      <c r="G38" s="217" t="s">
        <v>25</v>
      </c>
      <c r="H38" s="44" t="s">
        <v>25</v>
      </c>
      <c r="I38" s="149" t="s">
        <v>25</v>
      </c>
      <c r="J38" s="246"/>
      <c r="K38" s="321"/>
      <c r="L38" s="95">
        <f t="shared" si="18"/>
        <v>0</v>
      </c>
      <c r="M38" s="282" t="s">
        <v>25</v>
      </c>
      <c r="N38" s="149" t="s">
        <v>25</v>
      </c>
      <c r="O38" s="149" t="s">
        <v>25</v>
      </c>
      <c r="P38" s="306"/>
      <c r="Q38" s="297"/>
    </row>
    <row r="39" spans="1:17" hidden="1" x14ac:dyDescent="0.25">
      <c r="A39" s="30">
        <v>21395</v>
      </c>
      <c r="B39" s="43" t="s">
        <v>40</v>
      </c>
      <c r="C39" s="190">
        <f t="shared" si="11"/>
        <v>0</v>
      </c>
      <c r="D39" s="251" t="s">
        <v>25</v>
      </c>
      <c r="E39" s="44" t="s">
        <v>25</v>
      </c>
      <c r="F39" s="166" t="s">
        <v>25</v>
      </c>
      <c r="G39" s="217" t="s">
        <v>25</v>
      </c>
      <c r="H39" s="44" t="s">
        <v>25</v>
      </c>
      <c r="I39" s="149" t="s">
        <v>25</v>
      </c>
      <c r="J39" s="246"/>
      <c r="K39" s="321"/>
      <c r="L39" s="95">
        <f t="shared" si="18"/>
        <v>0</v>
      </c>
      <c r="M39" s="282" t="s">
        <v>25</v>
      </c>
      <c r="N39" s="149" t="s">
        <v>25</v>
      </c>
      <c r="O39" s="149" t="s">
        <v>25</v>
      </c>
      <c r="P39" s="306"/>
      <c r="Q39" s="297"/>
    </row>
    <row r="40" spans="1:17" ht="24" x14ac:dyDescent="0.25">
      <c r="A40" s="30">
        <v>21399</v>
      </c>
      <c r="B40" s="43" t="s">
        <v>41</v>
      </c>
      <c r="C40" s="190">
        <f t="shared" si="11"/>
        <v>320</v>
      </c>
      <c r="D40" s="251" t="s">
        <v>25</v>
      </c>
      <c r="E40" s="149" t="s">
        <v>25</v>
      </c>
      <c r="F40" s="891" t="s">
        <v>25</v>
      </c>
      <c r="G40" s="217" t="s">
        <v>25</v>
      </c>
      <c r="H40" s="149" t="s">
        <v>25</v>
      </c>
      <c r="I40" s="891" t="s">
        <v>25</v>
      </c>
      <c r="J40" s="246">
        <v>320</v>
      </c>
      <c r="K40" s="31"/>
      <c r="L40" s="95">
        <f t="shared" si="18"/>
        <v>320</v>
      </c>
      <c r="M40" s="282" t="s">
        <v>25</v>
      </c>
      <c r="N40" s="149" t="s">
        <v>25</v>
      </c>
      <c r="O40" s="149" t="s">
        <v>25</v>
      </c>
      <c r="P40" s="334"/>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hidden="1" x14ac:dyDescent="0.25">
      <c r="A42" s="50">
        <v>21490</v>
      </c>
      <c r="B42" s="51" t="s">
        <v>43</v>
      </c>
      <c r="C42" s="192">
        <f>SUM(F42,I42,L42)</f>
        <v>0</v>
      </c>
      <c r="D42" s="254">
        <f t="shared" ref="D42:E42" si="19">D43</f>
        <v>0</v>
      </c>
      <c r="E42" s="52">
        <f t="shared" si="19"/>
        <v>0</v>
      </c>
      <c r="F42" s="255">
        <f>F43</f>
        <v>0</v>
      </c>
      <c r="G42" s="219">
        <f t="shared" ref="G42:K42" si="20">G43</f>
        <v>0</v>
      </c>
      <c r="H42" s="52">
        <f t="shared" si="20"/>
        <v>0</v>
      </c>
      <c r="I42" s="271">
        <f t="shared" si="20"/>
        <v>0</v>
      </c>
      <c r="J42" s="254">
        <f t="shared" si="20"/>
        <v>0</v>
      </c>
      <c r="K42" s="52">
        <f t="shared" si="20"/>
        <v>0</v>
      </c>
      <c r="L42" s="255">
        <f>L43</f>
        <v>0</v>
      </c>
      <c r="M42" s="280" t="s">
        <v>25</v>
      </c>
      <c r="N42" s="122" t="s">
        <v>25</v>
      </c>
      <c r="O42" s="122" t="s">
        <v>25</v>
      </c>
      <c r="P42" s="304"/>
      <c r="Q42" s="182"/>
    </row>
    <row r="43" spans="1:17" s="19" customFormat="1" ht="24"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row>
    <row r="45" spans="1:17" ht="24" hidden="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289"/>
      <c r="Q45" s="297"/>
    </row>
    <row r="46" spans="1:17" ht="24" hidden="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4">SUM(F49,I49,L49,O49)</f>
        <v>307518</v>
      </c>
      <c r="D49" s="134">
        <f t="shared" ref="D49:E49" si="25">SUM(D50,D281)</f>
        <v>235633</v>
      </c>
      <c r="E49" s="117">
        <f t="shared" si="25"/>
        <v>500</v>
      </c>
      <c r="F49" s="894">
        <f>SUM(F50,F281)</f>
        <v>236133</v>
      </c>
      <c r="G49" s="224">
        <f t="shared" ref="G49:O49" si="26">SUM(G50,G281)</f>
        <v>60584</v>
      </c>
      <c r="H49" s="117">
        <f t="shared" si="26"/>
        <v>0</v>
      </c>
      <c r="I49" s="894">
        <f t="shared" si="26"/>
        <v>60584</v>
      </c>
      <c r="J49" s="134">
        <f t="shared" si="26"/>
        <v>10801</v>
      </c>
      <c r="K49" s="64">
        <f t="shared" si="26"/>
        <v>0</v>
      </c>
      <c r="L49" s="169">
        <f t="shared" si="26"/>
        <v>10801</v>
      </c>
      <c r="M49" s="224">
        <f t="shared" si="26"/>
        <v>0</v>
      </c>
      <c r="N49" s="64">
        <f t="shared" si="26"/>
        <v>0</v>
      </c>
      <c r="O49" s="117">
        <f t="shared" si="26"/>
        <v>0</v>
      </c>
      <c r="P49" s="310"/>
      <c r="Q49" s="182"/>
    </row>
    <row r="50" spans="1:17" s="19" customFormat="1" ht="36.75" thickTop="1" x14ac:dyDescent="0.25">
      <c r="A50" s="65"/>
      <c r="B50" s="66" t="s">
        <v>50</v>
      </c>
      <c r="C50" s="198">
        <f t="shared" si="24"/>
        <v>307518</v>
      </c>
      <c r="D50" s="135">
        <f t="shared" ref="D50:E50" si="27">SUM(D51,D193)</f>
        <v>235633</v>
      </c>
      <c r="E50" s="274">
        <f t="shared" si="27"/>
        <v>500</v>
      </c>
      <c r="F50" s="895">
        <f>SUM(F51,F193)</f>
        <v>236133</v>
      </c>
      <c r="G50" s="225">
        <f t="shared" ref="G50:O50" si="28">SUM(G51,G193)</f>
        <v>60584</v>
      </c>
      <c r="H50" s="274">
        <f t="shared" si="28"/>
        <v>0</v>
      </c>
      <c r="I50" s="895">
        <f t="shared" si="28"/>
        <v>60584</v>
      </c>
      <c r="J50" s="135">
        <f t="shared" si="28"/>
        <v>10801</v>
      </c>
      <c r="K50" s="67">
        <f t="shared" si="28"/>
        <v>0</v>
      </c>
      <c r="L50" s="170">
        <f t="shared" si="28"/>
        <v>10801</v>
      </c>
      <c r="M50" s="225">
        <f t="shared" si="28"/>
        <v>0</v>
      </c>
      <c r="N50" s="67">
        <f t="shared" si="28"/>
        <v>0</v>
      </c>
      <c r="O50" s="274">
        <f t="shared" si="28"/>
        <v>0</v>
      </c>
      <c r="P50" s="311"/>
      <c r="Q50" s="182"/>
    </row>
    <row r="51" spans="1:17" s="19" customFormat="1" ht="24" x14ac:dyDescent="0.25">
      <c r="A51" s="68"/>
      <c r="B51" s="16" t="s">
        <v>51</v>
      </c>
      <c r="C51" s="199">
        <f t="shared" si="24"/>
        <v>307518</v>
      </c>
      <c r="D51" s="136">
        <f t="shared" ref="D51:E51" si="29">SUM(D52,D74,D172,D186)</f>
        <v>235633</v>
      </c>
      <c r="E51" s="275">
        <f t="shared" si="29"/>
        <v>500</v>
      </c>
      <c r="F51" s="896">
        <f>SUM(F52,F74,F172,F186)</f>
        <v>236133</v>
      </c>
      <c r="G51" s="226">
        <f t="shared" ref="G51:O51" si="30">SUM(G52,G74,G172,G186)</f>
        <v>60584</v>
      </c>
      <c r="H51" s="275">
        <f t="shared" si="30"/>
        <v>0</v>
      </c>
      <c r="I51" s="896">
        <f t="shared" si="30"/>
        <v>60584</v>
      </c>
      <c r="J51" s="136">
        <f t="shared" si="30"/>
        <v>10801</v>
      </c>
      <c r="K51" s="69">
        <f t="shared" si="30"/>
        <v>0</v>
      </c>
      <c r="L51" s="171">
        <f t="shared" si="30"/>
        <v>10801</v>
      </c>
      <c r="M51" s="226">
        <f t="shared" si="30"/>
        <v>0</v>
      </c>
      <c r="N51" s="69">
        <f t="shared" si="30"/>
        <v>0</v>
      </c>
      <c r="O51" s="275">
        <f t="shared" si="30"/>
        <v>0</v>
      </c>
      <c r="P51" s="312"/>
      <c r="Q51" s="182"/>
    </row>
    <row r="52" spans="1:17" s="19" customFormat="1" x14ac:dyDescent="0.25">
      <c r="A52" s="70">
        <v>1000</v>
      </c>
      <c r="B52" s="70" t="s">
        <v>52</v>
      </c>
      <c r="C52" s="200">
        <f t="shared" si="24"/>
        <v>265657</v>
      </c>
      <c r="D52" s="137">
        <f t="shared" ref="D52:E52" si="31">SUM(D53,D66)</f>
        <v>199763</v>
      </c>
      <c r="E52" s="125">
        <f t="shared" si="31"/>
        <v>0</v>
      </c>
      <c r="F52" s="897">
        <f>SUM(F53,F66)</f>
        <v>199763</v>
      </c>
      <c r="G52" s="227">
        <f t="shared" ref="G52:O52" si="32">SUM(G53,G66)</f>
        <v>60584</v>
      </c>
      <c r="H52" s="125">
        <f t="shared" si="32"/>
        <v>0</v>
      </c>
      <c r="I52" s="897">
        <f t="shared" si="32"/>
        <v>60584</v>
      </c>
      <c r="J52" s="137">
        <f t="shared" si="32"/>
        <v>5310</v>
      </c>
      <c r="K52" s="71">
        <f t="shared" si="32"/>
        <v>0</v>
      </c>
      <c r="L52" s="172">
        <f t="shared" si="32"/>
        <v>5310</v>
      </c>
      <c r="M52" s="227">
        <f t="shared" si="32"/>
        <v>0</v>
      </c>
      <c r="N52" s="71">
        <f t="shared" si="32"/>
        <v>0</v>
      </c>
      <c r="O52" s="125">
        <f t="shared" si="32"/>
        <v>0</v>
      </c>
      <c r="P52" s="313"/>
      <c r="Q52" s="182"/>
    </row>
    <row r="53" spans="1:17" x14ac:dyDescent="0.25">
      <c r="A53" s="35">
        <v>1100</v>
      </c>
      <c r="B53" s="72" t="s">
        <v>53</v>
      </c>
      <c r="C53" s="188">
        <f t="shared" si="24"/>
        <v>202598</v>
      </c>
      <c r="D53" s="130">
        <f t="shared" ref="D53:E53" si="33">SUM(D54,D57,D65)</f>
        <v>149492</v>
      </c>
      <c r="E53" s="123">
        <f t="shared" si="33"/>
        <v>0</v>
      </c>
      <c r="F53" s="898">
        <f>SUM(F54,F57,F65)</f>
        <v>149492</v>
      </c>
      <c r="G53" s="228">
        <f t="shared" ref="G53:N53" si="34">SUM(G54,G57,G65)</f>
        <v>48810</v>
      </c>
      <c r="H53" s="123">
        <f t="shared" si="34"/>
        <v>0</v>
      </c>
      <c r="I53" s="898">
        <f t="shared" si="34"/>
        <v>48810</v>
      </c>
      <c r="J53" s="130">
        <f t="shared" si="34"/>
        <v>4296</v>
      </c>
      <c r="K53" s="38">
        <f t="shared" si="34"/>
        <v>0</v>
      </c>
      <c r="L53" s="175">
        <f t="shared" si="34"/>
        <v>4296</v>
      </c>
      <c r="M53" s="228">
        <f t="shared" si="34"/>
        <v>0</v>
      </c>
      <c r="N53" s="38">
        <f t="shared" si="34"/>
        <v>0</v>
      </c>
      <c r="O53" s="123">
        <f>SUM(O54,O57,O65)</f>
        <v>0</v>
      </c>
      <c r="P53" s="314"/>
      <c r="Q53" s="297"/>
    </row>
    <row r="54" spans="1:17" x14ac:dyDescent="0.25">
      <c r="A54" s="73">
        <v>1110</v>
      </c>
      <c r="B54" s="58" t="s">
        <v>54</v>
      </c>
      <c r="C54" s="195">
        <f>SUM(F54,I54,L54,O54)</f>
        <v>173649</v>
      </c>
      <c r="D54" s="86">
        <f>SUM(D55:D56)</f>
        <v>125835</v>
      </c>
      <c r="E54" s="154">
        <f>SUM(E55:E56)</f>
        <v>0</v>
      </c>
      <c r="F54" s="907">
        <f>SUM(F55:F56)</f>
        <v>125835</v>
      </c>
      <c r="G54" s="229">
        <f t="shared" ref="G54:H54" si="35">SUM(G55:G56)</f>
        <v>47814</v>
      </c>
      <c r="H54" s="154">
        <f t="shared" si="35"/>
        <v>0</v>
      </c>
      <c r="I54" s="907">
        <f>SUM(I55:I56)</f>
        <v>47814</v>
      </c>
      <c r="J54" s="86">
        <f t="shared" ref="J54:K54" si="36">SUM(J55:J56)</f>
        <v>0</v>
      </c>
      <c r="K54" s="74">
        <f t="shared" si="36"/>
        <v>0</v>
      </c>
      <c r="L54" s="174">
        <f>SUM(L55:L56)</f>
        <v>0</v>
      </c>
      <c r="M54" s="229">
        <f t="shared" ref="M54:N54" si="37">SUM(M55:M56)</f>
        <v>0</v>
      </c>
      <c r="N54" s="74">
        <f t="shared" si="37"/>
        <v>0</v>
      </c>
      <c r="O54" s="154">
        <f>SUM(O55:O56)</f>
        <v>0</v>
      </c>
      <c r="P54" s="292"/>
      <c r="Q54" s="297"/>
    </row>
    <row r="55" spans="1:17" hidden="1" x14ac:dyDescent="0.25">
      <c r="A55" s="27">
        <v>1111</v>
      </c>
      <c r="B55" s="40" t="s">
        <v>55</v>
      </c>
      <c r="C55" s="189">
        <f t="shared" si="24"/>
        <v>0</v>
      </c>
      <c r="D55" s="263"/>
      <c r="E55" s="42"/>
      <c r="F55" s="176">
        <f>D55+E55</f>
        <v>0</v>
      </c>
      <c r="G55" s="220"/>
      <c r="H55" s="42"/>
      <c r="I55" s="90">
        <f>G55+H55</f>
        <v>0</v>
      </c>
      <c r="J55" s="263"/>
      <c r="K55" s="42"/>
      <c r="L55" s="176">
        <f>J55+K55</f>
        <v>0</v>
      </c>
      <c r="M55" s="220"/>
      <c r="N55" s="42"/>
      <c r="O55" s="90">
        <f>M55+N55</f>
        <v>0</v>
      </c>
      <c r="P55" s="290"/>
      <c r="Q55" s="297"/>
    </row>
    <row r="56" spans="1:17" ht="24" customHeight="1" x14ac:dyDescent="0.25">
      <c r="A56" s="30">
        <v>1119</v>
      </c>
      <c r="B56" s="43" t="s">
        <v>56</v>
      </c>
      <c r="C56" s="190">
        <f t="shared" si="24"/>
        <v>173649</v>
      </c>
      <c r="D56" s="264">
        <v>125835</v>
      </c>
      <c r="E56" s="705"/>
      <c r="F56" s="899">
        <f>D56+E56</f>
        <v>125835</v>
      </c>
      <c r="G56" s="230">
        <v>47814</v>
      </c>
      <c r="H56" s="705"/>
      <c r="I56" s="899">
        <f>G56+H56</f>
        <v>47814</v>
      </c>
      <c r="J56" s="264"/>
      <c r="K56" s="45"/>
      <c r="L56" s="95">
        <f>J56+K56</f>
        <v>0</v>
      </c>
      <c r="M56" s="230"/>
      <c r="N56" s="45"/>
      <c r="O56" s="91">
        <f>M56+N56</f>
        <v>0</v>
      </c>
      <c r="P56" s="333"/>
      <c r="Q56" s="297"/>
    </row>
    <row r="57" spans="1:17" ht="23.25" customHeight="1" x14ac:dyDescent="0.25">
      <c r="A57" s="75">
        <v>1140</v>
      </c>
      <c r="B57" s="43" t="s">
        <v>57</v>
      </c>
      <c r="C57" s="190">
        <f t="shared" si="24"/>
        <v>22034</v>
      </c>
      <c r="D57" s="132">
        <f t="shared" ref="D57:E57" si="38">SUM(D58:D64)</f>
        <v>21038</v>
      </c>
      <c r="E57" s="91">
        <f t="shared" si="38"/>
        <v>0</v>
      </c>
      <c r="F57" s="899">
        <f>SUM(F58:F64)</f>
        <v>21038</v>
      </c>
      <c r="G57" s="231">
        <f t="shared" ref="G57" si="39">SUM(G58:G64)</f>
        <v>996</v>
      </c>
      <c r="H57" s="91">
        <f t="shared" ref="H57:I57" si="40">SUM(H58:H64)</f>
        <v>0</v>
      </c>
      <c r="I57" s="899">
        <f t="shared" si="40"/>
        <v>996</v>
      </c>
      <c r="J57" s="132">
        <f t="shared" ref="J57" si="41">SUM(J58:J64)</f>
        <v>0</v>
      </c>
      <c r="K57" s="76">
        <f t="shared" ref="K57:L57" si="42">SUM(K58:K64)</f>
        <v>0</v>
      </c>
      <c r="L57" s="95">
        <f t="shared" si="42"/>
        <v>0</v>
      </c>
      <c r="M57" s="231">
        <f t="shared" ref="M57" si="43">SUM(M58:M64)</f>
        <v>0</v>
      </c>
      <c r="N57" s="76">
        <f t="shared" ref="N57" si="44">SUM(N58:N64)</f>
        <v>0</v>
      </c>
      <c r="O57" s="91">
        <f>SUM(O58:O64)</f>
        <v>0</v>
      </c>
      <c r="P57" s="291"/>
      <c r="Q57" s="297"/>
    </row>
    <row r="58" spans="1:17" x14ac:dyDescent="0.25">
      <c r="A58" s="30">
        <v>1141</v>
      </c>
      <c r="B58" s="43" t="s">
        <v>58</v>
      </c>
      <c r="C58" s="190">
        <f t="shared" si="24"/>
        <v>3709</v>
      </c>
      <c r="D58" s="264">
        <v>3709</v>
      </c>
      <c r="E58" s="705"/>
      <c r="F58" s="899">
        <f t="shared" ref="F58:F65" si="45">D58+E58</f>
        <v>3709</v>
      </c>
      <c r="G58" s="230"/>
      <c r="H58" s="705"/>
      <c r="I58" s="899">
        <f t="shared" ref="I58:I65" si="46">G58+H58</f>
        <v>0</v>
      </c>
      <c r="J58" s="264"/>
      <c r="K58" s="45"/>
      <c r="L58" s="95">
        <f t="shared" ref="L58:L65" si="47">J58+K58</f>
        <v>0</v>
      </c>
      <c r="M58" s="230"/>
      <c r="N58" s="45"/>
      <c r="O58" s="91">
        <f t="shared" ref="O58:O65" si="48">M58+N58</f>
        <v>0</v>
      </c>
      <c r="P58" s="291"/>
      <c r="Q58" s="297"/>
    </row>
    <row r="59" spans="1:17" ht="24.75" customHeight="1" x14ac:dyDescent="0.25">
      <c r="A59" s="30">
        <v>1142</v>
      </c>
      <c r="B59" s="43" t="s">
        <v>59</v>
      </c>
      <c r="C59" s="190">
        <f t="shared" si="24"/>
        <v>976</v>
      </c>
      <c r="D59" s="264">
        <v>976</v>
      </c>
      <c r="E59" s="705"/>
      <c r="F59" s="899">
        <f t="shared" si="45"/>
        <v>976</v>
      </c>
      <c r="G59" s="230"/>
      <c r="H59" s="705"/>
      <c r="I59" s="899">
        <f t="shared" si="46"/>
        <v>0</v>
      </c>
      <c r="J59" s="264"/>
      <c r="K59" s="45"/>
      <c r="L59" s="95">
        <f t="shared" si="47"/>
        <v>0</v>
      </c>
      <c r="M59" s="230"/>
      <c r="N59" s="45"/>
      <c r="O59" s="91">
        <f t="shared" si="48"/>
        <v>0</v>
      </c>
      <c r="P59" s="291"/>
      <c r="Q59" s="297"/>
    </row>
    <row r="60" spans="1:17" ht="24" hidden="1" x14ac:dyDescent="0.25">
      <c r="A60" s="30">
        <v>1145</v>
      </c>
      <c r="B60" s="43" t="s">
        <v>60</v>
      </c>
      <c r="C60" s="190">
        <f t="shared" si="24"/>
        <v>0</v>
      </c>
      <c r="D60" s="264"/>
      <c r="E60" s="45"/>
      <c r="F60" s="95">
        <f t="shared" si="45"/>
        <v>0</v>
      </c>
      <c r="G60" s="230"/>
      <c r="H60" s="45"/>
      <c r="I60" s="91">
        <f t="shared" si="46"/>
        <v>0</v>
      </c>
      <c r="J60" s="264"/>
      <c r="K60" s="45"/>
      <c r="L60" s="95">
        <f t="shared" si="47"/>
        <v>0</v>
      </c>
      <c r="M60" s="230"/>
      <c r="N60" s="45"/>
      <c r="O60" s="91">
        <f t="shared" si="48"/>
        <v>0</v>
      </c>
      <c r="P60" s="291"/>
      <c r="Q60" s="297"/>
    </row>
    <row r="61" spans="1:17" ht="27.75" customHeight="1" x14ac:dyDescent="0.25">
      <c r="A61" s="30">
        <v>1146</v>
      </c>
      <c r="B61" s="43" t="s">
        <v>61</v>
      </c>
      <c r="C61" s="190">
        <f t="shared" si="24"/>
        <v>125</v>
      </c>
      <c r="D61" s="264">
        <v>125</v>
      </c>
      <c r="E61" s="705"/>
      <c r="F61" s="899">
        <f t="shared" si="45"/>
        <v>125</v>
      </c>
      <c r="G61" s="230"/>
      <c r="H61" s="705"/>
      <c r="I61" s="899">
        <f t="shared" si="46"/>
        <v>0</v>
      </c>
      <c r="J61" s="264"/>
      <c r="K61" s="45"/>
      <c r="L61" s="95">
        <f t="shared" si="47"/>
        <v>0</v>
      </c>
      <c r="M61" s="230"/>
      <c r="N61" s="45"/>
      <c r="O61" s="91">
        <f t="shared" si="48"/>
        <v>0</v>
      </c>
      <c r="P61" s="291"/>
      <c r="Q61" s="297"/>
    </row>
    <row r="62" spans="1:17" x14ac:dyDescent="0.25">
      <c r="A62" s="30">
        <v>1147</v>
      </c>
      <c r="B62" s="43" t="s">
        <v>62</v>
      </c>
      <c r="C62" s="190">
        <f t="shared" si="24"/>
        <v>3099</v>
      </c>
      <c r="D62" s="264">
        <v>3099</v>
      </c>
      <c r="E62" s="705"/>
      <c r="F62" s="899">
        <f t="shared" si="45"/>
        <v>3099</v>
      </c>
      <c r="G62" s="230"/>
      <c r="H62" s="705"/>
      <c r="I62" s="899">
        <f t="shared" si="46"/>
        <v>0</v>
      </c>
      <c r="J62" s="264"/>
      <c r="K62" s="45"/>
      <c r="L62" s="95">
        <f t="shared" si="47"/>
        <v>0</v>
      </c>
      <c r="M62" s="230"/>
      <c r="N62" s="45"/>
      <c r="O62" s="91">
        <f t="shared" si="48"/>
        <v>0</v>
      </c>
      <c r="P62" s="291"/>
      <c r="Q62" s="297"/>
    </row>
    <row r="63" spans="1:17" x14ac:dyDescent="0.25">
      <c r="A63" s="30">
        <v>1148</v>
      </c>
      <c r="B63" s="43" t="s">
        <v>63</v>
      </c>
      <c r="C63" s="190">
        <f t="shared" si="24"/>
        <v>13002</v>
      </c>
      <c r="D63" s="264">
        <v>13002</v>
      </c>
      <c r="E63" s="705"/>
      <c r="F63" s="899">
        <f t="shared" si="45"/>
        <v>13002</v>
      </c>
      <c r="G63" s="230"/>
      <c r="H63" s="705"/>
      <c r="I63" s="899">
        <f t="shared" si="46"/>
        <v>0</v>
      </c>
      <c r="J63" s="264"/>
      <c r="K63" s="45"/>
      <c r="L63" s="95">
        <f t="shared" si="47"/>
        <v>0</v>
      </c>
      <c r="M63" s="230"/>
      <c r="N63" s="45"/>
      <c r="O63" s="91">
        <f t="shared" si="48"/>
        <v>0</v>
      </c>
      <c r="P63" s="291"/>
      <c r="Q63" s="297"/>
    </row>
    <row r="64" spans="1:17" ht="36" x14ac:dyDescent="0.25">
      <c r="A64" s="30">
        <v>1149</v>
      </c>
      <c r="B64" s="43" t="s">
        <v>64</v>
      </c>
      <c r="C64" s="190">
        <f t="shared" si="24"/>
        <v>1123</v>
      </c>
      <c r="D64" s="264">
        <v>127</v>
      </c>
      <c r="E64" s="705"/>
      <c r="F64" s="899">
        <f t="shared" si="45"/>
        <v>127</v>
      </c>
      <c r="G64" s="230">
        <v>996</v>
      </c>
      <c r="H64" s="705"/>
      <c r="I64" s="899">
        <f t="shared" si="46"/>
        <v>996</v>
      </c>
      <c r="J64" s="264"/>
      <c r="K64" s="45"/>
      <c r="L64" s="95">
        <f t="shared" si="47"/>
        <v>0</v>
      </c>
      <c r="M64" s="230"/>
      <c r="N64" s="45"/>
      <c r="O64" s="91">
        <f t="shared" si="48"/>
        <v>0</v>
      </c>
      <c r="P64" s="291"/>
      <c r="Q64" s="297"/>
    </row>
    <row r="65" spans="1:17" ht="36" x14ac:dyDescent="0.25">
      <c r="A65" s="73">
        <v>1150</v>
      </c>
      <c r="B65" s="58" t="s">
        <v>65</v>
      </c>
      <c r="C65" s="195">
        <f t="shared" si="24"/>
        <v>6915</v>
      </c>
      <c r="D65" s="261">
        <v>2619</v>
      </c>
      <c r="E65" s="707"/>
      <c r="F65" s="907">
        <f t="shared" si="45"/>
        <v>2619</v>
      </c>
      <c r="G65" s="232"/>
      <c r="H65" s="707"/>
      <c r="I65" s="907">
        <f t="shared" si="46"/>
        <v>0</v>
      </c>
      <c r="J65" s="261">
        <v>4296</v>
      </c>
      <c r="K65" s="77"/>
      <c r="L65" s="174">
        <f t="shared" si="47"/>
        <v>4296</v>
      </c>
      <c r="M65" s="232"/>
      <c r="N65" s="77"/>
      <c r="O65" s="154">
        <f t="shared" si="48"/>
        <v>0</v>
      </c>
      <c r="P65" s="292"/>
      <c r="Q65" s="297"/>
    </row>
    <row r="66" spans="1:17" ht="36" x14ac:dyDescent="0.25">
      <c r="A66" s="35">
        <v>1200</v>
      </c>
      <c r="B66" s="72" t="s">
        <v>66</v>
      </c>
      <c r="C66" s="188">
        <f t="shared" si="24"/>
        <v>63059</v>
      </c>
      <c r="D66" s="130">
        <f t="shared" ref="D66:E66" si="49">SUM(D67:D68)</f>
        <v>50271</v>
      </c>
      <c r="E66" s="123">
        <f t="shared" si="49"/>
        <v>0</v>
      </c>
      <c r="F66" s="898">
        <f>SUM(F67:F68)</f>
        <v>50271</v>
      </c>
      <c r="G66" s="228">
        <f t="shared" ref="G66" si="50">SUM(G67:G68)</f>
        <v>11774</v>
      </c>
      <c r="H66" s="123">
        <f t="shared" ref="H66:I66" si="51">SUM(H67:H68)</f>
        <v>0</v>
      </c>
      <c r="I66" s="898">
        <f t="shared" si="51"/>
        <v>11774</v>
      </c>
      <c r="J66" s="130">
        <f t="shared" ref="J66" si="52">SUM(J67:J68)</f>
        <v>1014</v>
      </c>
      <c r="K66" s="38">
        <f t="shared" ref="K66:L66" si="53">SUM(K67:K68)</f>
        <v>0</v>
      </c>
      <c r="L66" s="175">
        <f t="shared" si="53"/>
        <v>1014</v>
      </c>
      <c r="M66" s="228">
        <f t="shared" ref="M66" si="54">SUM(M67:M68)</f>
        <v>0</v>
      </c>
      <c r="N66" s="38">
        <f t="shared" ref="N66" si="55">SUM(N67:N68)</f>
        <v>0</v>
      </c>
      <c r="O66" s="123">
        <f>SUM(O67:O68)</f>
        <v>0</v>
      </c>
      <c r="P66" s="293"/>
      <c r="Q66" s="297"/>
    </row>
    <row r="67" spans="1:17" ht="24" x14ac:dyDescent="0.25">
      <c r="A67" s="78">
        <v>1210</v>
      </c>
      <c r="B67" s="40" t="s">
        <v>67</v>
      </c>
      <c r="C67" s="189">
        <f t="shared" si="24"/>
        <v>50534</v>
      </c>
      <c r="D67" s="263">
        <v>37956</v>
      </c>
      <c r="E67" s="703"/>
      <c r="F67" s="900">
        <f>D67+E67</f>
        <v>37956</v>
      </c>
      <c r="G67" s="220">
        <v>11564</v>
      </c>
      <c r="H67" s="703"/>
      <c r="I67" s="900">
        <f>G67+H67</f>
        <v>11564</v>
      </c>
      <c r="J67" s="263">
        <v>1014</v>
      </c>
      <c r="K67" s="42"/>
      <c r="L67" s="176">
        <f>J67+K67</f>
        <v>1014</v>
      </c>
      <c r="M67" s="220"/>
      <c r="N67" s="42"/>
      <c r="O67" s="90">
        <f>M67+N67</f>
        <v>0</v>
      </c>
      <c r="P67" s="290"/>
      <c r="Q67" s="297"/>
    </row>
    <row r="68" spans="1:17" ht="24" x14ac:dyDescent="0.25">
      <c r="A68" s="75">
        <v>1220</v>
      </c>
      <c r="B68" s="43" t="s">
        <v>68</v>
      </c>
      <c r="C68" s="190">
        <f t="shared" si="24"/>
        <v>12525</v>
      </c>
      <c r="D68" s="132">
        <f t="shared" ref="D68:E68" si="56">SUM(D69:D73)</f>
        <v>12315</v>
      </c>
      <c r="E68" s="91">
        <f t="shared" si="56"/>
        <v>0</v>
      </c>
      <c r="F68" s="899">
        <f>SUM(F69:F73)</f>
        <v>12315</v>
      </c>
      <c r="G68" s="231">
        <f t="shared" ref="G68" si="57">SUM(G69:G73)</f>
        <v>210</v>
      </c>
      <c r="H68" s="91">
        <f t="shared" ref="H68:I68" si="58">SUM(H69:H73)</f>
        <v>0</v>
      </c>
      <c r="I68" s="899">
        <f t="shared" si="58"/>
        <v>210</v>
      </c>
      <c r="J68" s="132">
        <f t="shared" ref="J68" si="59">SUM(J69:J73)</f>
        <v>0</v>
      </c>
      <c r="K68" s="76">
        <f t="shared" ref="K68:L68" si="60">SUM(K69:K73)</f>
        <v>0</v>
      </c>
      <c r="L68" s="95">
        <f t="shared" si="60"/>
        <v>0</v>
      </c>
      <c r="M68" s="231">
        <f t="shared" ref="M68" si="61">SUM(M69:M73)</f>
        <v>0</v>
      </c>
      <c r="N68" s="76">
        <f t="shared" ref="N68:O68" si="62">SUM(N69:N73)</f>
        <v>0</v>
      </c>
      <c r="O68" s="91">
        <f t="shared" si="62"/>
        <v>0</v>
      </c>
      <c r="P68" s="291"/>
      <c r="Q68" s="297"/>
    </row>
    <row r="69" spans="1:17" ht="60" x14ac:dyDescent="0.25">
      <c r="A69" s="30">
        <v>1221</v>
      </c>
      <c r="B69" s="43" t="s">
        <v>69</v>
      </c>
      <c r="C69" s="190">
        <f t="shared" si="24"/>
        <v>4889</v>
      </c>
      <c r="D69" s="264">
        <v>4679</v>
      </c>
      <c r="E69" s="705"/>
      <c r="F69" s="899">
        <f t="shared" ref="F69:F73" si="63">D69+E69</f>
        <v>4679</v>
      </c>
      <c r="G69" s="230">
        <v>210</v>
      </c>
      <c r="H69" s="705"/>
      <c r="I69" s="899">
        <f t="shared" ref="I69:I73" si="64">G69+H69</f>
        <v>210</v>
      </c>
      <c r="J69" s="264"/>
      <c r="K69" s="45"/>
      <c r="L69" s="95">
        <f t="shared" ref="L69:L73" si="65">J69+K69</f>
        <v>0</v>
      </c>
      <c r="M69" s="230"/>
      <c r="N69" s="45"/>
      <c r="O69" s="91">
        <f t="shared" ref="O69:O73" si="66">M69+N69</f>
        <v>0</v>
      </c>
      <c r="P69" s="333"/>
      <c r="Q69" s="297"/>
    </row>
    <row r="70" spans="1:17" hidden="1" x14ac:dyDescent="0.25">
      <c r="A70" s="30">
        <v>1223</v>
      </c>
      <c r="B70" s="43" t="s">
        <v>70</v>
      </c>
      <c r="C70" s="190">
        <f t="shared" si="24"/>
        <v>0</v>
      </c>
      <c r="D70" s="264"/>
      <c r="E70" s="45"/>
      <c r="F70" s="95">
        <f t="shared" si="63"/>
        <v>0</v>
      </c>
      <c r="G70" s="230"/>
      <c r="H70" s="45"/>
      <c r="I70" s="91">
        <f t="shared" si="64"/>
        <v>0</v>
      </c>
      <c r="J70" s="264"/>
      <c r="K70" s="45"/>
      <c r="L70" s="95">
        <f t="shared" si="65"/>
        <v>0</v>
      </c>
      <c r="M70" s="230"/>
      <c r="N70" s="45"/>
      <c r="O70" s="91">
        <f t="shared" si="66"/>
        <v>0</v>
      </c>
      <c r="P70" s="291"/>
      <c r="Q70" s="297"/>
    </row>
    <row r="71" spans="1:17" hidden="1" x14ac:dyDescent="0.25">
      <c r="A71" s="30">
        <v>1225</v>
      </c>
      <c r="B71" s="43" t="s">
        <v>71</v>
      </c>
      <c r="C71" s="190">
        <f t="shared" si="24"/>
        <v>0</v>
      </c>
      <c r="D71" s="264"/>
      <c r="E71" s="45"/>
      <c r="F71" s="95">
        <f t="shared" si="63"/>
        <v>0</v>
      </c>
      <c r="G71" s="230"/>
      <c r="H71" s="45"/>
      <c r="I71" s="91">
        <f t="shared" si="64"/>
        <v>0</v>
      </c>
      <c r="J71" s="264"/>
      <c r="K71" s="45"/>
      <c r="L71" s="95">
        <f t="shared" si="65"/>
        <v>0</v>
      </c>
      <c r="M71" s="230"/>
      <c r="N71" s="45"/>
      <c r="O71" s="91">
        <f t="shared" si="66"/>
        <v>0</v>
      </c>
      <c r="P71" s="291"/>
      <c r="Q71" s="297"/>
    </row>
    <row r="72" spans="1:17" ht="36" x14ac:dyDescent="0.25">
      <c r="A72" s="30">
        <v>1227</v>
      </c>
      <c r="B72" s="43" t="s">
        <v>72</v>
      </c>
      <c r="C72" s="190">
        <f t="shared" si="24"/>
        <v>7044</v>
      </c>
      <c r="D72" s="264">
        <v>7044</v>
      </c>
      <c r="E72" s="705"/>
      <c r="F72" s="899">
        <f t="shared" si="63"/>
        <v>7044</v>
      </c>
      <c r="G72" s="230"/>
      <c r="H72" s="705"/>
      <c r="I72" s="899">
        <f t="shared" si="64"/>
        <v>0</v>
      </c>
      <c r="J72" s="264"/>
      <c r="K72" s="45"/>
      <c r="L72" s="95">
        <f t="shared" si="65"/>
        <v>0</v>
      </c>
      <c r="M72" s="230"/>
      <c r="N72" s="45"/>
      <c r="O72" s="91">
        <f t="shared" si="66"/>
        <v>0</v>
      </c>
      <c r="P72" s="291"/>
      <c r="Q72" s="297"/>
    </row>
    <row r="73" spans="1:17" ht="60" x14ac:dyDescent="0.25">
      <c r="A73" s="30">
        <v>1228</v>
      </c>
      <c r="B73" s="43" t="s">
        <v>73</v>
      </c>
      <c r="C73" s="190">
        <f t="shared" si="24"/>
        <v>592</v>
      </c>
      <c r="D73" s="264">
        <v>592</v>
      </c>
      <c r="E73" s="705"/>
      <c r="F73" s="899">
        <f t="shared" si="63"/>
        <v>592</v>
      </c>
      <c r="G73" s="230"/>
      <c r="H73" s="705"/>
      <c r="I73" s="899">
        <f t="shared" si="64"/>
        <v>0</v>
      </c>
      <c r="J73" s="264"/>
      <c r="K73" s="45"/>
      <c r="L73" s="95">
        <f t="shared" si="65"/>
        <v>0</v>
      </c>
      <c r="M73" s="230"/>
      <c r="N73" s="45"/>
      <c r="O73" s="91">
        <f t="shared" si="66"/>
        <v>0</v>
      </c>
      <c r="P73" s="291"/>
      <c r="Q73" s="297"/>
    </row>
    <row r="74" spans="1:17" x14ac:dyDescent="0.25">
      <c r="A74" s="70">
        <v>2000</v>
      </c>
      <c r="B74" s="70" t="s">
        <v>74</v>
      </c>
      <c r="C74" s="200">
        <f t="shared" si="24"/>
        <v>41861</v>
      </c>
      <c r="D74" s="137">
        <f t="shared" ref="D74:E74" si="67">SUM(D75,D82,D129,D163,D164,D171)</f>
        <v>35870</v>
      </c>
      <c r="E74" s="125">
        <f t="shared" si="67"/>
        <v>500</v>
      </c>
      <c r="F74" s="897">
        <f>SUM(F75,F82,F129,F163,F164,F171)</f>
        <v>36370</v>
      </c>
      <c r="G74" s="227">
        <f t="shared" ref="G74" si="68">SUM(G75,G82,G129,G163,G164,G171)</f>
        <v>0</v>
      </c>
      <c r="H74" s="125">
        <f t="shared" ref="H74:I74" si="69">SUM(H75,H82,H129,H163,H164,H171)</f>
        <v>0</v>
      </c>
      <c r="I74" s="897">
        <f t="shared" si="69"/>
        <v>0</v>
      </c>
      <c r="J74" s="137">
        <f t="shared" ref="J74" si="70">SUM(J75,J82,J129,J163,J164,J171)</f>
        <v>5491</v>
      </c>
      <c r="K74" s="71">
        <f t="shared" ref="K74:L74" si="71">SUM(K75,K82,K129,K163,K164,K171)</f>
        <v>0</v>
      </c>
      <c r="L74" s="172">
        <f t="shared" si="71"/>
        <v>5491</v>
      </c>
      <c r="M74" s="227">
        <f t="shared" ref="M74" si="72">SUM(M75,M82,M129,M163,M164,M171)</f>
        <v>0</v>
      </c>
      <c r="N74" s="71">
        <f t="shared" ref="N74:O74" si="73">SUM(N75,N82,N129,N163,N164,N171)</f>
        <v>0</v>
      </c>
      <c r="O74" s="125">
        <f t="shared" si="73"/>
        <v>0</v>
      </c>
      <c r="P74" s="313"/>
      <c r="Q74" s="297"/>
    </row>
    <row r="75" spans="1:17" ht="24" x14ac:dyDescent="0.25">
      <c r="A75" s="35">
        <v>2100</v>
      </c>
      <c r="B75" s="72" t="s">
        <v>75</v>
      </c>
      <c r="C75" s="188">
        <f t="shared" si="24"/>
        <v>212</v>
      </c>
      <c r="D75" s="130">
        <f t="shared" ref="D75:E75" si="74">SUM(D76,D79)</f>
        <v>212</v>
      </c>
      <c r="E75" s="123">
        <f t="shared" si="74"/>
        <v>0</v>
      </c>
      <c r="F75" s="898">
        <f>SUM(F76,F79)</f>
        <v>212</v>
      </c>
      <c r="G75" s="228">
        <f t="shared" ref="G75" si="75">SUM(G76,G79)</f>
        <v>0</v>
      </c>
      <c r="H75" s="123">
        <f t="shared" ref="H75:I75" si="76">SUM(H76,H79)</f>
        <v>0</v>
      </c>
      <c r="I75" s="898">
        <f t="shared" si="76"/>
        <v>0</v>
      </c>
      <c r="J75" s="130">
        <f t="shared" ref="J75" si="77">SUM(J76,J79)</f>
        <v>0</v>
      </c>
      <c r="K75" s="38">
        <f t="shared" ref="K75:L75" si="78">SUM(K76,K79)</f>
        <v>0</v>
      </c>
      <c r="L75" s="175">
        <f t="shared" si="78"/>
        <v>0</v>
      </c>
      <c r="M75" s="228">
        <f t="shared" ref="M75" si="79">SUM(M76,M79)</f>
        <v>0</v>
      </c>
      <c r="N75" s="38">
        <f t="shared" ref="N75:O75" si="80">SUM(N76,N79)</f>
        <v>0</v>
      </c>
      <c r="O75" s="123">
        <f t="shared" si="80"/>
        <v>0</v>
      </c>
      <c r="P75" s="293"/>
      <c r="Q75" s="297"/>
    </row>
    <row r="76" spans="1:17" ht="24" x14ac:dyDescent="0.25">
      <c r="A76" s="78">
        <v>2110</v>
      </c>
      <c r="B76" s="40" t="s">
        <v>76</v>
      </c>
      <c r="C76" s="189">
        <f t="shared" si="24"/>
        <v>212</v>
      </c>
      <c r="D76" s="131">
        <f t="shared" ref="D76:E76" si="81">SUM(D77:D78)</f>
        <v>212</v>
      </c>
      <c r="E76" s="90">
        <f t="shared" si="81"/>
        <v>0</v>
      </c>
      <c r="F76" s="900">
        <f>SUM(F77:F78)</f>
        <v>212</v>
      </c>
      <c r="G76" s="233">
        <f t="shared" ref="G76" si="82">SUM(G77:G78)</f>
        <v>0</v>
      </c>
      <c r="H76" s="90">
        <f t="shared" ref="H76:I76" si="83">SUM(H77:H78)</f>
        <v>0</v>
      </c>
      <c r="I76" s="900">
        <f t="shared" si="83"/>
        <v>0</v>
      </c>
      <c r="J76" s="131">
        <f t="shared" ref="J76" si="84">SUM(J77:J78)</f>
        <v>0</v>
      </c>
      <c r="K76" s="79">
        <f t="shared" ref="K76:L76" si="85">SUM(K77:K78)</f>
        <v>0</v>
      </c>
      <c r="L76" s="176">
        <f t="shared" si="85"/>
        <v>0</v>
      </c>
      <c r="M76" s="233">
        <f t="shared" ref="M76" si="86">SUM(M77:M78)</f>
        <v>0</v>
      </c>
      <c r="N76" s="79">
        <f t="shared" ref="N76:O76" si="87">SUM(N77:N78)</f>
        <v>0</v>
      </c>
      <c r="O76" s="90">
        <f t="shared" si="87"/>
        <v>0</v>
      </c>
      <c r="P76" s="290"/>
      <c r="Q76" s="297"/>
    </row>
    <row r="77" spans="1:17" x14ac:dyDescent="0.25">
      <c r="A77" s="30">
        <v>2111</v>
      </c>
      <c r="B77" s="43" t="s">
        <v>77</v>
      </c>
      <c r="C77" s="190">
        <f t="shared" si="24"/>
        <v>72</v>
      </c>
      <c r="D77" s="264">
        <v>72</v>
      </c>
      <c r="E77" s="705"/>
      <c r="F77" s="899">
        <f t="shared" ref="F77:F78" si="88">D77+E77</f>
        <v>72</v>
      </c>
      <c r="G77" s="230"/>
      <c r="H77" s="705"/>
      <c r="I77" s="899">
        <f t="shared" ref="I77:I78" si="89">G77+H77</f>
        <v>0</v>
      </c>
      <c r="J77" s="264"/>
      <c r="K77" s="45"/>
      <c r="L77" s="95">
        <f t="shared" ref="L77:L78" si="90">J77+K77</f>
        <v>0</v>
      </c>
      <c r="M77" s="230"/>
      <c r="N77" s="45"/>
      <c r="O77" s="91">
        <f t="shared" ref="O77:O78" si="91">M77+N77</f>
        <v>0</v>
      </c>
      <c r="P77" s="291"/>
      <c r="Q77" s="297"/>
    </row>
    <row r="78" spans="1:17" ht="24" x14ac:dyDescent="0.25">
      <c r="A78" s="30">
        <v>2112</v>
      </c>
      <c r="B78" s="43" t="s">
        <v>78</v>
      </c>
      <c r="C78" s="190">
        <f t="shared" si="24"/>
        <v>140</v>
      </c>
      <c r="D78" s="264">
        <v>140</v>
      </c>
      <c r="E78" s="705"/>
      <c r="F78" s="899">
        <f t="shared" si="88"/>
        <v>140</v>
      </c>
      <c r="G78" s="230"/>
      <c r="H78" s="705"/>
      <c r="I78" s="899">
        <f t="shared" si="89"/>
        <v>0</v>
      </c>
      <c r="J78" s="264"/>
      <c r="K78" s="45"/>
      <c r="L78" s="95">
        <f t="shared" si="90"/>
        <v>0</v>
      </c>
      <c r="M78" s="230"/>
      <c r="N78" s="45"/>
      <c r="O78" s="91">
        <f t="shared" si="91"/>
        <v>0</v>
      </c>
      <c r="P78" s="291"/>
      <c r="Q78" s="297"/>
    </row>
    <row r="79" spans="1:17" ht="24" hidden="1" x14ac:dyDescent="0.25">
      <c r="A79" s="75">
        <v>2120</v>
      </c>
      <c r="B79" s="43" t="s">
        <v>79</v>
      </c>
      <c r="C79" s="190">
        <f t="shared" si="24"/>
        <v>0</v>
      </c>
      <c r="D79" s="132">
        <f t="shared" ref="D79:E79" si="92">SUM(D80:D81)</f>
        <v>0</v>
      </c>
      <c r="E79" s="76">
        <f t="shared" si="92"/>
        <v>0</v>
      </c>
      <c r="F79" s="95">
        <f>SUM(F80:F81)</f>
        <v>0</v>
      </c>
      <c r="G79" s="231">
        <f t="shared" ref="G79" si="93">SUM(G80:G81)</f>
        <v>0</v>
      </c>
      <c r="H79" s="76">
        <f t="shared" ref="H79:I79" si="94">SUM(H80:H81)</f>
        <v>0</v>
      </c>
      <c r="I79" s="91">
        <f t="shared" si="94"/>
        <v>0</v>
      </c>
      <c r="J79" s="132">
        <f t="shared" ref="J79" si="95">SUM(J80:J81)</f>
        <v>0</v>
      </c>
      <c r="K79" s="76">
        <f t="shared" ref="K79:L79" si="96">SUM(K80:K81)</f>
        <v>0</v>
      </c>
      <c r="L79" s="95">
        <f t="shared" si="96"/>
        <v>0</v>
      </c>
      <c r="M79" s="231">
        <f t="shared" ref="M79" si="97">SUM(M80:M81)</f>
        <v>0</v>
      </c>
      <c r="N79" s="76">
        <f t="shared" ref="N79:O79" si="98">SUM(N80:N81)</f>
        <v>0</v>
      </c>
      <c r="O79" s="91">
        <f t="shared" si="98"/>
        <v>0</v>
      </c>
      <c r="P79" s="291"/>
      <c r="Q79" s="297"/>
    </row>
    <row r="80" spans="1:17" hidden="1" x14ac:dyDescent="0.25">
      <c r="A80" s="30">
        <v>2121</v>
      </c>
      <c r="B80" s="43" t="s">
        <v>77</v>
      </c>
      <c r="C80" s="190">
        <f t="shared" si="24"/>
        <v>0</v>
      </c>
      <c r="D80" s="264"/>
      <c r="E80" s="45"/>
      <c r="F80" s="95">
        <f t="shared" ref="F80:F81" si="99">D80+E80</f>
        <v>0</v>
      </c>
      <c r="G80" s="230"/>
      <c r="H80" s="45"/>
      <c r="I80" s="91">
        <f t="shared" ref="I80:I81" si="100">G80+H80</f>
        <v>0</v>
      </c>
      <c r="J80" s="264"/>
      <c r="K80" s="45"/>
      <c r="L80" s="95">
        <f t="shared" ref="L80:L81" si="101">J80+K80</f>
        <v>0</v>
      </c>
      <c r="M80" s="230"/>
      <c r="N80" s="45"/>
      <c r="O80" s="91">
        <f t="shared" ref="O80:O81" si="102">M80+N80</f>
        <v>0</v>
      </c>
      <c r="P80" s="291"/>
      <c r="Q80" s="297"/>
    </row>
    <row r="81" spans="1:17" ht="24" hidden="1" x14ac:dyDescent="0.25">
      <c r="A81" s="30">
        <v>2122</v>
      </c>
      <c r="B81" s="43" t="s">
        <v>78</v>
      </c>
      <c r="C81" s="190">
        <f t="shared" si="24"/>
        <v>0</v>
      </c>
      <c r="D81" s="264"/>
      <c r="E81" s="45"/>
      <c r="F81" s="95">
        <f t="shared" si="99"/>
        <v>0</v>
      </c>
      <c r="G81" s="230"/>
      <c r="H81" s="45"/>
      <c r="I81" s="91">
        <f t="shared" si="100"/>
        <v>0</v>
      </c>
      <c r="J81" s="264"/>
      <c r="K81" s="45"/>
      <c r="L81" s="95">
        <f t="shared" si="101"/>
        <v>0</v>
      </c>
      <c r="M81" s="230"/>
      <c r="N81" s="45"/>
      <c r="O81" s="91">
        <f t="shared" si="102"/>
        <v>0</v>
      </c>
      <c r="P81" s="291"/>
      <c r="Q81" s="297"/>
    </row>
    <row r="82" spans="1:17" x14ac:dyDescent="0.25">
      <c r="A82" s="35">
        <v>2200</v>
      </c>
      <c r="B82" s="72" t="s">
        <v>80</v>
      </c>
      <c r="C82" s="188">
        <f t="shared" si="24"/>
        <v>19321</v>
      </c>
      <c r="D82" s="130">
        <f t="shared" ref="D82:E82" si="103">SUM(D83,D88,D94,D102,D111,D115,D121,D127)</f>
        <v>17785</v>
      </c>
      <c r="E82" s="123">
        <f t="shared" si="103"/>
        <v>500</v>
      </c>
      <c r="F82" s="898">
        <f>SUM(F83,F88,F94,F102,F111,F115,F121,F127)</f>
        <v>18285</v>
      </c>
      <c r="G82" s="228">
        <f t="shared" ref="G82" si="104">SUM(G83,G88,G94,G102,G111,G115,G121,G127)</f>
        <v>0</v>
      </c>
      <c r="H82" s="123">
        <f t="shared" ref="H82:I82" si="105">SUM(H83,H88,H94,H102,H111,H115,H121,H127)</f>
        <v>0</v>
      </c>
      <c r="I82" s="898">
        <f t="shared" si="105"/>
        <v>0</v>
      </c>
      <c r="J82" s="130">
        <f t="shared" ref="J82" si="106">SUM(J83,J88,J94,J102,J111,J115,J121,J127)</f>
        <v>1036</v>
      </c>
      <c r="K82" s="38">
        <f t="shared" ref="K82:L82" si="107">SUM(K83,K88,K94,K102,K111,K115,K121,K127)</f>
        <v>0</v>
      </c>
      <c r="L82" s="175">
        <f t="shared" si="107"/>
        <v>1036</v>
      </c>
      <c r="M82" s="228">
        <f t="shared" ref="M82" si="108">SUM(M83,M88,M94,M102,M111,M115,M121,M127)</f>
        <v>0</v>
      </c>
      <c r="N82" s="38">
        <f t="shared" ref="N82:O82" si="109">SUM(N83,N88,N94,N102,N111,N115,N121,N127)</f>
        <v>0</v>
      </c>
      <c r="O82" s="123">
        <f t="shared" si="109"/>
        <v>0</v>
      </c>
      <c r="P82" s="315"/>
      <c r="Q82" s="297"/>
    </row>
    <row r="83" spans="1:17" ht="24" x14ac:dyDescent="0.25">
      <c r="A83" s="73">
        <v>2210</v>
      </c>
      <c r="B83" s="58" t="s">
        <v>81</v>
      </c>
      <c r="C83" s="195">
        <f t="shared" si="24"/>
        <v>1415</v>
      </c>
      <c r="D83" s="86">
        <f t="shared" ref="D83:E83" si="110">SUM(D84:D87)</f>
        <v>1395</v>
      </c>
      <c r="E83" s="154">
        <f t="shared" si="110"/>
        <v>0</v>
      </c>
      <c r="F83" s="907">
        <f>SUM(F84:F87)</f>
        <v>1395</v>
      </c>
      <c r="G83" s="229">
        <f t="shared" ref="G83" si="111">SUM(G84:G87)</f>
        <v>0</v>
      </c>
      <c r="H83" s="154">
        <f t="shared" ref="H83:I83" si="112">SUM(H84:H87)</f>
        <v>0</v>
      </c>
      <c r="I83" s="907">
        <f t="shared" si="112"/>
        <v>0</v>
      </c>
      <c r="J83" s="86">
        <f t="shared" ref="J83" si="113">SUM(J84:J87)</f>
        <v>20</v>
      </c>
      <c r="K83" s="74">
        <f t="shared" ref="K83:L83" si="114">SUM(K84:K87)</f>
        <v>0</v>
      </c>
      <c r="L83" s="174">
        <f t="shared" si="114"/>
        <v>20</v>
      </c>
      <c r="M83" s="229">
        <f t="shared" ref="M83" si="115">SUM(M84:M87)</f>
        <v>0</v>
      </c>
      <c r="N83" s="74">
        <f t="shared" ref="N83:O83" si="116">SUM(N84:N87)</f>
        <v>0</v>
      </c>
      <c r="O83" s="154">
        <f t="shared" si="116"/>
        <v>0</v>
      </c>
      <c r="P83" s="292"/>
      <c r="Q83" s="297"/>
    </row>
    <row r="84" spans="1:17" ht="24" hidden="1" x14ac:dyDescent="0.25">
      <c r="A84" s="27">
        <v>2211</v>
      </c>
      <c r="B84" s="40" t="s">
        <v>82</v>
      </c>
      <c r="C84" s="189">
        <f t="shared" si="24"/>
        <v>0</v>
      </c>
      <c r="D84" s="263"/>
      <c r="E84" s="42"/>
      <c r="F84" s="176">
        <f t="shared" ref="F84:F87" si="117">D84+E84</f>
        <v>0</v>
      </c>
      <c r="G84" s="220"/>
      <c r="H84" s="42"/>
      <c r="I84" s="90">
        <f t="shared" ref="I84:I87" si="118">G84+H84</f>
        <v>0</v>
      </c>
      <c r="J84" s="263"/>
      <c r="K84" s="42"/>
      <c r="L84" s="176">
        <f t="shared" ref="L84:L87" si="119">J84+K84</f>
        <v>0</v>
      </c>
      <c r="M84" s="220"/>
      <c r="N84" s="42"/>
      <c r="O84" s="90">
        <f t="shared" ref="O84:O87" si="120">M84+N84</f>
        <v>0</v>
      </c>
      <c r="P84" s="290"/>
      <c r="Q84" s="297"/>
    </row>
    <row r="85" spans="1:17" ht="36" x14ac:dyDescent="0.25">
      <c r="A85" s="30">
        <v>2212</v>
      </c>
      <c r="B85" s="43" t="s">
        <v>83</v>
      </c>
      <c r="C85" s="190">
        <f t="shared" si="24"/>
        <v>986</v>
      </c>
      <c r="D85" s="264">
        <v>986</v>
      </c>
      <c r="E85" s="705"/>
      <c r="F85" s="899">
        <f t="shared" si="117"/>
        <v>986</v>
      </c>
      <c r="G85" s="230"/>
      <c r="H85" s="705"/>
      <c r="I85" s="899">
        <f t="shared" si="118"/>
        <v>0</v>
      </c>
      <c r="J85" s="264"/>
      <c r="K85" s="45"/>
      <c r="L85" s="95">
        <f t="shared" si="119"/>
        <v>0</v>
      </c>
      <c r="M85" s="230"/>
      <c r="N85" s="45"/>
      <c r="O85" s="91">
        <f t="shared" si="120"/>
        <v>0</v>
      </c>
      <c r="P85" s="291"/>
      <c r="Q85" s="297"/>
    </row>
    <row r="86" spans="1:17" ht="24" x14ac:dyDescent="0.25">
      <c r="A86" s="30">
        <v>2214</v>
      </c>
      <c r="B86" s="43" t="s">
        <v>84</v>
      </c>
      <c r="C86" s="190">
        <f t="shared" si="24"/>
        <v>379</v>
      </c>
      <c r="D86" s="264">
        <v>359</v>
      </c>
      <c r="E86" s="705"/>
      <c r="F86" s="899">
        <f t="shared" si="117"/>
        <v>359</v>
      </c>
      <c r="G86" s="230"/>
      <c r="H86" s="705"/>
      <c r="I86" s="899">
        <f t="shared" si="118"/>
        <v>0</v>
      </c>
      <c r="J86" s="264">
        <v>20</v>
      </c>
      <c r="K86" s="45"/>
      <c r="L86" s="95">
        <f t="shared" si="119"/>
        <v>20</v>
      </c>
      <c r="M86" s="230"/>
      <c r="N86" s="45"/>
      <c r="O86" s="91">
        <f t="shared" si="120"/>
        <v>0</v>
      </c>
      <c r="P86" s="291"/>
      <c r="Q86" s="297"/>
    </row>
    <row r="87" spans="1:17" x14ac:dyDescent="0.25">
      <c r="A87" s="30">
        <v>2219</v>
      </c>
      <c r="B87" s="43" t="s">
        <v>85</v>
      </c>
      <c r="C87" s="190">
        <f t="shared" si="24"/>
        <v>50</v>
      </c>
      <c r="D87" s="264">
        <v>50</v>
      </c>
      <c r="E87" s="705"/>
      <c r="F87" s="899">
        <f t="shared" si="117"/>
        <v>50</v>
      </c>
      <c r="G87" s="230"/>
      <c r="H87" s="705"/>
      <c r="I87" s="899">
        <f t="shared" si="118"/>
        <v>0</v>
      </c>
      <c r="J87" s="264"/>
      <c r="K87" s="45"/>
      <c r="L87" s="95">
        <f t="shared" si="119"/>
        <v>0</v>
      </c>
      <c r="M87" s="230"/>
      <c r="N87" s="45"/>
      <c r="O87" s="91">
        <f t="shared" si="120"/>
        <v>0</v>
      </c>
      <c r="P87" s="291"/>
      <c r="Q87" s="297"/>
    </row>
    <row r="88" spans="1:17" ht="24" x14ac:dyDescent="0.25">
      <c r="A88" s="75">
        <v>2220</v>
      </c>
      <c r="B88" s="43" t="s">
        <v>86</v>
      </c>
      <c r="C88" s="190">
        <f t="shared" si="24"/>
        <v>11309</v>
      </c>
      <c r="D88" s="132">
        <f t="shared" ref="D88:E88" si="121">SUM(D89:D93)</f>
        <v>10716</v>
      </c>
      <c r="E88" s="91">
        <f t="shared" si="121"/>
        <v>0</v>
      </c>
      <c r="F88" s="899">
        <f>SUM(F89:F93)</f>
        <v>10716</v>
      </c>
      <c r="G88" s="231">
        <f t="shared" ref="G88" si="122">SUM(G89:G93)</f>
        <v>0</v>
      </c>
      <c r="H88" s="91">
        <f t="shared" ref="H88:I88" si="123">SUM(H89:H93)</f>
        <v>0</v>
      </c>
      <c r="I88" s="899">
        <f t="shared" si="123"/>
        <v>0</v>
      </c>
      <c r="J88" s="132">
        <f t="shared" ref="J88" si="124">SUM(J89:J93)</f>
        <v>593</v>
      </c>
      <c r="K88" s="76">
        <f t="shared" ref="K88:L88" si="125">SUM(K89:K93)</f>
        <v>0</v>
      </c>
      <c r="L88" s="95">
        <f t="shared" si="125"/>
        <v>593</v>
      </c>
      <c r="M88" s="231">
        <f t="shared" ref="M88" si="126">SUM(M89:M93)</f>
        <v>0</v>
      </c>
      <c r="N88" s="76">
        <f t="shared" ref="N88:O88" si="127">SUM(N89:N93)</f>
        <v>0</v>
      </c>
      <c r="O88" s="91">
        <f t="shared" si="127"/>
        <v>0</v>
      </c>
      <c r="P88" s="291"/>
      <c r="Q88" s="297"/>
    </row>
    <row r="89" spans="1:17" ht="24" x14ac:dyDescent="0.25">
      <c r="A89" s="30">
        <v>2221</v>
      </c>
      <c r="B89" s="43" t="s">
        <v>305</v>
      </c>
      <c r="C89" s="190">
        <f t="shared" si="24"/>
        <v>6786</v>
      </c>
      <c r="D89" s="264">
        <v>6418</v>
      </c>
      <c r="E89" s="705"/>
      <c r="F89" s="899">
        <f t="shared" ref="F89:F93" si="128">D89+E89</f>
        <v>6418</v>
      </c>
      <c r="G89" s="230"/>
      <c r="H89" s="705"/>
      <c r="I89" s="899">
        <f t="shared" ref="I89:I93" si="129">G89+H89</f>
        <v>0</v>
      </c>
      <c r="J89" s="264">
        <v>368</v>
      </c>
      <c r="K89" s="45"/>
      <c r="L89" s="95">
        <f t="shared" ref="L89:L93" si="130">J89+K89</f>
        <v>368</v>
      </c>
      <c r="M89" s="230"/>
      <c r="N89" s="45"/>
      <c r="O89" s="91">
        <f t="shared" ref="O89:O93" si="131">M89+N89</f>
        <v>0</v>
      </c>
      <c r="P89" s="291"/>
      <c r="Q89" s="297"/>
    </row>
    <row r="90" spans="1:17" x14ac:dyDescent="0.25">
      <c r="A90" s="30">
        <v>2222</v>
      </c>
      <c r="B90" s="43" t="s">
        <v>87</v>
      </c>
      <c r="C90" s="190">
        <f t="shared" si="24"/>
        <v>100</v>
      </c>
      <c r="D90" s="264">
        <v>100</v>
      </c>
      <c r="E90" s="705"/>
      <c r="F90" s="899">
        <f t="shared" si="128"/>
        <v>100</v>
      </c>
      <c r="G90" s="230"/>
      <c r="H90" s="705"/>
      <c r="I90" s="899">
        <f t="shared" si="129"/>
        <v>0</v>
      </c>
      <c r="J90" s="264"/>
      <c r="K90" s="45"/>
      <c r="L90" s="95">
        <f t="shared" si="130"/>
        <v>0</v>
      </c>
      <c r="M90" s="230"/>
      <c r="N90" s="45"/>
      <c r="O90" s="91">
        <f t="shared" si="131"/>
        <v>0</v>
      </c>
      <c r="P90" s="291"/>
      <c r="Q90" s="297"/>
    </row>
    <row r="91" spans="1:17" x14ac:dyDescent="0.25">
      <c r="A91" s="30">
        <v>2223</v>
      </c>
      <c r="B91" s="43" t="s">
        <v>88</v>
      </c>
      <c r="C91" s="190">
        <f t="shared" si="24"/>
        <v>3918</v>
      </c>
      <c r="D91" s="264">
        <v>3784</v>
      </c>
      <c r="E91" s="705"/>
      <c r="F91" s="899">
        <f t="shared" si="128"/>
        <v>3784</v>
      </c>
      <c r="G91" s="230"/>
      <c r="H91" s="705"/>
      <c r="I91" s="899">
        <f t="shared" si="129"/>
        <v>0</v>
      </c>
      <c r="J91" s="264">
        <v>134</v>
      </c>
      <c r="K91" s="45"/>
      <c r="L91" s="95">
        <f t="shared" si="130"/>
        <v>134</v>
      </c>
      <c r="M91" s="230"/>
      <c r="N91" s="45"/>
      <c r="O91" s="91">
        <f t="shared" si="131"/>
        <v>0</v>
      </c>
      <c r="P91" s="291"/>
      <c r="Q91" s="297"/>
    </row>
    <row r="92" spans="1:17" ht="48" x14ac:dyDescent="0.25">
      <c r="A92" s="30">
        <v>2224</v>
      </c>
      <c r="B92" s="43" t="s">
        <v>89</v>
      </c>
      <c r="C92" s="190">
        <f t="shared" si="24"/>
        <v>505</v>
      </c>
      <c r="D92" s="264">
        <v>414</v>
      </c>
      <c r="E92" s="705"/>
      <c r="F92" s="899">
        <f t="shared" si="128"/>
        <v>414</v>
      </c>
      <c r="G92" s="230"/>
      <c r="H92" s="705"/>
      <c r="I92" s="899">
        <f t="shared" si="129"/>
        <v>0</v>
      </c>
      <c r="J92" s="264">
        <v>91</v>
      </c>
      <c r="K92" s="45"/>
      <c r="L92" s="95">
        <f t="shared" si="130"/>
        <v>91</v>
      </c>
      <c r="M92" s="230"/>
      <c r="N92" s="45"/>
      <c r="O92" s="91">
        <f t="shared" si="131"/>
        <v>0</v>
      </c>
      <c r="P92" s="333"/>
      <c r="Q92" s="297"/>
    </row>
    <row r="93" spans="1:17" ht="24" hidden="1" x14ac:dyDescent="0.25">
      <c r="A93" s="30">
        <v>2229</v>
      </c>
      <c r="B93" s="43" t="s">
        <v>90</v>
      </c>
      <c r="C93" s="190">
        <f t="shared" si="24"/>
        <v>0</v>
      </c>
      <c r="D93" s="264"/>
      <c r="E93" s="45"/>
      <c r="F93" s="95">
        <f t="shared" si="128"/>
        <v>0</v>
      </c>
      <c r="G93" s="230"/>
      <c r="H93" s="45"/>
      <c r="I93" s="91">
        <f t="shared" si="129"/>
        <v>0</v>
      </c>
      <c r="J93" s="264"/>
      <c r="K93" s="45"/>
      <c r="L93" s="95">
        <f t="shared" si="130"/>
        <v>0</v>
      </c>
      <c r="M93" s="230"/>
      <c r="N93" s="45"/>
      <c r="O93" s="91">
        <f t="shared" si="131"/>
        <v>0</v>
      </c>
      <c r="P93" s="291"/>
      <c r="Q93" s="297"/>
    </row>
    <row r="94" spans="1:17" ht="36" x14ac:dyDescent="0.25">
      <c r="A94" s="75">
        <v>2230</v>
      </c>
      <c r="B94" s="43" t="s">
        <v>91</v>
      </c>
      <c r="C94" s="190">
        <f t="shared" si="24"/>
        <v>1783</v>
      </c>
      <c r="D94" s="132">
        <f t="shared" ref="D94:E94" si="132">SUM(D95:D101)</f>
        <v>1425</v>
      </c>
      <c r="E94" s="91">
        <f t="shared" si="132"/>
        <v>0</v>
      </c>
      <c r="F94" s="899">
        <f>SUM(F95:F101)</f>
        <v>1425</v>
      </c>
      <c r="G94" s="231">
        <f t="shared" ref="G94" si="133">SUM(G95:G101)</f>
        <v>0</v>
      </c>
      <c r="H94" s="91">
        <f t="shared" ref="H94:I94" si="134">SUM(H95:H101)</f>
        <v>0</v>
      </c>
      <c r="I94" s="899">
        <f t="shared" si="134"/>
        <v>0</v>
      </c>
      <c r="J94" s="132">
        <f t="shared" ref="J94" si="135">SUM(J95:J101)</f>
        <v>358</v>
      </c>
      <c r="K94" s="76">
        <f t="shared" ref="K94:L94" si="136">SUM(K95:K101)</f>
        <v>0</v>
      </c>
      <c r="L94" s="95">
        <f t="shared" si="136"/>
        <v>358</v>
      </c>
      <c r="M94" s="231">
        <f t="shared" ref="M94" si="137">SUM(M95:M101)</f>
        <v>0</v>
      </c>
      <c r="N94" s="76">
        <f t="shared" ref="N94" si="138">SUM(N95:N101)</f>
        <v>0</v>
      </c>
      <c r="O94" s="91">
        <f>SUM(O95:O101)</f>
        <v>0</v>
      </c>
      <c r="P94" s="291"/>
      <c r="Q94" s="297"/>
    </row>
    <row r="95" spans="1:17" ht="24" x14ac:dyDescent="0.25">
      <c r="A95" s="30">
        <v>2231</v>
      </c>
      <c r="B95" s="43" t="s">
        <v>92</v>
      </c>
      <c r="C95" s="190">
        <f t="shared" si="24"/>
        <v>250</v>
      </c>
      <c r="D95" s="264">
        <v>250</v>
      </c>
      <c r="E95" s="705"/>
      <c r="F95" s="899">
        <f t="shared" ref="F95:F101" si="139">D95+E95</f>
        <v>250</v>
      </c>
      <c r="G95" s="230"/>
      <c r="H95" s="705"/>
      <c r="I95" s="899">
        <f t="shared" ref="I95:I101" si="140">G95+H95</f>
        <v>0</v>
      </c>
      <c r="J95" s="264"/>
      <c r="K95" s="45"/>
      <c r="L95" s="95">
        <f t="shared" ref="L95:L101" si="141">J95+K95</f>
        <v>0</v>
      </c>
      <c r="M95" s="230"/>
      <c r="N95" s="45"/>
      <c r="O95" s="91">
        <f t="shared" ref="O95:O101" si="142">M95+N95</f>
        <v>0</v>
      </c>
      <c r="P95" s="291"/>
      <c r="Q95" s="297"/>
    </row>
    <row r="96" spans="1:17" ht="36" x14ac:dyDescent="0.25">
      <c r="A96" s="30">
        <v>2232</v>
      </c>
      <c r="B96" s="43" t="s">
        <v>93</v>
      </c>
      <c r="C96" s="190">
        <f t="shared" si="24"/>
        <v>200</v>
      </c>
      <c r="D96" s="264"/>
      <c r="E96" s="705"/>
      <c r="F96" s="899">
        <f t="shared" si="139"/>
        <v>0</v>
      </c>
      <c r="G96" s="230"/>
      <c r="H96" s="705"/>
      <c r="I96" s="899">
        <f t="shared" si="140"/>
        <v>0</v>
      </c>
      <c r="J96" s="264">
        <v>200</v>
      </c>
      <c r="K96" s="45"/>
      <c r="L96" s="95">
        <f t="shared" si="141"/>
        <v>200</v>
      </c>
      <c r="M96" s="230"/>
      <c r="N96" s="45"/>
      <c r="O96" s="91">
        <f t="shared" si="142"/>
        <v>0</v>
      </c>
      <c r="P96" s="291"/>
      <c r="Q96" s="297"/>
    </row>
    <row r="97" spans="1:17" ht="24" hidden="1" x14ac:dyDescent="0.25">
      <c r="A97" s="27">
        <v>2233</v>
      </c>
      <c r="B97" s="40" t="s">
        <v>94</v>
      </c>
      <c r="C97" s="189">
        <f t="shared" si="24"/>
        <v>0</v>
      </c>
      <c r="D97" s="263"/>
      <c r="E97" s="42"/>
      <c r="F97" s="176">
        <f t="shared" si="139"/>
        <v>0</v>
      </c>
      <c r="G97" s="220"/>
      <c r="H97" s="42"/>
      <c r="I97" s="90">
        <f t="shared" si="140"/>
        <v>0</v>
      </c>
      <c r="J97" s="263"/>
      <c r="K97" s="42"/>
      <c r="L97" s="176">
        <f t="shared" si="141"/>
        <v>0</v>
      </c>
      <c r="M97" s="220"/>
      <c r="N97" s="42"/>
      <c r="O97" s="90">
        <f t="shared" si="142"/>
        <v>0</v>
      </c>
      <c r="P97" s="290"/>
      <c r="Q97" s="297"/>
    </row>
    <row r="98" spans="1:17" ht="36" hidden="1" x14ac:dyDescent="0.25">
      <c r="A98" s="30">
        <v>2234</v>
      </c>
      <c r="B98" s="43" t="s">
        <v>95</v>
      </c>
      <c r="C98" s="190">
        <f t="shared" si="24"/>
        <v>0</v>
      </c>
      <c r="D98" s="264"/>
      <c r="E98" s="45"/>
      <c r="F98" s="95">
        <f t="shared" si="139"/>
        <v>0</v>
      </c>
      <c r="G98" s="230"/>
      <c r="H98" s="45"/>
      <c r="I98" s="91">
        <f t="shared" si="140"/>
        <v>0</v>
      </c>
      <c r="J98" s="264"/>
      <c r="K98" s="45"/>
      <c r="L98" s="95">
        <f t="shared" si="141"/>
        <v>0</v>
      </c>
      <c r="M98" s="230"/>
      <c r="N98" s="45"/>
      <c r="O98" s="91">
        <f t="shared" si="142"/>
        <v>0</v>
      </c>
      <c r="P98" s="291"/>
      <c r="Q98" s="297"/>
    </row>
    <row r="99" spans="1:17" ht="24" hidden="1" x14ac:dyDescent="0.25">
      <c r="A99" s="30">
        <v>2235</v>
      </c>
      <c r="B99" s="43" t="s">
        <v>96</v>
      </c>
      <c r="C99" s="190">
        <f t="shared" si="24"/>
        <v>0</v>
      </c>
      <c r="D99" s="264"/>
      <c r="E99" s="45"/>
      <c r="F99" s="95">
        <f t="shared" si="139"/>
        <v>0</v>
      </c>
      <c r="G99" s="230"/>
      <c r="H99" s="45"/>
      <c r="I99" s="91">
        <f t="shared" si="140"/>
        <v>0</v>
      </c>
      <c r="J99" s="264"/>
      <c r="K99" s="45"/>
      <c r="L99" s="95">
        <f t="shared" si="141"/>
        <v>0</v>
      </c>
      <c r="M99" s="230"/>
      <c r="N99" s="45"/>
      <c r="O99" s="91">
        <f t="shared" si="142"/>
        <v>0</v>
      </c>
      <c r="P99" s="291"/>
      <c r="Q99" s="297"/>
    </row>
    <row r="100" spans="1:17" hidden="1" x14ac:dyDescent="0.25">
      <c r="A100" s="30">
        <v>2236</v>
      </c>
      <c r="B100" s="43" t="s">
        <v>97</v>
      </c>
      <c r="C100" s="190">
        <f t="shared" si="24"/>
        <v>0</v>
      </c>
      <c r="D100" s="264"/>
      <c r="E100" s="45"/>
      <c r="F100" s="95">
        <f t="shared" si="139"/>
        <v>0</v>
      </c>
      <c r="G100" s="230"/>
      <c r="H100" s="45"/>
      <c r="I100" s="91">
        <f t="shared" si="140"/>
        <v>0</v>
      </c>
      <c r="J100" s="264"/>
      <c r="K100" s="45"/>
      <c r="L100" s="95">
        <f t="shared" si="141"/>
        <v>0</v>
      </c>
      <c r="M100" s="230"/>
      <c r="N100" s="45"/>
      <c r="O100" s="91">
        <f t="shared" si="142"/>
        <v>0</v>
      </c>
      <c r="P100" s="291"/>
      <c r="Q100" s="297"/>
    </row>
    <row r="101" spans="1:17" ht="24" x14ac:dyDescent="0.25">
      <c r="A101" s="30">
        <v>2239</v>
      </c>
      <c r="B101" s="43" t="s">
        <v>98</v>
      </c>
      <c r="C101" s="190">
        <f t="shared" si="24"/>
        <v>1333</v>
      </c>
      <c r="D101" s="264">
        <v>1175</v>
      </c>
      <c r="E101" s="705"/>
      <c r="F101" s="899">
        <f t="shared" si="139"/>
        <v>1175</v>
      </c>
      <c r="G101" s="230"/>
      <c r="H101" s="705"/>
      <c r="I101" s="899">
        <f t="shared" si="140"/>
        <v>0</v>
      </c>
      <c r="J101" s="264">
        <v>158</v>
      </c>
      <c r="K101" s="45"/>
      <c r="L101" s="95">
        <f t="shared" si="141"/>
        <v>158</v>
      </c>
      <c r="M101" s="230"/>
      <c r="N101" s="45"/>
      <c r="O101" s="91">
        <f t="shared" si="142"/>
        <v>0</v>
      </c>
      <c r="P101" s="333"/>
      <c r="Q101" s="297"/>
    </row>
    <row r="102" spans="1:17" ht="36" x14ac:dyDescent="0.25">
      <c r="A102" s="75">
        <v>2240</v>
      </c>
      <c r="B102" s="43" t="s">
        <v>99</v>
      </c>
      <c r="C102" s="190">
        <f t="shared" si="24"/>
        <v>3237</v>
      </c>
      <c r="D102" s="132">
        <f t="shared" ref="D102:E102" si="143">SUM(D103:D110)</f>
        <v>3172</v>
      </c>
      <c r="E102" s="91">
        <f t="shared" si="143"/>
        <v>0</v>
      </c>
      <c r="F102" s="899">
        <f>SUM(F103:F110)</f>
        <v>3172</v>
      </c>
      <c r="G102" s="231">
        <f t="shared" ref="G102" si="144">SUM(G103:G110)</f>
        <v>0</v>
      </c>
      <c r="H102" s="91">
        <f t="shared" ref="H102:I102" si="145">SUM(H103:H110)</f>
        <v>0</v>
      </c>
      <c r="I102" s="899">
        <f t="shared" si="145"/>
        <v>0</v>
      </c>
      <c r="J102" s="132">
        <f t="shared" ref="J102" si="146">SUM(J103:J110)</f>
        <v>65</v>
      </c>
      <c r="K102" s="76">
        <f t="shared" ref="K102:L102" si="147">SUM(K103:K110)</f>
        <v>0</v>
      </c>
      <c r="L102" s="95">
        <f t="shared" si="147"/>
        <v>65</v>
      </c>
      <c r="M102" s="231">
        <f t="shared" ref="M102" si="148">SUM(M103:M110)</f>
        <v>0</v>
      </c>
      <c r="N102" s="76">
        <f t="shared" ref="N102" si="149">SUM(N103:N110)</f>
        <v>0</v>
      </c>
      <c r="O102" s="91">
        <f>SUM(O103:O110)</f>
        <v>0</v>
      </c>
      <c r="P102" s="291"/>
      <c r="Q102" s="297"/>
    </row>
    <row r="103" spans="1:17" hidden="1" x14ac:dyDescent="0.25">
      <c r="A103" s="30">
        <v>2241</v>
      </c>
      <c r="B103" s="43" t="s">
        <v>100</v>
      </c>
      <c r="C103" s="190">
        <f t="shared" si="24"/>
        <v>0</v>
      </c>
      <c r="D103" s="264"/>
      <c r="E103" s="45"/>
      <c r="F103" s="95">
        <f t="shared" ref="F103:F110" si="150">D103+E103</f>
        <v>0</v>
      </c>
      <c r="G103" s="230"/>
      <c r="H103" s="45"/>
      <c r="I103" s="91">
        <f t="shared" ref="I103:I110" si="151">G103+H103</f>
        <v>0</v>
      </c>
      <c r="J103" s="264"/>
      <c r="K103" s="45"/>
      <c r="L103" s="95">
        <f t="shared" ref="L103:L110" si="152">J103+K103</f>
        <v>0</v>
      </c>
      <c r="M103" s="230"/>
      <c r="N103" s="45"/>
      <c r="O103" s="91">
        <f t="shared" ref="O103:O110" si="153">M103+N103</f>
        <v>0</v>
      </c>
      <c r="P103" s="291"/>
      <c r="Q103" s="297"/>
    </row>
    <row r="104" spans="1:17" ht="24" hidden="1" x14ac:dyDescent="0.25">
      <c r="A104" s="30">
        <v>2242</v>
      </c>
      <c r="B104" s="43" t="s">
        <v>101</v>
      </c>
      <c r="C104" s="190">
        <f t="shared" si="24"/>
        <v>0</v>
      </c>
      <c r="D104" s="264"/>
      <c r="E104" s="45"/>
      <c r="F104" s="95">
        <f t="shared" si="150"/>
        <v>0</v>
      </c>
      <c r="G104" s="230"/>
      <c r="H104" s="45"/>
      <c r="I104" s="91">
        <f t="shared" si="151"/>
        <v>0</v>
      </c>
      <c r="J104" s="264"/>
      <c r="K104" s="45"/>
      <c r="L104" s="95">
        <f t="shared" si="152"/>
        <v>0</v>
      </c>
      <c r="M104" s="230"/>
      <c r="N104" s="45"/>
      <c r="O104" s="91">
        <f t="shared" si="153"/>
        <v>0</v>
      </c>
      <c r="P104" s="291"/>
      <c r="Q104" s="297"/>
    </row>
    <row r="105" spans="1:17" ht="24" x14ac:dyDescent="0.25">
      <c r="A105" s="30">
        <v>2243</v>
      </c>
      <c r="B105" s="43" t="s">
        <v>102</v>
      </c>
      <c r="C105" s="190">
        <f t="shared" si="24"/>
        <v>255</v>
      </c>
      <c r="D105" s="264">
        <v>255</v>
      </c>
      <c r="E105" s="705"/>
      <c r="F105" s="899">
        <f t="shared" si="150"/>
        <v>255</v>
      </c>
      <c r="G105" s="230"/>
      <c r="H105" s="705"/>
      <c r="I105" s="899">
        <f t="shared" si="151"/>
        <v>0</v>
      </c>
      <c r="J105" s="264"/>
      <c r="K105" s="45"/>
      <c r="L105" s="95">
        <f t="shared" si="152"/>
        <v>0</v>
      </c>
      <c r="M105" s="230"/>
      <c r="N105" s="45"/>
      <c r="O105" s="91">
        <f t="shared" si="153"/>
        <v>0</v>
      </c>
      <c r="P105" s="291"/>
      <c r="Q105" s="297"/>
    </row>
    <row r="106" spans="1:17" x14ac:dyDescent="0.25">
      <c r="A106" s="30">
        <v>2244</v>
      </c>
      <c r="B106" s="43" t="s">
        <v>103</v>
      </c>
      <c r="C106" s="190">
        <f t="shared" si="24"/>
        <v>2732</v>
      </c>
      <c r="D106" s="264">
        <v>2667</v>
      </c>
      <c r="E106" s="705"/>
      <c r="F106" s="899">
        <f t="shared" si="150"/>
        <v>2667</v>
      </c>
      <c r="G106" s="230"/>
      <c r="H106" s="705"/>
      <c r="I106" s="899">
        <f t="shared" si="151"/>
        <v>0</v>
      </c>
      <c r="J106" s="264">
        <v>65</v>
      </c>
      <c r="K106" s="45"/>
      <c r="L106" s="95">
        <f t="shared" si="152"/>
        <v>65</v>
      </c>
      <c r="M106" s="230"/>
      <c r="N106" s="45"/>
      <c r="O106" s="91">
        <f t="shared" si="153"/>
        <v>0</v>
      </c>
      <c r="P106" s="291"/>
      <c r="Q106" s="297"/>
    </row>
    <row r="107" spans="1:17" ht="24" hidden="1" x14ac:dyDescent="0.25">
      <c r="A107" s="30">
        <v>2246</v>
      </c>
      <c r="B107" s="43" t="s">
        <v>104</v>
      </c>
      <c r="C107" s="190">
        <f t="shared" si="24"/>
        <v>0</v>
      </c>
      <c r="D107" s="264"/>
      <c r="E107" s="45"/>
      <c r="F107" s="95">
        <f t="shared" si="150"/>
        <v>0</v>
      </c>
      <c r="G107" s="230"/>
      <c r="H107" s="45"/>
      <c r="I107" s="91">
        <f t="shared" si="151"/>
        <v>0</v>
      </c>
      <c r="J107" s="264"/>
      <c r="K107" s="45"/>
      <c r="L107" s="95">
        <f t="shared" si="152"/>
        <v>0</v>
      </c>
      <c r="M107" s="230"/>
      <c r="N107" s="45"/>
      <c r="O107" s="91">
        <f t="shared" si="153"/>
        <v>0</v>
      </c>
      <c r="P107" s="291"/>
      <c r="Q107" s="297"/>
    </row>
    <row r="108" spans="1:17" hidden="1" x14ac:dyDescent="0.25">
      <c r="A108" s="30">
        <v>2247</v>
      </c>
      <c r="B108" s="43" t="s">
        <v>105</v>
      </c>
      <c r="C108" s="190">
        <f t="shared" si="24"/>
        <v>0</v>
      </c>
      <c r="D108" s="264"/>
      <c r="E108" s="45"/>
      <c r="F108" s="95">
        <f t="shared" si="150"/>
        <v>0</v>
      </c>
      <c r="G108" s="230"/>
      <c r="H108" s="45"/>
      <c r="I108" s="91">
        <f t="shared" si="151"/>
        <v>0</v>
      </c>
      <c r="J108" s="264"/>
      <c r="K108" s="45"/>
      <c r="L108" s="95">
        <f t="shared" si="152"/>
        <v>0</v>
      </c>
      <c r="M108" s="230"/>
      <c r="N108" s="45"/>
      <c r="O108" s="91">
        <f t="shared" si="153"/>
        <v>0</v>
      </c>
      <c r="P108" s="291"/>
      <c r="Q108" s="297"/>
    </row>
    <row r="109" spans="1:17" ht="24" hidden="1" x14ac:dyDescent="0.25">
      <c r="A109" s="30">
        <v>2248</v>
      </c>
      <c r="B109" s="43" t="s">
        <v>106</v>
      </c>
      <c r="C109" s="190">
        <f t="shared" si="24"/>
        <v>0</v>
      </c>
      <c r="D109" s="264"/>
      <c r="E109" s="45"/>
      <c r="F109" s="95">
        <f t="shared" si="150"/>
        <v>0</v>
      </c>
      <c r="G109" s="230"/>
      <c r="H109" s="45"/>
      <c r="I109" s="91">
        <f t="shared" si="151"/>
        <v>0</v>
      </c>
      <c r="J109" s="264"/>
      <c r="K109" s="45"/>
      <c r="L109" s="95">
        <f t="shared" si="152"/>
        <v>0</v>
      </c>
      <c r="M109" s="230"/>
      <c r="N109" s="45"/>
      <c r="O109" s="91">
        <f t="shared" si="153"/>
        <v>0</v>
      </c>
      <c r="P109" s="291"/>
      <c r="Q109" s="297"/>
    </row>
    <row r="110" spans="1:17" ht="24" x14ac:dyDescent="0.25">
      <c r="A110" s="30">
        <v>2249</v>
      </c>
      <c r="B110" s="43" t="s">
        <v>107</v>
      </c>
      <c r="C110" s="190">
        <f t="shared" si="24"/>
        <v>250</v>
      </c>
      <c r="D110" s="264">
        <v>250</v>
      </c>
      <c r="E110" s="705"/>
      <c r="F110" s="899">
        <f t="shared" si="150"/>
        <v>250</v>
      </c>
      <c r="G110" s="230"/>
      <c r="H110" s="705"/>
      <c r="I110" s="899">
        <f t="shared" si="151"/>
        <v>0</v>
      </c>
      <c r="J110" s="264"/>
      <c r="K110" s="45"/>
      <c r="L110" s="95">
        <f t="shared" si="152"/>
        <v>0</v>
      </c>
      <c r="M110" s="230"/>
      <c r="N110" s="45"/>
      <c r="O110" s="91">
        <f t="shared" si="153"/>
        <v>0</v>
      </c>
      <c r="P110" s="291"/>
      <c r="Q110" s="297"/>
    </row>
    <row r="111" spans="1:17" hidden="1" x14ac:dyDescent="0.25">
      <c r="A111" s="75">
        <v>2250</v>
      </c>
      <c r="B111" s="43" t="s">
        <v>108</v>
      </c>
      <c r="C111" s="190">
        <f t="shared" si="24"/>
        <v>0</v>
      </c>
      <c r="D111" s="132">
        <f t="shared" ref="D111:E111" si="154">SUM(D112:D114)</f>
        <v>0</v>
      </c>
      <c r="E111" s="76">
        <f t="shared" si="154"/>
        <v>0</v>
      </c>
      <c r="F111" s="95">
        <f>SUM(F112:F114)</f>
        <v>0</v>
      </c>
      <c r="G111" s="231">
        <f t="shared" ref="G111" si="155">SUM(G112:G114)</f>
        <v>0</v>
      </c>
      <c r="H111" s="76">
        <f t="shared" ref="H111:I111" si="156">SUM(H112:H114)</f>
        <v>0</v>
      </c>
      <c r="I111" s="91">
        <f t="shared" si="156"/>
        <v>0</v>
      </c>
      <c r="J111" s="132">
        <f t="shared" ref="J111" si="157">SUM(J112:J114)</f>
        <v>0</v>
      </c>
      <c r="K111" s="76">
        <f t="shared" ref="K111:L111" si="158">SUM(K112:K114)</f>
        <v>0</v>
      </c>
      <c r="L111" s="95">
        <f t="shared" si="158"/>
        <v>0</v>
      </c>
      <c r="M111" s="231">
        <f t="shared" ref="M111" si="159">SUM(M112:M114)</f>
        <v>0</v>
      </c>
      <c r="N111" s="76">
        <f t="shared" ref="N111" si="160">SUM(N112:N114)</f>
        <v>0</v>
      </c>
      <c r="O111" s="91">
        <f>SUM(O112:O114)</f>
        <v>0</v>
      </c>
      <c r="P111" s="291"/>
      <c r="Q111" s="297"/>
    </row>
    <row r="112" spans="1:17" hidden="1" x14ac:dyDescent="0.25">
      <c r="A112" s="30">
        <v>2251</v>
      </c>
      <c r="B112" s="43" t="s">
        <v>109</v>
      </c>
      <c r="C112" s="190">
        <f t="shared" si="24"/>
        <v>0</v>
      </c>
      <c r="D112" s="264"/>
      <c r="E112" s="45"/>
      <c r="F112" s="95">
        <f t="shared" ref="F112:F114" si="161">D112+E112</f>
        <v>0</v>
      </c>
      <c r="G112" s="230"/>
      <c r="H112" s="45"/>
      <c r="I112" s="91">
        <f t="shared" ref="I112:I114" si="162">G112+H112</f>
        <v>0</v>
      </c>
      <c r="J112" s="264"/>
      <c r="K112" s="45"/>
      <c r="L112" s="95">
        <f t="shared" ref="L112:L114" si="163">J112+K112</f>
        <v>0</v>
      </c>
      <c r="M112" s="230"/>
      <c r="N112" s="45"/>
      <c r="O112" s="91">
        <f t="shared" ref="O112:O114" si="164">M112+N112</f>
        <v>0</v>
      </c>
      <c r="P112" s="291"/>
      <c r="Q112" s="297"/>
    </row>
    <row r="113" spans="1:17" ht="24" hidden="1" x14ac:dyDescent="0.25">
      <c r="A113" s="30">
        <v>2252</v>
      </c>
      <c r="B113" s="43" t="s">
        <v>110</v>
      </c>
      <c r="C113" s="190">
        <f t="shared" ref="C113:C176" si="165">SUM(F113,I113,L113,O113)</f>
        <v>0</v>
      </c>
      <c r="D113" s="264"/>
      <c r="E113" s="45"/>
      <c r="F113" s="95">
        <f t="shared" si="161"/>
        <v>0</v>
      </c>
      <c r="G113" s="230"/>
      <c r="H113" s="45"/>
      <c r="I113" s="91">
        <f t="shared" si="162"/>
        <v>0</v>
      </c>
      <c r="J113" s="264"/>
      <c r="K113" s="45"/>
      <c r="L113" s="95">
        <f t="shared" si="163"/>
        <v>0</v>
      </c>
      <c r="M113" s="230"/>
      <c r="N113" s="45"/>
      <c r="O113" s="91">
        <f t="shared" si="164"/>
        <v>0</v>
      </c>
      <c r="P113" s="291"/>
      <c r="Q113" s="297"/>
    </row>
    <row r="114" spans="1:17" ht="24" hidden="1" x14ac:dyDescent="0.25">
      <c r="A114" s="30">
        <v>2259</v>
      </c>
      <c r="B114" s="43" t="s">
        <v>111</v>
      </c>
      <c r="C114" s="190">
        <f t="shared" si="165"/>
        <v>0</v>
      </c>
      <c r="D114" s="264"/>
      <c r="E114" s="45"/>
      <c r="F114" s="95">
        <f t="shared" si="161"/>
        <v>0</v>
      </c>
      <c r="G114" s="230"/>
      <c r="H114" s="45"/>
      <c r="I114" s="91">
        <f t="shared" si="162"/>
        <v>0</v>
      </c>
      <c r="J114" s="264"/>
      <c r="K114" s="45"/>
      <c r="L114" s="95">
        <f t="shared" si="163"/>
        <v>0</v>
      </c>
      <c r="M114" s="230"/>
      <c r="N114" s="45"/>
      <c r="O114" s="91">
        <f t="shared" si="164"/>
        <v>0</v>
      </c>
      <c r="P114" s="291"/>
      <c r="Q114" s="297"/>
    </row>
    <row r="115" spans="1:17" x14ac:dyDescent="0.25">
      <c r="A115" s="75">
        <v>2260</v>
      </c>
      <c r="B115" s="43" t="s">
        <v>112</v>
      </c>
      <c r="C115" s="190">
        <f t="shared" si="165"/>
        <v>747</v>
      </c>
      <c r="D115" s="132">
        <f t="shared" ref="D115:E115" si="166">SUM(D116:D120)</f>
        <v>747</v>
      </c>
      <c r="E115" s="91">
        <f t="shared" si="166"/>
        <v>0</v>
      </c>
      <c r="F115" s="899">
        <f>SUM(F116:F120)</f>
        <v>747</v>
      </c>
      <c r="G115" s="231">
        <f t="shared" ref="G115" si="167">SUM(G116:G120)</f>
        <v>0</v>
      </c>
      <c r="H115" s="91">
        <f t="shared" ref="H115:I115" si="168">SUM(H116:H120)</f>
        <v>0</v>
      </c>
      <c r="I115" s="899">
        <f t="shared" si="168"/>
        <v>0</v>
      </c>
      <c r="J115" s="132">
        <f t="shared" ref="J115" si="169">SUM(J116:J120)</f>
        <v>0</v>
      </c>
      <c r="K115" s="76">
        <f t="shared" ref="K115:L115" si="170">SUM(K116:K120)</f>
        <v>0</v>
      </c>
      <c r="L115" s="95">
        <f t="shared" si="170"/>
        <v>0</v>
      </c>
      <c r="M115" s="231">
        <f t="shared" ref="M115" si="171">SUM(M116:M120)</f>
        <v>0</v>
      </c>
      <c r="N115" s="76">
        <f t="shared" ref="N115" si="172">SUM(N116:N120)</f>
        <v>0</v>
      </c>
      <c r="O115" s="91">
        <f>SUM(O116:O120)</f>
        <v>0</v>
      </c>
      <c r="P115" s="339"/>
      <c r="Q115" s="297"/>
    </row>
    <row r="116" spans="1:17" hidden="1" x14ac:dyDescent="0.25">
      <c r="A116" s="30">
        <v>2261</v>
      </c>
      <c r="B116" s="43" t="s">
        <v>113</v>
      </c>
      <c r="C116" s="190">
        <f t="shared" si="165"/>
        <v>0</v>
      </c>
      <c r="D116" s="264"/>
      <c r="E116" s="45"/>
      <c r="F116" s="95">
        <f t="shared" ref="F116:F120" si="173">D116+E116</f>
        <v>0</v>
      </c>
      <c r="G116" s="230"/>
      <c r="H116" s="45"/>
      <c r="I116" s="91">
        <f t="shared" ref="I116:I120" si="174">G116+H116</f>
        <v>0</v>
      </c>
      <c r="J116" s="264"/>
      <c r="K116" s="45"/>
      <c r="L116" s="95">
        <f t="shared" ref="L116:L120" si="175">J116+K116</f>
        <v>0</v>
      </c>
      <c r="M116" s="230"/>
      <c r="N116" s="45"/>
      <c r="O116" s="91">
        <f t="shared" ref="O116:O120" si="176">M116+N116</f>
        <v>0</v>
      </c>
      <c r="P116" s="339"/>
      <c r="Q116" s="297"/>
    </row>
    <row r="117" spans="1:17" x14ac:dyDescent="0.25">
      <c r="A117" s="30">
        <v>2262</v>
      </c>
      <c r="B117" s="43" t="s">
        <v>114</v>
      </c>
      <c r="C117" s="190">
        <f t="shared" si="165"/>
        <v>700</v>
      </c>
      <c r="D117" s="264">
        <v>700</v>
      </c>
      <c r="E117" s="705"/>
      <c r="F117" s="899">
        <f t="shared" si="173"/>
        <v>700</v>
      </c>
      <c r="G117" s="230"/>
      <c r="H117" s="705"/>
      <c r="I117" s="899">
        <f t="shared" si="174"/>
        <v>0</v>
      </c>
      <c r="J117" s="264"/>
      <c r="K117" s="45"/>
      <c r="L117" s="95">
        <f t="shared" si="175"/>
        <v>0</v>
      </c>
      <c r="M117" s="230"/>
      <c r="N117" s="45"/>
      <c r="O117" s="91">
        <f t="shared" si="176"/>
        <v>0</v>
      </c>
      <c r="P117" s="339"/>
      <c r="Q117" s="297"/>
    </row>
    <row r="118" spans="1:17" hidden="1" x14ac:dyDescent="0.25">
      <c r="A118" s="30">
        <v>2263</v>
      </c>
      <c r="B118" s="43" t="s">
        <v>115</v>
      </c>
      <c r="C118" s="190">
        <f t="shared" si="165"/>
        <v>0</v>
      </c>
      <c r="D118" s="264"/>
      <c r="E118" s="45"/>
      <c r="F118" s="95">
        <f t="shared" si="173"/>
        <v>0</v>
      </c>
      <c r="G118" s="230"/>
      <c r="H118" s="45"/>
      <c r="I118" s="91">
        <f t="shared" si="174"/>
        <v>0</v>
      </c>
      <c r="J118" s="264"/>
      <c r="K118" s="45"/>
      <c r="L118" s="95">
        <f t="shared" si="175"/>
        <v>0</v>
      </c>
      <c r="M118" s="230"/>
      <c r="N118" s="45"/>
      <c r="O118" s="91">
        <f t="shared" si="176"/>
        <v>0</v>
      </c>
      <c r="P118" s="291"/>
      <c r="Q118" s="297"/>
    </row>
    <row r="119" spans="1:17" ht="24" hidden="1" x14ac:dyDescent="0.25">
      <c r="A119" s="30">
        <v>2264</v>
      </c>
      <c r="B119" s="43" t="s">
        <v>116</v>
      </c>
      <c r="C119" s="190">
        <f t="shared" si="165"/>
        <v>0</v>
      </c>
      <c r="D119" s="264"/>
      <c r="E119" s="45"/>
      <c r="F119" s="95">
        <f t="shared" si="173"/>
        <v>0</v>
      </c>
      <c r="G119" s="230"/>
      <c r="H119" s="45"/>
      <c r="I119" s="91">
        <f t="shared" si="174"/>
        <v>0</v>
      </c>
      <c r="J119" s="264"/>
      <c r="K119" s="45"/>
      <c r="L119" s="95">
        <f t="shared" si="175"/>
        <v>0</v>
      </c>
      <c r="M119" s="230"/>
      <c r="N119" s="45"/>
      <c r="O119" s="91">
        <f t="shared" si="176"/>
        <v>0</v>
      </c>
      <c r="P119" s="291"/>
      <c r="Q119" s="297"/>
    </row>
    <row r="120" spans="1:17" x14ac:dyDescent="0.25">
      <c r="A120" s="30">
        <v>2269</v>
      </c>
      <c r="B120" s="43" t="s">
        <v>117</v>
      </c>
      <c r="C120" s="190">
        <f t="shared" si="165"/>
        <v>47</v>
      </c>
      <c r="D120" s="264">
        <v>47</v>
      </c>
      <c r="E120" s="705"/>
      <c r="F120" s="899">
        <f t="shared" si="173"/>
        <v>47</v>
      </c>
      <c r="G120" s="230"/>
      <c r="H120" s="705"/>
      <c r="I120" s="899">
        <f t="shared" si="174"/>
        <v>0</v>
      </c>
      <c r="J120" s="264"/>
      <c r="K120" s="45"/>
      <c r="L120" s="95">
        <f t="shared" si="175"/>
        <v>0</v>
      </c>
      <c r="M120" s="230"/>
      <c r="N120" s="45"/>
      <c r="O120" s="91">
        <f t="shared" si="176"/>
        <v>0</v>
      </c>
      <c r="P120" s="291"/>
      <c r="Q120" s="297"/>
    </row>
    <row r="121" spans="1:17" x14ac:dyDescent="0.25">
      <c r="A121" s="75">
        <v>2270</v>
      </c>
      <c r="B121" s="43" t="s">
        <v>118</v>
      </c>
      <c r="C121" s="190">
        <f t="shared" si="165"/>
        <v>830</v>
      </c>
      <c r="D121" s="132">
        <f t="shared" ref="D121:E121" si="177">SUM(D122:D126)</f>
        <v>330</v>
      </c>
      <c r="E121" s="91">
        <f t="shared" si="177"/>
        <v>500</v>
      </c>
      <c r="F121" s="899">
        <f>SUM(F122:F126)</f>
        <v>830</v>
      </c>
      <c r="G121" s="231">
        <f t="shared" ref="G121" si="178">SUM(G122:G126)</f>
        <v>0</v>
      </c>
      <c r="H121" s="91">
        <f t="shared" ref="H121:I121" si="179">SUM(H122:H126)</f>
        <v>0</v>
      </c>
      <c r="I121" s="899">
        <f t="shared" si="179"/>
        <v>0</v>
      </c>
      <c r="J121" s="132">
        <f t="shared" ref="J121" si="180">SUM(J122:J126)</f>
        <v>0</v>
      </c>
      <c r="K121" s="76">
        <f t="shared" ref="K121:L121" si="181">SUM(K122:K126)</f>
        <v>0</v>
      </c>
      <c r="L121" s="95">
        <f t="shared" si="181"/>
        <v>0</v>
      </c>
      <c r="M121" s="231">
        <f t="shared" ref="M121" si="182">SUM(M122:M126)</f>
        <v>0</v>
      </c>
      <c r="N121" s="76">
        <f t="shared" ref="N121" si="183">SUM(N122:N126)</f>
        <v>0</v>
      </c>
      <c r="O121" s="91">
        <f>SUM(O122:O126)</f>
        <v>0</v>
      </c>
      <c r="P121" s="291"/>
      <c r="Q121" s="297"/>
    </row>
    <row r="122" spans="1:17" hidden="1" x14ac:dyDescent="0.25">
      <c r="A122" s="30">
        <v>2272</v>
      </c>
      <c r="B122" s="94" t="s">
        <v>119</v>
      </c>
      <c r="C122" s="190">
        <f t="shared" si="165"/>
        <v>0</v>
      </c>
      <c r="D122" s="264"/>
      <c r="E122" s="45"/>
      <c r="F122" s="95">
        <f t="shared" ref="F122:F126" si="184">D122+E122</f>
        <v>0</v>
      </c>
      <c r="G122" s="230"/>
      <c r="H122" s="45"/>
      <c r="I122" s="91">
        <f t="shared" ref="I122:I126" si="185">G122+H122</f>
        <v>0</v>
      </c>
      <c r="J122" s="264"/>
      <c r="K122" s="45"/>
      <c r="L122" s="95">
        <f t="shared" ref="L122:L126" si="186">J122+K122</f>
        <v>0</v>
      </c>
      <c r="M122" s="230"/>
      <c r="N122" s="45"/>
      <c r="O122" s="91">
        <f t="shared" ref="O122:O126" si="187">M122+N122</f>
        <v>0</v>
      </c>
      <c r="P122" s="291"/>
      <c r="Q122" s="297"/>
    </row>
    <row r="123" spans="1:17" ht="24" hidden="1" x14ac:dyDescent="0.25">
      <c r="A123" s="30">
        <v>2274</v>
      </c>
      <c r="B123" s="120" t="s">
        <v>306</v>
      </c>
      <c r="C123" s="190">
        <f t="shared" si="165"/>
        <v>0</v>
      </c>
      <c r="D123" s="264"/>
      <c r="E123" s="45"/>
      <c r="F123" s="95">
        <f t="shared" si="184"/>
        <v>0</v>
      </c>
      <c r="G123" s="230"/>
      <c r="H123" s="45"/>
      <c r="I123" s="91">
        <f t="shared" si="185"/>
        <v>0</v>
      </c>
      <c r="J123" s="264"/>
      <c r="K123" s="45"/>
      <c r="L123" s="95">
        <f t="shared" si="186"/>
        <v>0</v>
      </c>
      <c r="M123" s="230"/>
      <c r="N123" s="45"/>
      <c r="O123" s="91">
        <f t="shared" si="187"/>
        <v>0</v>
      </c>
      <c r="P123" s="291"/>
      <c r="Q123" s="297"/>
    </row>
    <row r="124" spans="1:17" ht="48" x14ac:dyDescent="0.25">
      <c r="A124" s="30">
        <v>2275</v>
      </c>
      <c r="B124" s="43" t="s">
        <v>120</v>
      </c>
      <c r="C124" s="190">
        <f t="shared" si="165"/>
        <v>500</v>
      </c>
      <c r="D124" s="264"/>
      <c r="E124" s="705">
        <v>500</v>
      </c>
      <c r="F124" s="899">
        <f t="shared" si="184"/>
        <v>500</v>
      </c>
      <c r="G124" s="230"/>
      <c r="H124" s="705"/>
      <c r="I124" s="899">
        <f t="shared" si="185"/>
        <v>0</v>
      </c>
      <c r="J124" s="264"/>
      <c r="K124" s="45"/>
      <c r="L124" s="95">
        <f t="shared" si="186"/>
        <v>0</v>
      </c>
      <c r="M124" s="230"/>
      <c r="N124" s="45"/>
      <c r="O124" s="91">
        <f t="shared" si="187"/>
        <v>0</v>
      </c>
      <c r="P124" s="339" t="s">
        <v>327</v>
      </c>
      <c r="Q124" s="297"/>
    </row>
    <row r="125" spans="1:17" ht="36" hidden="1" x14ac:dyDescent="0.25">
      <c r="A125" s="30">
        <v>2276</v>
      </c>
      <c r="B125" s="43" t="s">
        <v>121</v>
      </c>
      <c r="C125" s="190">
        <f t="shared" si="165"/>
        <v>0</v>
      </c>
      <c r="D125" s="264"/>
      <c r="E125" s="45"/>
      <c r="F125" s="95">
        <f t="shared" si="184"/>
        <v>0</v>
      </c>
      <c r="G125" s="230"/>
      <c r="H125" s="45"/>
      <c r="I125" s="91">
        <f t="shared" si="185"/>
        <v>0</v>
      </c>
      <c r="J125" s="264"/>
      <c r="K125" s="45"/>
      <c r="L125" s="95">
        <f t="shared" si="186"/>
        <v>0</v>
      </c>
      <c r="M125" s="230"/>
      <c r="N125" s="45"/>
      <c r="O125" s="91">
        <f t="shared" si="187"/>
        <v>0</v>
      </c>
      <c r="P125" s="291"/>
      <c r="Q125" s="297"/>
    </row>
    <row r="126" spans="1:17" ht="24" x14ac:dyDescent="0.25">
      <c r="A126" s="30">
        <v>2279</v>
      </c>
      <c r="B126" s="43" t="s">
        <v>122</v>
      </c>
      <c r="C126" s="190">
        <f t="shared" si="165"/>
        <v>330</v>
      </c>
      <c r="D126" s="264">
        <v>330</v>
      </c>
      <c r="E126" s="705"/>
      <c r="F126" s="899">
        <f t="shared" si="184"/>
        <v>330</v>
      </c>
      <c r="G126" s="230"/>
      <c r="H126" s="705"/>
      <c r="I126" s="899">
        <f t="shared" si="185"/>
        <v>0</v>
      </c>
      <c r="J126" s="264"/>
      <c r="K126" s="45"/>
      <c r="L126" s="95">
        <f t="shared" si="186"/>
        <v>0</v>
      </c>
      <c r="M126" s="230"/>
      <c r="N126" s="45"/>
      <c r="O126" s="91">
        <f t="shared" si="187"/>
        <v>0</v>
      </c>
      <c r="P126" s="291"/>
      <c r="Q126" s="297"/>
    </row>
    <row r="127" spans="1:17" ht="24" hidden="1" x14ac:dyDescent="0.25">
      <c r="A127" s="78">
        <v>2280</v>
      </c>
      <c r="B127" s="40" t="s">
        <v>123</v>
      </c>
      <c r="C127" s="189">
        <f t="shared" si="165"/>
        <v>0</v>
      </c>
      <c r="D127" s="131">
        <f t="shared" ref="D127:O127" si="188">SUM(D128)</f>
        <v>0</v>
      </c>
      <c r="E127" s="79">
        <f>SUM(E128)</f>
        <v>0</v>
      </c>
      <c r="F127" s="176">
        <f t="shared" si="188"/>
        <v>0</v>
      </c>
      <c r="G127" s="233">
        <f t="shared" si="188"/>
        <v>0</v>
      </c>
      <c r="H127" s="79">
        <f t="shared" si="188"/>
        <v>0</v>
      </c>
      <c r="I127" s="90">
        <f t="shared" si="188"/>
        <v>0</v>
      </c>
      <c r="J127" s="131">
        <f t="shared" si="188"/>
        <v>0</v>
      </c>
      <c r="K127" s="79">
        <f t="shared" si="188"/>
        <v>0</v>
      </c>
      <c r="L127" s="176">
        <f t="shared" si="188"/>
        <v>0</v>
      </c>
      <c r="M127" s="233">
        <f t="shared" si="188"/>
        <v>0</v>
      </c>
      <c r="N127" s="79">
        <f t="shared" si="188"/>
        <v>0</v>
      </c>
      <c r="O127" s="91">
        <f t="shared" si="188"/>
        <v>0</v>
      </c>
      <c r="P127" s="291"/>
      <c r="Q127" s="297"/>
    </row>
    <row r="128" spans="1:17" ht="24" hidden="1" x14ac:dyDescent="0.25">
      <c r="A128" s="30">
        <v>2283</v>
      </c>
      <c r="B128" s="43" t="s">
        <v>124</v>
      </c>
      <c r="C128" s="190">
        <f t="shared" si="165"/>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165"/>
        <v>22328</v>
      </c>
      <c r="D129" s="130">
        <f t="shared" ref="D129:E129" si="189">SUM(D130,D135,D139,D140,D143,D150,D158,D159,D162)</f>
        <v>17873</v>
      </c>
      <c r="E129" s="123">
        <f t="shared" si="189"/>
        <v>0</v>
      </c>
      <c r="F129" s="898">
        <f>SUM(F130,F135,F139,F140,F143,F150,F158,F159,F162)</f>
        <v>17873</v>
      </c>
      <c r="G129" s="228">
        <f t="shared" ref="G129" si="190">SUM(G130,G135,G139,G140,G143,G150,G158,G159,G162)</f>
        <v>0</v>
      </c>
      <c r="H129" s="123">
        <f t="shared" ref="H129:I129" si="191">SUM(H130,H135,H139,H140,H143,H150,H158,H159,H162)</f>
        <v>0</v>
      </c>
      <c r="I129" s="898">
        <f t="shared" si="191"/>
        <v>0</v>
      </c>
      <c r="J129" s="130">
        <f t="shared" ref="J129" si="192">SUM(J130,J135,J139,J140,J143,J150,J158,J159,J162)</f>
        <v>4455</v>
      </c>
      <c r="K129" s="38">
        <f t="shared" ref="K129:L129" si="193">SUM(K130,K135,K139,K140,K143,K150,K158,K159,K162)</f>
        <v>0</v>
      </c>
      <c r="L129" s="175">
        <f t="shared" si="193"/>
        <v>4455</v>
      </c>
      <c r="M129" s="228">
        <f t="shared" ref="M129" si="194">SUM(M130,M135,M139,M140,M143,M150,M158,M159,M162)</f>
        <v>0</v>
      </c>
      <c r="N129" s="38">
        <f t="shared" ref="N129" si="195">SUM(N130,N135,N139,N140,N143,N150,N158,N159,N162)</f>
        <v>0</v>
      </c>
      <c r="O129" s="123">
        <f>SUM(O130,O135,O139,O140,O143,O150,O158,O159,O162)</f>
        <v>0</v>
      </c>
      <c r="P129" s="293"/>
      <c r="Q129" s="297"/>
    </row>
    <row r="130" spans="1:17" ht="24" x14ac:dyDescent="0.25">
      <c r="A130" s="78">
        <v>2310</v>
      </c>
      <c r="B130" s="40" t="s">
        <v>126</v>
      </c>
      <c r="C130" s="189">
        <f t="shared" si="165"/>
        <v>3475</v>
      </c>
      <c r="D130" s="131">
        <f t="shared" ref="D130:O130" si="196">SUM(D131:D134)</f>
        <v>3200</v>
      </c>
      <c r="E130" s="90">
        <f t="shared" si="196"/>
        <v>0</v>
      </c>
      <c r="F130" s="900">
        <f t="shared" si="196"/>
        <v>3200</v>
      </c>
      <c r="G130" s="233">
        <f t="shared" si="196"/>
        <v>0</v>
      </c>
      <c r="H130" s="90">
        <f t="shared" si="196"/>
        <v>0</v>
      </c>
      <c r="I130" s="900">
        <f t="shared" si="196"/>
        <v>0</v>
      </c>
      <c r="J130" s="131">
        <f t="shared" si="196"/>
        <v>275</v>
      </c>
      <c r="K130" s="79">
        <f t="shared" si="196"/>
        <v>0</v>
      </c>
      <c r="L130" s="176">
        <f t="shared" si="196"/>
        <v>275</v>
      </c>
      <c r="M130" s="233">
        <f t="shared" si="196"/>
        <v>0</v>
      </c>
      <c r="N130" s="79">
        <f t="shared" si="196"/>
        <v>0</v>
      </c>
      <c r="O130" s="90">
        <f t="shared" si="196"/>
        <v>0</v>
      </c>
      <c r="P130" s="290"/>
      <c r="Q130" s="297"/>
    </row>
    <row r="131" spans="1:17" x14ac:dyDescent="0.25">
      <c r="A131" s="30">
        <v>2311</v>
      </c>
      <c r="B131" s="43" t="s">
        <v>127</v>
      </c>
      <c r="C131" s="190">
        <f t="shared" si="165"/>
        <v>750</v>
      </c>
      <c r="D131" s="264">
        <v>750</v>
      </c>
      <c r="E131" s="705"/>
      <c r="F131" s="899">
        <f t="shared" ref="F131:F134" si="197">D131+E131</f>
        <v>750</v>
      </c>
      <c r="G131" s="230"/>
      <c r="H131" s="705"/>
      <c r="I131" s="899">
        <f t="shared" ref="I131:I134" si="198">G131+H131</f>
        <v>0</v>
      </c>
      <c r="J131" s="264"/>
      <c r="K131" s="45"/>
      <c r="L131" s="95">
        <f t="shared" ref="L131:L134" si="199">J131+K131</f>
        <v>0</v>
      </c>
      <c r="M131" s="230"/>
      <c r="N131" s="45"/>
      <c r="O131" s="91">
        <f t="shared" ref="O131:O134" si="200">M131+N131</f>
        <v>0</v>
      </c>
      <c r="P131" s="340"/>
      <c r="Q131" s="297"/>
    </row>
    <row r="132" spans="1:17" x14ac:dyDescent="0.25">
      <c r="A132" s="30">
        <v>2312</v>
      </c>
      <c r="B132" s="43" t="s">
        <v>128</v>
      </c>
      <c r="C132" s="190">
        <f t="shared" si="165"/>
        <v>1500</v>
      </c>
      <c r="D132" s="264">
        <v>1500</v>
      </c>
      <c r="E132" s="705"/>
      <c r="F132" s="899">
        <f t="shared" si="197"/>
        <v>1500</v>
      </c>
      <c r="G132" s="230"/>
      <c r="H132" s="705"/>
      <c r="I132" s="899">
        <f t="shared" si="198"/>
        <v>0</v>
      </c>
      <c r="J132" s="264"/>
      <c r="K132" s="45"/>
      <c r="L132" s="95">
        <f t="shared" si="199"/>
        <v>0</v>
      </c>
      <c r="M132" s="230"/>
      <c r="N132" s="45"/>
      <c r="O132" s="91">
        <f t="shared" si="200"/>
        <v>0</v>
      </c>
      <c r="P132" s="339"/>
      <c r="Q132" s="297"/>
    </row>
    <row r="133" spans="1:17" hidden="1" x14ac:dyDescent="0.25">
      <c r="A133" s="30">
        <v>2313</v>
      </c>
      <c r="B133" s="43" t="s">
        <v>129</v>
      </c>
      <c r="C133" s="190">
        <f t="shared" si="165"/>
        <v>0</v>
      </c>
      <c r="D133" s="264"/>
      <c r="E133" s="45"/>
      <c r="F133" s="95">
        <f t="shared" si="197"/>
        <v>0</v>
      </c>
      <c r="G133" s="230"/>
      <c r="H133" s="45"/>
      <c r="I133" s="91">
        <f t="shared" si="198"/>
        <v>0</v>
      </c>
      <c r="J133" s="264"/>
      <c r="K133" s="45"/>
      <c r="L133" s="95">
        <f t="shared" si="199"/>
        <v>0</v>
      </c>
      <c r="M133" s="230"/>
      <c r="N133" s="45"/>
      <c r="O133" s="91">
        <f t="shared" si="200"/>
        <v>0</v>
      </c>
      <c r="P133" s="291"/>
      <c r="Q133" s="297"/>
    </row>
    <row r="134" spans="1:17" ht="47.25" customHeight="1" x14ac:dyDescent="0.25">
      <c r="A134" s="30">
        <v>2314</v>
      </c>
      <c r="B134" s="43" t="s">
        <v>307</v>
      </c>
      <c r="C134" s="190">
        <f t="shared" si="165"/>
        <v>1225</v>
      </c>
      <c r="D134" s="264">
        <v>950</v>
      </c>
      <c r="E134" s="705"/>
      <c r="F134" s="899">
        <f t="shared" si="197"/>
        <v>950</v>
      </c>
      <c r="G134" s="230"/>
      <c r="H134" s="705"/>
      <c r="I134" s="899">
        <f t="shared" si="198"/>
        <v>0</v>
      </c>
      <c r="J134" s="264">
        <v>275</v>
      </c>
      <c r="K134" s="45"/>
      <c r="L134" s="95">
        <f t="shared" si="199"/>
        <v>275</v>
      </c>
      <c r="M134" s="230"/>
      <c r="N134" s="45"/>
      <c r="O134" s="91">
        <f t="shared" si="200"/>
        <v>0</v>
      </c>
      <c r="P134" s="291"/>
      <c r="Q134" s="297"/>
    </row>
    <row r="135" spans="1:17" x14ac:dyDescent="0.25">
      <c r="A135" s="75">
        <v>2320</v>
      </c>
      <c r="B135" s="43" t="s">
        <v>130</v>
      </c>
      <c r="C135" s="190">
        <f t="shared" si="165"/>
        <v>2680</v>
      </c>
      <c r="D135" s="132">
        <f t="shared" ref="D135" si="201">SUM(D136:D138)</f>
        <v>2380</v>
      </c>
      <c r="E135" s="91">
        <f>SUM(E136:E138)</f>
        <v>0</v>
      </c>
      <c r="F135" s="899">
        <f>SUM(F136:F138)</f>
        <v>2380</v>
      </c>
      <c r="G135" s="231">
        <f t="shared" ref="G135" si="202">SUM(G136:G138)</f>
        <v>0</v>
      </c>
      <c r="H135" s="91">
        <f>SUM(H136:H138)</f>
        <v>0</v>
      </c>
      <c r="I135" s="899">
        <f t="shared" ref="I135" si="203">SUM(I136:I138)</f>
        <v>0</v>
      </c>
      <c r="J135" s="132">
        <f t="shared" ref="J135" si="204">SUM(J136:J138)</f>
        <v>300</v>
      </c>
      <c r="K135" s="76">
        <f t="shared" ref="K135:L135" si="205">SUM(K136:K138)</f>
        <v>0</v>
      </c>
      <c r="L135" s="95">
        <f t="shared" si="205"/>
        <v>300</v>
      </c>
      <c r="M135" s="231">
        <f t="shared" ref="M135" si="206">SUM(M136:M138)</f>
        <v>0</v>
      </c>
      <c r="N135" s="76">
        <f t="shared" ref="N135" si="207">SUM(N136:N138)</f>
        <v>0</v>
      </c>
      <c r="O135" s="91">
        <f>SUM(O136:O138)</f>
        <v>0</v>
      </c>
      <c r="P135" s="291"/>
      <c r="Q135" s="297"/>
    </row>
    <row r="136" spans="1:17" x14ac:dyDescent="0.25">
      <c r="A136" s="30">
        <v>2321</v>
      </c>
      <c r="B136" s="43" t="s">
        <v>131</v>
      </c>
      <c r="C136" s="190">
        <f t="shared" si="165"/>
        <v>1840</v>
      </c>
      <c r="D136" s="264">
        <v>1840</v>
      </c>
      <c r="E136" s="705"/>
      <c r="F136" s="899">
        <f t="shared" ref="F136:F139" si="208">D136+E136</f>
        <v>1840</v>
      </c>
      <c r="G136" s="230"/>
      <c r="H136" s="705"/>
      <c r="I136" s="899">
        <f t="shared" ref="I136:I139" si="209">G136+H136</f>
        <v>0</v>
      </c>
      <c r="J136" s="264"/>
      <c r="K136" s="45"/>
      <c r="L136" s="95">
        <f t="shared" ref="L136:L139" si="210">J136+K136</f>
        <v>0</v>
      </c>
      <c r="M136" s="230"/>
      <c r="N136" s="45"/>
      <c r="O136" s="91">
        <f t="shared" ref="O136:O139" si="211">M136+N136</f>
        <v>0</v>
      </c>
      <c r="P136" s="291"/>
      <c r="Q136" s="297"/>
    </row>
    <row r="137" spans="1:17" x14ac:dyDescent="0.25">
      <c r="A137" s="30">
        <v>2322</v>
      </c>
      <c r="B137" s="43" t="s">
        <v>132</v>
      </c>
      <c r="C137" s="190">
        <f t="shared" si="165"/>
        <v>840</v>
      </c>
      <c r="D137" s="264">
        <v>540</v>
      </c>
      <c r="E137" s="705"/>
      <c r="F137" s="899">
        <f t="shared" si="208"/>
        <v>540</v>
      </c>
      <c r="G137" s="230"/>
      <c r="H137" s="705"/>
      <c r="I137" s="899">
        <f t="shared" si="209"/>
        <v>0</v>
      </c>
      <c r="J137" s="264">
        <v>300</v>
      </c>
      <c r="K137" s="45"/>
      <c r="L137" s="95">
        <f t="shared" si="210"/>
        <v>300</v>
      </c>
      <c r="M137" s="230"/>
      <c r="N137" s="45"/>
      <c r="O137" s="91">
        <f t="shared" si="211"/>
        <v>0</v>
      </c>
      <c r="P137" s="333"/>
      <c r="Q137" s="297"/>
    </row>
    <row r="138" spans="1:17" ht="10.5" hidden="1" customHeight="1" x14ac:dyDescent="0.25">
      <c r="A138" s="30">
        <v>2329</v>
      </c>
      <c r="B138" s="43" t="s">
        <v>133</v>
      </c>
      <c r="C138" s="190">
        <f t="shared" si="165"/>
        <v>0</v>
      </c>
      <c r="D138" s="264"/>
      <c r="E138" s="45"/>
      <c r="F138" s="95">
        <f t="shared" si="208"/>
        <v>0</v>
      </c>
      <c r="G138" s="230"/>
      <c r="H138" s="45"/>
      <c r="I138" s="91">
        <f t="shared" si="209"/>
        <v>0</v>
      </c>
      <c r="J138" s="264"/>
      <c r="K138" s="45"/>
      <c r="L138" s="95">
        <f t="shared" si="210"/>
        <v>0</v>
      </c>
      <c r="M138" s="230"/>
      <c r="N138" s="45"/>
      <c r="O138" s="91">
        <f t="shared" si="211"/>
        <v>0</v>
      </c>
      <c r="P138" s="291"/>
      <c r="Q138" s="297"/>
    </row>
    <row r="139" spans="1:17" hidden="1" x14ac:dyDescent="0.25">
      <c r="A139" s="75">
        <v>2330</v>
      </c>
      <c r="B139" s="43" t="s">
        <v>134</v>
      </c>
      <c r="C139" s="190">
        <f t="shared" si="165"/>
        <v>0</v>
      </c>
      <c r="D139" s="264"/>
      <c r="E139" s="45"/>
      <c r="F139" s="95">
        <f t="shared" si="208"/>
        <v>0</v>
      </c>
      <c r="G139" s="230"/>
      <c r="H139" s="45"/>
      <c r="I139" s="91">
        <f t="shared" si="209"/>
        <v>0</v>
      </c>
      <c r="J139" s="264"/>
      <c r="K139" s="45"/>
      <c r="L139" s="95">
        <f t="shared" si="210"/>
        <v>0</v>
      </c>
      <c r="M139" s="230"/>
      <c r="N139" s="45"/>
      <c r="O139" s="91">
        <f t="shared" si="211"/>
        <v>0</v>
      </c>
      <c r="P139" s="291"/>
      <c r="Q139" s="297"/>
    </row>
    <row r="140" spans="1:17" ht="48" x14ac:dyDescent="0.25">
      <c r="A140" s="75">
        <v>2340</v>
      </c>
      <c r="B140" s="43" t="s">
        <v>135</v>
      </c>
      <c r="C140" s="190">
        <f t="shared" si="165"/>
        <v>70</v>
      </c>
      <c r="D140" s="132">
        <f t="shared" ref="D140" si="212">SUM(D141:D142)</f>
        <v>70</v>
      </c>
      <c r="E140" s="91">
        <f>SUM(E141:E142)</f>
        <v>0</v>
      </c>
      <c r="F140" s="899">
        <f>SUM(F141:F142)</f>
        <v>70</v>
      </c>
      <c r="G140" s="231">
        <f t="shared" ref="G140" si="213">SUM(G141:G142)</f>
        <v>0</v>
      </c>
      <c r="H140" s="91">
        <f t="shared" ref="H140:I140" si="214">SUM(H141:H142)</f>
        <v>0</v>
      </c>
      <c r="I140" s="899">
        <f t="shared" si="214"/>
        <v>0</v>
      </c>
      <c r="J140" s="132">
        <f t="shared" ref="J140" si="215">SUM(J141:J142)</f>
        <v>0</v>
      </c>
      <c r="K140" s="76">
        <f t="shared" ref="K140:L140" si="216">SUM(K141:K142)</f>
        <v>0</v>
      </c>
      <c r="L140" s="95">
        <f t="shared" si="216"/>
        <v>0</v>
      </c>
      <c r="M140" s="231">
        <f t="shared" ref="M140" si="217">SUM(M141:M142)</f>
        <v>0</v>
      </c>
      <c r="N140" s="76">
        <f t="shared" ref="N140" si="218">SUM(N141:N142)</f>
        <v>0</v>
      </c>
      <c r="O140" s="91">
        <f>SUM(O141:O142)</f>
        <v>0</v>
      </c>
      <c r="P140" s="291"/>
      <c r="Q140" s="297"/>
    </row>
    <row r="141" spans="1:17" x14ac:dyDescent="0.25">
      <c r="A141" s="30">
        <v>2341</v>
      </c>
      <c r="B141" s="43" t="s">
        <v>136</v>
      </c>
      <c r="C141" s="190">
        <f t="shared" si="165"/>
        <v>70</v>
      </c>
      <c r="D141" s="264">
        <v>70</v>
      </c>
      <c r="E141" s="705"/>
      <c r="F141" s="899">
        <f t="shared" ref="F141:F142" si="219">D141+E141</f>
        <v>70</v>
      </c>
      <c r="G141" s="230"/>
      <c r="H141" s="705"/>
      <c r="I141" s="899">
        <f t="shared" ref="I141:I142" si="220">G141+H141</f>
        <v>0</v>
      </c>
      <c r="J141" s="264"/>
      <c r="K141" s="45"/>
      <c r="L141" s="95">
        <f t="shared" ref="L141:L142" si="221">J141+K141</f>
        <v>0</v>
      </c>
      <c r="M141" s="230"/>
      <c r="N141" s="45"/>
      <c r="O141" s="91">
        <f t="shared" ref="O141:O142" si="222">M141+N141</f>
        <v>0</v>
      </c>
      <c r="P141" s="291"/>
      <c r="Q141" s="297"/>
    </row>
    <row r="142" spans="1:17" ht="24" hidden="1" x14ac:dyDescent="0.25">
      <c r="A142" s="30">
        <v>2344</v>
      </c>
      <c r="B142" s="43" t="s">
        <v>137</v>
      </c>
      <c r="C142" s="190">
        <f t="shared" si="165"/>
        <v>0</v>
      </c>
      <c r="D142" s="264"/>
      <c r="E142" s="45"/>
      <c r="F142" s="95">
        <f t="shared" si="219"/>
        <v>0</v>
      </c>
      <c r="G142" s="230"/>
      <c r="H142" s="45"/>
      <c r="I142" s="91">
        <f t="shared" si="220"/>
        <v>0</v>
      </c>
      <c r="J142" s="264"/>
      <c r="K142" s="45"/>
      <c r="L142" s="95">
        <f t="shared" si="221"/>
        <v>0</v>
      </c>
      <c r="M142" s="230"/>
      <c r="N142" s="45"/>
      <c r="O142" s="91">
        <f t="shared" si="222"/>
        <v>0</v>
      </c>
      <c r="P142" s="291"/>
      <c r="Q142" s="297"/>
    </row>
    <row r="143" spans="1:17" ht="24" x14ac:dyDescent="0.25">
      <c r="A143" s="73">
        <v>2350</v>
      </c>
      <c r="B143" s="58" t="s">
        <v>138</v>
      </c>
      <c r="C143" s="195">
        <f t="shared" si="165"/>
        <v>4150</v>
      </c>
      <c r="D143" s="86">
        <f t="shared" ref="D143" si="223">SUM(D144:D149)</f>
        <v>3950</v>
      </c>
      <c r="E143" s="154">
        <f>SUM(E144:E149)</f>
        <v>0</v>
      </c>
      <c r="F143" s="907">
        <f>SUM(F144:F149)</f>
        <v>3950</v>
      </c>
      <c r="G143" s="229">
        <f t="shared" ref="G143:N143" si="224">SUM(G144:G149)</f>
        <v>0</v>
      </c>
      <c r="H143" s="154">
        <f t="shared" si="224"/>
        <v>0</v>
      </c>
      <c r="I143" s="907">
        <f t="shared" si="224"/>
        <v>0</v>
      </c>
      <c r="J143" s="86">
        <f t="shared" si="224"/>
        <v>200</v>
      </c>
      <c r="K143" s="74">
        <f t="shared" si="224"/>
        <v>0</v>
      </c>
      <c r="L143" s="174">
        <f t="shared" si="224"/>
        <v>200</v>
      </c>
      <c r="M143" s="229">
        <f t="shared" si="224"/>
        <v>0</v>
      </c>
      <c r="N143" s="74">
        <f t="shared" si="224"/>
        <v>0</v>
      </c>
      <c r="O143" s="154">
        <f>SUM(O144:O149)</f>
        <v>0</v>
      </c>
      <c r="P143" s="292"/>
      <c r="Q143" s="297"/>
    </row>
    <row r="144" spans="1:17" x14ac:dyDescent="0.25">
      <c r="A144" s="27">
        <v>2351</v>
      </c>
      <c r="B144" s="40" t="s">
        <v>139</v>
      </c>
      <c r="C144" s="189">
        <f t="shared" si="165"/>
        <v>800</v>
      </c>
      <c r="D144" s="263">
        <v>700</v>
      </c>
      <c r="E144" s="703"/>
      <c r="F144" s="900">
        <f t="shared" ref="F144:F149" si="225">D144+E144</f>
        <v>700</v>
      </c>
      <c r="G144" s="220"/>
      <c r="H144" s="703"/>
      <c r="I144" s="900">
        <f t="shared" ref="I144:I149" si="226">G144+H144</f>
        <v>0</v>
      </c>
      <c r="J144" s="263">
        <v>100</v>
      </c>
      <c r="K144" s="42"/>
      <c r="L144" s="176">
        <f t="shared" ref="L144:L149" si="227">J144+K144</f>
        <v>100</v>
      </c>
      <c r="M144" s="220"/>
      <c r="N144" s="42"/>
      <c r="O144" s="90">
        <f t="shared" ref="O144:O149" si="228">M144+N144</f>
        <v>0</v>
      </c>
      <c r="P144" s="290"/>
      <c r="Q144" s="297"/>
    </row>
    <row r="145" spans="1:17" x14ac:dyDescent="0.25">
      <c r="A145" s="30">
        <v>2352</v>
      </c>
      <c r="B145" s="43" t="s">
        <v>140</v>
      </c>
      <c r="C145" s="190">
        <f t="shared" si="165"/>
        <v>1250</v>
      </c>
      <c r="D145" s="264">
        <v>1150</v>
      </c>
      <c r="E145" s="705"/>
      <c r="F145" s="899">
        <f t="shared" si="225"/>
        <v>1150</v>
      </c>
      <c r="G145" s="230"/>
      <c r="H145" s="705"/>
      <c r="I145" s="899">
        <f t="shared" si="226"/>
        <v>0</v>
      </c>
      <c r="J145" s="264">
        <v>100</v>
      </c>
      <c r="K145" s="45"/>
      <c r="L145" s="95">
        <f t="shared" si="227"/>
        <v>100</v>
      </c>
      <c r="M145" s="230"/>
      <c r="N145" s="45"/>
      <c r="O145" s="91">
        <f t="shared" si="228"/>
        <v>0</v>
      </c>
      <c r="P145" s="291"/>
      <c r="Q145" s="297"/>
    </row>
    <row r="146" spans="1:17" ht="24" x14ac:dyDescent="0.25">
      <c r="A146" s="30">
        <v>2353</v>
      </c>
      <c r="B146" s="43" t="s">
        <v>141</v>
      </c>
      <c r="C146" s="190">
        <f t="shared" si="165"/>
        <v>2000</v>
      </c>
      <c r="D146" s="264">
        <v>2000</v>
      </c>
      <c r="E146" s="705"/>
      <c r="F146" s="899">
        <f t="shared" si="225"/>
        <v>2000</v>
      </c>
      <c r="G146" s="230"/>
      <c r="H146" s="705"/>
      <c r="I146" s="899">
        <f t="shared" si="226"/>
        <v>0</v>
      </c>
      <c r="J146" s="264"/>
      <c r="K146" s="45"/>
      <c r="L146" s="95">
        <f t="shared" si="227"/>
        <v>0</v>
      </c>
      <c r="M146" s="230"/>
      <c r="N146" s="45"/>
      <c r="O146" s="91">
        <f t="shared" si="228"/>
        <v>0</v>
      </c>
      <c r="P146" s="291"/>
      <c r="Q146" s="297"/>
    </row>
    <row r="147" spans="1:17" ht="24" hidden="1" x14ac:dyDescent="0.25">
      <c r="A147" s="30">
        <v>2354</v>
      </c>
      <c r="B147" s="43" t="s">
        <v>142</v>
      </c>
      <c r="C147" s="190">
        <f t="shared" si="165"/>
        <v>0</v>
      </c>
      <c r="D147" s="264"/>
      <c r="E147" s="45"/>
      <c r="F147" s="95">
        <f t="shared" si="225"/>
        <v>0</v>
      </c>
      <c r="G147" s="230"/>
      <c r="H147" s="45"/>
      <c r="I147" s="91">
        <f t="shared" si="226"/>
        <v>0</v>
      </c>
      <c r="J147" s="264"/>
      <c r="K147" s="45"/>
      <c r="L147" s="95">
        <f t="shared" si="227"/>
        <v>0</v>
      </c>
      <c r="M147" s="230"/>
      <c r="N147" s="45"/>
      <c r="O147" s="91">
        <f t="shared" si="228"/>
        <v>0</v>
      </c>
      <c r="P147" s="291"/>
      <c r="Q147" s="297"/>
    </row>
    <row r="148" spans="1:17" ht="24" x14ac:dyDescent="0.25">
      <c r="A148" s="30">
        <v>2355</v>
      </c>
      <c r="B148" s="43" t="s">
        <v>143</v>
      </c>
      <c r="C148" s="190">
        <f t="shared" si="165"/>
        <v>100</v>
      </c>
      <c r="D148" s="264">
        <v>100</v>
      </c>
      <c r="E148" s="705"/>
      <c r="F148" s="899">
        <f t="shared" si="225"/>
        <v>100</v>
      </c>
      <c r="G148" s="230"/>
      <c r="H148" s="705"/>
      <c r="I148" s="899">
        <f t="shared" si="226"/>
        <v>0</v>
      </c>
      <c r="J148" s="264"/>
      <c r="K148" s="45"/>
      <c r="L148" s="95">
        <f t="shared" si="227"/>
        <v>0</v>
      </c>
      <c r="M148" s="230"/>
      <c r="N148" s="45"/>
      <c r="O148" s="91">
        <f t="shared" si="228"/>
        <v>0</v>
      </c>
      <c r="P148" s="291"/>
      <c r="Q148" s="297"/>
    </row>
    <row r="149" spans="1:17" ht="24" hidden="1" x14ac:dyDescent="0.25">
      <c r="A149" s="30">
        <v>2359</v>
      </c>
      <c r="B149" s="43" t="s">
        <v>144</v>
      </c>
      <c r="C149" s="190">
        <f t="shared" si="165"/>
        <v>0</v>
      </c>
      <c r="D149" s="264"/>
      <c r="E149" s="45"/>
      <c r="F149" s="95">
        <f t="shared" si="225"/>
        <v>0</v>
      </c>
      <c r="G149" s="230"/>
      <c r="H149" s="45"/>
      <c r="I149" s="91">
        <f t="shared" si="226"/>
        <v>0</v>
      </c>
      <c r="J149" s="264"/>
      <c r="K149" s="45"/>
      <c r="L149" s="95">
        <f t="shared" si="227"/>
        <v>0</v>
      </c>
      <c r="M149" s="230"/>
      <c r="N149" s="45"/>
      <c r="O149" s="91">
        <f t="shared" si="228"/>
        <v>0</v>
      </c>
      <c r="P149" s="291"/>
      <c r="Q149" s="297"/>
    </row>
    <row r="150" spans="1:17" ht="24.75" customHeight="1" x14ac:dyDescent="0.25">
      <c r="A150" s="75">
        <v>2360</v>
      </c>
      <c r="B150" s="43" t="s">
        <v>145</v>
      </c>
      <c r="C150" s="190">
        <f t="shared" si="165"/>
        <v>4883</v>
      </c>
      <c r="D150" s="132">
        <f t="shared" ref="D150" si="229">SUM(D151:D157)</f>
        <v>1803</v>
      </c>
      <c r="E150" s="91">
        <f>SUM(E151:E157)</f>
        <v>0</v>
      </c>
      <c r="F150" s="899">
        <f>SUM(F151:F157)</f>
        <v>1803</v>
      </c>
      <c r="G150" s="231">
        <f t="shared" ref="G150" si="230">SUM(G151:G157)</f>
        <v>0</v>
      </c>
      <c r="H150" s="91">
        <f t="shared" ref="H150:I150" si="231">SUM(H151:H157)</f>
        <v>0</v>
      </c>
      <c r="I150" s="899">
        <f t="shared" si="231"/>
        <v>0</v>
      </c>
      <c r="J150" s="132">
        <f t="shared" ref="J150" si="232">SUM(J151:J157)</f>
        <v>3080</v>
      </c>
      <c r="K150" s="76">
        <f t="shared" ref="K150:L150" si="233">SUM(K151:K157)</f>
        <v>0</v>
      </c>
      <c r="L150" s="95">
        <f t="shared" si="233"/>
        <v>3080</v>
      </c>
      <c r="M150" s="231">
        <f t="shared" ref="M150" si="234">SUM(M151:M157)</f>
        <v>0</v>
      </c>
      <c r="N150" s="76">
        <f t="shared" ref="N150" si="235">SUM(N151:N157)</f>
        <v>0</v>
      </c>
      <c r="O150" s="91">
        <f>SUM(O151:O157)</f>
        <v>0</v>
      </c>
      <c r="P150" s="291"/>
      <c r="Q150" s="297"/>
    </row>
    <row r="151" spans="1:17" hidden="1" x14ac:dyDescent="0.25">
      <c r="A151" s="29">
        <v>2361</v>
      </c>
      <c r="B151" s="43" t="s">
        <v>146</v>
      </c>
      <c r="C151" s="190">
        <f t="shared" si="165"/>
        <v>0</v>
      </c>
      <c r="D151" s="264"/>
      <c r="E151" s="45"/>
      <c r="F151" s="95">
        <f t="shared" ref="F151:F158" si="236">D151+E151</f>
        <v>0</v>
      </c>
      <c r="G151" s="230"/>
      <c r="H151" s="45"/>
      <c r="I151" s="91">
        <f t="shared" ref="I151:I158" si="237">G151+H151</f>
        <v>0</v>
      </c>
      <c r="J151" s="264"/>
      <c r="K151" s="45"/>
      <c r="L151" s="95">
        <f t="shared" ref="L151:L158" si="238">J151+K151</f>
        <v>0</v>
      </c>
      <c r="M151" s="230"/>
      <c r="N151" s="45"/>
      <c r="O151" s="91">
        <f t="shared" ref="O151:O158" si="239">M151+N151</f>
        <v>0</v>
      </c>
      <c r="P151" s="291"/>
      <c r="Q151" s="297"/>
    </row>
    <row r="152" spans="1:17" ht="24" hidden="1" x14ac:dyDescent="0.25">
      <c r="A152" s="29">
        <v>2362</v>
      </c>
      <c r="B152" s="43" t="s">
        <v>147</v>
      </c>
      <c r="C152" s="190">
        <f t="shared" si="165"/>
        <v>0</v>
      </c>
      <c r="D152" s="264"/>
      <c r="E152" s="45"/>
      <c r="F152" s="95">
        <f t="shared" si="236"/>
        <v>0</v>
      </c>
      <c r="G152" s="230"/>
      <c r="H152" s="45"/>
      <c r="I152" s="91">
        <f t="shared" si="237"/>
        <v>0</v>
      </c>
      <c r="J152" s="264"/>
      <c r="K152" s="45"/>
      <c r="L152" s="95">
        <f t="shared" si="238"/>
        <v>0</v>
      </c>
      <c r="M152" s="230"/>
      <c r="N152" s="45"/>
      <c r="O152" s="91">
        <f t="shared" si="239"/>
        <v>0</v>
      </c>
      <c r="P152" s="291"/>
      <c r="Q152" s="297"/>
    </row>
    <row r="153" spans="1:17" x14ac:dyDescent="0.25">
      <c r="A153" s="29">
        <v>2363</v>
      </c>
      <c r="B153" s="43" t="s">
        <v>148</v>
      </c>
      <c r="C153" s="190">
        <f t="shared" si="165"/>
        <v>4883</v>
      </c>
      <c r="D153" s="264">
        <v>1803</v>
      </c>
      <c r="E153" s="705"/>
      <c r="F153" s="899">
        <f t="shared" si="236"/>
        <v>1803</v>
      </c>
      <c r="G153" s="230"/>
      <c r="H153" s="705"/>
      <c r="I153" s="899">
        <f t="shared" si="237"/>
        <v>0</v>
      </c>
      <c r="J153" s="264">
        <v>3080</v>
      </c>
      <c r="K153" s="45"/>
      <c r="L153" s="95">
        <f t="shared" si="238"/>
        <v>3080</v>
      </c>
      <c r="M153" s="230"/>
      <c r="N153" s="45"/>
      <c r="O153" s="91">
        <f t="shared" si="239"/>
        <v>0</v>
      </c>
      <c r="P153" s="291"/>
      <c r="Q153" s="297"/>
    </row>
    <row r="154" spans="1:17" hidden="1" x14ac:dyDescent="0.25">
      <c r="A154" s="29">
        <v>2364</v>
      </c>
      <c r="B154" s="43" t="s">
        <v>149</v>
      </c>
      <c r="C154" s="190">
        <f t="shared" si="165"/>
        <v>0</v>
      </c>
      <c r="D154" s="264"/>
      <c r="E154" s="45"/>
      <c r="F154" s="95">
        <f t="shared" si="236"/>
        <v>0</v>
      </c>
      <c r="G154" s="230"/>
      <c r="H154" s="45"/>
      <c r="I154" s="91">
        <f t="shared" si="237"/>
        <v>0</v>
      </c>
      <c r="J154" s="264"/>
      <c r="K154" s="45"/>
      <c r="L154" s="95">
        <f t="shared" si="238"/>
        <v>0</v>
      </c>
      <c r="M154" s="230"/>
      <c r="N154" s="45"/>
      <c r="O154" s="91">
        <f t="shared" si="239"/>
        <v>0</v>
      </c>
      <c r="P154" s="291"/>
      <c r="Q154" s="297"/>
    </row>
    <row r="155" spans="1:17" ht="12.75" hidden="1" customHeight="1" x14ac:dyDescent="0.25">
      <c r="A155" s="29">
        <v>2365</v>
      </c>
      <c r="B155" s="43" t="s">
        <v>150</v>
      </c>
      <c r="C155" s="190">
        <f t="shared" si="165"/>
        <v>0</v>
      </c>
      <c r="D155" s="264"/>
      <c r="E155" s="45"/>
      <c r="F155" s="95">
        <f t="shared" si="236"/>
        <v>0</v>
      </c>
      <c r="G155" s="230"/>
      <c r="H155" s="45"/>
      <c r="I155" s="91">
        <f t="shared" si="237"/>
        <v>0</v>
      </c>
      <c r="J155" s="264"/>
      <c r="K155" s="45"/>
      <c r="L155" s="95">
        <f t="shared" si="238"/>
        <v>0</v>
      </c>
      <c r="M155" s="230"/>
      <c r="N155" s="45"/>
      <c r="O155" s="91">
        <f t="shared" si="239"/>
        <v>0</v>
      </c>
      <c r="P155" s="291"/>
      <c r="Q155" s="297"/>
    </row>
    <row r="156" spans="1:17" ht="36" hidden="1" x14ac:dyDescent="0.25">
      <c r="A156" s="29">
        <v>2366</v>
      </c>
      <c r="B156" s="43" t="s">
        <v>151</v>
      </c>
      <c r="C156" s="190">
        <f t="shared" si="165"/>
        <v>0</v>
      </c>
      <c r="D156" s="264"/>
      <c r="E156" s="45"/>
      <c r="F156" s="95">
        <f t="shared" si="236"/>
        <v>0</v>
      </c>
      <c r="G156" s="230"/>
      <c r="H156" s="45"/>
      <c r="I156" s="91">
        <f t="shared" si="237"/>
        <v>0</v>
      </c>
      <c r="J156" s="264"/>
      <c r="K156" s="45"/>
      <c r="L156" s="95">
        <f t="shared" si="238"/>
        <v>0</v>
      </c>
      <c r="M156" s="230"/>
      <c r="N156" s="45"/>
      <c r="O156" s="91">
        <f t="shared" si="239"/>
        <v>0</v>
      </c>
      <c r="P156" s="291"/>
      <c r="Q156" s="297"/>
    </row>
    <row r="157" spans="1:17" ht="48" hidden="1" x14ac:dyDescent="0.25">
      <c r="A157" s="29">
        <v>2369</v>
      </c>
      <c r="B157" s="43" t="s">
        <v>152</v>
      </c>
      <c r="C157" s="190">
        <f t="shared" si="165"/>
        <v>0</v>
      </c>
      <c r="D157" s="264"/>
      <c r="E157" s="45"/>
      <c r="F157" s="95">
        <f t="shared" si="236"/>
        <v>0</v>
      </c>
      <c r="G157" s="230"/>
      <c r="H157" s="45"/>
      <c r="I157" s="91">
        <f t="shared" si="237"/>
        <v>0</v>
      </c>
      <c r="J157" s="264"/>
      <c r="K157" s="45"/>
      <c r="L157" s="95">
        <f t="shared" si="238"/>
        <v>0</v>
      </c>
      <c r="M157" s="230"/>
      <c r="N157" s="45"/>
      <c r="O157" s="91">
        <f t="shared" si="239"/>
        <v>0</v>
      </c>
      <c r="P157" s="291"/>
      <c r="Q157" s="297"/>
    </row>
    <row r="158" spans="1:17" x14ac:dyDescent="0.25">
      <c r="A158" s="73">
        <v>2370</v>
      </c>
      <c r="B158" s="58" t="s">
        <v>153</v>
      </c>
      <c r="C158" s="195">
        <f t="shared" si="165"/>
        <v>6270</v>
      </c>
      <c r="D158" s="261">
        <v>5670</v>
      </c>
      <c r="E158" s="707"/>
      <c r="F158" s="907">
        <f t="shared" si="236"/>
        <v>5670</v>
      </c>
      <c r="G158" s="232"/>
      <c r="H158" s="707"/>
      <c r="I158" s="907">
        <f t="shared" si="237"/>
        <v>0</v>
      </c>
      <c r="J158" s="261">
        <v>600</v>
      </c>
      <c r="K158" s="77"/>
      <c r="L158" s="174">
        <f t="shared" si="238"/>
        <v>600</v>
      </c>
      <c r="M158" s="232"/>
      <c r="N158" s="77"/>
      <c r="O158" s="154">
        <f t="shared" si="239"/>
        <v>0</v>
      </c>
      <c r="P158" s="339"/>
      <c r="Q158" s="297"/>
    </row>
    <row r="159" spans="1:17" x14ac:dyDescent="0.25">
      <c r="A159" s="73">
        <v>2380</v>
      </c>
      <c r="B159" s="58" t="s">
        <v>154</v>
      </c>
      <c r="C159" s="195">
        <f t="shared" si="165"/>
        <v>800</v>
      </c>
      <c r="D159" s="86">
        <f t="shared" ref="D159:E159" si="240">SUM(D160:D161)</f>
        <v>800</v>
      </c>
      <c r="E159" s="154">
        <f t="shared" si="240"/>
        <v>0</v>
      </c>
      <c r="F159" s="907">
        <f>SUM(F160:F161)</f>
        <v>800</v>
      </c>
      <c r="G159" s="229">
        <f t="shared" ref="G159" si="241">SUM(G160:G161)</f>
        <v>0</v>
      </c>
      <c r="H159" s="154">
        <f t="shared" ref="H159:I159" si="242">SUM(H160:H161)</f>
        <v>0</v>
      </c>
      <c r="I159" s="907">
        <f t="shared" si="242"/>
        <v>0</v>
      </c>
      <c r="J159" s="86">
        <f t="shared" ref="J159" si="243">SUM(J160:J161)</f>
        <v>0</v>
      </c>
      <c r="K159" s="74">
        <f t="shared" ref="K159:L159" si="244">SUM(K160:K161)</f>
        <v>0</v>
      </c>
      <c r="L159" s="174">
        <f t="shared" si="244"/>
        <v>0</v>
      </c>
      <c r="M159" s="229">
        <f t="shared" ref="M159" si="245">SUM(M160:M161)</f>
        <v>0</v>
      </c>
      <c r="N159" s="74">
        <f t="shared" ref="N159" si="246">SUM(N160:N161)</f>
        <v>0</v>
      </c>
      <c r="O159" s="154">
        <f>SUM(O160:O161)</f>
        <v>0</v>
      </c>
      <c r="P159" s="292"/>
      <c r="Q159" s="297"/>
    </row>
    <row r="160" spans="1:17" hidden="1" x14ac:dyDescent="0.25">
      <c r="A160" s="26">
        <v>2381</v>
      </c>
      <c r="B160" s="40" t="s">
        <v>155</v>
      </c>
      <c r="C160" s="189">
        <f t="shared" si="165"/>
        <v>0</v>
      </c>
      <c r="D160" s="263"/>
      <c r="E160" s="42"/>
      <c r="F160" s="176">
        <f t="shared" ref="F160:F163" si="247">D160+E160</f>
        <v>0</v>
      </c>
      <c r="G160" s="220"/>
      <c r="H160" s="42"/>
      <c r="I160" s="90">
        <f t="shared" ref="I160:I163" si="248">G160+H160</f>
        <v>0</v>
      </c>
      <c r="J160" s="263"/>
      <c r="K160" s="42"/>
      <c r="L160" s="176">
        <f t="shared" ref="L160:L163" si="249">J160+K160</f>
        <v>0</v>
      </c>
      <c r="M160" s="220"/>
      <c r="N160" s="42"/>
      <c r="O160" s="90">
        <f t="shared" ref="O160:O163" si="250">M160+N160</f>
        <v>0</v>
      </c>
      <c r="P160" s="290"/>
      <c r="Q160" s="297"/>
    </row>
    <row r="161" spans="1:17" ht="24" x14ac:dyDescent="0.25">
      <c r="A161" s="29">
        <v>2389</v>
      </c>
      <c r="B161" s="43" t="s">
        <v>156</v>
      </c>
      <c r="C161" s="190">
        <f t="shared" si="165"/>
        <v>800</v>
      </c>
      <c r="D161" s="264">
        <v>800</v>
      </c>
      <c r="E161" s="705"/>
      <c r="F161" s="899">
        <f t="shared" si="247"/>
        <v>800</v>
      </c>
      <c r="G161" s="230"/>
      <c r="H161" s="705"/>
      <c r="I161" s="899">
        <f t="shared" si="248"/>
        <v>0</v>
      </c>
      <c r="J161" s="264"/>
      <c r="K161" s="45"/>
      <c r="L161" s="95">
        <f t="shared" si="249"/>
        <v>0</v>
      </c>
      <c r="M161" s="230"/>
      <c r="N161" s="45"/>
      <c r="O161" s="91">
        <f t="shared" si="250"/>
        <v>0</v>
      </c>
      <c r="P161" s="291"/>
      <c r="Q161" s="297"/>
    </row>
    <row r="162" spans="1:17" hidden="1" x14ac:dyDescent="0.25">
      <c r="A162" s="73">
        <v>2390</v>
      </c>
      <c r="B162" s="58" t="s">
        <v>157</v>
      </c>
      <c r="C162" s="195">
        <f t="shared" si="165"/>
        <v>0</v>
      </c>
      <c r="D162" s="261"/>
      <c r="E162" s="77"/>
      <c r="F162" s="174">
        <f t="shared" si="247"/>
        <v>0</v>
      </c>
      <c r="G162" s="232"/>
      <c r="H162" s="77"/>
      <c r="I162" s="154">
        <f t="shared" si="248"/>
        <v>0</v>
      </c>
      <c r="J162" s="261"/>
      <c r="K162" s="77"/>
      <c r="L162" s="174">
        <f t="shared" si="249"/>
        <v>0</v>
      </c>
      <c r="M162" s="232"/>
      <c r="N162" s="77"/>
      <c r="O162" s="154">
        <f t="shared" si="250"/>
        <v>0</v>
      </c>
      <c r="P162" s="292"/>
      <c r="Q162" s="297"/>
    </row>
    <row r="163" spans="1:17" hidden="1" x14ac:dyDescent="0.25">
      <c r="A163" s="35">
        <v>2400</v>
      </c>
      <c r="B163" s="72" t="s">
        <v>158</v>
      </c>
      <c r="C163" s="188">
        <f t="shared" si="165"/>
        <v>0</v>
      </c>
      <c r="D163" s="248"/>
      <c r="E163" s="80"/>
      <c r="F163" s="175">
        <f t="shared" si="247"/>
        <v>0</v>
      </c>
      <c r="G163" s="234"/>
      <c r="H163" s="80"/>
      <c r="I163" s="123">
        <f t="shared" si="248"/>
        <v>0</v>
      </c>
      <c r="J163" s="248"/>
      <c r="K163" s="80"/>
      <c r="L163" s="175">
        <f t="shared" si="249"/>
        <v>0</v>
      </c>
      <c r="M163" s="234"/>
      <c r="N163" s="80"/>
      <c r="O163" s="123">
        <f t="shared" si="250"/>
        <v>0</v>
      </c>
      <c r="P163" s="293"/>
      <c r="Q163" s="297"/>
    </row>
    <row r="164" spans="1:17" ht="24" hidden="1" x14ac:dyDescent="0.25">
      <c r="A164" s="35">
        <v>2500</v>
      </c>
      <c r="B164" s="72" t="s">
        <v>159</v>
      </c>
      <c r="C164" s="188">
        <f t="shared" si="165"/>
        <v>0</v>
      </c>
      <c r="D164" s="130">
        <f t="shared" ref="D164:E164" si="251">SUM(D165,D170)</f>
        <v>0</v>
      </c>
      <c r="E164" s="38">
        <f t="shared" si="251"/>
        <v>0</v>
      </c>
      <c r="F164" s="175">
        <f>SUM(F165,F170)</f>
        <v>0</v>
      </c>
      <c r="G164" s="228">
        <f t="shared" ref="G164" si="252">SUM(G165,G170)</f>
        <v>0</v>
      </c>
      <c r="H164" s="38">
        <f t="shared" ref="H164:I164" si="253">SUM(H165,H170)</f>
        <v>0</v>
      </c>
      <c r="I164" s="123">
        <f t="shared" si="253"/>
        <v>0</v>
      </c>
      <c r="J164" s="130">
        <f t="shared" ref="J164" si="254">SUM(J165,J170)</f>
        <v>0</v>
      </c>
      <c r="K164" s="38">
        <f t="shared" ref="K164:L164" si="255">SUM(K165,K170)</f>
        <v>0</v>
      </c>
      <c r="L164" s="175">
        <f t="shared" si="255"/>
        <v>0</v>
      </c>
      <c r="M164" s="228">
        <f t="shared" ref="M164" si="256">SUM(M165,M170)</f>
        <v>0</v>
      </c>
      <c r="N164" s="38">
        <f t="shared" ref="N164:O164" si="257">SUM(N165,N170)</f>
        <v>0</v>
      </c>
      <c r="O164" s="123">
        <f t="shared" si="257"/>
        <v>0</v>
      </c>
      <c r="P164" s="314"/>
      <c r="Q164" s="297"/>
    </row>
    <row r="165" spans="1:17" ht="16.5" hidden="1" customHeight="1" x14ac:dyDescent="0.25">
      <c r="A165" s="78">
        <v>2510</v>
      </c>
      <c r="B165" s="40" t="s">
        <v>160</v>
      </c>
      <c r="C165" s="189">
        <f t="shared" si="165"/>
        <v>0</v>
      </c>
      <c r="D165" s="131">
        <f t="shared" ref="D165:E165" si="258">SUM(D166:D169)</f>
        <v>0</v>
      </c>
      <c r="E165" s="79">
        <f t="shared" si="258"/>
        <v>0</v>
      </c>
      <c r="F165" s="176">
        <f>SUM(F166:F169)</f>
        <v>0</v>
      </c>
      <c r="G165" s="233">
        <f t="shared" ref="G165" si="259">SUM(G166:G169)</f>
        <v>0</v>
      </c>
      <c r="H165" s="79">
        <f t="shared" ref="H165:I165" si="260">SUM(H166:H169)</f>
        <v>0</v>
      </c>
      <c r="I165" s="90">
        <f t="shared" si="260"/>
        <v>0</v>
      </c>
      <c r="J165" s="131">
        <f t="shared" ref="J165" si="261">SUM(J166:J169)</f>
        <v>0</v>
      </c>
      <c r="K165" s="79">
        <f t="shared" ref="K165:L165" si="262">SUM(K166:K169)</f>
        <v>0</v>
      </c>
      <c r="L165" s="176">
        <f t="shared" si="262"/>
        <v>0</v>
      </c>
      <c r="M165" s="233">
        <f t="shared" ref="M165" si="263">SUM(M166:M169)</f>
        <v>0</v>
      </c>
      <c r="N165" s="79">
        <f t="shared" ref="N165" si="264">SUM(N166:N169)</f>
        <v>0</v>
      </c>
      <c r="O165" s="155">
        <f t="shared" ref="O165" si="265">SUM(O166:O169)</f>
        <v>0</v>
      </c>
      <c r="P165" s="295"/>
      <c r="Q165" s="297"/>
    </row>
    <row r="166" spans="1:17" ht="24" hidden="1" x14ac:dyDescent="0.25">
      <c r="A166" s="30">
        <v>2512</v>
      </c>
      <c r="B166" s="43" t="s">
        <v>161</v>
      </c>
      <c r="C166" s="190">
        <f t="shared" si="165"/>
        <v>0</v>
      </c>
      <c r="D166" s="264"/>
      <c r="E166" s="45"/>
      <c r="F166" s="95">
        <f t="shared" ref="F166:F171" si="266">D166+E166</f>
        <v>0</v>
      </c>
      <c r="G166" s="230"/>
      <c r="H166" s="45"/>
      <c r="I166" s="91">
        <f t="shared" ref="I166:I171" si="267">G166+H166</f>
        <v>0</v>
      </c>
      <c r="J166" s="264"/>
      <c r="K166" s="45"/>
      <c r="L166" s="95">
        <f t="shared" ref="L166:L171" si="268">J166+K166</f>
        <v>0</v>
      </c>
      <c r="M166" s="230"/>
      <c r="N166" s="45"/>
      <c r="O166" s="91">
        <f t="shared" ref="O166:O171" si="269">M166+N166</f>
        <v>0</v>
      </c>
      <c r="P166" s="291"/>
      <c r="Q166" s="297"/>
    </row>
    <row r="167" spans="1:17" ht="36" hidden="1" x14ac:dyDescent="0.25">
      <c r="A167" s="30">
        <v>2513</v>
      </c>
      <c r="B167" s="43" t="s">
        <v>162</v>
      </c>
      <c r="C167" s="190">
        <f t="shared" si="165"/>
        <v>0</v>
      </c>
      <c r="D167" s="264"/>
      <c r="E167" s="45"/>
      <c r="F167" s="95">
        <f t="shared" si="266"/>
        <v>0</v>
      </c>
      <c r="G167" s="230"/>
      <c r="H167" s="45"/>
      <c r="I167" s="91">
        <f t="shared" si="267"/>
        <v>0</v>
      </c>
      <c r="J167" s="264"/>
      <c r="K167" s="45"/>
      <c r="L167" s="95">
        <f t="shared" si="268"/>
        <v>0</v>
      </c>
      <c r="M167" s="230"/>
      <c r="N167" s="45"/>
      <c r="O167" s="91">
        <f t="shared" si="269"/>
        <v>0</v>
      </c>
      <c r="P167" s="291"/>
      <c r="Q167" s="297"/>
    </row>
    <row r="168" spans="1:17" ht="24" hidden="1" x14ac:dyDescent="0.25">
      <c r="A168" s="30">
        <v>2515</v>
      </c>
      <c r="B168" s="43" t="s">
        <v>163</v>
      </c>
      <c r="C168" s="190">
        <f t="shared" si="165"/>
        <v>0</v>
      </c>
      <c r="D168" s="264"/>
      <c r="E168" s="45"/>
      <c r="F168" s="95">
        <f t="shared" si="266"/>
        <v>0</v>
      </c>
      <c r="G168" s="230"/>
      <c r="H168" s="45"/>
      <c r="I168" s="91">
        <f t="shared" si="267"/>
        <v>0</v>
      </c>
      <c r="J168" s="264"/>
      <c r="K168" s="45"/>
      <c r="L168" s="95">
        <f t="shared" si="268"/>
        <v>0</v>
      </c>
      <c r="M168" s="230"/>
      <c r="N168" s="45"/>
      <c r="O168" s="91">
        <f t="shared" si="269"/>
        <v>0</v>
      </c>
      <c r="P168" s="291"/>
      <c r="Q168" s="297"/>
    </row>
    <row r="169" spans="1:17" ht="24" hidden="1" x14ac:dyDescent="0.25">
      <c r="A169" s="30">
        <v>2519</v>
      </c>
      <c r="B169" s="43" t="s">
        <v>164</v>
      </c>
      <c r="C169" s="190">
        <f t="shared" si="165"/>
        <v>0</v>
      </c>
      <c r="D169" s="264"/>
      <c r="E169" s="45"/>
      <c r="F169" s="95">
        <f t="shared" si="266"/>
        <v>0</v>
      </c>
      <c r="G169" s="230"/>
      <c r="H169" s="45"/>
      <c r="I169" s="91">
        <f t="shared" si="267"/>
        <v>0</v>
      </c>
      <c r="J169" s="264"/>
      <c r="K169" s="45"/>
      <c r="L169" s="95">
        <f t="shared" si="268"/>
        <v>0</v>
      </c>
      <c r="M169" s="230"/>
      <c r="N169" s="45"/>
      <c r="O169" s="91">
        <f t="shared" si="269"/>
        <v>0</v>
      </c>
      <c r="P169" s="291"/>
      <c r="Q169" s="297"/>
    </row>
    <row r="170" spans="1:17" ht="24" hidden="1" x14ac:dyDescent="0.25">
      <c r="A170" s="75">
        <v>2520</v>
      </c>
      <c r="B170" s="43" t="s">
        <v>165</v>
      </c>
      <c r="C170" s="190">
        <f t="shared" si="165"/>
        <v>0</v>
      </c>
      <c r="D170" s="264"/>
      <c r="E170" s="45"/>
      <c r="F170" s="95">
        <f t="shared" si="266"/>
        <v>0</v>
      </c>
      <c r="G170" s="230"/>
      <c r="H170" s="45"/>
      <c r="I170" s="91">
        <f t="shared" si="267"/>
        <v>0</v>
      </c>
      <c r="J170" s="264"/>
      <c r="K170" s="45"/>
      <c r="L170" s="95">
        <f t="shared" si="268"/>
        <v>0</v>
      </c>
      <c r="M170" s="230"/>
      <c r="N170" s="45"/>
      <c r="O170" s="91">
        <f t="shared" si="269"/>
        <v>0</v>
      </c>
      <c r="P170" s="291"/>
      <c r="Q170" s="297"/>
    </row>
    <row r="171" spans="1:17" s="81" customFormat="1" ht="48" hidden="1" x14ac:dyDescent="0.25">
      <c r="A171" s="17">
        <v>2800</v>
      </c>
      <c r="B171" s="40" t="s">
        <v>166</v>
      </c>
      <c r="C171" s="189">
        <f t="shared" si="165"/>
        <v>0</v>
      </c>
      <c r="D171" s="263"/>
      <c r="E171" s="42"/>
      <c r="F171" s="325">
        <f t="shared" si="266"/>
        <v>0</v>
      </c>
      <c r="G171" s="212"/>
      <c r="H171" s="28"/>
      <c r="I171" s="331">
        <f t="shared" si="267"/>
        <v>0</v>
      </c>
      <c r="J171" s="245"/>
      <c r="K171" s="28"/>
      <c r="L171" s="325">
        <f t="shared" si="268"/>
        <v>0</v>
      </c>
      <c r="M171" s="212"/>
      <c r="N171" s="28"/>
      <c r="O171" s="331">
        <f t="shared" si="269"/>
        <v>0</v>
      </c>
      <c r="P171" s="288"/>
      <c r="Q171" s="300"/>
    </row>
    <row r="172" spans="1:17" hidden="1" x14ac:dyDescent="0.25">
      <c r="A172" s="70">
        <v>3000</v>
      </c>
      <c r="B172" s="70" t="s">
        <v>167</v>
      </c>
      <c r="C172" s="200">
        <f t="shared" si="165"/>
        <v>0</v>
      </c>
      <c r="D172" s="137">
        <f t="shared" ref="D172:E172" si="270">SUM(D173,D183)</f>
        <v>0</v>
      </c>
      <c r="E172" s="71">
        <f t="shared" si="270"/>
        <v>0</v>
      </c>
      <c r="F172" s="172">
        <f>SUM(F173,F183)</f>
        <v>0</v>
      </c>
      <c r="G172" s="227">
        <f t="shared" ref="G172" si="271">SUM(G173,G183)</f>
        <v>0</v>
      </c>
      <c r="H172" s="71">
        <f t="shared" ref="H172:I172" si="272">SUM(H173,H183)</f>
        <v>0</v>
      </c>
      <c r="I172" s="125">
        <f t="shared" si="272"/>
        <v>0</v>
      </c>
      <c r="J172" s="137">
        <f t="shared" ref="J172" si="273">SUM(J173,J183)</f>
        <v>0</v>
      </c>
      <c r="K172" s="71">
        <f t="shared" ref="K172:L172" si="274">SUM(K173,K183)</f>
        <v>0</v>
      </c>
      <c r="L172" s="172">
        <f t="shared" si="274"/>
        <v>0</v>
      </c>
      <c r="M172" s="227">
        <f t="shared" ref="M172" si="275">SUM(M173,M183)</f>
        <v>0</v>
      </c>
      <c r="N172" s="71">
        <f t="shared" ref="N172" si="276">SUM(N173,N183)</f>
        <v>0</v>
      </c>
      <c r="O172" s="125">
        <f>SUM(O173,O183)</f>
        <v>0</v>
      </c>
      <c r="P172" s="313"/>
      <c r="Q172" s="297"/>
    </row>
    <row r="173" spans="1:17" ht="24" hidden="1" x14ac:dyDescent="0.25">
      <c r="A173" s="35">
        <v>3200</v>
      </c>
      <c r="B173" s="82" t="s">
        <v>168</v>
      </c>
      <c r="C173" s="188">
        <f t="shared" si="165"/>
        <v>0</v>
      </c>
      <c r="D173" s="130">
        <f t="shared" ref="D173:E173" si="277">SUM(D174,D178)</f>
        <v>0</v>
      </c>
      <c r="E173" s="38">
        <f t="shared" si="277"/>
        <v>0</v>
      </c>
      <c r="F173" s="175">
        <f>SUM(F174,F178)</f>
        <v>0</v>
      </c>
      <c r="G173" s="228">
        <f t="shared" ref="G173" si="278">SUM(G174,G178)</f>
        <v>0</v>
      </c>
      <c r="H173" s="38">
        <f t="shared" ref="H173:I173" si="279">SUM(H174,H178)</f>
        <v>0</v>
      </c>
      <c r="I173" s="123">
        <f t="shared" si="279"/>
        <v>0</v>
      </c>
      <c r="J173" s="130">
        <f t="shared" ref="J173" si="280">SUM(J174,J178)</f>
        <v>0</v>
      </c>
      <c r="K173" s="38">
        <f t="shared" ref="K173:L173" si="281">SUM(K174,K178)</f>
        <v>0</v>
      </c>
      <c r="L173" s="175">
        <f t="shared" si="281"/>
        <v>0</v>
      </c>
      <c r="M173" s="228">
        <f t="shared" ref="M173" si="282">SUM(M174,M178)</f>
        <v>0</v>
      </c>
      <c r="N173" s="38">
        <f t="shared" ref="N173" si="283">SUM(N174,N178)</f>
        <v>0</v>
      </c>
      <c r="O173" s="124">
        <f t="shared" ref="O173" si="284">SUM(O174,O178)</f>
        <v>0</v>
      </c>
      <c r="P173" s="314"/>
      <c r="Q173" s="297"/>
    </row>
    <row r="174" spans="1:17" ht="36" hidden="1" x14ac:dyDescent="0.25">
      <c r="A174" s="78">
        <v>3260</v>
      </c>
      <c r="B174" s="40" t="s">
        <v>169</v>
      </c>
      <c r="C174" s="189">
        <f t="shared" si="165"/>
        <v>0</v>
      </c>
      <c r="D174" s="131">
        <f t="shared" ref="D174:E174" si="285">SUM(D175:D177)</f>
        <v>0</v>
      </c>
      <c r="E174" s="79">
        <f t="shared" si="285"/>
        <v>0</v>
      </c>
      <c r="F174" s="176">
        <f>SUM(F175:F177)</f>
        <v>0</v>
      </c>
      <c r="G174" s="233">
        <f t="shared" ref="G174" si="286">SUM(G175:G177)</f>
        <v>0</v>
      </c>
      <c r="H174" s="79">
        <f t="shared" ref="H174:I174" si="287">SUM(H175:H177)</f>
        <v>0</v>
      </c>
      <c r="I174" s="90">
        <f t="shared" si="287"/>
        <v>0</v>
      </c>
      <c r="J174" s="131">
        <f t="shared" ref="J174" si="288">SUM(J175:J177)</f>
        <v>0</v>
      </c>
      <c r="K174" s="79">
        <f t="shared" ref="K174:L174" si="289">SUM(K175:K177)</f>
        <v>0</v>
      </c>
      <c r="L174" s="176">
        <f t="shared" si="289"/>
        <v>0</v>
      </c>
      <c r="M174" s="233">
        <f t="shared" ref="M174" si="290">SUM(M175:M177)</f>
        <v>0</v>
      </c>
      <c r="N174" s="79">
        <f t="shared" ref="N174" si="291">SUM(N175:N177)</f>
        <v>0</v>
      </c>
      <c r="O174" s="90">
        <f>SUM(O175:O177)</f>
        <v>0</v>
      </c>
      <c r="P174" s="290"/>
      <c r="Q174" s="297"/>
    </row>
    <row r="175" spans="1:17" ht="24" hidden="1" x14ac:dyDescent="0.25">
      <c r="A175" s="30">
        <v>3261</v>
      </c>
      <c r="B175" s="43" t="s">
        <v>170</v>
      </c>
      <c r="C175" s="190">
        <f t="shared" si="165"/>
        <v>0</v>
      </c>
      <c r="D175" s="264"/>
      <c r="E175" s="45"/>
      <c r="F175" s="95">
        <f t="shared" ref="F175:F177" si="292">D175+E175</f>
        <v>0</v>
      </c>
      <c r="G175" s="230"/>
      <c r="H175" s="45"/>
      <c r="I175" s="91">
        <f t="shared" ref="I175:I177" si="293">G175+H175</f>
        <v>0</v>
      </c>
      <c r="J175" s="264"/>
      <c r="K175" s="45"/>
      <c r="L175" s="95">
        <f t="shared" ref="L175:L177" si="294">J175+K175</f>
        <v>0</v>
      </c>
      <c r="M175" s="230"/>
      <c r="N175" s="45"/>
      <c r="O175" s="91">
        <f t="shared" ref="O175:O177" si="295">M175+N175</f>
        <v>0</v>
      </c>
      <c r="P175" s="291"/>
      <c r="Q175" s="297"/>
    </row>
    <row r="176" spans="1:17" ht="36" hidden="1" x14ac:dyDescent="0.25">
      <c r="A176" s="30">
        <v>3262</v>
      </c>
      <c r="B176" s="43" t="s">
        <v>171</v>
      </c>
      <c r="C176" s="190">
        <f t="shared" si="165"/>
        <v>0</v>
      </c>
      <c r="D176" s="264"/>
      <c r="E176" s="45"/>
      <c r="F176" s="95">
        <f t="shared" si="292"/>
        <v>0</v>
      </c>
      <c r="G176" s="230"/>
      <c r="H176" s="45"/>
      <c r="I176" s="91">
        <f t="shared" si="293"/>
        <v>0</v>
      </c>
      <c r="J176" s="264"/>
      <c r="K176" s="45"/>
      <c r="L176" s="95">
        <f t="shared" si="294"/>
        <v>0</v>
      </c>
      <c r="M176" s="230"/>
      <c r="N176" s="45"/>
      <c r="O176" s="91">
        <f t="shared" si="295"/>
        <v>0</v>
      </c>
      <c r="P176" s="291"/>
      <c r="Q176" s="297"/>
    </row>
    <row r="177" spans="1:17" ht="24" hidden="1" x14ac:dyDescent="0.25">
      <c r="A177" s="30">
        <v>3263</v>
      </c>
      <c r="B177" s="43" t="s">
        <v>172</v>
      </c>
      <c r="C177" s="190">
        <f t="shared" ref="C177:C240" si="296">SUM(F177,I177,L177,O177)</f>
        <v>0</v>
      </c>
      <c r="D177" s="264"/>
      <c r="E177" s="45"/>
      <c r="F177" s="95">
        <f t="shared" si="292"/>
        <v>0</v>
      </c>
      <c r="G177" s="230"/>
      <c r="H177" s="45"/>
      <c r="I177" s="91">
        <f t="shared" si="293"/>
        <v>0</v>
      </c>
      <c r="J177" s="264"/>
      <c r="K177" s="45"/>
      <c r="L177" s="95">
        <f t="shared" si="294"/>
        <v>0</v>
      </c>
      <c r="M177" s="230"/>
      <c r="N177" s="45"/>
      <c r="O177" s="91">
        <f t="shared" si="295"/>
        <v>0</v>
      </c>
      <c r="P177" s="291"/>
      <c r="Q177" s="297"/>
    </row>
    <row r="178" spans="1:17" ht="84" hidden="1" x14ac:dyDescent="0.25">
      <c r="A178" s="78">
        <v>3290</v>
      </c>
      <c r="B178" s="40" t="s">
        <v>300</v>
      </c>
      <c r="C178" s="201">
        <f t="shared" si="296"/>
        <v>0</v>
      </c>
      <c r="D178" s="131">
        <f t="shared" ref="D178:E178" si="297">SUM(D179:D182)</f>
        <v>0</v>
      </c>
      <c r="E178" s="79">
        <f t="shared" si="297"/>
        <v>0</v>
      </c>
      <c r="F178" s="176">
        <f>SUM(F179:F182)</f>
        <v>0</v>
      </c>
      <c r="G178" s="233">
        <f t="shared" ref="G178" si="298">SUM(G179:G182)</f>
        <v>0</v>
      </c>
      <c r="H178" s="79">
        <f t="shared" ref="H178:I178" si="299">SUM(H179:H182)</f>
        <v>0</v>
      </c>
      <c r="I178" s="90">
        <f t="shared" si="299"/>
        <v>0</v>
      </c>
      <c r="J178" s="131">
        <f t="shared" ref="J178" si="300">SUM(J179:J182)</f>
        <v>0</v>
      </c>
      <c r="K178" s="79">
        <f t="shared" ref="K178:L178" si="301">SUM(K179:K182)</f>
        <v>0</v>
      </c>
      <c r="L178" s="176">
        <f t="shared" si="301"/>
        <v>0</v>
      </c>
      <c r="M178" s="233">
        <f t="shared" ref="M178" si="302">SUM(M179:M182)</f>
        <v>0</v>
      </c>
      <c r="N178" s="79">
        <f t="shared" ref="N178" si="303">SUM(N179:N182)</f>
        <v>0</v>
      </c>
      <c r="O178" s="156">
        <f t="shared" ref="O178" si="304">SUM(O179:O182)</f>
        <v>0</v>
      </c>
      <c r="P178" s="294"/>
      <c r="Q178" s="297"/>
    </row>
    <row r="179" spans="1:17" ht="72" hidden="1" x14ac:dyDescent="0.25">
      <c r="A179" s="30">
        <v>3291</v>
      </c>
      <c r="B179" s="43" t="s">
        <v>173</v>
      </c>
      <c r="C179" s="190">
        <f t="shared" si="296"/>
        <v>0</v>
      </c>
      <c r="D179" s="264"/>
      <c r="E179" s="45"/>
      <c r="F179" s="95">
        <f t="shared" ref="F179:F182" si="305">D179+E179</f>
        <v>0</v>
      </c>
      <c r="G179" s="230"/>
      <c r="H179" s="45"/>
      <c r="I179" s="91">
        <f t="shared" ref="I179:I182" si="306">G179+H179</f>
        <v>0</v>
      </c>
      <c r="J179" s="264"/>
      <c r="K179" s="45"/>
      <c r="L179" s="95">
        <f t="shared" ref="L179:L182" si="307">J179+K179</f>
        <v>0</v>
      </c>
      <c r="M179" s="230"/>
      <c r="N179" s="45"/>
      <c r="O179" s="91">
        <f t="shared" ref="O179:O182" si="308">M179+N179</f>
        <v>0</v>
      </c>
      <c r="P179" s="291"/>
      <c r="Q179" s="297"/>
    </row>
    <row r="180" spans="1:17" ht="72" hidden="1" x14ac:dyDescent="0.25">
      <c r="A180" s="30">
        <v>3292</v>
      </c>
      <c r="B180" s="43" t="s">
        <v>174</v>
      </c>
      <c r="C180" s="190">
        <f t="shared" si="296"/>
        <v>0</v>
      </c>
      <c r="D180" s="264"/>
      <c r="E180" s="45"/>
      <c r="F180" s="95">
        <f t="shared" si="305"/>
        <v>0</v>
      </c>
      <c r="G180" s="230"/>
      <c r="H180" s="45"/>
      <c r="I180" s="91">
        <f t="shared" si="306"/>
        <v>0</v>
      </c>
      <c r="J180" s="264"/>
      <c r="K180" s="45"/>
      <c r="L180" s="95">
        <f t="shared" si="307"/>
        <v>0</v>
      </c>
      <c r="M180" s="230"/>
      <c r="N180" s="45"/>
      <c r="O180" s="91">
        <f t="shared" si="308"/>
        <v>0</v>
      </c>
      <c r="P180" s="291"/>
      <c r="Q180" s="297"/>
    </row>
    <row r="181" spans="1:17" ht="72" hidden="1" x14ac:dyDescent="0.25">
      <c r="A181" s="30">
        <v>3293</v>
      </c>
      <c r="B181" s="43" t="s">
        <v>175</v>
      </c>
      <c r="C181" s="190">
        <f t="shared" si="296"/>
        <v>0</v>
      </c>
      <c r="D181" s="264"/>
      <c r="E181" s="45"/>
      <c r="F181" s="95">
        <f t="shared" si="305"/>
        <v>0</v>
      </c>
      <c r="G181" s="230"/>
      <c r="H181" s="45"/>
      <c r="I181" s="91">
        <f t="shared" si="306"/>
        <v>0</v>
      </c>
      <c r="J181" s="264"/>
      <c r="K181" s="45"/>
      <c r="L181" s="95">
        <f t="shared" si="307"/>
        <v>0</v>
      </c>
      <c r="M181" s="230"/>
      <c r="N181" s="45"/>
      <c r="O181" s="91">
        <f t="shared" si="308"/>
        <v>0</v>
      </c>
      <c r="P181" s="291"/>
      <c r="Q181" s="297"/>
    </row>
    <row r="182" spans="1:17" ht="60" hidden="1" x14ac:dyDescent="0.25">
      <c r="A182" s="83">
        <v>3294</v>
      </c>
      <c r="B182" s="43" t="s">
        <v>176</v>
      </c>
      <c r="C182" s="201">
        <f t="shared" si="296"/>
        <v>0</v>
      </c>
      <c r="D182" s="265"/>
      <c r="E182" s="84"/>
      <c r="F182" s="329">
        <f t="shared" si="305"/>
        <v>0</v>
      </c>
      <c r="G182" s="235"/>
      <c r="H182" s="84"/>
      <c r="I182" s="156">
        <f t="shared" si="306"/>
        <v>0</v>
      </c>
      <c r="J182" s="265"/>
      <c r="K182" s="84"/>
      <c r="L182" s="329">
        <f t="shared" si="307"/>
        <v>0</v>
      </c>
      <c r="M182" s="235"/>
      <c r="N182" s="84"/>
      <c r="O182" s="156">
        <f t="shared" si="308"/>
        <v>0</v>
      </c>
      <c r="P182" s="294"/>
      <c r="Q182" s="297"/>
    </row>
    <row r="183" spans="1:17" ht="48" hidden="1" x14ac:dyDescent="0.25">
      <c r="A183" s="51">
        <v>3300</v>
      </c>
      <c r="B183" s="82" t="s">
        <v>177</v>
      </c>
      <c r="C183" s="202">
        <f t="shared" si="296"/>
        <v>0</v>
      </c>
      <c r="D183" s="138">
        <f t="shared" ref="D183:E183" si="309">SUM(D184:D185)</f>
        <v>0</v>
      </c>
      <c r="E183" s="85">
        <f t="shared" si="309"/>
        <v>0</v>
      </c>
      <c r="F183" s="173">
        <f>SUM(F184:F185)</f>
        <v>0</v>
      </c>
      <c r="G183" s="236">
        <f t="shared" ref="G183" si="310">SUM(G184:G185)</f>
        <v>0</v>
      </c>
      <c r="H183" s="85">
        <f t="shared" ref="H183:I183" si="311">SUM(H184:H185)</f>
        <v>0</v>
      </c>
      <c r="I183" s="124">
        <f t="shared" si="311"/>
        <v>0</v>
      </c>
      <c r="J183" s="138">
        <f t="shared" ref="J183" si="312">SUM(J184:J185)</f>
        <v>0</v>
      </c>
      <c r="K183" s="85">
        <f t="shared" ref="K183:L183" si="313">SUM(K184:K185)</f>
        <v>0</v>
      </c>
      <c r="L183" s="173">
        <f t="shared" si="313"/>
        <v>0</v>
      </c>
      <c r="M183" s="236">
        <f t="shared" ref="M183" si="314">SUM(M184:M185)</f>
        <v>0</v>
      </c>
      <c r="N183" s="85">
        <f t="shared" ref="N183" si="315">SUM(N184:N185)</f>
        <v>0</v>
      </c>
      <c r="O183" s="124">
        <f t="shared" ref="O183" si="316">SUM(O184:O185)</f>
        <v>0</v>
      </c>
      <c r="P183" s="314"/>
      <c r="Q183" s="297"/>
    </row>
    <row r="184" spans="1:17" ht="48" hidden="1" x14ac:dyDescent="0.25">
      <c r="A184" s="57">
        <v>3310</v>
      </c>
      <c r="B184" s="58" t="s">
        <v>178</v>
      </c>
      <c r="C184" s="195">
        <f t="shared" si="296"/>
        <v>0</v>
      </c>
      <c r="D184" s="261"/>
      <c r="E184" s="77"/>
      <c r="F184" s="174">
        <f t="shared" ref="F184:F185" si="317">D184+E184</f>
        <v>0</v>
      </c>
      <c r="G184" s="232"/>
      <c r="H184" s="77"/>
      <c r="I184" s="154">
        <f t="shared" ref="I184:I185" si="318">G184+H184</f>
        <v>0</v>
      </c>
      <c r="J184" s="261"/>
      <c r="K184" s="77"/>
      <c r="L184" s="174">
        <f t="shared" ref="L184:L185" si="319">J184+K184</f>
        <v>0</v>
      </c>
      <c r="M184" s="232"/>
      <c r="N184" s="77"/>
      <c r="O184" s="154">
        <f t="shared" ref="O184:O185" si="320">M184+N184</f>
        <v>0</v>
      </c>
      <c r="P184" s="292"/>
      <c r="Q184" s="297"/>
    </row>
    <row r="185" spans="1:17" ht="60" hidden="1" x14ac:dyDescent="0.25">
      <c r="A185" s="27">
        <v>3320</v>
      </c>
      <c r="B185" s="40" t="s">
        <v>179</v>
      </c>
      <c r="C185" s="189">
        <f t="shared" si="296"/>
        <v>0</v>
      </c>
      <c r="D185" s="263"/>
      <c r="E185" s="42"/>
      <c r="F185" s="176">
        <f t="shared" si="317"/>
        <v>0</v>
      </c>
      <c r="G185" s="220"/>
      <c r="H185" s="42"/>
      <c r="I185" s="90">
        <f t="shared" si="318"/>
        <v>0</v>
      </c>
      <c r="J185" s="263"/>
      <c r="K185" s="42"/>
      <c r="L185" s="176">
        <f t="shared" si="319"/>
        <v>0</v>
      </c>
      <c r="M185" s="220"/>
      <c r="N185" s="42"/>
      <c r="O185" s="90">
        <f t="shared" si="320"/>
        <v>0</v>
      </c>
      <c r="P185" s="290"/>
      <c r="Q185" s="297"/>
    </row>
    <row r="186" spans="1:17" hidden="1" x14ac:dyDescent="0.25">
      <c r="A186" s="87">
        <v>4000</v>
      </c>
      <c r="B186" s="70" t="s">
        <v>180</v>
      </c>
      <c r="C186" s="200">
        <f t="shared" si="296"/>
        <v>0</v>
      </c>
      <c r="D186" s="137">
        <f t="shared" ref="D186:E186" si="321">SUM(D187,D190)</f>
        <v>0</v>
      </c>
      <c r="E186" s="71">
        <f t="shared" si="321"/>
        <v>0</v>
      </c>
      <c r="F186" s="172">
        <f>SUM(F187,F190)</f>
        <v>0</v>
      </c>
      <c r="G186" s="227">
        <f t="shared" ref="G186" si="322">SUM(G187,G190)</f>
        <v>0</v>
      </c>
      <c r="H186" s="71">
        <f t="shared" ref="H186:I186" si="323">SUM(H187,H190)</f>
        <v>0</v>
      </c>
      <c r="I186" s="125">
        <f t="shared" si="323"/>
        <v>0</v>
      </c>
      <c r="J186" s="137">
        <f t="shared" ref="J186" si="324">SUM(J187,J190)</f>
        <v>0</v>
      </c>
      <c r="K186" s="71">
        <f t="shared" ref="K186:L186" si="325">SUM(K187,K190)</f>
        <v>0</v>
      </c>
      <c r="L186" s="172">
        <f t="shared" si="325"/>
        <v>0</v>
      </c>
      <c r="M186" s="227">
        <f t="shared" ref="M186" si="326">SUM(M187,M190)</f>
        <v>0</v>
      </c>
      <c r="N186" s="71">
        <f t="shared" ref="N186" si="327">SUM(N187,N190)</f>
        <v>0</v>
      </c>
      <c r="O186" s="125">
        <f>SUM(O187,O190)</f>
        <v>0</v>
      </c>
      <c r="P186" s="313"/>
      <c r="Q186" s="297"/>
    </row>
    <row r="187" spans="1:17" ht="24" hidden="1" x14ac:dyDescent="0.25">
      <c r="A187" s="88">
        <v>4200</v>
      </c>
      <c r="B187" s="72" t="s">
        <v>181</v>
      </c>
      <c r="C187" s="188">
        <f t="shared" si="296"/>
        <v>0</v>
      </c>
      <c r="D187" s="130">
        <f t="shared" ref="D187:E187" si="328">SUM(D188,D189)</f>
        <v>0</v>
      </c>
      <c r="E187" s="38">
        <f t="shared" si="328"/>
        <v>0</v>
      </c>
      <c r="F187" s="175">
        <f>SUM(F188,F189)</f>
        <v>0</v>
      </c>
      <c r="G187" s="228">
        <f t="shared" ref="G187" si="329">SUM(G188,G189)</f>
        <v>0</v>
      </c>
      <c r="H187" s="38">
        <f t="shared" ref="H187:I187" si="330">SUM(H188,H189)</f>
        <v>0</v>
      </c>
      <c r="I187" s="123">
        <f t="shared" si="330"/>
        <v>0</v>
      </c>
      <c r="J187" s="130">
        <f t="shared" ref="J187" si="331">SUM(J188,J189)</f>
        <v>0</v>
      </c>
      <c r="K187" s="38">
        <f t="shared" ref="K187:L187" si="332">SUM(K188,K189)</f>
        <v>0</v>
      </c>
      <c r="L187" s="175">
        <f t="shared" si="332"/>
        <v>0</v>
      </c>
      <c r="M187" s="228">
        <f t="shared" ref="M187" si="333">SUM(M188,M189)</f>
        <v>0</v>
      </c>
      <c r="N187" s="38">
        <f t="shared" ref="N187" si="334">SUM(N188,N189)</f>
        <v>0</v>
      </c>
      <c r="O187" s="123">
        <f>SUM(O188,O189)</f>
        <v>0</v>
      </c>
      <c r="P187" s="293"/>
      <c r="Q187" s="297"/>
    </row>
    <row r="188" spans="1:17" ht="36" hidden="1" x14ac:dyDescent="0.25">
      <c r="A188" s="78">
        <v>4240</v>
      </c>
      <c r="B188" s="40" t="s">
        <v>182</v>
      </c>
      <c r="C188" s="189">
        <f t="shared" si="296"/>
        <v>0</v>
      </c>
      <c r="D188" s="263"/>
      <c r="E188" s="42"/>
      <c r="F188" s="176">
        <f t="shared" ref="F188:F189" si="335">D188+E188</f>
        <v>0</v>
      </c>
      <c r="G188" s="220"/>
      <c r="H188" s="42"/>
      <c r="I188" s="90">
        <f t="shared" ref="I188:I189" si="336">G188+H188</f>
        <v>0</v>
      </c>
      <c r="J188" s="263"/>
      <c r="K188" s="42"/>
      <c r="L188" s="176">
        <f t="shared" ref="L188:L189" si="337">J188+K188</f>
        <v>0</v>
      </c>
      <c r="M188" s="220"/>
      <c r="N188" s="42"/>
      <c r="O188" s="90">
        <f t="shared" ref="O188:O189" si="338">M188+N188</f>
        <v>0</v>
      </c>
      <c r="P188" s="290"/>
      <c r="Q188" s="297"/>
    </row>
    <row r="189" spans="1:17" ht="24" hidden="1" x14ac:dyDescent="0.25">
      <c r="A189" s="75">
        <v>4250</v>
      </c>
      <c r="B189" s="43" t="s">
        <v>183</v>
      </c>
      <c r="C189" s="190">
        <f t="shared" si="296"/>
        <v>0</v>
      </c>
      <c r="D189" s="264"/>
      <c r="E189" s="45"/>
      <c r="F189" s="95">
        <f t="shared" si="335"/>
        <v>0</v>
      </c>
      <c r="G189" s="230"/>
      <c r="H189" s="45"/>
      <c r="I189" s="91">
        <f t="shared" si="336"/>
        <v>0</v>
      </c>
      <c r="J189" s="264"/>
      <c r="K189" s="45"/>
      <c r="L189" s="95">
        <f t="shared" si="337"/>
        <v>0</v>
      </c>
      <c r="M189" s="230"/>
      <c r="N189" s="45"/>
      <c r="O189" s="91">
        <f t="shared" si="338"/>
        <v>0</v>
      </c>
      <c r="P189" s="291"/>
      <c r="Q189" s="297"/>
    </row>
    <row r="190" spans="1:17" hidden="1" x14ac:dyDescent="0.25">
      <c r="A190" s="35">
        <v>4300</v>
      </c>
      <c r="B190" s="72" t="s">
        <v>184</v>
      </c>
      <c r="C190" s="188">
        <f t="shared" si="296"/>
        <v>0</v>
      </c>
      <c r="D190" s="130">
        <f t="shared" ref="D190:E190" si="339">SUM(D191)</f>
        <v>0</v>
      </c>
      <c r="E190" s="38">
        <f t="shared" si="339"/>
        <v>0</v>
      </c>
      <c r="F190" s="175">
        <f>SUM(F191)</f>
        <v>0</v>
      </c>
      <c r="G190" s="228">
        <f t="shared" ref="G190" si="340">SUM(G191)</f>
        <v>0</v>
      </c>
      <c r="H190" s="38">
        <f t="shared" ref="H190:I190" si="341">SUM(H191)</f>
        <v>0</v>
      </c>
      <c r="I190" s="123">
        <f t="shared" si="341"/>
        <v>0</v>
      </c>
      <c r="J190" s="130">
        <f t="shared" ref="J190" si="342">SUM(J191)</f>
        <v>0</v>
      </c>
      <c r="K190" s="38">
        <f t="shared" ref="K190:L190" si="343">SUM(K191)</f>
        <v>0</v>
      </c>
      <c r="L190" s="175">
        <f t="shared" si="343"/>
        <v>0</v>
      </c>
      <c r="M190" s="228">
        <f t="shared" ref="M190" si="344">SUM(M191)</f>
        <v>0</v>
      </c>
      <c r="N190" s="38">
        <f t="shared" ref="N190" si="345">SUM(N191)</f>
        <v>0</v>
      </c>
      <c r="O190" s="123">
        <f>SUM(O191)</f>
        <v>0</v>
      </c>
      <c r="P190" s="293"/>
      <c r="Q190" s="297"/>
    </row>
    <row r="191" spans="1:17" ht="24" hidden="1" x14ac:dyDescent="0.25">
      <c r="A191" s="78">
        <v>4310</v>
      </c>
      <c r="B191" s="40" t="s">
        <v>185</v>
      </c>
      <c r="C191" s="189">
        <f t="shared" si="296"/>
        <v>0</v>
      </c>
      <c r="D191" s="131">
        <f t="shared" ref="D191:E191" si="346">SUM(D192:D192)</f>
        <v>0</v>
      </c>
      <c r="E191" s="79">
        <f t="shared" si="346"/>
        <v>0</v>
      </c>
      <c r="F191" s="176">
        <f>SUM(F192:F192)</f>
        <v>0</v>
      </c>
      <c r="G191" s="233">
        <f t="shared" ref="G191" si="347">SUM(G192:G192)</f>
        <v>0</v>
      </c>
      <c r="H191" s="79">
        <f t="shared" ref="H191:I191" si="348">SUM(H192:H192)</f>
        <v>0</v>
      </c>
      <c r="I191" s="90">
        <f t="shared" si="348"/>
        <v>0</v>
      </c>
      <c r="J191" s="131">
        <f t="shared" ref="J191" si="349">SUM(J192:J192)</f>
        <v>0</v>
      </c>
      <c r="K191" s="79">
        <f t="shared" ref="K191:L191" si="350">SUM(K192:K192)</f>
        <v>0</v>
      </c>
      <c r="L191" s="176">
        <f t="shared" si="350"/>
        <v>0</v>
      </c>
      <c r="M191" s="233">
        <f t="shared" ref="M191" si="351">SUM(M192:M192)</f>
        <v>0</v>
      </c>
      <c r="N191" s="79">
        <f t="shared" ref="N191" si="352">SUM(N192:N192)</f>
        <v>0</v>
      </c>
      <c r="O191" s="90">
        <f>SUM(O192:O192)</f>
        <v>0</v>
      </c>
      <c r="P191" s="290"/>
      <c r="Q191" s="297"/>
    </row>
    <row r="192" spans="1:17" ht="36" hidden="1" x14ac:dyDescent="0.25">
      <c r="A192" s="30">
        <v>4311</v>
      </c>
      <c r="B192" s="43" t="s">
        <v>186</v>
      </c>
      <c r="C192" s="190">
        <f t="shared" si="296"/>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hidden="1" x14ac:dyDescent="0.25">
      <c r="A193" s="89"/>
      <c r="B193" s="17" t="s">
        <v>187</v>
      </c>
      <c r="C193" s="199">
        <f t="shared" si="296"/>
        <v>0</v>
      </c>
      <c r="D193" s="136">
        <f t="shared" ref="D193:E193" si="353">SUM(D194,D229,D268)</f>
        <v>0</v>
      </c>
      <c r="E193" s="69">
        <f t="shared" si="353"/>
        <v>0</v>
      </c>
      <c r="F193" s="171">
        <f>SUM(F194,F229,F268)</f>
        <v>0</v>
      </c>
      <c r="G193" s="226">
        <f t="shared" ref="G193" si="354">SUM(G194,G229,G268)</f>
        <v>0</v>
      </c>
      <c r="H193" s="69">
        <f t="shared" ref="H193:I193" si="355">SUM(H194,H229,H268)</f>
        <v>0</v>
      </c>
      <c r="I193" s="275">
        <f t="shared" si="355"/>
        <v>0</v>
      </c>
      <c r="J193" s="136">
        <f t="shared" ref="J193" si="356">SUM(J194,J229,J268)</f>
        <v>0</v>
      </c>
      <c r="K193" s="69">
        <f t="shared" ref="K193:L193" si="357">SUM(K194,K229,K268)</f>
        <v>0</v>
      </c>
      <c r="L193" s="171">
        <f t="shared" si="357"/>
        <v>0</v>
      </c>
      <c r="M193" s="226">
        <f t="shared" ref="M193" si="358">SUM(M194,M229,M268)</f>
        <v>0</v>
      </c>
      <c r="N193" s="69">
        <f t="shared" ref="N193" si="359">SUM(N194,N229,N268)</f>
        <v>0</v>
      </c>
      <c r="O193" s="157">
        <f>SUM(O194,O229,O268)</f>
        <v>0</v>
      </c>
      <c r="P193" s="316"/>
      <c r="Q193" s="182"/>
    </row>
    <row r="194" spans="1:17" hidden="1" x14ac:dyDescent="0.25">
      <c r="A194" s="70">
        <v>5000</v>
      </c>
      <c r="B194" s="70" t="s">
        <v>188</v>
      </c>
      <c r="C194" s="200">
        <f t="shared" si="296"/>
        <v>0</v>
      </c>
      <c r="D194" s="137">
        <f t="shared" ref="D194:E194" si="360">D195+D203</f>
        <v>0</v>
      </c>
      <c r="E194" s="71">
        <f t="shared" si="360"/>
        <v>0</v>
      </c>
      <c r="F194" s="172">
        <f>F195+F203</f>
        <v>0</v>
      </c>
      <c r="G194" s="227">
        <f t="shared" ref="G194" si="361">G195+G203</f>
        <v>0</v>
      </c>
      <c r="H194" s="71">
        <f t="shared" ref="H194:I194" si="362">H195+H203</f>
        <v>0</v>
      </c>
      <c r="I194" s="125">
        <f t="shared" si="362"/>
        <v>0</v>
      </c>
      <c r="J194" s="137">
        <f t="shared" ref="J194" si="363">J195+J203</f>
        <v>0</v>
      </c>
      <c r="K194" s="71">
        <f t="shared" ref="K194:L194" si="364">K195+K203</f>
        <v>0</v>
      </c>
      <c r="L194" s="172">
        <f t="shared" si="364"/>
        <v>0</v>
      </c>
      <c r="M194" s="227">
        <f t="shared" ref="M194" si="365">M195+M203</f>
        <v>0</v>
      </c>
      <c r="N194" s="71">
        <f t="shared" ref="N194" si="366">N195+N203</f>
        <v>0</v>
      </c>
      <c r="O194" s="125">
        <f>O195+O203</f>
        <v>0</v>
      </c>
      <c r="P194" s="313"/>
      <c r="Q194" s="297"/>
    </row>
    <row r="195" spans="1:17" hidden="1" x14ac:dyDescent="0.25">
      <c r="A195" s="35">
        <v>5100</v>
      </c>
      <c r="B195" s="72" t="s">
        <v>189</v>
      </c>
      <c r="C195" s="188">
        <f t="shared" si="296"/>
        <v>0</v>
      </c>
      <c r="D195" s="130">
        <f t="shared" ref="D195:E195" si="367">D196+D197+D200+D201+D202</f>
        <v>0</v>
      </c>
      <c r="E195" s="38">
        <f t="shared" si="367"/>
        <v>0</v>
      </c>
      <c r="F195" s="175">
        <f>F196+F197+F200+F201+F202</f>
        <v>0</v>
      </c>
      <c r="G195" s="228">
        <f t="shared" ref="G195" si="368">G196+G197+G200+G201+G202</f>
        <v>0</v>
      </c>
      <c r="H195" s="38">
        <f t="shared" ref="H195:I195" si="369">H196+H197+H200+H201+H202</f>
        <v>0</v>
      </c>
      <c r="I195" s="123">
        <f t="shared" si="369"/>
        <v>0</v>
      </c>
      <c r="J195" s="130">
        <f t="shared" ref="J195" si="370">J196+J197+J200+J201+J202</f>
        <v>0</v>
      </c>
      <c r="K195" s="38">
        <f t="shared" ref="K195:L195" si="371">K196+K197+K200+K201+K202</f>
        <v>0</v>
      </c>
      <c r="L195" s="175">
        <f t="shared" si="371"/>
        <v>0</v>
      </c>
      <c r="M195" s="228">
        <f t="shared" ref="M195" si="372">M196+M197+M200+M201+M202</f>
        <v>0</v>
      </c>
      <c r="N195" s="38">
        <f t="shared" ref="N195" si="373">N196+N197+N200+N201+N202</f>
        <v>0</v>
      </c>
      <c r="O195" s="123">
        <f>O196+O197+O200+O201+O202</f>
        <v>0</v>
      </c>
      <c r="P195" s="293"/>
      <c r="Q195" s="297"/>
    </row>
    <row r="196" spans="1:17" hidden="1" x14ac:dyDescent="0.25">
      <c r="A196" s="78">
        <v>5110</v>
      </c>
      <c r="B196" s="40" t="s">
        <v>190</v>
      </c>
      <c r="C196" s="189">
        <f t="shared" si="296"/>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296"/>
        <v>0</v>
      </c>
      <c r="D197" s="132">
        <f t="shared" ref="D197:E197" si="374">D198+D199</f>
        <v>0</v>
      </c>
      <c r="E197" s="76">
        <f t="shared" si="374"/>
        <v>0</v>
      </c>
      <c r="F197" s="95">
        <f>F198+F199</f>
        <v>0</v>
      </c>
      <c r="G197" s="231">
        <f t="shared" ref="G197" si="375">G198+G199</f>
        <v>0</v>
      </c>
      <c r="H197" s="76">
        <f t="shared" ref="H197:I197" si="376">H198+H199</f>
        <v>0</v>
      </c>
      <c r="I197" s="91">
        <f t="shared" si="376"/>
        <v>0</v>
      </c>
      <c r="J197" s="132">
        <f t="shared" ref="J197" si="377">J198+J199</f>
        <v>0</v>
      </c>
      <c r="K197" s="76">
        <f t="shared" ref="K197:L197" si="378">K198+K199</f>
        <v>0</v>
      </c>
      <c r="L197" s="95">
        <f t="shared" si="378"/>
        <v>0</v>
      </c>
      <c r="M197" s="231">
        <f t="shared" ref="M197" si="379">M198+M199</f>
        <v>0</v>
      </c>
      <c r="N197" s="76">
        <f t="shared" ref="N197:O197" si="380">N198+N199</f>
        <v>0</v>
      </c>
      <c r="O197" s="91">
        <f t="shared" si="380"/>
        <v>0</v>
      </c>
      <c r="P197" s="291"/>
      <c r="Q197" s="297"/>
    </row>
    <row r="198" spans="1:17" hidden="1" x14ac:dyDescent="0.25">
      <c r="A198" s="30">
        <v>5121</v>
      </c>
      <c r="B198" s="43" t="s">
        <v>192</v>
      </c>
      <c r="C198" s="190">
        <f t="shared" si="296"/>
        <v>0</v>
      </c>
      <c r="D198" s="264"/>
      <c r="E198" s="45"/>
      <c r="F198" s="95">
        <f t="shared" ref="F198:F202" si="381">D198+E198</f>
        <v>0</v>
      </c>
      <c r="G198" s="230"/>
      <c r="H198" s="45"/>
      <c r="I198" s="91">
        <f t="shared" ref="I198:I202" si="382">G198+H198</f>
        <v>0</v>
      </c>
      <c r="J198" s="264"/>
      <c r="K198" s="45"/>
      <c r="L198" s="95">
        <f t="shared" ref="L198:L202" si="383">J198+K198</f>
        <v>0</v>
      </c>
      <c r="M198" s="230"/>
      <c r="N198" s="45"/>
      <c r="O198" s="91">
        <f t="shared" ref="O198:O202" si="384">M198+N198</f>
        <v>0</v>
      </c>
      <c r="P198" s="291"/>
      <c r="Q198" s="297"/>
    </row>
    <row r="199" spans="1:17" ht="24" hidden="1" x14ac:dyDescent="0.25">
      <c r="A199" s="30">
        <v>5129</v>
      </c>
      <c r="B199" s="43" t="s">
        <v>193</v>
      </c>
      <c r="C199" s="190">
        <f t="shared" si="296"/>
        <v>0</v>
      </c>
      <c r="D199" s="264"/>
      <c r="E199" s="45"/>
      <c r="F199" s="95">
        <f t="shared" si="381"/>
        <v>0</v>
      </c>
      <c r="G199" s="230"/>
      <c r="H199" s="45"/>
      <c r="I199" s="91">
        <f t="shared" si="382"/>
        <v>0</v>
      </c>
      <c r="J199" s="264"/>
      <c r="K199" s="45"/>
      <c r="L199" s="95">
        <f t="shared" si="383"/>
        <v>0</v>
      </c>
      <c r="M199" s="230"/>
      <c r="N199" s="45"/>
      <c r="O199" s="91">
        <f t="shared" si="384"/>
        <v>0</v>
      </c>
      <c r="P199" s="291"/>
      <c r="Q199" s="297"/>
    </row>
    <row r="200" spans="1:17" hidden="1" x14ac:dyDescent="0.25">
      <c r="A200" s="75">
        <v>5130</v>
      </c>
      <c r="B200" s="43" t="s">
        <v>194</v>
      </c>
      <c r="C200" s="190">
        <f t="shared" si="296"/>
        <v>0</v>
      </c>
      <c r="D200" s="264"/>
      <c r="E200" s="45"/>
      <c r="F200" s="95">
        <f t="shared" si="381"/>
        <v>0</v>
      </c>
      <c r="G200" s="230"/>
      <c r="H200" s="45"/>
      <c r="I200" s="91">
        <f t="shared" si="382"/>
        <v>0</v>
      </c>
      <c r="J200" s="264"/>
      <c r="K200" s="45"/>
      <c r="L200" s="95">
        <f t="shared" si="383"/>
        <v>0</v>
      </c>
      <c r="M200" s="230"/>
      <c r="N200" s="45"/>
      <c r="O200" s="91">
        <f t="shared" si="384"/>
        <v>0</v>
      </c>
      <c r="P200" s="291"/>
      <c r="Q200" s="297"/>
    </row>
    <row r="201" spans="1:17" hidden="1" x14ac:dyDescent="0.25">
      <c r="A201" s="75">
        <v>5140</v>
      </c>
      <c r="B201" s="43" t="s">
        <v>195</v>
      </c>
      <c r="C201" s="190">
        <f t="shared" si="296"/>
        <v>0</v>
      </c>
      <c r="D201" s="264"/>
      <c r="E201" s="45"/>
      <c r="F201" s="95">
        <f t="shared" si="381"/>
        <v>0</v>
      </c>
      <c r="G201" s="230"/>
      <c r="H201" s="45"/>
      <c r="I201" s="91">
        <f t="shared" si="382"/>
        <v>0</v>
      </c>
      <c r="J201" s="264"/>
      <c r="K201" s="45"/>
      <c r="L201" s="95">
        <f t="shared" si="383"/>
        <v>0</v>
      </c>
      <c r="M201" s="230"/>
      <c r="N201" s="45"/>
      <c r="O201" s="91">
        <f t="shared" si="384"/>
        <v>0</v>
      </c>
      <c r="P201" s="291"/>
      <c r="Q201" s="297"/>
    </row>
    <row r="202" spans="1:17" ht="24" hidden="1" x14ac:dyDescent="0.25">
      <c r="A202" s="75">
        <v>5170</v>
      </c>
      <c r="B202" s="43" t="s">
        <v>196</v>
      </c>
      <c r="C202" s="190">
        <f t="shared" si="296"/>
        <v>0</v>
      </c>
      <c r="D202" s="264"/>
      <c r="E202" s="45"/>
      <c r="F202" s="95">
        <f t="shared" si="381"/>
        <v>0</v>
      </c>
      <c r="G202" s="230"/>
      <c r="H202" s="45"/>
      <c r="I202" s="91">
        <f t="shared" si="382"/>
        <v>0</v>
      </c>
      <c r="J202" s="264"/>
      <c r="K202" s="45"/>
      <c r="L202" s="95">
        <f t="shared" si="383"/>
        <v>0</v>
      </c>
      <c r="M202" s="230"/>
      <c r="N202" s="45"/>
      <c r="O202" s="91">
        <f t="shared" si="384"/>
        <v>0</v>
      </c>
      <c r="P202" s="291"/>
      <c r="Q202" s="297"/>
    </row>
    <row r="203" spans="1:17" hidden="1" x14ac:dyDescent="0.25">
      <c r="A203" s="35">
        <v>5200</v>
      </c>
      <c r="B203" s="72" t="s">
        <v>197</v>
      </c>
      <c r="C203" s="188">
        <f t="shared" si="296"/>
        <v>0</v>
      </c>
      <c r="D203" s="130">
        <f t="shared" ref="D203:E203" si="385">D204+D214+D215+D224+D225+D226+D228</f>
        <v>0</v>
      </c>
      <c r="E203" s="38">
        <f t="shared" si="385"/>
        <v>0</v>
      </c>
      <c r="F203" s="175">
        <f>F204+F214+F215+F224+F225+F226+F228</f>
        <v>0</v>
      </c>
      <c r="G203" s="228">
        <f t="shared" ref="G203" si="386">G204+G214+G215+G224+G225+G226+G228</f>
        <v>0</v>
      </c>
      <c r="H203" s="38">
        <f t="shared" ref="H203:I203" si="387">H204+H214+H215+H224+H225+H226+H228</f>
        <v>0</v>
      </c>
      <c r="I203" s="123">
        <f t="shared" si="387"/>
        <v>0</v>
      </c>
      <c r="J203" s="130">
        <f t="shared" ref="J203" si="388">J204+J214+J215+J224+J225+J226+J228</f>
        <v>0</v>
      </c>
      <c r="K203" s="38">
        <f t="shared" ref="K203:L203" si="389">K204+K214+K215+K224+K225+K226+K228</f>
        <v>0</v>
      </c>
      <c r="L203" s="175">
        <f t="shared" si="389"/>
        <v>0</v>
      </c>
      <c r="M203" s="228">
        <f t="shared" ref="M203" si="390">M204+M214+M215+M224+M225+M226+M228</f>
        <v>0</v>
      </c>
      <c r="N203" s="38">
        <f t="shared" ref="N203:O203" si="391">N204+N214+N215+N224+N225+N226+N228</f>
        <v>0</v>
      </c>
      <c r="O203" s="123">
        <f t="shared" si="391"/>
        <v>0</v>
      </c>
      <c r="P203" s="293"/>
      <c r="Q203" s="297"/>
    </row>
    <row r="204" spans="1:17" hidden="1" x14ac:dyDescent="0.25">
      <c r="A204" s="73">
        <v>5210</v>
      </c>
      <c r="B204" s="58" t="s">
        <v>198</v>
      </c>
      <c r="C204" s="195">
        <f t="shared" si="296"/>
        <v>0</v>
      </c>
      <c r="D204" s="86">
        <f>SUM(D205:D213)</f>
        <v>0</v>
      </c>
      <c r="E204" s="74">
        <f>SUM(E205:E213)</f>
        <v>0</v>
      </c>
      <c r="F204" s="174">
        <f t="shared" ref="F204:N204" si="392">SUM(F205:F213)</f>
        <v>0</v>
      </c>
      <c r="G204" s="229">
        <f t="shared" si="392"/>
        <v>0</v>
      </c>
      <c r="H204" s="74">
        <f t="shared" si="392"/>
        <v>0</v>
      </c>
      <c r="I204" s="154">
        <f t="shared" si="392"/>
        <v>0</v>
      </c>
      <c r="J204" s="86">
        <f t="shared" si="392"/>
        <v>0</v>
      </c>
      <c r="K204" s="74">
        <f t="shared" si="392"/>
        <v>0</v>
      </c>
      <c r="L204" s="174">
        <f t="shared" si="392"/>
        <v>0</v>
      </c>
      <c r="M204" s="229">
        <f t="shared" si="392"/>
        <v>0</v>
      </c>
      <c r="N204" s="74">
        <f t="shared" si="392"/>
        <v>0</v>
      </c>
      <c r="O204" s="154">
        <f>SUM(O205:O213)</f>
        <v>0</v>
      </c>
      <c r="P204" s="292"/>
      <c r="Q204" s="297"/>
    </row>
    <row r="205" spans="1:17" hidden="1" x14ac:dyDescent="0.25">
      <c r="A205" s="27">
        <v>5211</v>
      </c>
      <c r="B205" s="40" t="s">
        <v>199</v>
      </c>
      <c r="C205" s="189">
        <f t="shared" si="296"/>
        <v>0</v>
      </c>
      <c r="D205" s="263"/>
      <c r="E205" s="42"/>
      <c r="F205" s="176">
        <f t="shared" ref="F205:F214" si="393">D205+E205</f>
        <v>0</v>
      </c>
      <c r="G205" s="220"/>
      <c r="H205" s="42"/>
      <c r="I205" s="90">
        <f t="shared" ref="I205:I214" si="394">G205+H205</f>
        <v>0</v>
      </c>
      <c r="J205" s="263"/>
      <c r="K205" s="42"/>
      <c r="L205" s="176">
        <f t="shared" ref="L205:L214" si="395">J205+K205</f>
        <v>0</v>
      </c>
      <c r="M205" s="220"/>
      <c r="N205" s="42"/>
      <c r="O205" s="90">
        <f t="shared" ref="O205:O214" si="396">M205+N205</f>
        <v>0</v>
      </c>
      <c r="P205" s="290"/>
      <c r="Q205" s="297"/>
    </row>
    <row r="206" spans="1:17" hidden="1" x14ac:dyDescent="0.25">
      <c r="A206" s="30">
        <v>5212</v>
      </c>
      <c r="B206" s="43" t="s">
        <v>200</v>
      </c>
      <c r="C206" s="190">
        <f t="shared" si="296"/>
        <v>0</v>
      </c>
      <c r="D206" s="264"/>
      <c r="E206" s="45"/>
      <c r="F206" s="95">
        <f t="shared" si="393"/>
        <v>0</v>
      </c>
      <c r="G206" s="230"/>
      <c r="H206" s="45"/>
      <c r="I206" s="91">
        <f t="shared" si="394"/>
        <v>0</v>
      </c>
      <c r="J206" s="264"/>
      <c r="K206" s="45"/>
      <c r="L206" s="95">
        <f t="shared" si="395"/>
        <v>0</v>
      </c>
      <c r="M206" s="230"/>
      <c r="N206" s="45"/>
      <c r="O206" s="91">
        <f t="shared" si="396"/>
        <v>0</v>
      </c>
      <c r="P206" s="291"/>
      <c r="Q206" s="297"/>
    </row>
    <row r="207" spans="1:17" hidden="1" x14ac:dyDescent="0.25">
      <c r="A207" s="30">
        <v>5213</v>
      </c>
      <c r="B207" s="43" t="s">
        <v>201</v>
      </c>
      <c r="C207" s="190">
        <f t="shared" si="296"/>
        <v>0</v>
      </c>
      <c r="D207" s="264"/>
      <c r="E207" s="45"/>
      <c r="F207" s="95">
        <f t="shared" si="393"/>
        <v>0</v>
      </c>
      <c r="G207" s="230"/>
      <c r="H207" s="45"/>
      <c r="I207" s="91">
        <f t="shared" si="394"/>
        <v>0</v>
      </c>
      <c r="J207" s="264"/>
      <c r="K207" s="45"/>
      <c r="L207" s="95">
        <f t="shared" si="395"/>
        <v>0</v>
      </c>
      <c r="M207" s="230"/>
      <c r="N207" s="45"/>
      <c r="O207" s="91">
        <f t="shared" si="396"/>
        <v>0</v>
      </c>
      <c r="P207" s="291"/>
      <c r="Q207" s="297"/>
    </row>
    <row r="208" spans="1:17" hidden="1" x14ac:dyDescent="0.25">
      <c r="A208" s="30">
        <v>5214</v>
      </c>
      <c r="B208" s="43" t="s">
        <v>202</v>
      </c>
      <c r="C208" s="190">
        <f t="shared" si="296"/>
        <v>0</v>
      </c>
      <c r="D208" s="264"/>
      <c r="E208" s="45"/>
      <c r="F208" s="95">
        <f t="shared" si="393"/>
        <v>0</v>
      </c>
      <c r="G208" s="230"/>
      <c r="H208" s="45"/>
      <c r="I208" s="91">
        <f t="shared" si="394"/>
        <v>0</v>
      </c>
      <c r="J208" s="264"/>
      <c r="K208" s="45"/>
      <c r="L208" s="95">
        <f t="shared" si="395"/>
        <v>0</v>
      </c>
      <c r="M208" s="230"/>
      <c r="N208" s="45"/>
      <c r="O208" s="91">
        <f t="shared" si="396"/>
        <v>0</v>
      </c>
      <c r="P208" s="291"/>
      <c r="Q208" s="297"/>
    </row>
    <row r="209" spans="1:17" hidden="1" x14ac:dyDescent="0.25">
      <c r="A209" s="30">
        <v>5215</v>
      </c>
      <c r="B209" s="43" t="s">
        <v>203</v>
      </c>
      <c r="C209" s="190">
        <f t="shared" si="296"/>
        <v>0</v>
      </c>
      <c r="D209" s="264"/>
      <c r="E209" s="45"/>
      <c r="F209" s="95">
        <f t="shared" si="393"/>
        <v>0</v>
      </c>
      <c r="G209" s="230"/>
      <c r="H209" s="45"/>
      <c r="I209" s="91">
        <f t="shared" si="394"/>
        <v>0</v>
      </c>
      <c r="J209" s="264"/>
      <c r="K209" s="45"/>
      <c r="L209" s="95">
        <f t="shared" si="395"/>
        <v>0</v>
      </c>
      <c r="M209" s="230"/>
      <c r="N209" s="45"/>
      <c r="O209" s="91">
        <f t="shared" si="396"/>
        <v>0</v>
      </c>
      <c r="P209" s="291"/>
      <c r="Q209" s="297"/>
    </row>
    <row r="210" spans="1:17" ht="24" hidden="1" x14ac:dyDescent="0.25">
      <c r="A210" s="30">
        <v>5216</v>
      </c>
      <c r="B210" s="43" t="s">
        <v>204</v>
      </c>
      <c r="C210" s="190">
        <f t="shared" si="296"/>
        <v>0</v>
      </c>
      <c r="D210" s="264"/>
      <c r="E210" s="45"/>
      <c r="F210" s="95">
        <f t="shared" si="393"/>
        <v>0</v>
      </c>
      <c r="G210" s="230"/>
      <c r="H210" s="45"/>
      <c r="I210" s="91">
        <f t="shared" si="394"/>
        <v>0</v>
      </c>
      <c r="J210" s="264"/>
      <c r="K210" s="45"/>
      <c r="L210" s="95">
        <f t="shared" si="395"/>
        <v>0</v>
      </c>
      <c r="M210" s="230"/>
      <c r="N210" s="45"/>
      <c r="O210" s="91">
        <f t="shared" si="396"/>
        <v>0</v>
      </c>
      <c r="P210" s="291"/>
      <c r="Q210" s="297"/>
    </row>
    <row r="211" spans="1:17" hidden="1" x14ac:dyDescent="0.25">
      <c r="A211" s="30">
        <v>5217</v>
      </c>
      <c r="B211" s="43" t="s">
        <v>205</v>
      </c>
      <c r="C211" s="190">
        <f t="shared" si="296"/>
        <v>0</v>
      </c>
      <c r="D211" s="264"/>
      <c r="E211" s="45"/>
      <c r="F211" s="95">
        <f t="shared" si="393"/>
        <v>0</v>
      </c>
      <c r="G211" s="230"/>
      <c r="H211" s="45"/>
      <c r="I211" s="91">
        <f t="shared" si="394"/>
        <v>0</v>
      </c>
      <c r="J211" s="264"/>
      <c r="K211" s="45"/>
      <c r="L211" s="95">
        <f t="shared" si="395"/>
        <v>0</v>
      </c>
      <c r="M211" s="230"/>
      <c r="N211" s="45"/>
      <c r="O211" s="91">
        <f t="shared" si="396"/>
        <v>0</v>
      </c>
      <c r="P211" s="291"/>
      <c r="Q211" s="297"/>
    </row>
    <row r="212" spans="1:17" hidden="1" x14ac:dyDescent="0.25">
      <c r="A212" s="30">
        <v>5218</v>
      </c>
      <c r="B212" s="43" t="s">
        <v>206</v>
      </c>
      <c r="C212" s="190">
        <f t="shared" si="296"/>
        <v>0</v>
      </c>
      <c r="D212" s="264"/>
      <c r="E212" s="45"/>
      <c r="F212" s="95">
        <f t="shared" si="393"/>
        <v>0</v>
      </c>
      <c r="G212" s="230"/>
      <c r="H212" s="45"/>
      <c r="I212" s="91">
        <f t="shared" si="394"/>
        <v>0</v>
      </c>
      <c r="J212" s="264"/>
      <c r="K212" s="45"/>
      <c r="L212" s="95">
        <f t="shared" si="395"/>
        <v>0</v>
      </c>
      <c r="M212" s="230"/>
      <c r="N212" s="45"/>
      <c r="O212" s="91">
        <f t="shared" si="396"/>
        <v>0</v>
      </c>
      <c r="P212" s="291"/>
      <c r="Q212" s="297"/>
    </row>
    <row r="213" spans="1:17" hidden="1" x14ac:dyDescent="0.25">
      <c r="A213" s="30">
        <v>5219</v>
      </c>
      <c r="B213" s="43" t="s">
        <v>207</v>
      </c>
      <c r="C213" s="190">
        <f t="shared" si="296"/>
        <v>0</v>
      </c>
      <c r="D213" s="264"/>
      <c r="E213" s="45"/>
      <c r="F213" s="95">
        <f t="shared" si="393"/>
        <v>0</v>
      </c>
      <c r="G213" s="230"/>
      <c r="H213" s="45"/>
      <c r="I213" s="91">
        <f t="shared" si="394"/>
        <v>0</v>
      </c>
      <c r="J213" s="264"/>
      <c r="K213" s="45"/>
      <c r="L213" s="95">
        <f t="shared" si="395"/>
        <v>0</v>
      </c>
      <c r="M213" s="230"/>
      <c r="N213" s="45"/>
      <c r="O213" s="91">
        <f t="shared" si="396"/>
        <v>0</v>
      </c>
      <c r="P213" s="291"/>
      <c r="Q213" s="297"/>
    </row>
    <row r="214" spans="1:17" ht="13.5" hidden="1" customHeight="1" x14ac:dyDescent="0.25">
      <c r="A214" s="75">
        <v>5220</v>
      </c>
      <c r="B214" s="43" t="s">
        <v>208</v>
      </c>
      <c r="C214" s="190">
        <f t="shared" si="296"/>
        <v>0</v>
      </c>
      <c r="D214" s="264"/>
      <c r="E214" s="45"/>
      <c r="F214" s="95">
        <f t="shared" si="393"/>
        <v>0</v>
      </c>
      <c r="G214" s="230"/>
      <c r="H214" s="45"/>
      <c r="I214" s="91">
        <f t="shared" si="394"/>
        <v>0</v>
      </c>
      <c r="J214" s="264"/>
      <c r="K214" s="45"/>
      <c r="L214" s="95">
        <f t="shared" si="395"/>
        <v>0</v>
      </c>
      <c r="M214" s="230"/>
      <c r="N214" s="45"/>
      <c r="O214" s="91">
        <f t="shared" si="396"/>
        <v>0</v>
      </c>
      <c r="P214" s="291"/>
      <c r="Q214" s="297"/>
    </row>
    <row r="215" spans="1:17" hidden="1" x14ac:dyDescent="0.25">
      <c r="A215" s="75">
        <v>5230</v>
      </c>
      <c r="B215" s="43" t="s">
        <v>209</v>
      </c>
      <c r="C215" s="190">
        <f t="shared" si="296"/>
        <v>0</v>
      </c>
      <c r="D215" s="132">
        <f t="shared" ref="D215:E215" si="397">SUM(D216:D223)</f>
        <v>0</v>
      </c>
      <c r="E215" s="76">
        <f t="shared" si="397"/>
        <v>0</v>
      </c>
      <c r="F215" s="95">
        <f>SUM(F216:F223)</f>
        <v>0</v>
      </c>
      <c r="G215" s="231">
        <f t="shared" ref="G215" si="398">SUM(G216:G223)</f>
        <v>0</v>
      </c>
      <c r="H215" s="76">
        <f t="shared" ref="H215:I215" si="399">SUM(H216:H223)</f>
        <v>0</v>
      </c>
      <c r="I215" s="91">
        <f t="shared" si="399"/>
        <v>0</v>
      </c>
      <c r="J215" s="132">
        <f t="shared" ref="J215" si="400">SUM(J216:J223)</f>
        <v>0</v>
      </c>
      <c r="K215" s="76">
        <f t="shared" ref="K215:L215" si="401">SUM(K216:K223)</f>
        <v>0</v>
      </c>
      <c r="L215" s="95">
        <f t="shared" si="401"/>
        <v>0</v>
      </c>
      <c r="M215" s="231">
        <f t="shared" ref="M215" si="402">SUM(M216:M223)</f>
        <v>0</v>
      </c>
      <c r="N215" s="76">
        <f t="shared" ref="N215" si="403">SUM(N216:N223)</f>
        <v>0</v>
      </c>
      <c r="O215" s="91">
        <f>SUM(O216:O223)</f>
        <v>0</v>
      </c>
      <c r="P215" s="291"/>
      <c r="Q215" s="297"/>
    </row>
    <row r="216" spans="1:17" hidden="1" x14ac:dyDescent="0.25">
      <c r="A216" s="30">
        <v>5231</v>
      </c>
      <c r="B216" s="43" t="s">
        <v>210</v>
      </c>
      <c r="C216" s="190">
        <f t="shared" si="296"/>
        <v>0</v>
      </c>
      <c r="D216" s="264"/>
      <c r="E216" s="45"/>
      <c r="F216" s="95">
        <f t="shared" ref="F216:F225" si="404">D216+E216</f>
        <v>0</v>
      </c>
      <c r="G216" s="230"/>
      <c r="H216" s="45"/>
      <c r="I216" s="91">
        <f t="shared" ref="I216:I225" si="405">G216+H216</f>
        <v>0</v>
      </c>
      <c r="J216" s="264"/>
      <c r="K216" s="45"/>
      <c r="L216" s="95">
        <f t="shared" ref="L216:L225" si="406">J216+K216</f>
        <v>0</v>
      </c>
      <c r="M216" s="230"/>
      <c r="N216" s="45"/>
      <c r="O216" s="91">
        <f t="shared" ref="O216:O225" si="407">M216+N216</f>
        <v>0</v>
      </c>
      <c r="P216" s="291"/>
      <c r="Q216" s="297"/>
    </row>
    <row r="217" spans="1:17" hidden="1" x14ac:dyDescent="0.25">
      <c r="A217" s="30">
        <v>5232</v>
      </c>
      <c r="B217" s="43" t="s">
        <v>211</v>
      </c>
      <c r="C217" s="190">
        <f t="shared" si="296"/>
        <v>0</v>
      </c>
      <c r="D217" s="264"/>
      <c r="E217" s="45"/>
      <c r="F217" s="95">
        <f t="shared" si="404"/>
        <v>0</v>
      </c>
      <c r="G217" s="230"/>
      <c r="H217" s="45"/>
      <c r="I217" s="91">
        <f t="shared" si="405"/>
        <v>0</v>
      </c>
      <c r="J217" s="264"/>
      <c r="K217" s="45"/>
      <c r="L217" s="95">
        <f t="shared" si="406"/>
        <v>0</v>
      </c>
      <c r="M217" s="230"/>
      <c r="N217" s="45"/>
      <c r="O217" s="91">
        <f t="shared" si="407"/>
        <v>0</v>
      </c>
      <c r="P217" s="291"/>
      <c r="Q217" s="297"/>
    </row>
    <row r="218" spans="1:17" hidden="1" x14ac:dyDescent="0.25">
      <c r="A218" s="30">
        <v>5233</v>
      </c>
      <c r="B218" s="43" t="s">
        <v>212</v>
      </c>
      <c r="C218" s="190">
        <f t="shared" si="296"/>
        <v>0</v>
      </c>
      <c r="D218" s="264"/>
      <c r="E218" s="45"/>
      <c r="F218" s="95">
        <f t="shared" si="404"/>
        <v>0</v>
      </c>
      <c r="G218" s="230"/>
      <c r="H218" s="45"/>
      <c r="I218" s="91">
        <f t="shared" si="405"/>
        <v>0</v>
      </c>
      <c r="J218" s="264"/>
      <c r="K218" s="45"/>
      <c r="L218" s="95">
        <f t="shared" si="406"/>
        <v>0</v>
      </c>
      <c r="M218" s="230"/>
      <c r="N218" s="45"/>
      <c r="O218" s="91">
        <f t="shared" si="407"/>
        <v>0</v>
      </c>
      <c r="P218" s="291"/>
      <c r="Q218" s="297"/>
    </row>
    <row r="219" spans="1:17" ht="24" hidden="1" x14ac:dyDescent="0.25">
      <c r="A219" s="30">
        <v>5234</v>
      </c>
      <c r="B219" s="43" t="s">
        <v>213</v>
      </c>
      <c r="C219" s="190">
        <f t="shared" si="296"/>
        <v>0</v>
      </c>
      <c r="D219" s="264"/>
      <c r="E219" s="45"/>
      <c r="F219" s="95">
        <f t="shared" si="404"/>
        <v>0</v>
      </c>
      <c r="G219" s="230"/>
      <c r="H219" s="45"/>
      <c r="I219" s="91">
        <f t="shared" si="405"/>
        <v>0</v>
      </c>
      <c r="J219" s="264"/>
      <c r="K219" s="45"/>
      <c r="L219" s="95">
        <f t="shared" si="406"/>
        <v>0</v>
      </c>
      <c r="M219" s="230"/>
      <c r="N219" s="45"/>
      <c r="O219" s="91">
        <f t="shared" si="407"/>
        <v>0</v>
      </c>
      <c r="P219" s="291"/>
      <c r="Q219" s="297"/>
    </row>
    <row r="220" spans="1:17" ht="14.25" hidden="1" customHeight="1" x14ac:dyDescent="0.25">
      <c r="A220" s="30">
        <v>5236</v>
      </c>
      <c r="B220" s="43" t="s">
        <v>214</v>
      </c>
      <c r="C220" s="190">
        <f t="shared" si="296"/>
        <v>0</v>
      </c>
      <c r="D220" s="264"/>
      <c r="E220" s="45"/>
      <c r="F220" s="95">
        <f t="shared" si="404"/>
        <v>0</v>
      </c>
      <c r="G220" s="230"/>
      <c r="H220" s="45"/>
      <c r="I220" s="91">
        <f t="shared" si="405"/>
        <v>0</v>
      </c>
      <c r="J220" s="264"/>
      <c r="K220" s="45"/>
      <c r="L220" s="95">
        <f t="shared" si="406"/>
        <v>0</v>
      </c>
      <c r="M220" s="230"/>
      <c r="N220" s="45"/>
      <c r="O220" s="91">
        <f t="shared" si="407"/>
        <v>0</v>
      </c>
      <c r="P220" s="291"/>
      <c r="Q220" s="297"/>
    </row>
    <row r="221" spans="1:17" ht="14.25" hidden="1" customHeight="1" x14ac:dyDescent="0.25">
      <c r="A221" s="30">
        <v>5237</v>
      </c>
      <c r="B221" s="43" t="s">
        <v>215</v>
      </c>
      <c r="C221" s="190">
        <f t="shared" si="296"/>
        <v>0</v>
      </c>
      <c r="D221" s="264"/>
      <c r="E221" s="45"/>
      <c r="F221" s="95">
        <f t="shared" si="404"/>
        <v>0</v>
      </c>
      <c r="G221" s="230"/>
      <c r="H221" s="45"/>
      <c r="I221" s="91">
        <f t="shared" si="405"/>
        <v>0</v>
      </c>
      <c r="J221" s="264"/>
      <c r="K221" s="45"/>
      <c r="L221" s="95">
        <f t="shared" si="406"/>
        <v>0</v>
      </c>
      <c r="M221" s="230"/>
      <c r="N221" s="45"/>
      <c r="O221" s="91">
        <f t="shared" si="407"/>
        <v>0</v>
      </c>
      <c r="P221" s="291"/>
      <c r="Q221" s="297"/>
    </row>
    <row r="222" spans="1:17" ht="24" hidden="1" x14ac:dyDescent="0.25">
      <c r="A222" s="30">
        <v>5238</v>
      </c>
      <c r="B222" s="43" t="s">
        <v>216</v>
      </c>
      <c r="C222" s="190">
        <f t="shared" si="296"/>
        <v>0</v>
      </c>
      <c r="D222" s="264"/>
      <c r="E222" s="45"/>
      <c r="F222" s="95">
        <f t="shared" si="404"/>
        <v>0</v>
      </c>
      <c r="G222" s="230"/>
      <c r="H222" s="45"/>
      <c r="I222" s="91">
        <f t="shared" si="405"/>
        <v>0</v>
      </c>
      <c r="J222" s="264"/>
      <c r="K222" s="45"/>
      <c r="L222" s="95">
        <f t="shared" si="406"/>
        <v>0</v>
      </c>
      <c r="M222" s="230"/>
      <c r="N222" s="45"/>
      <c r="O222" s="91">
        <f t="shared" si="407"/>
        <v>0</v>
      </c>
      <c r="P222" s="291"/>
      <c r="Q222" s="297"/>
    </row>
    <row r="223" spans="1:17" ht="24" hidden="1" x14ac:dyDescent="0.25">
      <c r="A223" s="30">
        <v>5239</v>
      </c>
      <c r="B223" s="43" t="s">
        <v>217</v>
      </c>
      <c r="C223" s="190">
        <f t="shared" si="296"/>
        <v>0</v>
      </c>
      <c r="D223" s="264"/>
      <c r="E223" s="45"/>
      <c r="F223" s="95">
        <f t="shared" si="404"/>
        <v>0</v>
      </c>
      <c r="G223" s="230"/>
      <c r="H223" s="45"/>
      <c r="I223" s="91">
        <f t="shared" si="405"/>
        <v>0</v>
      </c>
      <c r="J223" s="264"/>
      <c r="K223" s="45"/>
      <c r="L223" s="95">
        <f t="shared" si="406"/>
        <v>0</v>
      </c>
      <c r="M223" s="230"/>
      <c r="N223" s="45"/>
      <c r="O223" s="91">
        <f t="shared" si="407"/>
        <v>0</v>
      </c>
      <c r="P223" s="291"/>
      <c r="Q223" s="297"/>
    </row>
    <row r="224" spans="1:17" ht="24" hidden="1" x14ac:dyDescent="0.25">
      <c r="A224" s="75">
        <v>5240</v>
      </c>
      <c r="B224" s="43" t="s">
        <v>218</v>
      </c>
      <c r="C224" s="190">
        <f t="shared" si="296"/>
        <v>0</v>
      </c>
      <c r="D224" s="264"/>
      <c r="E224" s="45"/>
      <c r="F224" s="95">
        <f t="shared" si="404"/>
        <v>0</v>
      </c>
      <c r="G224" s="230"/>
      <c r="H224" s="45"/>
      <c r="I224" s="91">
        <f t="shared" si="405"/>
        <v>0</v>
      </c>
      <c r="J224" s="264"/>
      <c r="K224" s="45"/>
      <c r="L224" s="95">
        <f t="shared" si="406"/>
        <v>0</v>
      </c>
      <c r="M224" s="230"/>
      <c r="N224" s="45"/>
      <c r="O224" s="91">
        <f t="shared" si="407"/>
        <v>0</v>
      </c>
      <c r="P224" s="291"/>
      <c r="Q224" s="297"/>
    </row>
    <row r="225" spans="1:17" hidden="1" x14ac:dyDescent="0.25">
      <c r="A225" s="75">
        <v>5250</v>
      </c>
      <c r="B225" s="43" t="s">
        <v>219</v>
      </c>
      <c r="C225" s="190">
        <f t="shared" si="296"/>
        <v>0</v>
      </c>
      <c r="D225" s="264"/>
      <c r="E225" s="45"/>
      <c r="F225" s="95">
        <f t="shared" si="404"/>
        <v>0</v>
      </c>
      <c r="G225" s="230"/>
      <c r="H225" s="45"/>
      <c r="I225" s="91">
        <f t="shared" si="405"/>
        <v>0</v>
      </c>
      <c r="J225" s="264"/>
      <c r="K225" s="45"/>
      <c r="L225" s="95">
        <f t="shared" si="406"/>
        <v>0</v>
      </c>
      <c r="M225" s="230"/>
      <c r="N225" s="45"/>
      <c r="O225" s="91">
        <f t="shared" si="407"/>
        <v>0</v>
      </c>
      <c r="P225" s="291"/>
      <c r="Q225" s="297"/>
    </row>
    <row r="226" spans="1:17" hidden="1" x14ac:dyDescent="0.25">
      <c r="A226" s="75">
        <v>5260</v>
      </c>
      <c r="B226" s="43" t="s">
        <v>220</v>
      </c>
      <c r="C226" s="190">
        <f t="shared" si="296"/>
        <v>0</v>
      </c>
      <c r="D226" s="132">
        <f t="shared" ref="D226:E226" si="408">SUM(D227)</f>
        <v>0</v>
      </c>
      <c r="E226" s="76">
        <f t="shared" si="408"/>
        <v>0</v>
      </c>
      <c r="F226" s="95">
        <f>SUM(F227)</f>
        <v>0</v>
      </c>
      <c r="G226" s="231">
        <f t="shared" ref="G226" si="409">SUM(G227)</f>
        <v>0</v>
      </c>
      <c r="H226" s="76">
        <f t="shared" ref="H226:I226" si="410">SUM(H227)</f>
        <v>0</v>
      </c>
      <c r="I226" s="91">
        <f t="shared" si="410"/>
        <v>0</v>
      </c>
      <c r="J226" s="132">
        <f t="shared" ref="J226" si="411">SUM(J227)</f>
        <v>0</v>
      </c>
      <c r="K226" s="76">
        <f t="shared" ref="K226:L226" si="412">SUM(K227)</f>
        <v>0</v>
      </c>
      <c r="L226" s="95">
        <f t="shared" si="412"/>
        <v>0</v>
      </c>
      <c r="M226" s="231">
        <f t="shared" ref="M226" si="413">SUM(M227)</f>
        <v>0</v>
      </c>
      <c r="N226" s="76">
        <f t="shared" ref="N226" si="414">SUM(N227)</f>
        <v>0</v>
      </c>
      <c r="O226" s="91">
        <f>SUM(O227)</f>
        <v>0</v>
      </c>
      <c r="P226" s="291"/>
      <c r="Q226" s="297"/>
    </row>
    <row r="227" spans="1:17" ht="24" hidden="1" x14ac:dyDescent="0.25">
      <c r="A227" s="30">
        <v>5269</v>
      </c>
      <c r="B227" s="43" t="s">
        <v>221</v>
      </c>
      <c r="C227" s="190">
        <f t="shared" si="296"/>
        <v>0</v>
      </c>
      <c r="D227" s="264"/>
      <c r="E227" s="45"/>
      <c r="F227" s="95">
        <f t="shared" ref="F227:F228" si="415">D227+E227</f>
        <v>0</v>
      </c>
      <c r="G227" s="230"/>
      <c r="H227" s="45"/>
      <c r="I227" s="91">
        <f t="shared" ref="I227:I228" si="416">G227+H227</f>
        <v>0</v>
      </c>
      <c r="J227" s="264"/>
      <c r="K227" s="45"/>
      <c r="L227" s="95">
        <f t="shared" ref="L227:L228" si="417">J227+K227</f>
        <v>0</v>
      </c>
      <c r="M227" s="230"/>
      <c r="N227" s="45"/>
      <c r="O227" s="91">
        <f t="shared" ref="O227:O228" si="418">M227+N227</f>
        <v>0</v>
      </c>
      <c r="P227" s="291"/>
      <c r="Q227" s="297"/>
    </row>
    <row r="228" spans="1:17" ht="24" hidden="1" x14ac:dyDescent="0.25">
      <c r="A228" s="73">
        <v>5270</v>
      </c>
      <c r="B228" s="58" t="s">
        <v>222</v>
      </c>
      <c r="C228" s="195">
        <f t="shared" si="296"/>
        <v>0</v>
      </c>
      <c r="D228" s="261"/>
      <c r="E228" s="77"/>
      <c r="F228" s="174">
        <f t="shared" si="415"/>
        <v>0</v>
      </c>
      <c r="G228" s="232"/>
      <c r="H228" s="77"/>
      <c r="I228" s="154">
        <f t="shared" si="416"/>
        <v>0</v>
      </c>
      <c r="J228" s="261"/>
      <c r="K228" s="77"/>
      <c r="L228" s="174">
        <f t="shared" si="417"/>
        <v>0</v>
      </c>
      <c r="M228" s="232"/>
      <c r="N228" s="77"/>
      <c r="O228" s="154">
        <f t="shared" si="418"/>
        <v>0</v>
      </c>
      <c r="P228" s="292"/>
      <c r="Q228" s="297"/>
    </row>
    <row r="229" spans="1:17" hidden="1" x14ac:dyDescent="0.25">
      <c r="A229" s="70">
        <v>6000</v>
      </c>
      <c r="B229" s="70" t="s">
        <v>223</v>
      </c>
      <c r="C229" s="200">
        <f t="shared" si="296"/>
        <v>0</v>
      </c>
      <c r="D229" s="137">
        <f t="shared" ref="D229:E229" si="419">D230+D250+D258</f>
        <v>0</v>
      </c>
      <c r="E229" s="71">
        <f t="shared" si="419"/>
        <v>0</v>
      </c>
      <c r="F229" s="172">
        <f>F230+F250+F258</f>
        <v>0</v>
      </c>
      <c r="G229" s="227">
        <f t="shared" ref="G229" si="420">G230+G250+G258</f>
        <v>0</v>
      </c>
      <c r="H229" s="71">
        <f t="shared" ref="H229:I229" si="421">H230+H250+H258</f>
        <v>0</v>
      </c>
      <c r="I229" s="125">
        <f t="shared" si="421"/>
        <v>0</v>
      </c>
      <c r="J229" s="137">
        <f t="shared" ref="J229" si="422">J230+J250+J258</f>
        <v>0</v>
      </c>
      <c r="K229" s="71">
        <f t="shared" ref="K229:L229" si="423">K230+K250+K258</f>
        <v>0</v>
      </c>
      <c r="L229" s="172">
        <f t="shared" si="423"/>
        <v>0</v>
      </c>
      <c r="M229" s="227">
        <f t="shared" ref="M229" si="424">M230+M250+M258</f>
        <v>0</v>
      </c>
      <c r="N229" s="71">
        <f t="shared" ref="N229" si="425">N230+N250+N258</f>
        <v>0</v>
      </c>
      <c r="O229" s="125">
        <f>O230+O250+O258</f>
        <v>0</v>
      </c>
      <c r="P229" s="313"/>
      <c r="Q229" s="297"/>
    </row>
    <row r="230" spans="1:17" ht="14.25" hidden="1" customHeight="1" x14ac:dyDescent="0.25">
      <c r="A230" s="51">
        <v>6200</v>
      </c>
      <c r="B230" s="82" t="s">
        <v>224</v>
      </c>
      <c r="C230" s="202">
        <f t="shared" si="296"/>
        <v>0</v>
      </c>
      <c r="D230" s="138">
        <f t="shared" ref="D230:E230" si="426">SUM(D231,D232,D234,D237,D243,D244,D245)</f>
        <v>0</v>
      </c>
      <c r="E230" s="85">
        <f t="shared" si="426"/>
        <v>0</v>
      </c>
      <c r="F230" s="173">
        <f>SUM(F231,F232,F234,F237,F243,F244,F245)</f>
        <v>0</v>
      </c>
      <c r="G230" s="236">
        <f t="shared" ref="G230" si="427">SUM(G231,G232,G234,G237,G243,G244,G245)</f>
        <v>0</v>
      </c>
      <c r="H230" s="85">
        <f t="shared" ref="H230:I230" si="428">SUM(H231,H232,H234,H237,H243,H244,H245)</f>
        <v>0</v>
      </c>
      <c r="I230" s="124">
        <f t="shared" si="428"/>
        <v>0</v>
      </c>
      <c r="J230" s="138">
        <f t="shared" ref="J230" si="429">SUM(J231,J232,J234,J237,J243,J244,J245)</f>
        <v>0</v>
      </c>
      <c r="K230" s="85">
        <f t="shared" ref="K230:L230" si="430">SUM(K231,K232,K234,K237,K243,K244,K245)</f>
        <v>0</v>
      </c>
      <c r="L230" s="173">
        <f t="shared" si="430"/>
        <v>0</v>
      </c>
      <c r="M230" s="236">
        <f t="shared" ref="M230" si="431">SUM(M231,M232,M234,M237,M243,M244,M245)</f>
        <v>0</v>
      </c>
      <c r="N230" s="85">
        <f t="shared" ref="N230" si="432">SUM(N231,N232,N234,N237,N243,N244,N245)</f>
        <v>0</v>
      </c>
      <c r="O230" s="124">
        <f>SUM(O231,O232,O234,O237,O243,O244,O245)</f>
        <v>0</v>
      </c>
      <c r="P230" s="314"/>
      <c r="Q230" s="297"/>
    </row>
    <row r="231" spans="1:17" ht="24" hidden="1" x14ac:dyDescent="0.25">
      <c r="A231" s="78">
        <v>6220</v>
      </c>
      <c r="B231" s="40" t="s">
        <v>225</v>
      </c>
      <c r="C231" s="189">
        <f t="shared" si="296"/>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296"/>
        <v>0</v>
      </c>
      <c r="D232" s="132">
        <f t="shared" ref="D232:O232" si="433">SUM(D233)</f>
        <v>0</v>
      </c>
      <c r="E232" s="76">
        <f t="shared" si="433"/>
        <v>0</v>
      </c>
      <c r="F232" s="95">
        <f t="shared" si="433"/>
        <v>0</v>
      </c>
      <c r="G232" s="231">
        <f t="shared" si="433"/>
        <v>0</v>
      </c>
      <c r="H232" s="76">
        <f t="shared" si="433"/>
        <v>0</v>
      </c>
      <c r="I232" s="91">
        <f t="shared" si="433"/>
        <v>0</v>
      </c>
      <c r="J232" s="132">
        <f t="shared" si="433"/>
        <v>0</v>
      </c>
      <c r="K232" s="76">
        <f t="shared" si="433"/>
        <v>0</v>
      </c>
      <c r="L232" s="95">
        <f t="shared" si="433"/>
        <v>0</v>
      </c>
      <c r="M232" s="231">
        <f t="shared" si="433"/>
        <v>0</v>
      </c>
      <c r="N232" s="76">
        <f t="shared" si="433"/>
        <v>0</v>
      </c>
      <c r="O232" s="91">
        <f t="shared" si="433"/>
        <v>0</v>
      </c>
      <c r="P232" s="291"/>
      <c r="Q232" s="297"/>
    </row>
    <row r="233" spans="1:17" ht="24" hidden="1" x14ac:dyDescent="0.25">
      <c r="A233" s="30">
        <v>6239</v>
      </c>
      <c r="B233" s="40" t="s">
        <v>227</v>
      </c>
      <c r="C233" s="190">
        <f t="shared" si="296"/>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296"/>
        <v>0</v>
      </c>
      <c r="D234" s="132">
        <f t="shared" ref="D234:E234" si="434">SUM(D235:D236)</f>
        <v>0</v>
      </c>
      <c r="E234" s="76">
        <f t="shared" si="434"/>
        <v>0</v>
      </c>
      <c r="F234" s="95">
        <f>SUM(F235:F236)</f>
        <v>0</v>
      </c>
      <c r="G234" s="231">
        <f t="shared" ref="G234" si="435">SUM(G235:G236)</f>
        <v>0</v>
      </c>
      <c r="H234" s="76">
        <f t="shared" ref="H234:I234" si="436">SUM(H235:H236)</f>
        <v>0</v>
      </c>
      <c r="I234" s="91">
        <f t="shared" si="436"/>
        <v>0</v>
      </c>
      <c r="J234" s="132">
        <f t="shared" ref="J234" si="437">SUM(J235:J236)</f>
        <v>0</v>
      </c>
      <c r="K234" s="76">
        <f t="shared" ref="K234:L234" si="438">SUM(K235:K236)</f>
        <v>0</v>
      </c>
      <c r="L234" s="95">
        <f t="shared" si="438"/>
        <v>0</v>
      </c>
      <c r="M234" s="231">
        <f t="shared" ref="M234" si="439">SUM(M235:M236)</f>
        <v>0</v>
      </c>
      <c r="N234" s="76">
        <f t="shared" ref="N234" si="440">SUM(N235:N236)</f>
        <v>0</v>
      </c>
      <c r="O234" s="91">
        <f>SUM(O235:O236)</f>
        <v>0</v>
      </c>
      <c r="P234" s="291"/>
      <c r="Q234" s="297"/>
    </row>
    <row r="235" spans="1:17" hidden="1" x14ac:dyDescent="0.25">
      <c r="A235" s="30">
        <v>6241</v>
      </c>
      <c r="B235" s="43" t="s">
        <v>229</v>
      </c>
      <c r="C235" s="190">
        <f t="shared" si="296"/>
        <v>0</v>
      </c>
      <c r="D235" s="264"/>
      <c r="E235" s="45"/>
      <c r="F235" s="95">
        <f t="shared" ref="F235:F236" si="441">D235+E235</f>
        <v>0</v>
      </c>
      <c r="G235" s="230"/>
      <c r="H235" s="45"/>
      <c r="I235" s="91">
        <f t="shared" ref="I235:I236" si="442">G235+H235</f>
        <v>0</v>
      </c>
      <c r="J235" s="264"/>
      <c r="K235" s="45"/>
      <c r="L235" s="95">
        <f t="shared" ref="L235:L236" si="443">J235+K235</f>
        <v>0</v>
      </c>
      <c r="M235" s="230"/>
      <c r="N235" s="45"/>
      <c r="O235" s="91">
        <f t="shared" ref="O235:O236" si="444">M235+N235</f>
        <v>0</v>
      </c>
      <c r="P235" s="291"/>
      <c r="Q235" s="297"/>
    </row>
    <row r="236" spans="1:17" hidden="1" x14ac:dyDescent="0.25">
      <c r="A236" s="30">
        <v>6242</v>
      </c>
      <c r="B236" s="43" t="s">
        <v>230</v>
      </c>
      <c r="C236" s="190">
        <f t="shared" si="296"/>
        <v>0</v>
      </c>
      <c r="D236" s="264"/>
      <c r="E236" s="45"/>
      <c r="F236" s="95">
        <f t="shared" si="441"/>
        <v>0</v>
      </c>
      <c r="G236" s="230"/>
      <c r="H236" s="45"/>
      <c r="I236" s="91">
        <f t="shared" si="442"/>
        <v>0</v>
      </c>
      <c r="J236" s="264"/>
      <c r="K236" s="45"/>
      <c r="L236" s="95">
        <f t="shared" si="443"/>
        <v>0</v>
      </c>
      <c r="M236" s="230"/>
      <c r="N236" s="45"/>
      <c r="O236" s="91">
        <f t="shared" si="444"/>
        <v>0</v>
      </c>
      <c r="P236" s="291"/>
      <c r="Q236" s="297"/>
    </row>
    <row r="237" spans="1:17" ht="25.5" hidden="1" customHeight="1" x14ac:dyDescent="0.25">
      <c r="A237" s="75">
        <v>6250</v>
      </c>
      <c r="B237" s="43" t="s">
        <v>231</v>
      </c>
      <c r="C237" s="190">
        <f t="shared" si="296"/>
        <v>0</v>
      </c>
      <c r="D237" s="132">
        <f t="shared" ref="D237:E237" si="445">SUM(D238:D242)</f>
        <v>0</v>
      </c>
      <c r="E237" s="76">
        <f t="shared" si="445"/>
        <v>0</v>
      </c>
      <c r="F237" s="95">
        <f>SUM(F238:F242)</f>
        <v>0</v>
      </c>
      <c r="G237" s="231">
        <f t="shared" ref="G237" si="446">SUM(G238:G242)</f>
        <v>0</v>
      </c>
      <c r="H237" s="76">
        <f t="shared" ref="H237:I237" si="447">SUM(H238:H242)</f>
        <v>0</v>
      </c>
      <c r="I237" s="91">
        <f t="shared" si="447"/>
        <v>0</v>
      </c>
      <c r="J237" s="132">
        <f t="shared" ref="J237" si="448">SUM(J238:J242)</f>
        <v>0</v>
      </c>
      <c r="K237" s="76">
        <f t="shared" ref="K237:L237" si="449">SUM(K238:K242)</f>
        <v>0</v>
      </c>
      <c r="L237" s="95">
        <f t="shared" si="449"/>
        <v>0</v>
      </c>
      <c r="M237" s="231">
        <f t="shared" ref="M237" si="450">SUM(M238:M242)</f>
        <v>0</v>
      </c>
      <c r="N237" s="76">
        <f t="shared" ref="N237" si="451">SUM(N238:N242)</f>
        <v>0</v>
      </c>
      <c r="O237" s="91">
        <f>SUM(O238:O242)</f>
        <v>0</v>
      </c>
      <c r="P237" s="291"/>
      <c r="Q237" s="297"/>
    </row>
    <row r="238" spans="1:17" ht="14.25" hidden="1" customHeight="1" x14ac:dyDescent="0.25">
      <c r="A238" s="30">
        <v>6252</v>
      </c>
      <c r="B238" s="43" t="s">
        <v>232</v>
      </c>
      <c r="C238" s="190">
        <f t="shared" si="296"/>
        <v>0</v>
      </c>
      <c r="D238" s="264"/>
      <c r="E238" s="45"/>
      <c r="F238" s="95">
        <f t="shared" ref="F238:F244" si="452">D238+E238</f>
        <v>0</v>
      </c>
      <c r="G238" s="230"/>
      <c r="H238" s="45"/>
      <c r="I238" s="91">
        <f t="shared" ref="I238:I244" si="453">G238+H238</f>
        <v>0</v>
      </c>
      <c r="J238" s="264"/>
      <c r="K238" s="45"/>
      <c r="L238" s="95">
        <f t="shared" ref="L238:L244" si="454">J238+K238</f>
        <v>0</v>
      </c>
      <c r="M238" s="230"/>
      <c r="N238" s="45"/>
      <c r="O238" s="91">
        <f t="shared" ref="O238:O244" si="455">M238+N238</f>
        <v>0</v>
      </c>
      <c r="P238" s="291"/>
      <c r="Q238" s="297"/>
    </row>
    <row r="239" spans="1:17" ht="14.25" hidden="1" customHeight="1" x14ac:dyDescent="0.25">
      <c r="A239" s="30">
        <v>6253</v>
      </c>
      <c r="B239" s="43" t="s">
        <v>233</v>
      </c>
      <c r="C239" s="190">
        <f t="shared" si="296"/>
        <v>0</v>
      </c>
      <c r="D239" s="264"/>
      <c r="E239" s="45"/>
      <c r="F239" s="95">
        <f t="shared" si="452"/>
        <v>0</v>
      </c>
      <c r="G239" s="230"/>
      <c r="H239" s="45"/>
      <c r="I239" s="91">
        <f t="shared" si="453"/>
        <v>0</v>
      </c>
      <c r="J239" s="264"/>
      <c r="K239" s="45"/>
      <c r="L239" s="95">
        <f t="shared" si="454"/>
        <v>0</v>
      </c>
      <c r="M239" s="230"/>
      <c r="N239" s="45"/>
      <c r="O239" s="91">
        <f t="shared" si="455"/>
        <v>0</v>
      </c>
      <c r="P239" s="291"/>
      <c r="Q239" s="297"/>
    </row>
    <row r="240" spans="1:17" ht="24" hidden="1" x14ac:dyDescent="0.25">
      <c r="A240" s="30">
        <v>6254</v>
      </c>
      <c r="B240" s="43" t="s">
        <v>234</v>
      </c>
      <c r="C240" s="190">
        <f t="shared" si="296"/>
        <v>0</v>
      </c>
      <c r="D240" s="264"/>
      <c r="E240" s="45"/>
      <c r="F240" s="95">
        <f t="shared" si="452"/>
        <v>0</v>
      </c>
      <c r="G240" s="230"/>
      <c r="H240" s="45"/>
      <c r="I240" s="91">
        <f t="shared" si="453"/>
        <v>0</v>
      </c>
      <c r="J240" s="264"/>
      <c r="K240" s="45"/>
      <c r="L240" s="95">
        <f t="shared" si="454"/>
        <v>0</v>
      </c>
      <c r="M240" s="230"/>
      <c r="N240" s="45"/>
      <c r="O240" s="91">
        <f t="shared" si="455"/>
        <v>0</v>
      </c>
      <c r="P240" s="291"/>
      <c r="Q240" s="297"/>
    </row>
    <row r="241" spans="1:17" ht="24" hidden="1" x14ac:dyDescent="0.25">
      <c r="A241" s="30">
        <v>6255</v>
      </c>
      <c r="B241" s="43" t="s">
        <v>235</v>
      </c>
      <c r="C241" s="190">
        <f t="shared" ref="C241:C295" si="456">SUM(F241,I241,L241,O241)</f>
        <v>0</v>
      </c>
      <c r="D241" s="264"/>
      <c r="E241" s="45"/>
      <c r="F241" s="95">
        <f t="shared" si="452"/>
        <v>0</v>
      </c>
      <c r="G241" s="230"/>
      <c r="H241" s="45"/>
      <c r="I241" s="91">
        <f t="shared" si="453"/>
        <v>0</v>
      </c>
      <c r="J241" s="264"/>
      <c r="K241" s="45"/>
      <c r="L241" s="95">
        <f t="shared" si="454"/>
        <v>0</v>
      </c>
      <c r="M241" s="230"/>
      <c r="N241" s="45"/>
      <c r="O241" s="91">
        <f t="shared" si="455"/>
        <v>0</v>
      </c>
      <c r="P241" s="291"/>
      <c r="Q241" s="297"/>
    </row>
    <row r="242" spans="1:17" hidden="1" x14ac:dyDescent="0.25">
      <c r="A242" s="30">
        <v>6259</v>
      </c>
      <c r="B242" s="43" t="s">
        <v>236</v>
      </c>
      <c r="C242" s="190">
        <f t="shared" si="456"/>
        <v>0</v>
      </c>
      <c r="D242" s="264"/>
      <c r="E242" s="45"/>
      <c r="F242" s="95">
        <f t="shared" si="452"/>
        <v>0</v>
      </c>
      <c r="G242" s="230"/>
      <c r="H242" s="45"/>
      <c r="I242" s="91">
        <f t="shared" si="453"/>
        <v>0</v>
      </c>
      <c r="J242" s="264"/>
      <c r="K242" s="45"/>
      <c r="L242" s="95">
        <f t="shared" si="454"/>
        <v>0</v>
      </c>
      <c r="M242" s="230"/>
      <c r="N242" s="45"/>
      <c r="O242" s="91">
        <f t="shared" si="455"/>
        <v>0</v>
      </c>
      <c r="P242" s="291"/>
      <c r="Q242" s="297"/>
    </row>
    <row r="243" spans="1:17" ht="24" hidden="1" x14ac:dyDescent="0.25">
      <c r="A243" s="75">
        <v>6260</v>
      </c>
      <c r="B243" s="43" t="s">
        <v>237</v>
      </c>
      <c r="C243" s="190">
        <f t="shared" si="456"/>
        <v>0</v>
      </c>
      <c r="D243" s="264"/>
      <c r="E243" s="45"/>
      <c r="F243" s="95">
        <f t="shared" si="452"/>
        <v>0</v>
      </c>
      <c r="G243" s="230"/>
      <c r="H243" s="45"/>
      <c r="I243" s="91">
        <f t="shared" si="453"/>
        <v>0</v>
      </c>
      <c r="J243" s="264"/>
      <c r="K243" s="45"/>
      <c r="L243" s="95">
        <f t="shared" si="454"/>
        <v>0</v>
      </c>
      <c r="M243" s="230"/>
      <c r="N243" s="45"/>
      <c r="O243" s="91">
        <f t="shared" si="455"/>
        <v>0</v>
      </c>
      <c r="P243" s="291"/>
      <c r="Q243" s="297"/>
    </row>
    <row r="244" spans="1:17" hidden="1" x14ac:dyDescent="0.25">
      <c r="A244" s="75">
        <v>6270</v>
      </c>
      <c r="B244" s="43" t="s">
        <v>238</v>
      </c>
      <c r="C244" s="190">
        <f t="shared" si="456"/>
        <v>0</v>
      </c>
      <c r="D244" s="264"/>
      <c r="E244" s="45"/>
      <c r="F244" s="95">
        <f t="shared" si="452"/>
        <v>0</v>
      </c>
      <c r="G244" s="230"/>
      <c r="H244" s="45"/>
      <c r="I244" s="91">
        <f t="shared" si="453"/>
        <v>0</v>
      </c>
      <c r="J244" s="264"/>
      <c r="K244" s="45"/>
      <c r="L244" s="95">
        <f t="shared" si="454"/>
        <v>0</v>
      </c>
      <c r="M244" s="230"/>
      <c r="N244" s="45"/>
      <c r="O244" s="91">
        <f t="shared" si="455"/>
        <v>0</v>
      </c>
      <c r="P244" s="291"/>
      <c r="Q244" s="297"/>
    </row>
    <row r="245" spans="1:17" ht="24" hidden="1" x14ac:dyDescent="0.25">
      <c r="A245" s="78">
        <v>6290</v>
      </c>
      <c r="B245" s="40" t="s">
        <v>239</v>
      </c>
      <c r="C245" s="201">
        <f t="shared" si="456"/>
        <v>0</v>
      </c>
      <c r="D245" s="131">
        <f t="shared" ref="D245:E245" si="457">SUM(D246:D249)</f>
        <v>0</v>
      </c>
      <c r="E245" s="79">
        <f t="shared" si="457"/>
        <v>0</v>
      </c>
      <c r="F245" s="176">
        <f>SUM(F246:F249)</f>
        <v>0</v>
      </c>
      <c r="G245" s="233">
        <f t="shared" ref="G245" si="458">SUM(G246:G249)</f>
        <v>0</v>
      </c>
      <c r="H245" s="79">
        <f t="shared" ref="H245:I245" si="459">SUM(H246:H249)</f>
        <v>0</v>
      </c>
      <c r="I245" s="90">
        <f t="shared" si="459"/>
        <v>0</v>
      </c>
      <c r="J245" s="131">
        <f t="shared" ref="J245" si="460">SUM(J246:J249)</f>
        <v>0</v>
      </c>
      <c r="K245" s="79">
        <f t="shared" ref="K245:L245" si="461">SUM(K246:K249)</f>
        <v>0</v>
      </c>
      <c r="L245" s="176">
        <f t="shared" si="461"/>
        <v>0</v>
      </c>
      <c r="M245" s="233">
        <f t="shared" ref="M245" si="462">SUM(M246:M249)</f>
        <v>0</v>
      </c>
      <c r="N245" s="79">
        <f t="shared" ref="N245:O245" si="463">SUM(N246:N249)</f>
        <v>0</v>
      </c>
      <c r="O245" s="90">
        <f t="shared" si="463"/>
        <v>0</v>
      </c>
      <c r="P245" s="294"/>
      <c r="Q245" s="297"/>
    </row>
    <row r="246" spans="1:17" hidden="1" x14ac:dyDescent="0.25">
      <c r="A246" s="30">
        <v>6291</v>
      </c>
      <c r="B246" s="43" t="s">
        <v>240</v>
      </c>
      <c r="C246" s="190">
        <f t="shared" si="456"/>
        <v>0</v>
      </c>
      <c r="D246" s="264"/>
      <c r="E246" s="45"/>
      <c r="F246" s="95">
        <f t="shared" ref="F246:F249" si="464">D246+E246</f>
        <v>0</v>
      </c>
      <c r="G246" s="230"/>
      <c r="H246" s="45"/>
      <c r="I246" s="91">
        <f t="shared" ref="I246:I249" si="465">G246+H246</f>
        <v>0</v>
      </c>
      <c r="J246" s="264"/>
      <c r="K246" s="45"/>
      <c r="L246" s="95">
        <f t="shared" ref="L246:L249" si="466">J246+K246</f>
        <v>0</v>
      </c>
      <c r="M246" s="230"/>
      <c r="N246" s="45"/>
      <c r="O246" s="91">
        <f t="shared" ref="O246:O249" si="467">M246+N246</f>
        <v>0</v>
      </c>
      <c r="P246" s="291"/>
      <c r="Q246" s="297"/>
    </row>
    <row r="247" spans="1:17" hidden="1" x14ac:dyDescent="0.25">
      <c r="A247" s="30">
        <v>6292</v>
      </c>
      <c r="B247" s="43" t="s">
        <v>241</v>
      </c>
      <c r="C247" s="190">
        <f t="shared" si="456"/>
        <v>0</v>
      </c>
      <c r="D247" s="264"/>
      <c r="E247" s="45"/>
      <c r="F247" s="95">
        <f t="shared" si="464"/>
        <v>0</v>
      </c>
      <c r="G247" s="230"/>
      <c r="H247" s="45"/>
      <c r="I247" s="91">
        <f t="shared" si="465"/>
        <v>0</v>
      </c>
      <c r="J247" s="264"/>
      <c r="K247" s="45"/>
      <c r="L247" s="95">
        <f t="shared" si="466"/>
        <v>0</v>
      </c>
      <c r="M247" s="230"/>
      <c r="N247" s="45"/>
      <c r="O247" s="91">
        <f t="shared" si="467"/>
        <v>0</v>
      </c>
      <c r="P247" s="291"/>
      <c r="Q247" s="297"/>
    </row>
    <row r="248" spans="1:17" ht="72" hidden="1" x14ac:dyDescent="0.25">
      <c r="A248" s="30">
        <v>6296</v>
      </c>
      <c r="B248" s="43" t="s">
        <v>242</v>
      </c>
      <c r="C248" s="190">
        <f t="shared" si="456"/>
        <v>0</v>
      </c>
      <c r="D248" s="264"/>
      <c r="E248" s="45"/>
      <c r="F248" s="95">
        <f t="shared" si="464"/>
        <v>0</v>
      </c>
      <c r="G248" s="230"/>
      <c r="H248" s="45"/>
      <c r="I248" s="91">
        <f t="shared" si="465"/>
        <v>0</v>
      </c>
      <c r="J248" s="264"/>
      <c r="K248" s="45"/>
      <c r="L248" s="95">
        <f t="shared" si="466"/>
        <v>0</v>
      </c>
      <c r="M248" s="230"/>
      <c r="N248" s="45"/>
      <c r="O248" s="91">
        <f t="shared" si="467"/>
        <v>0</v>
      </c>
      <c r="P248" s="291"/>
      <c r="Q248" s="297"/>
    </row>
    <row r="249" spans="1:17" ht="39.75" hidden="1" customHeight="1" x14ac:dyDescent="0.25">
      <c r="A249" s="30">
        <v>6299</v>
      </c>
      <c r="B249" s="43" t="s">
        <v>243</v>
      </c>
      <c r="C249" s="190">
        <f t="shared" si="456"/>
        <v>0</v>
      </c>
      <c r="D249" s="264"/>
      <c r="E249" s="45"/>
      <c r="F249" s="95">
        <f t="shared" si="464"/>
        <v>0</v>
      </c>
      <c r="G249" s="230"/>
      <c r="H249" s="45"/>
      <c r="I249" s="91">
        <f t="shared" si="465"/>
        <v>0</v>
      </c>
      <c r="J249" s="264"/>
      <c r="K249" s="45"/>
      <c r="L249" s="95">
        <f t="shared" si="466"/>
        <v>0</v>
      </c>
      <c r="M249" s="230"/>
      <c r="N249" s="45"/>
      <c r="O249" s="91">
        <f t="shared" si="467"/>
        <v>0</v>
      </c>
      <c r="P249" s="291"/>
      <c r="Q249" s="297"/>
    </row>
    <row r="250" spans="1:17" hidden="1" x14ac:dyDescent="0.25">
      <c r="A250" s="35">
        <v>6300</v>
      </c>
      <c r="B250" s="72" t="s">
        <v>244</v>
      </c>
      <c r="C250" s="188">
        <f t="shared" si="456"/>
        <v>0</v>
      </c>
      <c r="D250" s="130">
        <f t="shared" ref="D250:E250" si="468">SUM(D251,D256,D257)</f>
        <v>0</v>
      </c>
      <c r="E250" s="38">
        <f t="shared" si="468"/>
        <v>0</v>
      </c>
      <c r="F250" s="175">
        <f>SUM(F251,F256,F257)</f>
        <v>0</v>
      </c>
      <c r="G250" s="228">
        <f t="shared" ref="G250" si="469">SUM(G251,G256,G257)</f>
        <v>0</v>
      </c>
      <c r="H250" s="38">
        <f t="shared" ref="H250:I250" si="470">SUM(H251,H256,H257)</f>
        <v>0</v>
      </c>
      <c r="I250" s="123">
        <f t="shared" si="470"/>
        <v>0</v>
      </c>
      <c r="J250" s="130">
        <f t="shared" ref="J250" si="471">SUM(J251,J256,J257)</f>
        <v>0</v>
      </c>
      <c r="K250" s="38">
        <f t="shared" ref="K250:L250" si="472">SUM(K251,K256,K257)</f>
        <v>0</v>
      </c>
      <c r="L250" s="175">
        <f t="shared" si="472"/>
        <v>0</v>
      </c>
      <c r="M250" s="228">
        <f t="shared" ref="M250" si="473">SUM(M251,M256,M257)</f>
        <v>0</v>
      </c>
      <c r="N250" s="38">
        <f t="shared" ref="N250:O250" si="474">SUM(N251,N256,N257)</f>
        <v>0</v>
      </c>
      <c r="O250" s="123">
        <f t="shared" si="474"/>
        <v>0</v>
      </c>
      <c r="P250" s="315"/>
      <c r="Q250" s="297"/>
    </row>
    <row r="251" spans="1:17" ht="24" hidden="1" x14ac:dyDescent="0.25">
      <c r="A251" s="78">
        <v>6320</v>
      </c>
      <c r="B251" s="40" t="s">
        <v>245</v>
      </c>
      <c r="C251" s="201">
        <f t="shared" si="456"/>
        <v>0</v>
      </c>
      <c r="D251" s="131">
        <f t="shared" ref="D251:E251" si="475">SUM(D252:D255)</f>
        <v>0</v>
      </c>
      <c r="E251" s="79">
        <f t="shared" si="475"/>
        <v>0</v>
      </c>
      <c r="F251" s="176">
        <f>SUM(F252:F255)</f>
        <v>0</v>
      </c>
      <c r="G251" s="233">
        <f t="shared" ref="G251" si="476">SUM(G252:G255)</f>
        <v>0</v>
      </c>
      <c r="H251" s="79">
        <f t="shared" ref="H251:I251" si="477">SUM(H252:H255)</f>
        <v>0</v>
      </c>
      <c r="I251" s="90">
        <f t="shared" si="477"/>
        <v>0</v>
      </c>
      <c r="J251" s="131">
        <f t="shared" ref="J251" si="478">SUM(J252:J255)</f>
        <v>0</v>
      </c>
      <c r="K251" s="79">
        <f t="shared" ref="K251:L251" si="479">SUM(K252:K255)</f>
        <v>0</v>
      </c>
      <c r="L251" s="176">
        <f t="shared" si="479"/>
        <v>0</v>
      </c>
      <c r="M251" s="233">
        <f t="shared" ref="M251" si="480">SUM(M252:M255)</f>
        <v>0</v>
      </c>
      <c r="N251" s="79">
        <f t="shared" ref="N251:O251" si="481">SUM(N252:N255)</f>
        <v>0</v>
      </c>
      <c r="O251" s="90">
        <f t="shared" si="481"/>
        <v>0</v>
      </c>
      <c r="P251" s="290"/>
      <c r="Q251" s="297"/>
    </row>
    <row r="252" spans="1:17" hidden="1" x14ac:dyDescent="0.25">
      <c r="A252" s="30">
        <v>6322</v>
      </c>
      <c r="B252" s="43" t="s">
        <v>246</v>
      </c>
      <c r="C252" s="190">
        <f t="shared" si="456"/>
        <v>0</v>
      </c>
      <c r="D252" s="264"/>
      <c r="E252" s="45"/>
      <c r="F252" s="95">
        <f t="shared" ref="F252:F257" si="482">D252+E252</f>
        <v>0</v>
      </c>
      <c r="G252" s="230"/>
      <c r="H252" s="45"/>
      <c r="I252" s="91">
        <f t="shared" ref="I252:I257" si="483">G252+H252</f>
        <v>0</v>
      </c>
      <c r="J252" s="264"/>
      <c r="K252" s="45"/>
      <c r="L252" s="95">
        <f t="shared" ref="L252:L257" si="484">J252+K252</f>
        <v>0</v>
      </c>
      <c r="M252" s="230"/>
      <c r="N252" s="45"/>
      <c r="O252" s="91">
        <f t="shared" ref="O252:O257" si="485">M252+N252</f>
        <v>0</v>
      </c>
      <c r="P252" s="291"/>
      <c r="Q252" s="297"/>
    </row>
    <row r="253" spans="1:17" ht="24" hidden="1" x14ac:dyDescent="0.25">
      <c r="A253" s="30">
        <v>6323</v>
      </c>
      <c r="B253" s="43" t="s">
        <v>247</v>
      </c>
      <c r="C253" s="190">
        <f t="shared" si="456"/>
        <v>0</v>
      </c>
      <c r="D253" s="264"/>
      <c r="E253" s="45"/>
      <c r="F253" s="95">
        <f t="shared" si="482"/>
        <v>0</v>
      </c>
      <c r="G253" s="230"/>
      <c r="H253" s="45"/>
      <c r="I253" s="91">
        <f t="shared" si="483"/>
        <v>0</v>
      </c>
      <c r="J253" s="264"/>
      <c r="K253" s="45"/>
      <c r="L253" s="95">
        <f t="shared" si="484"/>
        <v>0</v>
      </c>
      <c r="M253" s="230"/>
      <c r="N253" s="45"/>
      <c r="O253" s="91">
        <f t="shared" si="485"/>
        <v>0</v>
      </c>
      <c r="P253" s="291"/>
      <c r="Q253" s="297"/>
    </row>
    <row r="254" spans="1:17" ht="24" hidden="1" x14ac:dyDescent="0.25">
      <c r="A254" s="30">
        <v>6324</v>
      </c>
      <c r="B254" s="43" t="s">
        <v>301</v>
      </c>
      <c r="C254" s="190">
        <f t="shared" si="456"/>
        <v>0</v>
      </c>
      <c r="D254" s="264"/>
      <c r="E254" s="45"/>
      <c r="F254" s="95">
        <f t="shared" si="482"/>
        <v>0</v>
      </c>
      <c r="G254" s="230"/>
      <c r="H254" s="45"/>
      <c r="I254" s="91">
        <f t="shared" si="483"/>
        <v>0</v>
      </c>
      <c r="J254" s="264"/>
      <c r="K254" s="45"/>
      <c r="L254" s="95">
        <f t="shared" si="484"/>
        <v>0</v>
      </c>
      <c r="M254" s="230"/>
      <c r="N254" s="45"/>
      <c r="O254" s="91">
        <f t="shared" si="485"/>
        <v>0</v>
      </c>
      <c r="P254" s="291"/>
      <c r="Q254" s="297"/>
    </row>
    <row r="255" spans="1:17" hidden="1" x14ac:dyDescent="0.25">
      <c r="A255" s="27">
        <v>6329</v>
      </c>
      <c r="B255" s="40" t="s">
        <v>302</v>
      </c>
      <c r="C255" s="189">
        <f t="shared" si="456"/>
        <v>0</v>
      </c>
      <c r="D255" s="263"/>
      <c r="E255" s="42"/>
      <c r="F255" s="176">
        <f t="shared" si="482"/>
        <v>0</v>
      </c>
      <c r="G255" s="220"/>
      <c r="H255" s="42"/>
      <c r="I255" s="90">
        <f t="shared" si="483"/>
        <v>0</v>
      </c>
      <c r="J255" s="263"/>
      <c r="K255" s="42"/>
      <c r="L255" s="176">
        <f t="shared" si="484"/>
        <v>0</v>
      </c>
      <c r="M255" s="220"/>
      <c r="N255" s="42"/>
      <c r="O255" s="90">
        <f t="shared" si="485"/>
        <v>0</v>
      </c>
      <c r="P255" s="290"/>
      <c r="Q255" s="297"/>
    </row>
    <row r="256" spans="1:17" ht="24" hidden="1" x14ac:dyDescent="0.25">
      <c r="A256" s="92">
        <v>6330</v>
      </c>
      <c r="B256" s="93" t="s">
        <v>248</v>
      </c>
      <c r="C256" s="201">
        <f t="shared" si="456"/>
        <v>0</v>
      </c>
      <c r="D256" s="265"/>
      <c r="E256" s="84"/>
      <c r="F256" s="329">
        <f t="shared" si="482"/>
        <v>0</v>
      </c>
      <c r="G256" s="235"/>
      <c r="H256" s="84"/>
      <c r="I256" s="156">
        <f t="shared" si="483"/>
        <v>0</v>
      </c>
      <c r="J256" s="265"/>
      <c r="K256" s="84"/>
      <c r="L256" s="329">
        <f t="shared" si="484"/>
        <v>0</v>
      </c>
      <c r="M256" s="235"/>
      <c r="N256" s="84"/>
      <c r="O256" s="156">
        <f t="shared" si="485"/>
        <v>0</v>
      </c>
      <c r="P256" s="294"/>
      <c r="Q256" s="297"/>
    </row>
    <row r="257" spans="1:17" hidden="1" x14ac:dyDescent="0.25">
      <c r="A257" s="75">
        <v>6360</v>
      </c>
      <c r="B257" s="43" t="s">
        <v>249</v>
      </c>
      <c r="C257" s="190">
        <f t="shared" si="456"/>
        <v>0</v>
      </c>
      <c r="D257" s="264"/>
      <c r="E257" s="45"/>
      <c r="F257" s="95">
        <f t="shared" si="482"/>
        <v>0</v>
      </c>
      <c r="G257" s="230"/>
      <c r="H257" s="45"/>
      <c r="I257" s="91">
        <f t="shared" si="483"/>
        <v>0</v>
      </c>
      <c r="J257" s="264"/>
      <c r="K257" s="45"/>
      <c r="L257" s="95">
        <f t="shared" si="484"/>
        <v>0</v>
      </c>
      <c r="M257" s="230"/>
      <c r="N257" s="45"/>
      <c r="O257" s="91">
        <f t="shared" si="485"/>
        <v>0</v>
      </c>
      <c r="P257" s="291"/>
      <c r="Q257" s="297"/>
    </row>
    <row r="258" spans="1:17" ht="36" hidden="1" x14ac:dyDescent="0.25">
      <c r="A258" s="35">
        <v>6400</v>
      </c>
      <c r="B258" s="72" t="s">
        <v>250</v>
      </c>
      <c r="C258" s="188">
        <f t="shared" si="456"/>
        <v>0</v>
      </c>
      <c r="D258" s="130">
        <f t="shared" ref="D258:E258" si="486">SUM(D259,D263)</f>
        <v>0</v>
      </c>
      <c r="E258" s="38">
        <f t="shared" si="486"/>
        <v>0</v>
      </c>
      <c r="F258" s="175">
        <f>SUM(F259,F263)</f>
        <v>0</v>
      </c>
      <c r="G258" s="228">
        <f t="shared" ref="G258:O258" si="487">SUM(G259,G263)</f>
        <v>0</v>
      </c>
      <c r="H258" s="38">
        <f t="shared" si="487"/>
        <v>0</v>
      </c>
      <c r="I258" s="123">
        <f t="shared" si="487"/>
        <v>0</v>
      </c>
      <c r="J258" s="130">
        <f t="shared" si="487"/>
        <v>0</v>
      </c>
      <c r="K258" s="38">
        <f t="shared" si="487"/>
        <v>0</v>
      </c>
      <c r="L258" s="175">
        <f t="shared" si="487"/>
        <v>0</v>
      </c>
      <c r="M258" s="228">
        <f t="shared" si="487"/>
        <v>0</v>
      </c>
      <c r="N258" s="38">
        <f t="shared" si="487"/>
        <v>0</v>
      </c>
      <c r="O258" s="123">
        <f t="shared" si="487"/>
        <v>0</v>
      </c>
      <c r="P258" s="315"/>
      <c r="Q258" s="297"/>
    </row>
    <row r="259" spans="1:17" ht="24" hidden="1" x14ac:dyDescent="0.25">
      <c r="A259" s="78">
        <v>6410</v>
      </c>
      <c r="B259" s="40" t="s">
        <v>251</v>
      </c>
      <c r="C259" s="189">
        <f t="shared" si="456"/>
        <v>0</v>
      </c>
      <c r="D259" s="131">
        <f t="shared" ref="D259:E259" si="488">SUM(D260:D262)</f>
        <v>0</v>
      </c>
      <c r="E259" s="79">
        <f t="shared" si="488"/>
        <v>0</v>
      </c>
      <c r="F259" s="176">
        <f>SUM(F260:F262)</f>
        <v>0</v>
      </c>
      <c r="G259" s="233">
        <f t="shared" ref="G259" si="489">SUM(G260:G262)</f>
        <v>0</v>
      </c>
      <c r="H259" s="79">
        <f t="shared" ref="H259:I259" si="490">SUM(H260:H262)</f>
        <v>0</v>
      </c>
      <c r="I259" s="90">
        <f t="shared" si="490"/>
        <v>0</v>
      </c>
      <c r="J259" s="131">
        <f t="shared" ref="J259" si="491">SUM(J260:J262)</f>
        <v>0</v>
      </c>
      <c r="K259" s="79">
        <f t="shared" ref="K259:L259" si="492">SUM(K260:K262)</f>
        <v>0</v>
      </c>
      <c r="L259" s="176">
        <f t="shared" si="492"/>
        <v>0</v>
      </c>
      <c r="M259" s="233">
        <f t="shared" ref="M259" si="493">SUM(M260:M262)</f>
        <v>0</v>
      </c>
      <c r="N259" s="79">
        <f t="shared" ref="N259" si="494">SUM(N260:N262)</f>
        <v>0</v>
      </c>
      <c r="O259" s="155">
        <f t="shared" ref="O259" si="495">SUM(O260:O262)</f>
        <v>0</v>
      </c>
      <c r="P259" s="295"/>
      <c r="Q259" s="297"/>
    </row>
    <row r="260" spans="1:17" hidden="1" x14ac:dyDescent="0.25">
      <c r="A260" s="30">
        <v>6411</v>
      </c>
      <c r="B260" s="94" t="s">
        <v>252</v>
      </c>
      <c r="C260" s="190">
        <f t="shared" si="456"/>
        <v>0</v>
      </c>
      <c r="D260" s="264"/>
      <c r="E260" s="45"/>
      <c r="F260" s="95">
        <f t="shared" ref="F260:F262" si="496">D260+E260</f>
        <v>0</v>
      </c>
      <c r="G260" s="230"/>
      <c r="H260" s="45"/>
      <c r="I260" s="91">
        <f t="shared" ref="I260:I262" si="497">G260+H260</f>
        <v>0</v>
      </c>
      <c r="J260" s="264"/>
      <c r="K260" s="45"/>
      <c r="L260" s="95">
        <f t="shared" ref="L260:L262" si="498">J260+K260</f>
        <v>0</v>
      </c>
      <c r="M260" s="230"/>
      <c r="N260" s="45"/>
      <c r="O260" s="91">
        <f t="shared" ref="O260:O262" si="499">M260+N260</f>
        <v>0</v>
      </c>
      <c r="P260" s="291"/>
      <c r="Q260" s="297"/>
    </row>
    <row r="261" spans="1:17" ht="36" hidden="1" x14ac:dyDescent="0.25">
      <c r="A261" s="30">
        <v>6412</v>
      </c>
      <c r="B261" s="43" t="s">
        <v>253</v>
      </c>
      <c r="C261" s="190">
        <f t="shared" si="456"/>
        <v>0</v>
      </c>
      <c r="D261" s="264"/>
      <c r="E261" s="45"/>
      <c r="F261" s="95">
        <f t="shared" si="496"/>
        <v>0</v>
      </c>
      <c r="G261" s="230"/>
      <c r="H261" s="45"/>
      <c r="I261" s="91">
        <f t="shared" si="497"/>
        <v>0</v>
      </c>
      <c r="J261" s="264"/>
      <c r="K261" s="45"/>
      <c r="L261" s="95">
        <f t="shared" si="498"/>
        <v>0</v>
      </c>
      <c r="M261" s="230"/>
      <c r="N261" s="45"/>
      <c r="O261" s="91">
        <f t="shared" si="499"/>
        <v>0</v>
      </c>
      <c r="P261" s="291"/>
      <c r="Q261" s="297"/>
    </row>
    <row r="262" spans="1:17" ht="36" hidden="1" x14ac:dyDescent="0.25">
      <c r="A262" s="30">
        <v>6419</v>
      </c>
      <c r="B262" s="43" t="s">
        <v>254</v>
      </c>
      <c r="C262" s="190">
        <f t="shared" si="456"/>
        <v>0</v>
      </c>
      <c r="D262" s="264"/>
      <c r="E262" s="45"/>
      <c r="F262" s="95">
        <f t="shared" si="496"/>
        <v>0</v>
      </c>
      <c r="G262" s="230"/>
      <c r="H262" s="45"/>
      <c r="I262" s="91">
        <f t="shared" si="497"/>
        <v>0</v>
      </c>
      <c r="J262" s="264"/>
      <c r="K262" s="45"/>
      <c r="L262" s="95">
        <f t="shared" si="498"/>
        <v>0</v>
      </c>
      <c r="M262" s="230"/>
      <c r="N262" s="45"/>
      <c r="O262" s="91">
        <f t="shared" si="499"/>
        <v>0</v>
      </c>
      <c r="P262" s="291"/>
      <c r="Q262" s="297"/>
    </row>
    <row r="263" spans="1:17" ht="36" hidden="1" x14ac:dyDescent="0.25">
      <c r="A263" s="75">
        <v>6420</v>
      </c>
      <c r="B263" s="43" t="s">
        <v>255</v>
      </c>
      <c r="C263" s="190">
        <f t="shared" si="456"/>
        <v>0</v>
      </c>
      <c r="D263" s="132">
        <f t="shared" ref="D263:E263" si="500">SUM(D264:D267)</f>
        <v>0</v>
      </c>
      <c r="E263" s="76">
        <f t="shared" si="500"/>
        <v>0</v>
      </c>
      <c r="F263" s="95">
        <f>SUM(F264:F267)</f>
        <v>0</v>
      </c>
      <c r="G263" s="231">
        <f t="shared" ref="G263" si="501">SUM(G264:G267)</f>
        <v>0</v>
      </c>
      <c r="H263" s="76">
        <f t="shared" ref="H263:I263" si="502">SUM(H264:H267)</f>
        <v>0</v>
      </c>
      <c r="I263" s="91">
        <f t="shared" si="502"/>
        <v>0</v>
      </c>
      <c r="J263" s="132">
        <f t="shared" ref="J263" si="503">SUM(J264:J267)</f>
        <v>0</v>
      </c>
      <c r="K263" s="76">
        <f t="shared" ref="K263:L263" si="504">SUM(K264:K267)</f>
        <v>0</v>
      </c>
      <c r="L263" s="95">
        <f t="shared" si="504"/>
        <v>0</v>
      </c>
      <c r="M263" s="231">
        <f t="shared" ref="M263" si="505">SUM(M264:M267)</f>
        <v>0</v>
      </c>
      <c r="N263" s="76">
        <f t="shared" ref="N263" si="506">SUM(N264:N267)</f>
        <v>0</v>
      </c>
      <c r="O263" s="91">
        <f>SUM(O264:O267)</f>
        <v>0</v>
      </c>
      <c r="P263" s="291"/>
      <c r="Q263" s="297"/>
    </row>
    <row r="264" spans="1:17" hidden="1" x14ac:dyDescent="0.25">
      <c r="A264" s="30">
        <v>6421</v>
      </c>
      <c r="B264" s="43" t="s">
        <v>256</v>
      </c>
      <c r="C264" s="190">
        <f t="shared" si="456"/>
        <v>0</v>
      </c>
      <c r="D264" s="264"/>
      <c r="E264" s="45"/>
      <c r="F264" s="95">
        <f t="shared" ref="F264:F267" si="507">D264+E264</f>
        <v>0</v>
      </c>
      <c r="G264" s="230"/>
      <c r="H264" s="45"/>
      <c r="I264" s="91">
        <f t="shared" ref="I264:I267" si="508">G264+H264</f>
        <v>0</v>
      </c>
      <c r="J264" s="264"/>
      <c r="K264" s="45"/>
      <c r="L264" s="95">
        <f t="shared" ref="L264:L267" si="509">J264+K264</f>
        <v>0</v>
      </c>
      <c r="M264" s="230"/>
      <c r="N264" s="45"/>
      <c r="O264" s="91">
        <f t="shared" ref="O264:O267" si="510">M264+N264</f>
        <v>0</v>
      </c>
      <c r="P264" s="291"/>
      <c r="Q264" s="297"/>
    </row>
    <row r="265" spans="1:17" hidden="1" x14ac:dyDescent="0.25">
      <c r="A265" s="30">
        <v>6422</v>
      </c>
      <c r="B265" s="43" t="s">
        <v>257</v>
      </c>
      <c r="C265" s="190">
        <f t="shared" si="456"/>
        <v>0</v>
      </c>
      <c r="D265" s="264"/>
      <c r="E265" s="45"/>
      <c r="F265" s="95">
        <f t="shared" si="507"/>
        <v>0</v>
      </c>
      <c r="G265" s="230"/>
      <c r="H265" s="45"/>
      <c r="I265" s="91">
        <f t="shared" si="508"/>
        <v>0</v>
      </c>
      <c r="J265" s="264"/>
      <c r="K265" s="45"/>
      <c r="L265" s="95">
        <f t="shared" si="509"/>
        <v>0</v>
      </c>
      <c r="M265" s="230"/>
      <c r="N265" s="45"/>
      <c r="O265" s="91">
        <f t="shared" si="510"/>
        <v>0</v>
      </c>
      <c r="P265" s="291"/>
      <c r="Q265" s="297"/>
    </row>
    <row r="266" spans="1:17" ht="24" hidden="1" x14ac:dyDescent="0.25">
      <c r="A266" s="30">
        <v>6423</v>
      </c>
      <c r="B266" s="43" t="s">
        <v>258</v>
      </c>
      <c r="C266" s="190">
        <f t="shared" si="456"/>
        <v>0</v>
      </c>
      <c r="D266" s="264"/>
      <c r="E266" s="45"/>
      <c r="F266" s="95">
        <f t="shared" si="507"/>
        <v>0</v>
      </c>
      <c r="G266" s="230"/>
      <c r="H266" s="45"/>
      <c r="I266" s="91">
        <f t="shared" si="508"/>
        <v>0</v>
      </c>
      <c r="J266" s="264"/>
      <c r="K266" s="45"/>
      <c r="L266" s="95">
        <f t="shared" si="509"/>
        <v>0</v>
      </c>
      <c r="M266" s="230"/>
      <c r="N266" s="45"/>
      <c r="O266" s="91">
        <f t="shared" si="510"/>
        <v>0</v>
      </c>
      <c r="P266" s="291"/>
      <c r="Q266" s="297"/>
    </row>
    <row r="267" spans="1:17" ht="36" hidden="1" x14ac:dyDescent="0.25">
      <c r="A267" s="30">
        <v>6424</v>
      </c>
      <c r="B267" s="43" t="s">
        <v>259</v>
      </c>
      <c r="C267" s="190">
        <f t="shared" si="456"/>
        <v>0</v>
      </c>
      <c r="D267" s="264"/>
      <c r="E267" s="45"/>
      <c r="F267" s="95">
        <f t="shared" si="507"/>
        <v>0</v>
      </c>
      <c r="G267" s="230"/>
      <c r="H267" s="45"/>
      <c r="I267" s="91">
        <f t="shared" si="508"/>
        <v>0</v>
      </c>
      <c r="J267" s="264"/>
      <c r="K267" s="45"/>
      <c r="L267" s="95">
        <f t="shared" si="509"/>
        <v>0</v>
      </c>
      <c r="M267" s="230"/>
      <c r="N267" s="45"/>
      <c r="O267" s="91">
        <f t="shared" si="510"/>
        <v>0</v>
      </c>
      <c r="P267" s="291"/>
      <c r="Q267" s="297"/>
    </row>
    <row r="268" spans="1:17" ht="36" hidden="1" x14ac:dyDescent="0.25">
      <c r="A268" s="97">
        <v>7000</v>
      </c>
      <c r="B268" s="97" t="s">
        <v>260</v>
      </c>
      <c r="C268" s="203">
        <f>SUM(F268,I268,L268,O268)</f>
        <v>0</v>
      </c>
      <c r="D268" s="139">
        <f t="shared" ref="D268:E268" si="511">SUM(D269,D279)</f>
        <v>0</v>
      </c>
      <c r="E268" s="98">
        <f t="shared" si="511"/>
        <v>0</v>
      </c>
      <c r="F268" s="266">
        <f>SUM(F269,F279)</f>
        <v>0</v>
      </c>
      <c r="G268" s="237">
        <f t="shared" ref="G268" si="512">SUM(G269,G279)</f>
        <v>0</v>
      </c>
      <c r="H268" s="98">
        <f t="shared" ref="H268:I268" si="513">SUM(H269,H279)</f>
        <v>0</v>
      </c>
      <c r="I268" s="276">
        <f t="shared" si="513"/>
        <v>0</v>
      </c>
      <c r="J268" s="139">
        <f t="shared" ref="J268" si="514">SUM(J269,J279)</f>
        <v>0</v>
      </c>
      <c r="K268" s="98">
        <f t="shared" ref="K268:L268" si="515">SUM(K269,K279)</f>
        <v>0</v>
      </c>
      <c r="L268" s="266">
        <f t="shared" si="515"/>
        <v>0</v>
      </c>
      <c r="M268" s="237">
        <f t="shared" ref="M268" si="516">SUM(M269,M279)</f>
        <v>0</v>
      </c>
      <c r="N268" s="98">
        <f t="shared" ref="N268" si="517">SUM(N269,N279)</f>
        <v>0</v>
      </c>
      <c r="O268" s="158">
        <f>SUM(O269,O279)</f>
        <v>0</v>
      </c>
      <c r="P268" s="317"/>
      <c r="Q268" s="297"/>
    </row>
    <row r="269" spans="1:17" ht="24" hidden="1" x14ac:dyDescent="0.25">
      <c r="A269" s="35">
        <v>7200</v>
      </c>
      <c r="B269" s="72" t="s">
        <v>261</v>
      </c>
      <c r="C269" s="188">
        <f t="shared" si="456"/>
        <v>0</v>
      </c>
      <c r="D269" s="130">
        <f t="shared" ref="D269:E269" si="518">SUM(D270,D271,D274,D275,D278)</f>
        <v>0</v>
      </c>
      <c r="E269" s="38">
        <f t="shared" si="518"/>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78">
        <v>7210</v>
      </c>
      <c r="B270" s="40" t="s">
        <v>262</v>
      </c>
      <c r="C270" s="189">
        <f t="shared" si="456"/>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456"/>
        <v>0</v>
      </c>
      <c r="D271" s="132">
        <f t="shared" ref="D271:E271" si="519">SUM(D272:D273)</f>
        <v>0</v>
      </c>
      <c r="E271" s="76">
        <f t="shared" si="519"/>
        <v>0</v>
      </c>
      <c r="F271" s="95">
        <f>SUM(F272:F273)</f>
        <v>0</v>
      </c>
      <c r="G271" s="231">
        <f t="shared" ref="G271" si="520">SUM(G272:G273)</f>
        <v>0</v>
      </c>
      <c r="H271" s="76">
        <f t="shared" ref="H271:I271" si="521">SUM(H272:H273)</f>
        <v>0</v>
      </c>
      <c r="I271" s="91">
        <f t="shared" si="521"/>
        <v>0</v>
      </c>
      <c r="J271" s="132">
        <f t="shared" ref="J271" si="522">SUM(J272:J273)</f>
        <v>0</v>
      </c>
      <c r="K271" s="76">
        <f t="shared" ref="K271:L271" si="523">SUM(K272:K273)</f>
        <v>0</v>
      </c>
      <c r="L271" s="95">
        <f t="shared" si="523"/>
        <v>0</v>
      </c>
      <c r="M271" s="231">
        <f t="shared" ref="M271" si="524">SUM(M272:M273)</f>
        <v>0</v>
      </c>
      <c r="N271" s="76">
        <f t="shared" ref="N271:O271" si="525">SUM(N272:N273)</f>
        <v>0</v>
      </c>
      <c r="O271" s="91">
        <f t="shared" si="525"/>
        <v>0</v>
      </c>
      <c r="P271" s="291"/>
      <c r="Q271" s="301"/>
    </row>
    <row r="272" spans="1:17" s="96" customFormat="1" ht="36" hidden="1" x14ac:dyDescent="0.25">
      <c r="A272" s="30">
        <v>7221</v>
      </c>
      <c r="B272" s="43" t="s">
        <v>264</v>
      </c>
      <c r="C272" s="190">
        <f t="shared" si="456"/>
        <v>0</v>
      </c>
      <c r="D272" s="264"/>
      <c r="E272" s="45"/>
      <c r="F272" s="95">
        <f t="shared" ref="F272:F274" si="526">D272+E272</f>
        <v>0</v>
      </c>
      <c r="G272" s="230"/>
      <c r="H272" s="45"/>
      <c r="I272" s="91">
        <f t="shared" ref="I272:I274" si="527">G272+H272</f>
        <v>0</v>
      </c>
      <c r="J272" s="264"/>
      <c r="K272" s="45"/>
      <c r="L272" s="95">
        <f t="shared" ref="L272:L274" si="528">J272+K272</f>
        <v>0</v>
      </c>
      <c r="M272" s="230"/>
      <c r="N272" s="45"/>
      <c r="O272" s="91">
        <f t="shared" ref="O272:O274" si="529">M272+N272</f>
        <v>0</v>
      </c>
      <c r="P272" s="291"/>
      <c r="Q272" s="301"/>
    </row>
    <row r="273" spans="1:17" s="96" customFormat="1" ht="36" hidden="1" x14ac:dyDescent="0.25">
      <c r="A273" s="30">
        <v>7222</v>
      </c>
      <c r="B273" s="43" t="s">
        <v>265</v>
      </c>
      <c r="C273" s="190">
        <f t="shared" si="456"/>
        <v>0</v>
      </c>
      <c r="D273" s="264"/>
      <c r="E273" s="45"/>
      <c r="F273" s="95">
        <f t="shared" si="526"/>
        <v>0</v>
      </c>
      <c r="G273" s="230"/>
      <c r="H273" s="45"/>
      <c r="I273" s="91">
        <f t="shared" si="527"/>
        <v>0</v>
      </c>
      <c r="J273" s="264"/>
      <c r="K273" s="45"/>
      <c r="L273" s="95">
        <f t="shared" si="528"/>
        <v>0</v>
      </c>
      <c r="M273" s="230"/>
      <c r="N273" s="45"/>
      <c r="O273" s="91">
        <f t="shared" si="529"/>
        <v>0</v>
      </c>
      <c r="P273" s="291"/>
      <c r="Q273" s="301"/>
    </row>
    <row r="274" spans="1:17" ht="24" hidden="1" x14ac:dyDescent="0.25">
      <c r="A274" s="75">
        <v>7230</v>
      </c>
      <c r="B274" s="43" t="s">
        <v>308</v>
      </c>
      <c r="C274" s="190">
        <f t="shared" si="456"/>
        <v>0</v>
      </c>
      <c r="D274" s="264"/>
      <c r="E274" s="45"/>
      <c r="F274" s="95">
        <f t="shared" si="526"/>
        <v>0</v>
      </c>
      <c r="G274" s="230"/>
      <c r="H274" s="45"/>
      <c r="I274" s="91">
        <f t="shared" si="527"/>
        <v>0</v>
      </c>
      <c r="J274" s="264"/>
      <c r="K274" s="45"/>
      <c r="L274" s="95">
        <f t="shared" si="528"/>
        <v>0</v>
      </c>
      <c r="M274" s="230"/>
      <c r="N274" s="45"/>
      <c r="O274" s="91">
        <f t="shared" si="529"/>
        <v>0</v>
      </c>
      <c r="P274" s="291"/>
      <c r="Q274" s="297"/>
    </row>
    <row r="275" spans="1:17" ht="24" hidden="1" x14ac:dyDescent="0.25">
      <c r="A275" s="75">
        <v>7240</v>
      </c>
      <c r="B275" s="43" t="s">
        <v>266</v>
      </c>
      <c r="C275" s="190">
        <f t="shared" si="456"/>
        <v>0</v>
      </c>
      <c r="D275" s="132">
        <f t="shared" ref="D275:E275" si="530">SUM(D276:D277)</f>
        <v>0</v>
      </c>
      <c r="E275" s="76">
        <f t="shared" si="530"/>
        <v>0</v>
      </c>
      <c r="F275" s="95">
        <f>SUM(F276:F277)</f>
        <v>0</v>
      </c>
      <c r="G275" s="231">
        <f t="shared" ref="G275" si="531">SUM(G276:G277)</f>
        <v>0</v>
      </c>
      <c r="H275" s="76">
        <f t="shared" ref="H275:I275" si="532">SUM(H276:H277)</f>
        <v>0</v>
      </c>
      <c r="I275" s="91">
        <f t="shared" si="532"/>
        <v>0</v>
      </c>
      <c r="J275" s="132">
        <f t="shared" ref="J275" si="533">SUM(J276:J277)</f>
        <v>0</v>
      </c>
      <c r="K275" s="76">
        <f t="shared" ref="K275:L275" si="534">SUM(K276:K277)</f>
        <v>0</v>
      </c>
      <c r="L275" s="95">
        <f t="shared" si="534"/>
        <v>0</v>
      </c>
      <c r="M275" s="231">
        <f t="shared" ref="M275" si="535">SUM(M276:M277)</f>
        <v>0</v>
      </c>
      <c r="N275" s="76">
        <f t="shared" ref="N275:O275" si="536">SUM(N276:N277)</f>
        <v>0</v>
      </c>
      <c r="O275" s="91">
        <f t="shared" si="536"/>
        <v>0</v>
      </c>
      <c r="P275" s="291"/>
      <c r="Q275" s="297"/>
    </row>
    <row r="276" spans="1:17" ht="48" hidden="1" x14ac:dyDescent="0.25">
      <c r="A276" s="30">
        <v>7245</v>
      </c>
      <c r="B276" s="43" t="s">
        <v>267</v>
      </c>
      <c r="C276" s="190">
        <f t="shared" si="456"/>
        <v>0</v>
      </c>
      <c r="D276" s="264"/>
      <c r="E276" s="45"/>
      <c r="F276" s="95">
        <f t="shared" ref="F276:F278" si="537">D276+E276</f>
        <v>0</v>
      </c>
      <c r="G276" s="230"/>
      <c r="H276" s="45"/>
      <c r="I276" s="91">
        <f t="shared" ref="I276:I278" si="538">G276+H276</f>
        <v>0</v>
      </c>
      <c r="J276" s="264"/>
      <c r="K276" s="45"/>
      <c r="L276" s="95">
        <f t="shared" ref="L276:L278" si="539">J276+K276</f>
        <v>0</v>
      </c>
      <c r="M276" s="230"/>
      <c r="N276" s="45"/>
      <c r="O276" s="91">
        <f t="shared" ref="O276:O278" si="540">M276+N276</f>
        <v>0</v>
      </c>
      <c r="P276" s="291"/>
      <c r="Q276" s="297"/>
    </row>
    <row r="277" spans="1:17" ht="96" hidden="1" x14ac:dyDescent="0.25">
      <c r="A277" s="30">
        <v>7246</v>
      </c>
      <c r="B277" s="43" t="s">
        <v>268</v>
      </c>
      <c r="C277" s="190">
        <f t="shared" si="456"/>
        <v>0</v>
      </c>
      <c r="D277" s="264"/>
      <c r="E277" s="45"/>
      <c r="F277" s="95">
        <f t="shared" si="537"/>
        <v>0</v>
      </c>
      <c r="G277" s="230"/>
      <c r="H277" s="45"/>
      <c r="I277" s="91">
        <f t="shared" si="538"/>
        <v>0</v>
      </c>
      <c r="J277" s="264"/>
      <c r="K277" s="45"/>
      <c r="L277" s="95">
        <f t="shared" si="539"/>
        <v>0</v>
      </c>
      <c r="M277" s="230"/>
      <c r="N277" s="45"/>
      <c r="O277" s="91">
        <f t="shared" si="540"/>
        <v>0</v>
      </c>
      <c r="P277" s="291"/>
      <c r="Q277" s="297"/>
    </row>
    <row r="278" spans="1:17" ht="24" hidden="1" x14ac:dyDescent="0.25">
      <c r="A278" s="92">
        <v>7260</v>
      </c>
      <c r="B278" s="40" t="s">
        <v>269</v>
      </c>
      <c r="C278" s="189">
        <f t="shared" si="456"/>
        <v>0</v>
      </c>
      <c r="D278" s="263"/>
      <c r="E278" s="42"/>
      <c r="F278" s="176">
        <f t="shared" si="537"/>
        <v>0</v>
      </c>
      <c r="G278" s="220"/>
      <c r="H278" s="42"/>
      <c r="I278" s="90">
        <f t="shared" si="538"/>
        <v>0</v>
      </c>
      <c r="J278" s="263"/>
      <c r="K278" s="42"/>
      <c r="L278" s="176">
        <f t="shared" si="539"/>
        <v>0</v>
      </c>
      <c r="M278" s="220"/>
      <c r="N278" s="42"/>
      <c r="O278" s="90">
        <f t="shared" si="540"/>
        <v>0</v>
      </c>
      <c r="P278" s="290"/>
      <c r="Q278" s="297"/>
    </row>
    <row r="279" spans="1:17" hidden="1" x14ac:dyDescent="0.25">
      <c r="A279" s="55">
        <v>7700</v>
      </c>
      <c r="B279" s="105" t="s">
        <v>298</v>
      </c>
      <c r="C279" s="204">
        <f t="shared" si="456"/>
        <v>0</v>
      </c>
      <c r="D279" s="140">
        <f t="shared" ref="D279:O279" si="541">D280</f>
        <v>0</v>
      </c>
      <c r="E279" s="106">
        <f t="shared" si="541"/>
        <v>0</v>
      </c>
      <c r="F279" s="177">
        <f t="shared" si="541"/>
        <v>0</v>
      </c>
      <c r="G279" s="238">
        <f t="shared" si="541"/>
        <v>0</v>
      </c>
      <c r="H279" s="106">
        <f t="shared" si="541"/>
        <v>0</v>
      </c>
      <c r="I279" s="277">
        <f t="shared" si="541"/>
        <v>0</v>
      </c>
      <c r="J279" s="140">
        <f t="shared" si="541"/>
        <v>0</v>
      </c>
      <c r="K279" s="106">
        <f t="shared" si="541"/>
        <v>0</v>
      </c>
      <c r="L279" s="177">
        <f t="shared" si="541"/>
        <v>0</v>
      </c>
      <c r="M279" s="238">
        <f t="shared" si="541"/>
        <v>0</v>
      </c>
      <c r="N279" s="106">
        <f t="shared" si="541"/>
        <v>0</v>
      </c>
      <c r="O279" s="277">
        <f t="shared" si="541"/>
        <v>0</v>
      </c>
      <c r="P279" s="315"/>
      <c r="Q279" s="297"/>
    </row>
    <row r="280" spans="1:17" hidden="1" x14ac:dyDescent="0.25">
      <c r="A280" s="73">
        <v>7720</v>
      </c>
      <c r="B280" s="40" t="s">
        <v>299</v>
      </c>
      <c r="C280" s="191">
        <f t="shared" si="456"/>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456"/>
        <v>0</v>
      </c>
      <c r="D281" s="132">
        <f t="shared" ref="D281:E281" si="542">SUM(D282:D283)</f>
        <v>0</v>
      </c>
      <c r="E281" s="76">
        <f t="shared" si="542"/>
        <v>0</v>
      </c>
      <c r="F281" s="95">
        <f>SUM(F282:F283)</f>
        <v>0</v>
      </c>
      <c r="G281" s="231">
        <f t="shared" ref="G281" si="543">SUM(G282:G283)</f>
        <v>0</v>
      </c>
      <c r="H281" s="76">
        <f t="shared" ref="H281:I281" si="544">SUM(H282:H283)</f>
        <v>0</v>
      </c>
      <c r="I281" s="91">
        <f t="shared" si="544"/>
        <v>0</v>
      </c>
      <c r="J281" s="132">
        <f t="shared" ref="J281" si="545">SUM(J282:J283)</f>
        <v>0</v>
      </c>
      <c r="K281" s="76">
        <f t="shared" ref="K281:L281" si="546">SUM(K282:K283)</f>
        <v>0</v>
      </c>
      <c r="L281" s="95">
        <f t="shared" si="546"/>
        <v>0</v>
      </c>
      <c r="M281" s="231">
        <f t="shared" ref="M281" si="547">SUM(M282:M283)</f>
        <v>0</v>
      </c>
      <c r="N281" s="76">
        <f t="shared" ref="N281:O281" si="548">SUM(N282:N283)</f>
        <v>0</v>
      </c>
      <c r="O281" s="91">
        <f t="shared" si="548"/>
        <v>0</v>
      </c>
      <c r="P281" s="291"/>
      <c r="Q281" s="297"/>
    </row>
    <row r="282" spans="1:17" hidden="1" x14ac:dyDescent="0.25">
      <c r="A282" s="94" t="s">
        <v>271</v>
      </c>
      <c r="B282" s="30" t="s">
        <v>272</v>
      </c>
      <c r="C282" s="190">
        <f t="shared" si="456"/>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456"/>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456"/>
        <v>307518</v>
      </c>
      <c r="D284" s="141">
        <f t="shared" ref="D284:O284" si="549">SUM(D281,D268,D229,D194,D186,D172,D74,D52)</f>
        <v>235633</v>
      </c>
      <c r="E284" s="278">
        <f t="shared" si="549"/>
        <v>500</v>
      </c>
      <c r="F284" s="901">
        <f t="shared" si="549"/>
        <v>236133</v>
      </c>
      <c r="G284" s="240">
        <f t="shared" si="549"/>
        <v>60584</v>
      </c>
      <c r="H284" s="278">
        <f t="shared" si="549"/>
        <v>0</v>
      </c>
      <c r="I284" s="901">
        <f t="shared" si="549"/>
        <v>60584</v>
      </c>
      <c r="J284" s="141">
        <f t="shared" si="549"/>
        <v>10801</v>
      </c>
      <c r="K284" s="111">
        <f t="shared" si="549"/>
        <v>0</v>
      </c>
      <c r="L284" s="112">
        <f t="shared" si="549"/>
        <v>10801</v>
      </c>
      <c r="M284" s="240">
        <f t="shared" si="549"/>
        <v>0</v>
      </c>
      <c r="N284" s="111">
        <f t="shared" si="549"/>
        <v>0</v>
      </c>
      <c r="O284" s="278">
        <f t="shared" si="549"/>
        <v>0</v>
      </c>
      <c r="P284" s="318"/>
      <c r="Q284" s="297"/>
    </row>
    <row r="285" spans="1:17" s="19" customFormat="1" ht="13.5" thickTop="1" thickBot="1" x14ac:dyDescent="0.3">
      <c r="A285" s="1283" t="s">
        <v>276</v>
      </c>
      <c r="B285" s="1284"/>
      <c r="C285" s="206">
        <f t="shared" si="456"/>
        <v>-199</v>
      </c>
      <c r="D285" s="142">
        <f>SUM(D24,D25,D41,D42)-D50</f>
        <v>0</v>
      </c>
      <c r="E285" s="126">
        <f t="shared" ref="E285:F285" si="550">SUM(E24,E25,E41,E42)-E50</f>
        <v>0</v>
      </c>
      <c r="F285" s="909">
        <f t="shared" si="550"/>
        <v>0</v>
      </c>
      <c r="G285" s="241">
        <f>SUM(G24,G42)-G50</f>
        <v>0</v>
      </c>
      <c r="H285" s="126">
        <f t="shared" ref="H285:I285" si="551">SUM(H24,H42)-H50</f>
        <v>0</v>
      </c>
      <c r="I285" s="909">
        <f t="shared" si="551"/>
        <v>0</v>
      </c>
      <c r="J285" s="142">
        <f>SUM(J26,J42)-J50</f>
        <v>-199</v>
      </c>
      <c r="K285" s="114">
        <f t="shared" ref="K285:L285" si="552">SUM(K26,K42)-K50</f>
        <v>0</v>
      </c>
      <c r="L285" s="115">
        <f t="shared" si="552"/>
        <v>-199</v>
      </c>
      <c r="M285" s="241">
        <f>SUM(M44)-M50</f>
        <v>0</v>
      </c>
      <c r="N285" s="114">
        <f t="shared" ref="N285:O285" si="553">SUM(N44)-N50</f>
        <v>0</v>
      </c>
      <c r="O285" s="126">
        <f t="shared" si="553"/>
        <v>0</v>
      </c>
      <c r="P285" s="296"/>
      <c r="Q285" s="182"/>
    </row>
    <row r="286" spans="1:17" s="19" customFormat="1" ht="12.75" thickTop="1" x14ac:dyDescent="0.25">
      <c r="A286" s="1285" t="s">
        <v>277</v>
      </c>
      <c r="B286" s="1286"/>
      <c r="C286" s="207">
        <f t="shared" si="456"/>
        <v>199</v>
      </c>
      <c r="D286" s="143">
        <f>SUM(D287,D288)-D295+D296</f>
        <v>0</v>
      </c>
      <c r="E286" s="113">
        <f t="shared" ref="E286:O286" si="554">SUM(E287,E288)-E295+E296</f>
        <v>0</v>
      </c>
      <c r="F286" s="910">
        <f t="shared" si="554"/>
        <v>0</v>
      </c>
      <c r="G286" s="242">
        <f t="shared" si="554"/>
        <v>0</v>
      </c>
      <c r="H286" s="113">
        <f t="shared" si="554"/>
        <v>0</v>
      </c>
      <c r="I286" s="910">
        <f t="shared" si="554"/>
        <v>0</v>
      </c>
      <c r="J286" s="143">
        <f t="shared" si="554"/>
        <v>199</v>
      </c>
      <c r="K286" s="103">
        <f t="shared" si="554"/>
        <v>0</v>
      </c>
      <c r="L286" s="109">
        <f t="shared" si="554"/>
        <v>199</v>
      </c>
      <c r="M286" s="242">
        <f t="shared" si="554"/>
        <v>0</v>
      </c>
      <c r="N286" s="103">
        <f t="shared" si="554"/>
        <v>0</v>
      </c>
      <c r="O286" s="113">
        <f t="shared" si="554"/>
        <v>0</v>
      </c>
      <c r="P286" s="319"/>
      <c r="Q286" s="182"/>
    </row>
    <row r="287" spans="1:17" s="19" customFormat="1" ht="12.75" thickBot="1" x14ac:dyDescent="0.3">
      <c r="A287" s="63" t="s">
        <v>278</v>
      </c>
      <c r="B287" s="63" t="s">
        <v>279</v>
      </c>
      <c r="C287" s="197">
        <f t="shared" si="456"/>
        <v>199</v>
      </c>
      <c r="D287" s="134">
        <f t="shared" ref="D287:O287" si="555">D21-D281</f>
        <v>0</v>
      </c>
      <c r="E287" s="117">
        <f t="shared" si="555"/>
        <v>0</v>
      </c>
      <c r="F287" s="894">
        <f t="shared" si="555"/>
        <v>0</v>
      </c>
      <c r="G287" s="224">
        <f t="shared" si="555"/>
        <v>0</v>
      </c>
      <c r="H287" s="117">
        <f t="shared" si="555"/>
        <v>0</v>
      </c>
      <c r="I287" s="894">
        <f t="shared" si="555"/>
        <v>0</v>
      </c>
      <c r="J287" s="134">
        <f t="shared" si="555"/>
        <v>199</v>
      </c>
      <c r="K287" s="64">
        <f t="shared" si="555"/>
        <v>0</v>
      </c>
      <c r="L287" s="169">
        <f t="shared" si="555"/>
        <v>199</v>
      </c>
      <c r="M287" s="224">
        <f t="shared" si="555"/>
        <v>0</v>
      </c>
      <c r="N287" s="64">
        <f t="shared" si="555"/>
        <v>0</v>
      </c>
      <c r="O287" s="117">
        <f t="shared" si="555"/>
        <v>0</v>
      </c>
      <c r="P287" s="310"/>
      <c r="Q287" s="182"/>
    </row>
    <row r="288" spans="1:17" s="19" customFormat="1" ht="12.75" hidden="1" thickTop="1" x14ac:dyDescent="0.25">
      <c r="A288" s="116" t="s">
        <v>280</v>
      </c>
      <c r="B288" s="116" t="s">
        <v>281</v>
      </c>
      <c r="C288" s="207">
        <f t="shared" si="456"/>
        <v>0</v>
      </c>
      <c r="D288" s="143">
        <f t="shared" ref="D288:O288" si="556">SUM(D289,D291,D293)-SUM(D290,D292,D294)</f>
        <v>0</v>
      </c>
      <c r="E288" s="103">
        <f t="shared" si="556"/>
        <v>0</v>
      </c>
      <c r="F288" s="109">
        <f t="shared" si="556"/>
        <v>0</v>
      </c>
      <c r="G288" s="242">
        <f t="shared" si="556"/>
        <v>0</v>
      </c>
      <c r="H288" s="103">
        <f t="shared" si="556"/>
        <v>0</v>
      </c>
      <c r="I288" s="113">
        <f t="shared" si="556"/>
        <v>0</v>
      </c>
      <c r="J288" s="143">
        <f t="shared" si="556"/>
        <v>0</v>
      </c>
      <c r="K288" s="103">
        <f t="shared" si="556"/>
        <v>0</v>
      </c>
      <c r="L288" s="109">
        <f t="shared" si="556"/>
        <v>0</v>
      </c>
      <c r="M288" s="242">
        <f t="shared" si="556"/>
        <v>0</v>
      </c>
      <c r="N288" s="103">
        <f t="shared" si="556"/>
        <v>0</v>
      </c>
      <c r="O288" s="113">
        <f t="shared" si="556"/>
        <v>0</v>
      </c>
      <c r="P288" s="319"/>
      <c r="Q288" s="182"/>
    </row>
    <row r="289" spans="1:17" ht="12.75" hidden="1" thickTop="1" x14ac:dyDescent="0.25">
      <c r="A289" s="100" t="s">
        <v>282</v>
      </c>
      <c r="B289" s="60" t="s">
        <v>283</v>
      </c>
      <c r="C289" s="191">
        <f t="shared" si="456"/>
        <v>0</v>
      </c>
      <c r="D289" s="256"/>
      <c r="E289" s="49"/>
      <c r="F289" s="330">
        <f t="shared" ref="F289:F296" si="557">E289+D289</f>
        <v>0</v>
      </c>
      <c r="G289" s="239"/>
      <c r="H289" s="49"/>
      <c r="I289" s="155">
        <f t="shared" ref="I289:I296" si="558">H289+G289</f>
        <v>0</v>
      </c>
      <c r="J289" s="256"/>
      <c r="K289" s="49"/>
      <c r="L289" s="330">
        <f t="shared" ref="L289:L296" si="559">K289+J289</f>
        <v>0</v>
      </c>
      <c r="M289" s="239"/>
      <c r="N289" s="49"/>
      <c r="O289" s="155">
        <f t="shared" ref="O289:O296" si="560">N289+M289</f>
        <v>0</v>
      </c>
      <c r="P289" s="295"/>
      <c r="Q289" s="297"/>
    </row>
    <row r="290" spans="1:17" ht="24.75" hidden="1" thickTop="1" x14ac:dyDescent="0.25">
      <c r="A290" s="94" t="s">
        <v>284</v>
      </c>
      <c r="B290" s="29" t="s">
        <v>285</v>
      </c>
      <c r="C290" s="190">
        <f t="shared" si="456"/>
        <v>0</v>
      </c>
      <c r="D290" s="264"/>
      <c r="E290" s="45"/>
      <c r="F290" s="95">
        <f t="shared" si="557"/>
        <v>0</v>
      </c>
      <c r="G290" s="230"/>
      <c r="H290" s="45"/>
      <c r="I290" s="91">
        <f t="shared" si="558"/>
        <v>0</v>
      </c>
      <c r="J290" s="264"/>
      <c r="K290" s="45"/>
      <c r="L290" s="95">
        <f t="shared" si="559"/>
        <v>0</v>
      </c>
      <c r="M290" s="230"/>
      <c r="N290" s="45"/>
      <c r="O290" s="91">
        <f t="shared" si="560"/>
        <v>0</v>
      </c>
      <c r="P290" s="291"/>
      <c r="Q290" s="297"/>
    </row>
    <row r="291" spans="1:17" ht="12.75" hidden="1" thickTop="1" x14ac:dyDescent="0.25">
      <c r="A291" s="94" t="s">
        <v>286</v>
      </c>
      <c r="B291" s="29" t="s">
        <v>287</v>
      </c>
      <c r="C291" s="190">
        <f t="shared" si="456"/>
        <v>0</v>
      </c>
      <c r="D291" s="264"/>
      <c r="E291" s="45"/>
      <c r="F291" s="95">
        <f t="shared" si="557"/>
        <v>0</v>
      </c>
      <c r="G291" s="230"/>
      <c r="H291" s="45"/>
      <c r="I291" s="91">
        <f t="shared" si="558"/>
        <v>0</v>
      </c>
      <c r="J291" s="264"/>
      <c r="K291" s="45"/>
      <c r="L291" s="95">
        <f t="shared" si="559"/>
        <v>0</v>
      </c>
      <c r="M291" s="230"/>
      <c r="N291" s="45"/>
      <c r="O291" s="91">
        <f t="shared" si="560"/>
        <v>0</v>
      </c>
      <c r="P291" s="291"/>
      <c r="Q291" s="297"/>
    </row>
    <row r="292" spans="1:17" ht="24.75" hidden="1" thickTop="1" x14ac:dyDescent="0.25">
      <c r="A292" s="94" t="s">
        <v>288</v>
      </c>
      <c r="B292" s="29" t="s">
        <v>289</v>
      </c>
      <c r="C292" s="190">
        <f>SUM(F292,I292,L292,O292)</f>
        <v>0</v>
      </c>
      <c r="D292" s="264"/>
      <c r="E292" s="45"/>
      <c r="F292" s="95">
        <f t="shared" si="557"/>
        <v>0</v>
      </c>
      <c r="G292" s="230"/>
      <c r="H292" s="45"/>
      <c r="I292" s="91">
        <f t="shared" si="558"/>
        <v>0</v>
      </c>
      <c r="J292" s="264"/>
      <c r="K292" s="45"/>
      <c r="L292" s="95">
        <f t="shared" si="559"/>
        <v>0</v>
      </c>
      <c r="M292" s="230"/>
      <c r="N292" s="45"/>
      <c r="O292" s="91">
        <f t="shared" si="560"/>
        <v>0</v>
      </c>
      <c r="P292" s="291"/>
      <c r="Q292" s="297"/>
    </row>
    <row r="293" spans="1:17" ht="12.75" hidden="1" thickTop="1" x14ac:dyDescent="0.25">
      <c r="A293" s="94" t="s">
        <v>290</v>
      </c>
      <c r="B293" s="29" t="s">
        <v>291</v>
      </c>
      <c r="C293" s="190">
        <f t="shared" si="456"/>
        <v>0</v>
      </c>
      <c r="D293" s="264"/>
      <c r="E293" s="45"/>
      <c r="F293" s="95">
        <f t="shared" si="557"/>
        <v>0</v>
      </c>
      <c r="G293" s="230"/>
      <c r="H293" s="45"/>
      <c r="I293" s="91">
        <f t="shared" si="558"/>
        <v>0</v>
      </c>
      <c r="J293" s="264"/>
      <c r="K293" s="45"/>
      <c r="L293" s="95">
        <f t="shared" si="559"/>
        <v>0</v>
      </c>
      <c r="M293" s="230"/>
      <c r="N293" s="45"/>
      <c r="O293" s="91">
        <f t="shared" si="560"/>
        <v>0</v>
      </c>
      <c r="P293" s="291"/>
      <c r="Q293" s="297"/>
    </row>
    <row r="294" spans="1:17" ht="24.75" hidden="1" thickTop="1" x14ac:dyDescent="0.25">
      <c r="A294" s="101" t="s">
        <v>292</v>
      </c>
      <c r="B294" s="102" t="s">
        <v>293</v>
      </c>
      <c r="C294" s="201">
        <f t="shared" si="456"/>
        <v>0</v>
      </c>
      <c r="D294" s="265"/>
      <c r="E294" s="84"/>
      <c r="F294" s="329">
        <f t="shared" si="557"/>
        <v>0</v>
      </c>
      <c r="G294" s="235"/>
      <c r="H294" s="84"/>
      <c r="I294" s="156">
        <f t="shared" si="558"/>
        <v>0</v>
      </c>
      <c r="J294" s="265"/>
      <c r="K294" s="84"/>
      <c r="L294" s="329">
        <f t="shared" si="559"/>
        <v>0</v>
      </c>
      <c r="M294" s="235"/>
      <c r="N294" s="84"/>
      <c r="O294" s="156">
        <f t="shared" si="560"/>
        <v>0</v>
      </c>
      <c r="P294" s="294"/>
      <c r="Q294" s="297"/>
    </row>
    <row r="295" spans="1:17" s="19" customFormat="1" ht="13.5" hidden="1" thickTop="1" thickBot="1" x14ac:dyDescent="0.3">
      <c r="A295" s="118" t="s">
        <v>294</v>
      </c>
      <c r="B295" s="118" t="s">
        <v>295</v>
      </c>
      <c r="C295" s="206">
        <f t="shared" si="456"/>
        <v>0</v>
      </c>
      <c r="D295" s="267"/>
      <c r="E295" s="119"/>
      <c r="F295" s="115">
        <f t="shared" si="557"/>
        <v>0</v>
      </c>
      <c r="G295" s="243"/>
      <c r="H295" s="119"/>
      <c r="I295" s="126">
        <f t="shared" si="558"/>
        <v>0</v>
      </c>
      <c r="J295" s="267"/>
      <c r="K295" s="119"/>
      <c r="L295" s="115">
        <f t="shared" si="559"/>
        <v>0</v>
      </c>
      <c r="M295" s="243"/>
      <c r="N295" s="119"/>
      <c r="O295" s="126">
        <f t="shared" si="560"/>
        <v>0</v>
      </c>
      <c r="P295" s="296"/>
      <c r="Q295" s="182"/>
    </row>
    <row r="296" spans="1:17" s="19" customFormat="1" ht="48.75" hidden="1" thickTop="1" x14ac:dyDescent="0.25">
      <c r="A296" s="116" t="s">
        <v>296</v>
      </c>
      <c r="B296" s="104" t="s">
        <v>297</v>
      </c>
      <c r="C296" s="207">
        <f>SUM(F296,I296,L296,O296)</f>
        <v>0</v>
      </c>
      <c r="D296" s="268"/>
      <c r="E296" s="180"/>
      <c r="F296" s="175">
        <f t="shared" si="557"/>
        <v>0</v>
      </c>
      <c r="G296" s="234"/>
      <c r="H296" s="80"/>
      <c r="I296" s="123">
        <f t="shared" si="558"/>
        <v>0</v>
      </c>
      <c r="J296" s="248"/>
      <c r="K296" s="80"/>
      <c r="L296" s="175">
        <f t="shared" si="559"/>
        <v>0</v>
      </c>
      <c r="M296" s="234"/>
      <c r="N296" s="80"/>
      <c r="O296" s="123">
        <f t="shared" si="560"/>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rjlQH6gWswFAO4xVfOHr5EheyT8aYqd3rcMSXVjvk+f+tRzkhaPrrRTZkWSHo4YUIJPWpUMSOMRvq38U8qqL3Q==" saltValue="6GYj2f5Xel9kvkQmecasGQ==" spinCount="100000" sheet="1" objects="1" scenarios="1" formatCells="0" formatColumns="0" formatRows="0"/>
  <autoFilter ref="A18:P296">
    <filterColumn colId="2">
      <filters blank="1">
        <filter val="1 123"/>
        <filter val="1 225"/>
        <filter val="1 250"/>
        <filter val="1 333"/>
        <filter val="1 415"/>
        <filter val="1 500"/>
        <filter val="1 783"/>
        <filter val="1 840"/>
        <filter val="10 602"/>
        <filter val="100"/>
        <filter val="11 309"/>
        <filter val="12 525"/>
        <filter val="125"/>
        <filter val="13 002"/>
        <filter val="140"/>
        <filter val="173 649"/>
        <filter val="19 321"/>
        <filter val="199"/>
        <filter val="-199"/>
        <filter val="2 000"/>
        <filter val="2 680"/>
        <filter val="2 732"/>
        <filter val="200"/>
        <filter val="202 598"/>
        <filter val="212"/>
        <filter val="22 034"/>
        <filter val="22 328"/>
        <filter val="250"/>
        <filter val="255"/>
        <filter val="265 657"/>
        <filter val="296 717"/>
        <filter val="3 099"/>
        <filter val="3 237"/>
        <filter val="3 475"/>
        <filter val="3 709"/>
        <filter val="3 918"/>
        <filter val="307 518"/>
        <filter val="320"/>
        <filter val="330"/>
        <filter val="379"/>
        <filter val="4 150"/>
        <filter val="4 883"/>
        <filter val="4 889"/>
        <filter val="41 861"/>
        <filter val="47"/>
        <filter val="50"/>
        <filter val="50 534"/>
        <filter val="500"/>
        <filter val="505"/>
        <filter val="592"/>
        <filter val="6 270"/>
        <filter val="6 786"/>
        <filter val="6 915"/>
        <filter val="602"/>
        <filter val="63 059"/>
        <filter val="7 044"/>
        <filter val="70"/>
        <filter val="700"/>
        <filter val="72"/>
        <filter val="747"/>
        <filter val="750"/>
        <filter val="800"/>
        <filter val="830"/>
        <filter val="840"/>
        <filter val="9 680"/>
        <filter val="976"/>
        <filter val="986"/>
      </filters>
    </filterColumn>
  </autoFilter>
  <mergeCells count="32">
    <mergeCell ref="A286:B286"/>
    <mergeCell ref="C16:C17"/>
    <mergeCell ref="F16:F17"/>
    <mergeCell ref="I16:I17"/>
    <mergeCell ref="L16:L17"/>
    <mergeCell ref="A1:O1"/>
    <mergeCell ref="A285:B285"/>
    <mergeCell ref="A15:A17"/>
    <mergeCell ref="B15:B17"/>
    <mergeCell ref="C15:O15"/>
    <mergeCell ref="D16:D17"/>
    <mergeCell ref="E16:E17"/>
    <mergeCell ref="G16:G17"/>
    <mergeCell ref="C3:P3"/>
    <mergeCell ref="C4:P4"/>
    <mergeCell ref="C5:P5"/>
    <mergeCell ref="O16:O17"/>
    <mergeCell ref="P16:P17"/>
    <mergeCell ref="H16:H17"/>
    <mergeCell ref="J16:J17"/>
    <mergeCell ref="K16:K17"/>
    <mergeCell ref="M16:M17"/>
    <mergeCell ref="N16:N17"/>
    <mergeCell ref="C11:P11"/>
    <mergeCell ref="C12:P12"/>
    <mergeCell ref="C13:P13"/>
    <mergeCell ref="C10:P10"/>
    <mergeCell ref="A2:P2"/>
    <mergeCell ref="C6:P6"/>
    <mergeCell ref="C7:P7"/>
    <mergeCell ref="C8:P8"/>
    <mergeCell ref="C9:P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2017.gada 9.jūnija saistošajiem noteikumiem Nr.21
(protokols Nr.10, 2.punkts)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9" sqref="U9"/>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9.7109375" style="6" hidden="1" customWidth="1" outlineLevel="1"/>
    <col min="8" max="8" width="8.7109375" style="6" hidden="1" customWidth="1" outlineLevel="1"/>
    <col min="9" max="9" width="7.5703125" style="6" customWidth="1" collapsed="1"/>
    <col min="10" max="10" width="6.85546875" style="6" hidden="1" customWidth="1" outlineLevel="1"/>
    <col min="11" max="11" width="6.5703125" style="6" hidden="1" customWidth="1" outlineLevel="1"/>
    <col min="12" max="12" width="5.7109375" style="6" customWidth="1" collapsed="1"/>
    <col min="13" max="13" width="8.28515625" style="6" hidden="1" customWidth="1" outlineLevel="1"/>
    <col min="14" max="14" width="8" style="6" hidden="1" customWidth="1" outlineLevel="1"/>
    <col min="15" max="15" width="6.85546875" style="6" customWidth="1" collapsed="1"/>
    <col min="16" max="16" width="30" style="1" hidden="1" customWidth="1" outlineLevel="1"/>
    <col min="17" max="17" width="9.140625" style="1" collapsed="1"/>
    <col min="18" max="16384" width="9.140625" style="1"/>
  </cols>
  <sheetData>
    <row r="1" spans="1:17" x14ac:dyDescent="0.25">
      <c r="A1" s="1314" t="s">
        <v>501</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502</v>
      </c>
      <c r="D3" s="1318"/>
      <c r="E3" s="1318"/>
      <c r="F3" s="1318"/>
      <c r="G3" s="1318"/>
      <c r="H3" s="1318"/>
      <c r="I3" s="1318"/>
      <c r="J3" s="1318"/>
      <c r="K3" s="1318"/>
      <c r="L3" s="1318"/>
      <c r="M3" s="1318"/>
      <c r="N3" s="1318"/>
      <c r="O3" s="1318"/>
      <c r="P3" s="1319"/>
      <c r="Q3" s="297"/>
    </row>
    <row r="4" spans="1:17" ht="12.75" customHeight="1" x14ac:dyDescent="0.25">
      <c r="A4" s="4" t="s">
        <v>1</v>
      </c>
      <c r="B4" s="5"/>
      <c r="C4" s="1318" t="s">
        <v>503</v>
      </c>
      <c r="D4" s="1318"/>
      <c r="E4" s="1318"/>
      <c r="F4" s="1318"/>
      <c r="G4" s="1318"/>
      <c r="H4" s="1318"/>
      <c r="I4" s="1318"/>
      <c r="J4" s="1318"/>
      <c r="K4" s="1318"/>
      <c r="L4" s="1318"/>
      <c r="M4" s="1318"/>
      <c r="N4" s="1318"/>
      <c r="O4" s="1318"/>
      <c r="P4" s="1319"/>
      <c r="Q4" s="297"/>
    </row>
    <row r="5" spans="1:17" ht="12.75" customHeight="1" x14ac:dyDescent="0.25">
      <c r="A5" s="2" t="s">
        <v>2</v>
      </c>
      <c r="B5" s="3"/>
      <c r="C5" s="1293" t="s">
        <v>504</v>
      </c>
      <c r="D5" s="1293"/>
      <c r="E5" s="1293"/>
      <c r="F5" s="1293"/>
      <c r="G5" s="1293"/>
      <c r="H5" s="1293"/>
      <c r="I5" s="1293"/>
      <c r="J5" s="1293"/>
      <c r="K5" s="1293"/>
      <c r="L5" s="1293"/>
      <c r="M5" s="1293"/>
      <c r="N5" s="1293"/>
      <c r="O5" s="1293"/>
      <c r="P5" s="1294"/>
      <c r="Q5" s="297"/>
    </row>
    <row r="6" spans="1:17" ht="12.75" customHeight="1" x14ac:dyDescent="0.25">
      <c r="A6" s="2" t="s">
        <v>3</v>
      </c>
      <c r="B6" s="3"/>
      <c r="C6" s="1293" t="s">
        <v>505</v>
      </c>
      <c r="D6" s="1293"/>
      <c r="E6" s="1293"/>
      <c r="F6" s="1293"/>
      <c r="G6" s="1293"/>
      <c r="H6" s="1293"/>
      <c r="I6" s="1293"/>
      <c r="J6" s="1293"/>
      <c r="K6" s="1293"/>
      <c r="L6" s="1293"/>
      <c r="M6" s="1293"/>
      <c r="N6" s="1293"/>
      <c r="O6" s="1293"/>
      <c r="P6" s="1294"/>
      <c r="Q6" s="297"/>
    </row>
    <row r="7" spans="1:17" ht="25.5" customHeight="1" x14ac:dyDescent="0.25">
      <c r="A7" s="2" t="s">
        <v>4</v>
      </c>
      <c r="B7" s="3"/>
      <c r="C7" s="1318" t="s">
        <v>506</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t="s">
        <v>507</v>
      </c>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342"/>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2466</v>
      </c>
      <c r="D20" s="128">
        <f>SUM(D21,D24,D25,D41,D42)</f>
        <v>2386</v>
      </c>
      <c r="E20" s="269">
        <f>SUM(E21,E24,E25,E41,E42)</f>
        <v>80</v>
      </c>
      <c r="F20" s="888">
        <f>SUM(F21,F24,F25,F41,F42)</f>
        <v>2466</v>
      </c>
      <c r="G20" s="210">
        <f>SUM(G21,G24,G42)</f>
        <v>0</v>
      </c>
      <c r="H20" s="269">
        <f t="shared" ref="H20:I20" si="0">SUM(H21,H24,H42)</f>
        <v>0</v>
      </c>
      <c r="I20" s="888">
        <f t="shared" si="0"/>
        <v>0</v>
      </c>
      <c r="J20" s="128">
        <f>SUM(J21,J26,J42)</f>
        <v>0</v>
      </c>
      <c r="K20" s="22">
        <f t="shared" ref="K20:L20" si="1">SUM(K21,K26,K42)</f>
        <v>0</v>
      </c>
      <c r="L20" s="161">
        <f t="shared" si="1"/>
        <v>0</v>
      </c>
      <c r="M20" s="210">
        <f>SUM(M21,M44)</f>
        <v>0</v>
      </c>
      <c r="N20" s="22">
        <f t="shared" ref="N20:O20" si="2">SUM(N21,N44)</f>
        <v>0</v>
      </c>
      <c r="O20" s="269">
        <f t="shared" si="2"/>
        <v>0</v>
      </c>
      <c r="P20" s="302"/>
      <c r="Q20" s="182"/>
    </row>
    <row r="21" spans="1:17" ht="12.75" thickTop="1" x14ac:dyDescent="0.25">
      <c r="A21" s="23"/>
      <c r="B21" s="24" t="s">
        <v>21</v>
      </c>
      <c r="C21" s="184">
        <f t="shared" ref="C21" si="3">SUM(F21,I21,L21,O21)</f>
        <v>630</v>
      </c>
      <c r="D21" s="129">
        <f t="shared" ref="D21:E21" si="4">SUM(D22:D23)</f>
        <v>630</v>
      </c>
      <c r="E21" s="270">
        <f t="shared" si="4"/>
        <v>0</v>
      </c>
      <c r="F21" s="902">
        <f>SUM(F22:F23)</f>
        <v>630</v>
      </c>
      <c r="G21" s="211">
        <f t="shared" ref="G21:O21" si="5">SUM(G22:G23)</f>
        <v>0</v>
      </c>
      <c r="H21" s="270">
        <f t="shared" si="5"/>
        <v>0</v>
      </c>
      <c r="I21" s="902">
        <f t="shared" si="5"/>
        <v>0</v>
      </c>
      <c r="J21" s="129">
        <f t="shared" si="5"/>
        <v>0</v>
      </c>
      <c r="K21" s="25">
        <f t="shared" si="5"/>
        <v>0</v>
      </c>
      <c r="L21" s="162">
        <f t="shared" si="5"/>
        <v>0</v>
      </c>
      <c r="M21" s="211">
        <f>SUM(M22:M23)</f>
        <v>0</v>
      </c>
      <c r="N21" s="25">
        <f t="shared" si="5"/>
        <v>0</v>
      </c>
      <c r="O21" s="270">
        <f t="shared" si="5"/>
        <v>0</v>
      </c>
      <c r="P21" s="303"/>
      <c r="Q21" s="297"/>
    </row>
    <row r="22" spans="1:17"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6">M22+N22</f>
        <v>0</v>
      </c>
      <c r="P22" s="288"/>
      <c r="Q22" s="297"/>
    </row>
    <row r="23" spans="1:17" ht="12.75" thickBot="1" x14ac:dyDescent="0.3">
      <c r="A23" s="29"/>
      <c r="B23" s="30" t="s">
        <v>23</v>
      </c>
      <c r="C23" s="186">
        <f t="shared" ref="C23" si="7">SUM(F23,I23,L23,O23)</f>
        <v>630</v>
      </c>
      <c r="D23" s="246">
        <v>630</v>
      </c>
      <c r="E23" s="696"/>
      <c r="F23" s="904">
        <f t="shared" ref="F23:F24" si="8">D23+E23</f>
        <v>630</v>
      </c>
      <c r="G23" s="213"/>
      <c r="H23" s="696"/>
      <c r="I23" s="904">
        <f>G23+H23</f>
        <v>0</v>
      </c>
      <c r="J23" s="246"/>
      <c r="K23" s="31"/>
      <c r="L23" s="326">
        <f>J23+K23</f>
        <v>0</v>
      </c>
      <c r="M23" s="213"/>
      <c r="N23" s="31"/>
      <c r="O23" s="146">
        <f>M23+N23</f>
        <v>0</v>
      </c>
      <c r="P23" s="645"/>
      <c r="Q23" s="297"/>
    </row>
    <row r="24" spans="1:17" s="19" customFormat="1" ht="24.75" hidden="1" thickBot="1" x14ac:dyDescent="0.3">
      <c r="A24" s="32">
        <v>19300</v>
      </c>
      <c r="B24" s="32" t="s">
        <v>24</v>
      </c>
      <c r="C24" s="187">
        <f>SUM(F24,I24)</f>
        <v>0</v>
      </c>
      <c r="D24" s="247"/>
      <c r="E24" s="33"/>
      <c r="F24" s="327">
        <f t="shared" si="8"/>
        <v>0</v>
      </c>
      <c r="G24" s="214"/>
      <c r="H24" s="33"/>
      <c r="I24" s="332">
        <f t="shared" ref="I24" si="9">G24+H24</f>
        <v>0</v>
      </c>
      <c r="J24" s="286" t="s">
        <v>25</v>
      </c>
      <c r="K24" s="34" t="s">
        <v>25</v>
      </c>
      <c r="L24" s="163" t="s">
        <v>25</v>
      </c>
      <c r="M24" s="279" t="s">
        <v>25</v>
      </c>
      <c r="N24" s="147" t="s">
        <v>25</v>
      </c>
      <c r="O24" s="147" t="s">
        <v>25</v>
      </c>
      <c r="P24" s="380"/>
      <c r="Q24" s="182"/>
    </row>
    <row r="25" spans="1:17" s="19" customFormat="1" ht="36.75" thickTop="1" x14ac:dyDescent="0.25">
      <c r="A25" s="121">
        <v>18630</v>
      </c>
      <c r="B25" s="35" t="s">
        <v>26</v>
      </c>
      <c r="C25" s="188">
        <f>SUM(F25)</f>
        <v>1836</v>
      </c>
      <c r="D25" s="248">
        <v>1756</v>
      </c>
      <c r="E25" s="709">
        <v>80</v>
      </c>
      <c r="F25" s="905">
        <f>D25+E25</f>
        <v>1836</v>
      </c>
      <c r="G25" s="215" t="s">
        <v>25</v>
      </c>
      <c r="H25" s="122" t="s">
        <v>25</v>
      </c>
      <c r="I25" s="890" t="s">
        <v>25</v>
      </c>
      <c r="J25" s="249" t="s">
        <v>25</v>
      </c>
      <c r="K25" s="37" t="s">
        <v>25</v>
      </c>
      <c r="L25" s="164" t="s">
        <v>25</v>
      </c>
      <c r="M25" s="280" t="s">
        <v>25</v>
      </c>
      <c r="N25" s="122" t="s">
        <v>25</v>
      </c>
      <c r="O25" s="122" t="s">
        <v>25</v>
      </c>
      <c r="P25" s="643" t="s">
        <v>508</v>
      </c>
      <c r="Q25" s="182"/>
    </row>
    <row r="26" spans="1:17" s="19" customFormat="1" ht="36" hidden="1" x14ac:dyDescent="0.25">
      <c r="A26" s="35">
        <v>21300</v>
      </c>
      <c r="B26" s="35" t="s">
        <v>27</v>
      </c>
      <c r="C26" s="188">
        <f>SUM(L26)</f>
        <v>0</v>
      </c>
      <c r="D26" s="249" t="s">
        <v>25</v>
      </c>
      <c r="E26" s="37" t="s">
        <v>25</v>
      </c>
      <c r="F26" s="164" t="s">
        <v>25</v>
      </c>
      <c r="G26" s="215" t="s">
        <v>25</v>
      </c>
      <c r="H26" s="37" t="s">
        <v>25</v>
      </c>
      <c r="I26" s="122" t="s">
        <v>25</v>
      </c>
      <c r="J26" s="130">
        <f t="shared" ref="J26:K26" si="10">SUM(J27,J31,J33,J36)</f>
        <v>0</v>
      </c>
      <c r="K26" s="38">
        <f t="shared" si="10"/>
        <v>0</v>
      </c>
      <c r="L26" s="175">
        <f>SUM(L27,L31,L33,L36)</f>
        <v>0</v>
      </c>
      <c r="M26" s="280" t="s">
        <v>25</v>
      </c>
      <c r="N26" s="122" t="s">
        <v>25</v>
      </c>
      <c r="O26" s="122" t="s">
        <v>25</v>
      </c>
      <c r="P26" s="304"/>
      <c r="Q26" s="182"/>
    </row>
    <row r="27" spans="1:17" s="19" customFormat="1" ht="24" hidden="1" x14ac:dyDescent="0.25">
      <c r="A27" s="39">
        <v>21350</v>
      </c>
      <c r="B27" s="35" t="s">
        <v>28</v>
      </c>
      <c r="C27" s="188">
        <f t="shared" ref="C27:C40" si="11">SUM(L27)</f>
        <v>0</v>
      </c>
      <c r="D27" s="249" t="s">
        <v>25</v>
      </c>
      <c r="E27" s="37" t="s">
        <v>25</v>
      </c>
      <c r="F27" s="164" t="s">
        <v>25</v>
      </c>
      <c r="G27" s="215" t="s">
        <v>25</v>
      </c>
      <c r="H27" s="37" t="s">
        <v>25</v>
      </c>
      <c r="I27" s="122" t="s">
        <v>25</v>
      </c>
      <c r="J27" s="130">
        <f t="shared" ref="J27:K27" si="12">SUM(J28:J30)</f>
        <v>0</v>
      </c>
      <c r="K27" s="38">
        <f t="shared" si="12"/>
        <v>0</v>
      </c>
      <c r="L27" s="175">
        <f>SUM(L28:L30)</f>
        <v>0</v>
      </c>
      <c r="M27" s="280" t="s">
        <v>25</v>
      </c>
      <c r="N27" s="122" t="s">
        <v>25</v>
      </c>
      <c r="O27" s="122" t="s">
        <v>25</v>
      </c>
      <c r="P27" s="304"/>
      <c r="Q27" s="182"/>
    </row>
    <row r="28" spans="1:17" hidden="1" x14ac:dyDescent="0.25">
      <c r="A28" s="26">
        <v>21351</v>
      </c>
      <c r="B28" s="40" t="s">
        <v>29</v>
      </c>
      <c r="C28" s="189">
        <f t="shared" si="11"/>
        <v>0</v>
      </c>
      <c r="D28" s="250" t="s">
        <v>25</v>
      </c>
      <c r="E28" s="41" t="s">
        <v>25</v>
      </c>
      <c r="F28" s="165" t="s">
        <v>25</v>
      </c>
      <c r="G28" s="216" t="s">
        <v>25</v>
      </c>
      <c r="H28" s="41" t="s">
        <v>25</v>
      </c>
      <c r="I28" s="148" t="s">
        <v>25</v>
      </c>
      <c r="J28" s="564"/>
      <c r="K28" s="320"/>
      <c r="L28" s="176">
        <f t="shared" ref="L28:L30" si="13">J28+K28</f>
        <v>0</v>
      </c>
      <c r="M28" s="281" t="s">
        <v>25</v>
      </c>
      <c r="N28" s="148" t="s">
        <v>25</v>
      </c>
      <c r="O28" s="148" t="s">
        <v>25</v>
      </c>
      <c r="P28" s="305"/>
      <c r="Q28" s="297"/>
    </row>
    <row r="29" spans="1:17" hidden="1" x14ac:dyDescent="0.25">
      <c r="A29" s="29">
        <v>21352</v>
      </c>
      <c r="B29" s="43" t="s">
        <v>30</v>
      </c>
      <c r="C29" s="190">
        <f t="shared" si="11"/>
        <v>0</v>
      </c>
      <c r="D29" s="251" t="s">
        <v>25</v>
      </c>
      <c r="E29" s="44" t="s">
        <v>25</v>
      </c>
      <c r="F29" s="166" t="s">
        <v>25</v>
      </c>
      <c r="G29" s="217" t="s">
        <v>25</v>
      </c>
      <c r="H29" s="44" t="s">
        <v>25</v>
      </c>
      <c r="I29" s="149" t="s">
        <v>25</v>
      </c>
      <c r="J29" s="565"/>
      <c r="K29" s="321"/>
      <c r="L29" s="95">
        <f t="shared" si="13"/>
        <v>0</v>
      </c>
      <c r="M29" s="282" t="s">
        <v>25</v>
      </c>
      <c r="N29" s="149" t="s">
        <v>25</v>
      </c>
      <c r="O29" s="149" t="s">
        <v>25</v>
      </c>
      <c r="P29" s="306"/>
      <c r="Q29" s="297"/>
    </row>
    <row r="30" spans="1:17" ht="24" hidden="1" x14ac:dyDescent="0.25">
      <c r="A30" s="29">
        <v>21359</v>
      </c>
      <c r="B30" s="43" t="s">
        <v>31</v>
      </c>
      <c r="C30" s="190">
        <f t="shared" si="11"/>
        <v>0</v>
      </c>
      <c r="D30" s="251" t="s">
        <v>25</v>
      </c>
      <c r="E30" s="44" t="s">
        <v>25</v>
      </c>
      <c r="F30" s="166" t="s">
        <v>25</v>
      </c>
      <c r="G30" s="217" t="s">
        <v>25</v>
      </c>
      <c r="H30" s="44" t="s">
        <v>25</v>
      </c>
      <c r="I30" s="149" t="s">
        <v>25</v>
      </c>
      <c r="J30" s="565"/>
      <c r="K30" s="321"/>
      <c r="L30" s="95">
        <f t="shared" si="13"/>
        <v>0</v>
      </c>
      <c r="M30" s="282" t="s">
        <v>25</v>
      </c>
      <c r="N30" s="149" t="s">
        <v>25</v>
      </c>
      <c r="O30" s="149" t="s">
        <v>25</v>
      </c>
      <c r="P30" s="306"/>
      <c r="Q30" s="297"/>
    </row>
    <row r="31" spans="1:17" s="19" customFormat="1" ht="36" hidden="1" x14ac:dyDescent="0.25">
      <c r="A31" s="39">
        <v>21370</v>
      </c>
      <c r="B31" s="35" t="s">
        <v>32</v>
      </c>
      <c r="C31" s="188">
        <f t="shared" si="11"/>
        <v>0</v>
      </c>
      <c r="D31" s="249" t="s">
        <v>25</v>
      </c>
      <c r="E31" s="37" t="s">
        <v>25</v>
      </c>
      <c r="F31" s="164" t="s">
        <v>25</v>
      </c>
      <c r="G31" s="215" t="s">
        <v>25</v>
      </c>
      <c r="H31" s="37" t="s">
        <v>25</v>
      </c>
      <c r="I31" s="122" t="s">
        <v>25</v>
      </c>
      <c r="J31" s="130">
        <f t="shared" ref="J31:K31" si="14">SUM(J32)</f>
        <v>0</v>
      </c>
      <c r="K31" s="38">
        <f t="shared" si="14"/>
        <v>0</v>
      </c>
      <c r="L31" s="175">
        <f>SUM(L32)</f>
        <v>0</v>
      </c>
      <c r="M31" s="280" t="s">
        <v>25</v>
      </c>
      <c r="N31" s="122" t="s">
        <v>25</v>
      </c>
      <c r="O31" s="122" t="s">
        <v>25</v>
      </c>
      <c r="P31" s="304"/>
      <c r="Q31" s="182"/>
    </row>
    <row r="32" spans="1:17" ht="36" hidden="1" x14ac:dyDescent="0.25">
      <c r="A32" s="46">
        <v>21379</v>
      </c>
      <c r="B32" s="47" t="s">
        <v>33</v>
      </c>
      <c r="C32" s="191">
        <f t="shared" si="1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idden="1" x14ac:dyDescent="0.25">
      <c r="A33" s="39">
        <v>21380</v>
      </c>
      <c r="B33" s="35" t="s">
        <v>34</v>
      </c>
      <c r="C33" s="188">
        <f t="shared" si="11"/>
        <v>0</v>
      </c>
      <c r="D33" s="249" t="s">
        <v>25</v>
      </c>
      <c r="E33" s="37" t="s">
        <v>25</v>
      </c>
      <c r="F33" s="164" t="s">
        <v>25</v>
      </c>
      <c r="G33" s="215" t="s">
        <v>25</v>
      </c>
      <c r="H33" s="37" t="s">
        <v>25</v>
      </c>
      <c r="I33" s="122" t="s">
        <v>25</v>
      </c>
      <c r="J33" s="130">
        <f t="shared" ref="J33:K33" si="15">SUM(J34:J35)</f>
        <v>0</v>
      </c>
      <c r="K33" s="38">
        <f t="shared" si="15"/>
        <v>0</v>
      </c>
      <c r="L33" s="175">
        <f>SUM(L34:L35)</f>
        <v>0</v>
      </c>
      <c r="M33" s="280" t="s">
        <v>25</v>
      </c>
      <c r="N33" s="122" t="s">
        <v>25</v>
      </c>
      <c r="O33" s="122" t="s">
        <v>25</v>
      </c>
      <c r="P33" s="304"/>
      <c r="Q33" s="182"/>
    </row>
    <row r="34" spans="1:17" hidden="1" x14ac:dyDescent="0.25">
      <c r="A34" s="27">
        <v>21381</v>
      </c>
      <c r="B34" s="40" t="s">
        <v>35</v>
      </c>
      <c r="C34" s="189">
        <f t="shared" si="11"/>
        <v>0</v>
      </c>
      <c r="D34" s="250" t="s">
        <v>25</v>
      </c>
      <c r="E34" s="41" t="s">
        <v>25</v>
      </c>
      <c r="F34" s="165" t="s">
        <v>25</v>
      </c>
      <c r="G34" s="216" t="s">
        <v>25</v>
      </c>
      <c r="H34" s="41" t="s">
        <v>25</v>
      </c>
      <c r="I34" s="148" t="s">
        <v>25</v>
      </c>
      <c r="J34" s="564"/>
      <c r="K34" s="320"/>
      <c r="L34" s="176">
        <f t="shared" ref="L34:L35" si="16">J34+K34</f>
        <v>0</v>
      </c>
      <c r="M34" s="281" t="s">
        <v>25</v>
      </c>
      <c r="N34" s="148" t="s">
        <v>25</v>
      </c>
      <c r="O34" s="148" t="s">
        <v>25</v>
      </c>
      <c r="P34" s="305"/>
      <c r="Q34" s="297"/>
    </row>
    <row r="35" spans="1:17" ht="24" hidden="1" x14ac:dyDescent="0.25">
      <c r="A35" s="30">
        <v>21383</v>
      </c>
      <c r="B35" s="43" t="s">
        <v>36</v>
      </c>
      <c r="C35" s="190">
        <f t="shared" si="11"/>
        <v>0</v>
      </c>
      <c r="D35" s="251" t="s">
        <v>25</v>
      </c>
      <c r="E35" s="44" t="s">
        <v>25</v>
      </c>
      <c r="F35" s="166" t="s">
        <v>25</v>
      </c>
      <c r="G35" s="217" t="s">
        <v>25</v>
      </c>
      <c r="H35" s="44" t="s">
        <v>25</v>
      </c>
      <c r="I35" s="149" t="s">
        <v>25</v>
      </c>
      <c r="J35" s="565"/>
      <c r="K35" s="321"/>
      <c r="L35" s="95">
        <f t="shared" si="16"/>
        <v>0</v>
      </c>
      <c r="M35" s="282" t="s">
        <v>25</v>
      </c>
      <c r="N35" s="149" t="s">
        <v>25</v>
      </c>
      <c r="O35" s="149" t="s">
        <v>25</v>
      </c>
      <c r="P35" s="306"/>
      <c r="Q35" s="297"/>
    </row>
    <row r="36" spans="1:17" s="19" customFormat="1" ht="24" hidden="1" x14ac:dyDescent="0.25">
      <c r="A36" s="39">
        <v>21390</v>
      </c>
      <c r="B36" s="35" t="s">
        <v>37</v>
      </c>
      <c r="C36" s="188">
        <f t="shared" si="11"/>
        <v>0</v>
      </c>
      <c r="D36" s="249" t="s">
        <v>25</v>
      </c>
      <c r="E36" s="37" t="s">
        <v>25</v>
      </c>
      <c r="F36" s="164" t="s">
        <v>25</v>
      </c>
      <c r="G36" s="215" t="s">
        <v>25</v>
      </c>
      <c r="H36" s="37" t="s">
        <v>25</v>
      </c>
      <c r="I36" s="122" t="s">
        <v>25</v>
      </c>
      <c r="J36" s="130">
        <f t="shared" ref="J36:K36" si="17">SUM(J37:J40)</f>
        <v>0</v>
      </c>
      <c r="K36" s="38">
        <f t="shared" si="17"/>
        <v>0</v>
      </c>
      <c r="L36" s="175">
        <f>SUM(L37:L40)</f>
        <v>0</v>
      </c>
      <c r="M36" s="280" t="s">
        <v>25</v>
      </c>
      <c r="N36" s="122" t="s">
        <v>25</v>
      </c>
      <c r="O36" s="122" t="s">
        <v>25</v>
      </c>
      <c r="P36" s="304"/>
      <c r="Q36" s="182"/>
    </row>
    <row r="37" spans="1:17" ht="24" hidden="1" x14ac:dyDescent="0.25">
      <c r="A37" s="27">
        <v>21391</v>
      </c>
      <c r="B37" s="40" t="s">
        <v>38</v>
      </c>
      <c r="C37" s="189">
        <f t="shared" si="11"/>
        <v>0</v>
      </c>
      <c r="D37" s="250" t="s">
        <v>25</v>
      </c>
      <c r="E37" s="41" t="s">
        <v>25</v>
      </c>
      <c r="F37" s="165" t="s">
        <v>25</v>
      </c>
      <c r="G37" s="216" t="s">
        <v>25</v>
      </c>
      <c r="H37" s="41" t="s">
        <v>25</v>
      </c>
      <c r="I37" s="148" t="s">
        <v>25</v>
      </c>
      <c r="J37" s="564"/>
      <c r="K37" s="320"/>
      <c r="L37" s="176">
        <f t="shared" ref="L37:L40" si="18">J37+K37</f>
        <v>0</v>
      </c>
      <c r="M37" s="281" t="s">
        <v>25</v>
      </c>
      <c r="N37" s="148" t="s">
        <v>25</v>
      </c>
      <c r="O37" s="148" t="s">
        <v>25</v>
      </c>
      <c r="P37" s="305"/>
      <c r="Q37" s="297"/>
    </row>
    <row r="38" spans="1:17" hidden="1" x14ac:dyDescent="0.25">
      <c r="A38" s="30">
        <v>21393</v>
      </c>
      <c r="B38" s="43" t="s">
        <v>39</v>
      </c>
      <c r="C38" s="190">
        <f t="shared" si="11"/>
        <v>0</v>
      </c>
      <c r="D38" s="251" t="s">
        <v>25</v>
      </c>
      <c r="E38" s="44" t="s">
        <v>25</v>
      </c>
      <c r="F38" s="166" t="s">
        <v>25</v>
      </c>
      <c r="G38" s="217" t="s">
        <v>25</v>
      </c>
      <c r="H38" s="44" t="s">
        <v>25</v>
      </c>
      <c r="I38" s="149" t="s">
        <v>25</v>
      </c>
      <c r="J38" s="565"/>
      <c r="K38" s="321"/>
      <c r="L38" s="95">
        <f t="shared" si="18"/>
        <v>0</v>
      </c>
      <c r="M38" s="282" t="s">
        <v>25</v>
      </c>
      <c r="N38" s="149" t="s">
        <v>25</v>
      </c>
      <c r="O38" s="149" t="s">
        <v>25</v>
      </c>
      <c r="P38" s="306"/>
      <c r="Q38" s="297"/>
    </row>
    <row r="39" spans="1:17" hidden="1" x14ac:dyDescent="0.25">
      <c r="A39" s="30">
        <v>21395</v>
      </c>
      <c r="B39" s="43" t="s">
        <v>40</v>
      </c>
      <c r="C39" s="190">
        <f t="shared" si="11"/>
        <v>0</v>
      </c>
      <c r="D39" s="251" t="s">
        <v>25</v>
      </c>
      <c r="E39" s="44" t="s">
        <v>25</v>
      </c>
      <c r="F39" s="166" t="s">
        <v>25</v>
      </c>
      <c r="G39" s="217" t="s">
        <v>25</v>
      </c>
      <c r="H39" s="44" t="s">
        <v>25</v>
      </c>
      <c r="I39" s="149" t="s">
        <v>25</v>
      </c>
      <c r="J39" s="565"/>
      <c r="K39" s="321"/>
      <c r="L39" s="95">
        <f t="shared" si="18"/>
        <v>0</v>
      </c>
      <c r="M39" s="282" t="s">
        <v>25</v>
      </c>
      <c r="N39" s="149" t="s">
        <v>25</v>
      </c>
      <c r="O39" s="149" t="s">
        <v>25</v>
      </c>
      <c r="P39" s="306"/>
      <c r="Q39" s="297"/>
    </row>
    <row r="40" spans="1:17" ht="24" hidden="1" x14ac:dyDescent="0.25">
      <c r="A40" s="30">
        <v>21399</v>
      </c>
      <c r="B40" s="43" t="s">
        <v>41</v>
      </c>
      <c r="C40" s="190">
        <f t="shared" si="11"/>
        <v>0</v>
      </c>
      <c r="D40" s="251" t="s">
        <v>25</v>
      </c>
      <c r="E40" s="44" t="s">
        <v>25</v>
      </c>
      <c r="F40" s="166" t="s">
        <v>25</v>
      </c>
      <c r="G40" s="217" t="s">
        <v>25</v>
      </c>
      <c r="H40" s="44" t="s">
        <v>25</v>
      </c>
      <c r="I40" s="149" t="s">
        <v>25</v>
      </c>
      <c r="J40" s="565"/>
      <c r="K40" s="321"/>
      <c r="L40" s="95">
        <f t="shared" si="18"/>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hidden="1" x14ac:dyDescent="0.25">
      <c r="A42" s="50">
        <v>21490</v>
      </c>
      <c r="B42" s="51" t="s">
        <v>43</v>
      </c>
      <c r="C42" s="192">
        <f>SUM(F42,I42,L42)</f>
        <v>0</v>
      </c>
      <c r="D42" s="254">
        <f t="shared" ref="D42:E42" si="19">D43</f>
        <v>0</v>
      </c>
      <c r="E42" s="52">
        <f t="shared" si="19"/>
        <v>0</v>
      </c>
      <c r="F42" s="255">
        <f>F43</f>
        <v>0</v>
      </c>
      <c r="G42" s="219">
        <f t="shared" ref="G42:K42" si="20">G43</f>
        <v>0</v>
      </c>
      <c r="H42" s="52">
        <f t="shared" si="20"/>
        <v>0</v>
      </c>
      <c r="I42" s="271">
        <f t="shared" si="20"/>
        <v>0</v>
      </c>
      <c r="J42" s="254">
        <f t="shared" si="20"/>
        <v>0</v>
      </c>
      <c r="K42" s="52">
        <f t="shared" si="20"/>
        <v>0</v>
      </c>
      <c r="L42" s="255">
        <f>L43</f>
        <v>0</v>
      </c>
      <c r="M42" s="280" t="s">
        <v>25</v>
      </c>
      <c r="N42" s="122" t="s">
        <v>25</v>
      </c>
      <c r="O42" s="122" t="s">
        <v>25</v>
      </c>
      <c r="P42" s="304"/>
      <c r="Q42" s="182"/>
    </row>
    <row r="43" spans="1:17" s="19" customFormat="1" ht="24"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row>
    <row r="45" spans="1:17" ht="24" hidden="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289"/>
      <c r="Q45" s="297"/>
    </row>
    <row r="46" spans="1:17" ht="24" hidden="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4">SUM(F49,I49,L49,O49)</f>
        <v>2466</v>
      </c>
      <c r="D49" s="134">
        <f t="shared" ref="D49:E49" si="25">SUM(D50,D281)</f>
        <v>2386</v>
      </c>
      <c r="E49" s="117">
        <f t="shared" si="25"/>
        <v>80</v>
      </c>
      <c r="F49" s="894">
        <f>SUM(F50,F281)</f>
        <v>2466</v>
      </c>
      <c r="G49" s="224">
        <f t="shared" ref="G49:O49" si="26">SUM(G50,G281)</f>
        <v>0</v>
      </c>
      <c r="H49" s="117">
        <f t="shared" si="26"/>
        <v>0</v>
      </c>
      <c r="I49" s="894">
        <f t="shared" si="26"/>
        <v>0</v>
      </c>
      <c r="J49" s="134">
        <f t="shared" si="26"/>
        <v>0</v>
      </c>
      <c r="K49" s="64">
        <f t="shared" si="26"/>
        <v>0</v>
      </c>
      <c r="L49" s="169">
        <f t="shared" si="26"/>
        <v>0</v>
      </c>
      <c r="M49" s="224">
        <f t="shared" si="26"/>
        <v>0</v>
      </c>
      <c r="N49" s="64">
        <f t="shared" si="26"/>
        <v>0</v>
      </c>
      <c r="O49" s="117">
        <f t="shared" si="26"/>
        <v>0</v>
      </c>
      <c r="P49" s="310"/>
      <c r="Q49" s="182"/>
    </row>
    <row r="50" spans="1:17" s="19" customFormat="1" ht="36.75" thickTop="1" x14ac:dyDescent="0.25">
      <c r="A50" s="65"/>
      <c r="B50" s="66" t="s">
        <v>50</v>
      </c>
      <c r="C50" s="198">
        <f t="shared" si="24"/>
        <v>80</v>
      </c>
      <c r="D50" s="135">
        <f t="shared" ref="D50:E50" si="27">SUM(D51,D193)</f>
        <v>0</v>
      </c>
      <c r="E50" s="274">
        <f t="shared" si="27"/>
        <v>80</v>
      </c>
      <c r="F50" s="895">
        <f>SUM(F51,F193)</f>
        <v>80</v>
      </c>
      <c r="G50" s="225">
        <f t="shared" ref="G50:O50" si="28">SUM(G51,G193)</f>
        <v>0</v>
      </c>
      <c r="H50" s="274">
        <f t="shared" si="28"/>
        <v>0</v>
      </c>
      <c r="I50" s="895">
        <f t="shared" si="28"/>
        <v>0</v>
      </c>
      <c r="J50" s="135">
        <f t="shared" si="28"/>
        <v>0</v>
      </c>
      <c r="K50" s="67">
        <f t="shared" si="28"/>
        <v>0</v>
      </c>
      <c r="L50" s="170">
        <f t="shared" si="28"/>
        <v>0</v>
      </c>
      <c r="M50" s="225">
        <f t="shared" si="28"/>
        <v>0</v>
      </c>
      <c r="N50" s="67">
        <f t="shared" si="28"/>
        <v>0</v>
      </c>
      <c r="O50" s="274">
        <f t="shared" si="28"/>
        <v>0</v>
      </c>
      <c r="P50" s="311"/>
      <c r="Q50" s="182"/>
    </row>
    <row r="51" spans="1:17" s="19" customFormat="1" ht="24" x14ac:dyDescent="0.25">
      <c r="A51" s="68"/>
      <c r="B51" s="16" t="s">
        <v>51</v>
      </c>
      <c r="C51" s="199">
        <f t="shared" si="24"/>
        <v>80</v>
      </c>
      <c r="D51" s="136">
        <f t="shared" ref="D51:E51" si="29">SUM(D52,D74,D172,D186)</f>
        <v>0</v>
      </c>
      <c r="E51" s="275">
        <f t="shared" si="29"/>
        <v>80</v>
      </c>
      <c r="F51" s="896">
        <f>SUM(F52,F74,F172,F186)</f>
        <v>80</v>
      </c>
      <c r="G51" s="226">
        <f t="shared" ref="G51:O51" si="30">SUM(G52,G74,G172,G186)</f>
        <v>0</v>
      </c>
      <c r="H51" s="275">
        <f t="shared" si="30"/>
        <v>0</v>
      </c>
      <c r="I51" s="896">
        <f t="shared" si="30"/>
        <v>0</v>
      </c>
      <c r="J51" s="136">
        <f t="shared" si="30"/>
        <v>0</v>
      </c>
      <c r="K51" s="69">
        <f t="shared" si="30"/>
        <v>0</v>
      </c>
      <c r="L51" s="171">
        <f t="shared" si="30"/>
        <v>0</v>
      </c>
      <c r="M51" s="226">
        <f t="shared" si="30"/>
        <v>0</v>
      </c>
      <c r="N51" s="69">
        <f t="shared" si="30"/>
        <v>0</v>
      </c>
      <c r="O51" s="275">
        <f t="shared" si="30"/>
        <v>0</v>
      </c>
      <c r="P51" s="312"/>
      <c r="Q51" s="182"/>
    </row>
    <row r="52" spans="1:17" s="19" customFormat="1" hidden="1" x14ac:dyDescent="0.25">
      <c r="A52" s="70">
        <v>1000</v>
      </c>
      <c r="B52" s="70" t="s">
        <v>52</v>
      </c>
      <c r="C52" s="200">
        <f t="shared" si="24"/>
        <v>0</v>
      </c>
      <c r="D52" s="137">
        <f t="shared" ref="D52:E52" si="31">SUM(D53,D66)</f>
        <v>0</v>
      </c>
      <c r="E52" s="71">
        <f t="shared" si="31"/>
        <v>0</v>
      </c>
      <c r="F52" s="172">
        <f>SUM(F53,F66)</f>
        <v>0</v>
      </c>
      <c r="G52" s="227">
        <f t="shared" ref="G52:O52" si="32">SUM(G53,G66)</f>
        <v>0</v>
      </c>
      <c r="H52" s="71">
        <f t="shared" si="32"/>
        <v>0</v>
      </c>
      <c r="I52" s="125">
        <f t="shared" si="32"/>
        <v>0</v>
      </c>
      <c r="J52" s="137">
        <f t="shared" si="32"/>
        <v>0</v>
      </c>
      <c r="K52" s="71">
        <f t="shared" si="32"/>
        <v>0</v>
      </c>
      <c r="L52" s="172">
        <f t="shared" si="32"/>
        <v>0</v>
      </c>
      <c r="M52" s="227">
        <f t="shared" si="32"/>
        <v>0</v>
      </c>
      <c r="N52" s="71">
        <f t="shared" si="32"/>
        <v>0</v>
      </c>
      <c r="O52" s="125">
        <f t="shared" si="32"/>
        <v>0</v>
      </c>
      <c r="P52" s="313"/>
      <c r="Q52" s="182"/>
    </row>
    <row r="53" spans="1:17" hidden="1" x14ac:dyDescent="0.25">
      <c r="A53" s="35">
        <v>1100</v>
      </c>
      <c r="B53" s="72" t="s">
        <v>53</v>
      </c>
      <c r="C53" s="188">
        <f t="shared" si="24"/>
        <v>0</v>
      </c>
      <c r="D53" s="130">
        <f t="shared" ref="D53:E53" si="33">SUM(D54,D57,D65)</f>
        <v>0</v>
      </c>
      <c r="E53" s="38">
        <f t="shared" si="33"/>
        <v>0</v>
      </c>
      <c r="F53" s="175">
        <f>SUM(F54,F57,F65)</f>
        <v>0</v>
      </c>
      <c r="G53" s="228">
        <f t="shared" ref="G53:N53" si="34">SUM(G54,G57,G65)</f>
        <v>0</v>
      </c>
      <c r="H53" s="38">
        <f t="shared" si="34"/>
        <v>0</v>
      </c>
      <c r="I53" s="123">
        <f t="shared" si="34"/>
        <v>0</v>
      </c>
      <c r="J53" s="130">
        <f t="shared" si="34"/>
        <v>0</v>
      </c>
      <c r="K53" s="38">
        <f t="shared" si="34"/>
        <v>0</v>
      </c>
      <c r="L53" s="175">
        <f t="shared" si="34"/>
        <v>0</v>
      </c>
      <c r="M53" s="228">
        <f t="shared" si="34"/>
        <v>0</v>
      </c>
      <c r="N53" s="38">
        <f t="shared" si="34"/>
        <v>0</v>
      </c>
      <c r="O53" s="123">
        <f>SUM(O54,O57,O65)</f>
        <v>0</v>
      </c>
      <c r="P53" s="314"/>
      <c r="Q53" s="297"/>
    </row>
    <row r="54" spans="1:17" hidden="1" x14ac:dyDescent="0.25">
      <c r="A54" s="73">
        <v>1110</v>
      </c>
      <c r="B54" s="58" t="s">
        <v>54</v>
      </c>
      <c r="C54" s="195">
        <f>SUM(F54,I54,L54,O54)</f>
        <v>0</v>
      </c>
      <c r="D54" s="86">
        <f>SUM(D55:D56)</f>
        <v>0</v>
      </c>
      <c r="E54" s="74">
        <f>SUM(E55:E56)</f>
        <v>0</v>
      </c>
      <c r="F54" s="174">
        <f>SUM(F55:F56)</f>
        <v>0</v>
      </c>
      <c r="G54" s="229">
        <f t="shared" ref="G54:H54" si="35">SUM(G55:G56)</f>
        <v>0</v>
      </c>
      <c r="H54" s="74">
        <f t="shared" si="35"/>
        <v>0</v>
      </c>
      <c r="I54" s="154">
        <f>SUM(I55:I56)</f>
        <v>0</v>
      </c>
      <c r="J54" s="86">
        <f t="shared" ref="J54:K54" si="36">SUM(J55:J56)</f>
        <v>0</v>
      </c>
      <c r="K54" s="74">
        <f t="shared" si="36"/>
        <v>0</v>
      </c>
      <c r="L54" s="174">
        <f>SUM(L55:L56)</f>
        <v>0</v>
      </c>
      <c r="M54" s="229">
        <f t="shared" ref="M54:N54" si="37">SUM(M55:M56)</f>
        <v>0</v>
      </c>
      <c r="N54" s="74">
        <f t="shared" si="37"/>
        <v>0</v>
      </c>
      <c r="O54" s="154">
        <f>SUM(O55:O56)</f>
        <v>0</v>
      </c>
      <c r="P54" s="292"/>
      <c r="Q54" s="297"/>
    </row>
    <row r="55" spans="1:17" hidden="1" x14ac:dyDescent="0.25">
      <c r="A55" s="27">
        <v>1111</v>
      </c>
      <c r="B55" s="40" t="s">
        <v>55</v>
      </c>
      <c r="C55" s="189">
        <f t="shared" si="24"/>
        <v>0</v>
      </c>
      <c r="D55" s="263"/>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24"/>
        <v>0</v>
      </c>
      <c r="D56" s="264"/>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24"/>
        <v>0</v>
      </c>
      <c r="D57" s="132">
        <f t="shared" ref="D57:E57" si="38">SUM(D58:D64)</f>
        <v>0</v>
      </c>
      <c r="E57" s="76">
        <f t="shared" si="38"/>
        <v>0</v>
      </c>
      <c r="F57" s="95">
        <f>SUM(F58:F64)</f>
        <v>0</v>
      </c>
      <c r="G57" s="231">
        <f t="shared" ref="G57:N57" si="39">SUM(G58:G64)</f>
        <v>0</v>
      </c>
      <c r="H57" s="76">
        <f t="shared" si="39"/>
        <v>0</v>
      </c>
      <c r="I57" s="91">
        <f t="shared" si="39"/>
        <v>0</v>
      </c>
      <c r="J57" s="132">
        <f t="shared" si="39"/>
        <v>0</v>
      </c>
      <c r="K57" s="76">
        <f t="shared" si="39"/>
        <v>0</v>
      </c>
      <c r="L57" s="95">
        <f t="shared" si="39"/>
        <v>0</v>
      </c>
      <c r="M57" s="231">
        <f t="shared" si="39"/>
        <v>0</v>
      </c>
      <c r="N57" s="76">
        <f t="shared" si="39"/>
        <v>0</v>
      </c>
      <c r="O57" s="91">
        <f>SUM(O58:O64)</f>
        <v>0</v>
      </c>
      <c r="P57" s="291"/>
      <c r="Q57" s="297"/>
    </row>
    <row r="58" spans="1:17" hidden="1" x14ac:dyDescent="0.25">
      <c r="A58" s="30">
        <v>1141</v>
      </c>
      <c r="B58" s="43" t="s">
        <v>58</v>
      </c>
      <c r="C58" s="190">
        <f t="shared" si="24"/>
        <v>0</v>
      </c>
      <c r="D58" s="264"/>
      <c r="E58" s="45"/>
      <c r="F58" s="95">
        <f t="shared" ref="F58:F65" si="40">D58+E58</f>
        <v>0</v>
      </c>
      <c r="G58" s="230"/>
      <c r="H58" s="45"/>
      <c r="I58" s="91">
        <f t="shared" ref="I58:I65" si="41">G58+H58</f>
        <v>0</v>
      </c>
      <c r="J58" s="264"/>
      <c r="K58" s="45"/>
      <c r="L58" s="95">
        <f t="shared" ref="L58:L65" si="42">J58+K58</f>
        <v>0</v>
      </c>
      <c r="M58" s="230"/>
      <c r="N58" s="45"/>
      <c r="O58" s="91">
        <f t="shared" ref="O58:O65" si="43">M58+N58</f>
        <v>0</v>
      </c>
      <c r="P58" s="291"/>
      <c r="Q58" s="297"/>
    </row>
    <row r="59" spans="1:17" ht="24.75" hidden="1" customHeight="1" x14ac:dyDescent="0.25">
      <c r="A59" s="30">
        <v>1142</v>
      </c>
      <c r="B59" s="43" t="s">
        <v>59</v>
      </c>
      <c r="C59" s="190">
        <f t="shared" si="24"/>
        <v>0</v>
      </c>
      <c r="D59" s="264"/>
      <c r="E59" s="45"/>
      <c r="F59" s="95">
        <f t="shared" si="40"/>
        <v>0</v>
      </c>
      <c r="G59" s="230"/>
      <c r="H59" s="45"/>
      <c r="I59" s="91">
        <f t="shared" si="41"/>
        <v>0</v>
      </c>
      <c r="J59" s="264"/>
      <c r="K59" s="45"/>
      <c r="L59" s="95">
        <f t="shared" si="42"/>
        <v>0</v>
      </c>
      <c r="M59" s="230"/>
      <c r="N59" s="45"/>
      <c r="O59" s="91">
        <f t="shared" si="43"/>
        <v>0</v>
      </c>
      <c r="P59" s="291"/>
      <c r="Q59" s="297"/>
    </row>
    <row r="60" spans="1:17" ht="24" hidden="1" x14ac:dyDescent="0.25">
      <c r="A60" s="30">
        <v>1145</v>
      </c>
      <c r="B60" s="43" t="s">
        <v>60</v>
      </c>
      <c r="C60" s="190">
        <f t="shared" si="24"/>
        <v>0</v>
      </c>
      <c r="D60" s="264"/>
      <c r="E60" s="45"/>
      <c r="F60" s="95">
        <f t="shared" si="40"/>
        <v>0</v>
      </c>
      <c r="G60" s="230"/>
      <c r="H60" s="45"/>
      <c r="I60" s="91">
        <f t="shared" si="41"/>
        <v>0</v>
      </c>
      <c r="J60" s="264"/>
      <c r="K60" s="45"/>
      <c r="L60" s="95">
        <f t="shared" si="42"/>
        <v>0</v>
      </c>
      <c r="M60" s="230"/>
      <c r="N60" s="45"/>
      <c r="O60" s="91">
        <f t="shared" si="43"/>
        <v>0</v>
      </c>
      <c r="P60" s="291"/>
      <c r="Q60" s="297"/>
    </row>
    <row r="61" spans="1:17" ht="27.75" hidden="1" customHeight="1" x14ac:dyDescent="0.25">
      <c r="A61" s="30">
        <v>1146</v>
      </c>
      <c r="B61" s="43" t="s">
        <v>61</v>
      </c>
      <c r="C61" s="190">
        <f t="shared" si="24"/>
        <v>0</v>
      </c>
      <c r="D61" s="264"/>
      <c r="E61" s="45"/>
      <c r="F61" s="95">
        <f t="shared" si="40"/>
        <v>0</v>
      </c>
      <c r="G61" s="230"/>
      <c r="H61" s="45"/>
      <c r="I61" s="91">
        <f t="shared" si="41"/>
        <v>0</v>
      </c>
      <c r="J61" s="264"/>
      <c r="K61" s="45"/>
      <c r="L61" s="95">
        <f t="shared" si="42"/>
        <v>0</v>
      </c>
      <c r="M61" s="230"/>
      <c r="N61" s="45"/>
      <c r="O61" s="91">
        <f t="shared" si="43"/>
        <v>0</v>
      </c>
      <c r="P61" s="291"/>
      <c r="Q61" s="297"/>
    </row>
    <row r="62" spans="1:17" hidden="1" x14ac:dyDescent="0.25">
      <c r="A62" s="30">
        <v>1147</v>
      </c>
      <c r="B62" s="43" t="s">
        <v>62</v>
      </c>
      <c r="C62" s="190">
        <f t="shared" si="24"/>
        <v>0</v>
      </c>
      <c r="D62" s="264"/>
      <c r="E62" s="45"/>
      <c r="F62" s="95">
        <f t="shared" si="40"/>
        <v>0</v>
      </c>
      <c r="G62" s="230"/>
      <c r="H62" s="45"/>
      <c r="I62" s="91">
        <f t="shared" si="41"/>
        <v>0</v>
      </c>
      <c r="J62" s="264"/>
      <c r="K62" s="45"/>
      <c r="L62" s="95">
        <f t="shared" si="42"/>
        <v>0</v>
      </c>
      <c r="M62" s="230"/>
      <c r="N62" s="45"/>
      <c r="O62" s="91">
        <f t="shared" si="43"/>
        <v>0</v>
      </c>
      <c r="P62" s="291"/>
      <c r="Q62" s="297"/>
    </row>
    <row r="63" spans="1:17" hidden="1" x14ac:dyDescent="0.25">
      <c r="A63" s="30">
        <v>1148</v>
      </c>
      <c r="B63" s="43" t="s">
        <v>63</v>
      </c>
      <c r="C63" s="190">
        <f t="shared" si="24"/>
        <v>0</v>
      </c>
      <c r="D63" s="264"/>
      <c r="E63" s="45"/>
      <c r="F63" s="95">
        <f t="shared" si="40"/>
        <v>0</v>
      </c>
      <c r="G63" s="230"/>
      <c r="H63" s="45"/>
      <c r="I63" s="91">
        <f t="shared" si="41"/>
        <v>0</v>
      </c>
      <c r="J63" s="264"/>
      <c r="K63" s="45"/>
      <c r="L63" s="95">
        <f t="shared" si="42"/>
        <v>0</v>
      </c>
      <c r="M63" s="230"/>
      <c r="N63" s="45"/>
      <c r="O63" s="91">
        <f t="shared" si="43"/>
        <v>0</v>
      </c>
      <c r="P63" s="291"/>
      <c r="Q63" s="297"/>
    </row>
    <row r="64" spans="1:17" ht="36" hidden="1" x14ac:dyDescent="0.25">
      <c r="A64" s="30">
        <v>1149</v>
      </c>
      <c r="B64" s="43" t="s">
        <v>64</v>
      </c>
      <c r="C64" s="190">
        <f t="shared" si="24"/>
        <v>0</v>
      </c>
      <c r="D64" s="264"/>
      <c r="E64" s="45"/>
      <c r="F64" s="95">
        <f t="shared" si="40"/>
        <v>0</v>
      </c>
      <c r="G64" s="230"/>
      <c r="H64" s="45"/>
      <c r="I64" s="91">
        <f t="shared" si="41"/>
        <v>0</v>
      </c>
      <c r="J64" s="264"/>
      <c r="K64" s="45"/>
      <c r="L64" s="95">
        <f t="shared" si="42"/>
        <v>0</v>
      </c>
      <c r="M64" s="230"/>
      <c r="N64" s="45"/>
      <c r="O64" s="91">
        <f t="shared" si="43"/>
        <v>0</v>
      </c>
      <c r="P64" s="291"/>
      <c r="Q64" s="297"/>
    </row>
    <row r="65" spans="1:17" ht="36" hidden="1" x14ac:dyDescent="0.25">
      <c r="A65" s="73">
        <v>1150</v>
      </c>
      <c r="B65" s="58" t="s">
        <v>65</v>
      </c>
      <c r="C65" s="195">
        <f t="shared" si="24"/>
        <v>0</v>
      </c>
      <c r="D65" s="261"/>
      <c r="E65" s="77"/>
      <c r="F65" s="174">
        <f t="shared" si="40"/>
        <v>0</v>
      </c>
      <c r="G65" s="232"/>
      <c r="H65" s="77"/>
      <c r="I65" s="154">
        <f t="shared" si="41"/>
        <v>0</v>
      </c>
      <c r="J65" s="261"/>
      <c r="K65" s="77"/>
      <c r="L65" s="174">
        <f t="shared" si="42"/>
        <v>0</v>
      </c>
      <c r="M65" s="232"/>
      <c r="N65" s="77"/>
      <c r="O65" s="154">
        <f t="shared" si="43"/>
        <v>0</v>
      </c>
      <c r="P65" s="292"/>
      <c r="Q65" s="297"/>
    </row>
    <row r="66" spans="1:17" ht="36" hidden="1" x14ac:dyDescent="0.25">
      <c r="A66" s="35">
        <v>1200</v>
      </c>
      <c r="B66" s="72" t="s">
        <v>66</v>
      </c>
      <c r="C66" s="188">
        <f t="shared" si="24"/>
        <v>0</v>
      </c>
      <c r="D66" s="130">
        <f t="shared" ref="D66:E66" si="44">SUM(D67:D68)</f>
        <v>0</v>
      </c>
      <c r="E66" s="38">
        <f t="shared" si="44"/>
        <v>0</v>
      </c>
      <c r="F66" s="175">
        <f>SUM(F67:F68)</f>
        <v>0</v>
      </c>
      <c r="G66" s="228">
        <f t="shared" ref="G66:N66" si="45">SUM(G67:G68)</f>
        <v>0</v>
      </c>
      <c r="H66" s="38">
        <f t="shared" si="45"/>
        <v>0</v>
      </c>
      <c r="I66" s="123">
        <f t="shared" si="45"/>
        <v>0</v>
      </c>
      <c r="J66" s="130">
        <f t="shared" si="45"/>
        <v>0</v>
      </c>
      <c r="K66" s="38">
        <f t="shared" si="45"/>
        <v>0</v>
      </c>
      <c r="L66" s="175">
        <f t="shared" si="45"/>
        <v>0</v>
      </c>
      <c r="M66" s="228">
        <f t="shared" si="45"/>
        <v>0</v>
      </c>
      <c r="N66" s="38">
        <f t="shared" si="45"/>
        <v>0</v>
      </c>
      <c r="O66" s="123">
        <f>SUM(O67:O68)</f>
        <v>0</v>
      </c>
      <c r="P66" s="293"/>
      <c r="Q66" s="297"/>
    </row>
    <row r="67" spans="1:17" ht="24" hidden="1" x14ac:dyDescent="0.25">
      <c r="A67" s="341">
        <v>1210</v>
      </c>
      <c r="B67" s="40" t="s">
        <v>67</v>
      </c>
      <c r="C67" s="189">
        <f t="shared" si="24"/>
        <v>0</v>
      </c>
      <c r="D67" s="263"/>
      <c r="E67" s="42"/>
      <c r="F67" s="176">
        <f>D67+E67</f>
        <v>0</v>
      </c>
      <c r="G67" s="220"/>
      <c r="H67" s="42"/>
      <c r="I67" s="90">
        <f>G67+H67</f>
        <v>0</v>
      </c>
      <c r="J67" s="263"/>
      <c r="K67" s="42"/>
      <c r="L67" s="176">
        <f>J67+K67</f>
        <v>0</v>
      </c>
      <c r="M67" s="220"/>
      <c r="N67" s="42"/>
      <c r="O67" s="90">
        <f>M67+N67</f>
        <v>0</v>
      </c>
      <c r="P67" s="290"/>
      <c r="Q67" s="297"/>
    </row>
    <row r="68" spans="1:17" ht="24" hidden="1" x14ac:dyDescent="0.25">
      <c r="A68" s="75">
        <v>1220</v>
      </c>
      <c r="B68" s="43" t="s">
        <v>68</v>
      </c>
      <c r="C68" s="190">
        <f t="shared" si="24"/>
        <v>0</v>
      </c>
      <c r="D68" s="132">
        <f t="shared" ref="D68:E68" si="46">SUM(D69:D73)</f>
        <v>0</v>
      </c>
      <c r="E68" s="76">
        <f t="shared" si="46"/>
        <v>0</v>
      </c>
      <c r="F68" s="95">
        <f>SUM(F69:F73)</f>
        <v>0</v>
      </c>
      <c r="G68" s="231">
        <f t="shared" ref="G68:O68" si="47">SUM(G69:G73)</f>
        <v>0</v>
      </c>
      <c r="H68" s="76">
        <f t="shared" si="47"/>
        <v>0</v>
      </c>
      <c r="I68" s="91">
        <f t="shared" si="47"/>
        <v>0</v>
      </c>
      <c r="J68" s="132">
        <f t="shared" si="47"/>
        <v>0</v>
      </c>
      <c r="K68" s="76">
        <f t="shared" si="47"/>
        <v>0</v>
      </c>
      <c r="L68" s="95">
        <f t="shared" si="47"/>
        <v>0</v>
      </c>
      <c r="M68" s="231">
        <f t="shared" si="47"/>
        <v>0</v>
      </c>
      <c r="N68" s="76">
        <f t="shared" si="47"/>
        <v>0</v>
      </c>
      <c r="O68" s="91">
        <f t="shared" si="47"/>
        <v>0</v>
      </c>
      <c r="P68" s="291"/>
      <c r="Q68" s="297"/>
    </row>
    <row r="69" spans="1:17" ht="60" hidden="1" x14ac:dyDescent="0.25">
      <c r="A69" s="30">
        <v>1221</v>
      </c>
      <c r="B69" s="43" t="s">
        <v>69</v>
      </c>
      <c r="C69" s="190">
        <f t="shared" si="24"/>
        <v>0</v>
      </c>
      <c r="D69" s="264"/>
      <c r="E69" s="45"/>
      <c r="F69" s="95">
        <f t="shared" ref="F69:F73" si="48">D69+E69</f>
        <v>0</v>
      </c>
      <c r="G69" s="230"/>
      <c r="H69" s="45"/>
      <c r="I69" s="91">
        <f t="shared" ref="I69:I73" si="49">G69+H69</f>
        <v>0</v>
      </c>
      <c r="J69" s="264"/>
      <c r="K69" s="45"/>
      <c r="L69" s="95">
        <f t="shared" ref="L69:L73" si="50">J69+K69</f>
        <v>0</v>
      </c>
      <c r="M69" s="230"/>
      <c r="N69" s="45"/>
      <c r="O69" s="91">
        <f t="shared" ref="O69:O73" si="51">M69+N69</f>
        <v>0</v>
      </c>
      <c r="P69" s="291"/>
      <c r="Q69" s="297"/>
    </row>
    <row r="70" spans="1:17" hidden="1" x14ac:dyDescent="0.25">
      <c r="A70" s="30">
        <v>1223</v>
      </c>
      <c r="B70" s="43" t="s">
        <v>70</v>
      </c>
      <c r="C70" s="190">
        <f t="shared" si="24"/>
        <v>0</v>
      </c>
      <c r="D70" s="264"/>
      <c r="E70" s="45"/>
      <c r="F70" s="95">
        <f t="shared" si="48"/>
        <v>0</v>
      </c>
      <c r="G70" s="230"/>
      <c r="H70" s="45"/>
      <c r="I70" s="91">
        <f t="shared" si="49"/>
        <v>0</v>
      </c>
      <c r="J70" s="264"/>
      <c r="K70" s="45"/>
      <c r="L70" s="95">
        <f t="shared" si="50"/>
        <v>0</v>
      </c>
      <c r="M70" s="230"/>
      <c r="N70" s="45"/>
      <c r="O70" s="91">
        <f t="shared" si="51"/>
        <v>0</v>
      </c>
      <c r="P70" s="291"/>
      <c r="Q70" s="297"/>
    </row>
    <row r="71" spans="1:17" hidden="1" x14ac:dyDescent="0.25">
      <c r="A71" s="30">
        <v>1225</v>
      </c>
      <c r="B71" s="43" t="s">
        <v>71</v>
      </c>
      <c r="C71" s="190">
        <f t="shared" si="24"/>
        <v>0</v>
      </c>
      <c r="D71" s="264"/>
      <c r="E71" s="45"/>
      <c r="F71" s="95">
        <f t="shared" si="48"/>
        <v>0</v>
      </c>
      <c r="G71" s="230"/>
      <c r="H71" s="45"/>
      <c r="I71" s="91">
        <f t="shared" si="49"/>
        <v>0</v>
      </c>
      <c r="J71" s="264"/>
      <c r="K71" s="45"/>
      <c r="L71" s="95">
        <f t="shared" si="50"/>
        <v>0</v>
      </c>
      <c r="M71" s="230"/>
      <c r="N71" s="45"/>
      <c r="O71" s="91">
        <f t="shared" si="51"/>
        <v>0</v>
      </c>
      <c r="P71" s="291"/>
      <c r="Q71" s="297"/>
    </row>
    <row r="72" spans="1:17" ht="36" hidden="1" x14ac:dyDescent="0.25">
      <c r="A72" s="30">
        <v>1227</v>
      </c>
      <c r="B72" s="43" t="s">
        <v>72</v>
      </c>
      <c r="C72" s="190">
        <f t="shared" si="24"/>
        <v>0</v>
      </c>
      <c r="D72" s="264"/>
      <c r="E72" s="45"/>
      <c r="F72" s="95">
        <f t="shared" si="48"/>
        <v>0</v>
      </c>
      <c r="G72" s="230"/>
      <c r="H72" s="45"/>
      <c r="I72" s="91">
        <f t="shared" si="49"/>
        <v>0</v>
      </c>
      <c r="J72" s="264"/>
      <c r="K72" s="45"/>
      <c r="L72" s="95">
        <f t="shared" si="50"/>
        <v>0</v>
      </c>
      <c r="M72" s="230"/>
      <c r="N72" s="45"/>
      <c r="O72" s="91">
        <f t="shared" si="51"/>
        <v>0</v>
      </c>
      <c r="P72" s="291"/>
      <c r="Q72" s="297"/>
    </row>
    <row r="73" spans="1:17" ht="60" hidden="1" x14ac:dyDescent="0.25">
      <c r="A73" s="30">
        <v>1228</v>
      </c>
      <c r="B73" s="43" t="s">
        <v>73</v>
      </c>
      <c r="C73" s="190">
        <f t="shared" si="24"/>
        <v>0</v>
      </c>
      <c r="D73" s="264"/>
      <c r="E73" s="45"/>
      <c r="F73" s="95">
        <f t="shared" si="48"/>
        <v>0</v>
      </c>
      <c r="G73" s="230"/>
      <c r="H73" s="45"/>
      <c r="I73" s="91">
        <f t="shared" si="49"/>
        <v>0</v>
      </c>
      <c r="J73" s="264"/>
      <c r="K73" s="45"/>
      <c r="L73" s="95">
        <f t="shared" si="50"/>
        <v>0</v>
      </c>
      <c r="M73" s="230"/>
      <c r="N73" s="45"/>
      <c r="O73" s="91">
        <f t="shared" si="51"/>
        <v>0</v>
      </c>
      <c r="P73" s="291"/>
      <c r="Q73" s="297"/>
    </row>
    <row r="74" spans="1:17" x14ac:dyDescent="0.25">
      <c r="A74" s="70">
        <v>2000</v>
      </c>
      <c r="B74" s="70" t="s">
        <v>74</v>
      </c>
      <c r="C74" s="200">
        <f t="shared" si="24"/>
        <v>80</v>
      </c>
      <c r="D74" s="137">
        <f t="shared" ref="D74:E74" si="52">SUM(D75,D82,D129,D163,D164,D171)</f>
        <v>0</v>
      </c>
      <c r="E74" s="125">
        <f t="shared" si="52"/>
        <v>80</v>
      </c>
      <c r="F74" s="897">
        <f>SUM(F75,F82,F129,F163,F164,F171)</f>
        <v>80</v>
      </c>
      <c r="G74" s="227">
        <f t="shared" ref="G74:O74" si="53">SUM(G75,G82,G129,G163,G164,G171)</f>
        <v>0</v>
      </c>
      <c r="H74" s="125">
        <f t="shared" si="53"/>
        <v>0</v>
      </c>
      <c r="I74" s="897">
        <f t="shared" si="53"/>
        <v>0</v>
      </c>
      <c r="J74" s="137">
        <f t="shared" si="53"/>
        <v>0</v>
      </c>
      <c r="K74" s="71">
        <f t="shared" si="53"/>
        <v>0</v>
      </c>
      <c r="L74" s="172">
        <f t="shared" si="53"/>
        <v>0</v>
      </c>
      <c r="M74" s="227">
        <f t="shared" si="53"/>
        <v>0</v>
      </c>
      <c r="N74" s="71">
        <f t="shared" si="53"/>
        <v>0</v>
      </c>
      <c r="O74" s="125">
        <f t="shared" si="53"/>
        <v>0</v>
      </c>
      <c r="P74" s="313"/>
      <c r="Q74" s="297"/>
    </row>
    <row r="75" spans="1:17" ht="24" hidden="1" x14ac:dyDescent="0.25">
      <c r="A75" s="35">
        <v>2100</v>
      </c>
      <c r="B75" s="72" t="s">
        <v>75</v>
      </c>
      <c r="C75" s="188">
        <f t="shared" si="24"/>
        <v>0</v>
      </c>
      <c r="D75" s="130">
        <f t="shared" ref="D75:E75" si="54">SUM(D76,D79)</f>
        <v>0</v>
      </c>
      <c r="E75" s="38">
        <f t="shared" si="54"/>
        <v>0</v>
      </c>
      <c r="F75" s="175">
        <f>SUM(F76,F79)</f>
        <v>0</v>
      </c>
      <c r="G75" s="228">
        <f t="shared" ref="G75:O75" si="55">SUM(G76,G79)</f>
        <v>0</v>
      </c>
      <c r="H75" s="38">
        <f t="shared" si="55"/>
        <v>0</v>
      </c>
      <c r="I75" s="123">
        <f t="shared" si="55"/>
        <v>0</v>
      </c>
      <c r="J75" s="130">
        <f t="shared" si="55"/>
        <v>0</v>
      </c>
      <c r="K75" s="38">
        <f t="shared" si="55"/>
        <v>0</v>
      </c>
      <c r="L75" s="175">
        <f t="shared" si="55"/>
        <v>0</v>
      </c>
      <c r="M75" s="228">
        <f t="shared" si="55"/>
        <v>0</v>
      </c>
      <c r="N75" s="38">
        <f t="shared" si="55"/>
        <v>0</v>
      </c>
      <c r="O75" s="123">
        <f t="shared" si="55"/>
        <v>0</v>
      </c>
      <c r="P75" s="293"/>
      <c r="Q75" s="297"/>
    </row>
    <row r="76" spans="1:17" ht="24" hidden="1" x14ac:dyDescent="0.25">
      <c r="A76" s="341">
        <v>2110</v>
      </c>
      <c r="B76" s="40" t="s">
        <v>76</v>
      </c>
      <c r="C76" s="189">
        <f t="shared" si="24"/>
        <v>0</v>
      </c>
      <c r="D76" s="131">
        <f t="shared" ref="D76:E76" si="56">SUM(D77:D78)</f>
        <v>0</v>
      </c>
      <c r="E76" s="79">
        <f t="shared" si="56"/>
        <v>0</v>
      </c>
      <c r="F76" s="176">
        <f>SUM(F77:F78)</f>
        <v>0</v>
      </c>
      <c r="G76" s="233">
        <f t="shared" ref="G76:O76" si="57">SUM(G77:G78)</f>
        <v>0</v>
      </c>
      <c r="H76" s="79">
        <f t="shared" si="57"/>
        <v>0</v>
      </c>
      <c r="I76" s="90">
        <f t="shared" si="57"/>
        <v>0</v>
      </c>
      <c r="J76" s="131">
        <f t="shared" si="57"/>
        <v>0</v>
      </c>
      <c r="K76" s="79">
        <f t="shared" si="57"/>
        <v>0</v>
      </c>
      <c r="L76" s="176">
        <f t="shared" si="57"/>
        <v>0</v>
      </c>
      <c r="M76" s="233">
        <f t="shared" si="57"/>
        <v>0</v>
      </c>
      <c r="N76" s="79">
        <f t="shared" si="57"/>
        <v>0</v>
      </c>
      <c r="O76" s="90">
        <f t="shared" si="57"/>
        <v>0</v>
      </c>
      <c r="P76" s="290"/>
      <c r="Q76" s="297"/>
    </row>
    <row r="77" spans="1:17" hidden="1" x14ac:dyDescent="0.25">
      <c r="A77" s="30">
        <v>2111</v>
      </c>
      <c r="B77" s="43" t="s">
        <v>77</v>
      </c>
      <c r="C77" s="190">
        <f t="shared" si="24"/>
        <v>0</v>
      </c>
      <c r="D77" s="264"/>
      <c r="E77" s="45"/>
      <c r="F77" s="95">
        <f t="shared" ref="F77:F78" si="58">D77+E77</f>
        <v>0</v>
      </c>
      <c r="G77" s="230"/>
      <c r="H77" s="45"/>
      <c r="I77" s="91">
        <f t="shared" ref="I77:I78" si="59">G77+H77</f>
        <v>0</v>
      </c>
      <c r="J77" s="264"/>
      <c r="K77" s="45"/>
      <c r="L77" s="95">
        <f t="shared" ref="L77:L78" si="60">J77+K77</f>
        <v>0</v>
      </c>
      <c r="M77" s="230"/>
      <c r="N77" s="45"/>
      <c r="O77" s="91">
        <f t="shared" ref="O77:O78" si="61">M77+N77</f>
        <v>0</v>
      </c>
      <c r="P77" s="291"/>
      <c r="Q77" s="297"/>
    </row>
    <row r="78" spans="1:17" ht="24" hidden="1" x14ac:dyDescent="0.25">
      <c r="A78" s="30">
        <v>2112</v>
      </c>
      <c r="B78" s="43" t="s">
        <v>78</v>
      </c>
      <c r="C78" s="190">
        <f t="shared" si="24"/>
        <v>0</v>
      </c>
      <c r="D78" s="264"/>
      <c r="E78" s="45"/>
      <c r="F78" s="95">
        <f t="shared" si="58"/>
        <v>0</v>
      </c>
      <c r="G78" s="230"/>
      <c r="H78" s="45"/>
      <c r="I78" s="91">
        <f t="shared" si="59"/>
        <v>0</v>
      </c>
      <c r="J78" s="264"/>
      <c r="K78" s="45"/>
      <c r="L78" s="95">
        <f t="shared" si="60"/>
        <v>0</v>
      </c>
      <c r="M78" s="230"/>
      <c r="N78" s="45"/>
      <c r="O78" s="91">
        <f t="shared" si="61"/>
        <v>0</v>
      </c>
      <c r="P78" s="291"/>
      <c r="Q78" s="297"/>
    </row>
    <row r="79" spans="1:17" ht="24" hidden="1" x14ac:dyDescent="0.25">
      <c r="A79" s="75">
        <v>2120</v>
      </c>
      <c r="B79" s="43" t="s">
        <v>79</v>
      </c>
      <c r="C79" s="190">
        <f t="shared" si="24"/>
        <v>0</v>
      </c>
      <c r="D79" s="132">
        <f t="shared" ref="D79:E79" si="62">SUM(D80:D81)</f>
        <v>0</v>
      </c>
      <c r="E79" s="76">
        <f t="shared" si="62"/>
        <v>0</v>
      </c>
      <c r="F79" s="95">
        <f>SUM(F80:F81)</f>
        <v>0</v>
      </c>
      <c r="G79" s="231">
        <f t="shared" ref="G79:O79" si="63">SUM(G80:G81)</f>
        <v>0</v>
      </c>
      <c r="H79" s="76">
        <f t="shared" si="63"/>
        <v>0</v>
      </c>
      <c r="I79" s="91">
        <f t="shared" si="63"/>
        <v>0</v>
      </c>
      <c r="J79" s="132">
        <f t="shared" si="63"/>
        <v>0</v>
      </c>
      <c r="K79" s="76">
        <f t="shared" si="63"/>
        <v>0</v>
      </c>
      <c r="L79" s="95">
        <f t="shared" si="63"/>
        <v>0</v>
      </c>
      <c r="M79" s="231">
        <f t="shared" si="63"/>
        <v>0</v>
      </c>
      <c r="N79" s="76">
        <f t="shared" si="63"/>
        <v>0</v>
      </c>
      <c r="O79" s="91">
        <f t="shared" si="63"/>
        <v>0</v>
      </c>
      <c r="P79" s="291"/>
      <c r="Q79" s="297"/>
    </row>
    <row r="80" spans="1:17" hidden="1" x14ac:dyDescent="0.25">
      <c r="A80" s="30">
        <v>2121</v>
      </c>
      <c r="B80" s="43" t="s">
        <v>77</v>
      </c>
      <c r="C80" s="190">
        <f t="shared" si="24"/>
        <v>0</v>
      </c>
      <c r="D80" s="264"/>
      <c r="E80" s="45"/>
      <c r="F80" s="95">
        <f t="shared" ref="F80:F81" si="64">D80+E80</f>
        <v>0</v>
      </c>
      <c r="G80" s="230"/>
      <c r="H80" s="45"/>
      <c r="I80" s="91">
        <f t="shared" ref="I80:I81" si="65">G80+H80</f>
        <v>0</v>
      </c>
      <c r="J80" s="264"/>
      <c r="K80" s="45"/>
      <c r="L80" s="95">
        <f t="shared" ref="L80:L81" si="66">J80+K80</f>
        <v>0</v>
      </c>
      <c r="M80" s="230"/>
      <c r="N80" s="45"/>
      <c r="O80" s="91">
        <f t="shared" ref="O80:O81" si="67">M80+N80</f>
        <v>0</v>
      </c>
      <c r="P80" s="291"/>
      <c r="Q80" s="297"/>
    </row>
    <row r="81" spans="1:17" ht="24" hidden="1" x14ac:dyDescent="0.25">
      <c r="A81" s="30">
        <v>2122</v>
      </c>
      <c r="B81" s="43" t="s">
        <v>78</v>
      </c>
      <c r="C81" s="190">
        <f t="shared" si="24"/>
        <v>0</v>
      </c>
      <c r="D81" s="264"/>
      <c r="E81" s="45"/>
      <c r="F81" s="95">
        <f t="shared" si="64"/>
        <v>0</v>
      </c>
      <c r="G81" s="230"/>
      <c r="H81" s="45"/>
      <c r="I81" s="91">
        <f t="shared" si="65"/>
        <v>0</v>
      </c>
      <c r="J81" s="264"/>
      <c r="K81" s="45"/>
      <c r="L81" s="95">
        <f t="shared" si="66"/>
        <v>0</v>
      </c>
      <c r="M81" s="230"/>
      <c r="N81" s="45"/>
      <c r="O81" s="91">
        <f t="shared" si="67"/>
        <v>0</v>
      </c>
      <c r="P81" s="291"/>
      <c r="Q81" s="297"/>
    </row>
    <row r="82" spans="1:17" hidden="1" x14ac:dyDescent="0.25">
      <c r="A82" s="35">
        <v>2200</v>
      </c>
      <c r="B82" s="72" t="s">
        <v>80</v>
      </c>
      <c r="C82" s="188">
        <f t="shared" si="24"/>
        <v>0</v>
      </c>
      <c r="D82" s="130">
        <f t="shared" ref="D82:E82" si="68">SUM(D83,D88,D94,D102,D111,D115,D121,D127)</f>
        <v>0</v>
      </c>
      <c r="E82" s="38">
        <f t="shared" si="68"/>
        <v>0</v>
      </c>
      <c r="F82" s="175">
        <f>SUM(F83,F88,F94,F102,F111,F115,F121,F127)</f>
        <v>0</v>
      </c>
      <c r="G82" s="228">
        <f t="shared" ref="G82:O82" si="69">SUM(G83,G88,G94,G102,G111,G115,G121,G127)</f>
        <v>0</v>
      </c>
      <c r="H82" s="38">
        <f t="shared" si="69"/>
        <v>0</v>
      </c>
      <c r="I82" s="123">
        <f t="shared" si="69"/>
        <v>0</v>
      </c>
      <c r="J82" s="130">
        <f t="shared" si="69"/>
        <v>0</v>
      </c>
      <c r="K82" s="38">
        <f t="shared" si="69"/>
        <v>0</v>
      </c>
      <c r="L82" s="175">
        <f t="shared" si="69"/>
        <v>0</v>
      </c>
      <c r="M82" s="228">
        <f t="shared" si="69"/>
        <v>0</v>
      </c>
      <c r="N82" s="38">
        <f t="shared" si="69"/>
        <v>0</v>
      </c>
      <c r="O82" s="123">
        <f t="shared" si="69"/>
        <v>0</v>
      </c>
      <c r="P82" s="315"/>
      <c r="Q82" s="297"/>
    </row>
    <row r="83" spans="1:17" ht="24" hidden="1" x14ac:dyDescent="0.25">
      <c r="A83" s="73">
        <v>2210</v>
      </c>
      <c r="B83" s="58" t="s">
        <v>81</v>
      </c>
      <c r="C83" s="195">
        <f t="shared" si="24"/>
        <v>0</v>
      </c>
      <c r="D83" s="86">
        <f t="shared" ref="D83:E83" si="70">SUM(D84:D87)</f>
        <v>0</v>
      </c>
      <c r="E83" s="74">
        <f t="shared" si="70"/>
        <v>0</v>
      </c>
      <c r="F83" s="174">
        <f>SUM(F84:F87)</f>
        <v>0</v>
      </c>
      <c r="G83" s="229">
        <f t="shared" ref="G83:O83" si="71">SUM(G84:G87)</f>
        <v>0</v>
      </c>
      <c r="H83" s="74">
        <f t="shared" si="71"/>
        <v>0</v>
      </c>
      <c r="I83" s="154">
        <f t="shared" si="71"/>
        <v>0</v>
      </c>
      <c r="J83" s="86">
        <f t="shared" si="71"/>
        <v>0</v>
      </c>
      <c r="K83" s="74">
        <f t="shared" si="71"/>
        <v>0</v>
      </c>
      <c r="L83" s="174">
        <f t="shared" si="71"/>
        <v>0</v>
      </c>
      <c r="M83" s="229">
        <f t="shared" si="71"/>
        <v>0</v>
      </c>
      <c r="N83" s="74">
        <f t="shared" si="71"/>
        <v>0</v>
      </c>
      <c r="O83" s="154">
        <f t="shared" si="71"/>
        <v>0</v>
      </c>
      <c r="P83" s="292"/>
      <c r="Q83" s="297"/>
    </row>
    <row r="84" spans="1:17" ht="24" hidden="1" x14ac:dyDescent="0.25">
      <c r="A84" s="27">
        <v>2211</v>
      </c>
      <c r="B84" s="40" t="s">
        <v>82</v>
      </c>
      <c r="C84" s="189">
        <f t="shared" si="24"/>
        <v>0</v>
      </c>
      <c r="D84" s="263"/>
      <c r="E84" s="42"/>
      <c r="F84" s="176">
        <f t="shared" ref="F84:F87" si="72">D84+E84</f>
        <v>0</v>
      </c>
      <c r="G84" s="220"/>
      <c r="H84" s="42"/>
      <c r="I84" s="90">
        <f t="shared" ref="I84:I87" si="73">G84+H84</f>
        <v>0</v>
      </c>
      <c r="J84" s="263"/>
      <c r="K84" s="42"/>
      <c r="L84" s="176">
        <f t="shared" ref="L84:L87" si="74">J84+K84</f>
        <v>0</v>
      </c>
      <c r="M84" s="220"/>
      <c r="N84" s="42"/>
      <c r="O84" s="90">
        <f t="shared" ref="O84:O87" si="75">M84+N84</f>
        <v>0</v>
      </c>
      <c r="P84" s="290"/>
      <c r="Q84" s="297"/>
    </row>
    <row r="85" spans="1:17" ht="36" hidden="1" x14ac:dyDescent="0.25">
      <c r="A85" s="30">
        <v>2212</v>
      </c>
      <c r="B85" s="43" t="s">
        <v>83</v>
      </c>
      <c r="C85" s="190">
        <f t="shared" si="24"/>
        <v>0</v>
      </c>
      <c r="D85" s="264"/>
      <c r="E85" s="45"/>
      <c r="F85" s="95">
        <f t="shared" si="72"/>
        <v>0</v>
      </c>
      <c r="G85" s="230"/>
      <c r="H85" s="45"/>
      <c r="I85" s="91">
        <f t="shared" si="73"/>
        <v>0</v>
      </c>
      <c r="J85" s="264"/>
      <c r="K85" s="45"/>
      <c r="L85" s="95">
        <f t="shared" si="74"/>
        <v>0</v>
      </c>
      <c r="M85" s="230"/>
      <c r="N85" s="45"/>
      <c r="O85" s="91">
        <f t="shared" si="75"/>
        <v>0</v>
      </c>
      <c r="P85" s="291"/>
      <c r="Q85" s="297"/>
    </row>
    <row r="86" spans="1:17" ht="24" hidden="1" x14ac:dyDescent="0.25">
      <c r="A86" s="30">
        <v>2214</v>
      </c>
      <c r="B86" s="43" t="s">
        <v>84</v>
      </c>
      <c r="C86" s="190">
        <f t="shared" si="24"/>
        <v>0</v>
      </c>
      <c r="D86" s="264"/>
      <c r="E86" s="45"/>
      <c r="F86" s="95">
        <f t="shared" si="72"/>
        <v>0</v>
      </c>
      <c r="G86" s="230"/>
      <c r="H86" s="45"/>
      <c r="I86" s="91">
        <f t="shared" si="73"/>
        <v>0</v>
      </c>
      <c r="J86" s="264"/>
      <c r="K86" s="45"/>
      <c r="L86" s="95">
        <f t="shared" si="74"/>
        <v>0</v>
      </c>
      <c r="M86" s="230"/>
      <c r="N86" s="45"/>
      <c r="O86" s="91">
        <f t="shared" si="75"/>
        <v>0</v>
      </c>
      <c r="P86" s="291"/>
      <c r="Q86" s="297"/>
    </row>
    <row r="87" spans="1:17" hidden="1" x14ac:dyDescent="0.25">
      <c r="A87" s="30">
        <v>2219</v>
      </c>
      <c r="B87" s="43" t="s">
        <v>85</v>
      </c>
      <c r="C87" s="190">
        <f t="shared" si="24"/>
        <v>0</v>
      </c>
      <c r="D87" s="264"/>
      <c r="E87" s="45"/>
      <c r="F87" s="95">
        <f t="shared" si="72"/>
        <v>0</v>
      </c>
      <c r="G87" s="230"/>
      <c r="H87" s="45"/>
      <c r="I87" s="91">
        <f t="shared" si="73"/>
        <v>0</v>
      </c>
      <c r="J87" s="264"/>
      <c r="K87" s="45"/>
      <c r="L87" s="95">
        <f t="shared" si="74"/>
        <v>0</v>
      </c>
      <c r="M87" s="230"/>
      <c r="N87" s="45"/>
      <c r="O87" s="91">
        <f t="shared" si="75"/>
        <v>0</v>
      </c>
      <c r="P87" s="291"/>
      <c r="Q87" s="297"/>
    </row>
    <row r="88" spans="1:17" ht="24" hidden="1" x14ac:dyDescent="0.25">
      <c r="A88" s="75">
        <v>2220</v>
      </c>
      <c r="B88" s="43" t="s">
        <v>86</v>
      </c>
      <c r="C88" s="190">
        <f t="shared" si="24"/>
        <v>0</v>
      </c>
      <c r="D88" s="132">
        <f t="shared" ref="D88:E88" si="76">SUM(D89:D93)</f>
        <v>0</v>
      </c>
      <c r="E88" s="76">
        <f t="shared" si="76"/>
        <v>0</v>
      </c>
      <c r="F88" s="95">
        <f>SUM(F89:F93)</f>
        <v>0</v>
      </c>
      <c r="G88" s="231">
        <f t="shared" ref="G88:O88" si="77">SUM(G89:G93)</f>
        <v>0</v>
      </c>
      <c r="H88" s="76">
        <f t="shared" si="77"/>
        <v>0</v>
      </c>
      <c r="I88" s="91">
        <f t="shared" si="77"/>
        <v>0</v>
      </c>
      <c r="J88" s="132">
        <f t="shared" si="77"/>
        <v>0</v>
      </c>
      <c r="K88" s="76">
        <f t="shared" si="77"/>
        <v>0</v>
      </c>
      <c r="L88" s="95">
        <f t="shared" si="77"/>
        <v>0</v>
      </c>
      <c r="M88" s="231">
        <f t="shared" si="77"/>
        <v>0</v>
      </c>
      <c r="N88" s="76">
        <f t="shared" si="77"/>
        <v>0</v>
      </c>
      <c r="O88" s="91">
        <f t="shared" si="77"/>
        <v>0</v>
      </c>
      <c r="P88" s="291"/>
      <c r="Q88" s="297"/>
    </row>
    <row r="89" spans="1:17" ht="24" hidden="1" x14ac:dyDescent="0.25">
      <c r="A89" s="30">
        <v>2221</v>
      </c>
      <c r="B89" s="43" t="s">
        <v>305</v>
      </c>
      <c r="C89" s="190">
        <f t="shared" si="24"/>
        <v>0</v>
      </c>
      <c r="D89" s="264"/>
      <c r="E89" s="45"/>
      <c r="F89" s="95">
        <f t="shared" ref="F89:F93" si="78">D89+E89</f>
        <v>0</v>
      </c>
      <c r="G89" s="230"/>
      <c r="H89" s="45"/>
      <c r="I89" s="91">
        <f t="shared" ref="I89:I93" si="79">G89+H89</f>
        <v>0</v>
      </c>
      <c r="J89" s="264"/>
      <c r="K89" s="45"/>
      <c r="L89" s="95">
        <f t="shared" ref="L89:L93" si="80">J89+K89</f>
        <v>0</v>
      </c>
      <c r="M89" s="230"/>
      <c r="N89" s="45"/>
      <c r="O89" s="91">
        <f t="shared" ref="O89:O93" si="81">M89+N89</f>
        <v>0</v>
      </c>
      <c r="P89" s="291"/>
      <c r="Q89" s="297"/>
    </row>
    <row r="90" spans="1:17" hidden="1" x14ac:dyDescent="0.25">
      <c r="A90" s="30">
        <v>2222</v>
      </c>
      <c r="B90" s="43" t="s">
        <v>87</v>
      </c>
      <c r="C90" s="190">
        <f t="shared" si="24"/>
        <v>0</v>
      </c>
      <c r="D90" s="264"/>
      <c r="E90" s="45"/>
      <c r="F90" s="95">
        <f t="shared" si="78"/>
        <v>0</v>
      </c>
      <c r="G90" s="230"/>
      <c r="H90" s="45"/>
      <c r="I90" s="91">
        <f t="shared" si="79"/>
        <v>0</v>
      </c>
      <c r="J90" s="264"/>
      <c r="K90" s="45"/>
      <c r="L90" s="95">
        <f t="shared" si="80"/>
        <v>0</v>
      </c>
      <c r="M90" s="230"/>
      <c r="N90" s="45"/>
      <c r="O90" s="91">
        <f t="shared" si="81"/>
        <v>0</v>
      </c>
      <c r="P90" s="291"/>
      <c r="Q90" s="297"/>
    </row>
    <row r="91" spans="1:17" hidden="1" x14ac:dyDescent="0.25">
      <c r="A91" s="30">
        <v>2223</v>
      </c>
      <c r="B91" s="43" t="s">
        <v>88</v>
      </c>
      <c r="C91" s="190">
        <f t="shared" si="24"/>
        <v>0</v>
      </c>
      <c r="D91" s="264"/>
      <c r="E91" s="45"/>
      <c r="F91" s="95">
        <f t="shared" si="78"/>
        <v>0</v>
      </c>
      <c r="G91" s="230"/>
      <c r="H91" s="45"/>
      <c r="I91" s="91">
        <f t="shared" si="79"/>
        <v>0</v>
      </c>
      <c r="J91" s="264"/>
      <c r="K91" s="45"/>
      <c r="L91" s="95">
        <f t="shared" si="80"/>
        <v>0</v>
      </c>
      <c r="M91" s="230"/>
      <c r="N91" s="45"/>
      <c r="O91" s="91">
        <f t="shared" si="81"/>
        <v>0</v>
      </c>
      <c r="P91" s="291"/>
      <c r="Q91" s="297"/>
    </row>
    <row r="92" spans="1:17" ht="48" hidden="1" x14ac:dyDescent="0.25">
      <c r="A92" s="30">
        <v>2224</v>
      </c>
      <c r="B92" s="43" t="s">
        <v>89</v>
      </c>
      <c r="C92" s="190">
        <f t="shared" si="24"/>
        <v>0</v>
      </c>
      <c r="D92" s="264"/>
      <c r="E92" s="45"/>
      <c r="F92" s="95">
        <f t="shared" si="78"/>
        <v>0</v>
      </c>
      <c r="G92" s="230"/>
      <c r="H92" s="45"/>
      <c r="I92" s="91">
        <f t="shared" si="79"/>
        <v>0</v>
      </c>
      <c r="J92" s="264"/>
      <c r="K92" s="45"/>
      <c r="L92" s="95">
        <f t="shared" si="80"/>
        <v>0</v>
      </c>
      <c r="M92" s="230"/>
      <c r="N92" s="45"/>
      <c r="O92" s="91">
        <f t="shared" si="81"/>
        <v>0</v>
      </c>
      <c r="P92" s="291"/>
      <c r="Q92" s="297"/>
    </row>
    <row r="93" spans="1:17" ht="24" hidden="1" x14ac:dyDescent="0.25">
      <c r="A93" s="30">
        <v>2229</v>
      </c>
      <c r="B93" s="43" t="s">
        <v>90</v>
      </c>
      <c r="C93" s="190">
        <f t="shared" si="24"/>
        <v>0</v>
      </c>
      <c r="D93" s="264"/>
      <c r="E93" s="45"/>
      <c r="F93" s="95">
        <f t="shared" si="78"/>
        <v>0</v>
      </c>
      <c r="G93" s="230"/>
      <c r="H93" s="45"/>
      <c r="I93" s="91">
        <f t="shared" si="79"/>
        <v>0</v>
      </c>
      <c r="J93" s="264"/>
      <c r="K93" s="45"/>
      <c r="L93" s="95">
        <f t="shared" si="80"/>
        <v>0</v>
      </c>
      <c r="M93" s="230"/>
      <c r="N93" s="45"/>
      <c r="O93" s="91">
        <f t="shared" si="81"/>
        <v>0</v>
      </c>
      <c r="P93" s="291"/>
      <c r="Q93" s="297"/>
    </row>
    <row r="94" spans="1:17" ht="36" hidden="1" x14ac:dyDescent="0.25">
      <c r="A94" s="75">
        <v>2230</v>
      </c>
      <c r="B94" s="43" t="s">
        <v>91</v>
      </c>
      <c r="C94" s="190">
        <f t="shared" si="24"/>
        <v>0</v>
      </c>
      <c r="D94" s="132">
        <f t="shared" ref="D94:E94" si="82">SUM(D95:D101)</f>
        <v>0</v>
      </c>
      <c r="E94" s="76">
        <f t="shared" si="82"/>
        <v>0</v>
      </c>
      <c r="F94" s="95">
        <f>SUM(F95:F101)</f>
        <v>0</v>
      </c>
      <c r="G94" s="231">
        <f t="shared" ref="G94:N94" si="83">SUM(G95:G101)</f>
        <v>0</v>
      </c>
      <c r="H94" s="76">
        <f t="shared" si="83"/>
        <v>0</v>
      </c>
      <c r="I94" s="91">
        <f t="shared" si="83"/>
        <v>0</v>
      </c>
      <c r="J94" s="132">
        <f t="shared" si="83"/>
        <v>0</v>
      </c>
      <c r="K94" s="76">
        <f t="shared" si="83"/>
        <v>0</v>
      </c>
      <c r="L94" s="95">
        <f t="shared" si="83"/>
        <v>0</v>
      </c>
      <c r="M94" s="231">
        <f t="shared" si="83"/>
        <v>0</v>
      </c>
      <c r="N94" s="76">
        <f t="shared" si="83"/>
        <v>0</v>
      </c>
      <c r="O94" s="91">
        <f>SUM(O95:O101)</f>
        <v>0</v>
      </c>
      <c r="P94" s="291"/>
      <c r="Q94" s="297"/>
    </row>
    <row r="95" spans="1:17" ht="24" hidden="1" x14ac:dyDescent="0.25">
      <c r="A95" s="30">
        <v>2231</v>
      </c>
      <c r="B95" s="43" t="s">
        <v>92</v>
      </c>
      <c r="C95" s="190">
        <f t="shared" si="24"/>
        <v>0</v>
      </c>
      <c r="D95" s="264"/>
      <c r="E95" s="45"/>
      <c r="F95" s="95">
        <f t="shared" ref="F95:F101" si="84">D95+E95</f>
        <v>0</v>
      </c>
      <c r="G95" s="230"/>
      <c r="H95" s="45"/>
      <c r="I95" s="91">
        <f t="shared" ref="I95:I101" si="85">G95+H95</f>
        <v>0</v>
      </c>
      <c r="J95" s="264"/>
      <c r="K95" s="45"/>
      <c r="L95" s="95">
        <f t="shared" ref="L95:L101" si="86">J95+K95</f>
        <v>0</v>
      </c>
      <c r="M95" s="230"/>
      <c r="N95" s="45"/>
      <c r="O95" s="91">
        <f t="shared" ref="O95:O101" si="87">M95+N95</f>
        <v>0</v>
      </c>
      <c r="P95" s="291"/>
      <c r="Q95" s="297"/>
    </row>
    <row r="96" spans="1:17" ht="36" hidden="1" x14ac:dyDescent="0.25">
      <c r="A96" s="30">
        <v>2232</v>
      </c>
      <c r="B96" s="43" t="s">
        <v>93</v>
      </c>
      <c r="C96" s="190">
        <f t="shared" si="24"/>
        <v>0</v>
      </c>
      <c r="D96" s="264"/>
      <c r="E96" s="45"/>
      <c r="F96" s="95">
        <f t="shared" si="84"/>
        <v>0</v>
      </c>
      <c r="G96" s="230"/>
      <c r="H96" s="45"/>
      <c r="I96" s="91">
        <f t="shared" si="85"/>
        <v>0</v>
      </c>
      <c r="J96" s="264"/>
      <c r="K96" s="45"/>
      <c r="L96" s="95">
        <f t="shared" si="86"/>
        <v>0</v>
      </c>
      <c r="M96" s="230"/>
      <c r="N96" s="45"/>
      <c r="O96" s="91">
        <f t="shared" si="87"/>
        <v>0</v>
      </c>
      <c r="P96" s="291"/>
      <c r="Q96" s="297"/>
    </row>
    <row r="97" spans="1:17" ht="24" hidden="1" x14ac:dyDescent="0.25">
      <c r="A97" s="27">
        <v>2233</v>
      </c>
      <c r="B97" s="40" t="s">
        <v>94</v>
      </c>
      <c r="C97" s="189">
        <f t="shared" si="24"/>
        <v>0</v>
      </c>
      <c r="D97" s="263"/>
      <c r="E97" s="42"/>
      <c r="F97" s="176">
        <f t="shared" si="84"/>
        <v>0</v>
      </c>
      <c r="G97" s="220"/>
      <c r="H97" s="42"/>
      <c r="I97" s="90">
        <f t="shared" si="85"/>
        <v>0</v>
      </c>
      <c r="J97" s="263"/>
      <c r="K97" s="42"/>
      <c r="L97" s="176">
        <f t="shared" si="86"/>
        <v>0</v>
      </c>
      <c r="M97" s="220"/>
      <c r="N97" s="42"/>
      <c r="O97" s="90">
        <f t="shared" si="87"/>
        <v>0</v>
      </c>
      <c r="P97" s="290"/>
      <c r="Q97" s="297"/>
    </row>
    <row r="98" spans="1:17" ht="36" hidden="1" x14ac:dyDescent="0.25">
      <c r="A98" s="30">
        <v>2234</v>
      </c>
      <c r="B98" s="43" t="s">
        <v>95</v>
      </c>
      <c r="C98" s="190">
        <f t="shared" si="24"/>
        <v>0</v>
      </c>
      <c r="D98" s="264"/>
      <c r="E98" s="45"/>
      <c r="F98" s="95">
        <f t="shared" si="84"/>
        <v>0</v>
      </c>
      <c r="G98" s="230"/>
      <c r="H98" s="45"/>
      <c r="I98" s="91">
        <f t="shared" si="85"/>
        <v>0</v>
      </c>
      <c r="J98" s="264"/>
      <c r="K98" s="45"/>
      <c r="L98" s="95">
        <f t="shared" si="86"/>
        <v>0</v>
      </c>
      <c r="M98" s="230"/>
      <c r="N98" s="45"/>
      <c r="O98" s="91">
        <f t="shared" si="87"/>
        <v>0</v>
      </c>
      <c r="P98" s="291"/>
      <c r="Q98" s="297"/>
    </row>
    <row r="99" spans="1:17" ht="24" hidden="1" x14ac:dyDescent="0.25">
      <c r="A99" s="30">
        <v>2235</v>
      </c>
      <c r="B99" s="43" t="s">
        <v>96</v>
      </c>
      <c r="C99" s="190">
        <f t="shared" si="24"/>
        <v>0</v>
      </c>
      <c r="D99" s="264"/>
      <c r="E99" s="45"/>
      <c r="F99" s="95">
        <f t="shared" si="84"/>
        <v>0</v>
      </c>
      <c r="G99" s="230"/>
      <c r="H99" s="45"/>
      <c r="I99" s="91">
        <f t="shared" si="85"/>
        <v>0</v>
      </c>
      <c r="J99" s="264"/>
      <c r="K99" s="45"/>
      <c r="L99" s="95">
        <f t="shared" si="86"/>
        <v>0</v>
      </c>
      <c r="M99" s="230"/>
      <c r="N99" s="45"/>
      <c r="O99" s="91">
        <f t="shared" si="87"/>
        <v>0</v>
      </c>
      <c r="P99" s="291"/>
      <c r="Q99" s="297"/>
    </row>
    <row r="100" spans="1:17" hidden="1" x14ac:dyDescent="0.25">
      <c r="A100" s="30">
        <v>2236</v>
      </c>
      <c r="B100" s="43" t="s">
        <v>97</v>
      </c>
      <c r="C100" s="190">
        <f t="shared" si="24"/>
        <v>0</v>
      </c>
      <c r="D100" s="264"/>
      <c r="E100" s="45"/>
      <c r="F100" s="95">
        <f t="shared" si="84"/>
        <v>0</v>
      </c>
      <c r="G100" s="230"/>
      <c r="H100" s="45"/>
      <c r="I100" s="91">
        <f t="shared" si="85"/>
        <v>0</v>
      </c>
      <c r="J100" s="264"/>
      <c r="K100" s="45"/>
      <c r="L100" s="95">
        <f t="shared" si="86"/>
        <v>0</v>
      </c>
      <c r="M100" s="230"/>
      <c r="N100" s="45"/>
      <c r="O100" s="91">
        <f t="shared" si="87"/>
        <v>0</v>
      </c>
      <c r="P100" s="291"/>
      <c r="Q100" s="297"/>
    </row>
    <row r="101" spans="1:17" ht="24" hidden="1" x14ac:dyDescent="0.25">
      <c r="A101" s="30">
        <v>2239</v>
      </c>
      <c r="B101" s="43" t="s">
        <v>98</v>
      </c>
      <c r="C101" s="190">
        <f t="shared" si="24"/>
        <v>0</v>
      </c>
      <c r="D101" s="264"/>
      <c r="E101" s="45"/>
      <c r="F101" s="95">
        <f t="shared" si="84"/>
        <v>0</v>
      </c>
      <c r="G101" s="230"/>
      <c r="H101" s="45"/>
      <c r="I101" s="91">
        <f t="shared" si="85"/>
        <v>0</v>
      </c>
      <c r="J101" s="264"/>
      <c r="K101" s="45"/>
      <c r="L101" s="95">
        <f t="shared" si="86"/>
        <v>0</v>
      </c>
      <c r="M101" s="230"/>
      <c r="N101" s="45"/>
      <c r="O101" s="91">
        <f t="shared" si="87"/>
        <v>0</v>
      </c>
      <c r="P101" s="291"/>
      <c r="Q101" s="297"/>
    </row>
    <row r="102" spans="1:17" ht="36" hidden="1" x14ac:dyDescent="0.25">
      <c r="A102" s="75">
        <v>2240</v>
      </c>
      <c r="B102" s="43" t="s">
        <v>99</v>
      </c>
      <c r="C102" s="190">
        <f t="shared" si="24"/>
        <v>0</v>
      </c>
      <c r="D102" s="132">
        <f t="shared" ref="D102:E102" si="88">SUM(D103:D110)</f>
        <v>0</v>
      </c>
      <c r="E102" s="76">
        <f t="shared" si="88"/>
        <v>0</v>
      </c>
      <c r="F102" s="95">
        <f>SUM(F103:F110)</f>
        <v>0</v>
      </c>
      <c r="G102" s="231">
        <f t="shared" ref="G102:N102" si="89">SUM(G103:G110)</f>
        <v>0</v>
      </c>
      <c r="H102" s="76">
        <f t="shared" si="89"/>
        <v>0</v>
      </c>
      <c r="I102" s="91">
        <f t="shared" si="89"/>
        <v>0</v>
      </c>
      <c r="J102" s="132">
        <f t="shared" si="89"/>
        <v>0</v>
      </c>
      <c r="K102" s="76">
        <f t="shared" si="89"/>
        <v>0</v>
      </c>
      <c r="L102" s="95">
        <f t="shared" si="89"/>
        <v>0</v>
      </c>
      <c r="M102" s="231">
        <f t="shared" si="89"/>
        <v>0</v>
      </c>
      <c r="N102" s="76">
        <f t="shared" si="89"/>
        <v>0</v>
      </c>
      <c r="O102" s="91">
        <f>SUM(O103:O110)</f>
        <v>0</v>
      </c>
      <c r="P102" s="291"/>
      <c r="Q102" s="297"/>
    </row>
    <row r="103" spans="1:17" hidden="1" x14ac:dyDescent="0.25">
      <c r="A103" s="30">
        <v>2241</v>
      </c>
      <c r="B103" s="43" t="s">
        <v>100</v>
      </c>
      <c r="C103" s="190">
        <f t="shared" si="24"/>
        <v>0</v>
      </c>
      <c r="D103" s="264"/>
      <c r="E103" s="45"/>
      <c r="F103" s="95">
        <f t="shared" ref="F103:F110" si="90">D103+E103</f>
        <v>0</v>
      </c>
      <c r="G103" s="230"/>
      <c r="H103" s="45"/>
      <c r="I103" s="91">
        <f t="shared" ref="I103:I110" si="91">G103+H103</f>
        <v>0</v>
      </c>
      <c r="J103" s="264"/>
      <c r="K103" s="45"/>
      <c r="L103" s="95">
        <f t="shared" ref="L103:L110" si="92">J103+K103</f>
        <v>0</v>
      </c>
      <c r="M103" s="230"/>
      <c r="N103" s="45"/>
      <c r="O103" s="91">
        <f t="shared" ref="O103:O110" si="93">M103+N103</f>
        <v>0</v>
      </c>
      <c r="P103" s="291"/>
      <c r="Q103" s="297"/>
    </row>
    <row r="104" spans="1:17" ht="24" hidden="1" x14ac:dyDescent="0.25">
      <c r="A104" s="30">
        <v>2242</v>
      </c>
      <c r="B104" s="43" t="s">
        <v>101</v>
      </c>
      <c r="C104" s="190">
        <f t="shared" si="24"/>
        <v>0</v>
      </c>
      <c r="D104" s="264"/>
      <c r="E104" s="45"/>
      <c r="F104" s="95">
        <f t="shared" si="90"/>
        <v>0</v>
      </c>
      <c r="G104" s="230"/>
      <c r="H104" s="45"/>
      <c r="I104" s="91">
        <f t="shared" si="91"/>
        <v>0</v>
      </c>
      <c r="J104" s="264"/>
      <c r="K104" s="45"/>
      <c r="L104" s="95">
        <f t="shared" si="92"/>
        <v>0</v>
      </c>
      <c r="M104" s="230"/>
      <c r="N104" s="45"/>
      <c r="O104" s="91">
        <f t="shared" si="93"/>
        <v>0</v>
      </c>
      <c r="P104" s="291"/>
      <c r="Q104" s="297"/>
    </row>
    <row r="105" spans="1:17" ht="24" hidden="1" x14ac:dyDescent="0.25">
      <c r="A105" s="30">
        <v>2243</v>
      </c>
      <c r="B105" s="43" t="s">
        <v>102</v>
      </c>
      <c r="C105" s="190">
        <f t="shared" si="24"/>
        <v>0</v>
      </c>
      <c r="D105" s="264"/>
      <c r="E105" s="45"/>
      <c r="F105" s="95">
        <f t="shared" si="90"/>
        <v>0</v>
      </c>
      <c r="G105" s="230"/>
      <c r="H105" s="45"/>
      <c r="I105" s="91">
        <f t="shared" si="91"/>
        <v>0</v>
      </c>
      <c r="J105" s="264"/>
      <c r="K105" s="45"/>
      <c r="L105" s="95">
        <f t="shared" si="92"/>
        <v>0</v>
      </c>
      <c r="M105" s="230"/>
      <c r="N105" s="45"/>
      <c r="O105" s="91">
        <f t="shared" si="93"/>
        <v>0</v>
      </c>
      <c r="P105" s="291"/>
      <c r="Q105" s="297"/>
    </row>
    <row r="106" spans="1:17" hidden="1" x14ac:dyDescent="0.25">
      <c r="A106" s="30">
        <v>2244</v>
      </c>
      <c r="B106" s="43" t="s">
        <v>103</v>
      </c>
      <c r="C106" s="190">
        <f t="shared" si="24"/>
        <v>0</v>
      </c>
      <c r="D106" s="264"/>
      <c r="E106" s="45"/>
      <c r="F106" s="95">
        <f t="shared" si="90"/>
        <v>0</v>
      </c>
      <c r="G106" s="230"/>
      <c r="H106" s="45"/>
      <c r="I106" s="91">
        <f t="shared" si="91"/>
        <v>0</v>
      </c>
      <c r="J106" s="264"/>
      <c r="K106" s="45"/>
      <c r="L106" s="95">
        <f t="shared" si="92"/>
        <v>0</v>
      </c>
      <c r="M106" s="230"/>
      <c r="N106" s="45"/>
      <c r="O106" s="91">
        <f t="shared" si="93"/>
        <v>0</v>
      </c>
      <c r="P106" s="291"/>
      <c r="Q106" s="297"/>
    </row>
    <row r="107" spans="1:17" ht="24" hidden="1" x14ac:dyDescent="0.25">
      <c r="A107" s="30">
        <v>2246</v>
      </c>
      <c r="B107" s="43" t="s">
        <v>104</v>
      </c>
      <c r="C107" s="190">
        <f t="shared" si="24"/>
        <v>0</v>
      </c>
      <c r="D107" s="264"/>
      <c r="E107" s="45"/>
      <c r="F107" s="95">
        <f t="shared" si="90"/>
        <v>0</v>
      </c>
      <c r="G107" s="230"/>
      <c r="H107" s="45"/>
      <c r="I107" s="91">
        <f t="shared" si="91"/>
        <v>0</v>
      </c>
      <c r="J107" s="264"/>
      <c r="K107" s="45"/>
      <c r="L107" s="95">
        <f t="shared" si="92"/>
        <v>0</v>
      </c>
      <c r="M107" s="230"/>
      <c r="N107" s="45"/>
      <c r="O107" s="91">
        <f t="shared" si="93"/>
        <v>0</v>
      </c>
      <c r="P107" s="291"/>
      <c r="Q107" s="297"/>
    </row>
    <row r="108" spans="1:17" hidden="1" x14ac:dyDescent="0.25">
      <c r="A108" s="30">
        <v>2247</v>
      </c>
      <c r="B108" s="43" t="s">
        <v>105</v>
      </c>
      <c r="C108" s="190">
        <f t="shared" si="24"/>
        <v>0</v>
      </c>
      <c r="D108" s="264"/>
      <c r="E108" s="45"/>
      <c r="F108" s="95">
        <f t="shared" si="90"/>
        <v>0</v>
      </c>
      <c r="G108" s="230"/>
      <c r="H108" s="45"/>
      <c r="I108" s="91">
        <f t="shared" si="91"/>
        <v>0</v>
      </c>
      <c r="J108" s="264"/>
      <c r="K108" s="45"/>
      <c r="L108" s="95">
        <f t="shared" si="92"/>
        <v>0</v>
      </c>
      <c r="M108" s="230"/>
      <c r="N108" s="45"/>
      <c r="O108" s="91">
        <f t="shared" si="93"/>
        <v>0</v>
      </c>
      <c r="P108" s="291"/>
      <c r="Q108" s="297"/>
    </row>
    <row r="109" spans="1:17" ht="24" hidden="1" x14ac:dyDescent="0.25">
      <c r="A109" s="30">
        <v>2248</v>
      </c>
      <c r="B109" s="43" t="s">
        <v>106</v>
      </c>
      <c r="C109" s="190">
        <f t="shared" si="24"/>
        <v>0</v>
      </c>
      <c r="D109" s="264"/>
      <c r="E109" s="45"/>
      <c r="F109" s="95">
        <f t="shared" si="90"/>
        <v>0</v>
      </c>
      <c r="G109" s="230"/>
      <c r="H109" s="45"/>
      <c r="I109" s="91">
        <f t="shared" si="91"/>
        <v>0</v>
      </c>
      <c r="J109" s="264"/>
      <c r="K109" s="45"/>
      <c r="L109" s="95">
        <f t="shared" si="92"/>
        <v>0</v>
      </c>
      <c r="M109" s="230"/>
      <c r="N109" s="45"/>
      <c r="O109" s="91">
        <f t="shared" si="93"/>
        <v>0</v>
      </c>
      <c r="P109" s="291"/>
      <c r="Q109" s="297"/>
    </row>
    <row r="110" spans="1:17" ht="24" hidden="1" x14ac:dyDescent="0.25">
      <c r="A110" s="30">
        <v>2249</v>
      </c>
      <c r="B110" s="43" t="s">
        <v>107</v>
      </c>
      <c r="C110" s="190">
        <f t="shared" si="24"/>
        <v>0</v>
      </c>
      <c r="D110" s="264"/>
      <c r="E110" s="45"/>
      <c r="F110" s="95">
        <f t="shared" si="90"/>
        <v>0</v>
      </c>
      <c r="G110" s="230"/>
      <c r="H110" s="45"/>
      <c r="I110" s="91">
        <f t="shared" si="91"/>
        <v>0</v>
      </c>
      <c r="J110" s="264"/>
      <c r="K110" s="45"/>
      <c r="L110" s="95">
        <f t="shared" si="92"/>
        <v>0</v>
      </c>
      <c r="M110" s="230"/>
      <c r="N110" s="45"/>
      <c r="O110" s="91">
        <f t="shared" si="93"/>
        <v>0</v>
      </c>
      <c r="P110" s="291"/>
      <c r="Q110" s="297"/>
    </row>
    <row r="111" spans="1:17" hidden="1" x14ac:dyDescent="0.25">
      <c r="A111" s="75">
        <v>2250</v>
      </c>
      <c r="B111" s="43" t="s">
        <v>108</v>
      </c>
      <c r="C111" s="190">
        <f t="shared" si="24"/>
        <v>0</v>
      </c>
      <c r="D111" s="132">
        <f t="shared" ref="D111:E111" si="94">SUM(D112:D114)</f>
        <v>0</v>
      </c>
      <c r="E111" s="76">
        <f t="shared" si="94"/>
        <v>0</v>
      </c>
      <c r="F111" s="95">
        <f>SUM(F112:F114)</f>
        <v>0</v>
      </c>
      <c r="G111" s="231">
        <f t="shared" ref="G111:N111" si="95">SUM(G112:G114)</f>
        <v>0</v>
      </c>
      <c r="H111" s="76">
        <f t="shared" si="95"/>
        <v>0</v>
      </c>
      <c r="I111" s="91">
        <f t="shared" si="95"/>
        <v>0</v>
      </c>
      <c r="J111" s="132">
        <f t="shared" si="95"/>
        <v>0</v>
      </c>
      <c r="K111" s="76">
        <f t="shared" si="95"/>
        <v>0</v>
      </c>
      <c r="L111" s="95">
        <f t="shared" si="95"/>
        <v>0</v>
      </c>
      <c r="M111" s="231">
        <f t="shared" si="95"/>
        <v>0</v>
      </c>
      <c r="N111" s="76">
        <f t="shared" si="95"/>
        <v>0</v>
      </c>
      <c r="O111" s="91">
        <f>SUM(O112:O114)</f>
        <v>0</v>
      </c>
      <c r="P111" s="291"/>
      <c r="Q111" s="297"/>
    </row>
    <row r="112" spans="1:17" hidden="1" x14ac:dyDescent="0.25">
      <c r="A112" s="30">
        <v>2251</v>
      </c>
      <c r="B112" s="43" t="s">
        <v>109</v>
      </c>
      <c r="C112" s="190">
        <f t="shared" si="24"/>
        <v>0</v>
      </c>
      <c r="D112" s="264"/>
      <c r="E112" s="45"/>
      <c r="F112" s="95">
        <f t="shared" ref="F112:F114" si="96">D112+E112</f>
        <v>0</v>
      </c>
      <c r="G112" s="230"/>
      <c r="H112" s="45"/>
      <c r="I112" s="91">
        <f t="shared" ref="I112:I114" si="97">G112+H112</f>
        <v>0</v>
      </c>
      <c r="J112" s="264"/>
      <c r="K112" s="45"/>
      <c r="L112" s="95">
        <f t="shared" ref="L112:L114" si="98">J112+K112</f>
        <v>0</v>
      </c>
      <c r="M112" s="230"/>
      <c r="N112" s="45"/>
      <c r="O112" s="91">
        <f t="shared" ref="O112:O114" si="99">M112+N112</f>
        <v>0</v>
      </c>
      <c r="P112" s="291"/>
      <c r="Q112" s="297"/>
    </row>
    <row r="113" spans="1:17" ht="24" hidden="1" x14ac:dyDescent="0.25">
      <c r="A113" s="30">
        <v>2252</v>
      </c>
      <c r="B113" s="43" t="s">
        <v>110</v>
      </c>
      <c r="C113" s="190">
        <f t="shared" ref="C113:C176" si="100">SUM(F113,I113,L113,O113)</f>
        <v>0</v>
      </c>
      <c r="D113" s="264"/>
      <c r="E113" s="45"/>
      <c r="F113" s="95">
        <f t="shared" si="96"/>
        <v>0</v>
      </c>
      <c r="G113" s="230"/>
      <c r="H113" s="45"/>
      <c r="I113" s="91">
        <f t="shared" si="97"/>
        <v>0</v>
      </c>
      <c r="J113" s="264"/>
      <c r="K113" s="45"/>
      <c r="L113" s="95">
        <f t="shared" si="98"/>
        <v>0</v>
      </c>
      <c r="M113" s="230"/>
      <c r="N113" s="45"/>
      <c r="O113" s="91">
        <f t="shared" si="99"/>
        <v>0</v>
      </c>
      <c r="P113" s="291"/>
      <c r="Q113" s="297"/>
    </row>
    <row r="114" spans="1:17" ht="24" hidden="1" x14ac:dyDescent="0.25">
      <c r="A114" s="30">
        <v>2259</v>
      </c>
      <c r="B114" s="43" t="s">
        <v>111</v>
      </c>
      <c r="C114" s="190">
        <f t="shared" si="100"/>
        <v>0</v>
      </c>
      <c r="D114" s="264"/>
      <c r="E114" s="45"/>
      <c r="F114" s="95">
        <f t="shared" si="96"/>
        <v>0</v>
      </c>
      <c r="G114" s="230"/>
      <c r="H114" s="45"/>
      <c r="I114" s="91">
        <f t="shared" si="97"/>
        <v>0</v>
      </c>
      <c r="J114" s="264"/>
      <c r="K114" s="45"/>
      <c r="L114" s="95">
        <f t="shared" si="98"/>
        <v>0</v>
      </c>
      <c r="M114" s="230"/>
      <c r="N114" s="45"/>
      <c r="O114" s="91">
        <f t="shared" si="99"/>
        <v>0</v>
      </c>
      <c r="P114" s="291"/>
      <c r="Q114" s="297"/>
    </row>
    <row r="115" spans="1:17" hidden="1" x14ac:dyDescent="0.25">
      <c r="A115" s="75">
        <v>2260</v>
      </c>
      <c r="B115" s="43" t="s">
        <v>112</v>
      </c>
      <c r="C115" s="190">
        <f t="shared" si="100"/>
        <v>0</v>
      </c>
      <c r="D115" s="132">
        <f t="shared" ref="D115:E115" si="101">SUM(D116:D120)</f>
        <v>0</v>
      </c>
      <c r="E115" s="76">
        <f t="shared" si="101"/>
        <v>0</v>
      </c>
      <c r="F115" s="95">
        <f>SUM(F116:F120)</f>
        <v>0</v>
      </c>
      <c r="G115" s="231">
        <f t="shared" ref="G115:N115" si="102">SUM(G116:G120)</f>
        <v>0</v>
      </c>
      <c r="H115" s="76">
        <f t="shared" si="102"/>
        <v>0</v>
      </c>
      <c r="I115" s="91">
        <f t="shared" si="102"/>
        <v>0</v>
      </c>
      <c r="J115" s="132">
        <f t="shared" si="102"/>
        <v>0</v>
      </c>
      <c r="K115" s="76">
        <f t="shared" si="102"/>
        <v>0</v>
      </c>
      <c r="L115" s="95">
        <f t="shared" si="102"/>
        <v>0</v>
      </c>
      <c r="M115" s="231">
        <f t="shared" si="102"/>
        <v>0</v>
      </c>
      <c r="N115" s="76">
        <f t="shared" si="102"/>
        <v>0</v>
      </c>
      <c r="O115" s="91">
        <f>SUM(O116:O120)</f>
        <v>0</v>
      </c>
      <c r="P115" s="291"/>
      <c r="Q115" s="297"/>
    </row>
    <row r="116" spans="1:17" hidden="1" x14ac:dyDescent="0.25">
      <c r="A116" s="30">
        <v>2261</v>
      </c>
      <c r="B116" s="43" t="s">
        <v>113</v>
      </c>
      <c r="C116" s="190">
        <f t="shared" si="100"/>
        <v>0</v>
      </c>
      <c r="D116" s="264"/>
      <c r="E116" s="45"/>
      <c r="F116" s="95">
        <f t="shared" ref="F116:F120" si="103">D116+E116</f>
        <v>0</v>
      </c>
      <c r="G116" s="230"/>
      <c r="H116" s="45"/>
      <c r="I116" s="91">
        <f t="shared" ref="I116:I120" si="104">G116+H116</f>
        <v>0</v>
      </c>
      <c r="J116" s="264"/>
      <c r="K116" s="45"/>
      <c r="L116" s="95">
        <f t="shared" ref="L116:L120" si="105">J116+K116</f>
        <v>0</v>
      </c>
      <c r="M116" s="230"/>
      <c r="N116" s="45"/>
      <c r="O116" s="91">
        <f t="shared" ref="O116:O120" si="106">M116+N116</f>
        <v>0</v>
      </c>
      <c r="P116" s="291"/>
      <c r="Q116" s="297"/>
    </row>
    <row r="117" spans="1:17" hidden="1" x14ac:dyDescent="0.25">
      <c r="A117" s="30">
        <v>2262</v>
      </c>
      <c r="B117" s="43" t="s">
        <v>114</v>
      </c>
      <c r="C117" s="190">
        <f t="shared" si="100"/>
        <v>0</v>
      </c>
      <c r="D117" s="264"/>
      <c r="E117" s="45"/>
      <c r="F117" s="95">
        <f t="shared" si="103"/>
        <v>0</v>
      </c>
      <c r="G117" s="230"/>
      <c r="H117" s="45"/>
      <c r="I117" s="91">
        <f t="shared" si="104"/>
        <v>0</v>
      </c>
      <c r="J117" s="264"/>
      <c r="K117" s="45"/>
      <c r="L117" s="95">
        <f t="shared" si="105"/>
        <v>0</v>
      </c>
      <c r="M117" s="230"/>
      <c r="N117" s="45"/>
      <c r="O117" s="91">
        <f t="shared" si="106"/>
        <v>0</v>
      </c>
      <c r="P117" s="291"/>
      <c r="Q117" s="297"/>
    </row>
    <row r="118" spans="1:17" hidden="1" x14ac:dyDescent="0.25">
      <c r="A118" s="30">
        <v>2263</v>
      </c>
      <c r="B118" s="43" t="s">
        <v>115</v>
      </c>
      <c r="C118" s="190">
        <f t="shared" si="100"/>
        <v>0</v>
      </c>
      <c r="D118" s="264"/>
      <c r="E118" s="45"/>
      <c r="F118" s="95">
        <f t="shared" si="103"/>
        <v>0</v>
      </c>
      <c r="G118" s="230"/>
      <c r="H118" s="45"/>
      <c r="I118" s="91">
        <f t="shared" si="104"/>
        <v>0</v>
      </c>
      <c r="J118" s="264"/>
      <c r="K118" s="45"/>
      <c r="L118" s="95">
        <f t="shared" si="105"/>
        <v>0</v>
      </c>
      <c r="M118" s="230"/>
      <c r="N118" s="45"/>
      <c r="O118" s="91">
        <f t="shared" si="106"/>
        <v>0</v>
      </c>
      <c r="P118" s="291"/>
      <c r="Q118" s="297"/>
    </row>
    <row r="119" spans="1:17" ht="24" hidden="1" x14ac:dyDescent="0.25">
      <c r="A119" s="30">
        <v>2264</v>
      </c>
      <c r="B119" s="43" t="s">
        <v>116</v>
      </c>
      <c r="C119" s="190">
        <f t="shared" si="100"/>
        <v>0</v>
      </c>
      <c r="D119" s="264"/>
      <c r="E119" s="45"/>
      <c r="F119" s="95">
        <f t="shared" si="103"/>
        <v>0</v>
      </c>
      <c r="G119" s="230"/>
      <c r="H119" s="45"/>
      <c r="I119" s="91">
        <f t="shared" si="104"/>
        <v>0</v>
      </c>
      <c r="J119" s="264"/>
      <c r="K119" s="45"/>
      <c r="L119" s="95">
        <f t="shared" si="105"/>
        <v>0</v>
      </c>
      <c r="M119" s="230"/>
      <c r="N119" s="45"/>
      <c r="O119" s="91">
        <f t="shared" si="106"/>
        <v>0</v>
      </c>
      <c r="P119" s="291"/>
      <c r="Q119" s="297"/>
    </row>
    <row r="120" spans="1:17" hidden="1" x14ac:dyDescent="0.25">
      <c r="A120" s="30">
        <v>2269</v>
      </c>
      <c r="B120" s="43" t="s">
        <v>117</v>
      </c>
      <c r="C120" s="190">
        <f t="shared" si="100"/>
        <v>0</v>
      </c>
      <c r="D120" s="264"/>
      <c r="E120" s="45"/>
      <c r="F120" s="95">
        <f t="shared" si="103"/>
        <v>0</v>
      </c>
      <c r="G120" s="230"/>
      <c r="H120" s="45"/>
      <c r="I120" s="91">
        <f t="shared" si="104"/>
        <v>0</v>
      </c>
      <c r="J120" s="264"/>
      <c r="K120" s="45"/>
      <c r="L120" s="95">
        <f t="shared" si="105"/>
        <v>0</v>
      </c>
      <c r="M120" s="230"/>
      <c r="N120" s="45"/>
      <c r="O120" s="91">
        <f t="shared" si="106"/>
        <v>0</v>
      </c>
      <c r="P120" s="291"/>
      <c r="Q120" s="297"/>
    </row>
    <row r="121" spans="1:17" hidden="1" x14ac:dyDescent="0.25">
      <c r="A121" s="75">
        <v>2270</v>
      </c>
      <c r="B121" s="43" t="s">
        <v>118</v>
      </c>
      <c r="C121" s="190">
        <f t="shared" si="100"/>
        <v>0</v>
      </c>
      <c r="D121" s="132">
        <f t="shared" ref="D121:E121" si="107">SUM(D122:D126)</f>
        <v>0</v>
      </c>
      <c r="E121" s="76">
        <f t="shared" si="107"/>
        <v>0</v>
      </c>
      <c r="F121" s="95">
        <f>SUM(F122:F126)</f>
        <v>0</v>
      </c>
      <c r="G121" s="231">
        <f t="shared" ref="G121:N121" si="108">SUM(G122:G126)</f>
        <v>0</v>
      </c>
      <c r="H121" s="76">
        <f t="shared" si="108"/>
        <v>0</v>
      </c>
      <c r="I121" s="91">
        <f t="shared" si="108"/>
        <v>0</v>
      </c>
      <c r="J121" s="132">
        <f t="shared" si="108"/>
        <v>0</v>
      </c>
      <c r="K121" s="76">
        <f t="shared" si="108"/>
        <v>0</v>
      </c>
      <c r="L121" s="95">
        <f t="shared" si="108"/>
        <v>0</v>
      </c>
      <c r="M121" s="231">
        <f t="shared" si="108"/>
        <v>0</v>
      </c>
      <c r="N121" s="76">
        <f t="shared" si="108"/>
        <v>0</v>
      </c>
      <c r="O121" s="91">
        <f>SUM(O122:O126)</f>
        <v>0</v>
      </c>
      <c r="P121" s="291"/>
      <c r="Q121" s="297"/>
    </row>
    <row r="122" spans="1:17" hidden="1" x14ac:dyDescent="0.25">
      <c r="A122" s="30">
        <v>2272</v>
      </c>
      <c r="B122" s="94" t="s">
        <v>119</v>
      </c>
      <c r="C122" s="190">
        <f t="shared" si="100"/>
        <v>0</v>
      </c>
      <c r="D122" s="264"/>
      <c r="E122" s="45"/>
      <c r="F122" s="95">
        <f t="shared" ref="F122:F126" si="109">D122+E122</f>
        <v>0</v>
      </c>
      <c r="G122" s="230"/>
      <c r="H122" s="45"/>
      <c r="I122" s="91">
        <f t="shared" ref="I122:I126" si="110">G122+H122</f>
        <v>0</v>
      </c>
      <c r="J122" s="264"/>
      <c r="K122" s="45"/>
      <c r="L122" s="95">
        <f t="shared" ref="L122:L126" si="111">J122+K122</f>
        <v>0</v>
      </c>
      <c r="M122" s="230"/>
      <c r="N122" s="45"/>
      <c r="O122" s="91">
        <f t="shared" ref="O122:O126" si="112">M122+N122</f>
        <v>0</v>
      </c>
      <c r="P122" s="291"/>
      <c r="Q122" s="297"/>
    </row>
    <row r="123" spans="1:17" ht="24" hidden="1" x14ac:dyDescent="0.25">
      <c r="A123" s="30">
        <v>2274</v>
      </c>
      <c r="B123" s="120" t="s">
        <v>306</v>
      </c>
      <c r="C123" s="190">
        <f t="shared" si="100"/>
        <v>0</v>
      </c>
      <c r="D123" s="264"/>
      <c r="E123" s="45"/>
      <c r="F123" s="95">
        <f t="shared" si="109"/>
        <v>0</v>
      </c>
      <c r="G123" s="230"/>
      <c r="H123" s="45"/>
      <c r="I123" s="91">
        <f t="shared" si="110"/>
        <v>0</v>
      </c>
      <c r="J123" s="264"/>
      <c r="K123" s="45"/>
      <c r="L123" s="95">
        <f t="shared" si="111"/>
        <v>0</v>
      </c>
      <c r="M123" s="230"/>
      <c r="N123" s="45"/>
      <c r="O123" s="91">
        <f t="shared" si="112"/>
        <v>0</v>
      </c>
      <c r="P123" s="291"/>
      <c r="Q123" s="297"/>
    </row>
    <row r="124" spans="1:17" ht="24" hidden="1" x14ac:dyDescent="0.25">
      <c r="A124" s="30">
        <v>2275</v>
      </c>
      <c r="B124" s="43" t="s">
        <v>120</v>
      </c>
      <c r="C124" s="190">
        <f t="shared" si="100"/>
        <v>0</v>
      </c>
      <c r="D124" s="264"/>
      <c r="E124" s="45"/>
      <c r="F124" s="95">
        <f t="shared" si="109"/>
        <v>0</v>
      </c>
      <c r="G124" s="230"/>
      <c r="H124" s="45"/>
      <c r="I124" s="91">
        <f t="shared" si="110"/>
        <v>0</v>
      </c>
      <c r="J124" s="264"/>
      <c r="K124" s="45"/>
      <c r="L124" s="95">
        <f t="shared" si="111"/>
        <v>0</v>
      </c>
      <c r="M124" s="230"/>
      <c r="N124" s="45"/>
      <c r="O124" s="91">
        <f t="shared" si="112"/>
        <v>0</v>
      </c>
      <c r="P124" s="291"/>
      <c r="Q124" s="297"/>
    </row>
    <row r="125" spans="1:17" ht="36" hidden="1" x14ac:dyDescent="0.25">
      <c r="A125" s="30">
        <v>2276</v>
      </c>
      <c r="B125" s="43" t="s">
        <v>121</v>
      </c>
      <c r="C125" s="190">
        <f t="shared" si="100"/>
        <v>0</v>
      </c>
      <c r="D125" s="264"/>
      <c r="E125" s="45"/>
      <c r="F125" s="95">
        <f t="shared" si="109"/>
        <v>0</v>
      </c>
      <c r="G125" s="230"/>
      <c r="H125" s="45"/>
      <c r="I125" s="91">
        <f t="shared" si="110"/>
        <v>0</v>
      </c>
      <c r="J125" s="264"/>
      <c r="K125" s="45"/>
      <c r="L125" s="95">
        <f t="shared" si="111"/>
        <v>0</v>
      </c>
      <c r="M125" s="230"/>
      <c r="N125" s="45"/>
      <c r="O125" s="91">
        <f t="shared" si="112"/>
        <v>0</v>
      </c>
      <c r="P125" s="291"/>
      <c r="Q125" s="297"/>
    </row>
    <row r="126" spans="1:17" ht="24" hidden="1" x14ac:dyDescent="0.25">
      <c r="A126" s="30">
        <v>2279</v>
      </c>
      <c r="B126" s="43" t="s">
        <v>122</v>
      </c>
      <c r="C126" s="190">
        <f t="shared" si="100"/>
        <v>0</v>
      </c>
      <c r="D126" s="264"/>
      <c r="E126" s="45"/>
      <c r="F126" s="95">
        <f t="shared" si="109"/>
        <v>0</v>
      </c>
      <c r="G126" s="230"/>
      <c r="H126" s="45"/>
      <c r="I126" s="91">
        <f t="shared" si="110"/>
        <v>0</v>
      </c>
      <c r="J126" s="264"/>
      <c r="K126" s="45"/>
      <c r="L126" s="95">
        <f t="shared" si="111"/>
        <v>0</v>
      </c>
      <c r="M126" s="230"/>
      <c r="N126" s="45"/>
      <c r="O126" s="91">
        <f t="shared" si="112"/>
        <v>0</v>
      </c>
      <c r="P126" s="291"/>
      <c r="Q126" s="297"/>
    </row>
    <row r="127" spans="1:17" ht="24" hidden="1" x14ac:dyDescent="0.25">
      <c r="A127" s="341">
        <v>2280</v>
      </c>
      <c r="B127" s="40" t="s">
        <v>123</v>
      </c>
      <c r="C127" s="189">
        <f t="shared" si="100"/>
        <v>0</v>
      </c>
      <c r="D127" s="131">
        <f t="shared" ref="D127:O127" si="113">SUM(D128)</f>
        <v>0</v>
      </c>
      <c r="E127" s="79">
        <f>SUM(E128)</f>
        <v>0</v>
      </c>
      <c r="F127" s="176">
        <f t="shared" si="113"/>
        <v>0</v>
      </c>
      <c r="G127" s="233">
        <f t="shared" si="113"/>
        <v>0</v>
      </c>
      <c r="H127" s="79">
        <f t="shared" si="113"/>
        <v>0</v>
      </c>
      <c r="I127" s="90">
        <f t="shared" si="113"/>
        <v>0</v>
      </c>
      <c r="J127" s="131">
        <f t="shared" si="113"/>
        <v>0</v>
      </c>
      <c r="K127" s="79">
        <f t="shared" si="113"/>
        <v>0</v>
      </c>
      <c r="L127" s="176">
        <f t="shared" si="113"/>
        <v>0</v>
      </c>
      <c r="M127" s="233">
        <f t="shared" si="113"/>
        <v>0</v>
      </c>
      <c r="N127" s="79">
        <f t="shared" si="113"/>
        <v>0</v>
      </c>
      <c r="O127" s="91">
        <f t="shared" si="113"/>
        <v>0</v>
      </c>
      <c r="P127" s="291"/>
      <c r="Q127" s="297"/>
    </row>
    <row r="128" spans="1:17" ht="24" hidden="1" x14ac:dyDescent="0.25">
      <c r="A128" s="30">
        <v>2283</v>
      </c>
      <c r="B128" s="43" t="s">
        <v>124</v>
      </c>
      <c r="C128" s="190">
        <f t="shared" si="100"/>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100"/>
        <v>80</v>
      </c>
      <c r="D129" s="130">
        <f t="shared" ref="D129:E129" si="114">SUM(D130,D135,D139,D140,D143,D150,D158,D159,D162)</f>
        <v>0</v>
      </c>
      <c r="E129" s="123">
        <f t="shared" si="114"/>
        <v>80</v>
      </c>
      <c r="F129" s="898">
        <f>SUM(F130,F135,F139,F140,F143,F150,F158,F159,F162)</f>
        <v>80</v>
      </c>
      <c r="G129" s="228">
        <f t="shared" ref="G129:N129" si="115">SUM(G130,G135,G139,G140,G143,G150,G158,G159,G162)</f>
        <v>0</v>
      </c>
      <c r="H129" s="123">
        <f t="shared" si="115"/>
        <v>0</v>
      </c>
      <c r="I129" s="898">
        <f t="shared" si="115"/>
        <v>0</v>
      </c>
      <c r="J129" s="130">
        <f t="shared" si="115"/>
        <v>0</v>
      </c>
      <c r="K129" s="38">
        <f t="shared" si="115"/>
        <v>0</v>
      </c>
      <c r="L129" s="175">
        <f t="shared" si="115"/>
        <v>0</v>
      </c>
      <c r="M129" s="228">
        <f t="shared" si="115"/>
        <v>0</v>
      </c>
      <c r="N129" s="38">
        <f t="shared" si="115"/>
        <v>0</v>
      </c>
      <c r="O129" s="123">
        <f>SUM(O130,O135,O139,O140,O143,O150,O158,O159,O162)</f>
        <v>0</v>
      </c>
      <c r="P129" s="293"/>
      <c r="Q129" s="297"/>
    </row>
    <row r="130" spans="1:17" ht="24" x14ac:dyDescent="0.25">
      <c r="A130" s="341">
        <v>2310</v>
      </c>
      <c r="B130" s="40" t="s">
        <v>126</v>
      </c>
      <c r="C130" s="189">
        <f t="shared" si="100"/>
        <v>80</v>
      </c>
      <c r="D130" s="131">
        <f t="shared" ref="D130:O130" si="116">SUM(D131:D134)</f>
        <v>0</v>
      </c>
      <c r="E130" s="90">
        <f t="shared" si="116"/>
        <v>80</v>
      </c>
      <c r="F130" s="900">
        <f t="shared" si="116"/>
        <v>80</v>
      </c>
      <c r="G130" s="233">
        <f t="shared" si="116"/>
        <v>0</v>
      </c>
      <c r="H130" s="90">
        <f t="shared" si="116"/>
        <v>0</v>
      </c>
      <c r="I130" s="900">
        <f t="shared" si="116"/>
        <v>0</v>
      </c>
      <c r="J130" s="131">
        <f t="shared" si="116"/>
        <v>0</v>
      </c>
      <c r="K130" s="79">
        <f t="shared" si="116"/>
        <v>0</v>
      </c>
      <c r="L130" s="176">
        <f t="shared" si="116"/>
        <v>0</v>
      </c>
      <c r="M130" s="233">
        <f t="shared" si="116"/>
        <v>0</v>
      </c>
      <c r="N130" s="79">
        <f t="shared" si="116"/>
        <v>0</v>
      </c>
      <c r="O130" s="90">
        <f t="shared" si="116"/>
        <v>0</v>
      </c>
      <c r="P130" s="290"/>
      <c r="Q130" s="297"/>
    </row>
    <row r="131" spans="1:17" ht="48" x14ac:dyDescent="0.25">
      <c r="A131" s="30">
        <v>2311</v>
      </c>
      <c r="B131" s="43" t="s">
        <v>127</v>
      </c>
      <c r="C131" s="190">
        <f t="shared" si="100"/>
        <v>80</v>
      </c>
      <c r="D131" s="264"/>
      <c r="E131" s="705">
        <v>80</v>
      </c>
      <c r="F131" s="899">
        <f t="shared" ref="F131:F134" si="117">D131+E131</f>
        <v>80</v>
      </c>
      <c r="G131" s="230"/>
      <c r="H131" s="705"/>
      <c r="I131" s="899">
        <f t="shared" ref="I131:I134" si="118">G131+H131</f>
        <v>0</v>
      </c>
      <c r="J131" s="264"/>
      <c r="K131" s="45"/>
      <c r="L131" s="95">
        <f t="shared" ref="L131:L134" si="119">J131+K131</f>
        <v>0</v>
      </c>
      <c r="M131" s="230"/>
      <c r="N131" s="45"/>
      <c r="O131" s="91">
        <f t="shared" ref="O131:O134" si="120">M131+N131</f>
        <v>0</v>
      </c>
      <c r="P131" s="333" t="s">
        <v>509</v>
      </c>
      <c r="Q131" s="297"/>
    </row>
    <row r="132" spans="1:17" hidden="1" x14ac:dyDescent="0.25">
      <c r="A132" s="30">
        <v>2312</v>
      </c>
      <c r="B132" s="43" t="s">
        <v>128</v>
      </c>
      <c r="C132" s="190">
        <f t="shared" si="100"/>
        <v>0</v>
      </c>
      <c r="D132" s="264"/>
      <c r="E132" s="45"/>
      <c r="F132" s="95">
        <f t="shared" si="117"/>
        <v>0</v>
      </c>
      <c r="G132" s="230"/>
      <c r="H132" s="45"/>
      <c r="I132" s="91">
        <f t="shared" si="118"/>
        <v>0</v>
      </c>
      <c r="J132" s="264"/>
      <c r="K132" s="45"/>
      <c r="L132" s="95">
        <f t="shared" si="119"/>
        <v>0</v>
      </c>
      <c r="M132" s="230"/>
      <c r="N132" s="45"/>
      <c r="O132" s="91">
        <f t="shared" si="120"/>
        <v>0</v>
      </c>
      <c r="P132" s="291"/>
      <c r="Q132" s="297"/>
    </row>
    <row r="133" spans="1:17" hidden="1" x14ac:dyDescent="0.25">
      <c r="A133" s="30">
        <v>2313</v>
      </c>
      <c r="B133" s="43" t="s">
        <v>129</v>
      </c>
      <c r="C133" s="190">
        <f t="shared" si="100"/>
        <v>0</v>
      </c>
      <c r="D133" s="264"/>
      <c r="E133" s="45"/>
      <c r="F133" s="95">
        <f t="shared" si="117"/>
        <v>0</v>
      </c>
      <c r="G133" s="230"/>
      <c r="H133" s="45"/>
      <c r="I133" s="91">
        <f t="shared" si="118"/>
        <v>0</v>
      </c>
      <c r="J133" s="264"/>
      <c r="K133" s="45"/>
      <c r="L133" s="95">
        <f t="shared" si="119"/>
        <v>0</v>
      </c>
      <c r="M133" s="230"/>
      <c r="N133" s="45"/>
      <c r="O133" s="91">
        <f t="shared" si="120"/>
        <v>0</v>
      </c>
      <c r="P133" s="291"/>
      <c r="Q133" s="297"/>
    </row>
    <row r="134" spans="1:17" ht="47.25" hidden="1" customHeight="1" x14ac:dyDescent="0.25">
      <c r="A134" s="30">
        <v>2314</v>
      </c>
      <c r="B134" s="43" t="s">
        <v>307</v>
      </c>
      <c r="C134" s="190">
        <f t="shared" si="100"/>
        <v>0</v>
      </c>
      <c r="D134" s="264"/>
      <c r="E134" s="45"/>
      <c r="F134" s="95">
        <f t="shared" si="117"/>
        <v>0</v>
      </c>
      <c r="G134" s="230"/>
      <c r="H134" s="45"/>
      <c r="I134" s="91">
        <f t="shared" si="118"/>
        <v>0</v>
      </c>
      <c r="J134" s="264"/>
      <c r="K134" s="45"/>
      <c r="L134" s="95">
        <f t="shared" si="119"/>
        <v>0</v>
      </c>
      <c r="M134" s="230"/>
      <c r="N134" s="45"/>
      <c r="O134" s="91">
        <f t="shared" si="120"/>
        <v>0</v>
      </c>
      <c r="P134" s="291"/>
      <c r="Q134" s="297"/>
    </row>
    <row r="135" spans="1:17" hidden="1" x14ac:dyDescent="0.25">
      <c r="A135" s="75">
        <v>2320</v>
      </c>
      <c r="B135" s="43" t="s">
        <v>130</v>
      </c>
      <c r="C135" s="190">
        <f t="shared" si="100"/>
        <v>0</v>
      </c>
      <c r="D135" s="132">
        <f t="shared" ref="D135" si="121">SUM(D136:D138)</f>
        <v>0</v>
      </c>
      <c r="E135" s="76">
        <f>SUM(E136:E138)</f>
        <v>0</v>
      </c>
      <c r="F135" s="95">
        <f>SUM(F136:F138)</f>
        <v>0</v>
      </c>
      <c r="G135" s="231">
        <f t="shared" ref="G135" si="122">SUM(G136:G138)</f>
        <v>0</v>
      </c>
      <c r="H135" s="76">
        <f>SUM(H136:H138)</f>
        <v>0</v>
      </c>
      <c r="I135" s="91">
        <f t="shared" ref="I135:N135" si="123">SUM(I136:I138)</f>
        <v>0</v>
      </c>
      <c r="J135" s="132">
        <f t="shared" si="123"/>
        <v>0</v>
      </c>
      <c r="K135" s="76">
        <f t="shared" si="123"/>
        <v>0</v>
      </c>
      <c r="L135" s="95">
        <f t="shared" si="123"/>
        <v>0</v>
      </c>
      <c r="M135" s="231">
        <f t="shared" si="123"/>
        <v>0</v>
      </c>
      <c r="N135" s="76">
        <f t="shared" si="123"/>
        <v>0</v>
      </c>
      <c r="O135" s="91">
        <f>SUM(O136:O138)</f>
        <v>0</v>
      </c>
      <c r="P135" s="291"/>
      <c r="Q135" s="297"/>
    </row>
    <row r="136" spans="1:17" hidden="1" x14ac:dyDescent="0.25">
      <c r="A136" s="30">
        <v>2321</v>
      </c>
      <c r="B136" s="43" t="s">
        <v>131</v>
      </c>
      <c r="C136" s="190">
        <f t="shared" si="100"/>
        <v>0</v>
      </c>
      <c r="D136" s="264"/>
      <c r="E136" s="45"/>
      <c r="F136" s="95">
        <f t="shared" ref="F136:F139" si="124">D136+E136</f>
        <v>0</v>
      </c>
      <c r="G136" s="230"/>
      <c r="H136" s="45"/>
      <c r="I136" s="91">
        <f t="shared" ref="I136:I139" si="125">G136+H136</f>
        <v>0</v>
      </c>
      <c r="J136" s="264"/>
      <c r="K136" s="45"/>
      <c r="L136" s="95">
        <f t="shared" ref="L136:L139" si="126">J136+K136</f>
        <v>0</v>
      </c>
      <c r="M136" s="230"/>
      <c r="N136" s="45"/>
      <c r="O136" s="91">
        <f t="shared" ref="O136:O139" si="127">M136+N136</f>
        <v>0</v>
      </c>
      <c r="P136" s="291"/>
      <c r="Q136" s="297"/>
    </row>
    <row r="137" spans="1:17" hidden="1" x14ac:dyDescent="0.25">
      <c r="A137" s="30">
        <v>2322</v>
      </c>
      <c r="B137" s="43" t="s">
        <v>132</v>
      </c>
      <c r="C137" s="190">
        <f t="shared" si="100"/>
        <v>0</v>
      </c>
      <c r="D137" s="264"/>
      <c r="E137" s="45"/>
      <c r="F137" s="95">
        <f t="shared" si="124"/>
        <v>0</v>
      </c>
      <c r="G137" s="230"/>
      <c r="H137" s="45"/>
      <c r="I137" s="91">
        <f t="shared" si="125"/>
        <v>0</v>
      </c>
      <c r="J137" s="264"/>
      <c r="K137" s="45"/>
      <c r="L137" s="95">
        <f t="shared" si="126"/>
        <v>0</v>
      </c>
      <c r="M137" s="230"/>
      <c r="N137" s="45"/>
      <c r="O137" s="91">
        <f t="shared" si="127"/>
        <v>0</v>
      </c>
      <c r="P137" s="291"/>
      <c r="Q137" s="297"/>
    </row>
    <row r="138" spans="1:17" ht="10.5" hidden="1" customHeight="1" x14ac:dyDescent="0.25">
      <c r="A138" s="30">
        <v>2329</v>
      </c>
      <c r="B138" s="43" t="s">
        <v>133</v>
      </c>
      <c r="C138" s="190">
        <f t="shared" si="100"/>
        <v>0</v>
      </c>
      <c r="D138" s="264"/>
      <c r="E138" s="45"/>
      <c r="F138" s="95">
        <f t="shared" si="124"/>
        <v>0</v>
      </c>
      <c r="G138" s="230"/>
      <c r="H138" s="45"/>
      <c r="I138" s="91">
        <f t="shared" si="125"/>
        <v>0</v>
      </c>
      <c r="J138" s="264"/>
      <c r="K138" s="45"/>
      <c r="L138" s="95">
        <f t="shared" si="126"/>
        <v>0</v>
      </c>
      <c r="M138" s="230"/>
      <c r="N138" s="45"/>
      <c r="O138" s="91">
        <f t="shared" si="127"/>
        <v>0</v>
      </c>
      <c r="P138" s="291"/>
      <c r="Q138" s="297"/>
    </row>
    <row r="139" spans="1:17" hidden="1" x14ac:dyDescent="0.25">
      <c r="A139" s="75">
        <v>2330</v>
      </c>
      <c r="B139" s="43" t="s">
        <v>134</v>
      </c>
      <c r="C139" s="190">
        <f t="shared" si="100"/>
        <v>0</v>
      </c>
      <c r="D139" s="264"/>
      <c r="E139" s="45"/>
      <c r="F139" s="95">
        <f t="shared" si="124"/>
        <v>0</v>
      </c>
      <c r="G139" s="230"/>
      <c r="H139" s="45"/>
      <c r="I139" s="91">
        <f t="shared" si="125"/>
        <v>0</v>
      </c>
      <c r="J139" s="264"/>
      <c r="K139" s="45"/>
      <c r="L139" s="95">
        <f t="shared" si="126"/>
        <v>0</v>
      </c>
      <c r="M139" s="230"/>
      <c r="N139" s="45"/>
      <c r="O139" s="91">
        <f t="shared" si="127"/>
        <v>0</v>
      </c>
      <c r="P139" s="291"/>
      <c r="Q139" s="297"/>
    </row>
    <row r="140" spans="1:17" ht="48" hidden="1" x14ac:dyDescent="0.25">
      <c r="A140" s="75">
        <v>2340</v>
      </c>
      <c r="B140" s="43" t="s">
        <v>135</v>
      </c>
      <c r="C140" s="190">
        <f t="shared" si="100"/>
        <v>0</v>
      </c>
      <c r="D140" s="132">
        <f t="shared" ref="D140" si="128">SUM(D141:D142)</f>
        <v>0</v>
      </c>
      <c r="E140" s="76">
        <f>SUM(E141:E142)</f>
        <v>0</v>
      </c>
      <c r="F140" s="95">
        <f>SUM(F141:F142)</f>
        <v>0</v>
      </c>
      <c r="G140" s="231">
        <f t="shared" ref="G140:N140" si="129">SUM(G141:G142)</f>
        <v>0</v>
      </c>
      <c r="H140" s="76">
        <f t="shared" si="129"/>
        <v>0</v>
      </c>
      <c r="I140" s="91">
        <f t="shared" si="129"/>
        <v>0</v>
      </c>
      <c r="J140" s="132">
        <f t="shared" si="129"/>
        <v>0</v>
      </c>
      <c r="K140" s="76">
        <f t="shared" si="129"/>
        <v>0</v>
      </c>
      <c r="L140" s="95">
        <f t="shared" si="129"/>
        <v>0</v>
      </c>
      <c r="M140" s="231">
        <f t="shared" si="129"/>
        <v>0</v>
      </c>
      <c r="N140" s="76">
        <f t="shared" si="129"/>
        <v>0</v>
      </c>
      <c r="O140" s="91">
        <f>SUM(O141:O142)</f>
        <v>0</v>
      </c>
      <c r="P140" s="291"/>
      <c r="Q140" s="297"/>
    </row>
    <row r="141" spans="1:17" hidden="1" x14ac:dyDescent="0.25">
      <c r="A141" s="30">
        <v>2341</v>
      </c>
      <c r="B141" s="43" t="s">
        <v>136</v>
      </c>
      <c r="C141" s="190">
        <f t="shared" si="100"/>
        <v>0</v>
      </c>
      <c r="D141" s="264"/>
      <c r="E141" s="45"/>
      <c r="F141" s="95">
        <f t="shared" ref="F141:F142" si="130">D141+E141</f>
        <v>0</v>
      </c>
      <c r="G141" s="230"/>
      <c r="H141" s="45"/>
      <c r="I141" s="91">
        <f t="shared" ref="I141:I142" si="131">G141+H141</f>
        <v>0</v>
      </c>
      <c r="J141" s="264"/>
      <c r="K141" s="45"/>
      <c r="L141" s="95">
        <f t="shared" ref="L141:L142" si="132">J141+K141</f>
        <v>0</v>
      </c>
      <c r="M141" s="230"/>
      <c r="N141" s="45"/>
      <c r="O141" s="91">
        <f t="shared" ref="O141:O142" si="133">M141+N141</f>
        <v>0</v>
      </c>
      <c r="P141" s="291"/>
      <c r="Q141" s="297"/>
    </row>
    <row r="142" spans="1:17" ht="24" hidden="1" x14ac:dyDescent="0.25">
      <c r="A142" s="30">
        <v>2344</v>
      </c>
      <c r="B142" s="43" t="s">
        <v>137</v>
      </c>
      <c r="C142" s="190">
        <f t="shared" si="100"/>
        <v>0</v>
      </c>
      <c r="D142" s="264"/>
      <c r="E142" s="45"/>
      <c r="F142" s="95">
        <f t="shared" si="130"/>
        <v>0</v>
      </c>
      <c r="G142" s="230"/>
      <c r="H142" s="45"/>
      <c r="I142" s="91">
        <f t="shared" si="131"/>
        <v>0</v>
      </c>
      <c r="J142" s="264"/>
      <c r="K142" s="45"/>
      <c r="L142" s="95">
        <f t="shared" si="132"/>
        <v>0</v>
      </c>
      <c r="M142" s="230"/>
      <c r="N142" s="45"/>
      <c r="O142" s="91">
        <f t="shared" si="133"/>
        <v>0</v>
      </c>
      <c r="P142" s="291"/>
      <c r="Q142" s="297"/>
    </row>
    <row r="143" spans="1:17" ht="24" hidden="1" x14ac:dyDescent="0.25">
      <c r="A143" s="73">
        <v>2350</v>
      </c>
      <c r="B143" s="58" t="s">
        <v>138</v>
      </c>
      <c r="C143" s="195">
        <f t="shared" si="100"/>
        <v>0</v>
      </c>
      <c r="D143" s="86">
        <f t="shared" ref="D143" si="134">SUM(D144:D149)</f>
        <v>0</v>
      </c>
      <c r="E143" s="74">
        <f>SUM(E144:E149)</f>
        <v>0</v>
      </c>
      <c r="F143" s="174">
        <f>SUM(F144:F149)</f>
        <v>0</v>
      </c>
      <c r="G143" s="229">
        <f t="shared" ref="G143:N143" si="135">SUM(G144:G149)</f>
        <v>0</v>
      </c>
      <c r="H143" s="74">
        <f t="shared" si="135"/>
        <v>0</v>
      </c>
      <c r="I143" s="154">
        <f t="shared" si="135"/>
        <v>0</v>
      </c>
      <c r="J143" s="86">
        <f t="shared" si="135"/>
        <v>0</v>
      </c>
      <c r="K143" s="74">
        <f t="shared" si="135"/>
        <v>0</v>
      </c>
      <c r="L143" s="174">
        <f t="shared" si="135"/>
        <v>0</v>
      </c>
      <c r="M143" s="229">
        <f t="shared" si="135"/>
        <v>0</v>
      </c>
      <c r="N143" s="74">
        <f t="shared" si="135"/>
        <v>0</v>
      </c>
      <c r="O143" s="154">
        <f>SUM(O144:O149)</f>
        <v>0</v>
      </c>
      <c r="P143" s="292"/>
      <c r="Q143" s="297"/>
    </row>
    <row r="144" spans="1:17" hidden="1" x14ac:dyDescent="0.25">
      <c r="A144" s="27">
        <v>2351</v>
      </c>
      <c r="B144" s="40" t="s">
        <v>139</v>
      </c>
      <c r="C144" s="189">
        <f t="shared" si="100"/>
        <v>0</v>
      </c>
      <c r="D144" s="263"/>
      <c r="E144" s="42"/>
      <c r="F144" s="176">
        <f t="shared" ref="F144:F149" si="136">D144+E144</f>
        <v>0</v>
      </c>
      <c r="G144" s="220"/>
      <c r="H144" s="42"/>
      <c r="I144" s="90">
        <f t="shared" ref="I144:I149" si="137">G144+H144</f>
        <v>0</v>
      </c>
      <c r="J144" s="263"/>
      <c r="K144" s="42"/>
      <c r="L144" s="176">
        <f t="shared" ref="L144:L149" si="138">J144+K144</f>
        <v>0</v>
      </c>
      <c r="M144" s="220"/>
      <c r="N144" s="42"/>
      <c r="O144" s="90">
        <f t="shared" ref="O144:O149" si="139">M144+N144</f>
        <v>0</v>
      </c>
      <c r="P144" s="290"/>
      <c r="Q144" s="297"/>
    </row>
    <row r="145" spans="1:17" hidden="1" x14ac:dyDescent="0.25">
      <c r="A145" s="30">
        <v>2352</v>
      </c>
      <c r="B145" s="43" t="s">
        <v>140</v>
      </c>
      <c r="C145" s="190">
        <f t="shared" si="100"/>
        <v>0</v>
      </c>
      <c r="D145" s="264"/>
      <c r="E145" s="45"/>
      <c r="F145" s="95">
        <f t="shared" si="136"/>
        <v>0</v>
      </c>
      <c r="G145" s="230"/>
      <c r="H145" s="45"/>
      <c r="I145" s="91">
        <f t="shared" si="137"/>
        <v>0</v>
      </c>
      <c r="J145" s="264"/>
      <c r="K145" s="45"/>
      <c r="L145" s="95">
        <f t="shared" si="138"/>
        <v>0</v>
      </c>
      <c r="M145" s="230"/>
      <c r="N145" s="45"/>
      <c r="O145" s="91">
        <f t="shared" si="139"/>
        <v>0</v>
      </c>
      <c r="P145" s="291"/>
      <c r="Q145" s="297"/>
    </row>
    <row r="146" spans="1:17" ht="24" hidden="1" x14ac:dyDescent="0.25">
      <c r="A146" s="30">
        <v>2353</v>
      </c>
      <c r="B146" s="43" t="s">
        <v>141</v>
      </c>
      <c r="C146" s="190">
        <f t="shared" si="100"/>
        <v>0</v>
      </c>
      <c r="D146" s="264"/>
      <c r="E146" s="45"/>
      <c r="F146" s="95">
        <f t="shared" si="136"/>
        <v>0</v>
      </c>
      <c r="G146" s="230"/>
      <c r="H146" s="45"/>
      <c r="I146" s="91">
        <f t="shared" si="137"/>
        <v>0</v>
      </c>
      <c r="J146" s="264"/>
      <c r="K146" s="45"/>
      <c r="L146" s="95">
        <f t="shared" si="138"/>
        <v>0</v>
      </c>
      <c r="M146" s="230"/>
      <c r="N146" s="45"/>
      <c r="O146" s="91">
        <f t="shared" si="139"/>
        <v>0</v>
      </c>
      <c r="P146" s="291"/>
      <c r="Q146" s="297"/>
    </row>
    <row r="147" spans="1:17" ht="24" hidden="1" x14ac:dyDescent="0.25">
      <c r="A147" s="30">
        <v>2354</v>
      </c>
      <c r="B147" s="43" t="s">
        <v>142</v>
      </c>
      <c r="C147" s="190">
        <f t="shared" si="100"/>
        <v>0</v>
      </c>
      <c r="D147" s="264"/>
      <c r="E147" s="45"/>
      <c r="F147" s="95">
        <f t="shared" si="136"/>
        <v>0</v>
      </c>
      <c r="G147" s="230"/>
      <c r="H147" s="45"/>
      <c r="I147" s="91">
        <f t="shared" si="137"/>
        <v>0</v>
      </c>
      <c r="J147" s="264"/>
      <c r="K147" s="45"/>
      <c r="L147" s="95">
        <f t="shared" si="138"/>
        <v>0</v>
      </c>
      <c r="M147" s="230"/>
      <c r="N147" s="45"/>
      <c r="O147" s="91">
        <f t="shared" si="139"/>
        <v>0</v>
      </c>
      <c r="P147" s="291"/>
      <c r="Q147" s="297"/>
    </row>
    <row r="148" spans="1:17" ht="24" hidden="1" x14ac:dyDescent="0.25">
      <c r="A148" s="30">
        <v>2355</v>
      </c>
      <c r="B148" s="43" t="s">
        <v>143</v>
      </c>
      <c r="C148" s="190">
        <f t="shared" si="100"/>
        <v>0</v>
      </c>
      <c r="D148" s="264"/>
      <c r="E148" s="45"/>
      <c r="F148" s="95">
        <f t="shared" si="136"/>
        <v>0</v>
      </c>
      <c r="G148" s="230"/>
      <c r="H148" s="45"/>
      <c r="I148" s="91">
        <f t="shared" si="137"/>
        <v>0</v>
      </c>
      <c r="J148" s="264"/>
      <c r="K148" s="45"/>
      <c r="L148" s="95">
        <f t="shared" si="138"/>
        <v>0</v>
      </c>
      <c r="M148" s="230"/>
      <c r="N148" s="45"/>
      <c r="O148" s="91">
        <f t="shared" si="139"/>
        <v>0</v>
      </c>
      <c r="P148" s="291"/>
      <c r="Q148" s="297"/>
    </row>
    <row r="149" spans="1:17" ht="24" hidden="1" x14ac:dyDescent="0.25">
      <c r="A149" s="30">
        <v>2359</v>
      </c>
      <c r="B149" s="43" t="s">
        <v>144</v>
      </c>
      <c r="C149" s="190">
        <f t="shared" si="100"/>
        <v>0</v>
      </c>
      <c r="D149" s="264"/>
      <c r="E149" s="45"/>
      <c r="F149" s="95">
        <f t="shared" si="136"/>
        <v>0</v>
      </c>
      <c r="G149" s="230"/>
      <c r="H149" s="45"/>
      <c r="I149" s="91">
        <f t="shared" si="137"/>
        <v>0</v>
      </c>
      <c r="J149" s="264"/>
      <c r="K149" s="45"/>
      <c r="L149" s="95">
        <f t="shared" si="138"/>
        <v>0</v>
      </c>
      <c r="M149" s="230"/>
      <c r="N149" s="45"/>
      <c r="O149" s="91">
        <f t="shared" si="139"/>
        <v>0</v>
      </c>
      <c r="P149" s="291"/>
      <c r="Q149" s="297"/>
    </row>
    <row r="150" spans="1:17" ht="24.75" hidden="1" customHeight="1" x14ac:dyDescent="0.25">
      <c r="A150" s="75">
        <v>2360</v>
      </c>
      <c r="B150" s="43" t="s">
        <v>145</v>
      </c>
      <c r="C150" s="190">
        <f t="shared" si="100"/>
        <v>0</v>
      </c>
      <c r="D150" s="132">
        <f t="shared" ref="D150" si="140">SUM(D151:D157)</f>
        <v>0</v>
      </c>
      <c r="E150" s="76">
        <f>SUM(E151:E157)</f>
        <v>0</v>
      </c>
      <c r="F150" s="95">
        <f>SUM(F151:F157)</f>
        <v>0</v>
      </c>
      <c r="G150" s="231">
        <f t="shared" ref="G150:N150" si="141">SUM(G151:G157)</f>
        <v>0</v>
      </c>
      <c r="H150" s="76">
        <f t="shared" si="141"/>
        <v>0</v>
      </c>
      <c r="I150" s="91">
        <f t="shared" si="141"/>
        <v>0</v>
      </c>
      <c r="J150" s="132">
        <f t="shared" si="141"/>
        <v>0</v>
      </c>
      <c r="K150" s="76">
        <f t="shared" si="141"/>
        <v>0</v>
      </c>
      <c r="L150" s="95">
        <f t="shared" si="141"/>
        <v>0</v>
      </c>
      <c r="M150" s="231">
        <f t="shared" si="141"/>
        <v>0</v>
      </c>
      <c r="N150" s="76">
        <f t="shared" si="141"/>
        <v>0</v>
      </c>
      <c r="O150" s="91">
        <f>SUM(O151:O157)</f>
        <v>0</v>
      </c>
      <c r="P150" s="291"/>
      <c r="Q150" s="297"/>
    </row>
    <row r="151" spans="1:17" hidden="1" x14ac:dyDescent="0.25">
      <c r="A151" s="29">
        <v>2361</v>
      </c>
      <c r="B151" s="43" t="s">
        <v>146</v>
      </c>
      <c r="C151" s="190">
        <f t="shared" si="100"/>
        <v>0</v>
      </c>
      <c r="D151" s="264"/>
      <c r="E151" s="45"/>
      <c r="F151" s="95">
        <f t="shared" ref="F151:F158" si="142">D151+E151</f>
        <v>0</v>
      </c>
      <c r="G151" s="230"/>
      <c r="H151" s="45"/>
      <c r="I151" s="91">
        <f t="shared" ref="I151:I158" si="143">G151+H151</f>
        <v>0</v>
      </c>
      <c r="J151" s="264"/>
      <c r="K151" s="45"/>
      <c r="L151" s="95">
        <f t="shared" ref="L151:L158" si="144">J151+K151</f>
        <v>0</v>
      </c>
      <c r="M151" s="230"/>
      <c r="N151" s="45"/>
      <c r="O151" s="91">
        <f t="shared" ref="O151:O158" si="145">M151+N151</f>
        <v>0</v>
      </c>
      <c r="P151" s="291"/>
      <c r="Q151" s="297"/>
    </row>
    <row r="152" spans="1:17" ht="24" hidden="1" x14ac:dyDescent="0.25">
      <c r="A152" s="29">
        <v>2362</v>
      </c>
      <c r="B152" s="43" t="s">
        <v>147</v>
      </c>
      <c r="C152" s="190">
        <f t="shared" si="100"/>
        <v>0</v>
      </c>
      <c r="D152" s="264"/>
      <c r="E152" s="45"/>
      <c r="F152" s="95">
        <f t="shared" si="142"/>
        <v>0</v>
      </c>
      <c r="G152" s="230"/>
      <c r="H152" s="45"/>
      <c r="I152" s="91">
        <f t="shared" si="143"/>
        <v>0</v>
      </c>
      <c r="J152" s="264"/>
      <c r="K152" s="45"/>
      <c r="L152" s="95">
        <f t="shared" si="144"/>
        <v>0</v>
      </c>
      <c r="M152" s="230"/>
      <c r="N152" s="45"/>
      <c r="O152" s="91">
        <f t="shared" si="145"/>
        <v>0</v>
      </c>
      <c r="P152" s="291"/>
      <c r="Q152" s="297"/>
    </row>
    <row r="153" spans="1:17" hidden="1" x14ac:dyDescent="0.25">
      <c r="A153" s="29">
        <v>2363</v>
      </c>
      <c r="B153" s="43" t="s">
        <v>148</v>
      </c>
      <c r="C153" s="190">
        <f t="shared" si="100"/>
        <v>0</v>
      </c>
      <c r="D153" s="264"/>
      <c r="E153" s="45"/>
      <c r="F153" s="95">
        <f t="shared" si="142"/>
        <v>0</v>
      </c>
      <c r="G153" s="230"/>
      <c r="H153" s="45"/>
      <c r="I153" s="91">
        <f t="shared" si="143"/>
        <v>0</v>
      </c>
      <c r="J153" s="264"/>
      <c r="K153" s="45"/>
      <c r="L153" s="95">
        <f t="shared" si="144"/>
        <v>0</v>
      </c>
      <c r="M153" s="230"/>
      <c r="N153" s="45"/>
      <c r="O153" s="91">
        <f t="shared" si="145"/>
        <v>0</v>
      </c>
      <c r="P153" s="291"/>
      <c r="Q153" s="297"/>
    </row>
    <row r="154" spans="1:17" hidden="1" x14ac:dyDescent="0.25">
      <c r="A154" s="29">
        <v>2364</v>
      </c>
      <c r="B154" s="43" t="s">
        <v>149</v>
      </c>
      <c r="C154" s="190">
        <f t="shared" si="100"/>
        <v>0</v>
      </c>
      <c r="D154" s="264"/>
      <c r="E154" s="45"/>
      <c r="F154" s="95">
        <f t="shared" si="142"/>
        <v>0</v>
      </c>
      <c r="G154" s="230"/>
      <c r="H154" s="45"/>
      <c r="I154" s="91">
        <f t="shared" si="143"/>
        <v>0</v>
      </c>
      <c r="J154" s="264"/>
      <c r="K154" s="45"/>
      <c r="L154" s="95">
        <f t="shared" si="144"/>
        <v>0</v>
      </c>
      <c r="M154" s="230"/>
      <c r="N154" s="45"/>
      <c r="O154" s="91">
        <f t="shared" si="145"/>
        <v>0</v>
      </c>
      <c r="P154" s="291"/>
      <c r="Q154" s="297"/>
    </row>
    <row r="155" spans="1:17" ht="12.75" hidden="1" customHeight="1" x14ac:dyDescent="0.25">
      <c r="A155" s="29">
        <v>2365</v>
      </c>
      <c r="B155" s="43" t="s">
        <v>150</v>
      </c>
      <c r="C155" s="190">
        <f t="shared" si="100"/>
        <v>0</v>
      </c>
      <c r="D155" s="264"/>
      <c r="E155" s="45"/>
      <c r="F155" s="95">
        <f t="shared" si="142"/>
        <v>0</v>
      </c>
      <c r="G155" s="230"/>
      <c r="H155" s="45"/>
      <c r="I155" s="91">
        <f t="shared" si="143"/>
        <v>0</v>
      </c>
      <c r="J155" s="264"/>
      <c r="K155" s="45"/>
      <c r="L155" s="95">
        <f t="shared" si="144"/>
        <v>0</v>
      </c>
      <c r="M155" s="230"/>
      <c r="N155" s="45"/>
      <c r="O155" s="91">
        <f t="shared" si="145"/>
        <v>0</v>
      </c>
      <c r="P155" s="291"/>
      <c r="Q155" s="297"/>
    </row>
    <row r="156" spans="1:17" ht="36" hidden="1" x14ac:dyDescent="0.25">
      <c r="A156" s="29">
        <v>2366</v>
      </c>
      <c r="B156" s="43" t="s">
        <v>151</v>
      </c>
      <c r="C156" s="190">
        <f t="shared" si="100"/>
        <v>0</v>
      </c>
      <c r="D156" s="264"/>
      <c r="E156" s="45"/>
      <c r="F156" s="95">
        <f t="shared" si="142"/>
        <v>0</v>
      </c>
      <c r="G156" s="230"/>
      <c r="H156" s="45"/>
      <c r="I156" s="91">
        <f t="shared" si="143"/>
        <v>0</v>
      </c>
      <c r="J156" s="264"/>
      <c r="K156" s="45"/>
      <c r="L156" s="95">
        <f t="shared" si="144"/>
        <v>0</v>
      </c>
      <c r="M156" s="230"/>
      <c r="N156" s="45"/>
      <c r="O156" s="91">
        <f t="shared" si="145"/>
        <v>0</v>
      </c>
      <c r="P156" s="291"/>
      <c r="Q156" s="297"/>
    </row>
    <row r="157" spans="1:17" ht="48" hidden="1" x14ac:dyDescent="0.25">
      <c r="A157" s="29">
        <v>2369</v>
      </c>
      <c r="B157" s="43" t="s">
        <v>152</v>
      </c>
      <c r="C157" s="190">
        <f t="shared" si="100"/>
        <v>0</v>
      </c>
      <c r="D157" s="264"/>
      <c r="E157" s="45"/>
      <c r="F157" s="95">
        <f t="shared" si="142"/>
        <v>0</v>
      </c>
      <c r="G157" s="230"/>
      <c r="H157" s="45"/>
      <c r="I157" s="91">
        <f t="shared" si="143"/>
        <v>0</v>
      </c>
      <c r="J157" s="264"/>
      <c r="K157" s="45"/>
      <c r="L157" s="95">
        <f t="shared" si="144"/>
        <v>0</v>
      </c>
      <c r="M157" s="230"/>
      <c r="N157" s="45"/>
      <c r="O157" s="91">
        <f t="shared" si="145"/>
        <v>0</v>
      </c>
      <c r="P157" s="291"/>
      <c r="Q157" s="297"/>
    </row>
    <row r="158" spans="1:17" hidden="1" x14ac:dyDescent="0.25">
      <c r="A158" s="73">
        <v>2370</v>
      </c>
      <c r="B158" s="58" t="s">
        <v>153</v>
      </c>
      <c r="C158" s="195">
        <f t="shared" si="100"/>
        <v>0</v>
      </c>
      <c r="D158" s="261"/>
      <c r="E158" s="77"/>
      <c r="F158" s="174">
        <f t="shared" si="142"/>
        <v>0</v>
      </c>
      <c r="G158" s="232"/>
      <c r="H158" s="77"/>
      <c r="I158" s="154">
        <f t="shared" si="143"/>
        <v>0</v>
      </c>
      <c r="J158" s="261"/>
      <c r="K158" s="77"/>
      <c r="L158" s="174">
        <f t="shared" si="144"/>
        <v>0</v>
      </c>
      <c r="M158" s="232"/>
      <c r="N158" s="77"/>
      <c r="O158" s="154">
        <f t="shared" si="145"/>
        <v>0</v>
      </c>
      <c r="P158" s="292"/>
      <c r="Q158" s="297"/>
    </row>
    <row r="159" spans="1:17" hidden="1" x14ac:dyDescent="0.25">
      <c r="A159" s="73">
        <v>2380</v>
      </c>
      <c r="B159" s="58" t="s">
        <v>154</v>
      </c>
      <c r="C159" s="195">
        <f t="shared" si="100"/>
        <v>0</v>
      </c>
      <c r="D159" s="86">
        <f t="shared" ref="D159:E159" si="146">SUM(D160:D161)</f>
        <v>0</v>
      </c>
      <c r="E159" s="74">
        <f t="shared" si="146"/>
        <v>0</v>
      </c>
      <c r="F159" s="174">
        <f>SUM(F160:F161)</f>
        <v>0</v>
      </c>
      <c r="G159" s="229">
        <f t="shared" ref="G159:N159" si="147">SUM(G160:G161)</f>
        <v>0</v>
      </c>
      <c r="H159" s="74">
        <f t="shared" si="147"/>
        <v>0</v>
      </c>
      <c r="I159" s="154">
        <f t="shared" si="147"/>
        <v>0</v>
      </c>
      <c r="J159" s="86">
        <f t="shared" si="147"/>
        <v>0</v>
      </c>
      <c r="K159" s="74">
        <f t="shared" si="147"/>
        <v>0</v>
      </c>
      <c r="L159" s="174">
        <f t="shared" si="147"/>
        <v>0</v>
      </c>
      <c r="M159" s="229">
        <f t="shared" si="147"/>
        <v>0</v>
      </c>
      <c r="N159" s="74">
        <f t="shared" si="147"/>
        <v>0</v>
      </c>
      <c r="O159" s="154">
        <f>SUM(O160:O161)</f>
        <v>0</v>
      </c>
      <c r="P159" s="292"/>
      <c r="Q159" s="297"/>
    </row>
    <row r="160" spans="1:17" hidden="1" x14ac:dyDescent="0.25">
      <c r="A160" s="26">
        <v>2381</v>
      </c>
      <c r="B160" s="40" t="s">
        <v>155</v>
      </c>
      <c r="C160" s="189">
        <f t="shared" si="100"/>
        <v>0</v>
      </c>
      <c r="D160" s="263"/>
      <c r="E160" s="42"/>
      <c r="F160" s="176">
        <f t="shared" ref="F160:F163" si="148">D160+E160</f>
        <v>0</v>
      </c>
      <c r="G160" s="220"/>
      <c r="H160" s="42"/>
      <c r="I160" s="90">
        <f t="shared" ref="I160:I163" si="149">G160+H160</f>
        <v>0</v>
      </c>
      <c r="J160" s="263"/>
      <c r="K160" s="42"/>
      <c r="L160" s="176">
        <f t="shared" ref="L160:L163" si="150">J160+K160</f>
        <v>0</v>
      </c>
      <c r="M160" s="220"/>
      <c r="N160" s="42"/>
      <c r="O160" s="90">
        <f t="shared" ref="O160:O163" si="151">M160+N160</f>
        <v>0</v>
      </c>
      <c r="P160" s="290"/>
      <c r="Q160" s="297"/>
    </row>
    <row r="161" spans="1:17" ht="24" hidden="1" x14ac:dyDescent="0.25">
      <c r="A161" s="29">
        <v>2389</v>
      </c>
      <c r="B161" s="43" t="s">
        <v>156</v>
      </c>
      <c r="C161" s="190">
        <f t="shared" si="100"/>
        <v>0</v>
      </c>
      <c r="D161" s="264"/>
      <c r="E161" s="45"/>
      <c r="F161" s="95">
        <f t="shared" si="148"/>
        <v>0</v>
      </c>
      <c r="G161" s="230"/>
      <c r="H161" s="45"/>
      <c r="I161" s="91">
        <f t="shared" si="149"/>
        <v>0</v>
      </c>
      <c r="J161" s="264"/>
      <c r="K161" s="45"/>
      <c r="L161" s="95">
        <f t="shared" si="150"/>
        <v>0</v>
      </c>
      <c r="M161" s="230"/>
      <c r="N161" s="45"/>
      <c r="O161" s="91">
        <f t="shared" si="151"/>
        <v>0</v>
      </c>
      <c r="P161" s="291"/>
      <c r="Q161" s="297"/>
    </row>
    <row r="162" spans="1:17" hidden="1" x14ac:dyDescent="0.25">
      <c r="A162" s="73">
        <v>2390</v>
      </c>
      <c r="B162" s="58" t="s">
        <v>157</v>
      </c>
      <c r="C162" s="195">
        <f t="shared" si="100"/>
        <v>0</v>
      </c>
      <c r="D162" s="261"/>
      <c r="E162" s="77"/>
      <c r="F162" s="174">
        <f t="shared" si="148"/>
        <v>0</v>
      </c>
      <c r="G162" s="232"/>
      <c r="H162" s="77"/>
      <c r="I162" s="154">
        <f t="shared" si="149"/>
        <v>0</v>
      </c>
      <c r="J162" s="261"/>
      <c r="K162" s="77"/>
      <c r="L162" s="174">
        <f t="shared" si="150"/>
        <v>0</v>
      </c>
      <c r="M162" s="232"/>
      <c r="N162" s="77"/>
      <c r="O162" s="154">
        <f t="shared" si="151"/>
        <v>0</v>
      </c>
      <c r="P162" s="292"/>
      <c r="Q162" s="297"/>
    </row>
    <row r="163" spans="1:17" hidden="1" x14ac:dyDescent="0.25">
      <c r="A163" s="35">
        <v>2400</v>
      </c>
      <c r="B163" s="72" t="s">
        <v>158</v>
      </c>
      <c r="C163" s="188">
        <f t="shared" si="100"/>
        <v>0</v>
      </c>
      <c r="D163" s="248"/>
      <c r="E163" s="80"/>
      <c r="F163" s="175">
        <f t="shared" si="148"/>
        <v>0</v>
      </c>
      <c r="G163" s="234"/>
      <c r="H163" s="80"/>
      <c r="I163" s="123">
        <f t="shared" si="149"/>
        <v>0</v>
      </c>
      <c r="J163" s="248"/>
      <c r="K163" s="80"/>
      <c r="L163" s="175">
        <f t="shared" si="150"/>
        <v>0</v>
      </c>
      <c r="M163" s="234"/>
      <c r="N163" s="80"/>
      <c r="O163" s="123">
        <f t="shared" si="151"/>
        <v>0</v>
      </c>
      <c r="P163" s="293"/>
      <c r="Q163" s="297"/>
    </row>
    <row r="164" spans="1:17" ht="24" hidden="1" x14ac:dyDescent="0.25">
      <c r="A164" s="35">
        <v>2500</v>
      </c>
      <c r="B164" s="72" t="s">
        <v>159</v>
      </c>
      <c r="C164" s="188">
        <f t="shared" si="100"/>
        <v>0</v>
      </c>
      <c r="D164" s="130">
        <f t="shared" ref="D164:E164" si="152">SUM(D165,D170)</f>
        <v>0</v>
      </c>
      <c r="E164" s="38">
        <f t="shared" si="152"/>
        <v>0</v>
      </c>
      <c r="F164" s="175">
        <f>SUM(F165,F170)</f>
        <v>0</v>
      </c>
      <c r="G164" s="228">
        <f t="shared" ref="G164:O164" si="153">SUM(G165,G170)</f>
        <v>0</v>
      </c>
      <c r="H164" s="38">
        <f t="shared" si="153"/>
        <v>0</v>
      </c>
      <c r="I164" s="123">
        <f t="shared" si="153"/>
        <v>0</v>
      </c>
      <c r="J164" s="130">
        <f t="shared" si="153"/>
        <v>0</v>
      </c>
      <c r="K164" s="38">
        <f t="shared" si="153"/>
        <v>0</v>
      </c>
      <c r="L164" s="175">
        <f t="shared" si="153"/>
        <v>0</v>
      </c>
      <c r="M164" s="228">
        <f t="shared" si="153"/>
        <v>0</v>
      </c>
      <c r="N164" s="38">
        <f t="shared" si="153"/>
        <v>0</v>
      </c>
      <c r="O164" s="123">
        <f t="shared" si="153"/>
        <v>0</v>
      </c>
      <c r="P164" s="314"/>
      <c r="Q164" s="297"/>
    </row>
    <row r="165" spans="1:17" ht="16.5" hidden="1" customHeight="1" x14ac:dyDescent="0.25">
      <c r="A165" s="341">
        <v>2510</v>
      </c>
      <c r="B165" s="40" t="s">
        <v>160</v>
      </c>
      <c r="C165" s="189">
        <f t="shared" si="100"/>
        <v>0</v>
      </c>
      <c r="D165" s="131">
        <f t="shared" ref="D165:E165" si="154">SUM(D166:D169)</f>
        <v>0</v>
      </c>
      <c r="E165" s="79">
        <f t="shared" si="154"/>
        <v>0</v>
      </c>
      <c r="F165" s="176">
        <f>SUM(F166:F169)</f>
        <v>0</v>
      </c>
      <c r="G165" s="233">
        <f t="shared" ref="G165:O165" si="155">SUM(G166:G169)</f>
        <v>0</v>
      </c>
      <c r="H165" s="79">
        <f t="shared" si="155"/>
        <v>0</v>
      </c>
      <c r="I165" s="90">
        <f t="shared" si="155"/>
        <v>0</v>
      </c>
      <c r="J165" s="131">
        <f t="shared" si="155"/>
        <v>0</v>
      </c>
      <c r="K165" s="79">
        <f t="shared" si="155"/>
        <v>0</v>
      </c>
      <c r="L165" s="176">
        <f t="shared" si="155"/>
        <v>0</v>
      </c>
      <c r="M165" s="233">
        <f t="shared" si="155"/>
        <v>0</v>
      </c>
      <c r="N165" s="79">
        <f t="shared" si="155"/>
        <v>0</v>
      </c>
      <c r="O165" s="155">
        <f t="shared" si="155"/>
        <v>0</v>
      </c>
      <c r="P165" s="295"/>
      <c r="Q165" s="297"/>
    </row>
    <row r="166" spans="1:17" ht="24" hidden="1" x14ac:dyDescent="0.25">
      <c r="A166" s="30">
        <v>2512</v>
      </c>
      <c r="B166" s="43" t="s">
        <v>161</v>
      </c>
      <c r="C166" s="190">
        <f t="shared" si="100"/>
        <v>0</v>
      </c>
      <c r="D166" s="264"/>
      <c r="E166" s="45"/>
      <c r="F166" s="95">
        <f t="shared" ref="F166:F171" si="156">D166+E166</f>
        <v>0</v>
      </c>
      <c r="G166" s="230"/>
      <c r="H166" s="45"/>
      <c r="I166" s="91">
        <f t="shared" ref="I166:I171" si="157">G166+H166</f>
        <v>0</v>
      </c>
      <c r="J166" s="264"/>
      <c r="K166" s="45"/>
      <c r="L166" s="95">
        <f t="shared" ref="L166:L171" si="158">J166+K166</f>
        <v>0</v>
      </c>
      <c r="M166" s="230"/>
      <c r="N166" s="45"/>
      <c r="O166" s="91">
        <f t="shared" ref="O166:O171" si="159">M166+N166</f>
        <v>0</v>
      </c>
      <c r="P166" s="291"/>
      <c r="Q166" s="297"/>
    </row>
    <row r="167" spans="1:17" ht="36" hidden="1" x14ac:dyDescent="0.25">
      <c r="A167" s="30">
        <v>2513</v>
      </c>
      <c r="B167" s="43" t="s">
        <v>162</v>
      </c>
      <c r="C167" s="190">
        <f t="shared" si="100"/>
        <v>0</v>
      </c>
      <c r="D167" s="264"/>
      <c r="E167" s="45"/>
      <c r="F167" s="95">
        <f t="shared" si="156"/>
        <v>0</v>
      </c>
      <c r="G167" s="230"/>
      <c r="H167" s="45"/>
      <c r="I167" s="91">
        <f t="shared" si="157"/>
        <v>0</v>
      </c>
      <c r="J167" s="264"/>
      <c r="K167" s="45"/>
      <c r="L167" s="95">
        <f t="shared" si="158"/>
        <v>0</v>
      </c>
      <c r="M167" s="230"/>
      <c r="N167" s="45"/>
      <c r="O167" s="91">
        <f t="shared" si="159"/>
        <v>0</v>
      </c>
      <c r="P167" s="291"/>
      <c r="Q167" s="297"/>
    </row>
    <row r="168" spans="1:17" ht="24" hidden="1" x14ac:dyDescent="0.25">
      <c r="A168" s="30">
        <v>2515</v>
      </c>
      <c r="B168" s="43" t="s">
        <v>163</v>
      </c>
      <c r="C168" s="190">
        <f t="shared" si="100"/>
        <v>0</v>
      </c>
      <c r="D168" s="264"/>
      <c r="E168" s="45"/>
      <c r="F168" s="95">
        <f t="shared" si="156"/>
        <v>0</v>
      </c>
      <c r="G168" s="230"/>
      <c r="H168" s="45"/>
      <c r="I168" s="91">
        <f t="shared" si="157"/>
        <v>0</v>
      </c>
      <c r="J168" s="264"/>
      <c r="K168" s="45"/>
      <c r="L168" s="95">
        <f t="shared" si="158"/>
        <v>0</v>
      </c>
      <c r="M168" s="230"/>
      <c r="N168" s="45"/>
      <c r="O168" s="91">
        <f t="shared" si="159"/>
        <v>0</v>
      </c>
      <c r="P168" s="291"/>
      <c r="Q168" s="297"/>
    </row>
    <row r="169" spans="1:17" ht="24" hidden="1" x14ac:dyDescent="0.25">
      <c r="A169" s="30">
        <v>2519</v>
      </c>
      <c r="B169" s="43" t="s">
        <v>164</v>
      </c>
      <c r="C169" s="190">
        <f t="shared" si="100"/>
        <v>0</v>
      </c>
      <c r="D169" s="264"/>
      <c r="E169" s="45"/>
      <c r="F169" s="95">
        <f t="shared" si="156"/>
        <v>0</v>
      </c>
      <c r="G169" s="230"/>
      <c r="H169" s="45"/>
      <c r="I169" s="91">
        <f t="shared" si="157"/>
        <v>0</v>
      </c>
      <c r="J169" s="264"/>
      <c r="K169" s="45"/>
      <c r="L169" s="95">
        <f t="shared" si="158"/>
        <v>0</v>
      </c>
      <c r="M169" s="230"/>
      <c r="N169" s="45"/>
      <c r="O169" s="91">
        <f t="shared" si="159"/>
        <v>0</v>
      </c>
      <c r="P169" s="291"/>
      <c r="Q169" s="297"/>
    </row>
    <row r="170" spans="1:17" ht="24" hidden="1" x14ac:dyDescent="0.25">
      <c r="A170" s="75">
        <v>2520</v>
      </c>
      <c r="B170" s="43" t="s">
        <v>165</v>
      </c>
      <c r="C170" s="190">
        <f t="shared" si="100"/>
        <v>0</v>
      </c>
      <c r="D170" s="264"/>
      <c r="E170" s="45"/>
      <c r="F170" s="95">
        <f t="shared" si="156"/>
        <v>0</v>
      </c>
      <c r="G170" s="230"/>
      <c r="H170" s="45"/>
      <c r="I170" s="91">
        <f t="shared" si="157"/>
        <v>0</v>
      </c>
      <c r="J170" s="264"/>
      <c r="K170" s="45"/>
      <c r="L170" s="95">
        <f t="shared" si="158"/>
        <v>0</v>
      </c>
      <c r="M170" s="230"/>
      <c r="N170" s="45"/>
      <c r="O170" s="91">
        <f t="shared" si="159"/>
        <v>0</v>
      </c>
      <c r="P170" s="291"/>
      <c r="Q170" s="297"/>
    </row>
    <row r="171" spans="1:17" s="81" customFormat="1" ht="48" hidden="1" x14ac:dyDescent="0.25">
      <c r="A171" s="17">
        <v>2800</v>
      </c>
      <c r="B171" s="40" t="s">
        <v>166</v>
      </c>
      <c r="C171" s="189">
        <f t="shared" si="100"/>
        <v>0</v>
      </c>
      <c r="D171" s="263"/>
      <c r="E171" s="42"/>
      <c r="F171" s="325">
        <f t="shared" si="156"/>
        <v>0</v>
      </c>
      <c r="G171" s="212"/>
      <c r="H171" s="28"/>
      <c r="I171" s="331">
        <f t="shared" si="157"/>
        <v>0</v>
      </c>
      <c r="J171" s="245"/>
      <c r="K171" s="28"/>
      <c r="L171" s="325">
        <f t="shared" si="158"/>
        <v>0</v>
      </c>
      <c r="M171" s="212"/>
      <c r="N171" s="28"/>
      <c r="O171" s="331">
        <f t="shared" si="159"/>
        <v>0</v>
      </c>
      <c r="P171" s="288"/>
      <c r="Q171" s="300"/>
    </row>
    <row r="172" spans="1:17" hidden="1" x14ac:dyDescent="0.25">
      <c r="A172" s="70">
        <v>3000</v>
      </c>
      <c r="B172" s="70" t="s">
        <v>167</v>
      </c>
      <c r="C172" s="200">
        <f t="shared" si="100"/>
        <v>0</v>
      </c>
      <c r="D172" s="137">
        <f t="shared" ref="D172:E172" si="160">SUM(D173,D183)</f>
        <v>0</v>
      </c>
      <c r="E172" s="71">
        <f t="shared" si="160"/>
        <v>0</v>
      </c>
      <c r="F172" s="172">
        <f>SUM(F173,F183)</f>
        <v>0</v>
      </c>
      <c r="G172" s="227">
        <f t="shared" ref="G172:N172" si="161">SUM(G173,G183)</f>
        <v>0</v>
      </c>
      <c r="H172" s="71">
        <f t="shared" si="161"/>
        <v>0</v>
      </c>
      <c r="I172" s="125">
        <f t="shared" si="161"/>
        <v>0</v>
      </c>
      <c r="J172" s="137">
        <f t="shared" si="161"/>
        <v>0</v>
      </c>
      <c r="K172" s="71">
        <f t="shared" si="161"/>
        <v>0</v>
      </c>
      <c r="L172" s="172">
        <f t="shared" si="161"/>
        <v>0</v>
      </c>
      <c r="M172" s="227">
        <f t="shared" si="161"/>
        <v>0</v>
      </c>
      <c r="N172" s="71">
        <f t="shared" si="161"/>
        <v>0</v>
      </c>
      <c r="O172" s="125">
        <f>SUM(O173,O183)</f>
        <v>0</v>
      </c>
      <c r="P172" s="313"/>
      <c r="Q172" s="297"/>
    </row>
    <row r="173" spans="1:17" ht="24" hidden="1" x14ac:dyDescent="0.25">
      <c r="A173" s="35">
        <v>3200</v>
      </c>
      <c r="B173" s="82" t="s">
        <v>168</v>
      </c>
      <c r="C173" s="188">
        <f t="shared" si="100"/>
        <v>0</v>
      </c>
      <c r="D173" s="130">
        <f t="shared" ref="D173:E173" si="162">SUM(D174,D178)</f>
        <v>0</v>
      </c>
      <c r="E173" s="38">
        <f t="shared" si="162"/>
        <v>0</v>
      </c>
      <c r="F173" s="175">
        <f>SUM(F174,F178)</f>
        <v>0</v>
      </c>
      <c r="G173" s="228">
        <f t="shared" ref="G173:O173" si="163">SUM(G174,G178)</f>
        <v>0</v>
      </c>
      <c r="H173" s="38">
        <f t="shared" si="163"/>
        <v>0</v>
      </c>
      <c r="I173" s="123">
        <f t="shared" si="163"/>
        <v>0</v>
      </c>
      <c r="J173" s="130">
        <f t="shared" si="163"/>
        <v>0</v>
      </c>
      <c r="K173" s="38">
        <f t="shared" si="163"/>
        <v>0</v>
      </c>
      <c r="L173" s="175">
        <f t="shared" si="163"/>
        <v>0</v>
      </c>
      <c r="M173" s="228">
        <f t="shared" si="163"/>
        <v>0</v>
      </c>
      <c r="N173" s="38">
        <f t="shared" si="163"/>
        <v>0</v>
      </c>
      <c r="O173" s="124">
        <f t="shared" si="163"/>
        <v>0</v>
      </c>
      <c r="P173" s="314"/>
      <c r="Q173" s="297"/>
    </row>
    <row r="174" spans="1:17" ht="36" hidden="1" x14ac:dyDescent="0.25">
      <c r="A174" s="341">
        <v>3260</v>
      </c>
      <c r="B174" s="40" t="s">
        <v>169</v>
      </c>
      <c r="C174" s="189">
        <f t="shared" si="100"/>
        <v>0</v>
      </c>
      <c r="D174" s="131">
        <f t="shared" ref="D174:E174" si="164">SUM(D175:D177)</f>
        <v>0</v>
      </c>
      <c r="E174" s="79">
        <f t="shared" si="164"/>
        <v>0</v>
      </c>
      <c r="F174" s="176">
        <f>SUM(F175:F177)</f>
        <v>0</v>
      </c>
      <c r="G174" s="233">
        <f t="shared" ref="G174:N174" si="165">SUM(G175:G177)</f>
        <v>0</v>
      </c>
      <c r="H174" s="79">
        <f t="shared" si="165"/>
        <v>0</v>
      </c>
      <c r="I174" s="90">
        <f t="shared" si="165"/>
        <v>0</v>
      </c>
      <c r="J174" s="131">
        <f t="shared" si="165"/>
        <v>0</v>
      </c>
      <c r="K174" s="79">
        <f t="shared" si="165"/>
        <v>0</v>
      </c>
      <c r="L174" s="176">
        <f t="shared" si="165"/>
        <v>0</v>
      </c>
      <c r="M174" s="233">
        <f t="shared" si="165"/>
        <v>0</v>
      </c>
      <c r="N174" s="79">
        <f t="shared" si="165"/>
        <v>0</v>
      </c>
      <c r="O174" s="90">
        <f>SUM(O175:O177)</f>
        <v>0</v>
      </c>
      <c r="P174" s="290"/>
      <c r="Q174" s="297"/>
    </row>
    <row r="175" spans="1:17" ht="24" hidden="1" x14ac:dyDescent="0.25">
      <c r="A175" s="30">
        <v>3261</v>
      </c>
      <c r="B175" s="43" t="s">
        <v>170</v>
      </c>
      <c r="C175" s="190">
        <f t="shared" si="100"/>
        <v>0</v>
      </c>
      <c r="D175" s="264"/>
      <c r="E175" s="45"/>
      <c r="F175" s="95">
        <f t="shared" ref="F175:F177" si="166">D175+E175</f>
        <v>0</v>
      </c>
      <c r="G175" s="230"/>
      <c r="H175" s="45"/>
      <c r="I175" s="91">
        <f t="shared" ref="I175:I177" si="167">G175+H175</f>
        <v>0</v>
      </c>
      <c r="J175" s="264"/>
      <c r="K175" s="45"/>
      <c r="L175" s="95">
        <f t="shared" ref="L175:L177" si="168">J175+K175</f>
        <v>0</v>
      </c>
      <c r="M175" s="230"/>
      <c r="N175" s="45"/>
      <c r="O175" s="91">
        <f t="shared" ref="O175:O177" si="169">M175+N175</f>
        <v>0</v>
      </c>
      <c r="P175" s="291"/>
      <c r="Q175" s="297"/>
    </row>
    <row r="176" spans="1:17" ht="36" hidden="1" x14ac:dyDescent="0.25">
      <c r="A176" s="30">
        <v>3262</v>
      </c>
      <c r="B176" s="43" t="s">
        <v>171</v>
      </c>
      <c r="C176" s="190">
        <f t="shared" si="100"/>
        <v>0</v>
      </c>
      <c r="D176" s="264"/>
      <c r="E176" s="45"/>
      <c r="F176" s="95">
        <f t="shared" si="166"/>
        <v>0</v>
      </c>
      <c r="G176" s="230"/>
      <c r="H176" s="45"/>
      <c r="I176" s="91">
        <f t="shared" si="167"/>
        <v>0</v>
      </c>
      <c r="J176" s="264"/>
      <c r="K176" s="45"/>
      <c r="L176" s="95">
        <f t="shared" si="168"/>
        <v>0</v>
      </c>
      <c r="M176" s="230"/>
      <c r="N176" s="45"/>
      <c r="O176" s="91">
        <f t="shared" si="169"/>
        <v>0</v>
      </c>
      <c r="P176" s="291"/>
      <c r="Q176" s="297"/>
    </row>
    <row r="177" spans="1:17" ht="24" hidden="1" x14ac:dyDescent="0.25">
      <c r="A177" s="30">
        <v>3263</v>
      </c>
      <c r="B177" s="43" t="s">
        <v>172</v>
      </c>
      <c r="C177" s="190">
        <f t="shared" ref="C177:C240" si="170">SUM(F177,I177,L177,O177)</f>
        <v>0</v>
      </c>
      <c r="D177" s="264"/>
      <c r="E177" s="45"/>
      <c r="F177" s="95">
        <f t="shared" si="166"/>
        <v>0</v>
      </c>
      <c r="G177" s="230"/>
      <c r="H177" s="45"/>
      <c r="I177" s="91">
        <f t="shared" si="167"/>
        <v>0</v>
      </c>
      <c r="J177" s="264"/>
      <c r="K177" s="45"/>
      <c r="L177" s="95">
        <f t="shared" si="168"/>
        <v>0</v>
      </c>
      <c r="M177" s="230"/>
      <c r="N177" s="45"/>
      <c r="O177" s="91">
        <f t="shared" si="169"/>
        <v>0</v>
      </c>
      <c r="P177" s="291"/>
      <c r="Q177" s="297"/>
    </row>
    <row r="178" spans="1:17" ht="84" hidden="1" x14ac:dyDescent="0.25">
      <c r="A178" s="341">
        <v>3290</v>
      </c>
      <c r="B178" s="40" t="s">
        <v>300</v>
      </c>
      <c r="C178" s="201">
        <f t="shared" si="170"/>
        <v>0</v>
      </c>
      <c r="D178" s="131">
        <f t="shared" ref="D178:E178" si="171">SUM(D179:D182)</f>
        <v>0</v>
      </c>
      <c r="E178" s="79">
        <f t="shared" si="171"/>
        <v>0</v>
      </c>
      <c r="F178" s="176">
        <f>SUM(F179:F182)</f>
        <v>0</v>
      </c>
      <c r="G178" s="233">
        <f t="shared" ref="G178:O178" si="172">SUM(G179:G182)</f>
        <v>0</v>
      </c>
      <c r="H178" s="79">
        <f t="shared" si="172"/>
        <v>0</v>
      </c>
      <c r="I178" s="90">
        <f t="shared" si="172"/>
        <v>0</v>
      </c>
      <c r="J178" s="131">
        <f t="shared" si="172"/>
        <v>0</v>
      </c>
      <c r="K178" s="79">
        <f t="shared" si="172"/>
        <v>0</v>
      </c>
      <c r="L178" s="176">
        <f t="shared" si="172"/>
        <v>0</v>
      </c>
      <c r="M178" s="233">
        <f t="shared" si="172"/>
        <v>0</v>
      </c>
      <c r="N178" s="79">
        <f t="shared" si="172"/>
        <v>0</v>
      </c>
      <c r="O178" s="156">
        <f t="shared" si="172"/>
        <v>0</v>
      </c>
      <c r="P178" s="294"/>
      <c r="Q178" s="297"/>
    </row>
    <row r="179" spans="1:17" ht="72" hidden="1" x14ac:dyDescent="0.25">
      <c r="A179" s="30">
        <v>3291</v>
      </c>
      <c r="B179" s="43" t="s">
        <v>173</v>
      </c>
      <c r="C179" s="190">
        <f t="shared" si="170"/>
        <v>0</v>
      </c>
      <c r="D179" s="264"/>
      <c r="E179" s="45"/>
      <c r="F179" s="95">
        <f t="shared" ref="F179:F182" si="173">D179+E179</f>
        <v>0</v>
      </c>
      <c r="G179" s="230"/>
      <c r="H179" s="45"/>
      <c r="I179" s="91">
        <f t="shared" ref="I179:I182" si="174">G179+H179</f>
        <v>0</v>
      </c>
      <c r="J179" s="264"/>
      <c r="K179" s="45"/>
      <c r="L179" s="95">
        <f t="shared" ref="L179:L182" si="175">J179+K179</f>
        <v>0</v>
      </c>
      <c r="M179" s="230"/>
      <c r="N179" s="45"/>
      <c r="O179" s="91">
        <f t="shared" ref="O179:O182" si="176">M179+N179</f>
        <v>0</v>
      </c>
      <c r="P179" s="291"/>
      <c r="Q179" s="297"/>
    </row>
    <row r="180" spans="1:17" ht="72" hidden="1" x14ac:dyDescent="0.25">
      <c r="A180" s="30">
        <v>3292</v>
      </c>
      <c r="B180" s="43" t="s">
        <v>174</v>
      </c>
      <c r="C180" s="190">
        <f t="shared" si="170"/>
        <v>0</v>
      </c>
      <c r="D180" s="264"/>
      <c r="E180" s="45"/>
      <c r="F180" s="95">
        <f t="shared" si="173"/>
        <v>0</v>
      </c>
      <c r="G180" s="230"/>
      <c r="H180" s="45"/>
      <c r="I180" s="91">
        <f t="shared" si="174"/>
        <v>0</v>
      </c>
      <c r="J180" s="264"/>
      <c r="K180" s="45"/>
      <c r="L180" s="95">
        <f t="shared" si="175"/>
        <v>0</v>
      </c>
      <c r="M180" s="230"/>
      <c r="N180" s="45"/>
      <c r="O180" s="91">
        <f t="shared" si="176"/>
        <v>0</v>
      </c>
      <c r="P180" s="291"/>
      <c r="Q180" s="297"/>
    </row>
    <row r="181" spans="1:17" ht="72" hidden="1" x14ac:dyDescent="0.25">
      <c r="A181" s="30">
        <v>3293</v>
      </c>
      <c r="B181" s="43" t="s">
        <v>175</v>
      </c>
      <c r="C181" s="190">
        <f t="shared" si="170"/>
        <v>0</v>
      </c>
      <c r="D181" s="264"/>
      <c r="E181" s="45"/>
      <c r="F181" s="95">
        <f t="shared" si="173"/>
        <v>0</v>
      </c>
      <c r="G181" s="230"/>
      <c r="H181" s="45"/>
      <c r="I181" s="91">
        <f t="shared" si="174"/>
        <v>0</v>
      </c>
      <c r="J181" s="264"/>
      <c r="K181" s="45"/>
      <c r="L181" s="95">
        <f t="shared" si="175"/>
        <v>0</v>
      </c>
      <c r="M181" s="230"/>
      <c r="N181" s="45"/>
      <c r="O181" s="91">
        <f t="shared" si="176"/>
        <v>0</v>
      </c>
      <c r="P181" s="291"/>
      <c r="Q181" s="297"/>
    </row>
    <row r="182" spans="1:17" ht="60" hidden="1" x14ac:dyDescent="0.25">
      <c r="A182" s="83">
        <v>3294</v>
      </c>
      <c r="B182" s="43" t="s">
        <v>176</v>
      </c>
      <c r="C182" s="201">
        <f t="shared" si="170"/>
        <v>0</v>
      </c>
      <c r="D182" s="265"/>
      <c r="E182" s="84"/>
      <c r="F182" s="329">
        <f t="shared" si="173"/>
        <v>0</v>
      </c>
      <c r="G182" s="235"/>
      <c r="H182" s="84"/>
      <c r="I182" s="156">
        <f t="shared" si="174"/>
        <v>0</v>
      </c>
      <c r="J182" s="265"/>
      <c r="K182" s="84"/>
      <c r="L182" s="329">
        <f t="shared" si="175"/>
        <v>0</v>
      </c>
      <c r="M182" s="235"/>
      <c r="N182" s="84"/>
      <c r="O182" s="156">
        <f t="shared" si="176"/>
        <v>0</v>
      </c>
      <c r="P182" s="294"/>
      <c r="Q182" s="297"/>
    </row>
    <row r="183" spans="1:17" ht="48" hidden="1" x14ac:dyDescent="0.25">
      <c r="A183" s="51">
        <v>3300</v>
      </c>
      <c r="B183" s="82" t="s">
        <v>177</v>
      </c>
      <c r="C183" s="202">
        <f t="shared" si="170"/>
        <v>0</v>
      </c>
      <c r="D183" s="138">
        <f t="shared" ref="D183:E183" si="177">SUM(D184:D185)</f>
        <v>0</v>
      </c>
      <c r="E183" s="85">
        <f t="shared" si="177"/>
        <v>0</v>
      </c>
      <c r="F183" s="173">
        <f>SUM(F184:F185)</f>
        <v>0</v>
      </c>
      <c r="G183" s="236">
        <f t="shared" ref="G183:O183" si="178">SUM(G184:G185)</f>
        <v>0</v>
      </c>
      <c r="H183" s="85">
        <f t="shared" si="178"/>
        <v>0</v>
      </c>
      <c r="I183" s="124">
        <f t="shared" si="178"/>
        <v>0</v>
      </c>
      <c r="J183" s="138">
        <f t="shared" si="178"/>
        <v>0</v>
      </c>
      <c r="K183" s="85">
        <f t="shared" si="178"/>
        <v>0</v>
      </c>
      <c r="L183" s="173">
        <f t="shared" si="178"/>
        <v>0</v>
      </c>
      <c r="M183" s="236">
        <f t="shared" si="178"/>
        <v>0</v>
      </c>
      <c r="N183" s="85">
        <f t="shared" si="178"/>
        <v>0</v>
      </c>
      <c r="O183" s="124">
        <f t="shared" si="178"/>
        <v>0</v>
      </c>
      <c r="P183" s="314"/>
      <c r="Q183" s="297"/>
    </row>
    <row r="184" spans="1:17" ht="48" hidden="1" x14ac:dyDescent="0.25">
      <c r="A184" s="57">
        <v>3310</v>
      </c>
      <c r="B184" s="58" t="s">
        <v>178</v>
      </c>
      <c r="C184" s="195">
        <f t="shared" si="170"/>
        <v>0</v>
      </c>
      <c r="D184" s="261"/>
      <c r="E184" s="77"/>
      <c r="F184" s="174">
        <f t="shared" ref="F184:F185" si="179">D184+E184</f>
        <v>0</v>
      </c>
      <c r="G184" s="232"/>
      <c r="H184" s="77"/>
      <c r="I184" s="154">
        <f t="shared" ref="I184:I185" si="180">G184+H184</f>
        <v>0</v>
      </c>
      <c r="J184" s="261"/>
      <c r="K184" s="77"/>
      <c r="L184" s="174">
        <f t="shared" ref="L184:L185" si="181">J184+K184</f>
        <v>0</v>
      </c>
      <c r="M184" s="232"/>
      <c r="N184" s="77"/>
      <c r="O184" s="154">
        <f t="shared" ref="O184:O185" si="182">M184+N184</f>
        <v>0</v>
      </c>
      <c r="P184" s="292"/>
      <c r="Q184" s="297"/>
    </row>
    <row r="185" spans="1:17" ht="60" hidden="1" x14ac:dyDescent="0.25">
      <c r="A185" s="27">
        <v>3320</v>
      </c>
      <c r="B185" s="40" t="s">
        <v>179</v>
      </c>
      <c r="C185" s="189">
        <f t="shared" si="170"/>
        <v>0</v>
      </c>
      <c r="D185" s="263"/>
      <c r="E185" s="42"/>
      <c r="F185" s="176">
        <f t="shared" si="179"/>
        <v>0</v>
      </c>
      <c r="G185" s="220"/>
      <c r="H185" s="42"/>
      <c r="I185" s="90">
        <f t="shared" si="180"/>
        <v>0</v>
      </c>
      <c r="J185" s="263"/>
      <c r="K185" s="42"/>
      <c r="L185" s="176">
        <f t="shared" si="181"/>
        <v>0</v>
      </c>
      <c r="M185" s="220"/>
      <c r="N185" s="42"/>
      <c r="O185" s="90">
        <f t="shared" si="182"/>
        <v>0</v>
      </c>
      <c r="P185" s="290"/>
      <c r="Q185" s="297"/>
    </row>
    <row r="186" spans="1:17" hidden="1" x14ac:dyDescent="0.25">
      <c r="A186" s="87">
        <v>4000</v>
      </c>
      <c r="B186" s="70" t="s">
        <v>180</v>
      </c>
      <c r="C186" s="200">
        <f t="shared" si="170"/>
        <v>0</v>
      </c>
      <c r="D186" s="137">
        <f t="shared" ref="D186:E186" si="183">SUM(D187,D190)</f>
        <v>0</v>
      </c>
      <c r="E186" s="71">
        <f t="shared" si="183"/>
        <v>0</v>
      </c>
      <c r="F186" s="172">
        <f>SUM(F187,F190)</f>
        <v>0</v>
      </c>
      <c r="G186" s="227">
        <f t="shared" ref="G186:N186" si="184">SUM(G187,G190)</f>
        <v>0</v>
      </c>
      <c r="H186" s="71">
        <f t="shared" si="184"/>
        <v>0</v>
      </c>
      <c r="I186" s="125">
        <f t="shared" si="184"/>
        <v>0</v>
      </c>
      <c r="J186" s="137">
        <f t="shared" si="184"/>
        <v>0</v>
      </c>
      <c r="K186" s="71">
        <f t="shared" si="184"/>
        <v>0</v>
      </c>
      <c r="L186" s="172">
        <f t="shared" si="184"/>
        <v>0</v>
      </c>
      <c r="M186" s="227">
        <f t="shared" si="184"/>
        <v>0</v>
      </c>
      <c r="N186" s="71">
        <f t="shared" si="184"/>
        <v>0</v>
      </c>
      <c r="O186" s="125">
        <f>SUM(O187,O190)</f>
        <v>0</v>
      </c>
      <c r="P186" s="313"/>
      <c r="Q186" s="297"/>
    </row>
    <row r="187" spans="1:17" ht="24" hidden="1" x14ac:dyDescent="0.25">
      <c r="A187" s="88">
        <v>4200</v>
      </c>
      <c r="B187" s="72" t="s">
        <v>181</v>
      </c>
      <c r="C187" s="188">
        <f t="shared" si="170"/>
        <v>0</v>
      </c>
      <c r="D187" s="130">
        <f t="shared" ref="D187:E187" si="185">SUM(D188,D189)</f>
        <v>0</v>
      </c>
      <c r="E187" s="38">
        <f t="shared" si="185"/>
        <v>0</v>
      </c>
      <c r="F187" s="175">
        <f>SUM(F188,F189)</f>
        <v>0</v>
      </c>
      <c r="G187" s="228">
        <f t="shared" ref="G187:N187" si="186">SUM(G188,G189)</f>
        <v>0</v>
      </c>
      <c r="H187" s="38">
        <f t="shared" si="186"/>
        <v>0</v>
      </c>
      <c r="I187" s="123">
        <f t="shared" si="186"/>
        <v>0</v>
      </c>
      <c r="J187" s="130">
        <f t="shared" si="186"/>
        <v>0</v>
      </c>
      <c r="K187" s="38">
        <f t="shared" si="186"/>
        <v>0</v>
      </c>
      <c r="L187" s="175">
        <f t="shared" si="186"/>
        <v>0</v>
      </c>
      <c r="M187" s="228">
        <f t="shared" si="186"/>
        <v>0</v>
      </c>
      <c r="N187" s="38">
        <f t="shared" si="186"/>
        <v>0</v>
      </c>
      <c r="O187" s="123">
        <f>SUM(O188,O189)</f>
        <v>0</v>
      </c>
      <c r="P187" s="293"/>
      <c r="Q187" s="297"/>
    </row>
    <row r="188" spans="1:17" ht="36" hidden="1" x14ac:dyDescent="0.25">
      <c r="A188" s="341">
        <v>4240</v>
      </c>
      <c r="B188" s="40" t="s">
        <v>182</v>
      </c>
      <c r="C188" s="189">
        <f t="shared" si="170"/>
        <v>0</v>
      </c>
      <c r="D188" s="263"/>
      <c r="E188" s="42"/>
      <c r="F188" s="176">
        <f t="shared" ref="F188:F189" si="187">D188+E188</f>
        <v>0</v>
      </c>
      <c r="G188" s="220"/>
      <c r="H188" s="42"/>
      <c r="I188" s="90">
        <f t="shared" ref="I188:I189" si="188">G188+H188</f>
        <v>0</v>
      </c>
      <c r="J188" s="263"/>
      <c r="K188" s="42"/>
      <c r="L188" s="176">
        <f t="shared" ref="L188:L189" si="189">J188+K188</f>
        <v>0</v>
      </c>
      <c r="M188" s="220"/>
      <c r="N188" s="42"/>
      <c r="O188" s="90">
        <f t="shared" ref="O188:O189" si="190">M188+N188</f>
        <v>0</v>
      </c>
      <c r="P188" s="290"/>
      <c r="Q188" s="297"/>
    </row>
    <row r="189" spans="1:17" ht="24" hidden="1" x14ac:dyDescent="0.25">
      <c r="A189" s="75">
        <v>4250</v>
      </c>
      <c r="B189" s="43" t="s">
        <v>183</v>
      </c>
      <c r="C189" s="190">
        <f t="shared" si="170"/>
        <v>0</v>
      </c>
      <c r="D189" s="264"/>
      <c r="E189" s="45"/>
      <c r="F189" s="95">
        <f t="shared" si="187"/>
        <v>0</v>
      </c>
      <c r="G189" s="230"/>
      <c r="H189" s="45"/>
      <c r="I189" s="91">
        <f t="shared" si="188"/>
        <v>0</v>
      </c>
      <c r="J189" s="264"/>
      <c r="K189" s="45"/>
      <c r="L189" s="95">
        <f t="shared" si="189"/>
        <v>0</v>
      </c>
      <c r="M189" s="230"/>
      <c r="N189" s="45"/>
      <c r="O189" s="91">
        <f t="shared" si="190"/>
        <v>0</v>
      </c>
      <c r="P189" s="291"/>
      <c r="Q189" s="297"/>
    </row>
    <row r="190" spans="1:17" hidden="1" x14ac:dyDescent="0.25">
      <c r="A190" s="35">
        <v>4300</v>
      </c>
      <c r="B190" s="72" t="s">
        <v>184</v>
      </c>
      <c r="C190" s="188">
        <f t="shared" si="170"/>
        <v>0</v>
      </c>
      <c r="D190" s="130">
        <f t="shared" ref="D190:E190" si="191">SUM(D191)</f>
        <v>0</v>
      </c>
      <c r="E190" s="38">
        <f t="shared" si="191"/>
        <v>0</v>
      </c>
      <c r="F190" s="175">
        <f>SUM(F191)</f>
        <v>0</v>
      </c>
      <c r="G190" s="228">
        <f t="shared" ref="G190:N190" si="192">SUM(G191)</f>
        <v>0</v>
      </c>
      <c r="H190" s="38">
        <f t="shared" si="192"/>
        <v>0</v>
      </c>
      <c r="I190" s="123">
        <f t="shared" si="192"/>
        <v>0</v>
      </c>
      <c r="J190" s="130">
        <f t="shared" si="192"/>
        <v>0</v>
      </c>
      <c r="K190" s="38">
        <f t="shared" si="192"/>
        <v>0</v>
      </c>
      <c r="L190" s="175">
        <f t="shared" si="192"/>
        <v>0</v>
      </c>
      <c r="M190" s="228">
        <f t="shared" si="192"/>
        <v>0</v>
      </c>
      <c r="N190" s="38">
        <f t="shared" si="192"/>
        <v>0</v>
      </c>
      <c r="O190" s="123">
        <f>SUM(O191)</f>
        <v>0</v>
      </c>
      <c r="P190" s="293"/>
      <c r="Q190" s="297"/>
    </row>
    <row r="191" spans="1:17" ht="24" hidden="1" x14ac:dyDescent="0.25">
      <c r="A191" s="341">
        <v>4310</v>
      </c>
      <c r="B191" s="40" t="s">
        <v>185</v>
      </c>
      <c r="C191" s="189">
        <f t="shared" si="170"/>
        <v>0</v>
      </c>
      <c r="D191" s="131">
        <f t="shared" ref="D191:E191" si="193">SUM(D192:D192)</f>
        <v>0</v>
      </c>
      <c r="E191" s="79">
        <f t="shared" si="193"/>
        <v>0</v>
      </c>
      <c r="F191" s="176">
        <f>SUM(F192:F192)</f>
        <v>0</v>
      </c>
      <c r="G191" s="233">
        <f t="shared" ref="G191:N191" si="194">SUM(G192:G192)</f>
        <v>0</v>
      </c>
      <c r="H191" s="79">
        <f t="shared" si="194"/>
        <v>0</v>
      </c>
      <c r="I191" s="90">
        <f t="shared" si="194"/>
        <v>0</v>
      </c>
      <c r="J191" s="131">
        <f t="shared" si="194"/>
        <v>0</v>
      </c>
      <c r="K191" s="79">
        <f t="shared" si="194"/>
        <v>0</v>
      </c>
      <c r="L191" s="176">
        <f t="shared" si="194"/>
        <v>0</v>
      </c>
      <c r="M191" s="233">
        <f t="shared" si="194"/>
        <v>0</v>
      </c>
      <c r="N191" s="79">
        <f t="shared" si="194"/>
        <v>0</v>
      </c>
      <c r="O191" s="90">
        <f>SUM(O192:O192)</f>
        <v>0</v>
      </c>
      <c r="P191" s="290"/>
      <c r="Q191" s="297"/>
    </row>
    <row r="192" spans="1:17" ht="36" hidden="1" x14ac:dyDescent="0.25">
      <c r="A192" s="30">
        <v>4311</v>
      </c>
      <c r="B192" s="43" t="s">
        <v>186</v>
      </c>
      <c r="C192" s="190">
        <f t="shared" si="170"/>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hidden="1" x14ac:dyDescent="0.25">
      <c r="A193" s="89"/>
      <c r="B193" s="17" t="s">
        <v>187</v>
      </c>
      <c r="C193" s="199">
        <f t="shared" si="170"/>
        <v>0</v>
      </c>
      <c r="D193" s="136">
        <f t="shared" ref="D193:E193" si="195">SUM(D194,D229,D268)</f>
        <v>0</v>
      </c>
      <c r="E193" s="69">
        <f t="shared" si="195"/>
        <v>0</v>
      </c>
      <c r="F193" s="171">
        <f>SUM(F194,F229,F268)</f>
        <v>0</v>
      </c>
      <c r="G193" s="226">
        <f t="shared" ref="G193:N193" si="196">SUM(G194,G229,G268)</f>
        <v>0</v>
      </c>
      <c r="H193" s="69">
        <f t="shared" si="196"/>
        <v>0</v>
      </c>
      <c r="I193" s="275">
        <f t="shared" si="196"/>
        <v>0</v>
      </c>
      <c r="J193" s="136">
        <f t="shared" si="196"/>
        <v>0</v>
      </c>
      <c r="K193" s="69">
        <f t="shared" si="196"/>
        <v>0</v>
      </c>
      <c r="L193" s="171">
        <f t="shared" si="196"/>
        <v>0</v>
      </c>
      <c r="M193" s="226">
        <f t="shared" si="196"/>
        <v>0</v>
      </c>
      <c r="N193" s="69">
        <f t="shared" si="196"/>
        <v>0</v>
      </c>
      <c r="O193" s="157">
        <f>SUM(O194,O229,O268)</f>
        <v>0</v>
      </c>
      <c r="P193" s="316"/>
      <c r="Q193" s="182"/>
    </row>
    <row r="194" spans="1:17" hidden="1" x14ac:dyDescent="0.25">
      <c r="A194" s="70">
        <v>5000</v>
      </c>
      <c r="B194" s="70" t="s">
        <v>188</v>
      </c>
      <c r="C194" s="200">
        <f t="shared" si="170"/>
        <v>0</v>
      </c>
      <c r="D194" s="137">
        <f t="shared" ref="D194:E194" si="197">D195+D203</f>
        <v>0</v>
      </c>
      <c r="E194" s="71">
        <f t="shared" si="197"/>
        <v>0</v>
      </c>
      <c r="F194" s="172">
        <f>F195+F203</f>
        <v>0</v>
      </c>
      <c r="G194" s="227">
        <f t="shared" ref="G194:N194" si="198">G195+G203</f>
        <v>0</v>
      </c>
      <c r="H194" s="71">
        <f t="shared" si="198"/>
        <v>0</v>
      </c>
      <c r="I194" s="125">
        <f t="shared" si="198"/>
        <v>0</v>
      </c>
      <c r="J194" s="137">
        <f t="shared" si="198"/>
        <v>0</v>
      </c>
      <c r="K194" s="71">
        <f t="shared" si="198"/>
        <v>0</v>
      </c>
      <c r="L194" s="172">
        <f t="shared" si="198"/>
        <v>0</v>
      </c>
      <c r="M194" s="227">
        <f t="shared" si="198"/>
        <v>0</v>
      </c>
      <c r="N194" s="71">
        <f t="shared" si="198"/>
        <v>0</v>
      </c>
      <c r="O194" s="125">
        <f>O195+O203</f>
        <v>0</v>
      </c>
      <c r="P194" s="313"/>
      <c r="Q194" s="297"/>
    </row>
    <row r="195" spans="1:17" hidden="1" x14ac:dyDescent="0.25">
      <c r="A195" s="35">
        <v>5100</v>
      </c>
      <c r="B195" s="72" t="s">
        <v>189</v>
      </c>
      <c r="C195" s="188">
        <f t="shared" si="170"/>
        <v>0</v>
      </c>
      <c r="D195" s="130">
        <f t="shared" ref="D195:E195" si="199">D196+D197+D200+D201+D202</f>
        <v>0</v>
      </c>
      <c r="E195" s="38">
        <f t="shared" si="199"/>
        <v>0</v>
      </c>
      <c r="F195" s="175">
        <f>F196+F197+F200+F201+F202</f>
        <v>0</v>
      </c>
      <c r="G195" s="228">
        <f t="shared" ref="G195:N195" si="200">G196+G197+G200+G201+G202</f>
        <v>0</v>
      </c>
      <c r="H195" s="38">
        <f t="shared" si="200"/>
        <v>0</v>
      </c>
      <c r="I195" s="123">
        <f t="shared" si="200"/>
        <v>0</v>
      </c>
      <c r="J195" s="130">
        <f t="shared" si="200"/>
        <v>0</v>
      </c>
      <c r="K195" s="38">
        <f t="shared" si="200"/>
        <v>0</v>
      </c>
      <c r="L195" s="175">
        <f t="shared" si="200"/>
        <v>0</v>
      </c>
      <c r="M195" s="228">
        <f t="shared" si="200"/>
        <v>0</v>
      </c>
      <c r="N195" s="38">
        <f t="shared" si="200"/>
        <v>0</v>
      </c>
      <c r="O195" s="123">
        <f>O196+O197+O200+O201+O202</f>
        <v>0</v>
      </c>
      <c r="P195" s="293"/>
      <c r="Q195" s="297"/>
    </row>
    <row r="196" spans="1:17" hidden="1" x14ac:dyDescent="0.25">
      <c r="A196" s="341">
        <v>5110</v>
      </c>
      <c r="B196" s="40" t="s">
        <v>190</v>
      </c>
      <c r="C196" s="189">
        <f t="shared" si="170"/>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170"/>
        <v>0</v>
      </c>
      <c r="D197" s="132">
        <f t="shared" ref="D197:E197" si="201">D198+D199</f>
        <v>0</v>
      </c>
      <c r="E197" s="76">
        <f t="shared" si="201"/>
        <v>0</v>
      </c>
      <c r="F197" s="95">
        <f>F198+F199</f>
        <v>0</v>
      </c>
      <c r="G197" s="231">
        <f t="shared" ref="G197:O197" si="202">G198+G199</f>
        <v>0</v>
      </c>
      <c r="H197" s="76">
        <f t="shared" si="202"/>
        <v>0</v>
      </c>
      <c r="I197" s="91">
        <f t="shared" si="202"/>
        <v>0</v>
      </c>
      <c r="J197" s="132">
        <f t="shared" si="202"/>
        <v>0</v>
      </c>
      <c r="K197" s="76">
        <f t="shared" si="202"/>
        <v>0</v>
      </c>
      <c r="L197" s="95">
        <f t="shared" si="202"/>
        <v>0</v>
      </c>
      <c r="M197" s="231">
        <f t="shared" si="202"/>
        <v>0</v>
      </c>
      <c r="N197" s="76">
        <f t="shared" si="202"/>
        <v>0</v>
      </c>
      <c r="O197" s="91">
        <f t="shared" si="202"/>
        <v>0</v>
      </c>
      <c r="P197" s="291"/>
      <c r="Q197" s="297"/>
    </row>
    <row r="198" spans="1:17" hidden="1" x14ac:dyDescent="0.25">
      <c r="A198" s="30">
        <v>5121</v>
      </c>
      <c r="B198" s="43" t="s">
        <v>192</v>
      </c>
      <c r="C198" s="190">
        <f t="shared" si="170"/>
        <v>0</v>
      </c>
      <c r="D198" s="264"/>
      <c r="E198" s="45"/>
      <c r="F198" s="95">
        <f t="shared" ref="F198:F202" si="203">D198+E198</f>
        <v>0</v>
      </c>
      <c r="G198" s="230"/>
      <c r="H198" s="45"/>
      <c r="I198" s="91">
        <f t="shared" ref="I198:I202" si="204">G198+H198</f>
        <v>0</v>
      </c>
      <c r="J198" s="264"/>
      <c r="K198" s="45"/>
      <c r="L198" s="95">
        <f t="shared" ref="L198:L202" si="205">J198+K198</f>
        <v>0</v>
      </c>
      <c r="M198" s="230"/>
      <c r="N198" s="45"/>
      <c r="O198" s="91">
        <f t="shared" ref="O198:O202" si="206">M198+N198</f>
        <v>0</v>
      </c>
      <c r="P198" s="291"/>
      <c r="Q198" s="297"/>
    </row>
    <row r="199" spans="1:17" ht="24" hidden="1" x14ac:dyDescent="0.25">
      <c r="A199" s="30">
        <v>5129</v>
      </c>
      <c r="B199" s="43" t="s">
        <v>193</v>
      </c>
      <c r="C199" s="190">
        <f t="shared" si="170"/>
        <v>0</v>
      </c>
      <c r="D199" s="264"/>
      <c r="E199" s="45"/>
      <c r="F199" s="95">
        <f t="shared" si="203"/>
        <v>0</v>
      </c>
      <c r="G199" s="230"/>
      <c r="H199" s="45"/>
      <c r="I199" s="91">
        <f t="shared" si="204"/>
        <v>0</v>
      </c>
      <c r="J199" s="264"/>
      <c r="K199" s="45"/>
      <c r="L199" s="95">
        <f t="shared" si="205"/>
        <v>0</v>
      </c>
      <c r="M199" s="230"/>
      <c r="N199" s="45"/>
      <c r="O199" s="91">
        <f t="shared" si="206"/>
        <v>0</v>
      </c>
      <c r="P199" s="291"/>
      <c r="Q199" s="297"/>
    </row>
    <row r="200" spans="1:17" hidden="1" x14ac:dyDescent="0.25">
      <c r="A200" s="75">
        <v>5130</v>
      </c>
      <c r="B200" s="43" t="s">
        <v>194</v>
      </c>
      <c r="C200" s="190">
        <f t="shared" si="170"/>
        <v>0</v>
      </c>
      <c r="D200" s="264"/>
      <c r="E200" s="45"/>
      <c r="F200" s="95">
        <f t="shared" si="203"/>
        <v>0</v>
      </c>
      <c r="G200" s="230"/>
      <c r="H200" s="45"/>
      <c r="I200" s="91">
        <f t="shared" si="204"/>
        <v>0</v>
      </c>
      <c r="J200" s="264"/>
      <c r="K200" s="45"/>
      <c r="L200" s="95">
        <f t="shared" si="205"/>
        <v>0</v>
      </c>
      <c r="M200" s="230"/>
      <c r="N200" s="45"/>
      <c r="O200" s="91">
        <f t="shared" si="206"/>
        <v>0</v>
      </c>
      <c r="P200" s="291"/>
      <c r="Q200" s="297"/>
    </row>
    <row r="201" spans="1:17" hidden="1" x14ac:dyDescent="0.25">
      <c r="A201" s="75">
        <v>5140</v>
      </c>
      <c r="B201" s="43" t="s">
        <v>195</v>
      </c>
      <c r="C201" s="190">
        <f t="shared" si="170"/>
        <v>0</v>
      </c>
      <c r="D201" s="264"/>
      <c r="E201" s="45"/>
      <c r="F201" s="95">
        <f t="shared" si="203"/>
        <v>0</v>
      </c>
      <c r="G201" s="230"/>
      <c r="H201" s="45"/>
      <c r="I201" s="91">
        <f t="shared" si="204"/>
        <v>0</v>
      </c>
      <c r="J201" s="264"/>
      <c r="K201" s="45"/>
      <c r="L201" s="95">
        <f t="shared" si="205"/>
        <v>0</v>
      </c>
      <c r="M201" s="230"/>
      <c r="N201" s="45"/>
      <c r="O201" s="91">
        <f t="shared" si="206"/>
        <v>0</v>
      </c>
      <c r="P201" s="291"/>
      <c r="Q201" s="297"/>
    </row>
    <row r="202" spans="1:17" ht="24" hidden="1" x14ac:dyDescent="0.25">
      <c r="A202" s="75">
        <v>5170</v>
      </c>
      <c r="B202" s="43" t="s">
        <v>196</v>
      </c>
      <c r="C202" s="190">
        <f t="shared" si="170"/>
        <v>0</v>
      </c>
      <c r="D202" s="264"/>
      <c r="E202" s="45"/>
      <c r="F202" s="95">
        <f t="shared" si="203"/>
        <v>0</v>
      </c>
      <c r="G202" s="230"/>
      <c r="H202" s="45"/>
      <c r="I202" s="91">
        <f t="shared" si="204"/>
        <v>0</v>
      </c>
      <c r="J202" s="264"/>
      <c r="K202" s="45"/>
      <c r="L202" s="95">
        <f t="shared" si="205"/>
        <v>0</v>
      </c>
      <c r="M202" s="230"/>
      <c r="N202" s="45"/>
      <c r="O202" s="91">
        <f t="shared" si="206"/>
        <v>0</v>
      </c>
      <c r="P202" s="291"/>
      <c r="Q202" s="297"/>
    </row>
    <row r="203" spans="1:17" hidden="1" x14ac:dyDescent="0.25">
      <c r="A203" s="35">
        <v>5200</v>
      </c>
      <c r="B203" s="72" t="s">
        <v>197</v>
      </c>
      <c r="C203" s="188">
        <f t="shared" si="170"/>
        <v>0</v>
      </c>
      <c r="D203" s="130">
        <f t="shared" ref="D203:E203" si="207">D204+D214+D215+D224+D225+D226+D228</f>
        <v>0</v>
      </c>
      <c r="E203" s="38">
        <f t="shared" si="207"/>
        <v>0</v>
      </c>
      <c r="F203" s="175">
        <f>F204+F214+F215+F224+F225+F226+F228</f>
        <v>0</v>
      </c>
      <c r="G203" s="228">
        <f t="shared" ref="G203:O203" si="208">G204+G214+G215+G224+G225+G226+G228</f>
        <v>0</v>
      </c>
      <c r="H203" s="38">
        <f t="shared" si="208"/>
        <v>0</v>
      </c>
      <c r="I203" s="123">
        <f t="shared" si="208"/>
        <v>0</v>
      </c>
      <c r="J203" s="130">
        <f t="shared" si="208"/>
        <v>0</v>
      </c>
      <c r="K203" s="38">
        <f t="shared" si="208"/>
        <v>0</v>
      </c>
      <c r="L203" s="175">
        <f t="shared" si="208"/>
        <v>0</v>
      </c>
      <c r="M203" s="228">
        <f t="shared" si="208"/>
        <v>0</v>
      </c>
      <c r="N203" s="38">
        <f t="shared" si="208"/>
        <v>0</v>
      </c>
      <c r="O203" s="123">
        <f t="shared" si="208"/>
        <v>0</v>
      </c>
      <c r="P203" s="293"/>
      <c r="Q203" s="297"/>
    </row>
    <row r="204" spans="1:17" hidden="1" x14ac:dyDescent="0.25">
      <c r="A204" s="73">
        <v>5210</v>
      </c>
      <c r="B204" s="58" t="s">
        <v>198</v>
      </c>
      <c r="C204" s="195">
        <f t="shared" si="170"/>
        <v>0</v>
      </c>
      <c r="D204" s="86">
        <f>SUM(D205:D213)</f>
        <v>0</v>
      </c>
      <c r="E204" s="74">
        <f>SUM(E205:E213)</f>
        <v>0</v>
      </c>
      <c r="F204" s="174">
        <f t="shared" ref="F204:N204" si="209">SUM(F205:F213)</f>
        <v>0</v>
      </c>
      <c r="G204" s="229">
        <f t="shared" si="209"/>
        <v>0</v>
      </c>
      <c r="H204" s="74">
        <f t="shared" si="209"/>
        <v>0</v>
      </c>
      <c r="I204" s="154">
        <f t="shared" si="209"/>
        <v>0</v>
      </c>
      <c r="J204" s="86">
        <f t="shared" si="209"/>
        <v>0</v>
      </c>
      <c r="K204" s="74">
        <f t="shared" si="209"/>
        <v>0</v>
      </c>
      <c r="L204" s="174">
        <f t="shared" si="209"/>
        <v>0</v>
      </c>
      <c r="M204" s="229">
        <f t="shared" si="209"/>
        <v>0</v>
      </c>
      <c r="N204" s="74">
        <f t="shared" si="209"/>
        <v>0</v>
      </c>
      <c r="O204" s="154">
        <f>SUM(O205:O213)</f>
        <v>0</v>
      </c>
      <c r="P204" s="292"/>
      <c r="Q204" s="297"/>
    </row>
    <row r="205" spans="1:17" hidden="1" x14ac:dyDescent="0.25">
      <c r="A205" s="27">
        <v>5211</v>
      </c>
      <c r="B205" s="40" t="s">
        <v>199</v>
      </c>
      <c r="C205" s="189">
        <f t="shared" si="170"/>
        <v>0</v>
      </c>
      <c r="D205" s="263"/>
      <c r="E205" s="42"/>
      <c r="F205" s="176">
        <f t="shared" ref="F205:F214" si="210">D205+E205</f>
        <v>0</v>
      </c>
      <c r="G205" s="220"/>
      <c r="H205" s="42"/>
      <c r="I205" s="90">
        <f t="shared" ref="I205:I214" si="211">G205+H205</f>
        <v>0</v>
      </c>
      <c r="J205" s="263"/>
      <c r="K205" s="42"/>
      <c r="L205" s="176">
        <f t="shared" ref="L205:L214" si="212">J205+K205</f>
        <v>0</v>
      </c>
      <c r="M205" s="220"/>
      <c r="N205" s="42"/>
      <c r="O205" s="90">
        <f t="shared" ref="O205:O214" si="213">M205+N205</f>
        <v>0</v>
      </c>
      <c r="P205" s="290"/>
      <c r="Q205" s="297"/>
    </row>
    <row r="206" spans="1:17" hidden="1" x14ac:dyDescent="0.25">
      <c r="A206" s="30">
        <v>5212</v>
      </c>
      <c r="B206" s="43" t="s">
        <v>200</v>
      </c>
      <c r="C206" s="190">
        <f t="shared" si="170"/>
        <v>0</v>
      </c>
      <c r="D206" s="264"/>
      <c r="E206" s="45"/>
      <c r="F206" s="95">
        <f t="shared" si="210"/>
        <v>0</v>
      </c>
      <c r="G206" s="230"/>
      <c r="H206" s="45"/>
      <c r="I206" s="91">
        <f t="shared" si="211"/>
        <v>0</v>
      </c>
      <c r="J206" s="264"/>
      <c r="K206" s="45"/>
      <c r="L206" s="95">
        <f t="shared" si="212"/>
        <v>0</v>
      </c>
      <c r="M206" s="230"/>
      <c r="N206" s="45"/>
      <c r="O206" s="91">
        <f t="shared" si="213"/>
        <v>0</v>
      </c>
      <c r="P206" s="291"/>
      <c r="Q206" s="297"/>
    </row>
    <row r="207" spans="1:17" hidden="1" x14ac:dyDescent="0.25">
      <c r="A207" s="30">
        <v>5213</v>
      </c>
      <c r="B207" s="43" t="s">
        <v>201</v>
      </c>
      <c r="C207" s="190">
        <f t="shared" si="170"/>
        <v>0</v>
      </c>
      <c r="D207" s="264"/>
      <c r="E207" s="45"/>
      <c r="F207" s="95">
        <f t="shared" si="210"/>
        <v>0</v>
      </c>
      <c r="G207" s="230"/>
      <c r="H207" s="45"/>
      <c r="I207" s="91">
        <f t="shared" si="211"/>
        <v>0</v>
      </c>
      <c r="J207" s="264"/>
      <c r="K207" s="45"/>
      <c r="L207" s="95">
        <f t="shared" si="212"/>
        <v>0</v>
      </c>
      <c r="M207" s="230"/>
      <c r="N207" s="45"/>
      <c r="O207" s="91">
        <f t="shared" si="213"/>
        <v>0</v>
      </c>
      <c r="P207" s="291"/>
      <c r="Q207" s="297"/>
    </row>
    <row r="208" spans="1:17" hidden="1" x14ac:dyDescent="0.25">
      <c r="A208" s="30">
        <v>5214</v>
      </c>
      <c r="B208" s="43" t="s">
        <v>202</v>
      </c>
      <c r="C208" s="190">
        <f t="shared" si="170"/>
        <v>0</v>
      </c>
      <c r="D208" s="264"/>
      <c r="E208" s="45"/>
      <c r="F208" s="95">
        <f t="shared" si="210"/>
        <v>0</v>
      </c>
      <c r="G208" s="230"/>
      <c r="H208" s="45"/>
      <c r="I208" s="91">
        <f t="shared" si="211"/>
        <v>0</v>
      </c>
      <c r="J208" s="264"/>
      <c r="K208" s="45"/>
      <c r="L208" s="95">
        <f t="shared" si="212"/>
        <v>0</v>
      </c>
      <c r="M208" s="230"/>
      <c r="N208" s="45"/>
      <c r="O208" s="91">
        <f t="shared" si="213"/>
        <v>0</v>
      </c>
      <c r="P208" s="291"/>
      <c r="Q208" s="297"/>
    </row>
    <row r="209" spans="1:17" hidden="1" x14ac:dyDescent="0.25">
      <c r="A209" s="30">
        <v>5215</v>
      </c>
      <c r="B209" s="43" t="s">
        <v>203</v>
      </c>
      <c r="C209" s="190">
        <f t="shared" si="170"/>
        <v>0</v>
      </c>
      <c r="D209" s="264"/>
      <c r="E209" s="45"/>
      <c r="F209" s="95">
        <f t="shared" si="210"/>
        <v>0</v>
      </c>
      <c r="G209" s="230"/>
      <c r="H209" s="45"/>
      <c r="I209" s="91">
        <f t="shared" si="211"/>
        <v>0</v>
      </c>
      <c r="J209" s="264"/>
      <c r="K209" s="45"/>
      <c r="L209" s="95">
        <f t="shared" si="212"/>
        <v>0</v>
      </c>
      <c r="M209" s="230"/>
      <c r="N209" s="45"/>
      <c r="O209" s="91">
        <f t="shared" si="213"/>
        <v>0</v>
      </c>
      <c r="P209" s="291"/>
      <c r="Q209" s="297"/>
    </row>
    <row r="210" spans="1:17" ht="24" hidden="1" x14ac:dyDescent="0.25">
      <c r="A210" s="30">
        <v>5216</v>
      </c>
      <c r="B210" s="43" t="s">
        <v>204</v>
      </c>
      <c r="C210" s="190">
        <f t="shared" si="170"/>
        <v>0</v>
      </c>
      <c r="D210" s="264"/>
      <c r="E210" s="45"/>
      <c r="F210" s="95">
        <f t="shared" si="210"/>
        <v>0</v>
      </c>
      <c r="G210" s="230"/>
      <c r="H210" s="45"/>
      <c r="I210" s="91">
        <f t="shared" si="211"/>
        <v>0</v>
      </c>
      <c r="J210" s="264"/>
      <c r="K210" s="45"/>
      <c r="L210" s="95">
        <f t="shared" si="212"/>
        <v>0</v>
      </c>
      <c r="M210" s="230"/>
      <c r="N210" s="45"/>
      <c r="O210" s="91">
        <f t="shared" si="213"/>
        <v>0</v>
      </c>
      <c r="P210" s="291"/>
      <c r="Q210" s="297"/>
    </row>
    <row r="211" spans="1:17" hidden="1" x14ac:dyDescent="0.25">
      <c r="A211" s="30">
        <v>5217</v>
      </c>
      <c r="B211" s="43" t="s">
        <v>205</v>
      </c>
      <c r="C211" s="190">
        <f t="shared" si="170"/>
        <v>0</v>
      </c>
      <c r="D211" s="264"/>
      <c r="E211" s="45"/>
      <c r="F211" s="95">
        <f t="shared" si="210"/>
        <v>0</v>
      </c>
      <c r="G211" s="230"/>
      <c r="H211" s="45"/>
      <c r="I211" s="91">
        <f t="shared" si="211"/>
        <v>0</v>
      </c>
      <c r="J211" s="264"/>
      <c r="K211" s="45"/>
      <c r="L211" s="95">
        <f t="shared" si="212"/>
        <v>0</v>
      </c>
      <c r="M211" s="230"/>
      <c r="N211" s="45"/>
      <c r="O211" s="91">
        <f t="shared" si="213"/>
        <v>0</v>
      </c>
      <c r="P211" s="291"/>
      <c r="Q211" s="297"/>
    </row>
    <row r="212" spans="1:17" hidden="1" x14ac:dyDescent="0.25">
      <c r="A212" s="30">
        <v>5218</v>
      </c>
      <c r="B212" s="43" t="s">
        <v>206</v>
      </c>
      <c r="C212" s="190">
        <f t="shared" si="170"/>
        <v>0</v>
      </c>
      <c r="D212" s="264"/>
      <c r="E212" s="45"/>
      <c r="F212" s="95">
        <f t="shared" si="210"/>
        <v>0</v>
      </c>
      <c r="G212" s="230"/>
      <c r="H212" s="45"/>
      <c r="I212" s="91">
        <f t="shared" si="211"/>
        <v>0</v>
      </c>
      <c r="J212" s="264"/>
      <c r="K212" s="45"/>
      <c r="L212" s="95">
        <f t="shared" si="212"/>
        <v>0</v>
      </c>
      <c r="M212" s="230"/>
      <c r="N212" s="45"/>
      <c r="O212" s="91">
        <f t="shared" si="213"/>
        <v>0</v>
      </c>
      <c r="P212" s="291"/>
      <c r="Q212" s="297"/>
    </row>
    <row r="213" spans="1:17" hidden="1" x14ac:dyDescent="0.25">
      <c r="A213" s="30">
        <v>5219</v>
      </c>
      <c r="B213" s="43" t="s">
        <v>207</v>
      </c>
      <c r="C213" s="190">
        <f t="shared" si="170"/>
        <v>0</v>
      </c>
      <c r="D213" s="264"/>
      <c r="E213" s="45"/>
      <c r="F213" s="95">
        <f t="shared" si="210"/>
        <v>0</v>
      </c>
      <c r="G213" s="230"/>
      <c r="H213" s="45"/>
      <c r="I213" s="91">
        <f t="shared" si="211"/>
        <v>0</v>
      </c>
      <c r="J213" s="264"/>
      <c r="K213" s="45"/>
      <c r="L213" s="95">
        <f t="shared" si="212"/>
        <v>0</v>
      </c>
      <c r="M213" s="230"/>
      <c r="N213" s="45"/>
      <c r="O213" s="91">
        <f t="shared" si="213"/>
        <v>0</v>
      </c>
      <c r="P213" s="291"/>
      <c r="Q213" s="297"/>
    </row>
    <row r="214" spans="1:17" ht="13.5" hidden="1" customHeight="1" x14ac:dyDescent="0.25">
      <c r="A214" s="75">
        <v>5220</v>
      </c>
      <c r="B214" s="43" t="s">
        <v>208</v>
      </c>
      <c r="C214" s="190">
        <f t="shared" si="170"/>
        <v>0</v>
      </c>
      <c r="D214" s="264"/>
      <c r="E214" s="45"/>
      <c r="F214" s="95">
        <f t="shared" si="210"/>
        <v>0</v>
      </c>
      <c r="G214" s="230"/>
      <c r="H214" s="45"/>
      <c r="I214" s="91">
        <f t="shared" si="211"/>
        <v>0</v>
      </c>
      <c r="J214" s="264"/>
      <c r="K214" s="45"/>
      <c r="L214" s="95">
        <f t="shared" si="212"/>
        <v>0</v>
      </c>
      <c r="M214" s="230"/>
      <c r="N214" s="45"/>
      <c r="O214" s="91">
        <f t="shared" si="213"/>
        <v>0</v>
      </c>
      <c r="P214" s="291"/>
      <c r="Q214" s="297"/>
    </row>
    <row r="215" spans="1:17" hidden="1" x14ac:dyDescent="0.25">
      <c r="A215" s="75">
        <v>5230</v>
      </c>
      <c r="B215" s="43" t="s">
        <v>209</v>
      </c>
      <c r="C215" s="190">
        <f t="shared" si="170"/>
        <v>0</v>
      </c>
      <c r="D215" s="132">
        <f t="shared" ref="D215:E215" si="214">SUM(D216:D223)</f>
        <v>0</v>
      </c>
      <c r="E215" s="76">
        <f t="shared" si="214"/>
        <v>0</v>
      </c>
      <c r="F215" s="95">
        <f>SUM(F216:F223)</f>
        <v>0</v>
      </c>
      <c r="G215" s="231">
        <f t="shared" ref="G215:N215" si="215">SUM(G216:G223)</f>
        <v>0</v>
      </c>
      <c r="H215" s="76">
        <f t="shared" si="215"/>
        <v>0</v>
      </c>
      <c r="I215" s="91">
        <f t="shared" si="215"/>
        <v>0</v>
      </c>
      <c r="J215" s="132">
        <f t="shared" si="215"/>
        <v>0</v>
      </c>
      <c r="K215" s="76">
        <f t="shared" si="215"/>
        <v>0</v>
      </c>
      <c r="L215" s="95">
        <f t="shared" si="215"/>
        <v>0</v>
      </c>
      <c r="M215" s="231">
        <f t="shared" si="215"/>
        <v>0</v>
      </c>
      <c r="N215" s="76">
        <f t="shared" si="215"/>
        <v>0</v>
      </c>
      <c r="O215" s="91">
        <f>SUM(O216:O223)</f>
        <v>0</v>
      </c>
      <c r="P215" s="291"/>
      <c r="Q215" s="297"/>
    </row>
    <row r="216" spans="1:17" hidden="1" x14ac:dyDescent="0.25">
      <c r="A216" s="30">
        <v>5231</v>
      </c>
      <c r="B216" s="43" t="s">
        <v>210</v>
      </c>
      <c r="C216" s="190">
        <f t="shared" si="170"/>
        <v>0</v>
      </c>
      <c r="D216" s="264"/>
      <c r="E216" s="45"/>
      <c r="F216" s="95">
        <f t="shared" ref="F216:F225" si="216">D216+E216</f>
        <v>0</v>
      </c>
      <c r="G216" s="230"/>
      <c r="H216" s="45"/>
      <c r="I216" s="91">
        <f t="shared" ref="I216:I225" si="217">G216+H216</f>
        <v>0</v>
      </c>
      <c r="J216" s="264"/>
      <c r="K216" s="45"/>
      <c r="L216" s="95">
        <f t="shared" ref="L216:L225" si="218">J216+K216</f>
        <v>0</v>
      </c>
      <c r="M216" s="230"/>
      <c r="N216" s="45"/>
      <c r="O216" s="91">
        <f t="shared" ref="O216:O225" si="219">M216+N216</f>
        <v>0</v>
      </c>
      <c r="P216" s="291"/>
      <c r="Q216" s="297"/>
    </row>
    <row r="217" spans="1:17" hidden="1" x14ac:dyDescent="0.25">
      <c r="A217" s="30">
        <v>5232</v>
      </c>
      <c r="B217" s="43" t="s">
        <v>211</v>
      </c>
      <c r="C217" s="190">
        <f t="shared" si="170"/>
        <v>0</v>
      </c>
      <c r="D217" s="264"/>
      <c r="E217" s="45"/>
      <c r="F217" s="95">
        <f t="shared" si="216"/>
        <v>0</v>
      </c>
      <c r="G217" s="230"/>
      <c r="H217" s="45"/>
      <c r="I217" s="91">
        <f t="shared" si="217"/>
        <v>0</v>
      </c>
      <c r="J217" s="264"/>
      <c r="K217" s="45"/>
      <c r="L217" s="95">
        <f t="shared" si="218"/>
        <v>0</v>
      </c>
      <c r="M217" s="230"/>
      <c r="N217" s="45"/>
      <c r="O217" s="91">
        <f t="shared" si="219"/>
        <v>0</v>
      </c>
      <c r="P217" s="291"/>
      <c r="Q217" s="297"/>
    </row>
    <row r="218" spans="1:17" hidden="1" x14ac:dyDescent="0.25">
      <c r="A218" s="30">
        <v>5233</v>
      </c>
      <c r="B218" s="43" t="s">
        <v>212</v>
      </c>
      <c r="C218" s="190">
        <f t="shared" si="170"/>
        <v>0</v>
      </c>
      <c r="D218" s="264"/>
      <c r="E218" s="45"/>
      <c r="F218" s="95">
        <f t="shared" si="216"/>
        <v>0</v>
      </c>
      <c r="G218" s="230"/>
      <c r="H218" s="45"/>
      <c r="I218" s="91">
        <f t="shared" si="217"/>
        <v>0</v>
      </c>
      <c r="J218" s="264"/>
      <c r="K218" s="45"/>
      <c r="L218" s="95">
        <f t="shared" si="218"/>
        <v>0</v>
      </c>
      <c r="M218" s="230"/>
      <c r="N218" s="45"/>
      <c r="O218" s="91">
        <f t="shared" si="219"/>
        <v>0</v>
      </c>
      <c r="P218" s="291"/>
      <c r="Q218" s="297"/>
    </row>
    <row r="219" spans="1:17" ht="24" hidden="1" x14ac:dyDescent="0.25">
      <c r="A219" s="30">
        <v>5234</v>
      </c>
      <c r="B219" s="43" t="s">
        <v>213</v>
      </c>
      <c r="C219" s="190">
        <f t="shared" si="170"/>
        <v>0</v>
      </c>
      <c r="D219" s="264"/>
      <c r="E219" s="45"/>
      <c r="F219" s="95">
        <f t="shared" si="216"/>
        <v>0</v>
      </c>
      <c r="G219" s="230"/>
      <c r="H219" s="45"/>
      <c r="I219" s="91">
        <f t="shared" si="217"/>
        <v>0</v>
      </c>
      <c r="J219" s="264"/>
      <c r="K219" s="45"/>
      <c r="L219" s="95">
        <f t="shared" si="218"/>
        <v>0</v>
      </c>
      <c r="M219" s="230"/>
      <c r="N219" s="45"/>
      <c r="O219" s="91">
        <f t="shared" si="219"/>
        <v>0</v>
      </c>
      <c r="P219" s="291"/>
      <c r="Q219" s="297"/>
    </row>
    <row r="220" spans="1:17" ht="14.25" hidden="1" customHeight="1" x14ac:dyDescent="0.25">
      <c r="A220" s="30">
        <v>5236</v>
      </c>
      <c r="B220" s="43" t="s">
        <v>214</v>
      </c>
      <c r="C220" s="190">
        <f t="shared" si="170"/>
        <v>0</v>
      </c>
      <c r="D220" s="264"/>
      <c r="E220" s="45"/>
      <c r="F220" s="95">
        <f t="shared" si="216"/>
        <v>0</v>
      </c>
      <c r="G220" s="230"/>
      <c r="H220" s="45"/>
      <c r="I220" s="91">
        <f t="shared" si="217"/>
        <v>0</v>
      </c>
      <c r="J220" s="264"/>
      <c r="K220" s="45"/>
      <c r="L220" s="95">
        <f t="shared" si="218"/>
        <v>0</v>
      </c>
      <c r="M220" s="230"/>
      <c r="N220" s="45"/>
      <c r="O220" s="91">
        <f t="shared" si="219"/>
        <v>0</v>
      </c>
      <c r="P220" s="291"/>
      <c r="Q220" s="297"/>
    </row>
    <row r="221" spans="1:17" ht="14.25" hidden="1" customHeight="1" x14ac:dyDescent="0.25">
      <c r="A221" s="30">
        <v>5237</v>
      </c>
      <c r="B221" s="43" t="s">
        <v>215</v>
      </c>
      <c r="C221" s="190">
        <f t="shared" si="170"/>
        <v>0</v>
      </c>
      <c r="D221" s="264"/>
      <c r="E221" s="45"/>
      <c r="F221" s="95">
        <f t="shared" si="216"/>
        <v>0</v>
      </c>
      <c r="G221" s="230"/>
      <c r="H221" s="45"/>
      <c r="I221" s="91">
        <f t="shared" si="217"/>
        <v>0</v>
      </c>
      <c r="J221" s="264"/>
      <c r="K221" s="45"/>
      <c r="L221" s="95">
        <f t="shared" si="218"/>
        <v>0</v>
      </c>
      <c r="M221" s="230"/>
      <c r="N221" s="45"/>
      <c r="O221" s="91">
        <f t="shared" si="219"/>
        <v>0</v>
      </c>
      <c r="P221" s="291"/>
      <c r="Q221" s="297"/>
    </row>
    <row r="222" spans="1:17" ht="24" hidden="1" x14ac:dyDescent="0.25">
      <c r="A222" s="30">
        <v>5238</v>
      </c>
      <c r="B222" s="43" t="s">
        <v>216</v>
      </c>
      <c r="C222" s="190">
        <f t="shared" si="170"/>
        <v>0</v>
      </c>
      <c r="D222" s="264"/>
      <c r="E222" s="45"/>
      <c r="F222" s="95">
        <f t="shared" si="216"/>
        <v>0</v>
      </c>
      <c r="G222" s="230"/>
      <c r="H222" s="45"/>
      <c r="I222" s="91">
        <f t="shared" si="217"/>
        <v>0</v>
      </c>
      <c r="J222" s="264"/>
      <c r="K222" s="45"/>
      <c r="L222" s="95">
        <f t="shared" si="218"/>
        <v>0</v>
      </c>
      <c r="M222" s="230"/>
      <c r="N222" s="45"/>
      <c r="O222" s="91">
        <f t="shared" si="219"/>
        <v>0</v>
      </c>
      <c r="P222" s="291"/>
      <c r="Q222" s="297"/>
    </row>
    <row r="223" spans="1:17" ht="24" hidden="1" x14ac:dyDescent="0.25">
      <c r="A223" s="30">
        <v>5239</v>
      </c>
      <c r="B223" s="43" t="s">
        <v>217</v>
      </c>
      <c r="C223" s="190">
        <f t="shared" si="170"/>
        <v>0</v>
      </c>
      <c r="D223" s="264"/>
      <c r="E223" s="45"/>
      <c r="F223" s="95">
        <f t="shared" si="216"/>
        <v>0</v>
      </c>
      <c r="G223" s="230"/>
      <c r="H223" s="45"/>
      <c r="I223" s="91">
        <f t="shared" si="217"/>
        <v>0</v>
      </c>
      <c r="J223" s="264"/>
      <c r="K223" s="45"/>
      <c r="L223" s="95">
        <f t="shared" si="218"/>
        <v>0</v>
      </c>
      <c r="M223" s="230"/>
      <c r="N223" s="45"/>
      <c r="O223" s="91">
        <f t="shared" si="219"/>
        <v>0</v>
      </c>
      <c r="P223" s="291"/>
      <c r="Q223" s="297"/>
    </row>
    <row r="224" spans="1:17" ht="24" hidden="1" x14ac:dyDescent="0.25">
      <c r="A224" s="75">
        <v>5240</v>
      </c>
      <c r="B224" s="43" t="s">
        <v>218</v>
      </c>
      <c r="C224" s="190">
        <f t="shared" si="170"/>
        <v>0</v>
      </c>
      <c r="D224" s="264"/>
      <c r="E224" s="45"/>
      <c r="F224" s="95">
        <f t="shared" si="216"/>
        <v>0</v>
      </c>
      <c r="G224" s="230"/>
      <c r="H224" s="45"/>
      <c r="I224" s="91">
        <f t="shared" si="217"/>
        <v>0</v>
      </c>
      <c r="J224" s="264"/>
      <c r="K224" s="45"/>
      <c r="L224" s="95">
        <f t="shared" si="218"/>
        <v>0</v>
      </c>
      <c r="M224" s="230"/>
      <c r="N224" s="45"/>
      <c r="O224" s="91">
        <f t="shared" si="219"/>
        <v>0</v>
      </c>
      <c r="P224" s="291"/>
      <c r="Q224" s="297"/>
    </row>
    <row r="225" spans="1:17" hidden="1" x14ac:dyDescent="0.25">
      <c r="A225" s="75">
        <v>5250</v>
      </c>
      <c r="B225" s="43" t="s">
        <v>219</v>
      </c>
      <c r="C225" s="190">
        <f t="shared" si="170"/>
        <v>0</v>
      </c>
      <c r="D225" s="264"/>
      <c r="E225" s="45"/>
      <c r="F225" s="95">
        <f t="shared" si="216"/>
        <v>0</v>
      </c>
      <c r="G225" s="230"/>
      <c r="H225" s="45"/>
      <c r="I225" s="91">
        <f t="shared" si="217"/>
        <v>0</v>
      </c>
      <c r="J225" s="264"/>
      <c r="K225" s="45"/>
      <c r="L225" s="95">
        <f t="shared" si="218"/>
        <v>0</v>
      </c>
      <c r="M225" s="230"/>
      <c r="N225" s="45"/>
      <c r="O225" s="91">
        <f t="shared" si="219"/>
        <v>0</v>
      </c>
      <c r="P225" s="291"/>
      <c r="Q225" s="297"/>
    </row>
    <row r="226" spans="1:17" hidden="1" x14ac:dyDescent="0.25">
      <c r="A226" s="75">
        <v>5260</v>
      </c>
      <c r="B226" s="43" t="s">
        <v>220</v>
      </c>
      <c r="C226" s="190">
        <f t="shared" si="170"/>
        <v>0</v>
      </c>
      <c r="D226" s="132">
        <f t="shared" ref="D226:E226" si="220">SUM(D227)</f>
        <v>0</v>
      </c>
      <c r="E226" s="76">
        <f t="shared" si="220"/>
        <v>0</v>
      </c>
      <c r="F226" s="95">
        <f>SUM(F227)</f>
        <v>0</v>
      </c>
      <c r="G226" s="231">
        <f t="shared" ref="G226:N226" si="221">SUM(G227)</f>
        <v>0</v>
      </c>
      <c r="H226" s="76">
        <f t="shared" si="221"/>
        <v>0</v>
      </c>
      <c r="I226" s="91">
        <f t="shared" si="221"/>
        <v>0</v>
      </c>
      <c r="J226" s="132">
        <f t="shared" si="221"/>
        <v>0</v>
      </c>
      <c r="K226" s="76">
        <f t="shared" si="221"/>
        <v>0</v>
      </c>
      <c r="L226" s="95">
        <f t="shared" si="221"/>
        <v>0</v>
      </c>
      <c r="M226" s="231">
        <f t="shared" si="221"/>
        <v>0</v>
      </c>
      <c r="N226" s="76">
        <f t="shared" si="221"/>
        <v>0</v>
      </c>
      <c r="O226" s="91">
        <f>SUM(O227)</f>
        <v>0</v>
      </c>
      <c r="P226" s="291"/>
      <c r="Q226" s="297"/>
    </row>
    <row r="227" spans="1:17" ht="24" hidden="1" x14ac:dyDescent="0.25">
      <c r="A227" s="30">
        <v>5269</v>
      </c>
      <c r="B227" s="43" t="s">
        <v>221</v>
      </c>
      <c r="C227" s="190">
        <f t="shared" si="170"/>
        <v>0</v>
      </c>
      <c r="D227" s="264"/>
      <c r="E227" s="45"/>
      <c r="F227" s="95">
        <f t="shared" ref="F227:F228" si="222">D227+E227</f>
        <v>0</v>
      </c>
      <c r="G227" s="230"/>
      <c r="H227" s="45"/>
      <c r="I227" s="91">
        <f t="shared" ref="I227:I228" si="223">G227+H227</f>
        <v>0</v>
      </c>
      <c r="J227" s="264"/>
      <c r="K227" s="45"/>
      <c r="L227" s="95">
        <f t="shared" ref="L227:L228" si="224">J227+K227</f>
        <v>0</v>
      </c>
      <c r="M227" s="230"/>
      <c r="N227" s="45"/>
      <c r="O227" s="91">
        <f t="shared" ref="O227:O228" si="225">M227+N227</f>
        <v>0</v>
      </c>
      <c r="P227" s="291"/>
      <c r="Q227" s="297"/>
    </row>
    <row r="228" spans="1:17" ht="24" hidden="1" x14ac:dyDescent="0.25">
      <c r="A228" s="73">
        <v>5270</v>
      </c>
      <c r="B228" s="58" t="s">
        <v>222</v>
      </c>
      <c r="C228" s="195">
        <f t="shared" si="170"/>
        <v>0</v>
      </c>
      <c r="D228" s="261"/>
      <c r="E228" s="77"/>
      <c r="F228" s="174">
        <f t="shared" si="222"/>
        <v>0</v>
      </c>
      <c r="G228" s="232"/>
      <c r="H228" s="77"/>
      <c r="I228" s="154">
        <f t="shared" si="223"/>
        <v>0</v>
      </c>
      <c r="J228" s="261"/>
      <c r="K228" s="77"/>
      <c r="L228" s="174">
        <f t="shared" si="224"/>
        <v>0</v>
      </c>
      <c r="M228" s="232"/>
      <c r="N228" s="77"/>
      <c r="O228" s="154">
        <f t="shared" si="225"/>
        <v>0</v>
      </c>
      <c r="P228" s="292"/>
      <c r="Q228" s="297"/>
    </row>
    <row r="229" spans="1:17" hidden="1" x14ac:dyDescent="0.25">
      <c r="A229" s="70">
        <v>6000</v>
      </c>
      <c r="B229" s="70" t="s">
        <v>223</v>
      </c>
      <c r="C229" s="200">
        <f t="shared" si="170"/>
        <v>0</v>
      </c>
      <c r="D229" s="137">
        <f t="shared" ref="D229:E229" si="226">D230+D250+D258</f>
        <v>0</v>
      </c>
      <c r="E229" s="71">
        <f t="shared" si="226"/>
        <v>0</v>
      </c>
      <c r="F229" s="172">
        <f>F230+F250+F258</f>
        <v>0</v>
      </c>
      <c r="G229" s="227">
        <f t="shared" ref="G229:N229" si="227">G230+G250+G258</f>
        <v>0</v>
      </c>
      <c r="H229" s="71">
        <f t="shared" si="227"/>
        <v>0</v>
      </c>
      <c r="I229" s="125">
        <f t="shared" si="227"/>
        <v>0</v>
      </c>
      <c r="J229" s="137">
        <f t="shared" si="227"/>
        <v>0</v>
      </c>
      <c r="K229" s="71">
        <f t="shared" si="227"/>
        <v>0</v>
      </c>
      <c r="L229" s="172">
        <f t="shared" si="227"/>
        <v>0</v>
      </c>
      <c r="M229" s="227">
        <f t="shared" si="227"/>
        <v>0</v>
      </c>
      <c r="N229" s="71">
        <f t="shared" si="227"/>
        <v>0</v>
      </c>
      <c r="O229" s="125">
        <f>O230+O250+O258</f>
        <v>0</v>
      </c>
      <c r="P229" s="313"/>
      <c r="Q229" s="297"/>
    </row>
    <row r="230" spans="1:17" ht="14.25" hidden="1" customHeight="1" x14ac:dyDescent="0.25">
      <c r="A230" s="51">
        <v>6200</v>
      </c>
      <c r="B230" s="82" t="s">
        <v>224</v>
      </c>
      <c r="C230" s="202">
        <f t="shared" si="170"/>
        <v>0</v>
      </c>
      <c r="D230" s="138">
        <f t="shared" ref="D230:E230" si="228">SUM(D231,D232,D234,D237,D243,D244,D245)</f>
        <v>0</v>
      </c>
      <c r="E230" s="85">
        <f t="shared" si="228"/>
        <v>0</v>
      </c>
      <c r="F230" s="173">
        <f>SUM(F231,F232,F234,F237,F243,F244,F245)</f>
        <v>0</v>
      </c>
      <c r="G230" s="236">
        <f t="shared" ref="G230:N230" si="229">SUM(G231,G232,G234,G237,G243,G244,G245)</f>
        <v>0</v>
      </c>
      <c r="H230" s="85">
        <f t="shared" si="229"/>
        <v>0</v>
      </c>
      <c r="I230" s="124">
        <f t="shared" si="229"/>
        <v>0</v>
      </c>
      <c r="J230" s="138">
        <f t="shared" si="229"/>
        <v>0</v>
      </c>
      <c r="K230" s="85">
        <f t="shared" si="229"/>
        <v>0</v>
      </c>
      <c r="L230" s="173">
        <f t="shared" si="229"/>
        <v>0</v>
      </c>
      <c r="M230" s="236">
        <f t="shared" si="229"/>
        <v>0</v>
      </c>
      <c r="N230" s="85">
        <f t="shared" si="229"/>
        <v>0</v>
      </c>
      <c r="O230" s="124">
        <f>SUM(O231,O232,O234,O237,O243,O244,O245)</f>
        <v>0</v>
      </c>
      <c r="P230" s="314"/>
      <c r="Q230" s="297"/>
    </row>
    <row r="231" spans="1:17" ht="24" hidden="1" x14ac:dyDescent="0.25">
      <c r="A231" s="341">
        <v>6220</v>
      </c>
      <c r="B231" s="40" t="s">
        <v>225</v>
      </c>
      <c r="C231" s="189">
        <f t="shared" si="170"/>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170"/>
        <v>0</v>
      </c>
      <c r="D232" s="132">
        <f t="shared" ref="D232:O232" si="230">SUM(D233)</f>
        <v>0</v>
      </c>
      <c r="E232" s="76">
        <f t="shared" si="230"/>
        <v>0</v>
      </c>
      <c r="F232" s="95">
        <f t="shared" si="230"/>
        <v>0</v>
      </c>
      <c r="G232" s="231">
        <f t="shared" si="230"/>
        <v>0</v>
      </c>
      <c r="H232" s="76">
        <f t="shared" si="230"/>
        <v>0</v>
      </c>
      <c r="I232" s="91">
        <f t="shared" si="230"/>
        <v>0</v>
      </c>
      <c r="J232" s="132">
        <f t="shared" si="230"/>
        <v>0</v>
      </c>
      <c r="K232" s="76">
        <f t="shared" si="230"/>
        <v>0</v>
      </c>
      <c r="L232" s="95">
        <f t="shared" si="230"/>
        <v>0</v>
      </c>
      <c r="M232" s="231">
        <f t="shared" si="230"/>
        <v>0</v>
      </c>
      <c r="N232" s="76">
        <f t="shared" si="230"/>
        <v>0</v>
      </c>
      <c r="O232" s="91">
        <f t="shared" si="230"/>
        <v>0</v>
      </c>
      <c r="P232" s="291"/>
      <c r="Q232" s="297"/>
    </row>
    <row r="233" spans="1:17" ht="24" hidden="1" x14ac:dyDescent="0.25">
      <c r="A233" s="30">
        <v>6239</v>
      </c>
      <c r="B233" s="40" t="s">
        <v>227</v>
      </c>
      <c r="C233" s="190">
        <f t="shared" si="170"/>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170"/>
        <v>0</v>
      </c>
      <c r="D234" s="132">
        <f t="shared" ref="D234:E234" si="231">SUM(D235:D236)</f>
        <v>0</v>
      </c>
      <c r="E234" s="76">
        <f t="shared" si="231"/>
        <v>0</v>
      </c>
      <c r="F234" s="95">
        <f>SUM(F235:F236)</f>
        <v>0</v>
      </c>
      <c r="G234" s="231">
        <f t="shared" ref="G234:N234" si="232">SUM(G235:G236)</f>
        <v>0</v>
      </c>
      <c r="H234" s="76">
        <f t="shared" si="232"/>
        <v>0</v>
      </c>
      <c r="I234" s="91">
        <f t="shared" si="232"/>
        <v>0</v>
      </c>
      <c r="J234" s="132">
        <f t="shared" si="232"/>
        <v>0</v>
      </c>
      <c r="K234" s="76">
        <f t="shared" si="232"/>
        <v>0</v>
      </c>
      <c r="L234" s="95">
        <f t="shared" si="232"/>
        <v>0</v>
      </c>
      <c r="M234" s="231">
        <f t="shared" si="232"/>
        <v>0</v>
      </c>
      <c r="N234" s="76">
        <f t="shared" si="232"/>
        <v>0</v>
      </c>
      <c r="O234" s="91">
        <f>SUM(O235:O236)</f>
        <v>0</v>
      </c>
      <c r="P234" s="291"/>
      <c r="Q234" s="297"/>
    </row>
    <row r="235" spans="1:17" hidden="1" x14ac:dyDescent="0.25">
      <c r="A235" s="30">
        <v>6241</v>
      </c>
      <c r="B235" s="43" t="s">
        <v>229</v>
      </c>
      <c r="C235" s="190">
        <f t="shared" si="170"/>
        <v>0</v>
      </c>
      <c r="D235" s="264"/>
      <c r="E235" s="45"/>
      <c r="F235" s="95">
        <f t="shared" ref="F235:F236" si="233">D235+E235</f>
        <v>0</v>
      </c>
      <c r="G235" s="230"/>
      <c r="H235" s="45"/>
      <c r="I235" s="91">
        <f t="shared" ref="I235:I236" si="234">G235+H235</f>
        <v>0</v>
      </c>
      <c r="J235" s="264"/>
      <c r="K235" s="45"/>
      <c r="L235" s="95">
        <f t="shared" ref="L235:L236" si="235">J235+K235</f>
        <v>0</v>
      </c>
      <c r="M235" s="230"/>
      <c r="N235" s="45"/>
      <c r="O235" s="91">
        <f t="shared" ref="O235:O236" si="236">M235+N235</f>
        <v>0</v>
      </c>
      <c r="P235" s="291"/>
      <c r="Q235" s="297"/>
    </row>
    <row r="236" spans="1:17" hidden="1" x14ac:dyDescent="0.25">
      <c r="A236" s="30">
        <v>6242</v>
      </c>
      <c r="B236" s="43" t="s">
        <v>230</v>
      </c>
      <c r="C236" s="190">
        <f t="shared" si="170"/>
        <v>0</v>
      </c>
      <c r="D236" s="264"/>
      <c r="E236" s="45"/>
      <c r="F236" s="95">
        <f t="shared" si="233"/>
        <v>0</v>
      </c>
      <c r="G236" s="230"/>
      <c r="H236" s="45"/>
      <c r="I236" s="91">
        <f t="shared" si="234"/>
        <v>0</v>
      </c>
      <c r="J236" s="264"/>
      <c r="K236" s="45"/>
      <c r="L236" s="95">
        <f t="shared" si="235"/>
        <v>0</v>
      </c>
      <c r="M236" s="230"/>
      <c r="N236" s="45"/>
      <c r="O236" s="91">
        <f t="shared" si="236"/>
        <v>0</v>
      </c>
      <c r="P236" s="291"/>
      <c r="Q236" s="297"/>
    </row>
    <row r="237" spans="1:17" ht="25.5" hidden="1" customHeight="1" x14ac:dyDescent="0.25">
      <c r="A237" s="75">
        <v>6250</v>
      </c>
      <c r="B237" s="43" t="s">
        <v>231</v>
      </c>
      <c r="C237" s="190">
        <f t="shared" si="170"/>
        <v>0</v>
      </c>
      <c r="D237" s="132">
        <f t="shared" ref="D237:E237" si="237">SUM(D238:D242)</f>
        <v>0</v>
      </c>
      <c r="E237" s="76">
        <f t="shared" si="237"/>
        <v>0</v>
      </c>
      <c r="F237" s="95">
        <f>SUM(F238:F242)</f>
        <v>0</v>
      </c>
      <c r="G237" s="231">
        <f t="shared" ref="G237:N237" si="238">SUM(G238:G242)</f>
        <v>0</v>
      </c>
      <c r="H237" s="76">
        <f t="shared" si="238"/>
        <v>0</v>
      </c>
      <c r="I237" s="91">
        <f t="shared" si="238"/>
        <v>0</v>
      </c>
      <c r="J237" s="132">
        <f t="shared" si="238"/>
        <v>0</v>
      </c>
      <c r="K237" s="76">
        <f t="shared" si="238"/>
        <v>0</v>
      </c>
      <c r="L237" s="95">
        <f t="shared" si="238"/>
        <v>0</v>
      </c>
      <c r="M237" s="231">
        <f t="shared" si="238"/>
        <v>0</v>
      </c>
      <c r="N237" s="76">
        <f t="shared" si="238"/>
        <v>0</v>
      </c>
      <c r="O237" s="91">
        <f>SUM(O238:O242)</f>
        <v>0</v>
      </c>
      <c r="P237" s="291"/>
      <c r="Q237" s="297"/>
    </row>
    <row r="238" spans="1:17" ht="14.25" hidden="1" customHeight="1" x14ac:dyDescent="0.25">
      <c r="A238" s="30">
        <v>6252</v>
      </c>
      <c r="B238" s="43" t="s">
        <v>232</v>
      </c>
      <c r="C238" s="190">
        <f t="shared" si="170"/>
        <v>0</v>
      </c>
      <c r="D238" s="264"/>
      <c r="E238" s="45"/>
      <c r="F238" s="95">
        <f t="shared" ref="F238:F244" si="239">D238+E238</f>
        <v>0</v>
      </c>
      <c r="G238" s="230"/>
      <c r="H238" s="45"/>
      <c r="I238" s="91">
        <f t="shared" ref="I238:I244" si="240">G238+H238</f>
        <v>0</v>
      </c>
      <c r="J238" s="264"/>
      <c r="K238" s="45"/>
      <c r="L238" s="95">
        <f t="shared" ref="L238:L244" si="241">J238+K238</f>
        <v>0</v>
      </c>
      <c r="M238" s="230"/>
      <c r="N238" s="45"/>
      <c r="O238" s="91">
        <f t="shared" ref="O238:O244" si="242">M238+N238</f>
        <v>0</v>
      </c>
      <c r="P238" s="291"/>
      <c r="Q238" s="297"/>
    </row>
    <row r="239" spans="1:17" ht="14.25" hidden="1" customHeight="1" x14ac:dyDescent="0.25">
      <c r="A239" s="30">
        <v>6253</v>
      </c>
      <c r="B239" s="43" t="s">
        <v>233</v>
      </c>
      <c r="C239" s="190">
        <f t="shared" si="170"/>
        <v>0</v>
      </c>
      <c r="D239" s="264"/>
      <c r="E239" s="45"/>
      <c r="F239" s="95">
        <f t="shared" si="239"/>
        <v>0</v>
      </c>
      <c r="G239" s="230"/>
      <c r="H239" s="45"/>
      <c r="I239" s="91">
        <f t="shared" si="240"/>
        <v>0</v>
      </c>
      <c r="J239" s="264"/>
      <c r="K239" s="45"/>
      <c r="L239" s="95">
        <f t="shared" si="241"/>
        <v>0</v>
      </c>
      <c r="M239" s="230"/>
      <c r="N239" s="45"/>
      <c r="O239" s="91">
        <f t="shared" si="242"/>
        <v>0</v>
      </c>
      <c r="P239" s="291"/>
      <c r="Q239" s="297"/>
    </row>
    <row r="240" spans="1:17" ht="24" hidden="1" x14ac:dyDescent="0.25">
      <c r="A240" s="30">
        <v>6254</v>
      </c>
      <c r="B240" s="43" t="s">
        <v>234</v>
      </c>
      <c r="C240" s="190">
        <f t="shared" si="170"/>
        <v>0</v>
      </c>
      <c r="D240" s="264"/>
      <c r="E240" s="45"/>
      <c r="F240" s="95">
        <f t="shared" si="239"/>
        <v>0</v>
      </c>
      <c r="G240" s="230"/>
      <c r="H240" s="45"/>
      <c r="I240" s="91">
        <f t="shared" si="240"/>
        <v>0</v>
      </c>
      <c r="J240" s="264"/>
      <c r="K240" s="45"/>
      <c r="L240" s="95">
        <f t="shared" si="241"/>
        <v>0</v>
      </c>
      <c r="M240" s="230"/>
      <c r="N240" s="45"/>
      <c r="O240" s="91">
        <f t="shared" si="242"/>
        <v>0</v>
      </c>
      <c r="P240" s="291"/>
      <c r="Q240" s="297"/>
    </row>
    <row r="241" spans="1:17" ht="24" hidden="1" x14ac:dyDescent="0.25">
      <c r="A241" s="30">
        <v>6255</v>
      </c>
      <c r="B241" s="43" t="s">
        <v>235</v>
      </c>
      <c r="C241" s="190">
        <f t="shared" ref="C241:C295" si="243">SUM(F241,I241,L241,O241)</f>
        <v>0</v>
      </c>
      <c r="D241" s="264"/>
      <c r="E241" s="45"/>
      <c r="F241" s="95">
        <f t="shared" si="239"/>
        <v>0</v>
      </c>
      <c r="G241" s="230"/>
      <c r="H241" s="45"/>
      <c r="I241" s="91">
        <f t="shared" si="240"/>
        <v>0</v>
      </c>
      <c r="J241" s="264"/>
      <c r="K241" s="45"/>
      <c r="L241" s="95">
        <f t="shared" si="241"/>
        <v>0</v>
      </c>
      <c r="M241" s="230"/>
      <c r="N241" s="45"/>
      <c r="O241" s="91">
        <f t="shared" si="242"/>
        <v>0</v>
      </c>
      <c r="P241" s="291"/>
      <c r="Q241" s="297"/>
    </row>
    <row r="242" spans="1:17" hidden="1" x14ac:dyDescent="0.25">
      <c r="A242" s="30">
        <v>6259</v>
      </c>
      <c r="B242" s="43" t="s">
        <v>236</v>
      </c>
      <c r="C242" s="190">
        <f t="shared" si="243"/>
        <v>0</v>
      </c>
      <c r="D242" s="264"/>
      <c r="E242" s="45"/>
      <c r="F242" s="95">
        <f t="shared" si="239"/>
        <v>0</v>
      </c>
      <c r="G242" s="230"/>
      <c r="H242" s="45"/>
      <c r="I242" s="91">
        <f t="shared" si="240"/>
        <v>0</v>
      </c>
      <c r="J242" s="264"/>
      <c r="K242" s="45"/>
      <c r="L242" s="95">
        <f t="shared" si="241"/>
        <v>0</v>
      </c>
      <c r="M242" s="230"/>
      <c r="N242" s="45"/>
      <c r="O242" s="91">
        <f t="shared" si="242"/>
        <v>0</v>
      </c>
      <c r="P242" s="291"/>
      <c r="Q242" s="297"/>
    </row>
    <row r="243" spans="1:17" ht="24" hidden="1" x14ac:dyDescent="0.25">
      <c r="A243" s="75">
        <v>6260</v>
      </c>
      <c r="B243" s="43" t="s">
        <v>237</v>
      </c>
      <c r="C243" s="190">
        <f t="shared" si="243"/>
        <v>0</v>
      </c>
      <c r="D243" s="264"/>
      <c r="E243" s="45"/>
      <c r="F243" s="95">
        <f t="shared" si="239"/>
        <v>0</v>
      </c>
      <c r="G243" s="230"/>
      <c r="H243" s="45"/>
      <c r="I243" s="91">
        <f t="shared" si="240"/>
        <v>0</v>
      </c>
      <c r="J243" s="264"/>
      <c r="K243" s="45"/>
      <c r="L243" s="95">
        <f t="shared" si="241"/>
        <v>0</v>
      </c>
      <c r="M243" s="230"/>
      <c r="N243" s="45"/>
      <c r="O243" s="91">
        <f t="shared" si="242"/>
        <v>0</v>
      </c>
      <c r="P243" s="291"/>
      <c r="Q243" s="297"/>
    </row>
    <row r="244" spans="1:17" hidden="1" x14ac:dyDescent="0.25">
      <c r="A244" s="75">
        <v>6270</v>
      </c>
      <c r="B244" s="43" t="s">
        <v>238</v>
      </c>
      <c r="C244" s="190">
        <f t="shared" si="243"/>
        <v>0</v>
      </c>
      <c r="D244" s="264"/>
      <c r="E244" s="45"/>
      <c r="F244" s="95">
        <f t="shared" si="239"/>
        <v>0</v>
      </c>
      <c r="G244" s="230"/>
      <c r="H244" s="45"/>
      <c r="I244" s="91">
        <f t="shared" si="240"/>
        <v>0</v>
      </c>
      <c r="J244" s="264"/>
      <c r="K244" s="45"/>
      <c r="L244" s="95">
        <f t="shared" si="241"/>
        <v>0</v>
      </c>
      <c r="M244" s="230"/>
      <c r="N244" s="45"/>
      <c r="O244" s="91">
        <f t="shared" si="242"/>
        <v>0</v>
      </c>
      <c r="P244" s="291"/>
      <c r="Q244" s="297"/>
    </row>
    <row r="245" spans="1:17" ht="24" hidden="1" x14ac:dyDescent="0.25">
      <c r="A245" s="341">
        <v>6290</v>
      </c>
      <c r="B245" s="40" t="s">
        <v>239</v>
      </c>
      <c r="C245" s="201">
        <f t="shared" si="243"/>
        <v>0</v>
      </c>
      <c r="D245" s="131">
        <f t="shared" ref="D245:E245" si="244">SUM(D246:D249)</f>
        <v>0</v>
      </c>
      <c r="E245" s="79">
        <f t="shared" si="244"/>
        <v>0</v>
      </c>
      <c r="F245" s="176">
        <f>SUM(F246:F249)</f>
        <v>0</v>
      </c>
      <c r="G245" s="233">
        <f t="shared" ref="G245:O245" si="245">SUM(G246:G249)</f>
        <v>0</v>
      </c>
      <c r="H245" s="79">
        <f t="shared" si="245"/>
        <v>0</v>
      </c>
      <c r="I245" s="90">
        <f t="shared" si="245"/>
        <v>0</v>
      </c>
      <c r="J245" s="131">
        <f t="shared" si="245"/>
        <v>0</v>
      </c>
      <c r="K245" s="79">
        <f t="shared" si="245"/>
        <v>0</v>
      </c>
      <c r="L245" s="176">
        <f t="shared" si="245"/>
        <v>0</v>
      </c>
      <c r="M245" s="233">
        <f t="shared" si="245"/>
        <v>0</v>
      </c>
      <c r="N245" s="79">
        <f t="shared" si="245"/>
        <v>0</v>
      </c>
      <c r="O245" s="90">
        <f t="shared" si="245"/>
        <v>0</v>
      </c>
      <c r="P245" s="294"/>
      <c r="Q245" s="297"/>
    </row>
    <row r="246" spans="1:17" hidden="1" x14ac:dyDescent="0.25">
      <c r="A246" s="30">
        <v>6291</v>
      </c>
      <c r="B246" s="43" t="s">
        <v>240</v>
      </c>
      <c r="C246" s="190">
        <f t="shared" si="243"/>
        <v>0</v>
      </c>
      <c r="D246" s="264"/>
      <c r="E246" s="45"/>
      <c r="F246" s="95">
        <f t="shared" ref="F246:F249" si="246">D246+E246</f>
        <v>0</v>
      </c>
      <c r="G246" s="230"/>
      <c r="H246" s="45"/>
      <c r="I246" s="91">
        <f t="shared" ref="I246:I249" si="247">G246+H246</f>
        <v>0</v>
      </c>
      <c r="J246" s="264"/>
      <c r="K246" s="45"/>
      <c r="L246" s="95">
        <f t="shared" ref="L246:L249" si="248">J246+K246</f>
        <v>0</v>
      </c>
      <c r="M246" s="230"/>
      <c r="N246" s="45"/>
      <c r="O246" s="91">
        <f t="shared" ref="O246:O249" si="249">M246+N246</f>
        <v>0</v>
      </c>
      <c r="P246" s="291"/>
      <c r="Q246" s="297"/>
    </row>
    <row r="247" spans="1:17" hidden="1" x14ac:dyDescent="0.25">
      <c r="A247" s="30">
        <v>6292</v>
      </c>
      <c r="B247" s="43" t="s">
        <v>241</v>
      </c>
      <c r="C247" s="190">
        <f t="shared" si="243"/>
        <v>0</v>
      </c>
      <c r="D247" s="264"/>
      <c r="E247" s="45"/>
      <c r="F247" s="95">
        <f t="shared" si="246"/>
        <v>0</v>
      </c>
      <c r="G247" s="230"/>
      <c r="H247" s="45"/>
      <c r="I247" s="91">
        <f t="shared" si="247"/>
        <v>0</v>
      </c>
      <c r="J247" s="264"/>
      <c r="K247" s="45"/>
      <c r="L247" s="95">
        <f t="shared" si="248"/>
        <v>0</v>
      </c>
      <c r="M247" s="230"/>
      <c r="N247" s="45"/>
      <c r="O247" s="91">
        <f t="shared" si="249"/>
        <v>0</v>
      </c>
      <c r="P247" s="291"/>
      <c r="Q247" s="297"/>
    </row>
    <row r="248" spans="1:17" ht="72" hidden="1" x14ac:dyDescent="0.25">
      <c r="A248" s="30">
        <v>6296</v>
      </c>
      <c r="B248" s="43" t="s">
        <v>242</v>
      </c>
      <c r="C248" s="190">
        <f t="shared" si="243"/>
        <v>0</v>
      </c>
      <c r="D248" s="264"/>
      <c r="E248" s="45"/>
      <c r="F248" s="95">
        <f t="shared" si="246"/>
        <v>0</v>
      </c>
      <c r="G248" s="230"/>
      <c r="H248" s="45"/>
      <c r="I248" s="91">
        <f t="shared" si="247"/>
        <v>0</v>
      </c>
      <c r="J248" s="264"/>
      <c r="K248" s="45"/>
      <c r="L248" s="95">
        <f t="shared" si="248"/>
        <v>0</v>
      </c>
      <c r="M248" s="230"/>
      <c r="N248" s="45"/>
      <c r="O248" s="91">
        <f t="shared" si="249"/>
        <v>0</v>
      </c>
      <c r="P248" s="291"/>
      <c r="Q248" s="297"/>
    </row>
    <row r="249" spans="1:17" ht="39.75" hidden="1" customHeight="1" x14ac:dyDescent="0.25">
      <c r="A249" s="30">
        <v>6299</v>
      </c>
      <c r="B249" s="43" t="s">
        <v>243</v>
      </c>
      <c r="C249" s="190">
        <f t="shared" si="243"/>
        <v>0</v>
      </c>
      <c r="D249" s="264"/>
      <c r="E249" s="45"/>
      <c r="F249" s="95">
        <f t="shared" si="246"/>
        <v>0</v>
      </c>
      <c r="G249" s="230"/>
      <c r="H249" s="45"/>
      <c r="I249" s="91">
        <f t="shared" si="247"/>
        <v>0</v>
      </c>
      <c r="J249" s="264"/>
      <c r="K249" s="45"/>
      <c r="L249" s="95">
        <f t="shared" si="248"/>
        <v>0</v>
      </c>
      <c r="M249" s="230"/>
      <c r="N249" s="45"/>
      <c r="O249" s="91">
        <f t="shared" si="249"/>
        <v>0</v>
      </c>
      <c r="P249" s="291"/>
      <c r="Q249" s="297"/>
    </row>
    <row r="250" spans="1:17" hidden="1" x14ac:dyDescent="0.25">
      <c r="A250" s="35">
        <v>6300</v>
      </c>
      <c r="B250" s="72" t="s">
        <v>244</v>
      </c>
      <c r="C250" s="188">
        <f t="shared" si="243"/>
        <v>0</v>
      </c>
      <c r="D250" s="130">
        <f t="shared" ref="D250:E250" si="250">SUM(D251,D256,D257)</f>
        <v>0</v>
      </c>
      <c r="E250" s="38">
        <f t="shared" si="250"/>
        <v>0</v>
      </c>
      <c r="F250" s="175">
        <f>SUM(F251,F256,F257)</f>
        <v>0</v>
      </c>
      <c r="G250" s="228">
        <f t="shared" ref="G250:O250" si="251">SUM(G251,G256,G257)</f>
        <v>0</v>
      </c>
      <c r="H250" s="38">
        <f t="shared" si="251"/>
        <v>0</v>
      </c>
      <c r="I250" s="123">
        <f t="shared" si="251"/>
        <v>0</v>
      </c>
      <c r="J250" s="130">
        <f t="shared" si="251"/>
        <v>0</v>
      </c>
      <c r="K250" s="38">
        <f t="shared" si="251"/>
        <v>0</v>
      </c>
      <c r="L250" s="175">
        <f t="shared" si="251"/>
        <v>0</v>
      </c>
      <c r="M250" s="228">
        <f t="shared" si="251"/>
        <v>0</v>
      </c>
      <c r="N250" s="38">
        <f t="shared" si="251"/>
        <v>0</v>
      </c>
      <c r="O250" s="123">
        <f t="shared" si="251"/>
        <v>0</v>
      </c>
      <c r="P250" s="315"/>
      <c r="Q250" s="297"/>
    </row>
    <row r="251" spans="1:17" ht="24" hidden="1" x14ac:dyDescent="0.25">
      <c r="A251" s="341">
        <v>6320</v>
      </c>
      <c r="B251" s="40" t="s">
        <v>245</v>
      </c>
      <c r="C251" s="201">
        <f t="shared" si="243"/>
        <v>0</v>
      </c>
      <c r="D251" s="131">
        <f t="shared" ref="D251:E251" si="252">SUM(D252:D255)</f>
        <v>0</v>
      </c>
      <c r="E251" s="79">
        <f t="shared" si="252"/>
        <v>0</v>
      </c>
      <c r="F251" s="176">
        <f>SUM(F252:F255)</f>
        <v>0</v>
      </c>
      <c r="G251" s="233">
        <f t="shared" ref="G251:O251" si="253">SUM(G252:G255)</f>
        <v>0</v>
      </c>
      <c r="H251" s="79">
        <f t="shared" si="253"/>
        <v>0</v>
      </c>
      <c r="I251" s="90">
        <f t="shared" si="253"/>
        <v>0</v>
      </c>
      <c r="J251" s="131">
        <f t="shared" si="253"/>
        <v>0</v>
      </c>
      <c r="K251" s="79">
        <f t="shared" si="253"/>
        <v>0</v>
      </c>
      <c r="L251" s="176">
        <f t="shared" si="253"/>
        <v>0</v>
      </c>
      <c r="M251" s="233">
        <f t="shared" si="253"/>
        <v>0</v>
      </c>
      <c r="N251" s="79">
        <f t="shared" si="253"/>
        <v>0</v>
      </c>
      <c r="O251" s="90">
        <f t="shared" si="253"/>
        <v>0</v>
      </c>
      <c r="P251" s="290"/>
      <c r="Q251" s="297"/>
    </row>
    <row r="252" spans="1:17" hidden="1" x14ac:dyDescent="0.25">
      <c r="A252" s="30">
        <v>6322</v>
      </c>
      <c r="B252" s="43" t="s">
        <v>246</v>
      </c>
      <c r="C252" s="190">
        <f t="shared" si="243"/>
        <v>0</v>
      </c>
      <c r="D252" s="264"/>
      <c r="E252" s="45"/>
      <c r="F252" s="95">
        <f t="shared" ref="F252:F257" si="254">D252+E252</f>
        <v>0</v>
      </c>
      <c r="G252" s="230"/>
      <c r="H252" s="45"/>
      <c r="I252" s="91">
        <f t="shared" ref="I252:I257" si="255">G252+H252</f>
        <v>0</v>
      </c>
      <c r="J252" s="264"/>
      <c r="K252" s="45"/>
      <c r="L252" s="95">
        <f t="shared" ref="L252:L257" si="256">J252+K252</f>
        <v>0</v>
      </c>
      <c r="M252" s="230"/>
      <c r="N252" s="45"/>
      <c r="O252" s="91">
        <f t="shared" ref="O252:O257" si="257">M252+N252</f>
        <v>0</v>
      </c>
      <c r="P252" s="291"/>
      <c r="Q252" s="297"/>
    </row>
    <row r="253" spans="1:17" ht="24" hidden="1" x14ac:dyDescent="0.25">
      <c r="A253" s="30">
        <v>6323</v>
      </c>
      <c r="B253" s="43" t="s">
        <v>247</v>
      </c>
      <c r="C253" s="190">
        <f t="shared" si="243"/>
        <v>0</v>
      </c>
      <c r="D253" s="264"/>
      <c r="E253" s="45"/>
      <c r="F253" s="95">
        <f t="shared" si="254"/>
        <v>0</v>
      </c>
      <c r="G253" s="230"/>
      <c r="H253" s="45"/>
      <c r="I253" s="91">
        <f t="shared" si="255"/>
        <v>0</v>
      </c>
      <c r="J253" s="264"/>
      <c r="K253" s="45"/>
      <c r="L253" s="95">
        <f t="shared" si="256"/>
        <v>0</v>
      </c>
      <c r="M253" s="230"/>
      <c r="N253" s="45"/>
      <c r="O253" s="91">
        <f t="shared" si="257"/>
        <v>0</v>
      </c>
      <c r="P253" s="291"/>
      <c r="Q253" s="297"/>
    </row>
    <row r="254" spans="1:17" ht="24" hidden="1" x14ac:dyDescent="0.25">
      <c r="A254" s="30">
        <v>6324</v>
      </c>
      <c r="B254" s="43" t="s">
        <v>301</v>
      </c>
      <c r="C254" s="190">
        <f t="shared" si="243"/>
        <v>0</v>
      </c>
      <c r="D254" s="264"/>
      <c r="E254" s="45"/>
      <c r="F254" s="95">
        <f t="shared" si="254"/>
        <v>0</v>
      </c>
      <c r="G254" s="230"/>
      <c r="H254" s="45"/>
      <c r="I254" s="91">
        <f t="shared" si="255"/>
        <v>0</v>
      </c>
      <c r="J254" s="264"/>
      <c r="K254" s="45"/>
      <c r="L254" s="95">
        <f t="shared" si="256"/>
        <v>0</v>
      </c>
      <c r="M254" s="230"/>
      <c r="N254" s="45"/>
      <c r="O254" s="91">
        <f t="shared" si="257"/>
        <v>0</v>
      </c>
      <c r="P254" s="291"/>
      <c r="Q254" s="297"/>
    </row>
    <row r="255" spans="1:17" hidden="1" x14ac:dyDescent="0.25">
      <c r="A255" s="27">
        <v>6329</v>
      </c>
      <c r="B255" s="40" t="s">
        <v>302</v>
      </c>
      <c r="C255" s="189">
        <f t="shared" si="243"/>
        <v>0</v>
      </c>
      <c r="D255" s="263"/>
      <c r="E255" s="42"/>
      <c r="F255" s="176">
        <f t="shared" si="254"/>
        <v>0</v>
      </c>
      <c r="G255" s="220"/>
      <c r="H255" s="42"/>
      <c r="I255" s="90">
        <f t="shared" si="255"/>
        <v>0</v>
      </c>
      <c r="J255" s="263"/>
      <c r="K255" s="42"/>
      <c r="L255" s="176">
        <f t="shared" si="256"/>
        <v>0</v>
      </c>
      <c r="M255" s="220"/>
      <c r="N255" s="42"/>
      <c r="O255" s="90">
        <f t="shared" si="257"/>
        <v>0</v>
      </c>
      <c r="P255" s="290"/>
      <c r="Q255" s="297"/>
    </row>
    <row r="256" spans="1:17" ht="24" hidden="1" x14ac:dyDescent="0.25">
      <c r="A256" s="92">
        <v>6330</v>
      </c>
      <c r="B256" s="93" t="s">
        <v>248</v>
      </c>
      <c r="C256" s="201">
        <f t="shared" si="243"/>
        <v>0</v>
      </c>
      <c r="D256" s="265"/>
      <c r="E256" s="84"/>
      <c r="F256" s="329">
        <f t="shared" si="254"/>
        <v>0</v>
      </c>
      <c r="G256" s="235"/>
      <c r="H256" s="84"/>
      <c r="I256" s="156">
        <f t="shared" si="255"/>
        <v>0</v>
      </c>
      <c r="J256" s="265"/>
      <c r="K256" s="84"/>
      <c r="L256" s="329">
        <f t="shared" si="256"/>
        <v>0</v>
      </c>
      <c r="M256" s="235"/>
      <c r="N256" s="84"/>
      <c r="O256" s="156">
        <f t="shared" si="257"/>
        <v>0</v>
      </c>
      <c r="P256" s="294"/>
      <c r="Q256" s="297"/>
    </row>
    <row r="257" spans="1:17" hidden="1" x14ac:dyDescent="0.25">
      <c r="A257" s="75">
        <v>6360</v>
      </c>
      <c r="B257" s="43" t="s">
        <v>249</v>
      </c>
      <c r="C257" s="190">
        <f t="shared" si="243"/>
        <v>0</v>
      </c>
      <c r="D257" s="264"/>
      <c r="E257" s="45"/>
      <c r="F257" s="95">
        <f t="shared" si="254"/>
        <v>0</v>
      </c>
      <c r="G257" s="230"/>
      <c r="H257" s="45"/>
      <c r="I257" s="91">
        <f t="shared" si="255"/>
        <v>0</v>
      </c>
      <c r="J257" s="264"/>
      <c r="K257" s="45"/>
      <c r="L257" s="95">
        <f t="shared" si="256"/>
        <v>0</v>
      </c>
      <c r="M257" s="230"/>
      <c r="N257" s="45"/>
      <c r="O257" s="91">
        <f t="shared" si="257"/>
        <v>0</v>
      </c>
      <c r="P257" s="291"/>
      <c r="Q257" s="297"/>
    </row>
    <row r="258" spans="1:17" ht="36" hidden="1" x14ac:dyDescent="0.25">
      <c r="A258" s="35">
        <v>6400</v>
      </c>
      <c r="B258" s="72" t="s">
        <v>250</v>
      </c>
      <c r="C258" s="188">
        <f t="shared" si="243"/>
        <v>0</v>
      </c>
      <c r="D258" s="130">
        <f t="shared" ref="D258:E258" si="258">SUM(D259,D263)</f>
        <v>0</v>
      </c>
      <c r="E258" s="38">
        <f t="shared" si="258"/>
        <v>0</v>
      </c>
      <c r="F258" s="175">
        <f>SUM(F259,F263)</f>
        <v>0</v>
      </c>
      <c r="G258" s="228">
        <f t="shared" ref="G258:O258" si="259">SUM(G259,G263)</f>
        <v>0</v>
      </c>
      <c r="H258" s="38">
        <f t="shared" si="259"/>
        <v>0</v>
      </c>
      <c r="I258" s="123">
        <f t="shared" si="259"/>
        <v>0</v>
      </c>
      <c r="J258" s="130">
        <f t="shared" si="259"/>
        <v>0</v>
      </c>
      <c r="K258" s="38">
        <f t="shared" si="259"/>
        <v>0</v>
      </c>
      <c r="L258" s="175">
        <f t="shared" si="259"/>
        <v>0</v>
      </c>
      <c r="M258" s="228">
        <f t="shared" si="259"/>
        <v>0</v>
      </c>
      <c r="N258" s="38">
        <f t="shared" si="259"/>
        <v>0</v>
      </c>
      <c r="O258" s="123">
        <f t="shared" si="259"/>
        <v>0</v>
      </c>
      <c r="P258" s="315"/>
      <c r="Q258" s="297"/>
    </row>
    <row r="259" spans="1:17" ht="24" hidden="1" x14ac:dyDescent="0.25">
      <c r="A259" s="341">
        <v>6410</v>
      </c>
      <c r="B259" s="40" t="s">
        <v>251</v>
      </c>
      <c r="C259" s="189">
        <f t="shared" si="243"/>
        <v>0</v>
      </c>
      <c r="D259" s="131">
        <f t="shared" ref="D259:E259" si="260">SUM(D260:D262)</f>
        <v>0</v>
      </c>
      <c r="E259" s="79">
        <f t="shared" si="260"/>
        <v>0</v>
      </c>
      <c r="F259" s="176">
        <f>SUM(F260:F262)</f>
        <v>0</v>
      </c>
      <c r="G259" s="233">
        <f t="shared" ref="G259:O259" si="261">SUM(G260:G262)</f>
        <v>0</v>
      </c>
      <c r="H259" s="79">
        <f t="shared" si="261"/>
        <v>0</v>
      </c>
      <c r="I259" s="90">
        <f t="shared" si="261"/>
        <v>0</v>
      </c>
      <c r="J259" s="131">
        <f t="shared" si="261"/>
        <v>0</v>
      </c>
      <c r="K259" s="79">
        <f t="shared" si="261"/>
        <v>0</v>
      </c>
      <c r="L259" s="176">
        <f t="shared" si="261"/>
        <v>0</v>
      </c>
      <c r="M259" s="233">
        <f t="shared" si="261"/>
        <v>0</v>
      </c>
      <c r="N259" s="79">
        <f t="shared" si="261"/>
        <v>0</v>
      </c>
      <c r="O259" s="155">
        <f t="shared" si="261"/>
        <v>0</v>
      </c>
      <c r="P259" s="295"/>
      <c r="Q259" s="297"/>
    </row>
    <row r="260" spans="1:17" hidden="1" x14ac:dyDescent="0.25">
      <c r="A260" s="30">
        <v>6411</v>
      </c>
      <c r="B260" s="94" t="s">
        <v>252</v>
      </c>
      <c r="C260" s="190">
        <f t="shared" si="243"/>
        <v>0</v>
      </c>
      <c r="D260" s="264"/>
      <c r="E260" s="45"/>
      <c r="F260" s="95">
        <f t="shared" ref="F260:F262" si="262">D260+E260</f>
        <v>0</v>
      </c>
      <c r="G260" s="230"/>
      <c r="H260" s="45"/>
      <c r="I260" s="91">
        <f t="shared" ref="I260:I262" si="263">G260+H260</f>
        <v>0</v>
      </c>
      <c r="J260" s="264"/>
      <c r="K260" s="45"/>
      <c r="L260" s="95">
        <f t="shared" ref="L260:L262" si="264">J260+K260</f>
        <v>0</v>
      </c>
      <c r="M260" s="230"/>
      <c r="N260" s="45"/>
      <c r="O260" s="91">
        <f t="shared" ref="O260:O262" si="265">M260+N260</f>
        <v>0</v>
      </c>
      <c r="P260" s="291"/>
      <c r="Q260" s="297"/>
    </row>
    <row r="261" spans="1:17" ht="36" hidden="1" x14ac:dyDescent="0.25">
      <c r="A261" s="30">
        <v>6412</v>
      </c>
      <c r="B261" s="43" t="s">
        <v>253</v>
      </c>
      <c r="C261" s="190">
        <f t="shared" si="243"/>
        <v>0</v>
      </c>
      <c r="D261" s="264"/>
      <c r="E261" s="45"/>
      <c r="F261" s="95">
        <f t="shared" si="262"/>
        <v>0</v>
      </c>
      <c r="G261" s="230"/>
      <c r="H261" s="45"/>
      <c r="I261" s="91">
        <f t="shared" si="263"/>
        <v>0</v>
      </c>
      <c r="J261" s="264"/>
      <c r="K261" s="45"/>
      <c r="L261" s="95">
        <f t="shared" si="264"/>
        <v>0</v>
      </c>
      <c r="M261" s="230"/>
      <c r="N261" s="45"/>
      <c r="O261" s="91">
        <f t="shared" si="265"/>
        <v>0</v>
      </c>
      <c r="P261" s="291"/>
      <c r="Q261" s="297"/>
    </row>
    <row r="262" spans="1:17" ht="36" hidden="1" x14ac:dyDescent="0.25">
      <c r="A262" s="30">
        <v>6419</v>
      </c>
      <c r="B262" s="43" t="s">
        <v>254</v>
      </c>
      <c r="C262" s="190">
        <f t="shared" si="243"/>
        <v>0</v>
      </c>
      <c r="D262" s="264"/>
      <c r="E262" s="45"/>
      <c r="F262" s="95">
        <f t="shared" si="262"/>
        <v>0</v>
      </c>
      <c r="G262" s="230"/>
      <c r="H262" s="45"/>
      <c r="I262" s="91">
        <f t="shared" si="263"/>
        <v>0</v>
      </c>
      <c r="J262" s="264"/>
      <c r="K262" s="45"/>
      <c r="L262" s="95">
        <f t="shared" si="264"/>
        <v>0</v>
      </c>
      <c r="M262" s="230"/>
      <c r="N262" s="45"/>
      <c r="O262" s="91">
        <f t="shared" si="265"/>
        <v>0</v>
      </c>
      <c r="P262" s="291"/>
      <c r="Q262" s="297"/>
    </row>
    <row r="263" spans="1:17" ht="36" hidden="1" x14ac:dyDescent="0.25">
      <c r="A263" s="75">
        <v>6420</v>
      </c>
      <c r="B263" s="43" t="s">
        <v>255</v>
      </c>
      <c r="C263" s="190">
        <f t="shared" si="243"/>
        <v>0</v>
      </c>
      <c r="D263" s="132">
        <f t="shared" ref="D263:E263" si="266">SUM(D264:D267)</f>
        <v>0</v>
      </c>
      <c r="E263" s="76">
        <f t="shared" si="266"/>
        <v>0</v>
      </c>
      <c r="F263" s="95">
        <f>SUM(F264:F267)</f>
        <v>0</v>
      </c>
      <c r="G263" s="231">
        <f t="shared" ref="G263:N263" si="267">SUM(G264:G267)</f>
        <v>0</v>
      </c>
      <c r="H263" s="76">
        <f t="shared" si="267"/>
        <v>0</v>
      </c>
      <c r="I263" s="91">
        <f t="shared" si="267"/>
        <v>0</v>
      </c>
      <c r="J263" s="132">
        <f t="shared" si="267"/>
        <v>0</v>
      </c>
      <c r="K263" s="76">
        <f t="shared" si="267"/>
        <v>0</v>
      </c>
      <c r="L263" s="95">
        <f t="shared" si="267"/>
        <v>0</v>
      </c>
      <c r="M263" s="231">
        <f t="shared" si="267"/>
        <v>0</v>
      </c>
      <c r="N263" s="76">
        <f t="shared" si="267"/>
        <v>0</v>
      </c>
      <c r="O263" s="91">
        <f>SUM(O264:O267)</f>
        <v>0</v>
      </c>
      <c r="P263" s="291"/>
      <c r="Q263" s="297"/>
    </row>
    <row r="264" spans="1:17" hidden="1" x14ac:dyDescent="0.25">
      <c r="A264" s="30">
        <v>6421</v>
      </c>
      <c r="B264" s="43" t="s">
        <v>256</v>
      </c>
      <c r="C264" s="190">
        <f t="shared" si="243"/>
        <v>0</v>
      </c>
      <c r="D264" s="264"/>
      <c r="E264" s="45"/>
      <c r="F264" s="95">
        <f t="shared" ref="F264:F267" si="268">D264+E264</f>
        <v>0</v>
      </c>
      <c r="G264" s="230"/>
      <c r="H264" s="45"/>
      <c r="I264" s="91">
        <f t="shared" ref="I264:I267" si="269">G264+H264</f>
        <v>0</v>
      </c>
      <c r="J264" s="264"/>
      <c r="K264" s="45"/>
      <c r="L264" s="95">
        <f t="shared" ref="L264:L267" si="270">J264+K264</f>
        <v>0</v>
      </c>
      <c r="M264" s="230"/>
      <c r="N264" s="45"/>
      <c r="O264" s="91">
        <f t="shared" ref="O264:O267" si="271">M264+N264</f>
        <v>0</v>
      </c>
      <c r="P264" s="291"/>
      <c r="Q264" s="297"/>
    </row>
    <row r="265" spans="1:17" hidden="1" x14ac:dyDescent="0.25">
      <c r="A265" s="30">
        <v>6422</v>
      </c>
      <c r="B265" s="43" t="s">
        <v>257</v>
      </c>
      <c r="C265" s="190">
        <f t="shared" si="243"/>
        <v>0</v>
      </c>
      <c r="D265" s="264"/>
      <c r="E265" s="45"/>
      <c r="F265" s="95">
        <f t="shared" si="268"/>
        <v>0</v>
      </c>
      <c r="G265" s="230"/>
      <c r="H265" s="45"/>
      <c r="I265" s="91">
        <f t="shared" si="269"/>
        <v>0</v>
      </c>
      <c r="J265" s="264"/>
      <c r="K265" s="45"/>
      <c r="L265" s="95">
        <f t="shared" si="270"/>
        <v>0</v>
      </c>
      <c r="M265" s="230"/>
      <c r="N265" s="45"/>
      <c r="O265" s="91">
        <f t="shared" si="271"/>
        <v>0</v>
      </c>
      <c r="P265" s="291"/>
      <c r="Q265" s="297"/>
    </row>
    <row r="266" spans="1:17" ht="24" hidden="1" x14ac:dyDescent="0.25">
      <c r="A266" s="30">
        <v>6423</v>
      </c>
      <c r="B266" s="43" t="s">
        <v>258</v>
      </c>
      <c r="C266" s="190">
        <f t="shared" si="243"/>
        <v>0</v>
      </c>
      <c r="D266" s="264"/>
      <c r="E266" s="45"/>
      <c r="F266" s="95">
        <f t="shared" si="268"/>
        <v>0</v>
      </c>
      <c r="G266" s="230"/>
      <c r="H266" s="45"/>
      <c r="I266" s="91">
        <f t="shared" si="269"/>
        <v>0</v>
      </c>
      <c r="J266" s="264"/>
      <c r="K266" s="45"/>
      <c r="L266" s="95">
        <f t="shared" si="270"/>
        <v>0</v>
      </c>
      <c r="M266" s="230"/>
      <c r="N266" s="45"/>
      <c r="O266" s="91">
        <f t="shared" si="271"/>
        <v>0</v>
      </c>
      <c r="P266" s="291"/>
      <c r="Q266" s="297"/>
    </row>
    <row r="267" spans="1:17" ht="36" hidden="1" x14ac:dyDescent="0.25">
      <c r="A267" s="30">
        <v>6424</v>
      </c>
      <c r="B267" s="43" t="s">
        <v>259</v>
      </c>
      <c r="C267" s="190">
        <f t="shared" si="243"/>
        <v>0</v>
      </c>
      <c r="D267" s="264"/>
      <c r="E267" s="45"/>
      <c r="F267" s="95">
        <f t="shared" si="268"/>
        <v>0</v>
      </c>
      <c r="G267" s="230"/>
      <c r="H267" s="45"/>
      <c r="I267" s="91">
        <f t="shared" si="269"/>
        <v>0</v>
      </c>
      <c r="J267" s="264"/>
      <c r="K267" s="45"/>
      <c r="L267" s="95">
        <f t="shared" si="270"/>
        <v>0</v>
      </c>
      <c r="M267" s="230"/>
      <c r="N267" s="45"/>
      <c r="O267" s="91">
        <f t="shared" si="271"/>
        <v>0</v>
      </c>
      <c r="P267" s="291"/>
      <c r="Q267" s="297"/>
    </row>
    <row r="268" spans="1:17" ht="36" hidden="1" x14ac:dyDescent="0.25">
      <c r="A268" s="97">
        <v>7000</v>
      </c>
      <c r="B268" s="97" t="s">
        <v>260</v>
      </c>
      <c r="C268" s="203">
        <f>SUM(F268,I268,L268,O268)</f>
        <v>0</v>
      </c>
      <c r="D268" s="139">
        <f t="shared" ref="D268:E268" si="272">SUM(D269,D279)</f>
        <v>0</v>
      </c>
      <c r="E268" s="98">
        <f t="shared" si="272"/>
        <v>0</v>
      </c>
      <c r="F268" s="266">
        <f>SUM(F269,F279)</f>
        <v>0</v>
      </c>
      <c r="G268" s="237">
        <f t="shared" ref="G268:N268" si="273">SUM(G269,G279)</f>
        <v>0</v>
      </c>
      <c r="H268" s="98">
        <f t="shared" si="273"/>
        <v>0</v>
      </c>
      <c r="I268" s="276">
        <f t="shared" si="273"/>
        <v>0</v>
      </c>
      <c r="J268" s="139">
        <f t="shared" si="273"/>
        <v>0</v>
      </c>
      <c r="K268" s="98">
        <f t="shared" si="273"/>
        <v>0</v>
      </c>
      <c r="L268" s="266">
        <f t="shared" si="273"/>
        <v>0</v>
      </c>
      <c r="M268" s="237">
        <f t="shared" si="273"/>
        <v>0</v>
      </c>
      <c r="N268" s="98">
        <f t="shared" si="273"/>
        <v>0</v>
      </c>
      <c r="O268" s="158">
        <f>SUM(O269,O279)</f>
        <v>0</v>
      </c>
      <c r="P268" s="317"/>
      <c r="Q268" s="297"/>
    </row>
    <row r="269" spans="1:17" ht="24" hidden="1" x14ac:dyDescent="0.25">
      <c r="A269" s="35">
        <v>7200</v>
      </c>
      <c r="B269" s="72" t="s">
        <v>261</v>
      </c>
      <c r="C269" s="188">
        <f t="shared" si="243"/>
        <v>0</v>
      </c>
      <c r="D269" s="130">
        <f t="shared" ref="D269:E269" si="274">SUM(D270,D271,D274,D275,D278)</f>
        <v>0</v>
      </c>
      <c r="E269" s="38">
        <f t="shared" si="274"/>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341">
        <v>7210</v>
      </c>
      <c r="B270" s="40" t="s">
        <v>262</v>
      </c>
      <c r="C270" s="189">
        <f t="shared" si="243"/>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243"/>
        <v>0</v>
      </c>
      <c r="D271" s="132">
        <f t="shared" ref="D271:E271" si="275">SUM(D272:D273)</f>
        <v>0</v>
      </c>
      <c r="E271" s="76">
        <f t="shared" si="275"/>
        <v>0</v>
      </c>
      <c r="F271" s="95">
        <f>SUM(F272:F273)</f>
        <v>0</v>
      </c>
      <c r="G271" s="231">
        <f t="shared" ref="G271:O271" si="276">SUM(G272:G273)</f>
        <v>0</v>
      </c>
      <c r="H271" s="76">
        <f t="shared" si="276"/>
        <v>0</v>
      </c>
      <c r="I271" s="91">
        <f t="shared" si="276"/>
        <v>0</v>
      </c>
      <c r="J271" s="132">
        <f t="shared" si="276"/>
        <v>0</v>
      </c>
      <c r="K271" s="76">
        <f t="shared" si="276"/>
        <v>0</v>
      </c>
      <c r="L271" s="95">
        <f t="shared" si="276"/>
        <v>0</v>
      </c>
      <c r="M271" s="231">
        <f t="shared" si="276"/>
        <v>0</v>
      </c>
      <c r="N271" s="76">
        <f t="shared" si="276"/>
        <v>0</v>
      </c>
      <c r="O271" s="91">
        <f t="shared" si="276"/>
        <v>0</v>
      </c>
      <c r="P271" s="291"/>
      <c r="Q271" s="301"/>
    </row>
    <row r="272" spans="1:17" s="96" customFormat="1" ht="36" hidden="1" x14ac:dyDescent="0.25">
      <c r="A272" s="30">
        <v>7221</v>
      </c>
      <c r="B272" s="43" t="s">
        <v>264</v>
      </c>
      <c r="C272" s="190">
        <f t="shared" si="243"/>
        <v>0</v>
      </c>
      <c r="D272" s="264"/>
      <c r="E272" s="45"/>
      <c r="F272" s="95">
        <f t="shared" ref="F272:F274" si="277">D272+E272</f>
        <v>0</v>
      </c>
      <c r="G272" s="230"/>
      <c r="H272" s="45"/>
      <c r="I272" s="91">
        <f t="shared" ref="I272:I274" si="278">G272+H272</f>
        <v>0</v>
      </c>
      <c r="J272" s="264"/>
      <c r="K272" s="45"/>
      <c r="L272" s="95">
        <f t="shared" ref="L272:L274" si="279">J272+K272</f>
        <v>0</v>
      </c>
      <c r="M272" s="230"/>
      <c r="N272" s="45"/>
      <c r="O272" s="91">
        <f t="shared" ref="O272:O274" si="280">M272+N272</f>
        <v>0</v>
      </c>
      <c r="P272" s="291"/>
      <c r="Q272" s="301"/>
    </row>
    <row r="273" spans="1:17" s="96" customFormat="1" ht="36" hidden="1" x14ac:dyDescent="0.25">
      <c r="A273" s="30">
        <v>7222</v>
      </c>
      <c r="B273" s="43" t="s">
        <v>265</v>
      </c>
      <c r="C273" s="190">
        <f t="shared" si="243"/>
        <v>0</v>
      </c>
      <c r="D273" s="264"/>
      <c r="E273" s="45"/>
      <c r="F273" s="95">
        <f t="shared" si="277"/>
        <v>0</v>
      </c>
      <c r="G273" s="230"/>
      <c r="H273" s="45"/>
      <c r="I273" s="91">
        <f t="shared" si="278"/>
        <v>0</v>
      </c>
      <c r="J273" s="264"/>
      <c r="K273" s="45"/>
      <c r="L273" s="95">
        <f t="shared" si="279"/>
        <v>0</v>
      </c>
      <c r="M273" s="230"/>
      <c r="N273" s="45"/>
      <c r="O273" s="91">
        <f t="shared" si="280"/>
        <v>0</v>
      </c>
      <c r="P273" s="291"/>
      <c r="Q273" s="301"/>
    </row>
    <row r="274" spans="1:17" ht="24" hidden="1" x14ac:dyDescent="0.25">
      <c r="A274" s="75">
        <v>7230</v>
      </c>
      <c r="B274" s="43" t="s">
        <v>308</v>
      </c>
      <c r="C274" s="190">
        <f t="shared" si="243"/>
        <v>0</v>
      </c>
      <c r="D274" s="264"/>
      <c r="E274" s="45"/>
      <c r="F274" s="95">
        <f t="shared" si="277"/>
        <v>0</v>
      </c>
      <c r="G274" s="230"/>
      <c r="H274" s="45"/>
      <c r="I274" s="91">
        <f t="shared" si="278"/>
        <v>0</v>
      </c>
      <c r="J274" s="264"/>
      <c r="K274" s="45"/>
      <c r="L274" s="95">
        <f t="shared" si="279"/>
        <v>0</v>
      </c>
      <c r="M274" s="230"/>
      <c r="N274" s="45"/>
      <c r="O274" s="91">
        <f t="shared" si="280"/>
        <v>0</v>
      </c>
      <c r="P274" s="291"/>
      <c r="Q274" s="297"/>
    </row>
    <row r="275" spans="1:17" ht="24" hidden="1" x14ac:dyDescent="0.25">
      <c r="A275" s="75">
        <v>7240</v>
      </c>
      <c r="B275" s="43" t="s">
        <v>266</v>
      </c>
      <c r="C275" s="190">
        <f t="shared" si="243"/>
        <v>0</v>
      </c>
      <c r="D275" s="132">
        <f t="shared" ref="D275:E275" si="281">SUM(D276:D277)</f>
        <v>0</v>
      </c>
      <c r="E275" s="76">
        <f t="shared" si="281"/>
        <v>0</v>
      </c>
      <c r="F275" s="95">
        <f>SUM(F276:F277)</f>
        <v>0</v>
      </c>
      <c r="G275" s="231">
        <f t="shared" ref="G275:O275" si="282">SUM(G276:G277)</f>
        <v>0</v>
      </c>
      <c r="H275" s="76">
        <f t="shared" si="282"/>
        <v>0</v>
      </c>
      <c r="I275" s="91">
        <f t="shared" si="282"/>
        <v>0</v>
      </c>
      <c r="J275" s="132">
        <f t="shared" si="282"/>
        <v>0</v>
      </c>
      <c r="K275" s="76">
        <f t="shared" si="282"/>
        <v>0</v>
      </c>
      <c r="L275" s="95">
        <f t="shared" si="282"/>
        <v>0</v>
      </c>
      <c r="M275" s="231">
        <f t="shared" si="282"/>
        <v>0</v>
      </c>
      <c r="N275" s="76">
        <f t="shared" si="282"/>
        <v>0</v>
      </c>
      <c r="O275" s="91">
        <f t="shared" si="282"/>
        <v>0</v>
      </c>
      <c r="P275" s="291"/>
      <c r="Q275" s="297"/>
    </row>
    <row r="276" spans="1:17" ht="48" hidden="1" x14ac:dyDescent="0.25">
      <c r="A276" s="30">
        <v>7245</v>
      </c>
      <c r="B276" s="43" t="s">
        <v>267</v>
      </c>
      <c r="C276" s="190">
        <f t="shared" si="243"/>
        <v>0</v>
      </c>
      <c r="D276" s="264"/>
      <c r="E276" s="45"/>
      <c r="F276" s="95">
        <f t="shared" ref="F276:F278" si="283">D276+E276</f>
        <v>0</v>
      </c>
      <c r="G276" s="230"/>
      <c r="H276" s="45"/>
      <c r="I276" s="91">
        <f t="shared" ref="I276:I278" si="284">G276+H276</f>
        <v>0</v>
      </c>
      <c r="J276" s="264"/>
      <c r="K276" s="45"/>
      <c r="L276" s="95">
        <f t="shared" ref="L276:L278" si="285">J276+K276</f>
        <v>0</v>
      </c>
      <c r="M276" s="230"/>
      <c r="N276" s="45"/>
      <c r="O276" s="91">
        <f t="shared" ref="O276:O278" si="286">M276+N276</f>
        <v>0</v>
      </c>
      <c r="P276" s="291"/>
      <c r="Q276" s="297"/>
    </row>
    <row r="277" spans="1:17" ht="96" hidden="1" x14ac:dyDescent="0.25">
      <c r="A277" s="30">
        <v>7246</v>
      </c>
      <c r="B277" s="43" t="s">
        <v>268</v>
      </c>
      <c r="C277" s="190">
        <f t="shared" si="243"/>
        <v>0</v>
      </c>
      <c r="D277" s="264"/>
      <c r="E277" s="45"/>
      <c r="F277" s="95">
        <f t="shared" si="283"/>
        <v>0</v>
      </c>
      <c r="G277" s="230"/>
      <c r="H277" s="45"/>
      <c r="I277" s="91">
        <f t="shared" si="284"/>
        <v>0</v>
      </c>
      <c r="J277" s="264"/>
      <c r="K277" s="45"/>
      <c r="L277" s="95">
        <f t="shared" si="285"/>
        <v>0</v>
      </c>
      <c r="M277" s="230"/>
      <c r="N277" s="45"/>
      <c r="O277" s="91">
        <f t="shared" si="286"/>
        <v>0</v>
      </c>
      <c r="P277" s="291"/>
      <c r="Q277" s="297"/>
    </row>
    <row r="278" spans="1:17" ht="24" hidden="1" x14ac:dyDescent="0.25">
      <c r="A278" s="92">
        <v>7260</v>
      </c>
      <c r="B278" s="40" t="s">
        <v>269</v>
      </c>
      <c r="C278" s="189">
        <f t="shared" si="243"/>
        <v>0</v>
      </c>
      <c r="D278" s="263"/>
      <c r="E278" s="42"/>
      <c r="F278" s="176">
        <f t="shared" si="283"/>
        <v>0</v>
      </c>
      <c r="G278" s="220"/>
      <c r="H278" s="42"/>
      <c r="I278" s="90">
        <f t="shared" si="284"/>
        <v>0</v>
      </c>
      <c r="J278" s="263"/>
      <c r="K278" s="42"/>
      <c r="L278" s="176">
        <f t="shared" si="285"/>
        <v>0</v>
      </c>
      <c r="M278" s="220"/>
      <c r="N278" s="42"/>
      <c r="O278" s="90">
        <f t="shared" si="286"/>
        <v>0</v>
      </c>
      <c r="P278" s="290"/>
      <c r="Q278" s="297"/>
    </row>
    <row r="279" spans="1:17" hidden="1" x14ac:dyDescent="0.25">
      <c r="A279" s="55">
        <v>7700</v>
      </c>
      <c r="B279" s="105" t="s">
        <v>298</v>
      </c>
      <c r="C279" s="204">
        <f t="shared" si="243"/>
        <v>0</v>
      </c>
      <c r="D279" s="140">
        <f t="shared" ref="D279:O279" si="287">D280</f>
        <v>0</v>
      </c>
      <c r="E279" s="106">
        <f t="shared" si="287"/>
        <v>0</v>
      </c>
      <c r="F279" s="177">
        <f t="shared" si="287"/>
        <v>0</v>
      </c>
      <c r="G279" s="238">
        <f t="shared" si="287"/>
        <v>0</v>
      </c>
      <c r="H279" s="106">
        <f t="shared" si="287"/>
        <v>0</v>
      </c>
      <c r="I279" s="277">
        <f t="shared" si="287"/>
        <v>0</v>
      </c>
      <c r="J279" s="140">
        <f t="shared" si="287"/>
        <v>0</v>
      </c>
      <c r="K279" s="106">
        <f t="shared" si="287"/>
        <v>0</v>
      </c>
      <c r="L279" s="177">
        <f t="shared" si="287"/>
        <v>0</v>
      </c>
      <c r="M279" s="238">
        <f t="shared" si="287"/>
        <v>0</v>
      </c>
      <c r="N279" s="106">
        <f t="shared" si="287"/>
        <v>0</v>
      </c>
      <c r="O279" s="277">
        <f t="shared" si="287"/>
        <v>0</v>
      </c>
      <c r="P279" s="315"/>
      <c r="Q279" s="297"/>
    </row>
    <row r="280" spans="1:17" hidden="1" x14ac:dyDescent="0.25">
      <c r="A280" s="73">
        <v>7720</v>
      </c>
      <c r="B280" s="40" t="s">
        <v>299</v>
      </c>
      <c r="C280" s="191">
        <f t="shared" si="243"/>
        <v>0</v>
      </c>
      <c r="D280" s="256"/>
      <c r="E280" s="49"/>
      <c r="F280" s="330">
        <f>D280+E280</f>
        <v>0</v>
      </c>
      <c r="G280" s="239"/>
      <c r="H280" s="49"/>
      <c r="I280" s="155">
        <f>G280+H280</f>
        <v>0</v>
      </c>
      <c r="J280" s="256"/>
      <c r="K280" s="49"/>
      <c r="L280" s="330">
        <f>J280+K280</f>
        <v>0</v>
      </c>
      <c r="M280" s="239"/>
      <c r="N280" s="49"/>
      <c r="O280" s="155">
        <f>M280+N280</f>
        <v>0</v>
      </c>
      <c r="P280" s="295"/>
      <c r="Q280" s="297"/>
    </row>
    <row r="281" spans="1:17" x14ac:dyDescent="0.25">
      <c r="A281" s="94"/>
      <c r="B281" s="43" t="s">
        <v>270</v>
      </c>
      <c r="C281" s="190">
        <f t="shared" si="243"/>
        <v>2386</v>
      </c>
      <c r="D281" s="132">
        <f t="shared" ref="D281:E281" si="288">SUM(D282:D283)</f>
        <v>2386</v>
      </c>
      <c r="E281" s="91">
        <f t="shared" si="288"/>
        <v>0</v>
      </c>
      <c r="F281" s="899">
        <f>SUM(F282:F283)</f>
        <v>2386</v>
      </c>
      <c r="G281" s="231">
        <f t="shared" ref="G281:O281" si="289">SUM(G282:G283)</f>
        <v>0</v>
      </c>
      <c r="H281" s="91">
        <f t="shared" si="289"/>
        <v>0</v>
      </c>
      <c r="I281" s="899">
        <f t="shared" si="289"/>
        <v>0</v>
      </c>
      <c r="J281" s="132">
        <f t="shared" si="289"/>
        <v>0</v>
      </c>
      <c r="K281" s="76">
        <f t="shared" si="289"/>
        <v>0</v>
      </c>
      <c r="L281" s="95">
        <f t="shared" si="289"/>
        <v>0</v>
      </c>
      <c r="M281" s="231">
        <f t="shared" si="289"/>
        <v>0</v>
      </c>
      <c r="N281" s="76">
        <f t="shared" si="289"/>
        <v>0</v>
      </c>
      <c r="O281" s="91">
        <f t="shared" si="289"/>
        <v>0</v>
      </c>
      <c r="P281" s="291"/>
      <c r="Q281" s="297"/>
    </row>
    <row r="282" spans="1:17" hidden="1" x14ac:dyDescent="0.25">
      <c r="A282" s="94" t="s">
        <v>271</v>
      </c>
      <c r="B282" s="30" t="s">
        <v>272</v>
      </c>
      <c r="C282" s="190">
        <f t="shared" si="243"/>
        <v>0</v>
      </c>
      <c r="D282" s="264"/>
      <c r="E282" s="45"/>
      <c r="F282" s="95">
        <f>E282+D282</f>
        <v>0</v>
      </c>
      <c r="G282" s="230"/>
      <c r="H282" s="45"/>
      <c r="I282" s="91">
        <f>H282+G282</f>
        <v>0</v>
      </c>
      <c r="J282" s="264"/>
      <c r="K282" s="45"/>
      <c r="L282" s="95">
        <f>K282+J282</f>
        <v>0</v>
      </c>
      <c r="M282" s="230"/>
      <c r="N282" s="45"/>
      <c r="O282" s="91">
        <f>N282+M282</f>
        <v>0</v>
      </c>
      <c r="P282" s="291"/>
      <c r="Q282" s="297"/>
    </row>
    <row r="283" spans="1:17" ht="24" x14ac:dyDescent="0.25">
      <c r="A283" s="94" t="s">
        <v>273</v>
      </c>
      <c r="B283" s="99" t="s">
        <v>274</v>
      </c>
      <c r="C283" s="189">
        <f t="shared" si="243"/>
        <v>2386</v>
      </c>
      <c r="D283" s="263">
        <v>2386</v>
      </c>
      <c r="E283" s="703"/>
      <c r="F283" s="900">
        <f>E283+D283</f>
        <v>2386</v>
      </c>
      <c r="G283" s="220"/>
      <c r="H283" s="703"/>
      <c r="I283" s="900">
        <f>H283+G283</f>
        <v>0</v>
      </c>
      <c r="J283" s="263"/>
      <c r="K283" s="42"/>
      <c r="L283" s="176">
        <f>K283+J283</f>
        <v>0</v>
      </c>
      <c r="M283" s="220"/>
      <c r="N283" s="42"/>
      <c r="O283" s="90">
        <f>N283+M283</f>
        <v>0</v>
      </c>
      <c r="P283" s="290"/>
      <c r="Q283" s="297"/>
    </row>
    <row r="284" spans="1:17" ht="12.75" thickBot="1" x14ac:dyDescent="0.3">
      <c r="A284" s="110"/>
      <c r="B284" s="110" t="s">
        <v>275</v>
      </c>
      <c r="C284" s="205">
        <f t="shared" si="243"/>
        <v>2466</v>
      </c>
      <c r="D284" s="141">
        <f t="shared" ref="D284:O284" si="290">SUM(D281,D268,D229,D194,D186,D172,D74,D52)</f>
        <v>2386</v>
      </c>
      <c r="E284" s="278">
        <f t="shared" si="290"/>
        <v>80</v>
      </c>
      <c r="F284" s="901">
        <f t="shared" si="290"/>
        <v>2466</v>
      </c>
      <c r="G284" s="240">
        <f t="shared" si="290"/>
        <v>0</v>
      </c>
      <c r="H284" s="278">
        <f t="shared" si="290"/>
        <v>0</v>
      </c>
      <c r="I284" s="901">
        <f t="shared" si="290"/>
        <v>0</v>
      </c>
      <c r="J284" s="141">
        <f t="shared" si="290"/>
        <v>0</v>
      </c>
      <c r="K284" s="111">
        <f t="shared" si="290"/>
        <v>0</v>
      </c>
      <c r="L284" s="112">
        <f t="shared" si="290"/>
        <v>0</v>
      </c>
      <c r="M284" s="240">
        <f t="shared" si="290"/>
        <v>0</v>
      </c>
      <c r="N284" s="111">
        <f t="shared" si="290"/>
        <v>0</v>
      </c>
      <c r="O284" s="278">
        <f t="shared" si="290"/>
        <v>0</v>
      </c>
      <c r="P284" s="318"/>
      <c r="Q284" s="297"/>
    </row>
    <row r="285" spans="1:17" s="19" customFormat="1" ht="13.5" thickTop="1" thickBot="1" x14ac:dyDescent="0.3">
      <c r="A285" s="1283" t="s">
        <v>276</v>
      </c>
      <c r="B285" s="1284"/>
      <c r="C285" s="206">
        <f t="shared" si="243"/>
        <v>1756</v>
      </c>
      <c r="D285" s="142">
        <f>SUM(D24,D25,D41,D42)-D50</f>
        <v>1756</v>
      </c>
      <c r="E285" s="126">
        <f t="shared" ref="E285:F285" si="291">SUM(E24,E25,E41,E42)-E50</f>
        <v>0</v>
      </c>
      <c r="F285" s="909">
        <f t="shared" si="291"/>
        <v>1756</v>
      </c>
      <c r="G285" s="241">
        <f>SUM(G24,G42)-G50</f>
        <v>0</v>
      </c>
      <c r="H285" s="126">
        <f t="shared" ref="H285:I285" si="292">SUM(H24,H42)-H50</f>
        <v>0</v>
      </c>
      <c r="I285" s="909">
        <f t="shared" si="292"/>
        <v>0</v>
      </c>
      <c r="J285" s="142">
        <f>SUM(J26,J42)-J50</f>
        <v>0</v>
      </c>
      <c r="K285" s="114">
        <f t="shared" ref="K285:L285" si="293">SUM(K26,K42)-K50</f>
        <v>0</v>
      </c>
      <c r="L285" s="115">
        <f t="shared" si="293"/>
        <v>0</v>
      </c>
      <c r="M285" s="241">
        <f>SUM(M44)-M50</f>
        <v>0</v>
      </c>
      <c r="N285" s="114">
        <f t="shared" ref="N285:O285" si="294">SUM(N44)-N50</f>
        <v>0</v>
      </c>
      <c r="O285" s="126">
        <f t="shared" si="294"/>
        <v>0</v>
      </c>
      <c r="P285" s="296"/>
      <c r="Q285" s="182"/>
    </row>
    <row r="286" spans="1:17" s="19" customFormat="1" ht="12.75" thickTop="1" x14ac:dyDescent="0.25">
      <c r="A286" s="1285" t="s">
        <v>277</v>
      </c>
      <c r="B286" s="1286"/>
      <c r="C286" s="207">
        <f t="shared" si="243"/>
        <v>-1756</v>
      </c>
      <c r="D286" s="143">
        <f>SUM(D287,D288)-D295+D296</f>
        <v>-1756</v>
      </c>
      <c r="E286" s="113">
        <f t="shared" ref="E286:O286" si="295">SUM(E287,E288)-E295+E296</f>
        <v>0</v>
      </c>
      <c r="F286" s="910">
        <f t="shared" si="295"/>
        <v>-1756</v>
      </c>
      <c r="G286" s="242">
        <f t="shared" si="295"/>
        <v>0</v>
      </c>
      <c r="H286" s="113">
        <f t="shared" si="295"/>
        <v>0</v>
      </c>
      <c r="I286" s="910">
        <f t="shared" si="295"/>
        <v>0</v>
      </c>
      <c r="J286" s="143">
        <f t="shared" si="295"/>
        <v>0</v>
      </c>
      <c r="K286" s="103">
        <f t="shared" si="295"/>
        <v>0</v>
      </c>
      <c r="L286" s="109">
        <f t="shared" si="295"/>
        <v>0</v>
      </c>
      <c r="M286" s="242">
        <f t="shared" si="295"/>
        <v>0</v>
      </c>
      <c r="N286" s="103">
        <f t="shared" si="295"/>
        <v>0</v>
      </c>
      <c r="O286" s="113">
        <f t="shared" si="295"/>
        <v>0</v>
      </c>
      <c r="P286" s="319"/>
      <c r="Q286" s="182"/>
    </row>
    <row r="287" spans="1:17" s="19" customFormat="1" ht="12.75" thickBot="1" x14ac:dyDescent="0.3">
      <c r="A287" s="63" t="s">
        <v>278</v>
      </c>
      <c r="B287" s="63" t="s">
        <v>279</v>
      </c>
      <c r="C287" s="197">
        <f t="shared" si="243"/>
        <v>-1756</v>
      </c>
      <c r="D287" s="134">
        <f t="shared" ref="D287:O287" si="296">D21-D281</f>
        <v>-1756</v>
      </c>
      <c r="E287" s="117">
        <f t="shared" si="296"/>
        <v>0</v>
      </c>
      <c r="F287" s="894">
        <f t="shared" si="296"/>
        <v>-1756</v>
      </c>
      <c r="G287" s="224">
        <f t="shared" si="296"/>
        <v>0</v>
      </c>
      <c r="H287" s="117">
        <f t="shared" si="296"/>
        <v>0</v>
      </c>
      <c r="I287" s="894">
        <f t="shared" si="296"/>
        <v>0</v>
      </c>
      <c r="J287" s="134">
        <f t="shared" si="296"/>
        <v>0</v>
      </c>
      <c r="K287" s="64">
        <f t="shared" si="296"/>
        <v>0</v>
      </c>
      <c r="L287" s="169">
        <f t="shared" si="296"/>
        <v>0</v>
      </c>
      <c r="M287" s="224">
        <f t="shared" si="296"/>
        <v>0</v>
      </c>
      <c r="N287" s="64">
        <f t="shared" si="296"/>
        <v>0</v>
      </c>
      <c r="O287" s="117">
        <f t="shared" si="296"/>
        <v>0</v>
      </c>
      <c r="P287" s="310"/>
      <c r="Q287" s="182"/>
    </row>
    <row r="288" spans="1:17" s="19" customFormat="1" ht="12.75" hidden="1" thickTop="1" x14ac:dyDescent="0.25">
      <c r="A288" s="116" t="s">
        <v>280</v>
      </c>
      <c r="B288" s="116" t="s">
        <v>281</v>
      </c>
      <c r="C288" s="207">
        <f t="shared" si="243"/>
        <v>0</v>
      </c>
      <c r="D288" s="143">
        <f t="shared" ref="D288:O288" si="297">SUM(D289,D291,D293)-SUM(D290,D292,D294)</f>
        <v>0</v>
      </c>
      <c r="E288" s="103">
        <f t="shared" si="297"/>
        <v>0</v>
      </c>
      <c r="F288" s="109">
        <f t="shared" si="297"/>
        <v>0</v>
      </c>
      <c r="G288" s="242">
        <f t="shared" si="297"/>
        <v>0</v>
      </c>
      <c r="H288" s="103">
        <f t="shared" si="297"/>
        <v>0</v>
      </c>
      <c r="I288" s="113">
        <f t="shared" si="297"/>
        <v>0</v>
      </c>
      <c r="J288" s="143">
        <f t="shared" si="297"/>
        <v>0</v>
      </c>
      <c r="K288" s="103">
        <f t="shared" si="297"/>
        <v>0</v>
      </c>
      <c r="L288" s="109">
        <f t="shared" si="297"/>
        <v>0</v>
      </c>
      <c r="M288" s="242">
        <f t="shared" si="297"/>
        <v>0</v>
      </c>
      <c r="N288" s="103">
        <f t="shared" si="297"/>
        <v>0</v>
      </c>
      <c r="O288" s="113">
        <f t="shared" si="297"/>
        <v>0</v>
      </c>
      <c r="P288" s="319"/>
      <c r="Q288" s="182"/>
    </row>
    <row r="289" spans="1:17" ht="12.75" hidden="1" thickTop="1" x14ac:dyDescent="0.25">
      <c r="A289" s="100" t="s">
        <v>282</v>
      </c>
      <c r="B289" s="60" t="s">
        <v>283</v>
      </c>
      <c r="C289" s="191">
        <f t="shared" si="243"/>
        <v>0</v>
      </c>
      <c r="D289" s="256"/>
      <c r="E289" s="49"/>
      <c r="F289" s="330">
        <f t="shared" ref="F289:F296" si="298">E289+D289</f>
        <v>0</v>
      </c>
      <c r="G289" s="239"/>
      <c r="H289" s="49"/>
      <c r="I289" s="155">
        <f t="shared" ref="I289:I296" si="299">H289+G289</f>
        <v>0</v>
      </c>
      <c r="J289" s="256"/>
      <c r="K289" s="49"/>
      <c r="L289" s="330">
        <f t="shared" ref="L289:L296" si="300">K289+J289</f>
        <v>0</v>
      </c>
      <c r="M289" s="239"/>
      <c r="N289" s="49"/>
      <c r="O289" s="155">
        <f t="shared" ref="O289:O296" si="301">N289+M289</f>
        <v>0</v>
      </c>
      <c r="P289" s="295"/>
      <c r="Q289" s="297"/>
    </row>
    <row r="290" spans="1:17" ht="24.75" hidden="1" thickTop="1" x14ac:dyDescent="0.25">
      <c r="A290" s="94" t="s">
        <v>284</v>
      </c>
      <c r="B290" s="29" t="s">
        <v>285</v>
      </c>
      <c r="C290" s="190">
        <f t="shared" si="243"/>
        <v>0</v>
      </c>
      <c r="D290" s="264"/>
      <c r="E290" s="45"/>
      <c r="F290" s="95">
        <f t="shared" si="298"/>
        <v>0</v>
      </c>
      <c r="G290" s="230"/>
      <c r="H290" s="45"/>
      <c r="I290" s="91">
        <f t="shared" si="299"/>
        <v>0</v>
      </c>
      <c r="J290" s="264"/>
      <c r="K290" s="45"/>
      <c r="L290" s="95">
        <f t="shared" si="300"/>
        <v>0</v>
      </c>
      <c r="M290" s="230"/>
      <c r="N290" s="45"/>
      <c r="O290" s="91">
        <f t="shared" si="301"/>
        <v>0</v>
      </c>
      <c r="P290" s="291"/>
      <c r="Q290" s="297"/>
    </row>
    <row r="291" spans="1:17" ht="12.75" hidden="1" thickTop="1" x14ac:dyDescent="0.25">
      <c r="A291" s="94" t="s">
        <v>286</v>
      </c>
      <c r="B291" s="29" t="s">
        <v>287</v>
      </c>
      <c r="C291" s="190">
        <f t="shared" si="243"/>
        <v>0</v>
      </c>
      <c r="D291" s="264"/>
      <c r="E291" s="45"/>
      <c r="F291" s="95">
        <f t="shared" si="298"/>
        <v>0</v>
      </c>
      <c r="G291" s="230"/>
      <c r="H291" s="45"/>
      <c r="I291" s="91">
        <f t="shared" si="299"/>
        <v>0</v>
      </c>
      <c r="J291" s="264"/>
      <c r="K291" s="45"/>
      <c r="L291" s="95">
        <f t="shared" si="300"/>
        <v>0</v>
      </c>
      <c r="M291" s="230"/>
      <c r="N291" s="45"/>
      <c r="O291" s="91">
        <f t="shared" si="301"/>
        <v>0</v>
      </c>
      <c r="P291" s="291"/>
      <c r="Q291" s="297"/>
    </row>
    <row r="292" spans="1:17" ht="24.75" hidden="1" thickTop="1" x14ac:dyDescent="0.25">
      <c r="A292" s="94" t="s">
        <v>288</v>
      </c>
      <c r="B292" s="29" t="s">
        <v>289</v>
      </c>
      <c r="C292" s="190">
        <f>SUM(F292,I292,L292,O292)</f>
        <v>0</v>
      </c>
      <c r="D292" s="264"/>
      <c r="E292" s="45"/>
      <c r="F292" s="95">
        <f t="shared" si="298"/>
        <v>0</v>
      </c>
      <c r="G292" s="230"/>
      <c r="H292" s="45"/>
      <c r="I292" s="91">
        <f t="shared" si="299"/>
        <v>0</v>
      </c>
      <c r="J292" s="264"/>
      <c r="K292" s="45"/>
      <c r="L292" s="95">
        <f t="shared" si="300"/>
        <v>0</v>
      </c>
      <c r="M292" s="230"/>
      <c r="N292" s="45"/>
      <c r="O292" s="91">
        <f t="shared" si="301"/>
        <v>0</v>
      </c>
      <c r="P292" s="291"/>
      <c r="Q292" s="297"/>
    </row>
    <row r="293" spans="1:17" ht="12.75" hidden="1" thickTop="1" x14ac:dyDescent="0.25">
      <c r="A293" s="94" t="s">
        <v>290</v>
      </c>
      <c r="B293" s="29" t="s">
        <v>291</v>
      </c>
      <c r="C293" s="190">
        <f t="shared" si="243"/>
        <v>0</v>
      </c>
      <c r="D293" s="264"/>
      <c r="E293" s="45"/>
      <c r="F293" s="95">
        <f t="shared" si="298"/>
        <v>0</v>
      </c>
      <c r="G293" s="230"/>
      <c r="H293" s="45"/>
      <c r="I293" s="91">
        <f t="shared" si="299"/>
        <v>0</v>
      </c>
      <c r="J293" s="264"/>
      <c r="K293" s="45"/>
      <c r="L293" s="95">
        <f t="shared" si="300"/>
        <v>0</v>
      </c>
      <c r="M293" s="230"/>
      <c r="N293" s="45"/>
      <c r="O293" s="91">
        <f t="shared" si="301"/>
        <v>0</v>
      </c>
      <c r="P293" s="291"/>
      <c r="Q293" s="297"/>
    </row>
    <row r="294" spans="1:17" ht="24.75" hidden="1" thickTop="1" x14ac:dyDescent="0.25">
      <c r="A294" s="101" t="s">
        <v>292</v>
      </c>
      <c r="B294" s="102" t="s">
        <v>293</v>
      </c>
      <c r="C294" s="201">
        <f t="shared" si="243"/>
        <v>0</v>
      </c>
      <c r="D294" s="265"/>
      <c r="E294" s="84"/>
      <c r="F294" s="329">
        <f t="shared" si="298"/>
        <v>0</v>
      </c>
      <c r="G294" s="235"/>
      <c r="H294" s="84"/>
      <c r="I294" s="156">
        <f t="shared" si="299"/>
        <v>0</v>
      </c>
      <c r="J294" s="265"/>
      <c r="K294" s="84"/>
      <c r="L294" s="329">
        <f t="shared" si="300"/>
        <v>0</v>
      </c>
      <c r="M294" s="235"/>
      <c r="N294" s="84"/>
      <c r="O294" s="156">
        <f t="shared" si="301"/>
        <v>0</v>
      </c>
      <c r="P294" s="294"/>
      <c r="Q294" s="297"/>
    </row>
    <row r="295" spans="1:17" s="19" customFormat="1" ht="13.5" hidden="1" thickTop="1" thickBot="1" x14ac:dyDescent="0.3">
      <c r="A295" s="118" t="s">
        <v>294</v>
      </c>
      <c r="B295" s="118" t="s">
        <v>295</v>
      </c>
      <c r="C295" s="206">
        <f t="shared" si="243"/>
        <v>0</v>
      </c>
      <c r="D295" s="267"/>
      <c r="E295" s="119"/>
      <c r="F295" s="115">
        <f t="shared" si="298"/>
        <v>0</v>
      </c>
      <c r="G295" s="243"/>
      <c r="H295" s="119"/>
      <c r="I295" s="126">
        <f t="shared" si="299"/>
        <v>0</v>
      </c>
      <c r="J295" s="267"/>
      <c r="K295" s="119"/>
      <c r="L295" s="115">
        <f t="shared" si="300"/>
        <v>0</v>
      </c>
      <c r="M295" s="243"/>
      <c r="N295" s="119"/>
      <c r="O295" s="126">
        <f t="shared" si="301"/>
        <v>0</v>
      </c>
      <c r="P295" s="296"/>
      <c r="Q295" s="182"/>
    </row>
    <row r="296" spans="1:17" s="19" customFormat="1" ht="48.75" hidden="1" thickTop="1" x14ac:dyDescent="0.25">
      <c r="A296" s="116" t="s">
        <v>296</v>
      </c>
      <c r="B296" s="104" t="s">
        <v>297</v>
      </c>
      <c r="C296" s="207">
        <f>SUM(F296,I296,L296,O296)</f>
        <v>0</v>
      </c>
      <c r="D296" s="268"/>
      <c r="E296" s="180"/>
      <c r="F296" s="175">
        <f t="shared" si="298"/>
        <v>0</v>
      </c>
      <c r="G296" s="234"/>
      <c r="H296" s="80"/>
      <c r="I296" s="123">
        <f t="shared" si="299"/>
        <v>0</v>
      </c>
      <c r="J296" s="248"/>
      <c r="K296" s="80"/>
      <c r="L296" s="175">
        <f t="shared" si="300"/>
        <v>0</v>
      </c>
      <c r="M296" s="234"/>
      <c r="N296" s="80"/>
      <c r="O296" s="123">
        <f t="shared" si="301"/>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QCv66Oa/4maTCt7EY9zsU4aeortP7oFs2Sh0TlxBXqF0N6OCeqjTy4ostZVVciWdChUAuNroG7kHbS+BLuMYXA==" saltValue="7TgF+aIcE9fsCfm5GRlmHA==" spinCount="100000" sheet="1" objects="1" scenarios="1" formatCells="0" formatColumns="0" formatRows="0"/>
  <autoFilter ref="A18:P296">
    <filterColumn colId="2">
      <filters blank="1">
        <filter val="1 756"/>
        <filter val="-1 756"/>
        <filter val="1 836"/>
        <filter val="2 386"/>
        <filter val="2 466"/>
        <filter val="630"/>
        <filter val="8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2017.gada 9.jūnija saistošajiem noteikumiem Nr.21
(protokols Nr.10, 2.punkts)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6" sqref="T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8" style="1" hidden="1" customWidth="1" outlineLevel="1"/>
    <col min="17" max="17" width="9.140625" style="1" collapsed="1"/>
    <col min="18" max="16384" width="9.140625" style="1"/>
  </cols>
  <sheetData>
    <row r="1" spans="1:17" x14ac:dyDescent="0.25">
      <c r="A1" s="1314" t="s">
        <v>328</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329</v>
      </c>
      <c r="D3" s="1318"/>
      <c r="E3" s="1318"/>
      <c r="F3" s="1318"/>
      <c r="G3" s="1318"/>
      <c r="H3" s="1318"/>
      <c r="I3" s="1318"/>
      <c r="J3" s="1318"/>
      <c r="K3" s="1318"/>
      <c r="L3" s="1318"/>
      <c r="M3" s="1318"/>
      <c r="N3" s="1318"/>
      <c r="O3" s="1318"/>
      <c r="P3" s="1319"/>
      <c r="Q3" s="297"/>
    </row>
    <row r="4" spans="1:17" ht="12.75" customHeight="1" x14ac:dyDescent="0.25">
      <c r="A4" s="4" t="s">
        <v>1</v>
      </c>
      <c r="B4" s="5"/>
      <c r="C4" s="1318" t="s">
        <v>330</v>
      </c>
      <c r="D4" s="1318"/>
      <c r="E4" s="1318"/>
      <c r="F4" s="1318"/>
      <c r="G4" s="1318"/>
      <c r="H4" s="1318"/>
      <c r="I4" s="1318"/>
      <c r="J4" s="1318"/>
      <c r="K4" s="1318"/>
      <c r="L4" s="1318"/>
      <c r="M4" s="1318"/>
      <c r="N4" s="1318"/>
      <c r="O4" s="1318"/>
      <c r="P4" s="1319"/>
      <c r="Q4" s="297"/>
    </row>
    <row r="5" spans="1:17" ht="12.75" customHeight="1" x14ac:dyDescent="0.25">
      <c r="A5" s="2" t="s">
        <v>2</v>
      </c>
      <c r="B5" s="3"/>
      <c r="C5" s="1293" t="s">
        <v>331</v>
      </c>
      <c r="D5" s="1293"/>
      <c r="E5" s="1293"/>
      <c r="F5" s="1293"/>
      <c r="G5" s="1293"/>
      <c r="H5" s="1293"/>
      <c r="I5" s="1293"/>
      <c r="J5" s="1293"/>
      <c r="K5" s="1293"/>
      <c r="L5" s="1293"/>
      <c r="M5" s="1293"/>
      <c r="N5" s="1293"/>
      <c r="O5" s="1293"/>
      <c r="P5" s="1294"/>
      <c r="Q5" s="297"/>
    </row>
    <row r="6" spans="1:17" ht="12.75" customHeight="1" x14ac:dyDescent="0.25">
      <c r="A6" s="2" t="s">
        <v>3</v>
      </c>
      <c r="B6" s="3"/>
      <c r="C6" s="1293" t="s">
        <v>332</v>
      </c>
      <c r="D6" s="1293"/>
      <c r="E6" s="1293"/>
      <c r="F6" s="1293"/>
      <c r="G6" s="1293"/>
      <c r="H6" s="1293"/>
      <c r="I6" s="1293"/>
      <c r="J6" s="1293"/>
      <c r="K6" s="1293"/>
      <c r="L6" s="1293"/>
      <c r="M6" s="1293"/>
      <c r="N6" s="1293"/>
      <c r="O6" s="1293"/>
      <c r="P6" s="1294"/>
      <c r="Q6" s="297"/>
    </row>
    <row r="7" spans="1:17" ht="24.75" customHeight="1" x14ac:dyDescent="0.25">
      <c r="A7" s="2" t="s">
        <v>4</v>
      </c>
      <c r="B7" s="3"/>
      <c r="C7" s="1318" t="s">
        <v>333</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334</v>
      </c>
      <c r="D9" s="1293" t="s">
        <v>334</v>
      </c>
      <c r="E9" s="1293" t="s">
        <v>334</v>
      </c>
      <c r="F9" s="1293" t="s">
        <v>334</v>
      </c>
      <c r="G9" s="1293" t="s">
        <v>334</v>
      </c>
      <c r="H9" s="1293" t="s">
        <v>334</v>
      </c>
      <c r="I9" s="1293" t="s">
        <v>334</v>
      </c>
      <c r="J9" s="1293" t="s">
        <v>334</v>
      </c>
      <c r="K9" s="1293" t="s">
        <v>334</v>
      </c>
      <c r="L9" s="1293" t="s">
        <v>334</v>
      </c>
      <c r="M9" s="1293" t="s">
        <v>334</v>
      </c>
      <c r="N9" s="1293" t="s">
        <v>334</v>
      </c>
      <c r="O9" s="1293" t="s">
        <v>334</v>
      </c>
      <c r="P9" s="1294" t="s">
        <v>334</v>
      </c>
      <c r="Q9" s="297"/>
    </row>
    <row r="10" spans="1:17" ht="12.75" customHeight="1" x14ac:dyDescent="0.25">
      <c r="A10" s="2"/>
      <c r="B10" s="3" t="s">
        <v>7</v>
      </c>
      <c r="C10" s="1293" t="s">
        <v>335</v>
      </c>
      <c r="D10" s="1293" t="s">
        <v>335</v>
      </c>
      <c r="E10" s="1293" t="s">
        <v>335</v>
      </c>
      <c r="F10" s="1293" t="s">
        <v>335</v>
      </c>
      <c r="G10" s="1293" t="s">
        <v>335</v>
      </c>
      <c r="H10" s="1293" t="s">
        <v>335</v>
      </c>
      <c r="I10" s="1293" t="s">
        <v>335</v>
      </c>
      <c r="J10" s="1293" t="s">
        <v>335</v>
      </c>
      <c r="K10" s="1293" t="s">
        <v>335</v>
      </c>
      <c r="L10" s="1293" t="s">
        <v>335</v>
      </c>
      <c r="M10" s="1293" t="s">
        <v>335</v>
      </c>
      <c r="N10" s="1293" t="s">
        <v>335</v>
      </c>
      <c r="O10" s="1293" t="s">
        <v>335</v>
      </c>
      <c r="P10" s="1294" t="s">
        <v>335</v>
      </c>
      <c r="Q10" s="297"/>
    </row>
    <row r="11" spans="1:17" ht="12.75" customHeight="1" x14ac:dyDescent="0.25">
      <c r="A11" s="2"/>
      <c r="B11" s="3" t="s">
        <v>8</v>
      </c>
      <c r="C11" s="1293"/>
      <c r="D11" s="1293"/>
      <c r="E11" s="1293"/>
      <c r="F11" s="1293"/>
      <c r="G11" s="1293"/>
      <c r="H11" s="1293"/>
      <c r="I11" s="1293"/>
      <c r="J11" s="1293"/>
      <c r="K11" s="1293"/>
      <c r="L11" s="1293"/>
      <c r="M11" s="1293"/>
      <c r="N11" s="1293"/>
      <c r="O11" s="1293"/>
      <c r="P11" s="1294"/>
      <c r="Q11" s="297"/>
    </row>
    <row r="12" spans="1:17" ht="12.75" customHeight="1" x14ac:dyDescent="0.25">
      <c r="A12" s="2"/>
      <c r="B12" s="3" t="s">
        <v>9</v>
      </c>
      <c r="C12" s="1293" t="s">
        <v>336</v>
      </c>
      <c r="D12" s="1293" t="s">
        <v>336</v>
      </c>
      <c r="E12" s="1293" t="s">
        <v>336</v>
      </c>
      <c r="F12" s="1293" t="s">
        <v>336</v>
      </c>
      <c r="G12" s="1293" t="s">
        <v>336</v>
      </c>
      <c r="H12" s="1293" t="s">
        <v>336</v>
      </c>
      <c r="I12" s="1293" t="s">
        <v>336</v>
      </c>
      <c r="J12" s="1293" t="s">
        <v>336</v>
      </c>
      <c r="K12" s="1293" t="s">
        <v>336</v>
      </c>
      <c r="L12" s="1293" t="s">
        <v>336</v>
      </c>
      <c r="M12" s="1293" t="s">
        <v>336</v>
      </c>
      <c r="N12" s="1293" t="s">
        <v>336</v>
      </c>
      <c r="O12" s="1293" t="s">
        <v>336</v>
      </c>
      <c r="P12" s="1294" t="s">
        <v>336</v>
      </c>
      <c r="Q12" s="297"/>
    </row>
    <row r="13" spans="1:17" ht="12.75" customHeight="1" x14ac:dyDescent="0.25">
      <c r="A13" s="2"/>
      <c r="B13" s="3" t="s">
        <v>10</v>
      </c>
      <c r="C13" s="1293" t="s">
        <v>337</v>
      </c>
      <c r="D13" s="1293" t="s">
        <v>337</v>
      </c>
      <c r="E13" s="1293" t="s">
        <v>337</v>
      </c>
      <c r="F13" s="1293" t="s">
        <v>337</v>
      </c>
      <c r="G13" s="1293" t="s">
        <v>337</v>
      </c>
      <c r="H13" s="1293" t="s">
        <v>337</v>
      </c>
      <c r="I13" s="1293" t="s">
        <v>337</v>
      </c>
      <c r="J13" s="1293" t="s">
        <v>337</v>
      </c>
      <c r="K13" s="1293" t="s">
        <v>337</v>
      </c>
      <c r="L13" s="1293" t="s">
        <v>337</v>
      </c>
      <c r="M13" s="1293" t="s">
        <v>337</v>
      </c>
      <c r="N13" s="1293" t="s">
        <v>337</v>
      </c>
      <c r="O13" s="1293" t="s">
        <v>337</v>
      </c>
      <c r="P13" s="1294" t="s">
        <v>337</v>
      </c>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342"/>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890662</v>
      </c>
      <c r="D20" s="128">
        <f>SUM(D21,D24,D25,D41,D42)</f>
        <v>365995</v>
      </c>
      <c r="E20" s="269">
        <f>SUM(E21,E24,E25,E41,E42)</f>
        <v>0</v>
      </c>
      <c r="F20" s="888">
        <f>SUM(F21,F24,F25,F41,F42)</f>
        <v>365995</v>
      </c>
      <c r="G20" s="210">
        <f>SUM(G21,G24,G42)</f>
        <v>434982</v>
      </c>
      <c r="H20" s="269">
        <f t="shared" ref="H20:I20" si="0">SUM(H21,H24,H42)</f>
        <v>0</v>
      </c>
      <c r="I20" s="888">
        <f t="shared" si="0"/>
        <v>434982</v>
      </c>
      <c r="J20" s="128">
        <f>SUM(J21,J26,J42)</f>
        <v>89685</v>
      </c>
      <c r="K20" s="22">
        <f t="shared" ref="K20:L20" si="1">SUM(K21,K26,K42)</f>
        <v>0</v>
      </c>
      <c r="L20" s="161">
        <f t="shared" si="1"/>
        <v>89685</v>
      </c>
      <c r="M20" s="210">
        <f>SUM(M21,M44)</f>
        <v>0</v>
      </c>
      <c r="N20" s="22">
        <f t="shared" ref="N20:O20" si="2">SUM(N21,N44)</f>
        <v>0</v>
      </c>
      <c r="O20" s="269">
        <f t="shared" si="2"/>
        <v>0</v>
      </c>
      <c r="P20" s="302"/>
      <c r="Q20" s="182"/>
    </row>
    <row r="21" spans="1:17" ht="12.75" thickTop="1" x14ac:dyDescent="0.25">
      <c r="A21" s="23"/>
      <c r="B21" s="24" t="s">
        <v>21</v>
      </c>
      <c r="C21" s="184">
        <f t="shared" ref="C21" si="3">SUM(F21,I21,L21,O21)</f>
        <v>2124</v>
      </c>
      <c r="D21" s="129">
        <f t="shared" ref="D21:E21" si="4">SUM(D22:D23)</f>
        <v>0</v>
      </c>
      <c r="E21" s="270">
        <f t="shared" si="4"/>
        <v>0</v>
      </c>
      <c r="F21" s="902">
        <f>SUM(F22:F23)</f>
        <v>0</v>
      </c>
      <c r="G21" s="211">
        <f t="shared" ref="G21:O21" si="5">SUM(G22:G23)</f>
        <v>0</v>
      </c>
      <c r="H21" s="270">
        <f t="shared" si="5"/>
        <v>0</v>
      </c>
      <c r="I21" s="902">
        <f t="shared" si="5"/>
        <v>0</v>
      </c>
      <c r="J21" s="129">
        <f t="shared" si="5"/>
        <v>2124</v>
      </c>
      <c r="K21" s="25">
        <f t="shared" si="5"/>
        <v>0</v>
      </c>
      <c r="L21" s="162">
        <f t="shared" si="5"/>
        <v>2124</v>
      </c>
      <c r="M21" s="211">
        <f>SUM(M22:M23)</f>
        <v>0</v>
      </c>
      <c r="N21" s="25">
        <f t="shared" si="5"/>
        <v>0</v>
      </c>
      <c r="O21" s="270">
        <f t="shared" si="5"/>
        <v>0</v>
      </c>
      <c r="P21" s="303"/>
      <c r="Q21" s="297"/>
    </row>
    <row r="22" spans="1:17"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6">M22+N22</f>
        <v>0</v>
      </c>
      <c r="P22" s="288"/>
      <c r="Q22" s="297"/>
    </row>
    <row r="23" spans="1:17" x14ac:dyDescent="0.25">
      <c r="A23" s="29"/>
      <c r="B23" s="30" t="s">
        <v>23</v>
      </c>
      <c r="C23" s="186">
        <f t="shared" ref="C23" si="7">SUM(F23,I23,L23,O23)</f>
        <v>2124</v>
      </c>
      <c r="D23" s="246"/>
      <c r="E23" s="696"/>
      <c r="F23" s="904">
        <f t="shared" ref="F23:F24" si="8">D23+E23</f>
        <v>0</v>
      </c>
      <c r="G23" s="213"/>
      <c r="H23" s="696"/>
      <c r="I23" s="904">
        <f>G23+H23</f>
        <v>0</v>
      </c>
      <c r="J23" s="246">
        <v>2124</v>
      </c>
      <c r="K23" s="31"/>
      <c r="L23" s="326">
        <f>J23+K23</f>
        <v>2124</v>
      </c>
      <c r="M23" s="213"/>
      <c r="N23" s="31"/>
      <c r="O23" s="146">
        <f>M23+N23</f>
        <v>0</v>
      </c>
      <c r="P23" s="368"/>
      <c r="Q23" s="297"/>
    </row>
    <row r="24" spans="1:17" s="19" customFormat="1" ht="24.75" thickBot="1" x14ac:dyDescent="0.3">
      <c r="A24" s="32">
        <v>19300</v>
      </c>
      <c r="B24" s="32" t="s">
        <v>24</v>
      </c>
      <c r="C24" s="187">
        <f>SUM(F24,I24)</f>
        <v>800977</v>
      </c>
      <c r="D24" s="247">
        <v>365995</v>
      </c>
      <c r="E24" s="697"/>
      <c r="F24" s="889">
        <f t="shared" si="8"/>
        <v>365995</v>
      </c>
      <c r="G24" s="214">
        <v>434982</v>
      </c>
      <c r="H24" s="697"/>
      <c r="I24" s="889">
        <f t="shared" ref="I24" si="9">G24+H24</f>
        <v>434982</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thickTop="1" x14ac:dyDescent="0.25">
      <c r="A26" s="35">
        <v>21300</v>
      </c>
      <c r="B26" s="35" t="s">
        <v>27</v>
      </c>
      <c r="C26" s="188">
        <f>SUM(L26)</f>
        <v>87561</v>
      </c>
      <c r="D26" s="249" t="s">
        <v>25</v>
      </c>
      <c r="E26" s="122" t="s">
        <v>25</v>
      </c>
      <c r="F26" s="890" t="s">
        <v>25</v>
      </c>
      <c r="G26" s="215" t="s">
        <v>25</v>
      </c>
      <c r="H26" s="122" t="s">
        <v>25</v>
      </c>
      <c r="I26" s="890" t="s">
        <v>25</v>
      </c>
      <c r="J26" s="130">
        <f t="shared" ref="J26:K26" si="10">SUM(J27,J31,J33,J36)</f>
        <v>87561</v>
      </c>
      <c r="K26" s="38">
        <f t="shared" si="10"/>
        <v>0</v>
      </c>
      <c r="L26" s="175">
        <f>SUM(L27,L31,L33,L36)</f>
        <v>87561</v>
      </c>
      <c r="M26" s="280" t="s">
        <v>25</v>
      </c>
      <c r="N26" s="122" t="s">
        <v>25</v>
      </c>
      <c r="O26" s="122" t="s">
        <v>25</v>
      </c>
      <c r="P26" s="304"/>
      <c r="Q26" s="182"/>
    </row>
    <row r="27" spans="1:17" s="19" customFormat="1" ht="24" x14ac:dyDescent="0.25">
      <c r="A27" s="39">
        <v>21350</v>
      </c>
      <c r="B27" s="35" t="s">
        <v>28</v>
      </c>
      <c r="C27" s="188">
        <f t="shared" ref="C27:C40" si="11">SUM(L27)</f>
        <v>84010</v>
      </c>
      <c r="D27" s="249" t="s">
        <v>25</v>
      </c>
      <c r="E27" s="122" t="s">
        <v>25</v>
      </c>
      <c r="F27" s="890" t="s">
        <v>25</v>
      </c>
      <c r="G27" s="215" t="s">
        <v>25</v>
      </c>
      <c r="H27" s="122" t="s">
        <v>25</v>
      </c>
      <c r="I27" s="890" t="s">
        <v>25</v>
      </c>
      <c r="J27" s="130">
        <f t="shared" ref="J27:K27" si="12">SUM(J28:J30)</f>
        <v>84010</v>
      </c>
      <c r="K27" s="38">
        <f t="shared" si="12"/>
        <v>0</v>
      </c>
      <c r="L27" s="175">
        <f>SUM(L28:L30)</f>
        <v>84010</v>
      </c>
      <c r="M27" s="280" t="s">
        <v>25</v>
      </c>
      <c r="N27" s="122" t="s">
        <v>25</v>
      </c>
      <c r="O27" s="122" t="s">
        <v>25</v>
      </c>
      <c r="P27" s="304"/>
      <c r="Q27" s="182"/>
    </row>
    <row r="28" spans="1:17" hidden="1" x14ac:dyDescent="0.25">
      <c r="A28" s="26">
        <v>21351</v>
      </c>
      <c r="B28" s="40" t="s">
        <v>29</v>
      </c>
      <c r="C28" s="189">
        <f t="shared" si="11"/>
        <v>0</v>
      </c>
      <c r="D28" s="250" t="s">
        <v>25</v>
      </c>
      <c r="E28" s="41" t="s">
        <v>25</v>
      </c>
      <c r="F28" s="165" t="s">
        <v>25</v>
      </c>
      <c r="G28" s="216" t="s">
        <v>25</v>
      </c>
      <c r="H28" s="41" t="s">
        <v>25</v>
      </c>
      <c r="I28" s="148" t="s">
        <v>25</v>
      </c>
      <c r="J28" s="564"/>
      <c r="K28" s="320"/>
      <c r="L28" s="176">
        <f t="shared" ref="L28:L30" si="13">J28+K28</f>
        <v>0</v>
      </c>
      <c r="M28" s="281" t="s">
        <v>25</v>
      </c>
      <c r="N28" s="148" t="s">
        <v>25</v>
      </c>
      <c r="O28" s="148" t="s">
        <v>25</v>
      </c>
      <c r="P28" s="305"/>
      <c r="Q28" s="297"/>
    </row>
    <row r="29" spans="1:17" x14ac:dyDescent="0.25">
      <c r="A29" s="29">
        <v>21352</v>
      </c>
      <c r="B29" s="43" t="s">
        <v>30</v>
      </c>
      <c r="C29" s="190">
        <f t="shared" si="11"/>
        <v>84010</v>
      </c>
      <c r="D29" s="251" t="s">
        <v>25</v>
      </c>
      <c r="E29" s="149" t="s">
        <v>25</v>
      </c>
      <c r="F29" s="891" t="s">
        <v>25</v>
      </c>
      <c r="G29" s="217" t="s">
        <v>25</v>
      </c>
      <c r="H29" s="149" t="s">
        <v>25</v>
      </c>
      <c r="I29" s="891" t="s">
        <v>25</v>
      </c>
      <c r="J29" s="565">
        <v>84010</v>
      </c>
      <c r="K29" s="321"/>
      <c r="L29" s="95">
        <f t="shared" si="13"/>
        <v>84010</v>
      </c>
      <c r="M29" s="282" t="s">
        <v>25</v>
      </c>
      <c r="N29" s="149" t="s">
        <v>25</v>
      </c>
      <c r="O29" s="149" t="s">
        <v>25</v>
      </c>
      <c r="P29" s="306"/>
      <c r="Q29" s="297"/>
    </row>
    <row r="30" spans="1:17" ht="24" hidden="1" x14ac:dyDescent="0.25">
      <c r="A30" s="29">
        <v>21359</v>
      </c>
      <c r="B30" s="43" t="s">
        <v>31</v>
      </c>
      <c r="C30" s="190">
        <f t="shared" si="11"/>
        <v>0</v>
      </c>
      <c r="D30" s="251" t="s">
        <v>25</v>
      </c>
      <c r="E30" s="44" t="s">
        <v>25</v>
      </c>
      <c r="F30" s="166" t="s">
        <v>25</v>
      </c>
      <c r="G30" s="217" t="s">
        <v>25</v>
      </c>
      <c r="H30" s="44" t="s">
        <v>25</v>
      </c>
      <c r="I30" s="149" t="s">
        <v>25</v>
      </c>
      <c r="J30" s="565"/>
      <c r="K30" s="321"/>
      <c r="L30" s="95">
        <f t="shared" si="13"/>
        <v>0</v>
      </c>
      <c r="M30" s="282" t="s">
        <v>25</v>
      </c>
      <c r="N30" s="149" t="s">
        <v>25</v>
      </c>
      <c r="O30" s="149" t="s">
        <v>25</v>
      </c>
      <c r="P30" s="306"/>
      <c r="Q30" s="297"/>
    </row>
    <row r="31" spans="1:17" s="19" customFormat="1" ht="36" hidden="1" x14ac:dyDescent="0.25">
      <c r="A31" s="39">
        <v>21370</v>
      </c>
      <c r="B31" s="35" t="s">
        <v>32</v>
      </c>
      <c r="C31" s="188">
        <f t="shared" si="11"/>
        <v>0</v>
      </c>
      <c r="D31" s="249" t="s">
        <v>25</v>
      </c>
      <c r="E31" s="37" t="s">
        <v>25</v>
      </c>
      <c r="F31" s="164" t="s">
        <v>25</v>
      </c>
      <c r="G31" s="215" t="s">
        <v>25</v>
      </c>
      <c r="H31" s="37" t="s">
        <v>25</v>
      </c>
      <c r="I31" s="122" t="s">
        <v>25</v>
      </c>
      <c r="J31" s="130">
        <f t="shared" ref="J31:K31" si="14">SUM(J32)</f>
        <v>0</v>
      </c>
      <c r="K31" s="38">
        <f t="shared" si="14"/>
        <v>0</v>
      </c>
      <c r="L31" s="175">
        <f>SUM(L32)</f>
        <v>0</v>
      </c>
      <c r="M31" s="280" t="s">
        <v>25</v>
      </c>
      <c r="N31" s="122" t="s">
        <v>25</v>
      </c>
      <c r="O31" s="122" t="s">
        <v>25</v>
      </c>
      <c r="P31" s="304"/>
      <c r="Q31" s="182"/>
    </row>
    <row r="32" spans="1:17" ht="36" hidden="1" x14ac:dyDescent="0.25">
      <c r="A32" s="46">
        <v>21379</v>
      </c>
      <c r="B32" s="47" t="s">
        <v>33</v>
      </c>
      <c r="C32" s="191">
        <f t="shared" si="1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x14ac:dyDescent="0.25">
      <c r="A33" s="39">
        <v>21380</v>
      </c>
      <c r="B33" s="35" t="s">
        <v>34</v>
      </c>
      <c r="C33" s="188">
        <f t="shared" si="11"/>
        <v>2834</v>
      </c>
      <c r="D33" s="249" t="s">
        <v>25</v>
      </c>
      <c r="E33" s="122" t="s">
        <v>25</v>
      </c>
      <c r="F33" s="890" t="s">
        <v>25</v>
      </c>
      <c r="G33" s="215" t="s">
        <v>25</v>
      </c>
      <c r="H33" s="122" t="s">
        <v>25</v>
      </c>
      <c r="I33" s="890" t="s">
        <v>25</v>
      </c>
      <c r="J33" s="130">
        <f t="shared" ref="J33:K33" si="15">SUM(J34:J35)</f>
        <v>2834</v>
      </c>
      <c r="K33" s="38">
        <f t="shared" si="15"/>
        <v>0</v>
      </c>
      <c r="L33" s="175">
        <f>SUM(L34:L35)</f>
        <v>2834</v>
      </c>
      <c r="M33" s="280" t="s">
        <v>25</v>
      </c>
      <c r="N33" s="122" t="s">
        <v>25</v>
      </c>
      <c r="O33" s="122" t="s">
        <v>25</v>
      </c>
      <c r="P33" s="304"/>
      <c r="Q33" s="182"/>
    </row>
    <row r="34" spans="1:17" x14ac:dyDescent="0.25">
      <c r="A34" s="27">
        <v>21381</v>
      </c>
      <c r="B34" s="40" t="s">
        <v>35</v>
      </c>
      <c r="C34" s="189">
        <f t="shared" si="11"/>
        <v>1763</v>
      </c>
      <c r="D34" s="250" t="s">
        <v>25</v>
      </c>
      <c r="E34" s="148" t="s">
        <v>25</v>
      </c>
      <c r="F34" s="934" t="s">
        <v>25</v>
      </c>
      <c r="G34" s="216" t="s">
        <v>25</v>
      </c>
      <c r="H34" s="148" t="s">
        <v>25</v>
      </c>
      <c r="I34" s="934" t="s">
        <v>25</v>
      </c>
      <c r="J34" s="245">
        <v>1763</v>
      </c>
      <c r="K34" s="320"/>
      <c r="L34" s="176">
        <f t="shared" ref="L34:L35" si="16">J34+K34</f>
        <v>1763</v>
      </c>
      <c r="M34" s="281" t="s">
        <v>25</v>
      </c>
      <c r="N34" s="148" t="s">
        <v>25</v>
      </c>
      <c r="O34" s="148" t="s">
        <v>25</v>
      </c>
      <c r="P34" s="305"/>
      <c r="Q34" s="297"/>
    </row>
    <row r="35" spans="1:17" ht="24" x14ac:dyDescent="0.25">
      <c r="A35" s="30">
        <v>21383</v>
      </c>
      <c r="B35" s="43" t="s">
        <v>36</v>
      </c>
      <c r="C35" s="190">
        <f t="shared" si="11"/>
        <v>1071</v>
      </c>
      <c r="D35" s="251" t="s">
        <v>25</v>
      </c>
      <c r="E35" s="149" t="s">
        <v>25</v>
      </c>
      <c r="F35" s="891" t="s">
        <v>25</v>
      </c>
      <c r="G35" s="217" t="s">
        <v>25</v>
      </c>
      <c r="H35" s="149" t="s">
        <v>25</v>
      </c>
      <c r="I35" s="891" t="s">
        <v>25</v>
      </c>
      <c r="J35" s="246">
        <v>1071</v>
      </c>
      <c r="K35" s="321"/>
      <c r="L35" s="95">
        <f t="shared" si="16"/>
        <v>1071</v>
      </c>
      <c r="M35" s="282" t="s">
        <v>25</v>
      </c>
      <c r="N35" s="149" t="s">
        <v>25</v>
      </c>
      <c r="O35" s="149" t="s">
        <v>25</v>
      </c>
      <c r="P35" s="306"/>
      <c r="Q35" s="297"/>
    </row>
    <row r="36" spans="1:17" s="19" customFormat="1" ht="24" x14ac:dyDescent="0.25">
      <c r="A36" s="39">
        <v>21390</v>
      </c>
      <c r="B36" s="35" t="s">
        <v>37</v>
      </c>
      <c r="C36" s="188">
        <f t="shared" si="11"/>
        <v>717</v>
      </c>
      <c r="D36" s="249" t="s">
        <v>25</v>
      </c>
      <c r="E36" s="122" t="s">
        <v>25</v>
      </c>
      <c r="F36" s="890" t="s">
        <v>25</v>
      </c>
      <c r="G36" s="215" t="s">
        <v>25</v>
      </c>
      <c r="H36" s="122" t="s">
        <v>25</v>
      </c>
      <c r="I36" s="890" t="s">
        <v>25</v>
      </c>
      <c r="J36" s="130">
        <f t="shared" ref="J36:K36" si="17">SUM(J37:J40)</f>
        <v>717</v>
      </c>
      <c r="K36" s="38">
        <f t="shared" si="17"/>
        <v>0</v>
      </c>
      <c r="L36" s="175">
        <f>SUM(L37:L40)</f>
        <v>717</v>
      </c>
      <c r="M36" s="280" t="s">
        <v>25</v>
      </c>
      <c r="N36" s="122" t="s">
        <v>25</v>
      </c>
      <c r="O36" s="122" t="s">
        <v>25</v>
      </c>
      <c r="P36" s="304"/>
      <c r="Q36" s="182"/>
    </row>
    <row r="37" spans="1:17" ht="24" hidden="1" x14ac:dyDescent="0.25">
      <c r="A37" s="27">
        <v>21391</v>
      </c>
      <c r="B37" s="40" t="s">
        <v>38</v>
      </c>
      <c r="C37" s="189">
        <f t="shared" si="11"/>
        <v>0</v>
      </c>
      <c r="D37" s="250" t="s">
        <v>25</v>
      </c>
      <c r="E37" s="41" t="s">
        <v>25</v>
      </c>
      <c r="F37" s="165" t="s">
        <v>25</v>
      </c>
      <c r="G37" s="216" t="s">
        <v>25</v>
      </c>
      <c r="H37" s="41" t="s">
        <v>25</v>
      </c>
      <c r="I37" s="148" t="s">
        <v>25</v>
      </c>
      <c r="J37" s="564"/>
      <c r="K37" s="320"/>
      <c r="L37" s="176">
        <f t="shared" ref="L37:L40" si="18">J37+K37</f>
        <v>0</v>
      </c>
      <c r="M37" s="281" t="s">
        <v>25</v>
      </c>
      <c r="N37" s="148" t="s">
        <v>25</v>
      </c>
      <c r="O37" s="148" t="s">
        <v>25</v>
      </c>
      <c r="P37" s="305"/>
      <c r="Q37" s="297"/>
    </row>
    <row r="38" spans="1:17" hidden="1" x14ac:dyDescent="0.25">
      <c r="A38" s="30">
        <v>21393</v>
      </c>
      <c r="B38" s="43" t="s">
        <v>39</v>
      </c>
      <c r="C38" s="190">
        <f t="shared" si="11"/>
        <v>0</v>
      </c>
      <c r="D38" s="251" t="s">
        <v>25</v>
      </c>
      <c r="E38" s="44" t="s">
        <v>25</v>
      </c>
      <c r="F38" s="166" t="s">
        <v>25</v>
      </c>
      <c r="G38" s="217" t="s">
        <v>25</v>
      </c>
      <c r="H38" s="44" t="s">
        <v>25</v>
      </c>
      <c r="I38" s="149" t="s">
        <v>25</v>
      </c>
      <c r="J38" s="565"/>
      <c r="K38" s="321"/>
      <c r="L38" s="95">
        <f t="shared" si="18"/>
        <v>0</v>
      </c>
      <c r="M38" s="282" t="s">
        <v>25</v>
      </c>
      <c r="N38" s="149" t="s">
        <v>25</v>
      </c>
      <c r="O38" s="149" t="s">
        <v>25</v>
      </c>
      <c r="P38" s="306"/>
      <c r="Q38" s="297"/>
    </row>
    <row r="39" spans="1:17" hidden="1" x14ac:dyDescent="0.25">
      <c r="A39" s="30">
        <v>21395</v>
      </c>
      <c r="B39" s="43" t="s">
        <v>40</v>
      </c>
      <c r="C39" s="190">
        <f t="shared" si="11"/>
        <v>0</v>
      </c>
      <c r="D39" s="251" t="s">
        <v>25</v>
      </c>
      <c r="E39" s="44" t="s">
        <v>25</v>
      </c>
      <c r="F39" s="166" t="s">
        <v>25</v>
      </c>
      <c r="G39" s="217" t="s">
        <v>25</v>
      </c>
      <c r="H39" s="44" t="s">
        <v>25</v>
      </c>
      <c r="I39" s="149" t="s">
        <v>25</v>
      </c>
      <c r="J39" s="565"/>
      <c r="K39" s="321"/>
      <c r="L39" s="95">
        <f t="shared" si="18"/>
        <v>0</v>
      </c>
      <c r="M39" s="282" t="s">
        <v>25</v>
      </c>
      <c r="N39" s="149" t="s">
        <v>25</v>
      </c>
      <c r="O39" s="149" t="s">
        <v>25</v>
      </c>
      <c r="P39" s="306"/>
      <c r="Q39" s="297"/>
    </row>
    <row r="40" spans="1:17" ht="24" x14ac:dyDescent="0.25">
      <c r="A40" s="30">
        <v>21399</v>
      </c>
      <c r="B40" s="43" t="s">
        <v>41</v>
      </c>
      <c r="C40" s="190">
        <f t="shared" si="11"/>
        <v>717</v>
      </c>
      <c r="D40" s="251" t="s">
        <v>25</v>
      </c>
      <c r="E40" s="149" t="s">
        <v>25</v>
      </c>
      <c r="F40" s="891" t="s">
        <v>25</v>
      </c>
      <c r="G40" s="217" t="s">
        <v>25</v>
      </c>
      <c r="H40" s="149" t="s">
        <v>25</v>
      </c>
      <c r="I40" s="891" t="s">
        <v>25</v>
      </c>
      <c r="J40" s="565">
        <v>717</v>
      </c>
      <c r="K40" s="321"/>
      <c r="L40" s="95">
        <f t="shared" si="18"/>
        <v>717</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hidden="1" x14ac:dyDescent="0.25">
      <c r="A42" s="50">
        <v>21490</v>
      </c>
      <c r="B42" s="51" t="s">
        <v>43</v>
      </c>
      <c r="C42" s="192">
        <f>SUM(F42,I42,L42)</f>
        <v>0</v>
      </c>
      <c r="D42" s="254">
        <f t="shared" ref="D42:E42" si="19">D43</f>
        <v>0</v>
      </c>
      <c r="E42" s="52">
        <f t="shared" si="19"/>
        <v>0</v>
      </c>
      <c r="F42" s="255">
        <f>F43</f>
        <v>0</v>
      </c>
      <c r="G42" s="219">
        <f t="shared" ref="G42:K42" si="20">G43</f>
        <v>0</v>
      </c>
      <c r="H42" s="52">
        <f t="shared" si="20"/>
        <v>0</v>
      </c>
      <c r="I42" s="271">
        <f t="shared" si="20"/>
        <v>0</v>
      </c>
      <c r="J42" s="254">
        <f t="shared" si="20"/>
        <v>0</v>
      </c>
      <c r="K42" s="52">
        <f t="shared" si="20"/>
        <v>0</v>
      </c>
      <c r="L42" s="255">
        <f>L43</f>
        <v>0</v>
      </c>
      <c r="M42" s="280" t="s">
        <v>25</v>
      </c>
      <c r="N42" s="122" t="s">
        <v>25</v>
      </c>
      <c r="O42" s="122" t="s">
        <v>25</v>
      </c>
      <c r="P42" s="304"/>
      <c r="Q42" s="182"/>
    </row>
    <row r="43" spans="1:17" s="19" customFormat="1" ht="24"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row>
    <row r="45" spans="1:17" ht="24" hidden="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289"/>
      <c r="Q45" s="297"/>
    </row>
    <row r="46" spans="1:17" ht="24" hidden="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4">SUM(F49,I49,L49,O49)</f>
        <v>890662</v>
      </c>
      <c r="D49" s="134">
        <f t="shared" ref="D49:E49" si="25">SUM(D50,D281)</f>
        <v>365995</v>
      </c>
      <c r="E49" s="117">
        <f t="shared" si="25"/>
        <v>0</v>
      </c>
      <c r="F49" s="894">
        <f>SUM(F50,F281)</f>
        <v>365995</v>
      </c>
      <c r="G49" s="224">
        <f t="shared" ref="G49:O49" si="26">SUM(G50,G281)</f>
        <v>434982</v>
      </c>
      <c r="H49" s="117">
        <f t="shared" si="26"/>
        <v>0</v>
      </c>
      <c r="I49" s="894">
        <f t="shared" si="26"/>
        <v>434982</v>
      </c>
      <c r="J49" s="134">
        <f t="shared" si="26"/>
        <v>89685</v>
      </c>
      <c r="K49" s="64">
        <f t="shared" si="26"/>
        <v>0</v>
      </c>
      <c r="L49" s="169">
        <f t="shared" si="26"/>
        <v>89685</v>
      </c>
      <c r="M49" s="224">
        <f t="shared" si="26"/>
        <v>0</v>
      </c>
      <c r="N49" s="64">
        <f t="shared" si="26"/>
        <v>0</v>
      </c>
      <c r="O49" s="117">
        <f t="shared" si="26"/>
        <v>0</v>
      </c>
      <c r="P49" s="310"/>
      <c r="Q49" s="182"/>
    </row>
    <row r="50" spans="1:17" s="19" customFormat="1" ht="36.75" thickTop="1" x14ac:dyDescent="0.25">
      <c r="A50" s="65"/>
      <c r="B50" s="66" t="s">
        <v>50</v>
      </c>
      <c r="C50" s="198">
        <f t="shared" si="24"/>
        <v>890662</v>
      </c>
      <c r="D50" s="135">
        <f t="shared" ref="D50:E50" si="27">SUM(D51,D193)</f>
        <v>365995</v>
      </c>
      <c r="E50" s="274">
        <f t="shared" si="27"/>
        <v>0</v>
      </c>
      <c r="F50" s="895">
        <f>SUM(F51,F193)</f>
        <v>365995</v>
      </c>
      <c r="G50" s="225">
        <f t="shared" ref="G50:O50" si="28">SUM(G51,G193)</f>
        <v>434982</v>
      </c>
      <c r="H50" s="274">
        <f t="shared" si="28"/>
        <v>0</v>
      </c>
      <c r="I50" s="895">
        <f t="shared" si="28"/>
        <v>434982</v>
      </c>
      <c r="J50" s="135">
        <f t="shared" si="28"/>
        <v>89685</v>
      </c>
      <c r="K50" s="67">
        <f t="shared" si="28"/>
        <v>0</v>
      </c>
      <c r="L50" s="170">
        <f t="shared" si="28"/>
        <v>89685</v>
      </c>
      <c r="M50" s="225">
        <f t="shared" si="28"/>
        <v>0</v>
      </c>
      <c r="N50" s="67">
        <f t="shared" si="28"/>
        <v>0</v>
      </c>
      <c r="O50" s="274">
        <f t="shared" si="28"/>
        <v>0</v>
      </c>
      <c r="P50" s="311"/>
      <c r="Q50" s="182"/>
    </row>
    <row r="51" spans="1:17" s="19" customFormat="1" ht="24" x14ac:dyDescent="0.25">
      <c r="A51" s="68"/>
      <c r="B51" s="16" t="s">
        <v>51</v>
      </c>
      <c r="C51" s="199">
        <f t="shared" si="24"/>
        <v>888705</v>
      </c>
      <c r="D51" s="136">
        <f t="shared" ref="D51:E51" si="29">SUM(D52,D74,D172,D186)</f>
        <v>365995</v>
      </c>
      <c r="E51" s="275">
        <f t="shared" si="29"/>
        <v>0</v>
      </c>
      <c r="F51" s="896">
        <f>SUM(F52,F74,F172,F186)</f>
        <v>365995</v>
      </c>
      <c r="G51" s="226">
        <f t="shared" ref="G51:O51" si="30">SUM(G52,G74,G172,G186)</f>
        <v>434982</v>
      </c>
      <c r="H51" s="275">
        <f t="shared" si="30"/>
        <v>0</v>
      </c>
      <c r="I51" s="896">
        <f t="shared" si="30"/>
        <v>434982</v>
      </c>
      <c r="J51" s="136">
        <f t="shared" si="30"/>
        <v>87728</v>
      </c>
      <c r="K51" s="69">
        <f t="shared" si="30"/>
        <v>0</v>
      </c>
      <c r="L51" s="171">
        <f t="shared" si="30"/>
        <v>87728</v>
      </c>
      <c r="M51" s="226">
        <f t="shared" si="30"/>
        <v>0</v>
      </c>
      <c r="N51" s="69">
        <f t="shared" si="30"/>
        <v>0</v>
      </c>
      <c r="O51" s="275">
        <f t="shared" si="30"/>
        <v>0</v>
      </c>
      <c r="P51" s="312"/>
      <c r="Q51" s="182"/>
    </row>
    <row r="52" spans="1:17" s="19" customFormat="1" x14ac:dyDescent="0.25">
      <c r="A52" s="70">
        <v>1000</v>
      </c>
      <c r="B52" s="70" t="s">
        <v>52</v>
      </c>
      <c r="C52" s="200">
        <f t="shared" si="24"/>
        <v>824269</v>
      </c>
      <c r="D52" s="137">
        <f t="shared" ref="D52:E52" si="31">SUM(D53,D66)</f>
        <v>330921</v>
      </c>
      <c r="E52" s="125">
        <f t="shared" si="31"/>
        <v>0</v>
      </c>
      <c r="F52" s="897">
        <f>SUM(F53,F66)</f>
        <v>330921</v>
      </c>
      <c r="G52" s="227">
        <f t="shared" ref="G52:O52" si="32">SUM(G53,G66)</f>
        <v>434982</v>
      </c>
      <c r="H52" s="125">
        <f t="shared" si="32"/>
        <v>0</v>
      </c>
      <c r="I52" s="897">
        <f t="shared" si="32"/>
        <v>434982</v>
      </c>
      <c r="J52" s="137">
        <f t="shared" si="32"/>
        <v>58366</v>
      </c>
      <c r="K52" s="71">
        <f t="shared" si="32"/>
        <v>0</v>
      </c>
      <c r="L52" s="172">
        <f t="shared" si="32"/>
        <v>58366</v>
      </c>
      <c r="M52" s="227">
        <f t="shared" si="32"/>
        <v>0</v>
      </c>
      <c r="N52" s="71">
        <f t="shared" si="32"/>
        <v>0</v>
      </c>
      <c r="O52" s="125">
        <f t="shared" si="32"/>
        <v>0</v>
      </c>
      <c r="P52" s="313"/>
      <c r="Q52" s="182"/>
    </row>
    <row r="53" spans="1:17" x14ac:dyDescent="0.25">
      <c r="A53" s="35">
        <v>1100</v>
      </c>
      <c r="B53" s="72" t="s">
        <v>53</v>
      </c>
      <c r="C53" s="188">
        <f t="shared" si="24"/>
        <v>635303</v>
      </c>
      <c r="D53" s="130">
        <f t="shared" ref="D53:E53" si="33">SUM(D54,D57,D65)</f>
        <v>238247</v>
      </c>
      <c r="E53" s="123">
        <f t="shared" si="33"/>
        <v>0</v>
      </c>
      <c r="F53" s="898">
        <f>SUM(F54,F57,F65)</f>
        <v>238247</v>
      </c>
      <c r="G53" s="228">
        <f t="shared" ref="G53:N53" si="34">SUM(G54,G57,G65)</f>
        <v>351261</v>
      </c>
      <c r="H53" s="123">
        <f t="shared" si="34"/>
        <v>0</v>
      </c>
      <c r="I53" s="898">
        <f t="shared" si="34"/>
        <v>351261</v>
      </c>
      <c r="J53" s="130">
        <f t="shared" si="34"/>
        <v>45795</v>
      </c>
      <c r="K53" s="38">
        <f t="shared" si="34"/>
        <v>0</v>
      </c>
      <c r="L53" s="175">
        <f t="shared" si="34"/>
        <v>45795</v>
      </c>
      <c r="M53" s="228">
        <f t="shared" si="34"/>
        <v>0</v>
      </c>
      <c r="N53" s="38">
        <f t="shared" si="34"/>
        <v>0</v>
      </c>
      <c r="O53" s="123">
        <f>SUM(O54,O57,O65)</f>
        <v>0</v>
      </c>
      <c r="P53" s="314"/>
      <c r="Q53" s="297"/>
    </row>
    <row r="54" spans="1:17" x14ac:dyDescent="0.25">
      <c r="A54" s="73">
        <v>1110</v>
      </c>
      <c r="B54" s="58" t="s">
        <v>54</v>
      </c>
      <c r="C54" s="195">
        <f>SUM(F54,I54,L54,O54)</f>
        <v>565388</v>
      </c>
      <c r="D54" s="86">
        <f>SUM(D55:D56)</f>
        <v>207744</v>
      </c>
      <c r="E54" s="154">
        <f>SUM(E55:E56)</f>
        <v>738</v>
      </c>
      <c r="F54" s="907">
        <f>SUM(F55:F56)</f>
        <v>208482</v>
      </c>
      <c r="G54" s="229">
        <f t="shared" ref="G54:H54" si="35">SUM(G55:G56)</f>
        <v>303463</v>
      </c>
      <c r="H54" s="154">
        <f t="shared" si="35"/>
        <v>7948</v>
      </c>
      <c r="I54" s="907">
        <f>SUM(I55:I56)</f>
        <v>311411</v>
      </c>
      <c r="J54" s="86">
        <f t="shared" ref="J54:K54" si="36">SUM(J55:J56)</f>
        <v>45495</v>
      </c>
      <c r="K54" s="74">
        <f t="shared" si="36"/>
        <v>0</v>
      </c>
      <c r="L54" s="174">
        <f>SUM(L55:L56)</f>
        <v>45495</v>
      </c>
      <c r="M54" s="229">
        <f t="shared" ref="M54:N54" si="37">SUM(M55:M56)</f>
        <v>0</v>
      </c>
      <c r="N54" s="74">
        <f t="shared" si="37"/>
        <v>0</v>
      </c>
      <c r="O54" s="154">
        <f>SUM(O55:O56)</f>
        <v>0</v>
      </c>
      <c r="P54" s="292"/>
      <c r="Q54" s="297"/>
    </row>
    <row r="55" spans="1:17" hidden="1" x14ac:dyDescent="0.25">
      <c r="A55" s="27">
        <v>1111</v>
      </c>
      <c r="B55" s="40" t="s">
        <v>55</v>
      </c>
      <c r="C55" s="189">
        <f t="shared" si="24"/>
        <v>0</v>
      </c>
      <c r="D55" s="263"/>
      <c r="E55" s="42"/>
      <c r="F55" s="176">
        <f>D55+E55</f>
        <v>0</v>
      </c>
      <c r="G55" s="220"/>
      <c r="H55" s="42"/>
      <c r="I55" s="90">
        <f>G55+H55</f>
        <v>0</v>
      </c>
      <c r="J55" s="263"/>
      <c r="K55" s="42"/>
      <c r="L55" s="176">
        <f>J55+K55</f>
        <v>0</v>
      </c>
      <c r="M55" s="220"/>
      <c r="N55" s="42"/>
      <c r="O55" s="90">
        <f>M55+N55</f>
        <v>0</v>
      </c>
      <c r="P55" s="290"/>
      <c r="Q55" s="297"/>
    </row>
    <row r="56" spans="1:17" ht="63" customHeight="1" x14ac:dyDescent="0.25">
      <c r="A56" s="30">
        <v>1119</v>
      </c>
      <c r="B56" s="43" t="s">
        <v>56</v>
      </c>
      <c r="C56" s="190">
        <f t="shared" si="24"/>
        <v>565388</v>
      </c>
      <c r="D56" s="264">
        <v>207744</v>
      </c>
      <c r="E56" s="705">
        <v>738</v>
      </c>
      <c r="F56" s="899">
        <f>D56+E56</f>
        <v>208482</v>
      </c>
      <c r="G56" s="230">
        <v>303463</v>
      </c>
      <c r="H56" s="705">
        <v>7948</v>
      </c>
      <c r="I56" s="899">
        <f>G56+H56</f>
        <v>311411</v>
      </c>
      <c r="J56" s="264">
        <v>45495</v>
      </c>
      <c r="K56" s="45"/>
      <c r="L56" s="95">
        <f>J56+K56</f>
        <v>45495</v>
      </c>
      <c r="M56" s="230"/>
      <c r="N56" s="45"/>
      <c r="O56" s="91">
        <f>M56+N56</f>
        <v>0</v>
      </c>
      <c r="P56" s="503" t="s">
        <v>338</v>
      </c>
      <c r="Q56" s="297"/>
    </row>
    <row r="57" spans="1:17" ht="23.25" customHeight="1" x14ac:dyDescent="0.25">
      <c r="A57" s="75">
        <v>1140</v>
      </c>
      <c r="B57" s="43" t="s">
        <v>57</v>
      </c>
      <c r="C57" s="190">
        <f t="shared" si="24"/>
        <v>69615</v>
      </c>
      <c r="D57" s="132">
        <f t="shared" ref="D57:E57" si="38">SUM(D58:D64)</f>
        <v>30503</v>
      </c>
      <c r="E57" s="91">
        <f t="shared" si="38"/>
        <v>-738</v>
      </c>
      <c r="F57" s="899">
        <f>SUM(F58:F64)</f>
        <v>29765</v>
      </c>
      <c r="G57" s="231">
        <f t="shared" ref="G57:N57" si="39">SUM(G58:G64)</f>
        <v>47798</v>
      </c>
      <c r="H57" s="91">
        <f t="shared" si="39"/>
        <v>-7948</v>
      </c>
      <c r="I57" s="899">
        <f t="shared" si="39"/>
        <v>39850</v>
      </c>
      <c r="J57" s="132">
        <f t="shared" si="39"/>
        <v>0</v>
      </c>
      <c r="K57" s="76">
        <f t="shared" si="39"/>
        <v>0</v>
      </c>
      <c r="L57" s="95">
        <f t="shared" si="39"/>
        <v>0</v>
      </c>
      <c r="M57" s="231">
        <f t="shared" si="39"/>
        <v>0</v>
      </c>
      <c r="N57" s="76">
        <f t="shared" si="39"/>
        <v>0</v>
      </c>
      <c r="O57" s="91">
        <f>SUM(O58:O64)</f>
        <v>0</v>
      </c>
      <c r="P57" s="291"/>
      <c r="Q57" s="297"/>
    </row>
    <row r="58" spans="1:17" hidden="1" x14ac:dyDescent="0.25">
      <c r="A58" s="30">
        <v>1141</v>
      </c>
      <c r="B58" s="43" t="s">
        <v>58</v>
      </c>
      <c r="C58" s="190">
        <f t="shared" si="24"/>
        <v>0</v>
      </c>
      <c r="D58" s="264"/>
      <c r="E58" s="45"/>
      <c r="F58" s="95">
        <f t="shared" ref="F58:F65" si="40">D58+E58</f>
        <v>0</v>
      </c>
      <c r="G58" s="230"/>
      <c r="H58" s="45"/>
      <c r="I58" s="91">
        <f t="shared" ref="I58:I65" si="41">G58+H58</f>
        <v>0</v>
      </c>
      <c r="J58" s="264"/>
      <c r="K58" s="45"/>
      <c r="L58" s="95">
        <f t="shared" ref="L58:L65" si="42">J58+K58</f>
        <v>0</v>
      </c>
      <c r="M58" s="230"/>
      <c r="N58" s="45"/>
      <c r="O58" s="91">
        <f t="shared" ref="O58:O65" si="43">M58+N58</f>
        <v>0</v>
      </c>
      <c r="P58" s="291"/>
      <c r="Q58" s="297"/>
    </row>
    <row r="59" spans="1:17" ht="24.75" hidden="1" customHeight="1" x14ac:dyDescent="0.25">
      <c r="A59" s="30">
        <v>1142</v>
      </c>
      <c r="B59" s="43" t="s">
        <v>59</v>
      </c>
      <c r="C59" s="190">
        <f t="shared" si="24"/>
        <v>0</v>
      </c>
      <c r="D59" s="264"/>
      <c r="E59" s="45"/>
      <c r="F59" s="95">
        <f t="shared" si="40"/>
        <v>0</v>
      </c>
      <c r="G59" s="230"/>
      <c r="H59" s="45"/>
      <c r="I59" s="91">
        <f t="shared" si="41"/>
        <v>0</v>
      </c>
      <c r="J59" s="264"/>
      <c r="K59" s="45"/>
      <c r="L59" s="95">
        <f t="shared" si="42"/>
        <v>0</v>
      </c>
      <c r="M59" s="230"/>
      <c r="N59" s="45"/>
      <c r="O59" s="91">
        <f t="shared" si="43"/>
        <v>0</v>
      </c>
      <c r="P59" s="291"/>
      <c r="Q59" s="297"/>
    </row>
    <row r="60" spans="1:17" ht="24" hidden="1" x14ac:dyDescent="0.25">
      <c r="A60" s="30">
        <v>1145</v>
      </c>
      <c r="B60" s="43" t="s">
        <v>60</v>
      </c>
      <c r="C60" s="190">
        <f t="shared" si="24"/>
        <v>0</v>
      </c>
      <c r="D60" s="264"/>
      <c r="E60" s="45"/>
      <c r="F60" s="95">
        <f t="shared" si="40"/>
        <v>0</v>
      </c>
      <c r="G60" s="230"/>
      <c r="H60" s="45"/>
      <c r="I60" s="91">
        <f t="shared" si="41"/>
        <v>0</v>
      </c>
      <c r="J60" s="264"/>
      <c r="K60" s="45"/>
      <c r="L60" s="95">
        <f t="shared" si="42"/>
        <v>0</v>
      </c>
      <c r="M60" s="230"/>
      <c r="N60" s="45"/>
      <c r="O60" s="91">
        <f t="shared" si="43"/>
        <v>0</v>
      </c>
      <c r="P60" s="291"/>
      <c r="Q60" s="297"/>
    </row>
    <row r="61" spans="1:17" ht="27.75" hidden="1" customHeight="1" x14ac:dyDescent="0.25">
      <c r="A61" s="30">
        <v>1146</v>
      </c>
      <c r="B61" s="43" t="s">
        <v>61</v>
      </c>
      <c r="C61" s="190">
        <f t="shared" si="24"/>
        <v>0</v>
      </c>
      <c r="D61" s="264"/>
      <c r="E61" s="45"/>
      <c r="F61" s="95">
        <f t="shared" si="40"/>
        <v>0</v>
      </c>
      <c r="G61" s="230"/>
      <c r="H61" s="45"/>
      <c r="I61" s="91">
        <f t="shared" si="41"/>
        <v>0</v>
      </c>
      <c r="J61" s="264"/>
      <c r="K61" s="45"/>
      <c r="L61" s="95">
        <f t="shared" si="42"/>
        <v>0</v>
      </c>
      <c r="M61" s="230"/>
      <c r="N61" s="45"/>
      <c r="O61" s="91">
        <f t="shared" si="43"/>
        <v>0</v>
      </c>
      <c r="P61" s="291"/>
      <c r="Q61" s="297"/>
    </row>
    <row r="62" spans="1:17" ht="60" x14ac:dyDescent="0.25">
      <c r="A62" s="30">
        <v>1147</v>
      </c>
      <c r="B62" s="43" t="s">
        <v>62</v>
      </c>
      <c r="C62" s="190">
        <f t="shared" si="24"/>
        <v>25516</v>
      </c>
      <c r="D62" s="264">
        <v>2174</v>
      </c>
      <c r="E62" s="705"/>
      <c r="F62" s="899">
        <f t="shared" si="40"/>
        <v>2174</v>
      </c>
      <c r="G62" s="230">
        <v>28010</v>
      </c>
      <c r="H62" s="705">
        <v>-4668</v>
      </c>
      <c r="I62" s="899">
        <f t="shared" si="41"/>
        <v>23342</v>
      </c>
      <c r="J62" s="264"/>
      <c r="K62" s="45"/>
      <c r="L62" s="95">
        <f t="shared" si="42"/>
        <v>0</v>
      </c>
      <c r="M62" s="230"/>
      <c r="N62" s="45"/>
      <c r="O62" s="91">
        <f t="shared" si="43"/>
        <v>0</v>
      </c>
      <c r="P62" s="503" t="s">
        <v>339</v>
      </c>
      <c r="Q62" s="297"/>
    </row>
    <row r="63" spans="1:17" x14ac:dyDescent="0.25">
      <c r="A63" s="30">
        <v>1148</v>
      </c>
      <c r="B63" s="43" t="s">
        <v>63</v>
      </c>
      <c r="C63" s="190">
        <f t="shared" si="24"/>
        <v>23903</v>
      </c>
      <c r="D63" s="264">
        <v>23903</v>
      </c>
      <c r="E63" s="705"/>
      <c r="F63" s="899">
        <f t="shared" si="40"/>
        <v>23903</v>
      </c>
      <c r="G63" s="230"/>
      <c r="H63" s="705"/>
      <c r="I63" s="899">
        <f t="shared" si="41"/>
        <v>0</v>
      </c>
      <c r="J63" s="264"/>
      <c r="K63" s="45"/>
      <c r="L63" s="95">
        <f t="shared" si="42"/>
        <v>0</v>
      </c>
      <c r="M63" s="230"/>
      <c r="N63" s="45"/>
      <c r="O63" s="91">
        <f t="shared" si="43"/>
        <v>0</v>
      </c>
      <c r="P63" s="291"/>
      <c r="Q63" s="297"/>
    </row>
    <row r="64" spans="1:17" ht="73.5" customHeight="1" x14ac:dyDescent="0.25">
      <c r="A64" s="30">
        <v>1149</v>
      </c>
      <c r="B64" s="43" t="s">
        <v>64</v>
      </c>
      <c r="C64" s="190">
        <f t="shared" si="24"/>
        <v>20196</v>
      </c>
      <c r="D64" s="264">
        <v>4426</v>
      </c>
      <c r="E64" s="705">
        <v>-738</v>
      </c>
      <c r="F64" s="899">
        <f t="shared" si="40"/>
        <v>3688</v>
      </c>
      <c r="G64" s="230">
        <v>19788</v>
      </c>
      <c r="H64" s="705">
        <v>-3280</v>
      </c>
      <c r="I64" s="899">
        <f t="shared" si="41"/>
        <v>16508</v>
      </c>
      <c r="J64" s="264"/>
      <c r="K64" s="45"/>
      <c r="L64" s="95">
        <f t="shared" si="42"/>
        <v>0</v>
      </c>
      <c r="M64" s="230"/>
      <c r="N64" s="45"/>
      <c r="O64" s="91">
        <f t="shared" si="43"/>
        <v>0</v>
      </c>
      <c r="P64" s="503" t="s">
        <v>340</v>
      </c>
      <c r="Q64" s="297"/>
    </row>
    <row r="65" spans="1:17" ht="36" x14ac:dyDescent="0.25">
      <c r="A65" s="73">
        <v>1150</v>
      </c>
      <c r="B65" s="58" t="s">
        <v>65</v>
      </c>
      <c r="C65" s="195">
        <f t="shared" si="24"/>
        <v>300</v>
      </c>
      <c r="D65" s="261"/>
      <c r="E65" s="707"/>
      <c r="F65" s="907">
        <f t="shared" si="40"/>
        <v>0</v>
      </c>
      <c r="G65" s="232"/>
      <c r="H65" s="707"/>
      <c r="I65" s="907">
        <f t="shared" si="41"/>
        <v>0</v>
      </c>
      <c r="J65" s="261">
        <v>300</v>
      </c>
      <c r="K65" s="77"/>
      <c r="L65" s="174">
        <f t="shared" si="42"/>
        <v>300</v>
      </c>
      <c r="M65" s="232"/>
      <c r="N65" s="77"/>
      <c r="O65" s="154">
        <f t="shared" si="43"/>
        <v>0</v>
      </c>
      <c r="P65" s="339"/>
      <c r="Q65" s="297"/>
    </row>
    <row r="66" spans="1:17" ht="36" x14ac:dyDescent="0.25">
      <c r="A66" s="35">
        <v>1200</v>
      </c>
      <c r="B66" s="72" t="s">
        <v>66</v>
      </c>
      <c r="C66" s="188">
        <f t="shared" si="24"/>
        <v>188966</v>
      </c>
      <c r="D66" s="130">
        <f t="shared" ref="D66:E66" si="44">SUM(D67:D68)</f>
        <v>92674</v>
      </c>
      <c r="E66" s="123">
        <f t="shared" si="44"/>
        <v>0</v>
      </c>
      <c r="F66" s="898">
        <f>SUM(F67:F68)</f>
        <v>92674</v>
      </c>
      <c r="G66" s="228">
        <f t="shared" ref="G66:N66" si="45">SUM(G67:G68)</f>
        <v>83721</v>
      </c>
      <c r="H66" s="123">
        <f t="shared" si="45"/>
        <v>0</v>
      </c>
      <c r="I66" s="898">
        <f t="shared" si="45"/>
        <v>83721</v>
      </c>
      <c r="J66" s="130">
        <f t="shared" si="45"/>
        <v>12571</v>
      </c>
      <c r="K66" s="38">
        <f t="shared" si="45"/>
        <v>0</v>
      </c>
      <c r="L66" s="175">
        <f t="shared" si="45"/>
        <v>12571</v>
      </c>
      <c r="M66" s="228">
        <f t="shared" si="45"/>
        <v>0</v>
      </c>
      <c r="N66" s="38">
        <f t="shared" si="45"/>
        <v>0</v>
      </c>
      <c r="O66" s="123">
        <f>SUM(O67:O68)</f>
        <v>0</v>
      </c>
      <c r="P66" s="293"/>
      <c r="Q66" s="297"/>
    </row>
    <row r="67" spans="1:17" ht="90" customHeight="1" x14ac:dyDescent="0.25">
      <c r="A67" s="341">
        <v>1210</v>
      </c>
      <c r="B67" s="40" t="s">
        <v>67</v>
      </c>
      <c r="C67" s="189">
        <f t="shared" si="24"/>
        <v>154502</v>
      </c>
      <c r="D67" s="263">
        <v>60419</v>
      </c>
      <c r="E67" s="703"/>
      <c r="F67" s="900">
        <f>D67+E67</f>
        <v>60419</v>
      </c>
      <c r="G67" s="220">
        <v>83021</v>
      </c>
      <c r="H67" s="703"/>
      <c r="I67" s="900">
        <f>G67+H67</f>
        <v>83021</v>
      </c>
      <c r="J67" s="263">
        <v>11062</v>
      </c>
      <c r="K67" s="42"/>
      <c r="L67" s="176">
        <f>J67+K67</f>
        <v>11062</v>
      </c>
      <c r="M67" s="220"/>
      <c r="N67" s="42"/>
      <c r="O67" s="90">
        <f>M67+N67</f>
        <v>0</v>
      </c>
      <c r="P67" s="508"/>
      <c r="Q67" s="297"/>
    </row>
    <row r="68" spans="1:17" ht="24" x14ac:dyDescent="0.25">
      <c r="A68" s="75">
        <v>1220</v>
      </c>
      <c r="B68" s="43" t="s">
        <v>68</v>
      </c>
      <c r="C68" s="190">
        <f t="shared" si="24"/>
        <v>34464</v>
      </c>
      <c r="D68" s="132">
        <f t="shared" ref="D68:E68" si="46">SUM(D69:D73)</f>
        <v>32255</v>
      </c>
      <c r="E68" s="91">
        <f t="shared" si="46"/>
        <v>0</v>
      </c>
      <c r="F68" s="899">
        <f>SUM(F69:F73)</f>
        <v>32255</v>
      </c>
      <c r="G68" s="231">
        <f t="shared" ref="G68:O68" si="47">SUM(G69:G73)</f>
        <v>700</v>
      </c>
      <c r="H68" s="91">
        <f t="shared" si="47"/>
        <v>0</v>
      </c>
      <c r="I68" s="899">
        <f t="shared" si="47"/>
        <v>700</v>
      </c>
      <c r="J68" s="132">
        <f t="shared" si="47"/>
        <v>1509</v>
      </c>
      <c r="K68" s="76">
        <f t="shared" si="47"/>
        <v>0</v>
      </c>
      <c r="L68" s="95">
        <f t="shared" si="47"/>
        <v>1509</v>
      </c>
      <c r="M68" s="231">
        <f t="shared" si="47"/>
        <v>0</v>
      </c>
      <c r="N68" s="76">
        <f t="shared" si="47"/>
        <v>0</v>
      </c>
      <c r="O68" s="91">
        <f t="shared" si="47"/>
        <v>0</v>
      </c>
      <c r="P68" s="291"/>
      <c r="Q68" s="297"/>
    </row>
    <row r="69" spans="1:17" ht="60" x14ac:dyDescent="0.25">
      <c r="A69" s="30">
        <v>1221</v>
      </c>
      <c r="B69" s="43" t="s">
        <v>69</v>
      </c>
      <c r="C69" s="190">
        <f t="shared" si="24"/>
        <v>19844</v>
      </c>
      <c r="D69" s="264">
        <v>17751</v>
      </c>
      <c r="E69" s="705"/>
      <c r="F69" s="899">
        <f t="shared" ref="F69:F73" si="48">D69+E69</f>
        <v>17751</v>
      </c>
      <c r="G69" s="230">
        <v>700</v>
      </c>
      <c r="H69" s="705"/>
      <c r="I69" s="899">
        <f t="shared" ref="I69:I73" si="49">G69+H69</f>
        <v>700</v>
      </c>
      <c r="J69" s="264">
        <v>1393</v>
      </c>
      <c r="K69" s="45"/>
      <c r="L69" s="95">
        <f t="shared" ref="L69:L73" si="50">J69+K69</f>
        <v>1393</v>
      </c>
      <c r="M69" s="230"/>
      <c r="N69" s="45"/>
      <c r="O69" s="91">
        <f t="shared" ref="O69:O73" si="51">M69+N69</f>
        <v>0</v>
      </c>
      <c r="P69" s="291"/>
      <c r="Q69" s="297"/>
    </row>
    <row r="70" spans="1:17" hidden="1" x14ac:dyDescent="0.25">
      <c r="A70" s="30">
        <v>1223</v>
      </c>
      <c r="B70" s="43" t="s">
        <v>70</v>
      </c>
      <c r="C70" s="190">
        <f t="shared" si="24"/>
        <v>0</v>
      </c>
      <c r="D70" s="264"/>
      <c r="E70" s="45"/>
      <c r="F70" s="95">
        <f t="shared" si="48"/>
        <v>0</v>
      </c>
      <c r="G70" s="230"/>
      <c r="H70" s="45"/>
      <c r="I70" s="91">
        <f t="shared" si="49"/>
        <v>0</v>
      </c>
      <c r="J70" s="264"/>
      <c r="K70" s="45"/>
      <c r="L70" s="95">
        <f t="shared" si="50"/>
        <v>0</v>
      </c>
      <c r="M70" s="230"/>
      <c r="N70" s="45"/>
      <c r="O70" s="91">
        <f t="shared" si="51"/>
        <v>0</v>
      </c>
      <c r="P70" s="291"/>
      <c r="Q70" s="297"/>
    </row>
    <row r="71" spans="1:17" hidden="1" x14ac:dyDescent="0.25">
      <c r="A71" s="30">
        <v>1225</v>
      </c>
      <c r="B71" s="43" t="s">
        <v>71</v>
      </c>
      <c r="C71" s="190">
        <f t="shared" si="24"/>
        <v>0</v>
      </c>
      <c r="D71" s="264"/>
      <c r="E71" s="45"/>
      <c r="F71" s="95">
        <f t="shared" si="48"/>
        <v>0</v>
      </c>
      <c r="G71" s="230"/>
      <c r="H71" s="45"/>
      <c r="I71" s="91">
        <f t="shared" si="49"/>
        <v>0</v>
      </c>
      <c r="J71" s="264"/>
      <c r="K71" s="45"/>
      <c r="L71" s="95">
        <f t="shared" si="50"/>
        <v>0</v>
      </c>
      <c r="M71" s="230"/>
      <c r="N71" s="45"/>
      <c r="O71" s="91">
        <f t="shared" si="51"/>
        <v>0</v>
      </c>
      <c r="P71" s="291"/>
      <c r="Q71" s="297"/>
    </row>
    <row r="72" spans="1:17" ht="36" x14ac:dyDescent="0.25">
      <c r="A72" s="30">
        <v>1227</v>
      </c>
      <c r="B72" s="43" t="s">
        <v>72</v>
      </c>
      <c r="C72" s="190">
        <f t="shared" si="24"/>
        <v>14076</v>
      </c>
      <c r="D72" s="264">
        <v>14076</v>
      </c>
      <c r="E72" s="705"/>
      <c r="F72" s="899">
        <f t="shared" si="48"/>
        <v>14076</v>
      </c>
      <c r="G72" s="230"/>
      <c r="H72" s="705"/>
      <c r="I72" s="899">
        <f t="shared" si="49"/>
        <v>0</v>
      </c>
      <c r="J72" s="264"/>
      <c r="K72" s="45"/>
      <c r="L72" s="95">
        <f t="shared" si="50"/>
        <v>0</v>
      </c>
      <c r="M72" s="230"/>
      <c r="N72" s="45"/>
      <c r="O72" s="91">
        <f t="shared" si="51"/>
        <v>0</v>
      </c>
      <c r="P72" s="291"/>
      <c r="Q72" s="297"/>
    </row>
    <row r="73" spans="1:17" ht="60" x14ac:dyDescent="0.25">
      <c r="A73" s="30">
        <v>1228</v>
      </c>
      <c r="B73" s="43" t="s">
        <v>73</v>
      </c>
      <c r="C73" s="190">
        <f t="shared" si="24"/>
        <v>544</v>
      </c>
      <c r="D73" s="264">
        <v>428</v>
      </c>
      <c r="E73" s="705"/>
      <c r="F73" s="899">
        <f t="shared" si="48"/>
        <v>428</v>
      </c>
      <c r="G73" s="230"/>
      <c r="H73" s="705"/>
      <c r="I73" s="899">
        <f t="shared" si="49"/>
        <v>0</v>
      </c>
      <c r="J73" s="264">
        <v>116</v>
      </c>
      <c r="K73" s="45"/>
      <c r="L73" s="95">
        <f t="shared" si="50"/>
        <v>116</v>
      </c>
      <c r="M73" s="230"/>
      <c r="N73" s="45"/>
      <c r="O73" s="91">
        <f t="shared" si="51"/>
        <v>0</v>
      </c>
      <c r="P73" s="291"/>
      <c r="Q73" s="297"/>
    </row>
    <row r="74" spans="1:17" x14ac:dyDescent="0.25">
      <c r="A74" s="70">
        <v>2000</v>
      </c>
      <c r="B74" s="70" t="s">
        <v>74</v>
      </c>
      <c r="C74" s="200">
        <f t="shared" si="24"/>
        <v>64436</v>
      </c>
      <c r="D74" s="137">
        <f t="shared" ref="D74:E74" si="52">SUM(D75,D82,D129,D163,D164,D171)</f>
        <v>35074</v>
      </c>
      <c r="E74" s="125">
        <f t="shared" si="52"/>
        <v>0</v>
      </c>
      <c r="F74" s="897">
        <f>SUM(F75,F82,F129,F163,F164,F171)</f>
        <v>35074</v>
      </c>
      <c r="G74" s="227">
        <f t="shared" ref="G74:O74" si="53">SUM(G75,G82,G129,G163,G164,G171)</f>
        <v>0</v>
      </c>
      <c r="H74" s="125">
        <f t="shared" si="53"/>
        <v>0</v>
      </c>
      <c r="I74" s="897">
        <f t="shared" si="53"/>
        <v>0</v>
      </c>
      <c r="J74" s="137">
        <f t="shared" si="53"/>
        <v>29362</v>
      </c>
      <c r="K74" s="71">
        <f t="shared" si="53"/>
        <v>0</v>
      </c>
      <c r="L74" s="172">
        <f t="shared" si="53"/>
        <v>29362</v>
      </c>
      <c r="M74" s="227">
        <f t="shared" si="53"/>
        <v>0</v>
      </c>
      <c r="N74" s="71">
        <f t="shared" si="53"/>
        <v>0</v>
      </c>
      <c r="O74" s="125">
        <f t="shared" si="53"/>
        <v>0</v>
      </c>
      <c r="P74" s="313"/>
      <c r="Q74" s="297"/>
    </row>
    <row r="75" spans="1:17" ht="24" x14ac:dyDescent="0.25">
      <c r="A75" s="35">
        <v>2100</v>
      </c>
      <c r="B75" s="72" t="s">
        <v>75</v>
      </c>
      <c r="C75" s="188">
        <f t="shared" si="24"/>
        <v>3586</v>
      </c>
      <c r="D75" s="130">
        <f t="shared" ref="D75:E75" si="54">SUM(D76,D79)</f>
        <v>1309</v>
      </c>
      <c r="E75" s="123">
        <f t="shared" si="54"/>
        <v>0</v>
      </c>
      <c r="F75" s="898">
        <f>SUM(F76,F79)</f>
        <v>1309</v>
      </c>
      <c r="G75" s="228">
        <f t="shared" ref="G75:O75" si="55">SUM(G76,G79)</f>
        <v>0</v>
      </c>
      <c r="H75" s="123">
        <f t="shared" si="55"/>
        <v>0</v>
      </c>
      <c r="I75" s="898">
        <f t="shared" si="55"/>
        <v>0</v>
      </c>
      <c r="J75" s="130">
        <f t="shared" si="55"/>
        <v>2277</v>
      </c>
      <c r="K75" s="38">
        <f t="shared" si="55"/>
        <v>0</v>
      </c>
      <c r="L75" s="175">
        <f t="shared" si="55"/>
        <v>2277</v>
      </c>
      <c r="M75" s="228">
        <f t="shared" si="55"/>
        <v>0</v>
      </c>
      <c r="N75" s="38">
        <f t="shared" si="55"/>
        <v>0</v>
      </c>
      <c r="O75" s="123">
        <f t="shared" si="55"/>
        <v>0</v>
      </c>
      <c r="P75" s="293"/>
      <c r="Q75" s="297"/>
    </row>
    <row r="76" spans="1:17" ht="24" x14ac:dyDescent="0.25">
      <c r="A76" s="341">
        <v>2110</v>
      </c>
      <c r="B76" s="40" t="s">
        <v>76</v>
      </c>
      <c r="C76" s="189">
        <f t="shared" si="24"/>
        <v>57</v>
      </c>
      <c r="D76" s="131">
        <f t="shared" ref="D76:E76" si="56">SUM(D77:D78)</f>
        <v>0</v>
      </c>
      <c r="E76" s="90">
        <f t="shared" si="56"/>
        <v>0</v>
      </c>
      <c r="F76" s="900">
        <f>SUM(F77:F78)</f>
        <v>0</v>
      </c>
      <c r="G76" s="233">
        <f t="shared" ref="G76:O76" si="57">SUM(G77:G78)</f>
        <v>0</v>
      </c>
      <c r="H76" s="90">
        <f t="shared" si="57"/>
        <v>0</v>
      </c>
      <c r="I76" s="900">
        <f t="shared" si="57"/>
        <v>0</v>
      </c>
      <c r="J76" s="131">
        <f t="shared" si="57"/>
        <v>57</v>
      </c>
      <c r="K76" s="79">
        <f t="shared" si="57"/>
        <v>0</v>
      </c>
      <c r="L76" s="176">
        <f t="shared" si="57"/>
        <v>57</v>
      </c>
      <c r="M76" s="233">
        <f t="shared" si="57"/>
        <v>0</v>
      </c>
      <c r="N76" s="79">
        <f t="shared" si="57"/>
        <v>0</v>
      </c>
      <c r="O76" s="90">
        <f t="shared" si="57"/>
        <v>0</v>
      </c>
      <c r="P76" s="290"/>
      <c r="Q76" s="297"/>
    </row>
    <row r="77" spans="1:17" hidden="1" x14ac:dyDescent="0.25">
      <c r="A77" s="30">
        <v>2111</v>
      </c>
      <c r="B77" s="43" t="s">
        <v>77</v>
      </c>
      <c r="C77" s="190">
        <f t="shared" si="24"/>
        <v>0</v>
      </c>
      <c r="D77" s="264"/>
      <c r="E77" s="45"/>
      <c r="F77" s="95">
        <f t="shared" ref="F77:F78" si="58">D77+E77</f>
        <v>0</v>
      </c>
      <c r="G77" s="230"/>
      <c r="H77" s="45"/>
      <c r="I77" s="91">
        <f t="shared" ref="I77:I78" si="59">G77+H77</f>
        <v>0</v>
      </c>
      <c r="J77" s="264"/>
      <c r="K77" s="45"/>
      <c r="L77" s="95">
        <f t="shared" ref="L77:L78" si="60">J77+K77</f>
        <v>0</v>
      </c>
      <c r="M77" s="230"/>
      <c r="N77" s="45"/>
      <c r="O77" s="91">
        <f t="shared" ref="O77:O78" si="61">M77+N77</f>
        <v>0</v>
      </c>
      <c r="P77" s="291"/>
      <c r="Q77" s="297"/>
    </row>
    <row r="78" spans="1:17" ht="24" x14ac:dyDescent="0.25">
      <c r="A78" s="30">
        <v>2112</v>
      </c>
      <c r="B78" s="43" t="s">
        <v>78</v>
      </c>
      <c r="C78" s="190">
        <f t="shared" si="24"/>
        <v>57</v>
      </c>
      <c r="D78" s="264"/>
      <c r="E78" s="705"/>
      <c r="F78" s="899">
        <f t="shared" si="58"/>
        <v>0</v>
      </c>
      <c r="G78" s="230"/>
      <c r="H78" s="705"/>
      <c r="I78" s="899">
        <f t="shared" si="59"/>
        <v>0</v>
      </c>
      <c r="J78" s="264">
        <v>57</v>
      </c>
      <c r="K78" s="45"/>
      <c r="L78" s="95">
        <f t="shared" si="60"/>
        <v>57</v>
      </c>
      <c r="M78" s="230"/>
      <c r="N78" s="45"/>
      <c r="O78" s="91">
        <f t="shared" si="61"/>
        <v>0</v>
      </c>
      <c r="P78" s="291"/>
      <c r="Q78" s="297"/>
    </row>
    <row r="79" spans="1:17" ht="24" x14ac:dyDescent="0.25">
      <c r="A79" s="75">
        <v>2120</v>
      </c>
      <c r="B79" s="43" t="s">
        <v>79</v>
      </c>
      <c r="C79" s="190">
        <f t="shared" si="24"/>
        <v>3529</v>
      </c>
      <c r="D79" s="132">
        <f t="shared" ref="D79:E79" si="62">SUM(D80:D81)</f>
        <v>1309</v>
      </c>
      <c r="E79" s="91">
        <f t="shared" si="62"/>
        <v>0</v>
      </c>
      <c r="F79" s="899">
        <f>SUM(F80:F81)</f>
        <v>1309</v>
      </c>
      <c r="G79" s="231">
        <f t="shared" ref="G79:O79" si="63">SUM(G80:G81)</f>
        <v>0</v>
      </c>
      <c r="H79" s="91">
        <f t="shared" si="63"/>
        <v>0</v>
      </c>
      <c r="I79" s="899">
        <f t="shared" si="63"/>
        <v>0</v>
      </c>
      <c r="J79" s="132">
        <f t="shared" si="63"/>
        <v>2220</v>
      </c>
      <c r="K79" s="76">
        <f t="shared" si="63"/>
        <v>0</v>
      </c>
      <c r="L79" s="95">
        <f t="shared" si="63"/>
        <v>2220</v>
      </c>
      <c r="M79" s="231">
        <f t="shared" si="63"/>
        <v>0</v>
      </c>
      <c r="N79" s="76">
        <f t="shared" si="63"/>
        <v>0</v>
      </c>
      <c r="O79" s="91">
        <f t="shared" si="63"/>
        <v>0</v>
      </c>
      <c r="P79" s="291"/>
      <c r="Q79" s="297"/>
    </row>
    <row r="80" spans="1:17" ht="26.25" customHeight="1" x14ac:dyDescent="0.25">
      <c r="A80" s="30">
        <v>2121</v>
      </c>
      <c r="B80" s="43" t="s">
        <v>77</v>
      </c>
      <c r="C80" s="190">
        <f t="shared" si="24"/>
        <v>1490</v>
      </c>
      <c r="D80" s="264">
        <v>920</v>
      </c>
      <c r="E80" s="705"/>
      <c r="F80" s="899">
        <f t="shared" ref="F80:F81" si="64">D80+E80</f>
        <v>920</v>
      </c>
      <c r="G80" s="230"/>
      <c r="H80" s="705"/>
      <c r="I80" s="899">
        <f t="shared" ref="I80:I81" si="65">G80+H80</f>
        <v>0</v>
      </c>
      <c r="J80" s="264">
        <v>570</v>
      </c>
      <c r="K80" s="45"/>
      <c r="L80" s="95">
        <f t="shared" ref="L80:L81" si="66">J80+K80</f>
        <v>570</v>
      </c>
      <c r="M80" s="230"/>
      <c r="N80" s="45"/>
      <c r="O80" s="91">
        <f t="shared" ref="O80:O81" si="67">M80+N80</f>
        <v>0</v>
      </c>
      <c r="P80" s="333"/>
      <c r="Q80" s="297"/>
    </row>
    <row r="81" spans="1:17" ht="30.75" customHeight="1" x14ac:dyDescent="0.25">
      <c r="A81" s="30">
        <v>2122</v>
      </c>
      <c r="B81" s="43" t="s">
        <v>78</v>
      </c>
      <c r="C81" s="190">
        <f t="shared" si="24"/>
        <v>2039</v>
      </c>
      <c r="D81" s="264">
        <v>389</v>
      </c>
      <c r="E81" s="705"/>
      <c r="F81" s="899">
        <f t="shared" si="64"/>
        <v>389</v>
      </c>
      <c r="G81" s="230"/>
      <c r="H81" s="705"/>
      <c r="I81" s="899">
        <f t="shared" si="65"/>
        <v>0</v>
      </c>
      <c r="J81" s="264">
        <v>1650</v>
      </c>
      <c r="K81" s="45"/>
      <c r="L81" s="95">
        <f t="shared" si="66"/>
        <v>1650</v>
      </c>
      <c r="M81" s="230"/>
      <c r="N81" s="45"/>
      <c r="O81" s="91">
        <f t="shared" si="67"/>
        <v>0</v>
      </c>
      <c r="P81" s="333"/>
      <c r="Q81" s="297"/>
    </row>
    <row r="82" spans="1:17" x14ac:dyDescent="0.25">
      <c r="A82" s="35">
        <v>2200</v>
      </c>
      <c r="B82" s="72" t="s">
        <v>80</v>
      </c>
      <c r="C82" s="188">
        <f t="shared" si="24"/>
        <v>53015</v>
      </c>
      <c r="D82" s="130">
        <f t="shared" ref="D82:E82" si="68">SUM(D83,D88,D94,D102,D111,D115,D121,D127)</f>
        <v>31099</v>
      </c>
      <c r="E82" s="123">
        <f t="shared" si="68"/>
        <v>0</v>
      </c>
      <c r="F82" s="898">
        <f>SUM(F83,F88,F94,F102,F111,F115,F121,F127)</f>
        <v>31099</v>
      </c>
      <c r="G82" s="228">
        <f t="shared" ref="G82:O82" si="69">SUM(G83,G88,G94,G102,G111,G115,G121,G127)</f>
        <v>0</v>
      </c>
      <c r="H82" s="123">
        <f t="shared" si="69"/>
        <v>0</v>
      </c>
      <c r="I82" s="898">
        <f t="shared" si="69"/>
        <v>0</v>
      </c>
      <c r="J82" s="130">
        <f t="shared" si="69"/>
        <v>21916</v>
      </c>
      <c r="K82" s="38">
        <f t="shared" si="69"/>
        <v>0</v>
      </c>
      <c r="L82" s="175">
        <f t="shared" si="69"/>
        <v>21916</v>
      </c>
      <c r="M82" s="228">
        <f t="shared" si="69"/>
        <v>0</v>
      </c>
      <c r="N82" s="38">
        <f t="shared" si="69"/>
        <v>0</v>
      </c>
      <c r="O82" s="123">
        <f t="shared" si="69"/>
        <v>0</v>
      </c>
      <c r="P82" s="315"/>
      <c r="Q82" s="297"/>
    </row>
    <row r="83" spans="1:17" ht="24" x14ac:dyDescent="0.25">
      <c r="A83" s="73">
        <v>2210</v>
      </c>
      <c r="B83" s="58" t="s">
        <v>81</v>
      </c>
      <c r="C83" s="195">
        <f t="shared" si="24"/>
        <v>1299</v>
      </c>
      <c r="D83" s="86">
        <f t="shared" ref="D83:E83" si="70">SUM(D84:D87)</f>
        <v>552</v>
      </c>
      <c r="E83" s="154">
        <f t="shared" si="70"/>
        <v>0</v>
      </c>
      <c r="F83" s="907">
        <f>SUM(F84:F87)</f>
        <v>552</v>
      </c>
      <c r="G83" s="229">
        <f t="shared" ref="G83:O83" si="71">SUM(G84:G87)</f>
        <v>0</v>
      </c>
      <c r="H83" s="154">
        <f t="shared" si="71"/>
        <v>0</v>
      </c>
      <c r="I83" s="907">
        <f t="shared" si="71"/>
        <v>0</v>
      </c>
      <c r="J83" s="86">
        <f t="shared" si="71"/>
        <v>747</v>
      </c>
      <c r="K83" s="74">
        <f t="shared" si="71"/>
        <v>0</v>
      </c>
      <c r="L83" s="174">
        <f t="shared" si="71"/>
        <v>747</v>
      </c>
      <c r="M83" s="229">
        <f t="shared" si="71"/>
        <v>0</v>
      </c>
      <c r="N83" s="74">
        <f t="shared" si="71"/>
        <v>0</v>
      </c>
      <c r="O83" s="154">
        <f t="shared" si="71"/>
        <v>0</v>
      </c>
      <c r="P83" s="292"/>
      <c r="Q83" s="297"/>
    </row>
    <row r="84" spans="1:17" ht="24" hidden="1" x14ac:dyDescent="0.25">
      <c r="A84" s="27">
        <v>2211</v>
      </c>
      <c r="B84" s="40" t="s">
        <v>82</v>
      </c>
      <c r="C84" s="189">
        <f t="shared" si="24"/>
        <v>0</v>
      </c>
      <c r="D84" s="263"/>
      <c r="E84" s="42"/>
      <c r="F84" s="176">
        <f t="shared" ref="F84:F87" si="72">D84+E84</f>
        <v>0</v>
      </c>
      <c r="G84" s="220"/>
      <c r="H84" s="42"/>
      <c r="I84" s="90">
        <f t="shared" ref="I84:I87" si="73">G84+H84</f>
        <v>0</v>
      </c>
      <c r="J84" s="263"/>
      <c r="K84" s="42"/>
      <c r="L84" s="176">
        <f t="shared" ref="L84:L87" si="74">J84+K84</f>
        <v>0</v>
      </c>
      <c r="M84" s="220"/>
      <c r="N84" s="42"/>
      <c r="O84" s="90">
        <f t="shared" ref="O84:O87" si="75">M84+N84</f>
        <v>0</v>
      </c>
      <c r="P84" s="290"/>
      <c r="Q84" s="297"/>
    </row>
    <row r="85" spans="1:17" ht="36" x14ac:dyDescent="0.25">
      <c r="A85" s="30">
        <v>2212</v>
      </c>
      <c r="B85" s="43" t="s">
        <v>83</v>
      </c>
      <c r="C85" s="190">
        <f t="shared" si="24"/>
        <v>1104</v>
      </c>
      <c r="D85" s="264">
        <v>552</v>
      </c>
      <c r="E85" s="705"/>
      <c r="F85" s="899">
        <f t="shared" si="72"/>
        <v>552</v>
      </c>
      <c r="G85" s="230"/>
      <c r="H85" s="705"/>
      <c r="I85" s="899">
        <f t="shared" si="73"/>
        <v>0</v>
      </c>
      <c r="J85" s="264">
        <v>552</v>
      </c>
      <c r="K85" s="45"/>
      <c r="L85" s="95">
        <f t="shared" si="74"/>
        <v>552</v>
      </c>
      <c r="M85" s="230"/>
      <c r="N85" s="45"/>
      <c r="O85" s="91">
        <f t="shared" si="75"/>
        <v>0</v>
      </c>
      <c r="P85" s="291"/>
      <c r="Q85" s="297"/>
    </row>
    <row r="86" spans="1:17" ht="24" x14ac:dyDescent="0.25">
      <c r="A86" s="30">
        <v>2214</v>
      </c>
      <c r="B86" s="43" t="s">
        <v>84</v>
      </c>
      <c r="C86" s="190">
        <f t="shared" si="24"/>
        <v>120</v>
      </c>
      <c r="D86" s="264"/>
      <c r="E86" s="705"/>
      <c r="F86" s="899">
        <f t="shared" si="72"/>
        <v>0</v>
      </c>
      <c r="G86" s="230"/>
      <c r="H86" s="705"/>
      <c r="I86" s="899">
        <f t="shared" si="73"/>
        <v>0</v>
      </c>
      <c r="J86" s="264">
        <v>120</v>
      </c>
      <c r="K86" s="45"/>
      <c r="L86" s="95">
        <f t="shared" si="74"/>
        <v>120</v>
      </c>
      <c r="M86" s="230"/>
      <c r="N86" s="45"/>
      <c r="O86" s="91">
        <f t="shared" si="75"/>
        <v>0</v>
      </c>
      <c r="P86" s="291"/>
      <c r="Q86" s="297"/>
    </row>
    <row r="87" spans="1:17" x14ac:dyDescent="0.25">
      <c r="A87" s="30">
        <v>2219</v>
      </c>
      <c r="B87" s="43" t="s">
        <v>85</v>
      </c>
      <c r="C87" s="190">
        <f t="shared" si="24"/>
        <v>75</v>
      </c>
      <c r="D87" s="264"/>
      <c r="E87" s="705"/>
      <c r="F87" s="899">
        <f t="shared" si="72"/>
        <v>0</v>
      </c>
      <c r="G87" s="230"/>
      <c r="H87" s="705"/>
      <c r="I87" s="899">
        <f t="shared" si="73"/>
        <v>0</v>
      </c>
      <c r="J87" s="264">
        <v>75</v>
      </c>
      <c r="K87" s="45"/>
      <c r="L87" s="95">
        <f t="shared" si="74"/>
        <v>75</v>
      </c>
      <c r="M87" s="230"/>
      <c r="N87" s="45"/>
      <c r="O87" s="91">
        <f t="shared" si="75"/>
        <v>0</v>
      </c>
      <c r="P87" s="291"/>
      <c r="Q87" s="297"/>
    </row>
    <row r="88" spans="1:17" ht="24" x14ac:dyDescent="0.25">
      <c r="A88" s="75">
        <v>2220</v>
      </c>
      <c r="B88" s="43" t="s">
        <v>86</v>
      </c>
      <c r="C88" s="190">
        <f t="shared" si="24"/>
        <v>19030</v>
      </c>
      <c r="D88" s="132">
        <f t="shared" ref="D88:E88" si="76">SUM(D89:D93)</f>
        <v>14814</v>
      </c>
      <c r="E88" s="91">
        <f t="shared" si="76"/>
        <v>0</v>
      </c>
      <c r="F88" s="899">
        <f>SUM(F89:F93)</f>
        <v>14814</v>
      </c>
      <c r="G88" s="231">
        <f t="shared" ref="G88:O88" si="77">SUM(G89:G93)</f>
        <v>0</v>
      </c>
      <c r="H88" s="91">
        <f t="shared" si="77"/>
        <v>0</v>
      </c>
      <c r="I88" s="899">
        <f t="shared" si="77"/>
        <v>0</v>
      </c>
      <c r="J88" s="132">
        <f t="shared" si="77"/>
        <v>4216</v>
      </c>
      <c r="K88" s="76">
        <f t="shared" si="77"/>
        <v>0</v>
      </c>
      <c r="L88" s="95">
        <f t="shared" si="77"/>
        <v>4216</v>
      </c>
      <c r="M88" s="231">
        <f t="shared" si="77"/>
        <v>0</v>
      </c>
      <c r="N88" s="76">
        <f t="shared" si="77"/>
        <v>0</v>
      </c>
      <c r="O88" s="91">
        <f t="shared" si="77"/>
        <v>0</v>
      </c>
      <c r="P88" s="291"/>
      <c r="Q88" s="297"/>
    </row>
    <row r="89" spans="1:17" ht="24" x14ac:dyDescent="0.25">
      <c r="A89" s="30">
        <v>2221</v>
      </c>
      <c r="B89" s="43" t="s">
        <v>305</v>
      </c>
      <c r="C89" s="190">
        <f t="shared" si="24"/>
        <v>13850</v>
      </c>
      <c r="D89" s="264">
        <v>12327</v>
      </c>
      <c r="E89" s="705"/>
      <c r="F89" s="899">
        <f t="shared" ref="F89:F93" si="78">D89+E89</f>
        <v>12327</v>
      </c>
      <c r="G89" s="230"/>
      <c r="H89" s="705"/>
      <c r="I89" s="899">
        <f t="shared" ref="I89:I93" si="79">G89+H89</f>
        <v>0</v>
      </c>
      <c r="J89" s="264">
        <v>1523</v>
      </c>
      <c r="K89" s="45"/>
      <c r="L89" s="95">
        <f t="shared" ref="L89:L93" si="80">J89+K89</f>
        <v>1523</v>
      </c>
      <c r="M89" s="230"/>
      <c r="N89" s="45"/>
      <c r="O89" s="91">
        <f t="shared" ref="O89:O93" si="81">M89+N89</f>
        <v>0</v>
      </c>
      <c r="P89" s="291"/>
      <c r="Q89" s="297"/>
    </row>
    <row r="90" spans="1:17" x14ac:dyDescent="0.25">
      <c r="A90" s="30">
        <v>2222</v>
      </c>
      <c r="B90" s="43" t="s">
        <v>87</v>
      </c>
      <c r="C90" s="190">
        <f t="shared" si="24"/>
        <v>1220</v>
      </c>
      <c r="D90" s="264">
        <v>610</v>
      </c>
      <c r="E90" s="705"/>
      <c r="F90" s="899">
        <f t="shared" si="78"/>
        <v>610</v>
      </c>
      <c r="G90" s="230"/>
      <c r="H90" s="705"/>
      <c r="I90" s="899">
        <f t="shared" si="79"/>
        <v>0</v>
      </c>
      <c r="J90" s="264">
        <v>610</v>
      </c>
      <c r="K90" s="45"/>
      <c r="L90" s="95">
        <f t="shared" si="80"/>
        <v>610</v>
      </c>
      <c r="M90" s="230"/>
      <c r="N90" s="45"/>
      <c r="O90" s="91">
        <f t="shared" si="81"/>
        <v>0</v>
      </c>
      <c r="P90" s="291"/>
      <c r="Q90" s="297"/>
    </row>
    <row r="91" spans="1:17" x14ac:dyDescent="0.25">
      <c r="A91" s="30">
        <v>2223</v>
      </c>
      <c r="B91" s="43" t="s">
        <v>88</v>
      </c>
      <c r="C91" s="190">
        <f t="shared" si="24"/>
        <v>3605</v>
      </c>
      <c r="D91" s="264">
        <v>1750</v>
      </c>
      <c r="E91" s="705"/>
      <c r="F91" s="899">
        <f t="shared" si="78"/>
        <v>1750</v>
      </c>
      <c r="G91" s="230"/>
      <c r="H91" s="705"/>
      <c r="I91" s="899">
        <f t="shared" si="79"/>
        <v>0</v>
      </c>
      <c r="J91" s="264">
        <v>1855</v>
      </c>
      <c r="K91" s="45"/>
      <c r="L91" s="95">
        <f t="shared" si="80"/>
        <v>1855</v>
      </c>
      <c r="M91" s="230"/>
      <c r="N91" s="45"/>
      <c r="O91" s="91">
        <f t="shared" si="81"/>
        <v>0</v>
      </c>
      <c r="P91" s="291"/>
      <c r="Q91" s="297"/>
    </row>
    <row r="92" spans="1:17" ht="48" x14ac:dyDescent="0.25">
      <c r="A92" s="30">
        <v>2224</v>
      </c>
      <c r="B92" s="43" t="s">
        <v>89</v>
      </c>
      <c r="C92" s="190">
        <f t="shared" si="24"/>
        <v>355</v>
      </c>
      <c r="D92" s="264">
        <v>127</v>
      </c>
      <c r="E92" s="705"/>
      <c r="F92" s="899">
        <f t="shared" si="78"/>
        <v>127</v>
      </c>
      <c r="G92" s="230"/>
      <c r="H92" s="705"/>
      <c r="I92" s="899">
        <f t="shared" si="79"/>
        <v>0</v>
      </c>
      <c r="J92" s="264">
        <v>228</v>
      </c>
      <c r="K92" s="45"/>
      <c r="L92" s="95">
        <f t="shared" si="80"/>
        <v>228</v>
      </c>
      <c r="M92" s="230"/>
      <c r="N92" s="45"/>
      <c r="O92" s="91">
        <f t="shared" si="81"/>
        <v>0</v>
      </c>
      <c r="P92" s="291"/>
      <c r="Q92" s="297"/>
    </row>
    <row r="93" spans="1:17" ht="24" hidden="1" x14ac:dyDescent="0.25">
      <c r="A93" s="30">
        <v>2229</v>
      </c>
      <c r="B93" s="43" t="s">
        <v>90</v>
      </c>
      <c r="C93" s="190">
        <f t="shared" si="24"/>
        <v>0</v>
      </c>
      <c r="D93" s="264"/>
      <c r="E93" s="45"/>
      <c r="F93" s="95">
        <f t="shared" si="78"/>
        <v>0</v>
      </c>
      <c r="G93" s="230"/>
      <c r="H93" s="45"/>
      <c r="I93" s="91">
        <f t="shared" si="79"/>
        <v>0</v>
      </c>
      <c r="J93" s="264"/>
      <c r="K93" s="45"/>
      <c r="L93" s="95">
        <f t="shared" si="80"/>
        <v>0</v>
      </c>
      <c r="M93" s="230"/>
      <c r="N93" s="45"/>
      <c r="O93" s="91">
        <f t="shared" si="81"/>
        <v>0</v>
      </c>
      <c r="P93" s="291"/>
      <c r="Q93" s="297"/>
    </row>
    <row r="94" spans="1:17" ht="36" x14ac:dyDescent="0.25">
      <c r="A94" s="75">
        <v>2230</v>
      </c>
      <c r="B94" s="43" t="s">
        <v>91</v>
      </c>
      <c r="C94" s="190">
        <f t="shared" si="24"/>
        <v>1981</v>
      </c>
      <c r="D94" s="132">
        <f t="shared" ref="D94:E94" si="82">SUM(D95:D101)</f>
        <v>601</v>
      </c>
      <c r="E94" s="91">
        <f t="shared" si="82"/>
        <v>0</v>
      </c>
      <c r="F94" s="899">
        <f>SUM(F95:F101)</f>
        <v>601</v>
      </c>
      <c r="G94" s="231">
        <f t="shared" ref="G94:N94" si="83">SUM(G95:G101)</f>
        <v>0</v>
      </c>
      <c r="H94" s="91">
        <f t="shared" si="83"/>
        <v>0</v>
      </c>
      <c r="I94" s="899">
        <f t="shared" si="83"/>
        <v>0</v>
      </c>
      <c r="J94" s="132">
        <f t="shared" si="83"/>
        <v>1380</v>
      </c>
      <c r="K94" s="76">
        <f t="shared" si="83"/>
        <v>0</v>
      </c>
      <c r="L94" s="95">
        <f t="shared" si="83"/>
        <v>1380</v>
      </c>
      <c r="M94" s="231">
        <f t="shared" si="83"/>
        <v>0</v>
      </c>
      <c r="N94" s="76">
        <f t="shared" si="83"/>
        <v>0</v>
      </c>
      <c r="O94" s="91">
        <f>SUM(O95:O101)</f>
        <v>0</v>
      </c>
      <c r="P94" s="291"/>
      <c r="Q94" s="297"/>
    </row>
    <row r="95" spans="1:17" ht="24" hidden="1" x14ac:dyDescent="0.25">
      <c r="A95" s="30">
        <v>2231</v>
      </c>
      <c r="B95" s="43" t="s">
        <v>92</v>
      </c>
      <c r="C95" s="190">
        <f t="shared" si="24"/>
        <v>0</v>
      </c>
      <c r="D95" s="264"/>
      <c r="E95" s="45"/>
      <c r="F95" s="95">
        <f t="shared" ref="F95:F101" si="84">D95+E95</f>
        <v>0</v>
      </c>
      <c r="G95" s="230"/>
      <c r="H95" s="45"/>
      <c r="I95" s="91">
        <f t="shared" ref="I95:I101" si="85">G95+H95</f>
        <v>0</v>
      </c>
      <c r="J95" s="264"/>
      <c r="K95" s="45"/>
      <c r="L95" s="95">
        <f t="shared" ref="L95:L101" si="86">J95+K95</f>
        <v>0</v>
      </c>
      <c r="M95" s="230"/>
      <c r="N95" s="45"/>
      <c r="O95" s="91">
        <f t="shared" ref="O95:O101" si="87">M95+N95</f>
        <v>0</v>
      </c>
      <c r="P95" s="291"/>
      <c r="Q95" s="297"/>
    </row>
    <row r="96" spans="1:17" ht="36" hidden="1" x14ac:dyDescent="0.25">
      <c r="A96" s="30">
        <v>2232</v>
      </c>
      <c r="B96" s="43" t="s">
        <v>93</v>
      </c>
      <c r="C96" s="190">
        <f t="shared" si="24"/>
        <v>0</v>
      </c>
      <c r="D96" s="264"/>
      <c r="E96" s="45"/>
      <c r="F96" s="95">
        <f t="shared" si="84"/>
        <v>0</v>
      </c>
      <c r="G96" s="230"/>
      <c r="H96" s="45"/>
      <c r="I96" s="91">
        <f t="shared" si="85"/>
        <v>0</v>
      </c>
      <c r="J96" s="264"/>
      <c r="K96" s="45"/>
      <c r="L96" s="95">
        <f t="shared" si="86"/>
        <v>0</v>
      </c>
      <c r="M96" s="230"/>
      <c r="N96" s="45"/>
      <c r="O96" s="91">
        <f t="shared" si="87"/>
        <v>0</v>
      </c>
      <c r="P96" s="291"/>
      <c r="Q96" s="297"/>
    </row>
    <row r="97" spans="1:17" ht="24" hidden="1" x14ac:dyDescent="0.25">
      <c r="A97" s="27">
        <v>2233</v>
      </c>
      <c r="B97" s="40" t="s">
        <v>94</v>
      </c>
      <c r="C97" s="189">
        <f t="shared" si="24"/>
        <v>0</v>
      </c>
      <c r="D97" s="263"/>
      <c r="E97" s="42"/>
      <c r="F97" s="176">
        <f t="shared" si="84"/>
        <v>0</v>
      </c>
      <c r="G97" s="220"/>
      <c r="H97" s="42"/>
      <c r="I97" s="90">
        <f t="shared" si="85"/>
        <v>0</v>
      </c>
      <c r="J97" s="263"/>
      <c r="K97" s="42"/>
      <c r="L97" s="176">
        <f t="shared" si="86"/>
        <v>0</v>
      </c>
      <c r="M97" s="220"/>
      <c r="N97" s="42"/>
      <c r="O97" s="90">
        <f t="shared" si="87"/>
        <v>0</v>
      </c>
      <c r="P97" s="290"/>
      <c r="Q97" s="297"/>
    </row>
    <row r="98" spans="1:17" ht="36" hidden="1" x14ac:dyDescent="0.25">
      <c r="A98" s="30">
        <v>2234</v>
      </c>
      <c r="B98" s="43" t="s">
        <v>95</v>
      </c>
      <c r="C98" s="190">
        <f t="shared" si="24"/>
        <v>0</v>
      </c>
      <c r="D98" s="264"/>
      <c r="E98" s="45"/>
      <c r="F98" s="95">
        <f t="shared" si="84"/>
        <v>0</v>
      </c>
      <c r="G98" s="230"/>
      <c r="H98" s="45"/>
      <c r="I98" s="91">
        <f t="shared" si="85"/>
        <v>0</v>
      </c>
      <c r="J98" s="264"/>
      <c r="K98" s="45"/>
      <c r="L98" s="95">
        <f t="shared" si="86"/>
        <v>0</v>
      </c>
      <c r="M98" s="230"/>
      <c r="N98" s="45"/>
      <c r="O98" s="91">
        <f t="shared" si="87"/>
        <v>0</v>
      </c>
      <c r="P98" s="291"/>
      <c r="Q98" s="297"/>
    </row>
    <row r="99" spans="1:17" ht="24" x14ac:dyDescent="0.25">
      <c r="A99" s="30">
        <v>2235</v>
      </c>
      <c r="B99" s="43" t="s">
        <v>96</v>
      </c>
      <c r="C99" s="190">
        <f t="shared" si="24"/>
        <v>300</v>
      </c>
      <c r="D99" s="264"/>
      <c r="E99" s="705"/>
      <c r="F99" s="899">
        <f t="shared" si="84"/>
        <v>0</v>
      </c>
      <c r="G99" s="230"/>
      <c r="H99" s="705"/>
      <c r="I99" s="899">
        <f t="shared" si="85"/>
        <v>0</v>
      </c>
      <c r="J99" s="264">
        <v>300</v>
      </c>
      <c r="K99" s="45"/>
      <c r="L99" s="95">
        <f t="shared" si="86"/>
        <v>300</v>
      </c>
      <c r="M99" s="230"/>
      <c r="N99" s="45"/>
      <c r="O99" s="91">
        <f t="shared" si="87"/>
        <v>0</v>
      </c>
      <c r="P99" s="291"/>
      <c r="Q99" s="297"/>
    </row>
    <row r="100" spans="1:17" hidden="1" x14ac:dyDescent="0.25">
      <c r="A100" s="30">
        <v>2236</v>
      </c>
      <c r="B100" s="43" t="s">
        <v>97</v>
      </c>
      <c r="C100" s="190">
        <f t="shared" si="24"/>
        <v>0</v>
      </c>
      <c r="D100" s="264"/>
      <c r="E100" s="45"/>
      <c r="F100" s="95">
        <f t="shared" si="84"/>
        <v>0</v>
      </c>
      <c r="G100" s="230"/>
      <c r="H100" s="45"/>
      <c r="I100" s="91">
        <f t="shared" si="85"/>
        <v>0</v>
      </c>
      <c r="J100" s="264"/>
      <c r="K100" s="45"/>
      <c r="L100" s="95">
        <f t="shared" si="86"/>
        <v>0</v>
      </c>
      <c r="M100" s="230"/>
      <c r="N100" s="45"/>
      <c r="O100" s="91">
        <f t="shared" si="87"/>
        <v>0</v>
      </c>
      <c r="P100" s="291"/>
      <c r="Q100" s="297"/>
    </row>
    <row r="101" spans="1:17" ht="24" x14ac:dyDescent="0.25">
      <c r="A101" s="30">
        <v>2239</v>
      </c>
      <c r="B101" s="43" t="s">
        <v>98</v>
      </c>
      <c r="C101" s="190">
        <f t="shared" si="24"/>
        <v>1681</v>
      </c>
      <c r="D101" s="264">
        <v>601</v>
      </c>
      <c r="E101" s="705"/>
      <c r="F101" s="899">
        <f t="shared" si="84"/>
        <v>601</v>
      </c>
      <c r="G101" s="230"/>
      <c r="H101" s="705"/>
      <c r="I101" s="899">
        <f t="shared" si="85"/>
        <v>0</v>
      </c>
      <c r="J101" s="264">
        <v>1080</v>
      </c>
      <c r="K101" s="45"/>
      <c r="L101" s="95">
        <f t="shared" si="86"/>
        <v>1080</v>
      </c>
      <c r="M101" s="230"/>
      <c r="N101" s="45"/>
      <c r="O101" s="91">
        <f t="shared" si="87"/>
        <v>0</v>
      </c>
      <c r="P101" s="333"/>
      <c r="Q101" s="297"/>
    </row>
    <row r="102" spans="1:17" ht="36" x14ac:dyDescent="0.25">
      <c r="A102" s="75">
        <v>2240</v>
      </c>
      <c r="B102" s="43" t="s">
        <v>99</v>
      </c>
      <c r="C102" s="190">
        <f t="shared" si="24"/>
        <v>2170</v>
      </c>
      <c r="D102" s="132">
        <f t="shared" ref="D102:E102" si="88">SUM(D103:D110)</f>
        <v>940</v>
      </c>
      <c r="E102" s="91">
        <f t="shared" si="88"/>
        <v>0</v>
      </c>
      <c r="F102" s="899">
        <f>SUM(F103:F110)</f>
        <v>940</v>
      </c>
      <c r="G102" s="231">
        <f t="shared" ref="G102:N102" si="89">SUM(G103:G110)</f>
        <v>0</v>
      </c>
      <c r="H102" s="91">
        <f t="shared" si="89"/>
        <v>0</v>
      </c>
      <c r="I102" s="899">
        <f t="shared" si="89"/>
        <v>0</v>
      </c>
      <c r="J102" s="132">
        <f t="shared" si="89"/>
        <v>1230</v>
      </c>
      <c r="K102" s="76">
        <f t="shared" si="89"/>
        <v>0</v>
      </c>
      <c r="L102" s="95">
        <f t="shared" si="89"/>
        <v>1230</v>
      </c>
      <c r="M102" s="231">
        <f t="shared" si="89"/>
        <v>0</v>
      </c>
      <c r="N102" s="76">
        <f t="shared" si="89"/>
        <v>0</v>
      </c>
      <c r="O102" s="91">
        <f>SUM(O103:O110)</f>
        <v>0</v>
      </c>
      <c r="P102" s="291"/>
      <c r="Q102" s="297"/>
    </row>
    <row r="103" spans="1:17" hidden="1" x14ac:dyDescent="0.25">
      <c r="A103" s="30">
        <v>2241</v>
      </c>
      <c r="B103" s="43" t="s">
        <v>100</v>
      </c>
      <c r="C103" s="190">
        <f t="shared" si="24"/>
        <v>0</v>
      </c>
      <c r="D103" s="264"/>
      <c r="E103" s="45"/>
      <c r="F103" s="95">
        <f t="shared" ref="F103:F110" si="90">D103+E103</f>
        <v>0</v>
      </c>
      <c r="G103" s="230"/>
      <c r="H103" s="45"/>
      <c r="I103" s="91">
        <f t="shared" ref="I103:I110" si="91">G103+H103</f>
        <v>0</v>
      </c>
      <c r="J103" s="264"/>
      <c r="K103" s="45"/>
      <c r="L103" s="95">
        <f t="shared" ref="L103:L110" si="92">J103+K103</f>
        <v>0</v>
      </c>
      <c r="M103" s="230"/>
      <c r="N103" s="45"/>
      <c r="O103" s="91">
        <f t="shared" ref="O103:O110" si="93">M103+N103</f>
        <v>0</v>
      </c>
      <c r="P103" s="291"/>
      <c r="Q103" s="297"/>
    </row>
    <row r="104" spans="1:17" ht="24" hidden="1" x14ac:dyDescent="0.25">
      <c r="A104" s="30">
        <v>2242</v>
      </c>
      <c r="B104" s="43" t="s">
        <v>101</v>
      </c>
      <c r="C104" s="190">
        <f t="shared" si="24"/>
        <v>0</v>
      </c>
      <c r="D104" s="264"/>
      <c r="E104" s="45"/>
      <c r="F104" s="95">
        <f t="shared" si="90"/>
        <v>0</v>
      </c>
      <c r="G104" s="230"/>
      <c r="H104" s="45"/>
      <c r="I104" s="91">
        <f t="shared" si="91"/>
        <v>0</v>
      </c>
      <c r="J104" s="264"/>
      <c r="K104" s="45"/>
      <c r="L104" s="95">
        <f t="shared" si="92"/>
        <v>0</v>
      </c>
      <c r="M104" s="230"/>
      <c r="N104" s="45"/>
      <c r="O104" s="91">
        <f t="shared" si="93"/>
        <v>0</v>
      </c>
      <c r="P104" s="291"/>
      <c r="Q104" s="297"/>
    </row>
    <row r="105" spans="1:17" ht="24" x14ac:dyDescent="0.25">
      <c r="A105" s="30">
        <v>2243</v>
      </c>
      <c r="B105" s="43" t="s">
        <v>102</v>
      </c>
      <c r="C105" s="190">
        <f t="shared" si="24"/>
        <v>445</v>
      </c>
      <c r="D105" s="264"/>
      <c r="E105" s="705"/>
      <c r="F105" s="899">
        <f t="shared" si="90"/>
        <v>0</v>
      </c>
      <c r="G105" s="230"/>
      <c r="H105" s="705"/>
      <c r="I105" s="899">
        <f t="shared" si="91"/>
        <v>0</v>
      </c>
      <c r="J105" s="264">
        <v>445</v>
      </c>
      <c r="K105" s="45"/>
      <c r="L105" s="95">
        <f t="shared" si="92"/>
        <v>445</v>
      </c>
      <c r="M105" s="230"/>
      <c r="N105" s="45"/>
      <c r="O105" s="91">
        <f t="shared" si="93"/>
        <v>0</v>
      </c>
      <c r="P105" s="291"/>
      <c r="Q105" s="297"/>
    </row>
    <row r="106" spans="1:17" x14ac:dyDescent="0.25">
      <c r="A106" s="30">
        <v>2244</v>
      </c>
      <c r="B106" s="43" t="s">
        <v>103</v>
      </c>
      <c r="C106" s="190">
        <f t="shared" si="24"/>
        <v>1725</v>
      </c>
      <c r="D106" s="264">
        <v>940</v>
      </c>
      <c r="E106" s="705"/>
      <c r="F106" s="899">
        <f t="shared" si="90"/>
        <v>940</v>
      </c>
      <c r="G106" s="230"/>
      <c r="H106" s="705"/>
      <c r="I106" s="899">
        <f t="shared" si="91"/>
        <v>0</v>
      </c>
      <c r="J106" s="264">
        <v>785</v>
      </c>
      <c r="K106" s="45"/>
      <c r="L106" s="95">
        <f t="shared" si="92"/>
        <v>785</v>
      </c>
      <c r="M106" s="230"/>
      <c r="N106" s="45"/>
      <c r="O106" s="91">
        <f t="shared" si="93"/>
        <v>0</v>
      </c>
      <c r="P106" s="291"/>
      <c r="Q106" s="297"/>
    </row>
    <row r="107" spans="1:17" ht="24" hidden="1" x14ac:dyDescent="0.25">
      <c r="A107" s="30">
        <v>2246</v>
      </c>
      <c r="B107" s="43" t="s">
        <v>104</v>
      </c>
      <c r="C107" s="190">
        <f t="shared" si="24"/>
        <v>0</v>
      </c>
      <c r="D107" s="264"/>
      <c r="E107" s="45"/>
      <c r="F107" s="95">
        <f t="shared" si="90"/>
        <v>0</v>
      </c>
      <c r="G107" s="230"/>
      <c r="H107" s="45"/>
      <c r="I107" s="91">
        <f t="shared" si="91"/>
        <v>0</v>
      </c>
      <c r="J107" s="264"/>
      <c r="K107" s="45"/>
      <c r="L107" s="95">
        <f t="shared" si="92"/>
        <v>0</v>
      </c>
      <c r="M107" s="230"/>
      <c r="N107" s="45"/>
      <c r="O107" s="91">
        <f t="shared" si="93"/>
        <v>0</v>
      </c>
      <c r="P107" s="291"/>
      <c r="Q107" s="297"/>
    </row>
    <row r="108" spans="1:17" hidden="1" x14ac:dyDescent="0.25">
      <c r="A108" s="30">
        <v>2247</v>
      </c>
      <c r="B108" s="43" t="s">
        <v>105</v>
      </c>
      <c r="C108" s="190">
        <f t="shared" si="24"/>
        <v>0</v>
      </c>
      <c r="D108" s="264"/>
      <c r="E108" s="45"/>
      <c r="F108" s="95">
        <f t="shared" si="90"/>
        <v>0</v>
      </c>
      <c r="G108" s="230"/>
      <c r="H108" s="45"/>
      <c r="I108" s="91">
        <f t="shared" si="91"/>
        <v>0</v>
      </c>
      <c r="J108" s="264"/>
      <c r="K108" s="45"/>
      <c r="L108" s="95">
        <f t="shared" si="92"/>
        <v>0</v>
      </c>
      <c r="M108" s="230"/>
      <c r="N108" s="45"/>
      <c r="O108" s="91">
        <f t="shared" si="93"/>
        <v>0</v>
      </c>
      <c r="P108" s="291"/>
      <c r="Q108" s="297"/>
    </row>
    <row r="109" spans="1:17" ht="24" hidden="1" x14ac:dyDescent="0.25">
      <c r="A109" s="30">
        <v>2248</v>
      </c>
      <c r="B109" s="43" t="s">
        <v>106</v>
      </c>
      <c r="C109" s="190">
        <f t="shared" si="24"/>
        <v>0</v>
      </c>
      <c r="D109" s="264"/>
      <c r="E109" s="45"/>
      <c r="F109" s="95">
        <f t="shared" si="90"/>
        <v>0</v>
      </c>
      <c r="G109" s="230"/>
      <c r="H109" s="45"/>
      <c r="I109" s="91">
        <f t="shared" si="91"/>
        <v>0</v>
      </c>
      <c r="J109" s="264"/>
      <c r="K109" s="45"/>
      <c r="L109" s="95">
        <f t="shared" si="92"/>
        <v>0</v>
      </c>
      <c r="M109" s="230"/>
      <c r="N109" s="45"/>
      <c r="O109" s="91">
        <f t="shared" si="93"/>
        <v>0</v>
      </c>
      <c r="P109" s="291"/>
      <c r="Q109" s="297"/>
    </row>
    <row r="110" spans="1:17" ht="24" hidden="1" x14ac:dyDescent="0.25">
      <c r="A110" s="30">
        <v>2249</v>
      </c>
      <c r="B110" s="43" t="s">
        <v>107</v>
      </c>
      <c r="C110" s="190">
        <f t="shared" si="24"/>
        <v>0</v>
      </c>
      <c r="D110" s="264"/>
      <c r="E110" s="45"/>
      <c r="F110" s="95">
        <f t="shared" si="90"/>
        <v>0</v>
      </c>
      <c r="G110" s="230"/>
      <c r="H110" s="45"/>
      <c r="I110" s="91">
        <f t="shared" si="91"/>
        <v>0</v>
      </c>
      <c r="J110" s="264"/>
      <c r="K110" s="45"/>
      <c r="L110" s="95">
        <f t="shared" si="92"/>
        <v>0</v>
      </c>
      <c r="M110" s="230"/>
      <c r="N110" s="45"/>
      <c r="O110" s="91">
        <f t="shared" si="93"/>
        <v>0</v>
      </c>
      <c r="P110" s="291"/>
      <c r="Q110" s="297"/>
    </row>
    <row r="111" spans="1:17" hidden="1" x14ac:dyDescent="0.25">
      <c r="A111" s="75">
        <v>2250</v>
      </c>
      <c r="B111" s="43" t="s">
        <v>108</v>
      </c>
      <c r="C111" s="190">
        <f t="shared" si="24"/>
        <v>0</v>
      </c>
      <c r="D111" s="132">
        <f t="shared" ref="D111:E111" si="94">SUM(D112:D114)</f>
        <v>0</v>
      </c>
      <c r="E111" s="76">
        <f t="shared" si="94"/>
        <v>0</v>
      </c>
      <c r="F111" s="95">
        <f>SUM(F112:F114)</f>
        <v>0</v>
      </c>
      <c r="G111" s="231">
        <f t="shared" ref="G111:N111" si="95">SUM(G112:G114)</f>
        <v>0</v>
      </c>
      <c r="H111" s="76">
        <f t="shared" si="95"/>
        <v>0</v>
      </c>
      <c r="I111" s="91">
        <f t="shared" si="95"/>
        <v>0</v>
      </c>
      <c r="J111" s="132">
        <f t="shared" si="95"/>
        <v>0</v>
      </c>
      <c r="K111" s="76">
        <f t="shared" si="95"/>
        <v>0</v>
      </c>
      <c r="L111" s="95">
        <f t="shared" si="95"/>
        <v>0</v>
      </c>
      <c r="M111" s="231">
        <f t="shared" si="95"/>
        <v>0</v>
      </c>
      <c r="N111" s="76">
        <f t="shared" si="95"/>
        <v>0</v>
      </c>
      <c r="O111" s="91">
        <f>SUM(O112:O114)</f>
        <v>0</v>
      </c>
      <c r="P111" s="291"/>
      <c r="Q111" s="297"/>
    </row>
    <row r="112" spans="1:17" hidden="1" x14ac:dyDescent="0.25">
      <c r="A112" s="30">
        <v>2251</v>
      </c>
      <c r="B112" s="43" t="s">
        <v>109</v>
      </c>
      <c r="C112" s="190">
        <f t="shared" si="24"/>
        <v>0</v>
      </c>
      <c r="D112" s="264"/>
      <c r="E112" s="45"/>
      <c r="F112" s="95">
        <f t="shared" ref="F112:F114" si="96">D112+E112</f>
        <v>0</v>
      </c>
      <c r="G112" s="230"/>
      <c r="H112" s="45"/>
      <c r="I112" s="91">
        <f t="shared" ref="I112:I114" si="97">G112+H112</f>
        <v>0</v>
      </c>
      <c r="J112" s="264"/>
      <c r="K112" s="45"/>
      <c r="L112" s="95">
        <f t="shared" ref="L112:L114" si="98">J112+K112</f>
        <v>0</v>
      </c>
      <c r="M112" s="230"/>
      <c r="N112" s="45"/>
      <c r="O112" s="91">
        <f t="shared" ref="O112:O114" si="99">M112+N112</f>
        <v>0</v>
      </c>
      <c r="P112" s="291"/>
      <c r="Q112" s="297"/>
    </row>
    <row r="113" spans="1:17" ht="24" hidden="1" x14ac:dyDescent="0.25">
      <c r="A113" s="30">
        <v>2252</v>
      </c>
      <c r="B113" s="43" t="s">
        <v>110</v>
      </c>
      <c r="C113" s="190">
        <f t="shared" ref="C113:C176" si="100">SUM(F113,I113,L113,O113)</f>
        <v>0</v>
      </c>
      <c r="D113" s="264"/>
      <c r="E113" s="45"/>
      <c r="F113" s="95">
        <f t="shared" si="96"/>
        <v>0</v>
      </c>
      <c r="G113" s="230"/>
      <c r="H113" s="45"/>
      <c r="I113" s="91">
        <f t="shared" si="97"/>
        <v>0</v>
      </c>
      <c r="J113" s="264"/>
      <c r="K113" s="45"/>
      <c r="L113" s="95">
        <f t="shared" si="98"/>
        <v>0</v>
      </c>
      <c r="M113" s="230"/>
      <c r="N113" s="45"/>
      <c r="O113" s="91">
        <f t="shared" si="99"/>
        <v>0</v>
      </c>
      <c r="P113" s="291"/>
      <c r="Q113" s="297"/>
    </row>
    <row r="114" spans="1:17" ht="24" hidden="1" x14ac:dyDescent="0.25">
      <c r="A114" s="30">
        <v>2259</v>
      </c>
      <c r="B114" s="43" t="s">
        <v>111</v>
      </c>
      <c r="C114" s="190">
        <f t="shared" si="100"/>
        <v>0</v>
      </c>
      <c r="D114" s="264"/>
      <c r="E114" s="45"/>
      <c r="F114" s="95">
        <f t="shared" si="96"/>
        <v>0</v>
      </c>
      <c r="G114" s="230"/>
      <c r="H114" s="45"/>
      <c r="I114" s="91">
        <f t="shared" si="97"/>
        <v>0</v>
      </c>
      <c r="J114" s="264"/>
      <c r="K114" s="45"/>
      <c r="L114" s="95">
        <f t="shared" si="98"/>
        <v>0</v>
      </c>
      <c r="M114" s="230"/>
      <c r="N114" s="45"/>
      <c r="O114" s="91">
        <f t="shared" si="99"/>
        <v>0</v>
      </c>
      <c r="P114" s="291"/>
      <c r="Q114" s="297"/>
    </row>
    <row r="115" spans="1:17" x14ac:dyDescent="0.25">
      <c r="A115" s="75">
        <v>2260</v>
      </c>
      <c r="B115" s="43" t="s">
        <v>112</v>
      </c>
      <c r="C115" s="190">
        <f t="shared" si="100"/>
        <v>20747</v>
      </c>
      <c r="D115" s="132">
        <f t="shared" ref="D115:E115" si="101">SUM(D116:D120)</f>
        <v>10711</v>
      </c>
      <c r="E115" s="91">
        <f t="shared" si="101"/>
        <v>0</v>
      </c>
      <c r="F115" s="899">
        <f>SUM(F116:F120)</f>
        <v>10711</v>
      </c>
      <c r="G115" s="231">
        <f t="shared" ref="G115:N115" si="102">SUM(G116:G120)</f>
        <v>0</v>
      </c>
      <c r="H115" s="91">
        <f t="shared" si="102"/>
        <v>0</v>
      </c>
      <c r="I115" s="899">
        <f t="shared" si="102"/>
        <v>0</v>
      </c>
      <c r="J115" s="132">
        <f t="shared" si="102"/>
        <v>10036</v>
      </c>
      <c r="K115" s="76">
        <f t="shared" si="102"/>
        <v>0</v>
      </c>
      <c r="L115" s="95">
        <f t="shared" si="102"/>
        <v>10036</v>
      </c>
      <c r="M115" s="231">
        <f t="shared" si="102"/>
        <v>0</v>
      </c>
      <c r="N115" s="76">
        <f t="shared" si="102"/>
        <v>0</v>
      </c>
      <c r="O115" s="91">
        <f>SUM(O116:O120)</f>
        <v>0</v>
      </c>
      <c r="P115" s="291"/>
      <c r="Q115" s="297"/>
    </row>
    <row r="116" spans="1:17" x14ac:dyDescent="0.25">
      <c r="A116" s="30">
        <v>2261</v>
      </c>
      <c r="B116" s="43" t="s">
        <v>113</v>
      </c>
      <c r="C116" s="190">
        <f t="shared" si="100"/>
        <v>18073</v>
      </c>
      <c r="D116" s="264">
        <v>9037</v>
      </c>
      <c r="E116" s="705"/>
      <c r="F116" s="899">
        <f t="shared" ref="F116:F120" si="103">D116+E116</f>
        <v>9037</v>
      </c>
      <c r="G116" s="230"/>
      <c r="H116" s="705"/>
      <c r="I116" s="899">
        <f t="shared" ref="I116:I120" si="104">G116+H116</f>
        <v>0</v>
      </c>
      <c r="J116" s="264">
        <v>9036</v>
      </c>
      <c r="K116" s="45"/>
      <c r="L116" s="95">
        <f t="shared" ref="L116:L120" si="105">J116+K116</f>
        <v>9036</v>
      </c>
      <c r="M116" s="230"/>
      <c r="N116" s="45"/>
      <c r="O116" s="91">
        <f t="shared" ref="O116:O120" si="106">M116+N116</f>
        <v>0</v>
      </c>
      <c r="P116" s="291"/>
      <c r="Q116" s="297"/>
    </row>
    <row r="117" spans="1:17" ht="13.5" customHeight="1" x14ac:dyDescent="0.25">
      <c r="A117" s="30">
        <v>2262</v>
      </c>
      <c r="B117" s="43" t="s">
        <v>114</v>
      </c>
      <c r="C117" s="190">
        <f t="shared" si="100"/>
        <v>2650</v>
      </c>
      <c r="D117" s="264">
        <v>1650</v>
      </c>
      <c r="E117" s="705"/>
      <c r="F117" s="899">
        <f t="shared" si="103"/>
        <v>1650</v>
      </c>
      <c r="G117" s="230"/>
      <c r="H117" s="705"/>
      <c r="I117" s="899">
        <f t="shared" si="104"/>
        <v>0</v>
      </c>
      <c r="J117" s="264">
        <v>1000</v>
      </c>
      <c r="K117" s="45"/>
      <c r="L117" s="95">
        <f t="shared" si="105"/>
        <v>1000</v>
      </c>
      <c r="M117" s="230"/>
      <c r="N117" s="45"/>
      <c r="O117" s="91">
        <f t="shared" si="106"/>
        <v>0</v>
      </c>
      <c r="P117" s="333"/>
      <c r="Q117" s="297"/>
    </row>
    <row r="118" spans="1:17" hidden="1" x14ac:dyDescent="0.25">
      <c r="A118" s="30">
        <v>2263</v>
      </c>
      <c r="B118" s="43" t="s">
        <v>115</v>
      </c>
      <c r="C118" s="190">
        <f t="shared" si="100"/>
        <v>0</v>
      </c>
      <c r="D118" s="264"/>
      <c r="E118" s="45"/>
      <c r="F118" s="95">
        <f t="shared" si="103"/>
        <v>0</v>
      </c>
      <c r="G118" s="230"/>
      <c r="H118" s="45"/>
      <c r="I118" s="91">
        <f t="shared" si="104"/>
        <v>0</v>
      </c>
      <c r="J118" s="264"/>
      <c r="K118" s="45"/>
      <c r="L118" s="95">
        <f t="shared" si="105"/>
        <v>0</v>
      </c>
      <c r="M118" s="230"/>
      <c r="N118" s="45"/>
      <c r="O118" s="91">
        <f t="shared" si="106"/>
        <v>0</v>
      </c>
      <c r="P118" s="291"/>
      <c r="Q118" s="297"/>
    </row>
    <row r="119" spans="1:17" ht="24" hidden="1" x14ac:dyDescent="0.25">
      <c r="A119" s="30">
        <v>2264</v>
      </c>
      <c r="B119" s="43" t="s">
        <v>116</v>
      </c>
      <c r="C119" s="190">
        <f t="shared" si="100"/>
        <v>0</v>
      </c>
      <c r="D119" s="264"/>
      <c r="E119" s="45"/>
      <c r="F119" s="95">
        <f t="shared" si="103"/>
        <v>0</v>
      </c>
      <c r="G119" s="230"/>
      <c r="H119" s="45"/>
      <c r="I119" s="91">
        <f t="shared" si="104"/>
        <v>0</v>
      </c>
      <c r="J119" s="264"/>
      <c r="K119" s="45"/>
      <c r="L119" s="95">
        <f t="shared" si="105"/>
        <v>0</v>
      </c>
      <c r="M119" s="230"/>
      <c r="N119" s="45"/>
      <c r="O119" s="91">
        <f t="shared" si="106"/>
        <v>0</v>
      </c>
      <c r="P119" s="291"/>
      <c r="Q119" s="297"/>
    </row>
    <row r="120" spans="1:17" x14ac:dyDescent="0.25">
      <c r="A120" s="30">
        <v>2269</v>
      </c>
      <c r="B120" s="43" t="s">
        <v>117</v>
      </c>
      <c r="C120" s="190">
        <f t="shared" si="100"/>
        <v>24</v>
      </c>
      <c r="D120" s="264">
        <v>24</v>
      </c>
      <c r="E120" s="705"/>
      <c r="F120" s="899">
        <f t="shared" si="103"/>
        <v>24</v>
      </c>
      <c r="G120" s="230"/>
      <c r="H120" s="705"/>
      <c r="I120" s="899">
        <f t="shared" si="104"/>
        <v>0</v>
      </c>
      <c r="J120" s="264"/>
      <c r="K120" s="45"/>
      <c r="L120" s="95">
        <f t="shared" si="105"/>
        <v>0</v>
      </c>
      <c r="M120" s="230"/>
      <c r="N120" s="45"/>
      <c r="O120" s="91">
        <f t="shared" si="106"/>
        <v>0</v>
      </c>
      <c r="P120" s="291"/>
      <c r="Q120" s="297"/>
    </row>
    <row r="121" spans="1:17" x14ac:dyDescent="0.25">
      <c r="A121" s="75">
        <v>2270</v>
      </c>
      <c r="B121" s="43" t="s">
        <v>118</v>
      </c>
      <c r="C121" s="190">
        <f t="shared" si="100"/>
        <v>7788</v>
      </c>
      <c r="D121" s="132">
        <f t="shared" ref="D121:E121" si="107">SUM(D122:D126)</f>
        <v>3481</v>
      </c>
      <c r="E121" s="91">
        <f t="shared" si="107"/>
        <v>0</v>
      </c>
      <c r="F121" s="899">
        <f>SUM(F122:F126)</f>
        <v>3481</v>
      </c>
      <c r="G121" s="231">
        <f t="shared" ref="G121:N121" si="108">SUM(G122:G126)</f>
        <v>0</v>
      </c>
      <c r="H121" s="91">
        <f t="shared" si="108"/>
        <v>0</v>
      </c>
      <c r="I121" s="899">
        <f t="shared" si="108"/>
        <v>0</v>
      </c>
      <c r="J121" s="132">
        <f t="shared" si="108"/>
        <v>4307</v>
      </c>
      <c r="K121" s="76">
        <f t="shared" si="108"/>
        <v>0</v>
      </c>
      <c r="L121" s="95">
        <f t="shared" si="108"/>
        <v>4307</v>
      </c>
      <c r="M121" s="231">
        <f t="shared" si="108"/>
        <v>0</v>
      </c>
      <c r="N121" s="76">
        <f t="shared" si="108"/>
        <v>0</v>
      </c>
      <c r="O121" s="91">
        <f>SUM(O122:O126)</f>
        <v>0</v>
      </c>
      <c r="P121" s="291"/>
      <c r="Q121" s="297"/>
    </row>
    <row r="122" spans="1:17" hidden="1" x14ac:dyDescent="0.25">
      <c r="A122" s="30">
        <v>2272</v>
      </c>
      <c r="B122" s="94" t="s">
        <v>119</v>
      </c>
      <c r="C122" s="190">
        <f t="shared" si="100"/>
        <v>0</v>
      </c>
      <c r="D122" s="264"/>
      <c r="E122" s="45"/>
      <c r="F122" s="95">
        <f t="shared" ref="F122:F126" si="109">D122+E122</f>
        <v>0</v>
      </c>
      <c r="G122" s="230"/>
      <c r="H122" s="45"/>
      <c r="I122" s="91">
        <f t="shared" ref="I122:I126" si="110">G122+H122</f>
        <v>0</v>
      </c>
      <c r="J122" s="264"/>
      <c r="K122" s="45"/>
      <c r="L122" s="95">
        <f t="shared" ref="L122:L126" si="111">J122+K122</f>
        <v>0</v>
      </c>
      <c r="M122" s="230"/>
      <c r="N122" s="45"/>
      <c r="O122" s="91">
        <f t="shared" ref="O122:O126" si="112">M122+N122</f>
        <v>0</v>
      </c>
      <c r="P122" s="291"/>
      <c r="Q122" s="297"/>
    </row>
    <row r="123" spans="1:17" ht="24" hidden="1" x14ac:dyDescent="0.25">
      <c r="A123" s="30">
        <v>2274</v>
      </c>
      <c r="B123" s="120" t="s">
        <v>306</v>
      </c>
      <c r="C123" s="190">
        <f t="shared" si="100"/>
        <v>0</v>
      </c>
      <c r="D123" s="264"/>
      <c r="E123" s="45"/>
      <c r="F123" s="95">
        <f t="shared" si="109"/>
        <v>0</v>
      </c>
      <c r="G123" s="230"/>
      <c r="H123" s="45"/>
      <c r="I123" s="91">
        <f t="shared" si="110"/>
        <v>0</v>
      </c>
      <c r="J123" s="264"/>
      <c r="K123" s="45"/>
      <c r="L123" s="95">
        <f t="shared" si="111"/>
        <v>0</v>
      </c>
      <c r="M123" s="230"/>
      <c r="N123" s="45"/>
      <c r="O123" s="91">
        <f t="shared" si="112"/>
        <v>0</v>
      </c>
      <c r="P123" s="291"/>
      <c r="Q123" s="297"/>
    </row>
    <row r="124" spans="1:17" ht="24" hidden="1" x14ac:dyDescent="0.25">
      <c r="A124" s="30">
        <v>2275</v>
      </c>
      <c r="B124" s="43" t="s">
        <v>120</v>
      </c>
      <c r="C124" s="190">
        <f t="shared" si="100"/>
        <v>0</v>
      </c>
      <c r="D124" s="264"/>
      <c r="E124" s="45"/>
      <c r="F124" s="95">
        <f t="shared" si="109"/>
        <v>0</v>
      </c>
      <c r="G124" s="230"/>
      <c r="H124" s="45"/>
      <c r="I124" s="91">
        <f t="shared" si="110"/>
        <v>0</v>
      </c>
      <c r="J124" s="264"/>
      <c r="K124" s="45"/>
      <c r="L124" s="95">
        <f t="shared" si="111"/>
        <v>0</v>
      </c>
      <c r="M124" s="230"/>
      <c r="N124" s="45"/>
      <c r="O124" s="91">
        <f t="shared" si="112"/>
        <v>0</v>
      </c>
      <c r="P124" s="333"/>
      <c r="Q124" s="297"/>
    </row>
    <row r="125" spans="1:17" ht="36" hidden="1" x14ac:dyDescent="0.25">
      <c r="A125" s="30">
        <v>2276</v>
      </c>
      <c r="B125" s="43" t="s">
        <v>121</v>
      </c>
      <c r="C125" s="190">
        <f t="shared" si="100"/>
        <v>0</v>
      </c>
      <c r="D125" s="264"/>
      <c r="E125" s="45"/>
      <c r="F125" s="95">
        <f t="shared" si="109"/>
        <v>0</v>
      </c>
      <c r="G125" s="230"/>
      <c r="H125" s="45"/>
      <c r="I125" s="91">
        <f t="shared" si="110"/>
        <v>0</v>
      </c>
      <c r="J125" s="264"/>
      <c r="K125" s="45"/>
      <c r="L125" s="95">
        <f t="shared" si="111"/>
        <v>0</v>
      </c>
      <c r="M125" s="230"/>
      <c r="N125" s="45"/>
      <c r="O125" s="91">
        <f t="shared" si="112"/>
        <v>0</v>
      </c>
      <c r="P125" s="291"/>
      <c r="Q125" s="297"/>
    </row>
    <row r="126" spans="1:17" ht="28.5" customHeight="1" x14ac:dyDescent="0.25">
      <c r="A126" s="30">
        <v>2279</v>
      </c>
      <c r="B126" s="43" t="s">
        <v>122</v>
      </c>
      <c r="C126" s="190">
        <f t="shared" si="100"/>
        <v>7788</v>
      </c>
      <c r="D126" s="264">
        <v>3481</v>
      </c>
      <c r="E126" s="705"/>
      <c r="F126" s="899">
        <f t="shared" si="109"/>
        <v>3481</v>
      </c>
      <c r="G126" s="230"/>
      <c r="H126" s="705"/>
      <c r="I126" s="899">
        <f t="shared" si="110"/>
        <v>0</v>
      </c>
      <c r="J126" s="264">
        <v>4307</v>
      </c>
      <c r="K126" s="45"/>
      <c r="L126" s="95">
        <f t="shared" si="111"/>
        <v>4307</v>
      </c>
      <c r="M126" s="230"/>
      <c r="N126" s="45"/>
      <c r="O126" s="91">
        <f t="shared" si="112"/>
        <v>0</v>
      </c>
      <c r="P126" s="333"/>
      <c r="Q126" s="297"/>
    </row>
    <row r="127" spans="1:17" ht="24" hidden="1" x14ac:dyDescent="0.25">
      <c r="A127" s="341">
        <v>2280</v>
      </c>
      <c r="B127" s="40" t="s">
        <v>123</v>
      </c>
      <c r="C127" s="189">
        <f t="shared" si="100"/>
        <v>0</v>
      </c>
      <c r="D127" s="131">
        <f t="shared" ref="D127:O127" si="113">SUM(D128)</f>
        <v>0</v>
      </c>
      <c r="E127" s="79">
        <f>SUM(E128)</f>
        <v>0</v>
      </c>
      <c r="F127" s="176">
        <f t="shared" si="113"/>
        <v>0</v>
      </c>
      <c r="G127" s="233">
        <f t="shared" si="113"/>
        <v>0</v>
      </c>
      <c r="H127" s="79">
        <f t="shared" si="113"/>
        <v>0</v>
      </c>
      <c r="I127" s="90">
        <f t="shared" si="113"/>
        <v>0</v>
      </c>
      <c r="J127" s="131">
        <f t="shared" si="113"/>
        <v>0</v>
      </c>
      <c r="K127" s="79">
        <f t="shared" si="113"/>
        <v>0</v>
      </c>
      <c r="L127" s="176">
        <f t="shared" si="113"/>
        <v>0</v>
      </c>
      <c r="M127" s="233">
        <f t="shared" si="113"/>
        <v>0</v>
      </c>
      <c r="N127" s="79">
        <f t="shared" si="113"/>
        <v>0</v>
      </c>
      <c r="O127" s="91">
        <f t="shared" si="113"/>
        <v>0</v>
      </c>
      <c r="P127" s="291"/>
      <c r="Q127" s="297"/>
    </row>
    <row r="128" spans="1:17" ht="24" hidden="1" x14ac:dyDescent="0.25">
      <c r="A128" s="30">
        <v>2283</v>
      </c>
      <c r="B128" s="43" t="s">
        <v>124</v>
      </c>
      <c r="C128" s="190">
        <f t="shared" si="100"/>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100"/>
        <v>7734</v>
      </c>
      <c r="D129" s="130">
        <f t="shared" ref="D129:E129" si="114">SUM(D130,D135,D139,D140,D143,D150,D158,D159,D162)</f>
        <v>2565</v>
      </c>
      <c r="E129" s="123">
        <f t="shared" si="114"/>
        <v>0</v>
      </c>
      <c r="F129" s="898">
        <f>SUM(F130,F135,F139,F140,F143,F150,F158,F159,F162)</f>
        <v>2565</v>
      </c>
      <c r="G129" s="228">
        <f t="shared" ref="G129:N129" si="115">SUM(G130,G135,G139,G140,G143,G150,G158,G159,G162)</f>
        <v>0</v>
      </c>
      <c r="H129" s="123">
        <f t="shared" si="115"/>
        <v>0</v>
      </c>
      <c r="I129" s="898">
        <f t="shared" si="115"/>
        <v>0</v>
      </c>
      <c r="J129" s="130">
        <f t="shared" si="115"/>
        <v>5169</v>
      </c>
      <c r="K129" s="38">
        <f t="shared" si="115"/>
        <v>0</v>
      </c>
      <c r="L129" s="175">
        <f t="shared" si="115"/>
        <v>5169</v>
      </c>
      <c r="M129" s="228">
        <f t="shared" si="115"/>
        <v>0</v>
      </c>
      <c r="N129" s="38">
        <f t="shared" si="115"/>
        <v>0</v>
      </c>
      <c r="O129" s="123">
        <f>SUM(O130,O135,O139,O140,O143,O150,O158,O159,O162)</f>
        <v>0</v>
      </c>
      <c r="P129" s="293"/>
      <c r="Q129" s="297"/>
    </row>
    <row r="130" spans="1:17" ht="24" x14ac:dyDescent="0.25">
      <c r="A130" s="341">
        <v>2310</v>
      </c>
      <c r="B130" s="40" t="s">
        <v>126</v>
      </c>
      <c r="C130" s="189">
        <f t="shared" si="100"/>
        <v>3560</v>
      </c>
      <c r="D130" s="131">
        <f t="shared" ref="D130:O130" si="116">SUM(D131:D134)</f>
        <v>915</v>
      </c>
      <c r="E130" s="90">
        <f t="shared" si="116"/>
        <v>0</v>
      </c>
      <c r="F130" s="900">
        <f t="shared" si="116"/>
        <v>915</v>
      </c>
      <c r="G130" s="233">
        <f t="shared" si="116"/>
        <v>0</v>
      </c>
      <c r="H130" s="90">
        <f t="shared" si="116"/>
        <v>0</v>
      </c>
      <c r="I130" s="900">
        <f t="shared" si="116"/>
        <v>0</v>
      </c>
      <c r="J130" s="131">
        <f t="shared" si="116"/>
        <v>2645</v>
      </c>
      <c r="K130" s="79">
        <f t="shared" si="116"/>
        <v>0</v>
      </c>
      <c r="L130" s="176">
        <f t="shared" si="116"/>
        <v>2645</v>
      </c>
      <c r="M130" s="233">
        <f t="shared" si="116"/>
        <v>0</v>
      </c>
      <c r="N130" s="79">
        <f t="shared" si="116"/>
        <v>0</v>
      </c>
      <c r="O130" s="90">
        <f t="shared" si="116"/>
        <v>0</v>
      </c>
      <c r="P130" s="290"/>
      <c r="Q130" s="297"/>
    </row>
    <row r="131" spans="1:17" x14ac:dyDescent="0.25">
      <c r="A131" s="30">
        <v>2311</v>
      </c>
      <c r="B131" s="43" t="s">
        <v>127</v>
      </c>
      <c r="C131" s="190">
        <f t="shared" si="100"/>
        <v>1730</v>
      </c>
      <c r="D131" s="264">
        <v>865</v>
      </c>
      <c r="E131" s="705"/>
      <c r="F131" s="899">
        <f t="shared" ref="F131:F134" si="117">D131+E131</f>
        <v>865</v>
      </c>
      <c r="G131" s="230"/>
      <c r="H131" s="705"/>
      <c r="I131" s="899">
        <f t="shared" ref="I131:I134" si="118">G131+H131</f>
        <v>0</v>
      </c>
      <c r="J131" s="264">
        <v>865</v>
      </c>
      <c r="K131" s="45"/>
      <c r="L131" s="95">
        <f t="shared" ref="L131:L134" si="119">J131+K131</f>
        <v>865</v>
      </c>
      <c r="M131" s="230"/>
      <c r="N131" s="45"/>
      <c r="O131" s="91">
        <f t="shared" ref="O131:O134" si="120">M131+N131</f>
        <v>0</v>
      </c>
      <c r="P131" s="291"/>
      <c r="Q131" s="297"/>
    </row>
    <row r="132" spans="1:17" x14ac:dyDescent="0.25">
      <c r="A132" s="30">
        <v>2312</v>
      </c>
      <c r="B132" s="43" t="s">
        <v>128</v>
      </c>
      <c r="C132" s="190">
        <f t="shared" si="100"/>
        <v>290</v>
      </c>
      <c r="D132" s="264">
        <v>50</v>
      </c>
      <c r="E132" s="705"/>
      <c r="F132" s="899">
        <f t="shared" si="117"/>
        <v>50</v>
      </c>
      <c r="G132" s="230"/>
      <c r="H132" s="705"/>
      <c r="I132" s="899">
        <f t="shared" si="118"/>
        <v>0</v>
      </c>
      <c r="J132" s="264">
        <v>240</v>
      </c>
      <c r="K132" s="45"/>
      <c r="L132" s="95">
        <f t="shared" si="119"/>
        <v>240</v>
      </c>
      <c r="M132" s="230"/>
      <c r="N132" s="45"/>
      <c r="O132" s="91">
        <f t="shared" si="120"/>
        <v>0</v>
      </c>
      <c r="P132" s="291"/>
      <c r="Q132" s="297"/>
    </row>
    <row r="133" spans="1:17" hidden="1" x14ac:dyDescent="0.25">
      <c r="A133" s="30">
        <v>2313</v>
      </c>
      <c r="B133" s="43" t="s">
        <v>129</v>
      </c>
      <c r="C133" s="190">
        <f t="shared" si="100"/>
        <v>0</v>
      </c>
      <c r="D133" s="264"/>
      <c r="E133" s="45"/>
      <c r="F133" s="95">
        <f t="shared" si="117"/>
        <v>0</v>
      </c>
      <c r="G133" s="230"/>
      <c r="H133" s="45"/>
      <c r="I133" s="91">
        <f t="shared" si="118"/>
        <v>0</v>
      </c>
      <c r="J133" s="264"/>
      <c r="K133" s="45"/>
      <c r="L133" s="95">
        <f t="shared" si="119"/>
        <v>0</v>
      </c>
      <c r="M133" s="230"/>
      <c r="N133" s="45"/>
      <c r="O133" s="91">
        <f t="shared" si="120"/>
        <v>0</v>
      </c>
      <c r="P133" s="291"/>
      <c r="Q133" s="297"/>
    </row>
    <row r="134" spans="1:17" ht="47.25" customHeight="1" x14ac:dyDescent="0.25">
      <c r="A134" s="30">
        <v>2314</v>
      </c>
      <c r="B134" s="43" t="s">
        <v>307</v>
      </c>
      <c r="C134" s="190">
        <f t="shared" si="100"/>
        <v>1540</v>
      </c>
      <c r="D134" s="264"/>
      <c r="E134" s="705"/>
      <c r="F134" s="899">
        <f t="shared" si="117"/>
        <v>0</v>
      </c>
      <c r="G134" s="230"/>
      <c r="H134" s="705"/>
      <c r="I134" s="899">
        <f t="shared" si="118"/>
        <v>0</v>
      </c>
      <c r="J134" s="264">
        <v>1540</v>
      </c>
      <c r="K134" s="45"/>
      <c r="L134" s="95">
        <f t="shared" si="119"/>
        <v>1540</v>
      </c>
      <c r="M134" s="230"/>
      <c r="N134" s="45"/>
      <c r="O134" s="91">
        <f t="shared" si="120"/>
        <v>0</v>
      </c>
      <c r="P134" s="333"/>
      <c r="Q134" s="297"/>
    </row>
    <row r="135" spans="1:17" x14ac:dyDescent="0.25">
      <c r="A135" s="75">
        <v>2320</v>
      </c>
      <c r="B135" s="43" t="s">
        <v>130</v>
      </c>
      <c r="C135" s="190">
        <f t="shared" si="100"/>
        <v>749</v>
      </c>
      <c r="D135" s="132">
        <f t="shared" ref="D135" si="121">SUM(D136:D138)</f>
        <v>0</v>
      </c>
      <c r="E135" s="91">
        <f>SUM(E136:E138)</f>
        <v>0</v>
      </c>
      <c r="F135" s="899">
        <f>SUM(F136:F138)</f>
        <v>0</v>
      </c>
      <c r="G135" s="231">
        <f t="shared" ref="G135" si="122">SUM(G136:G138)</f>
        <v>0</v>
      </c>
      <c r="H135" s="91">
        <f>SUM(H136:H138)</f>
        <v>0</v>
      </c>
      <c r="I135" s="899">
        <f t="shared" ref="I135:N135" si="123">SUM(I136:I138)</f>
        <v>0</v>
      </c>
      <c r="J135" s="132">
        <f t="shared" si="123"/>
        <v>749</v>
      </c>
      <c r="K135" s="76">
        <f t="shared" si="123"/>
        <v>0</v>
      </c>
      <c r="L135" s="95">
        <f t="shared" si="123"/>
        <v>749</v>
      </c>
      <c r="M135" s="231">
        <f t="shared" si="123"/>
        <v>0</v>
      </c>
      <c r="N135" s="76">
        <f t="shared" si="123"/>
        <v>0</v>
      </c>
      <c r="O135" s="91">
        <f>SUM(O136:O138)</f>
        <v>0</v>
      </c>
      <c r="P135" s="291"/>
      <c r="Q135" s="297"/>
    </row>
    <row r="136" spans="1:17" hidden="1" x14ac:dyDescent="0.25">
      <c r="A136" s="30">
        <v>2321</v>
      </c>
      <c r="B136" s="43" t="s">
        <v>131</v>
      </c>
      <c r="C136" s="190">
        <f t="shared" si="100"/>
        <v>0</v>
      </c>
      <c r="D136" s="264"/>
      <c r="E136" s="45"/>
      <c r="F136" s="95">
        <f t="shared" ref="F136:F139" si="124">D136+E136</f>
        <v>0</v>
      </c>
      <c r="G136" s="230"/>
      <c r="H136" s="45"/>
      <c r="I136" s="91">
        <f t="shared" ref="I136:I139" si="125">G136+H136</f>
        <v>0</v>
      </c>
      <c r="J136" s="264"/>
      <c r="K136" s="45"/>
      <c r="L136" s="95">
        <f t="shared" ref="L136:L139" si="126">J136+K136</f>
        <v>0</v>
      </c>
      <c r="M136" s="230"/>
      <c r="N136" s="45"/>
      <c r="O136" s="91">
        <f t="shared" ref="O136:O139" si="127">M136+N136</f>
        <v>0</v>
      </c>
      <c r="P136" s="291"/>
      <c r="Q136" s="297"/>
    </row>
    <row r="137" spans="1:17" ht="13.5" customHeight="1" x14ac:dyDescent="0.25">
      <c r="A137" s="30">
        <v>2322</v>
      </c>
      <c r="B137" s="43" t="s">
        <v>132</v>
      </c>
      <c r="C137" s="190">
        <f t="shared" si="100"/>
        <v>749</v>
      </c>
      <c r="D137" s="264"/>
      <c r="E137" s="705"/>
      <c r="F137" s="899">
        <f t="shared" si="124"/>
        <v>0</v>
      </c>
      <c r="G137" s="230"/>
      <c r="H137" s="705"/>
      <c r="I137" s="899">
        <f t="shared" si="125"/>
        <v>0</v>
      </c>
      <c r="J137" s="264">
        <v>749</v>
      </c>
      <c r="K137" s="45"/>
      <c r="L137" s="95">
        <f t="shared" si="126"/>
        <v>749</v>
      </c>
      <c r="M137" s="230"/>
      <c r="N137" s="45"/>
      <c r="O137" s="91">
        <f t="shared" si="127"/>
        <v>0</v>
      </c>
      <c r="P137" s="333"/>
      <c r="Q137" s="297"/>
    </row>
    <row r="138" spans="1:17" ht="10.5" hidden="1" customHeight="1" x14ac:dyDescent="0.25">
      <c r="A138" s="30">
        <v>2329</v>
      </c>
      <c r="B138" s="43" t="s">
        <v>133</v>
      </c>
      <c r="C138" s="190">
        <f t="shared" si="100"/>
        <v>0</v>
      </c>
      <c r="D138" s="264"/>
      <c r="E138" s="45"/>
      <c r="F138" s="95">
        <f t="shared" si="124"/>
        <v>0</v>
      </c>
      <c r="G138" s="230"/>
      <c r="H138" s="45"/>
      <c r="I138" s="91">
        <f t="shared" si="125"/>
        <v>0</v>
      </c>
      <c r="J138" s="264"/>
      <c r="K138" s="45"/>
      <c r="L138" s="95">
        <f t="shared" si="126"/>
        <v>0</v>
      </c>
      <c r="M138" s="230"/>
      <c r="N138" s="45"/>
      <c r="O138" s="91">
        <f t="shared" si="127"/>
        <v>0</v>
      </c>
      <c r="P138" s="291"/>
      <c r="Q138" s="297"/>
    </row>
    <row r="139" spans="1:17" hidden="1" x14ac:dyDescent="0.25">
      <c r="A139" s="75">
        <v>2330</v>
      </c>
      <c r="B139" s="43" t="s">
        <v>134</v>
      </c>
      <c r="C139" s="190">
        <f t="shared" si="100"/>
        <v>0</v>
      </c>
      <c r="D139" s="264"/>
      <c r="E139" s="45"/>
      <c r="F139" s="95">
        <f t="shared" si="124"/>
        <v>0</v>
      </c>
      <c r="G139" s="230"/>
      <c r="H139" s="45"/>
      <c r="I139" s="91">
        <f t="shared" si="125"/>
        <v>0</v>
      </c>
      <c r="J139" s="264"/>
      <c r="K139" s="45"/>
      <c r="L139" s="95">
        <f t="shared" si="126"/>
        <v>0</v>
      </c>
      <c r="M139" s="230"/>
      <c r="N139" s="45"/>
      <c r="O139" s="91">
        <f t="shared" si="127"/>
        <v>0</v>
      </c>
      <c r="P139" s="291"/>
      <c r="Q139" s="297"/>
    </row>
    <row r="140" spans="1:17" ht="48" x14ac:dyDescent="0.25">
      <c r="A140" s="75">
        <v>2340</v>
      </c>
      <c r="B140" s="43" t="s">
        <v>135</v>
      </c>
      <c r="C140" s="190">
        <f t="shared" si="100"/>
        <v>75</v>
      </c>
      <c r="D140" s="132">
        <f t="shared" ref="D140" si="128">SUM(D141:D142)</f>
        <v>0</v>
      </c>
      <c r="E140" s="91">
        <f>SUM(E141:E142)</f>
        <v>0</v>
      </c>
      <c r="F140" s="899">
        <f>SUM(F141:F142)</f>
        <v>0</v>
      </c>
      <c r="G140" s="231">
        <f t="shared" ref="G140:N140" si="129">SUM(G141:G142)</f>
        <v>0</v>
      </c>
      <c r="H140" s="91">
        <f t="shared" si="129"/>
        <v>0</v>
      </c>
      <c r="I140" s="899">
        <f t="shared" si="129"/>
        <v>0</v>
      </c>
      <c r="J140" s="132">
        <f t="shared" si="129"/>
        <v>75</v>
      </c>
      <c r="K140" s="76">
        <f t="shared" si="129"/>
        <v>0</v>
      </c>
      <c r="L140" s="95">
        <f t="shared" si="129"/>
        <v>75</v>
      </c>
      <c r="M140" s="231">
        <f t="shared" si="129"/>
        <v>0</v>
      </c>
      <c r="N140" s="76">
        <f t="shared" si="129"/>
        <v>0</v>
      </c>
      <c r="O140" s="91">
        <f>SUM(O141:O142)</f>
        <v>0</v>
      </c>
      <c r="P140" s="291"/>
      <c r="Q140" s="297"/>
    </row>
    <row r="141" spans="1:17" x14ac:dyDescent="0.25">
      <c r="A141" s="30">
        <v>2341</v>
      </c>
      <c r="B141" s="43" t="s">
        <v>136</v>
      </c>
      <c r="C141" s="190">
        <f t="shared" si="100"/>
        <v>75</v>
      </c>
      <c r="D141" s="264"/>
      <c r="E141" s="705"/>
      <c r="F141" s="899">
        <f t="shared" ref="F141:F142" si="130">D141+E141</f>
        <v>0</v>
      </c>
      <c r="G141" s="230"/>
      <c r="H141" s="705"/>
      <c r="I141" s="899">
        <f t="shared" ref="I141:I142" si="131">G141+H141</f>
        <v>0</v>
      </c>
      <c r="J141" s="264">
        <v>75</v>
      </c>
      <c r="K141" s="45"/>
      <c r="L141" s="95">
        <f t="shared" ref="L141:L142" si="132">J141+K141</f>
        <v>75</v>
      </c>
      <c r="M141" s="230"/>
      <c r="N141" s="45"/>
      <c r="O141" s="91">
        <f t="shared" ref="O141:O142" si="133">M141+N141</f>
        <v>0</v>
      </c>
      <c r="P141" s="291"/>
      <c r="Q141" s="297"/>
    </row>
    <row r="142" spans="1:17" ht="24" hidden="1" x14ac:dyDescent="0.25">
      <c r="A142" s="30">
        <v>2344</v>
      </c>
      <c r="B142" s="43" t="s">
        <v>137</v>
      </c>
      <c r="C142" s="190">
        <f t="shared" si="100"/>
        <v>0</v>
      </c>
      <c r="D142" s="264"/>
      <c r="E142" s="45"/>
      <c r="F142" s="95">
        <f t="shared" si="130"/>
        <v>0</v>
      </c>
      <c r="G142" s="230"/>
      <c r="H142" s="45"/>
      <c r="I142" s="91">
        <f t="shared" si="131"/>
        <v>0</v>
      </c>
      <c r="J142" s="264"/>
      <c r="K142" s="45"/>
      <c r="L142" s="95">
        <f t="shared" si="132"/>
        <v>0</v>
      </c>
      <c r="M142" s="230"/>
      <c r="N142" s="45"/>
      <c r="O142" s="91">
        <f t="shared" si="133"/>
        <v>0</v>
      </c>
      <c r="P142" s="291"/>
      <c r="Q142" s="297"/>
    </row>
    <row r="143" spans="1:17" ht="24" x14ac:dyDescent="0.25">
      <c r="A143" s="73">
        <v>2350</v>
      </c>
      <c r="B143" s="58" t="s">
        <v>138</v>
      </c>
      <c r="C143" s="195">
        <f t="shared" si="100"/>
        <v>1970</v>
      </c>
      <c r="D143" s="86">
        <f t="shared" ref="D143" si="134">SUM(D144:D149)</f>
        <v>960</v>
      </c>
      <c r="E143" s="154">
        <f>SUM(E144:E149)</f>
        <v>0</v>
      </c>
      <c r="F143" s="907">
        <f>SUM(F144:F149)</f>
        <v>960</v>
      </c>
      <c r="G143" s="229">
        <f t="shared" ref="G143:N143" si="135">SUM(G144:G149)</f>
        <v>0</v>
      </c>
      <c r="H143" s="154">
        <f t="shared" si="135"/>
        <v>0</v>
      </c>
      <c r="I143" s="907">
        <f t="shared" si="135"/>
        <v>0</v>
      </c>
      <c r="J143" s="86">
        <f t="shared" si="135"/>
        <v>1010</v>
      </c>
      <c r="K143" s="74">
        <f t="shared" si="135"/>
        <v>0</v>
      </c>
      <c r="L143" s="174">
        <f t="shared" si="135"/>
        <v>1010</v>
      </c>
      <c r="M143" s="229">
        <f t="shared" si="135"/>
        <v>0</v>
      </c>
      <c r="N143" s="74">
        <f t="shared" si="135"/>
        <v>0</v>
      </c>
      <c r="O143" s="154">
        <f>SUM(O144:O149)</f>
        <v>0</v>
      </c>
      <c r="P143" s="292"/>
      <c r="Q143" s="297"/>
    </row>
    <row r="144" spans="1:17" x14ac:dyDescent="0.25">
      <c r="A144" s="27">
        <v>2351</v>
      </c>
      <c r="B144" s="40" t="s">
        <v>139</v>
      </c>
      <c r="C144" s="189">
        <f t="shared" si="100"/>
        <v>500</v>
      </c>
      <c r="D144" s="263">
        <v>250</v>
      </c>
      <c r="E144" s="703"/>
      <c r="F144" s="900">
        <f t="shared" ref="F144:F149" si="136">D144+E144</f>
        <v>250</v>
      </c>
      <c r="G144" s="220"/>
      <c r="H144" s="703"/>
      <c r="I144" s="900">
        <f t="shared" ref="I144:I149" si="137">G144+H144</f>
        <v>0</v>
      </c>
      <c r="J144" s="263">
        <v>250</v>
      </c>
      <c r="K144" s="42"/>
      <c r="L144" s="176">
        <f t="shared" ref="L144:L149" si="138">J144+K144</f>
        <v>250</v>
      </c>
      <c r="M144" s="220"/>
      <c r="N144" s="42"/>
      <c r="O144" s="90">
        <f t="shared" ref="O144:O149" si="139">M144+N144</f>
        <v>0</v>
      </c>
      <c r="P144" s="290"/>
      <c r="Q144" s="297"/>
    </row>
    <row r="145" spans="1:17" x14ac:dyDescent="0.25">
      <c r="A145" s="30">
        <v>2352</v>
      </c>
      <c r="B145" s="43" t="s">
        <v>140</v>
      </c>
      <c r="C145" s="190">
        <f t="shared" si="100"/>
        <v>1420</v>
      </c>
      <c r="D145" s="264">
        <v>710</v>
      </c>
      <c r="E145" s="705"/>
      <c r="F145" s="899">
        <f t="shared" si="136"/>
        <v>710</v>
      </c>
      <c r="G145" s="230"/>
      <c r="H145" s="705"/>
      <c r="I145" s="899">
        <f t="shared" si="137"/>
        <v>0</v>
      </c>
      <c r="J145" s="264">
        <v>710</v>
      </c>
      <c r="K145" s="45"/>
      <c r="L145" s="95">
        <f t="shared" si="138"/>
        <v>710</v>
      </c>
      <c r="M145" s="230"/>
      <c r="N145" s="45"/>
      <c r="O145" s="91">
        <f t="shared" si="139"/>
        <v>0</v>
      </c>
      <c r="P145" s="291"/>
      <c r="Q145" s="297"/>
    </row>
    <row r="146" spans="1:17" ht="24" hidden="1" x14ac:dyDescent="0.25">
      <c r="A146" s="30">
        <v>2353</v>
      </c>
      <c r="B146" s="43" t="s">
        <v>141</v>
      </c>
      <c r="C146" s="190">
        <f t="shared" si="100"/>
        <v>0</v>
      </c>
      <c r="D146" s="264"/>
      <c r="E146" s="45"/>
      <c r="F146" s="95">
        <f t="shared" si="136"/>
        <v>0</v>
      </c>
      <c r="G146" s="230"/>
      <c r="H146" s="45"/>
      <c r="I146" s="91">
        <f t="shared" si="137"/>
        <v>0</v>
      </c>
      <c r="J146" s="264"/>
      <c r="K146" s="45"/>
      <c r="L146" s="95">
        <f t="shared" si="138"/>
        <v>0</v>
      </c>
      <c r="M146" s="230"/>
      <c r="N146" s="45"/>
      <c r="O146" s="91">
        <f t="shared" si="139"/>
        <v>0</v>
      </c>
      <c r="P146" s="291"/>
      <c r="Q146" s="297"/>
    </row>
    <row r="147" spans="1:17" ht="24" hidden="1" x14ac:dyDescent="0.25">
      <c r="A147" s="30">
        <v>2354</v>
      </c>
      <c r="B147" s="43" t="s">
        <v>142</v>
      </c>
      <c r="C147" s="190">
        <f t="shared" si="100"/>
        <v>0</v>
      </c>
      <c r="D147" s="264"/>
      <c r="E147" s="45"/>
      <c r="F147" s="95">
        <f t="shared" si="136"/>
        <v>0</v>
      </c>
      <c r="G147" s="230"/>
      <c r="H147" s="45"/>
      <c r="I147" s="91">
        <f t="shared" si="137"/>
        <v>0</v>
      </c>
      <c r="J147" s="264"/>
      <c r="K147" s="45"/>
      <c r="L147" s="95">
        <f t="shared" si="138"/>
        <v>0</v>
      </c>
      <c r="M147" s="230"/>
      <c r="N147" s="45"/>
      <c r="O147" s="91">
        <f t="shared" si="139"/>
        <v>0</v>
      </c>
      <c r="P147" s="291"/>
      <c r="Q147" s="297"/>
    </row>
    <row r="148" spans="1:17" ht="24" x14ac:dyDescent="0.25">
      <c r="A148" s="30">
        <v>2355</v>
      </c>
      <c r="B148" s="43" t="s">
        <v>143</v>
      </c>
      <c r="C148" s="190">
        <f t="shared" si="100"/>
        <v>50</v>
      </c>
      <c r="D148" s="264"/>
      <c r="E148" s="705"/>
      <c r="F148" s="899">
        <f t="shared" si="136"/>
        <v>0</v>
      </c>
      <c r="G148" s="230"/>
      <c r="H148" s="705"/>
      <c r="I148" s="899">
        <f t="shared" si="137"/>
        <v>0</v>
      </c>
      <c r="J148" s="264">
        <v>50</v>
      </c>
      <c r="K148" s="45"/>
      <c r="L148" s="95">
        <f t="shared" si="138"/>
        <v>50</v>
      </c>
      <c r="M148" s="230"/>
      <c r="N148" s="45"/>
      <c r="O148" s="91">
        <f t="shared" si="139"/>
        <v>0</v>
      </c>
      <c r="P148" s="291"/>
      <c r="Q148" s="297"/>
    </row>
    <row r="149" spans="1:17" ht="24" hidden="1" x14ac:dyDescent="0.25">
      <c r="A149" s="30">
        <v>2359</v>
      </c>
      <c r="B149" s="43" t="s">
        <v>144</v>
      </c>
      <c r="C149" s="190">
        <f t="shared" si="100"/>
        <v>0</v>
      </c>
      <c r="D149" s="264"/>
      <c r="E149" s="45"/>
      <c r="F149" s="95">
        <f t="shared" si="136"/>
        <v>0</v>
      </c>
      <c r="G149" s="230"/>
      <c r="H149" s="45"/>
      <c r="I149" s="91">
        <f t="shared" si="137"/>
        <v>0</v>
      </c>
      <c r="J149" s="264"/>
      <c r="K149" s="45"/>
      <c r="L149" s="95">
        <f t="shared" si="138"/>
        <v>0</v>
      </c>
      <c r="M149" s="230"/>
      <c r="N149" s="45"/>
      <c r="O149" s="91">
        <f t="shared" si="139"/>
        <v>0</v>
      </c>
      <c r="P149" s="291"/>
      <c r="Q149" s="297"/>
    </row>
    <row r="150" spans="1:17" ht="24.75" hidden="1" customHeight="1" x14ac:dyDescent="0.25">
      <c r="A150" s="75">
        <v>2360</v>
      </c>
      <c r="B150" s="43" t="s">
        <v>145</v>
      </c>
      <c r="C150" s="190">
        <f t="shared" si="100"/>
        <v>0</v>
      </c>
      <c r="D150" s="132">
        <f t="shared" ref="D150" si="140">SUM(D151:D157)</f>
        <v>0</v>
      </c>
      <c r="E150" s="76">
        <f>SUM(E151:E157)</f>
        <v>0</v>
      </c>
      <c r="F150" s="95">
        <f>SUM(F151:F157)</f>
        <v>0</v>
      </c>
      <c r="G150" s="231">
        <f t="shared" ref="G150:N150" si="141">SUM(G151:G157)</f>
        <v>0</v>
      </c>
      <c r="H150" s="76">
        <f t="shared" si="141"/>
        <v>0</v>
      </c>
      <c r="I150" s="91">
        <f t="shared" si="141"/>
        <v>0</v>
      </c>
      <c r="J150" s="132">
        <f t="shared" si="141"/>
        <v>0</v>
      </c>
      <c r="K150" s="76">
        <f t="shared" si="141"/>
        <v>0</v>
      </c>
      <c r="L150" s="95">
        <f t="shared" si="141"/>
        <v>0</v>
      </c>
      <c r="M150" s="231">
        <f t="shared" si="141"/>
        <v>0</v>
      </c>
      <c r="N150" s="76">
        <f t="shared" si="141"/>
        <v>0</v>
      </c>
      <c r="O150" s="91">
        <f>SUM(O151:O157)</f>
        <v>0</v>
      </c>
      <c r="P150" s="291"/>
      <c r="Q150" s="297"/>
    </row>
    <row r="151" spans="1:17" hidden="1" x14ac:dyDescent="0.25">
      <c r="A151" s="29">
        <v>2361</v>
      </c>
      <c r="B151" s="43" t="s">
        <v>146</v>
      </c>
      <c r="C151" s="190">
        <f t="shared" si="100"/>
        <v>0</v>
      </c>
      <c r="D151" s="264"/>
      <c r="E151" s="45"/>
      <c r="F151" s="95">
        <f t="shared" ref="F151:F158" si="142">D151+E151</f>
        <v>0</v>
      </c>
      <c r="G151" s="230"/>
      <c r="H151" s="45"/>
      <c r="I151" s="91">
        <f t="shared" ref="I151:I158" si="143">G151+H151</f>
        <v>0</v>
      </c>
      <c r="J151" s="264"/>
      <c r="K151" s="45"/>
      <c r="L151" s="95">
        <f t="shared" ref="L151:L158" si="144">J151+K151</f>
        <v>0</v>
      </c>
      <c r="M151" s="230"/>
      <c r="N151" s="45"/>
      <c r="O151" s="91">
        <f t="shared" ref="O151:O158" si="145">M151+N151</f>
        <v>0</v>
      </c>
      <c r="P151" s="291"/>
      <c r="Q151" s="297"/>
    </row>
    <row r="152" spans="1:17" ht="24" hidden="1" x14ac:dyDescent="0.25">
      <c r="A152" s="29">
        <v>2362</v>
      </c>
      <c r="B152" s="43" t="s">
        <v>147</v>
      </c>
      <c r="C152" s="190">
        <f t="shared" si="100"/>
        <v>0</v>
      </c>
      <c r="D152" s="264"/>
      <c r="E152" s="45"/>
      <c r="F152" s="95">
        <f t="shared" si="142"/>
        <v>0</v>
      </c>
      <c r="G152" s="230"/>
      <c r="H152" s="45"/>
      <c r="I152" s="91">
        <f t="shared" si="143"/>
        <v>0</v>
      </c>
      <c r="J152" s="264"/>
      <c r="K152" s="45"/>
      <c r="L152" s="95">
        <f t="shared" si="144"/>
        <v>0</v>
      </c>
      <c r="M152" s="230"/>
      <c r="N152" s="45"/>
      <c r="O152" s="91">
        <f t="shared" si="145"/>
        <v>0</v>
      </c>
      <c r="P152" s="291"/>
      <c r="Q152" s="297"/>
    </row>
    <row r="153" spans="1:17" hidden="1" x14ac:dyDescent="0.25">
      <c r="A153" s="29">
        <v>2363</v>
      </c>
      <c r="B153" s="43" t="s">
        <v>148</v>
      </c>
      <c r="C153" s="190">
        <f t="shared" si="100"/>
        <v>0</v>
      </c>
      <c r="D153" s="264"/>
      <c r="E153" s="45"/>
      <c r="F153" s="95">
        <f t="shared" si="142"/>
        <v>0</v>
      </c>
      <c r="G153" s="230"/>
      <c r="H153" s="45"/>
      <c r="I153" s="91">
        <f t="shared" si="143"/>
        <v>0</v>
      </c>
      <c r="J153" s="264"/>
      <c r="K153" s="45"/>
      <c r="L153" s="95">
        <f t="shared" si="144"/>
        <v>0</v>
      </c>
      <c r="M153" s="230"/>
      <c r="N153" s="45"/>
      <c r="O153" s="91">
        <f t="shared" si="145"/>
        <v>0</v>
      </c>
      <c r="P153" s="291"/>
      <c r="Q153" s="297"/>
    </row>
    <row r="154" spans="1:17" hidden="1" x14ac:dyDescent="0.25">
      <c r="A154" s="29">
        <v>2364</v>
      </c>
      <c r="B154" s="43" t="s">
        <v>149</v>
      </c>
      <c r="C154" s="190">
        <f t="shared" si="100"/>
        <v>0</v>
      </c>
      <c r="D154" s="264"/>
      <c r="E154" s="45"/>
      <c r="F154" s="95">
        <f t="shared" si="142"/>
        <v>0</v>
      </c>
      <c r="G154" s="230"/>
      <c r="H154" s="45"/>
      <c r="I154" s="91">
        <f t="shared" si="143"/>
        <v>0</v>
      </c>
      <c r="J154" s="264"/>
      <c r="K154" s="45"/>
      <c r="L154" s="95">
        <f t="shared" si="144"/>
        <v>0</v>
      </c>
      <c r="M154" s="230"/>
      <c r="N154" s="45"/>
      <c r="O154" s="91">
        <f t="shared" si="145"/>
        <v>0</v>
      </c>
      <c r="P154" s="291"/>
      <c r="Q154" s="297"/>
    </row>
    <row r="155" spans="1:17" ht="12.75" hidden="1" customHeight="1" x14ac:dyDescent="0.25">
      <c r="A155" s="29">
        <v>2365</v>
      </c>
      <c r="B155" s="43" t="s">
        <v>150</v>
      </c>
      <c r="C155" s="190">
        <f t="shared" si="100"/>
        <v>0</v>
      </c>
      <c r="D155" s="264"/>
      <c r="E155" s="45"/>
      <c r="F155" s="95">
        <f t="shared" si="142"/>
        <v>0</v>
      </c>
      <c r="G155" s="230"/>
      <c r="H155" s="45"/>
      <c r="I155" s="91">
        <f t="shared" si="143"/>
        <v>0</v>
      </c>
      <c r="J155" s="264"/>
      <c r="K155" s="45"/>
      <c r="L155" s="95">
        <f t="shared" si="144"/>
        <v>0</v>
      </c>
      <c r="M155" s="230"/>
      <c r="N155" s="45"/>
      <c r="O155" s="91">
        <f t="shared" si="145"/>
        <v>0</v>
      </c>
      <c r="P155" s="291"/>
      <c r="Q155" s="297"/>
    </row>
    <row r="156" spans="1:17" ht="36" hidden="1" x14ac:dyDescent="0.25">
      <c r="A156" s="29">
        <v>2366</v>
      </c>
      <c r="B156" s="43" t="s">
        <v>151</v>
      </c>
      <c r="C156" s="190">
        <f t="shared" si="100"/>
        <v>0</v>
      </c>
      <c r="D156" s="264"/>
      <c r="E156" s="45"/>
      <c r="F156" s="95">
        <f t="shared" si="142"/>
        <v>0</v>
      </c>
      <c r="G156" s="230"/>
      <c r="H156" s="45"/>
      <c r="I156" s="91">
        <f t="shared" si="143"/>
        <v>0</v>
      </c>
      <c r="J156" s="264"/>
      <c r="K156" s="45"/>
      <c r="L156" s="95">
        <f t="shared" si="144"/>
        <v>0</v>
      </c>
      <c r="M156" s="230"/>
      <c r="N156" s="45"/>
      <c r="O156" s="91">
        <f t="shared" si="145"/>
        <v>0</v>
      </c>
      <c r="P156" s="291"/>
      <c r="Q156" s="297"/>
    </row>
    <row r="157" spans="1:17" ht="48" hidden="1" x14ac:dyDescent="0.25">
      <c r="A157" s="29">
        <v>2369</v>
      </c>
      <c r="B157" s="43" t="s">
        <v>152</v>
      </c>
      <c r="C157" s="190">
        <f t="shared" si="100"/>
        <v>0</v>
      </c>
      <c r="D157" s="264"/>
      <c r="E157" s="45"/>
      <c r="F157" s="95">
        <f t="shared" si="142"/>
        <v>0</v>
      </c>
      <c r="G157" s="230"/>
      <c r="H157" s="45"/>
      <c r="I157" s="91">
        <f t="shared" si="143"/>
        <v>0</v>
      </c>
      <c r="J157" s="264"/>
      <c r="K157" s="45"/>
      <c r="L157" s="95">
        <f t="shared" si="144"/>
        <v>0</v>
      </c>
      <c r="M157" s="230"/>
      <c r="N157" s="45"/>
      <c r="O157" s="91">
        <f t="shared" si="145"/>
        <v>0</v>
      </c>
      <c r="P157" s="291"/>
      <c r="Q157" s="297"/>
    </row>
    <row r="158" spans="1:17" x14ac:dyDescent="0.25">
      <c r="A158" s="73">
        <v>2370</v>
      </c>
      <c r="B158" s="58" t="s">
        <v>153</v>
      </c>
      <c r="C158" s="195">
        <f t="shared" si="100"/>
        <v>1380</v>
      </c>
      <c r="D158" s="261">
        <v>690</v>
      </c>
      <c r="E158" s="707"/>
      <c r="F158" s="907">
        <f t="shared" si="142"/>
        <v>690</v>
      </c>
      <c r="G158" s="232"/>
      <c r="H158" s="707"/>
      <c r="I158" s="907">
        <f t="shared" si="143"/>
        <v>0</v>
      </c>
      <c r="J158" s="261">
        <v>690</v>
      </c>
      <c r="K158" s="77"/>
      <c r="L158" s="174">
        <f t="shared" si="144"/>
        <v>690</v>
      </c>
      <c r="M158" s="232"/>
      <c r="N158" s="77"/>
      <c r="O158" s="154">
        <f t="shared" si="145"/>
        <v>0</v>
      </c>
      <c r="P158" s="292"/>
      <c r="Q158" s="297"/>
    </row>
    <row r="159" spans="1:17" hidden="1" x14ac:dyDescent="0.25">
      <c r="A159" s="73">
        <v>2380</v>
      </c>
      <c r="B159" s="58" t="s">
        <v>154</v>
      </c>
      <c r="C159" s="195">
        <f t="shared" si="100"/>
        <v>0</v>
      </c>
      <c r="D159" s="86">
        <f t="shared" ref="D159:E159" si="146">SUM(D160:D161)</f>
        <v>0</v>
      </c>
      <c r="E159" s="74">
        <f t="shared" si="146"/>
        <v>0</v>
      </c>
      <c r="F159" s="174">
        <f>SUM(F160:F161)</f>
        <v>0</v>
      </c>
      <c r="G159" s="229">
        <f t="shared" ref="G159:N159" si="147">SUM(G160:G161)</f>
        <v>0</v>
      </c>
      <c r="H159" s="74">
        <f t="shared" si="147"/>
        <v>0</v>
      </c>
      <c r="I159" s="154">
        <f t="shared" si="147"/>
        <v>0</v>
      </c>
      <c r="J159" s="86">
        <f t="shared" si="147"/>
        <v>0</v>
      </c>
      <c r="K159" s="74">
        <f t="shared" si="147"/>
        <v>0</v>
      </c>
      <c r="L159" s="174">
        <f t="shared" si="147"/>
        <v>0</v>
      </c>
      <c r="M159" s="229">
        <f t="shared" si="147"/>
        <v>0</v>
      </c>
      <c r="N159" s="74">
        <f t="shared" si="147"/>
        <v>0</v>
      </c>
      <c r="O159" s="154">
        <f>SUM(O160:O161)</f>
        <v>0</v>
      </c>
      <c r="P159" s="292"/>
      <c r="Q159" s="297"/>
    </row>
    <row r="160" spans="1:17" hidden="1" x14ac:dyDescent="0.25">
      <c r="A160" s="26">
        <v>2381</v>
      </c>
      <c r="B160" s="40" t="s">
        <v>155</v>
      </c>
      <c r="C160" s="189">
        <f t="shared" si="100"/>
        <v>0</v>
      </c>
      <c r="D160" s="263"/>
      <c r="E160" s="42"/>
      <c r="F160" s="176">
        <f t="shared" ref="F160:F163" si="148">D160+E160</f>
        <v>0</v>
      </c>
      <c r="G160" s="220"/>
      <c r="H160" s="42"/>
      <c r="I160" s="90">
        <f t="shared" ref="I160:I163" si="149">G160+H160</f>
        <v>0</v>
      </c>
      <c r="J160" s="263"/>
      <c r="K160" s="42"/>
      <c r="L160" s="176">
        <f t="shared" ref="L160:L163" si="150">J160+K160</f>
        <v>0</v>
      </c>
      <c r="M160" s="220"/>
      <c r="N160" s="42"/>
      <c r="O160" s="90">
        <f t="shared" ref="O160:O163" si="151">M160+N160</f>
        <v>0</v>
      </c>
      <c r="P160" s="290"/>
      <c r="Q160" s="297"/>
    </row>
    <row r="161" spans="1:17" ht="24" hidden="1" x14ac:dyDescent="0.25">
      <c r="A161" s="29">
        <v>2389</v>
      </c>
      <c r="B161" s="43" t="s">
        <v>156</v>
      </c>
      <c r="C161" s="190">
        <f t="shared" si="100"/>
        <v>0</v>
      </c>
      <c r="D161" s="264"/>
      <c r="E161" s="45"/>
      <c r="F161" s="95">
        <f t="shared" si="148"/>
        <v>0</v>
      </c>
      <c r="G161" s="230"/>
      <c r="H161" s="45"/>
      <c r="I161" s="91">
        <f t="shared" si="149"/>
        <v>0</v>
      </c>
      <c r="J161" s="264"/>
      <c r="K161" s="45"/>
      <c r="L161" s="95">
        <f t="shared" si="150"/>
        <v>0</v>
      </c>
      <c r="M161" s="230"/>
      <c r="N161" s="45"/>
      <c r="O161" s="91">
        <f t="shared" si="151"/>
        <v>0</v>
      </c>
      <c r="P161" s="291"/>
      <c r="Q161" s="297"/>
    </row>
    <row r="162" spans="1:17" hidden="1" x14ac:dyDescent="0.25">
      <c r="A162" s="73">
        <v>2390</v>
      </c>
      <c r="B162" s="58" t="s">
        <v>157</v>
      </c>
      <c r="C162" s="195">
        <f t="shared" si="100"/>
        <v>0</v>
      </c>
      <c r="D162" s="261"/>
      <c r="E162" s="77"/>
      <c r="F162" s="174">
        <f t="shared" si="148"/>
        <v>0</v>
      </c>
      <c r="G162" s="232"/>
      <c r="H162" s="77"/>
      <c r="I162" s="154">
        <f t="shared" si="149"/>
        <v>0</v>
      </c>
      <c r="J162" s="261"/>
      <c r="K162" s="77"/>
      <c r="L162" s="174">
        <f t="shared" si="150"/>
        <v>0</v>
      </c>
      <c r="M162" s="232"/>
      <c r="N162" s="77"/>
      <c r="O162" s="154">
        <f t="shared" si="151"/>
        <v>0</v>
      </c>
      <c r="P162" s="292"/>
      <c r="Q162" s="297"/>
    </row>
    <row r="163" spans="1:17" hidden="1" x14ac:dyDescent="0.25">
      <c r="A163" s="35">
        <v>2400</v>
      </c>
      <c r="B163" s="72" t="s">
        <v>158</v>
      </c>
      <c r="C163" s="188">
        <f t="shared" si="100"/>
        <v>0</v>
      </c>
      <c r="D163" s="248"/>
      <c r="E163" s="80"/>
      <c r="F163" s="175">
        <f t="shared" si="148"/>
        <v>0</v>
      </c>
      <c r="G163" s="234"/>
      <c r="H163" s="80"/>
      <c r="I163" s="123">
        <f t="shared" si="149"/>
        <v>0</v>
      </c>
      <c r="J163" s="248"/>
      <c r="K163" s="80"/>
      <c r="L163" s="175">
        <f t="shared" si="150"/>
        <v>0</v>
      </c>
      <c r="M163" s="234"/>
      <c r="N163" s="80"/>
      <c r="O163" s="123">
        <f t="shared" si="151"/>
        <v>0</v>
      </c>
      <c r="P163" s="293"/>
      <c r="Q163" s="297"/>
    </row>
    <row r="164" spans="1:17" ht="24" x14ac:dyDescent="0.25">
      <c r="A164" s="35">
        <v>2500</v>
      </c>
      <c r="B164" s="72" t="s">
        <v>159</v>
      </c>
      <c r="C164" s="188">
        <f t="shared" si="100"/>
        <v>101</v>
      </c>
      <c r="D164" s="130">
        <f t="shared" ref="D164:E164" si="152">SUM(D165,D170)</f>
        <v>101</v>
      </c>
      <c r="E164" s="123">
        <f t="shared" si="152"/>
        <v>0</v>
      </c>
      <c r="F164" s="898">
        <f>SUM(F165,F170)</f>
        <v>101</v>
      </c>
      <c r="G164" s="228">
        <f t="shared" ref="G164:O164" si="153">SUM(G165,G170)</f>
        <v>0</v>
      </c>
      <c r="H164" s="123">
        <f t="shared" si="153"/>
        <v>0</v>
      </c>
      <c r="I164" s="898">
        <f t="shared" si="153"/>
        <v>0</v>
      </c>
      <c r="J164" s="130">
        <f t="shared" si="153"/>
        <v>0</v>
      </c>
      <c r="K164" s="38">
        <f t="shared" si="153"/>
        <v>0</v>
      </c>
      <c r="L164" s="175">
        <f t="shared" si="153"/>
        <v>0</v>
      </c>
      <c r="M164" s="228">
        <f t="shared" si="153"/>
        <v>0</v>
      </c>
      <c r="N164" s="38">
        <f t="shared" si="153"/>
        <v>0</v>
      </c>
      <c r="O164" s="123">
        <f t="shared" si="153"/>
        <v>0</v>
      </c>
      <c r="P164" s="314"/>
      <c r="Q164" s="297"/>
    </row>
    <row r="165" spans="1:17" ht="16.5" customHeight="1" x14ac:dyDescent="0.25">
      <c r="A165" s="341">
        <v>2510</v>
      </c>
      <c r="B165" s="40" t="s">
        <v>160</v>
      </c>
      <c r="C165" s="189">
        <f t="shared" si="100"/>
        <v>101</v>
      </c>
      <c r="D165" s="131">
        <f t="shared" ref="D165:E165" si="154">SUM(D166:D169)</f>
        <v>101</v>
      </c>
      <c r="E165" s="90">
        <f t="shared" si="154"/>
        <v>0</v>
      </c>
      <c r="F165" s="900">
        <f>SUM(F166:F169)</f>
        <v>101</v>
      </c>
      <c r="G165" s="233">
        <f t="shared" ref="G165:O165" si="155">SUM(G166:G169)</f>
        <v>0</v>
      </c>
      <c r="H165" s="90">
        <f t="shared" si="155"/>
        <v>0</v>
      </c>
      <c r="I165" s="900">
        <f t="shared" si="155"/>
        <v>0</v>
      </c>
      <c r="J165" s="131">
        <f t="shared" si="155"/>
        <v>0</v>
      </c>
      <c r="K165" s="79">
        <f t="shared" si="155"/>
        <v>0</v>
      </c>
      <c r="L165" s="176">
        <f t="shared" si="155"/>
        <v>0</v>
      </c>
      <c r="M165" s="233">
        <f t="shared" si="155"/>
        <v>0</v>
      </c>
      <c r="N165" s="79">
        <f t="shared" si="155"/>
        <v>0</v>
      </c>
      <c r="O165" s="155">
        <f t="shared" si="155"/>
        <v>0</v>
      </c>
      <c r="P165" s="295"/>
      <c r="Q165" s="297"/>
    </row>
    <row r="166" spans="1:17" ht="24" hidden="1" x14ac:dyDescent="0.25">
      <c r="A166" s="30">
        <v>2512</v>
      </c>
      <c r="B166" s="43" t="s">
        <v>161</v>
      </c>
      <c r="C166" s="190">
        <f t="shared" si="100"/>
        <v>0</v>
      </c>
      <c r="D166" s="264"/>
      <c r="E166" s="45"/>
      <c r="F166" s="95">
        <f t="shared" ref="F166:F171" si="156">D166+E166</f>
        <v>0</v>
      </c>
      <c r="G166" s="230"/>
      <c r="H166" s="45"/>
      <c r="I166" s="91">
        <f t="shared" ref="I166:I171" si="157">G166+H166</f>
        <v>0</v>
      </c>
      <c r="J166" s="264"/>
      <c r="K166" s="45"/>
      <c r="L166" s="95">
        <f t="shared" ref="L166:L171" si="158">J166+K166</f>
        <v>0</v>
      </c>
      <c r="M166" s="230"/>
      <c r="N166" s="45"/>
      <c r="O166" s="91">
        <f t="shared" ref="O166:O171" si="159">M166+N166</f>
        <v>0</v>
      </c>
      <c r="P166" s="291"/>
      <c r="Q166" s="297"/>
    </row>
    <row r="167" spans="1:17" ht="36" x14ac:dyDescent="0.25">
      <c r="A167" s="30">
        <v>2513</v>
      </c>
      <c r="B167" s="43" t="s">
        <v>162</v>
      </c>
      <c r="C167" s="190">
        <f t="shared" si="100"/>
        <v>101</v>
      </c>
      <c r="D167" s="264">
        <v>101</v>
      </c>
      <c r="E167" s="705"/>
      <c r="F167" s="899">
        <f t="shared" si="156"/>
        <v>101</v>
      </c>
      <c r="G167" s="230"/>
      <c r="H167" s="705"/>
      <c r="I167" s="899">
        <f t="shared" si="157"/>
        <v>0</v>
      </c>
      <c r="J167" s="264"/>
      <c r="K167" s="45"/>
      <c r="L167" s="95">
        <f t="shared" si="158"/>
        <v>0</v>
      </c>
      <c r="M167" s="230"/>
      <c r="N167" s="45"/>
      <c r="O167" s="91">
        <f t="shared" si="159"/>
        <v>0</v>
      </c>
      <c r="P167" s="291"/>
      <c r="Q167" s="297"/>
    </row>
    <row r="168" spans="1:17" ht="24" hidden="1" x14ac:dyDescent="0.25">
      <c r="A168" s="30">
        <v>2515</v>
      </c>
      <c r="B168" s="43" t="s">
        <v>163</v>
      </c>
      <c r="C168" s="190">
        <f t="shared" si="100"/>
        <v>0</v>
      </c>
      <c r="D168" s="264"/>
      <c r="E168" s="45"/>
      <c r="F168" s="95">
        <f t="shared" si="156"/>
        <v>0</v>
      </c>
      <c r="G168" s="230"/>
      <c r="H168" s="45"/>
      <c r="I168" s="91">
        <f t="shared" si="157"/>
        <v>0</v>
      </c>
      <c r="J168" s="264"/>
      <c r="K168" s="45"/>
      <c r="L168" s="95">
        <f t="shared" si="158"/>
        <v>0</v>
      </c>
      <c r="M168" s="230"/>
      <c r="N168" s="45"/>
      <c r="O168" s="91">
        <f t="shared" si="159"/>
        <v>0</v>
      </c>
      <c r="P168" s="291"/>
      <c r="Q168" s="297"/>
    </row>
    <row r="169" spans="1:17" ht="24" hidden="1" x14ac:dyDescent="0.25">
      <c r="A169" s="30">
        <v>2519</v>
      </c>
      <c r="B169" s="43" t="s">
        <v>164</v>
      </c>
      <c r="C169" s="190">
        <f t="shared" si="100"/>
        <v>0</v>
      </c>
      <c r="D169" s="264"/>
      <c r="E169" s="45"/>
      <c r="F169" s="95">
        <f t="shared" si="156"/>
        <v>0</v>
      </c>
      <c r="G169" s="230"/>
      <c r="H169" s="45"/>
      <c r="I169" s="91">
        <f t="shared" si="157"/>
        <v>0</v>
      </c>
      <c r="J169" s="264"/>
      <c r="K169" s="45"/>
      <c r="L169" s="95">
        <f t="shared" si="158"/>
        <v>0</v>
      </c>
      <c r="M169" s="230"/>
      <c r="N169" s="45"/>
      <c r="O169" s="91">
        <f t="shared" si="159"/>
        <v>0</v>
      </c>
      <c r="P169" s="291"/>
      <c r="Q169" s="297"/>
    </row>
    <row r="170" spans="1:17" ht="24" hidden="1" x14ac:dyDescent="0.25">
      <c r="A170" s="75">
        <v>2520</v>
      </c>
      <c r="B170" s="43" t="s">
        <v>165</v>
      </c>
      <c r="C170" s="190">
        <f t="shared" si="100"/>
        <v>0</v>
      </c>
      <c r="D170" s="264"/>
      <c r="E170" s="45"/>
      <c r="F170" s="95">
        <f t="shared" si="156"/>
        <v>0</v>
      </c>
      <c r="G170" s="230"/>
      <c r="H170" s="45"/>
      <c r="I170" s="91">
        <f t="shared" si="157"/>
        <v>0</v>
      </c>
      <c r="J170" s="264"/>
      <c r="K170" s="45"/>
      <c r="L170" s="95">
        <f t="shared" si="158"/>
        <v>0</v>
      </c>
      <c r="M170" s="230"/>
      <c r="N170" s="45"/>
      <c r="O170" s="91">
        <f t="shared" si="159"/>
        <v>0</v>
      </c>
      <c r="P170" s="291"/>
      <c r="Q170" s="297"/>
    </row>
    <row r="171" spans="1:17" s="81" customFormat="1" ht="48" hidden="1" x14ac:dyDescent="0.25">
      <c r="A171" s="17">
        <v>2800</v>
      </c>
      <c r="B171" s="40" t="s">
        <v>166</v>
      </c>
      <c r="C171" s="189">
        <f t="shared" si="100"/>
        <v>0</v>
      </c>
      <c r="D171" s="263"/>
      <c r="E171" s="42"/>
      <c r="F171" s="325">
        <f t="shared" si="156"/>
        <v>0</v>
      </c>
      <c r="G171" s="212"/>
      <c r="H171" s="28"/>
      <c r="I171" s="331">
        <f t="shared" si="157"/>
        <v>0</v>
      </c>
      <c r="J171" s="245"/>
      <c r="K171" s="28"/>
      <c r="L171" s="325">
        <f t="shared" si="158"/>
        <v>0</v>
      </c>
      <c r="M171" s="212"/>
      <c r="N171" s="28"/>
      <c r="O171" s="331">
        <f t="shared" si="159"/>
        <v>0</v>
      </c>
      <c r="P171" s="288"/>
      <c r="Q171" s="300"/>
    </row>
    <row r="172" spans="1:17" hidden="1" x14ac:dyDescent="0.25">
      <c r="A172" s="70">
        <v>3000</v>
      </c>
      <c r="B172" s="70" t="s">
        <v>167</v>
      </c>
      <c r="C172" s="200">
        <f t="shared" si="100"/>
        <v>0</v>
      </c>
      <c r="D172" s="137">
        <f t="shared" ref="D172:E172" si="160">SUM(D173,D183)</f>
        <v>0</v>
      </c>
      <c r="E172" s="71">
        <f t="shared" si="160"/>
        <v>0</v>
      </c>
      <c r="F172" s="172">
        <f>SUM(F173,F183)</f>
        <v>0</v>
      </c>
      <c r="G172" s="227">
        <f t="shared" ref="G172:N172" si="161">SUM(G173,G183)</f>
        <v>0</v>
      </c>
      <c r="H172" s="71">
        <f t="shared" si="161"/>
        <v>0</v>
      </c>
      <c r="I172" s="125">
        <f t="shared" si="161"/>
        <v>0</v>
      </c>
      <c r="J172" s="137">
        <f t="shared" si="161"/>
        <v>0</v>
      </c>
      <c r="K172" s="71">
        <f t="shared" si="161"/>
        <v>0</v>
      </c>
      <c r="L172" s="172">
        <f t="shared" si="161"/>
        <v>0</v>
      </c>
      <c r="M172" s="227">
        <f t="shared" si="161"/>
        <v>0</v>
      </c>
      <c r="N172" s="71">
        <f t="shared" si="161"/>
        <v>0</v>
      </c>
      <c r="O172" s="125">
        <f>SUM(O173,O183)</f>
        <v>0</v>
      </c>
      <c r="P172" s="313"/>
      <c r="Q172" s="297"/>
    </row>
    <row r="173" spans="1:17" ht="24" hidden="1" x14ac:dyDescent="0.25">
      <c r="A173" s="35">
        <v>3200</v>
      </c>
      <c r="B173" s="82" t="s">
        <v>168</v>
      </c>
      <c r="C173" s="188">
        <f t="shared" si="100"/>
        <v>0</v>
      </c>
      <c r="D173" s="130">
        <f t="shared" ref="D173:E173" si="162">SUM(D174,D178)</f>
        <v>0</v>
      </c>
      <c r="E173" s="38">
        <f t="shared" si="162"/>
        <v>0</v>
      </c>
      <c r="F173" s="175">
        <f>SUM(F174,F178)</f>
        <v>0</v>
      </c>
      <c r="G173" s="228">
        <f t="shared" ref="G173:O173" si="163">SUM(G174,G178)</f>
        <v>0</v>
      </c>
      <c r="H173" s="38">
        <f t="shared" si="163"/>
        <v>0</v>
      </c>
      <c r="I173" s="123">
        <f t="shared" si="163"/>
        <v>0</v>
      </c>
      <c r="J173" s="130">
        <f t="shared" si="163"/>
        <v>0</v>
      </c>
      <c r="K173" s="38">
        <f t="shared" si="163"/>
        <v>0</v>
      </c>
      <c r="L173" s="175">
        <f t="shared" si="163"/>
        <v>0</v>
      </c>
      <c r="M173" s="228">
        <f t="shared" si="163"/>
        <v>0</v>
      </c>
      <c r="N173" s="38">
        <f t="shared" si="163"/>
        <v>0</v>
      </c>
      <c r="O173" s="124">
        <f t="shared" si="163"/>
        <v>0</v>
      </c>
      <c r="P173" s="314"/>
      <c r="Q173" s="297"/>
    </row>
    <row r="174" spans="1:17" ht="36" hidden="1" x14ac:dyDescent="0.25">
      <c r="A174" s="341">
        <v>3260</v>
      </c>
      <c r="B174" s="40" t="s">
        <v>169</v>
      </c>
      <c r="C174" s="189">
        <f t="shared" si="100"/>
        <v>0</v>
      </c>
      <c r="D174" s="131">
        <f t="shared" ref="D174:E174" si="164">SUM(D175:D177)</f>
        <v>0</v>
      </c>
      <c r="E174" s="79">
        <f t="shared" si="164"/>
        <v>0</v>
      </c>
      <c r="F174" s="176">
        <f>SUM(F175:F177)</f>
        <v>0</v>
      </c>
      <c r="G174" s="233">
        <f t="shared" ref="G174:N174" si="165">SUM(G175:G177)</f>
        <v>0</v>
      </c>
      <c r="H174" s="79">
        <f t="shared" si="165"/>
        <v>0</v>
      </c>
      <c r="I174" s="90">
        <f t="shared" si="165"/>
        <v>0</v>
      </c>
      <c r="J174" s="131">
        <f t="shared" si="165"/>
        <v>0</v>
      </c>
      <c r="K174" s="79">
        <f t="shared" si="165"/>
        <v>0</v>
      </c>
      <c r="L174" s="176">
        <f t="shared" si="165"/>
        <v>0</v>
      </c>
      <c r="M174" s="233">
        <f t="shared" si="165"/>
        <v>0</v>
      </c>
      <c r="N174" s="79">
        <f t="shared" si="165"/>
        <v>0</v>
      </c>
      <c r="O174" s="90">
        <f>SUM(O175:O177)</f>
        <v>0</v>
      </c>
      <c r="P174" s="290"/>
      <c r="Q174" s="297"/>
    </row>
    <row r="175" spans="1:17" ht="24" hidden="1" x14ac:dyDescent="0.25">
      <c r="A175" s="30">
        <v>3261</v>
      </c>
      <c r="B175" s="43" t="s">
        <v>170</v>
      </c>
      <c r="C175" s="190">
        <f t="shared" si="100"/>
        <v>0</v>
      </c>
      <c r="D175" s="264"/>
      <c r="E175" s="45"/>
      <c r="F175" s="95">
        <f t="shared" ref="F175:F177" si="166">D175+E175</f>
        <v>0</v>
      </c>
      <c r="G175" s="230"/>
      <c r="H175" s="45"/>
      <c r="I175" s="91">
        <f t="shared" ref="I175:I177" si="167">G175+H175</f>
        <v>0</v>
      </c>
      <c r="J175" s="264"/>
      <c r="K175" s="45"/>
      <c r="L175" s="95">
        <f t="shared" ref="L175:L177" si="168">J175+K175</f>
        <v>0</v>
      </c>
      <c r="M175" s="230"/>
      <c r="N175" s="45"/>
      <c r="O175" s="91">
        <f t="shared" ref="O175:O177" si="169">M175+N175</f>
        <v>0</v>
      </c>
      <c r="P175" s="291"/>
      <c r="Q175" s="297"/>
    </row>
    <row r="176" spans="1:17" ht="36" hidden="1" x14ac:dyDescent="0.25">
      <c r="A176" s="30">
        <v>3262</v>
      </c>
      <c r="B176" s="43" t="s">
        <v>171</v>
      </c>
      <c r="C176" s="190">
        <f t="shared" si="100"/>
        <v>0</v>
      </c>
      <c r="D176" s="264"/>
      <c r="E176" s="45"/>
      <c r="F176" s="95">
        <f t="shared" si="166"/>
        <v>0</v>
      </c>
      <c r="G176" s="230"/>
      <c r="H176" s="45"/>
      <c r="I176" s="91">
        <f t="shared" si="167"/>
        <v>0</v>
      </c>
      <c r="J176" s="264"/>
      <c r="K176" s="45"/>
      <c r="L176" s="95">
        <f t="shared" si="168"/>
        <v>0</v>
      </c>
      <c r="M176" s="230"/>
      <c r="N176" s="45"/>
      <c r="O176" s="91">
        <f t="shared" si="169"/>
        <v>0</v>
      </c>
      <c r="P176" s="291"/>
      <c r="Q176" s="297"/>
    </row>
    <row r="177" spans="1:17" ht="24" hidden="1" x14ac:dyDescent="0.25">
      <c r="A177" s="30">
        <v>3263</v>
      </c>
      <c r="B177" s="43" t="s">
        <v>172</v>
      </c>
      <c r="C177" s="190">
        <f t="shared" ref="C177:C240" si="170">SUM(F177,I177,L177,O177)</f>
        <v>0</v>
      </c>
      <c r="D177" s="264"/>
      <c r="E177" s="45"/>
      <c r="F177" s="95">
        <f t="shared" si="166"/>
        <v>0</v>
      </c>
      <c r="G177" s="230"/>
      <c r="H177" s="45"/>
      <c r="I177" s="91">
        <f t="shared" si="167"/>
        <v>0</v>
      </c>
      <c r="J177" s="264"/>
      <c r="K177" s="45"/>
      <c r="L177" s="95">
        <f t="shared" si="168"/>
        <v>0</v>
      </c>
      <c r="M177" s="230"/>
      <c r="N177" s="45"/>
      <c r="O177" s="91">
        <f t="shared" si="169"/>
        <v>0</v>
      </c>
      <c r="P177" s="291"/>
      <c r="Q177" s="297"/>
    </row>
    <row r="178" spans="1:17" ht="84" hidden="1" x14ac:dyDescent="0.25">
      <c r="A178" s="341">
        <v>3290</v>
      </c>
      <c r="B178" s="40" t="s">
        <v>300</v>
      </c>
      <c r="C178" s="201">
        <f t="shared" si="170"/>
        <v>0</v>
      </c>
      <c r="D178" s="131">
        <f t="shared" ref="D178:E178" si="171">SUM(D179:D182)</f>
        <v>0</v>
      </c>
      <c r="E178" s="79">
        <f t="shared" si="171"/>
        <v>0</v>
      </c>
      <c r="F178" s="176">
        <f>SUM(F179:F182)</f>
        <v>0</v>
      </c>
      <c r="G178" s="233">
        <f t="shared" ref="G178:O178" si="172">SUM(G179:G182)</f>
        <v>0</v>
      </c>
      <c r="H178" s="79">
        <f t="shared" si="172"/>
        <v>0</v>
      </c>
      <c r="I178" s="90">
        <f t="shared" si="172"/>
        <v>0</v>
      </c>
      <c r="J178" s="131">
        <f t="shared" si="172"/>
        <v>0</v>
      </c>
      <c r="K178" s="79">
        <f t="shared" si="172"/>
        <v>0</v>
      </c>
      <c r="L178" s="176">
        <f t="shared" si="172"/>
        <v>0</v>
      </c>
      <c r="M178" s="233">
        <f t="shared" si="172"/>
        <v>0</v>
      </c>
      <c r="N178" s="79">
        <f t="shared" si="172"/>
        <v>0</v>
      </c>
      <c r="O178" s="156">
        <f t="shared" si="172"/>
        <v>0</v>
      </c>
      <c r="P178" s="294"/>
      <c r="Q178" s="297"/>
    </row>
    <row r="179" spans="1:17" ht="72" hidden="1" x14ac:dyDescent="0.25">
      <c r="A179" s="30">
        <v>3291</v>
      </c>
      <c r="B179" s="43" t="s">
        <v>173</v>
      </c>
      <c r="C179" s="190">
        <f t="shared" si="170"/>
        <v>0</v>
      </c>
      <c r="D179" s="264"/>
      <c r="E179" s="45"/>
      <c r="F179" s="95">
        <f t="shared" ref="F179:F182" si="173">D179+E179</f>
        <v>0</v>
      </c>
      <c r="G179" s="230"/>
      <c r="H179" s="45"/>
      <c r="I179" s="91">
        <f t="shared" ref="I179:I182" si="174">G179+H179</f>
        <v>0</v>
      </c>
      <c r="J179" s="264"/>
      <c r="K179" s="45"/>
      <c r="L179" s="95">
        <f t="shared" ref="L179:L182" si="175">J179+K179</f>
        <v>0</v>
      </c>
      <c r="M179" s="230"/>
      <c r="N179" s="45"/>
      <c r="O179" s="91">
        <f t="shared" ref="O179:O182" si="176">M179+N179</f>
        <v>0</v>
      </c>
      <c r="P179" s="291"/>
      <c r="Q179" s="297"/>
    </row>
    <row r="180" spans="1:17" ht="72" hidden="1" x14ac:dyDescent="0.25">
      <c r="A180" s="30">
        <v>3292</v>
      </c>
      <c r="B180" s="43" t="s">
        <v>174</v>
      </c>
      <c r="C180" s="190">
        <f t="shared" si="170"/>
        <v>0</v>
      </c>
      <c r="D180" s="264"/>
      <c r="E180" s="45"/>
      <c r="F180" s="95">
        <f t="shared" si="173"/>
        <v>0</v>
      </c>
      <c r="G180" s="230"/>
      <c r="H180" s="45"/>
      <c r="I180" s="91">
        <f t="shared" si="174"/>
        <v>0</v>
      </c>
      <c r="J180" s="264"/>
      <c r="K180" s="45"/>
      <c r="L180" s="95">
        <f t="shared" si="175"/>
        <v>0</v>
      </c>
      <c r="M180" s="230"/>
      <c r="N180" s="45"/>
      <c r="O180" s="91">
        <f t="shared" si="176"/>
        <v>0</v>
      </c>
      <c r="P180" s="291"/>
      <c r="Q180" s="297"/>
    </row>
    <row r="181" spans="1:17" ht="72" hidden="1" x14ac:dyDescent="0.25">
      <c r="A181" s="30">
        <v>3293</v>
      </c>
      <c r="B181" s="43" t="s">
        <v>175</v>
      </c>
      <c r="C181" s="190">
        <f t="shared" si="170"/>
        <v>0</v>
      </c>
      <c r="D181" s="264"/>
      <c r="E181" s="45"/>
      <c r="F181" s="95">
        <f t="shared" si="173"/>
        <v>0</v>
      </c>
      <c r="G181" s="230"/>
      <c r="H181" s="45"/>
      <c r="I181" s="91">
        <f t="shared" si="174"/>
        <v>0</v>
      </c>
      <c r="J181" s="264"/>
      <c r="K181" s="45"/>
      <c r="L181" s="95">
        <f t="shared" si="175"/>
        <v>0</v>
      </c>
      <c r="M181" s="230"/>
      <c r="N181" s="45"/>
      <c r="O181" s="91">
        <f t="shared" si="176"/>
        <v>0</v>
      </c>
      <c r="P181" s="291"/>
      <c r="Q181" s="297"/>
    </row>
    <row r="182" spans="1:17" ht="60" hidden="1" x14ac:dyDescent="0.25">
      <c r="A182" s="83">
        <v>3294</v>
      </c>
      <c r="B182" s="43" t="s">
        <v>176</v>
      </c>
      <c r="C182" s="201">
        <f t="shared" si="170"/>
        <v>0</v>
      </c>
      <c r="D182" s="265"/>
      <c r="E182" s="84"/>
      <c r="F182" s="329">
        <f t="shared" si="173"/>
        <v>0</v>
      </c>
      <c r="G182" s="235"/>
      <c r="H182" s="84"/>
      <c r="I182" s="156">
        <f t="shared" si="174"/>
        <v>0</v>
      </c>
      <c r="J182" s="265"/>
      <c r="K182" s="84"/>
      <c r="L182" s="329">
        <f t="shared" si="175"/>
        <v>0</v>
      </c>
      <c r="M182" s="235"/>
      <c r="N182" s="84"/>
      <c r="O182" s="156">
        <f t="shared" si="176"/>
        <v>0</v>
      </c>
      <c r="P182" s="294"/>
      <c r="Q182" s="297"/>
    </row>
    <row r="183" spans="1:17" ht="48" hidden="1" x14ac:dyDescent="0.25">
      <c r="A183" s="51">
        <v>3300</v>
      </c>
      <c r="B183" s="82" t="s">
        <v>177</v>
      </c>
      <c r="C183" s="202">
        <f t="shared" si="170"/>
        <v>0</v>
      </c>
      <c r="D183" s="138">
        <f t="shared" ref="D183:E183" si="177">SUM(D184:D185)</f>
        <v>0</v>
      </c>
      <c r="E183" s="85">
        <f t="shared" si="177"/>
        <v>0</v>
      </c>
      <c r="F183" s="173">
        <f>SUM(F184:F185)</f>
        <v>0</v>
      </c>
      <c r="G183" s="236">
        <f t="shared" ref="G183:O183" si="178">SUM(G184:G185)</f>
        <v>0</v>
      </c>
      <c r="H183" s="85">
        <f t="shared" si="178"/>
        <v>0</v>
      </c>
      <c r="I183" s="124">
        <f t="shared" si="178"/>
        <v>0</v>
      </c>
      <c r="J183" s="138">
        <f t="shared" si="178"/>
        <v>0</v>
      </c>
      <c r="K183" s="85">
        <f t="shared" si="178"/>
        <v>0</v>
      </c>
      <c r="L183" s="173">
        <f t="shared" si="178"/>
        <v>0</v>
      </c>
      <c r="M183" s="236">
        <f t="shared" si="178"/>
        <v>0</v>
      </c>
      <c r="N183" s="85">
        <f t="shared" si="178"/>
        <v>0</v>
      </c>
      <c r="O183" s="124">
        <f t="shared" si="178"/>
        <v>0</v>
      </c>
      <c r="P183" s="314"/>
      <c r="Q183" s="297"/>
    </row>
    <row r="184" spans="1:17" ht="48" hidden="1" x14ac:dyDescent="0.25">
      <c r="A184" s="57">
        <v>3310</v>
      </c>
      <c r="B184" s="58" t="s">
        <v>178</v>
      </c>
      <c r="C184" s="195">
        <f t="shared" si="170"/>
        <v>0</v>
      </c>
      <c r="D184" s="261"/>
      <c r="E184" s="77"/>
      <c r="F184" s="174">
        <f t="shared" ref="F184:F185" si="179">D184+E184</f>
        <v>0</v>
      </c>
      <c r="G184" s="232"/>
      <c r="H184" s="77"/>
      <c r="I184" s="154">
        <f t="shared" ref="I184:I185" si="180">G184+H184</f>
        <v>0</v>
      </c>
      <c r="J184" s="261"/>
      <c r="K184" s="77"/>
      <c r="L184" s="174">
        <f t="shared" ref="L184:L185" si="181">J184+K184</f>
        <v>0</v>
      </c>
      <c r="M184" s="232"/>
      <c r="N184" s="77"/>
      <c r="O184" s="154">
        <f t="shared" ref="O184:O185" si="182">M184+N184</f>
        <v>0</v>
      </c>
      <c r="P184" s="292"/>
      <c r="Q184" s="297"/>
    </row>
    <row r="185" spans="1:17" ht="60" hidden="1" x14ac:dyDescent="0.25">
      <c r="A185" s="27">
        <v>3320</v>
      </c>
      <c r="B185" s="40" t="s">
        <v>179</v>
      </c>
      <c r="C185" s="189">
        <f t="shared" si="170"/>
        <v>0</v>
      </c>
      <c r="D185" s="263"/>
      <c r="E185" s="42"/>
      <c r="F185" s="176">
        <f t="shared" si="179"/>
        <v>0</v>
      </c>
      <c r="G185" s="220"/>
      <c r="H185" s="42"/>
      <c r="I185" s="90">
        <f t="shared" si="180"/>
        <v>0</v>
      </c>
      <c r="J185" s="263"/>
      <c r="K185" s="42"/>
      <c r="L185" s="176">
        <f t="shared" si="181"/>
        <v>0</v>
      </c>
      <c r="M185" s="220"/>
      <c r="N185" s="42"/>
      <c r="O185" s="90">
        <f t="shared" si="182"/>
        <v>0</v>
      </c>
      <c r="P185" s="290"/>
      <c r="Q185" s="297"/>
    </row>
    <row r="186" spans="1:17" hidden="1" x14ac:dyDescent="0.25">
      <c r="A186" s="87">
        <v>4000</v>
      </c>
      <c r="B186" s="70" t="s">
        <v>180</v>
      </c>
      <c r="C186" s="200">
        <f t="shared" si="170"/>
        <v>0</v>
      </c>
      <c r="D186" s="137">
        <f t="shared" ref="D186:E186" si="183">SUM(D187,D190)</f>
        <v>0</v>
      </c>
      <c r="E186" s="71">
        <f t="shared" si="183"/>
        <v>0</v>
      </c>
      <c r="F186" s="172">
        <f>SUM(F187,F190)</f>
        <v>0</v>
      </c>
      <c r="G186" s="227">
        <f t="shared" ref="G186:N186" si="184">SUM(G187,G190)</f>
        <v>0</v>
      </c>
      <c r="H186" s="71">
        <f t="shared" si="184"/>
        <v>0</v>
      </c>
      <c r="I186" s="125">
        <f t="shared" si="184"/>
        <v>0</v>
      </c>
      <c r="J186" s="137">
        <f t="shared" si="184"/>
        <v>0</v>
      </c>
      <c r="K186" s="71">
        <f t="shared" si="184"/>
        <v>0</v>
      </c>
      <c r="L186" s="172">
        <f t="shared" si="184"/>
        <v>0</v>
      </c>
      <c r="M186" s="227">
        <f t="shared" si="184"/>
        <v>0</v>
      </c>
      <c r="N186" s="71">
        <f t="shared" si="184"/>
        <v>0</v>
      </c>
      <c r="O186" s="125">
        <f>SUM(O187,O190)</f>
        <v>0</v>
      </c>
      <c r="P186" s="313"/>
      <c r="Q186" s="297"/>
    </row>
    <row r="187" spans="1:17" ht="24" hidden="1" x14ac:dyDescent="0.25">
      <c r="A187" s="88">
        <v>4200</v>
      </c>
      <c r="B187" s="72" t="s">
        <v>181</v>
      </c>
      <c r="C187" s="188">
        <f t="shared" si="170"/>
        <v>0</v>
      </c>
      <c r="D187" s="130">
        <f t="shared" ref="D187:E187" si="185">SUM(D188,D189)</f>
        <v>0</v>
      </c>
      <c r="E187" s="38">
        <f t="shared" si="185"/>
        <v>0</v>
      </c>
      <c r="F187" s="175">
        <f>SUM(F188,F189)</f>
        <v>0</v>
      </c>
      <c r="G187" s="228">
        <f t="shared" ref="G187:N187" si="186">SUM(G188,G189)</f>
        <v>0</v>
      </c>
      <c r="H187" s="38">
        <f t="shared" si="186"/>
        <v>0</v>
      </c>
      <c r="I187" s="123">
        <f t="shared" si="186"/>
        <v>0</v>
      </c>
      <c r="J187" s="130">
        <f t="shared" si="186"/>
        <v>0</v>
      </c>
      <c r="K187" s="38">
        <f t="shared" si="186"/>
        <v>0</v>
      </c>
      <c r="L187" s="175">
        <f t="shared" si="186"/>
        <v>0</v>
      </c>
      <c r="M187" s="228">
        <f t="shared" si="186"/>
        <v>0</v>
      </c>
      <c r="N187" s="38">
        <f t="shared" si="186"/>
        <v>0</v>
      </c>
      <c r="O187" s="123">
        <f>SUM(O188,O189)</f>
        <v>0</v>
      </c>
      <c r="P187" s="293"/>
      <c r="Q187" s="297"/>
    </row>
    <row r="188" spans="1:17" ht="36" hidden="1" x14ac:dyDescent="0.25">
      <c r="A188" s="341">
        <v>4240</v>
      </c>
      <c r="B188" s="40" t="s">
        <v>182</v>
      </c>
      <c r="C188" s="189">
        <f t="shared" si="170"/>
        <v>0</v>
      </c>
      <c r="D188" s="263"/>
      <c r="E188" s="42"/>
      <c r="F188" s="176">
        <f t="shared" ref="F188:F189" si="187">D188+E188</f>
        <v>0</v>
      </c>
      <c r="G188" s="220"/>
      <c r="H188" s="42"/>
      <c r="I188" s="90">
        <f t="shared" ref="I188:I189" si="188">G188+H188</f>
        <v>0</v>
      </c>
      <c r="J188" s="263"/>
      <c r="K188" s="42"/>
      <c r="L188" s="176">
        <f t="shared" ref="L188:L189" si="189">J188+K188</f>
        <v>0</v>
      </c>
      <c r="M188" s="220"/>
      <c r="N188" s="42"/>
      <c r="O188" s="90">
        <f t="shared" ref="O188:O189" si="190">M188+N188</f>
        <v>0</v>
      </c>
      <c r="P188" s="290"/>
      <c r="Q188" s="297"/>
    </row>
    <row r="189" spans="1:17" ht="24" hidden="1" x14ac:dyDescent="0.25">
      <c r="A189" s="75">
        <v>4250</v>
      </c>
      <c r="B189" s="43" t="s">
        <v>183</v>
      </c>
      <c r="C189" s="190">
        <f t="shared" si="170"/>
        <v>0</v>
      </c>
      <c r="D189" s="264"/>
      <c r="E189" s="45"/>
      <c r="F189" s="95">
        <f t="shared" si="187"/>
        <v>0</v>
      </c>
      <c r="G189" s="230"/>
      <c r="H189" s="45"/>
      <c r="I189" s="91">
        <f t="shared" si="188"/>
        <v>0</v>
      </c>
      <c r="J189" s="264"/>
      <c r="K189" s="45"/>
      <c r="L189" s="95">
        <f t="shared" si="189"/>
        <v>0</v>
      </c>
      <c r="M189" s="230"/>
      <c r="N189" s="45"/>
      <c r="O189" s="91">
        <f t="shared" si="190"/>
        <v>0</v>
      </c>
      <c r="P189" s="291"/>
      <c r="Q189" s="297"/>
    </row>
    <row r="190" spans="1:17" hidden="1" x14ac:dyDescent="0.25">
      <c r="A190" s="35">
        <v>4300</v>
      </c>
      <c r="B190" s="72" t="s">
        <v>184</v>
      </c>
      <c r="C190" s="188">
        <f t="shared" si="170"/>
        <v>0</v>
      </c>
      <c r="D190" s="130">
        <f t="shared" ref="D190:E190" si="191">SUM(D191)</f>
        <v>0</v>
      </c>
      <c r="E190" s="38">
        <f t="shared" si="191"/>
        <v>0</v>
      </c>
      <c r="F190" s="175">
        <f>SUM(F191)</f>
        <v>0</v>
      </c>
      <c r="G190" s="228">
        <f t="shared" ref="G190:N190" si="192">SUM(G191)</f>
        <v>0</v>
      </c>
      <c r="H190" s="38">
        <f t="shared" si="192"/>
        <v>0</v>
      </c>
      <c r="I190" s="123">
        <f t="shared" si="192"/>
        <v>0</v>
      </c>
      <c r="J190" s="130">
        <f t="shared" si="192"/>
        <v>0</v>
      </c>
      <c r="K190" s="38">
        <f t="shared" si="192"/>
        <v>0</v>
      </c>
      <c r="L190" s="175">
        <f t="shared" si="192"/>
        <v>0</v>
      </c>
      <c r="M190" s="228">
        <f t="shared" si="192"/>
        <v>0</v>
      </c>
      <c r="N190" s="38">
        <f t="shared" si="192"/>
        <v>0</v>
      </c>
      <c r="O190" s="123">
        <f>SUM(O191)</f>
        <v>0</v>
      </c>
      <c r="P190" s="293"/>
      <c r="Q190" s="297"/>
    </row>
    <row r="191" spans="1:17" ht="24" hidden="1" x14ac:dyDescent="0.25">
      <c r="A191" s="341">
        <v>4310</v>
      </c>
      <c r="B191" s="40" t="s">
        <v>185</v>
      </c>
      <c r="C191" s="189">
        <f t="shared" si="170"/>
        <v>0</v>
      </c>
      <c r="D191" s="131">
        <f t="shared" ref="D191:E191" si="193">SUM(D192:D192)</f>
        <v>0</v>
      </c>
      <c r="E191" s="79">
        <f t="shared" si="193"/>
        <v>0</v>
      </c>
      <c r="F191" s="176">
        <f>SUM(F192:F192)</f>
        <v>0</v>
      </c>
      <c r="G191" s="233">
        <f t="shared" ref="G191:N191" si="194">SUM(G192:G192)</f>
        <v>0</v>
      </c>
      <c r="H191" s="79">
        <f t="shared" si="194"/>
        <v>0</v>
      </c>
      <c r="I191" s="90">
        <f t="shared" si="194"/>
        <v>0</v>
      </c>
      <c r="J191" s="131">
        <f t="shared" si="194"/>
        <v>0</v>
      </c>
      <c r="K191" s="79">
        <f t="shared" si="194"/>
        <v>0</v>
      </c>
      <c r="L191" s="176">
        <f t="shared" si="194"/>
        <v>0</v>
      </c>
      <c r="M191" s="233">
        <f t="shared" si="194"/>
        <v>0</v>
      </c>
      <c r="N191" s="79">
        <f t="shared" si="194"/>
        <v>0</v>
      </c>
      <c r="O191" s="90">
        <f>SUM(O192:O192)</f>
        <v>0</v>
      </c>
      <c r="P191" s="290"/>
      <c r="Q191" s="297"/>
    </row>
    <row r="192" spans="1:17" ht="36" hidden="1" x14ac:dyDescent="0.25">
      <c r="A192" s="30">
        <v>4311</v>
      </c>
      <c r="B192" s="43" t="s">
        <v>186</v>
      </c>
      <c r="C192" s="190">
        <f t="shared" si="170"/>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170"/>
        <v>1957</v>
      </c>
      <c r="D193" s="136">
        <f t="shared" ref="D193:E193" si="195">SUM(D194,D229,D268)</f>
        <v>0</v>
      </c>
      <c r="E193" s="275">
        <f t="shared" si="195"/>
        <v>0</v>
      </c>
      <c r="F193" s="896">
        <f>SUM(F194,F229,F268)</f>
        <v>0</v>
      </c>
      <c r="G193" s="226">
        <f t="shared" ref="G193:N193" si="196">SUM(G194,G229,G268)</f>
        <v>0</v>
      </c>
      <c r="H193" s="275">
        <f t="shared" si="196"/>
        <v>0</v>
      </c>
      <c r="I193" s="896">
        <f t="shared" si="196"/>
        <v>0</v>
      </c>
      <c r="J193" s="136">
        <f t="shared" si="196"/>
        <v>1957</v>
      </c>
      <c r="K193" s="69">
        <f t="shared" si="196"/>
        <v>0</v>
      </c>
      <c r="L193" s="171">
        <f t="shared" si="196"/>
        <v>1957</v>
      </c>
      <c r="M193" s="226">
        <f t="shared" si="196"/>
        <v>0</v>
      </c>
      <c r="N193" s="69">
        <f t="shared" si="196"/>
        <v>0</v>
      </c>
      <c r="O193" s="157">
        <f>SUM(O194,O229,O268)</f>
        <v>0</v>
      </c>
      <c r="P193" s="316"/>
      <c r="Q193" s="182"/>
    </row>
    <row r="194" spans="1:17" x14ac:dyDescent="0.25">
      <c r="A194" s="70">
        <v>5000</v>
      </c>
      <c r="B194" s="70" t="s">
        <v>188</v>
      </c>
      <c r="C194" s="200">
        <f t="shared" si="170"/>
        <v>1957</v>
      </c>
      <c r="D194" s="137">
        <f t="shared" ref="D194:E194" si="197">D195+D203</f>
        <v>0</v>
      </c>
      <c r="E194" s="125">
        <f t="shared" si="197"/>
        <v>0</v>
      </c>
      <c r="F194" s="897">
        <f>F195+F203</f>
        <v>0</v>
      </c>
      <c r="G194" s="227">
        <f t="shared" ref="G194:N194" si="198">G195+G203</f>
        <v>0</v>
      </c>
      <c r="H194" s="125">
        <f t="shared" si="198"/>
        <v>0</v>
      </c>
      <c r="I194" s="897">
        <f t="shared" si="198"/>
        <v>0</v>
      </c>
      <c r="J194" s="137">
        <f t="shared" si="198"/>
        <v>1957</v>
      </c>
      <c r="K194" s="71">
        <f t="shared" si="198"/>
        <v>0</v>
      </c>
      <c r="L194" s="172">
        <f t="shared" si="198"/>
        <v>1957</v>
      </c>
      <c r="M194" s="227">
        <f t="shared" si="198"/>
        <v>0</v>
      </c>
      <c r="N194" s="71">
        <f t="shared" si="198"/>
        <v>0</v>
      </c>
      <c r="O194" s="125">
        <f>O195+O203</f>
        <v>0</v>
      </c>
      <c r="P194" s="313"/>
      <c r="Q194" s="297"/>
    </row>
    <row r="195" spans="1:17" hidden="1" x14ac:dyDescent="0.25">
      <c r="A195" s="35">
        <v>5100</v>
      </c>
      <c r="B195" s="72" t="s">
        <v>189</v>
      </c>
      <c r="C195" s="188">
        <f t="shared" si="170"/>
        <v>0</v>
      </c>
      <c r="D195" s="130">
        <f t="shared" ref="D195:E195" si="199">D196+D197+D200+D201+D202</f>
        <v>0</v>
      </c>
      <c r="E195" s="38">
        <f t="shared" si="199"/>
        <v>0</v>
      </c>
      <c r="F195" s="175">
        <f>F196+F197+F200+F201+F202</f>
        <v>0</v>
      </c>
      <c r="G195" s="228">
        <f t="shared" ref="G195:N195" si="200">G196+G197+G200+G201+G202</f>
        <v>0</v>
      </c>
      <c r="H195" s="38">
        <f t="shared" si="200"/>
        <v>0</v>
      </c>
      <c r="I195" s="123">
        <f t="shared" si="200"/>
        <v>0</v>
      </c>
      <c r="J195" s="130">
        <f t="shared" si="200"/>
        <v>0</v>
      </c>
      <c r="K195" s="38">
        <f t="shared" si="200"/>
        <v>0</v>
      </c>
      <c r="L195" s="175">
        <f t="shared" si="200"/>
        <v>0</v>
      </c>
      <c r="M195" s="228">
        <f t="shared" si="200"/>
        <v>0</v>
      </c>
      <c r="N195" s="38">
        <f t="shared" si="200"/>
        <v>0</v>
      </c>
      <c r="O195" s="123">
        <f>O196+O197+O200+O201+O202</f>
        <v>0</v>
      </c>
      <c r="P195" s="293"/>
      <c r="Q195" s="297"/>
    </row>
    <row r="196" spans="1:17" hidden="1" x14ac:dyDescent="0.25">
      <c r="A196" s="341">
        <v>5110</v>
      </c>
      <c r="B196" s="40" t="s">
        <v>190</v>
      </c>
      <c r="C196" s="189">
        <f t="shared" si="170"/>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170"/>
        <v>0</v>
      </c>
      <c r="D197" s="132">
        <f t="shared" ref="D197:E197" si="201">D198+D199</f>
        <v>0</v>
      </c>
      <c r="E197" s="76">
        <f t="shared" si="201"/>
        <v>0</v>
      </c>
      <c r="F197" s="95">
        <f>F198+F199</f>
        <v>0</v>
      </c>
      <c r="G197" s="231">
        <f t="shared" ref="G197:O197" si="202">G198+G199</f>
        <v>0</v>
      </c>
      <c r="H197" s="76">
        <f t="shared" si="202"/>
        <v>0</v>
      </c>
      <c r="I197" s="91">
        <f t="shared" si="202"/>
        <v>0</v>
      </c>
      <c r="J197" s="132">
        <f t="shared" si="202"/>
        <v>0</v>
      </c>
      <c r="K197" s="76">
        <f t="shared" si="202"/>
        <v>0</v>
      </c>
      <c r="L197" s="95">
        <f t="shared" si="202"/>
        <v>0</v>
      </c>
      <c r="M197" s="231">
        <f t="shared" si="202"/>
        <v>0</v>
      </c>
      <c r="N197" s="76">
        <f t="shared" si="202"/>
        <v>0</v>
      </c>
      <c r="O197" s="91">
        <f t="shared" si="202"/>
        <v>0</v>
      </c>
      <c r="P197" s="291"/>
      <c r="Q197" s="297"/>
    </row>
    <row r="198" spans="1:17" hidden="1" x14ac:dyDescent="0.25">
      <c r="A198" s="30">
        <v>5121</v>
      </c>
      <c r="B198" s="43" t="s">
        <v>192</v>
      </c>
      <c r="C198" s="190">
        <f t="shared" si="170"/>
        <v>0</v>
      </c>
      <c r="D198" s="264"/>
      <c r="E198" s="45"/>
      <c r="F198" s="95">
        <f t="shared" ref="F198:F202" si="203">D198+E198</f>
        <v>0</v>
      </c>
      <c r="G198" s="230"/>
      <c r="H198" s="45"/>
      <c r="I198" s="91">
        <f t="shared" ref="I198:I202" si="204">G198+H198</f>
        <v>0</v>
      </c>
      <c r="J198" s="264"/>
      <c r="K198" s="45"/>
      <c r="L198" s="95">
        <f t="shared" ref="L198:L202" si="205">J198+K198</f>
        <v>0</v>
      </c>
      <c r="M198" s="230"/>
      <c r="N198" s="45"/>
      <c r="O198" s="91">
        <f t="shared" ref="O198:O202" si="206">M198+N198</f>
        <v>0</v>
      </c>
      <c r="P198" s="291"/>
      <c r="Q198" s="297"/>
    </row>
    <row r="199" spans="1:17" ht="24" hidden="1" x14ac:dyDescent="0.25">
      <c r="A199" s="30">
        <v>5129</v>
      </c>
      <c r="B199" s="43" t="s">
        <v>193</v>
      </c>
      <c r="C199" s="190">
        <f t="shared" si="170"/>
        <v>0</v>
      </c>
      <c r="D199" s="264"/>
      <c r="E199" s="45"/>
      <c r="F199" s="95">
        <f t="shared" si="203"/>
        <v>0</v>
      </c>
      <c r="G199" s="230"/>
      <c r="H199" s="45"/>
      <c r="I199" s="91">
        <f t="shared" si="204"/>
        <v>0</v>
      </c>
      <c r="J199" s="264"/>
      <c r="K199" s="45"/>
      <c r="L199" s="95">
        <f t="shared" si="205"/>
        <v>0</v>
      </c>
      <c r="M199" s="230"/>
      <c r="N199" s="45"/>
      <c r="O199" s="91">
        <f t="shared" si="206"/>
        <v>0</v>
      </c>
      <c r="P199" s="291"/>
      <c r="Q199" s="297"/>
    </row>
    <row r="200" spans="1:17" hidden="1" x14ac:dyDescent="0.25">
      <c r="A200" s="75">
        <v>5130</v>
      </c>
      <c r="B200" s="43" t="s">
        <v>194</v>
      </c>
      <c r="C200" s="190">
        <f t="shared" si="170"/>
        <v>0</v>
      </c>
      <c r="D200" s="264"/>
      <c r="E200" s="45"/>
      <c r="F200" s="95">
        <f t="shared" si="203"/>
        <v>0</v>
      </c>
      <c r="G200" s="230"/>
      <c r="H200" s="45"/>
      <c r="I200" s="91">
        <f t="shared" si="204"/>
        <v>0</v>
      </c>
      <c r="J200" s="264"/>
      <c r="K200" s="45"/>
      <c r="L200" s="95">
        <f t="shared" si="205"/>
        <v>0</v>
      </c>
      <c r="M200" s="230"/>
      <c r="N200" s="45"/>
      <c r="O200" s="91">
        <f t="shared" si="206"/>
        <v>0</v>
      </c>
      <c r="P200" s="291"/>
      <c r="Q200" s="297"/>
    </row>
    <row r="201" spans="1:17" hidden="1" x14ac:dyDescent="0.25">
      <c r="A201" s="75">
        <v>5140</v>
      </c>
      <c r="B201" s="43" t="s">
        <v>195</v>
      </c>
      <c r="C201" s="190">
        <f t="shared" si="170"/>
        <v>0</v>
      </c>
      <c r="D201" s="264"/>
      <c r="E201" s="45"/>
      <c r="F201" s="95">
        <f t="shared" si="203"/>
        <v>0</v>
      </c>
      <c r="G201" s="230"/>
      <c r="H201" s="45"/>
      <c r="I201" s="91">
        <f t="shared" si="204"/>
        <v>0</v>
      </c>
      <c r="J201" s="264"/>
      <c r="K201" s="45"/>
      <c r="L201" s="95">
        <f t="shared" si="205"/>
        <v>0</v>
      </c>
      <c r="M201" s="230"/>
      <c r="N201" s="45"/>
      <c r="O201" s="91">
        <f t="shared" si="206"/>
        <v>0</v>
      </c>
      <c r="P201" s="291"/>
      <c r="Q201" s="297"/>
    </row>
    <row r="202" spans="1:17" ht="24" hidden="1" x14ac:dyDescent="0.25">
      <c r="A202" s="75">
        <v>5170</v>
      </c>
      <c r="B202" s="43" t="s">
        <v>196</v>
      </c>
      <c r="C202" s="190">
        <f t="shared" si="170"/>
        <v>0</v>
      </c>
      <c r="D202" s="264"/>
      <c r="E202" s="45"/>
      <c r="F202" s="95">
        <f t="shared" si="203"/>
        <v>0</v>
      </c>
      <c r="G202" s="230"/>
      <c r="H202" s="45"/>
      <c r="I202" s="91">
        <f t="shared" si="204"/>
        <v>0</v>
      </c>
      <c r="J202" s="264"/>
      <c r="K202" s="45"/>
      <c r="L202" s="95">
        <f t="shared" si="205"/>
        <v>0</v>
      </c>
      <c r="M202" s="230"/>
      <c r="N202" s="45"/>
      <c r="O202" s="91">
        <f t="shared" si="206"/>
        <v>0</v>
      </c>
      <c r="P202" s="291"/>
      <c r="Q202" s="297"/>
    </row>
    <row r="203" spans="1:17" x14ac:dyDescent="0.25">
      <c r="A203" s="35">
        <v>5200</v>
      </c>
      <c r="B203" s="72" t="s">
        <v>197</v>
      </c>
      <c r="C203" s="188">
        <f t="shared" si="170"/>
        <v>1957</v>
      </c>
      <c r="D203" s="130">
        <f t="shared" ref="D203:E203" si="207">D204+D214+D215+D224+D225+D226+D228</f>
        <v>0</v>
      </c>
      <c r="E203" s="123">
        <f t="shared" si="207"/>
        <v>0</v>
      </c>
      <c r="F203" s="898">
        <f>F204+F214+F215+F224+F225+F226+F228</f>
        <v>0</v>
      </c>
      <c r="G203" s="228">
        <f t="shared" ref="G203:O203" si="208">G204+G214+G215+G224+G225+G226+G228</f>
        <v>0</v>
      </c>
      <c r="H203" s="123">
        <f t="shared" si="208"/>
        <v>0</v>
      </c>
      <c r="I203" s="898">
        <f t="shared" si="208"/>
        <v>0</v>
      </c>
      <c r="J203" s="130">
        <f t="shared" si="208"/>
        <v>1957</v>
      </c>
      <c r="K203" s="38">
        <f t="shared" si="208"/>
        <v>0</v>
      </c>
      <c r="L203" s="175">
        <f t="shared" si="208"/>
        <v>1957</v>
      </c>
      <c r="M203" s="228">
        <f t="shared" si="208"/>
        <v>0</v>
      </c>
      <c r="N203" s="38">
        <f t="shared" si="208"/>
        <v>0</v>
      </c>
      <c r="O203" s="123">
        <f t="shared" si="208"/>
        <v>0</v>
      </c>
      <c r="P203" s="293"/>
      <c r="Q203" s="297"/>
    </row>
    <row r="204" spans="1:17" hidden="1" x14ac:dyDescent="0.25">
      <c r="A204" s="73">
        <v>5210</v>
      </c>
      <c r="B204" s="58" t="s">
        <v>198</v>
      </c>
      <c r="C204" s="195">
        <f t="shared" si="170"/>
        <v>0</v>
      </c>
      <c r="D204" s="86">
        <f>SUM(D205:D213)</f>
        <v>0</v>
      </c>
      <c r="E204" s="74">
        <f>SUM(E205:E213)</f>
        <v>0</v>
      </c>
      <c r="F204" s="174">
        <f t="shared" ref="F204:N204" si="209">SUM(F205:F213)</f>
        <v>0</v>
      </c>
      <c r="G204" s="229">
        <f t="shared" si="209"/>
        <v>0</v>
      </c>
      <c r="H204" s="74">
        <f t="shared" si="209"/>
        <v>0</v>
      </c>
      <c r="I204" s="154">
        <f t="shared" si="209"/>
        <v>0</v>
      </c>
      <c r="J204" s="86">
        <f t="shared" si="209"/>
        <v>0</v>
      </c>
      <c r="K204" s="74">
        <f t="shared" si="209"/>
        <v>0</v>
      </c>
      <c r="L204" s="174">
        <f t="shared" si="209"/>
        <v>0</v>
      </c>
      <c r="M204" s="229">
        <f t="shared" si="209"/>
        <v>0</v>
      </c>
      <c r="N204" s="74">
        <f t="shared" si="209"/>
        <v>0</v>
      </c>
      <c r="O204" s="154">
        <f>SUM(O205:O213)</f>
        <v>0</v>
      </c>
      <c r="P204" s="292"/>
      <c r="Q204" s="297"/>
    </row>
    <row r="205" spans="1:17" hidden="1" x14ac:dyDescent="0.25">
      <c r="A205" s="27">
        <v>5211</v>
      </c>
      <c r="B205" s="40" t="s">
        <v>199</v>
      </c>
      <c r="C205" s="189">
        <f t="shared" si="170"/>
        <v>0</v>
      </c>
      <c r="D205" s="263"/>
      <c r="E205" s="42"/>
      <c r="F205" s="176">
        <f t="shared" ref="F205:F214" si="210">D205+E205</f>
        <v>0</v>
      </c>
      <c r="G205" s="220"/>
      <c r="H205" s="42"/>
      <c r="I205" s="90">
        <f t="shared" ref="I205:I214" si="211">G205+H205</f>
        <v>0</v>
      </c>
      <c r="J205" s="263"/>
      <c r="K205" s="42"/>
      <c r="L205" s="176">
        <f t="shared" ref="L205:L214" si="212">J205+K205</f>
        <v>0</v>
      </c>
      <c r="M205" s="220"/>
      <c r="N205" s="42"/>
      <c r="O205" s="90">
        <f t="shared" ref="O205:O214" si="213">M205+N205</f>
        <v>0</v>
      </c>
      <c r="P205" s="290"/>
      <c r="Q205" s="297"/>
    </row>
    <row r="206" spans="1:17" hidden="1" x14ac:dyDescent="0.25">
      <c r="A206" s="30">
        <v>5212</v>
      </c>
      <c r="B206" s="43" t="s">
        <v>200</v>
      </c>
      <c r="C206" s="190">
        <f t="shared" si="170"/>
        <v>0</v>
      </c>
      <c r="D206" s="264"/>
      <c r="E206" s="45"/>
      <c r="F206" s="95">
        <f t="shared" si="210"/>
        <v>0</v>
      </c>
      <c r="G206" s="230"/>
      <c r="H206" s="45"/>
      <c r="I206" s="91">
        <f t="shared" si="211"/>
        <v>0</v>
      </c>
      <c r="J206" s="264"/>
      <c r="K206" s="45"/>
      <c r="L206" s="95">
        <f t="shared" si="212"/>
        <v>0</v>
      </c>
      <c r="M206" s="230"/>
      <c r="N206" s="45"/>
      <c r="O206" s="91">
        <f t="shared" si="213"/>
        <v>0</v>
      </c>
      <c r="P206" s="291"/>
      <c r="Q206" s="297"/>
    </row>
    <row r="207" spans="1:17" hidden="1" x14ac:dyDescent="0.25">
      <c r="A207" s="30">
        <v>5213</v>
      </c>
      <c r="B207" s="43" t="s">
        <v>201</v>
      </c>
      <c r="C207" s="190">
        <f t="shared" si="170"/>
        <v>0</v>
      </c>
      <c r="D207" s="264"/>
      <c r="E207" s="45"/>
      <c r="F207" s="95">
        <f t="shared" si="210"/>
        <v>0</v>
      </c>
      <c r="G207" s="230"/>
      <c r="H207" s="45"/>
      <c r="I207" s="91">
        <f t="shared" si="211"/>
        <v>0</v>
      </c>
      <c r="J207" s="264"/>
      <c r="K207" s="45"/>
      <c r="L207" s="95">
        <f t="shared" si="212"/>
        <v>0</v>
      </c>
      <c r="M207" s="230"/>
      <c r="N207" s="45"/>
      <c r="O207" s="91">
        <f t="shared" si="213"/>
        <v>0</v>
      </c>
      <c r="P207" s="291"/>
      <c r="Q207" s="297"/>
    </row>
    <row r="208" spans="1:17" hidden="1" x14ac:dyDescent="0.25">
      <c r="A208" s="30">
        <v>5214</v>
      </c>
      <c r="B208" s="43" t="s">
        <v>202</v>
      </c>
      <c r="C208" s="190">
        <f t="shared" si="170"/>
        <v>0</v>
      </c>
      <c r="D208" s="264"/>
      <c r="E208" s="45"/>
      <c r="F208" s="95">
        <f t="shared" si="210"/>
        <v>0</v>
      </c>
      <c r="G208" s="230"/>
      <c r="H208" s="45"/>
      <c r="I208" s="91">
        <f t="shared" si="211"/>
        <v>0</v>
      </c>
      <c r="J208" s="264"/>
      <c r="K208" s="45"/>
      <c r="L208" s="95">
        <f t="shared" si="212"/>
        <v>0</v>
      </c>
      <c r="M208" s="230"/>
      <c r="N208" s="45"/>
      <c r="O208" s="91">
        <f t="shared" si="213"/>
        <v>0</v>
      </c>
      <c r="P208" s="291"/>
      <c r="Q208" s="297"/>
    </row>
    <row r="209" spans="1:17" hidden="1" x14ac:dyDescent="0.25">
      <c r="A209" s="30">
        <v>5215</v>
      </c>
      <c r="B209" s="43" t="s">
        <v>203</v>
      </c>
      <c r="C209" s="190">
        <f t="shared" si="170"/>
        <v>0</v>
      </c>
      <c r="D209" s="264"/>
      <c r="E209" s="45"/>
      <c r="F209" s="95">
        <f t="shared" si="210"/>
        <v>0</v>
      </c>
      <c r="G209" s="230"/>
      <c r="H209" s="45"/>
      <c r="I209" s="91">
        <f t="shared" si="211"/>
        <v>0</v>
      </c>
      <c r="J209" s="264"/>
      <c r="K209" s="45"/>
      <c r="L209" s="95">
        <f t="shared" si="212"/>
        <v>0</v>
      </c>
      <c r="M209" s="230"/>
      <c r="N209" s="45"/>
      <c r="O209" s="91">
        <f t="shared" si="213"/>
        <v>0</v>
      </c>
      <c r="P209" s="291"/>
      <c r="Q209" s="297"/>
    </row>
    <row r="210" spans="1:17" ht="24" hidden="1" x14ac:dyDescent="0.25">
      <c r="A210" s="30">
        <v>5216</v>
      </c>
      <c r="B210" s="43" t="s">
        <v>204</v>
      </c>
      <c r="C210" s="190">
        <f t="shared" si="170"/>
        <v>0</v>
      </c>
      <c r="D210" s="264"/>
      <c r="E210" s="45"/>
      <c r="F210" s="95">
        <f t="shared" si="210"/>
        <v>0</v>
      </c>
      <c r="G210" s="230"/>
      <c r="H210" s="45"/>
      <c r="I210" s="91">
        <f t="shared" si="211"/>
        <v>0</v>
      </c>
      <c r="J210" s="264"/>
      <c r="K210" s="45"/>
      <c r="L210" s="95">
        <f t="shared" si="212"/>
        <v>0</v>
      </c>
      <c r="M210" s="230"/>
      <c r="N210" s="45"/>
      <c r="O210" s="91">
        <f t="shared" si="213"/>
        <v>0</v>
      </c>
      <c r="P210" s="291"/>
      <c r="Q210" s="297"/>
    </row>
    <row r="211" spans="1:17" hidden="1" x14ac:dyDescent="0.25">
      <c r="A211" s="30">
        <v>5217</v>
      </c>
      <c r="B211" s="43" t="s">
        <v>205</v>
      </c>
      <c r="C211" s="190">
        <f t="shared" si="170"/>
        <v>0</v>
      </c>
      <c r="D211" s="264"/>
      <c r="E211" s="45"/>
      <c r="F211" s="95">
        <f t="shared" si="210"/>
        <v>0</v>
      </c>
      <c r="G211" s="230"/>
      <c r="H211" s="45"/>
      <c r="I211" s="91">
        <f t="shared" si="211"/>
        <v>0</v>
      </c>
      <c r="J211" s="264"/>
      <c r="K211" s="45"/>
      <c r="L211" s="95">
        <f t="shared" si="212"/>
        <v>0</v>
      </c>
      <c r="M211" s="230"/>
      <c r="N211" s="45"/>
      <c r="O211" s="91">
        <f t="shared" si="213"/>
        <v>0</v>
      </c>
      <c r="P211" s="291"/>
      <c r="Q211" s="297"/>
    </row>
    <row r="212" spans="1:17" hidden="1" x14ac:dyDescent="0.25">
      <c r="A212" s="30">
        <v>5218</v>
      </c>
      <c r="B212" s="43" t="s">
        <v>206</v>
      </c>
      <c r="C212" s="190">
        <f t="shared" si="170"/>
        <v>0</v>
      </c>
      <c r="D212" s="264"/>
      <c r="E212" s="45"/>
      <c r="F212" s="95">
        <f t="shared" si="210"/>
        <v>0</v>
      </c>
      <c r="G212" s="230"/>
      <c r="H212" s="45"/>
      <c r="I212" s="91">
        <f t="shared" si="211"/>
        <v>0</v>
      </c>
      <c r="J212" s="264"/>
      <c r="K212" s="45"/>
      <c r="L212" s="95">
        <f t="shared" si="212"/>
        <v>0</v>
      </c>
      <c r="M212" s="230"/>
      <c r="N212" s="45"/>
      <c r="O212" s="91">
        <f t="shared" si="213"/>
        <v>0</v>
      </c>
      <c r="P212" s="291"/>
      <c r="Q212" s="297"/>
    </row>
    <row r="213" spans="1:17" hidden="1" x14ac:dyDescent="0.25">
      <c r="A213" s="30">
        <v>5219</v>
      </c>
      <c r="B213" s="43" t="s">
        <v>207</v>
      </c>
      <c r="C213" s="190">
        <f t="shared" si="170"/>
        <v>0</v>
      </c>
      <c r="D213" s="264"/>
      <c r="E213" s="45"/>
      <c r="F213" s="95">
        <f t="shared" si="210"/>
        <v>0</v>
      </c>
      <c r="G213" s="230"/>
      <c r="H213" s="45"/>
      <c r="I213" s="91">
        <f t="shared" si="211"/>
        <v>0</v>
      </c>
      <c r="J213" s="264"/>
      <c r="K213" s="45"/>
      <c r="L213" s="95">
        <f t="shared" si="212"/>
        <v>0</v>
      </c>
      <c r="M213" s="230"/>
      <c r="N213" s="45"/>
      <c r="O213" s="91">
        <f t="shared" si="213"/>
        <v>0</v>
      </c>
      <c r="P213" s="291"/>
      <c r="Q213" s="297"/>
    </row>
    <row r="214" spans="1:17" ht="13.5" hidden="1" customHeight="1" x14ac:dyDescent="0.25">
      <c r="A214" s="75">
        <v>5220</v>
      </c>
      <c r="B214" s="43" t="s">
        <v>208</v>
      </c>
      <c r="C214" s="190">
        <f t="shared" si="170"/>
        <v>0</v>
      </c>
      <c r="D214" s="264"/>
      <c r="E214" s="45"/>
      <c r="F214" s="95">
        <f t="shared" si="210"/>
        <v>0</v>
      </c>
      <c r="G214" s="230"/>
      <c r="H214" s="45"/>
      <c r="I214" s="91">
        <f t="shared" si="211"/>
        <v>0</v>
      </c>
      <c r="J214" s="264"/>
      <c r="K214" s="45"/>
      <c r="L214" s="95">
        <f t="shared" si="212"/>
        <v>0</v>
      </c>
      <c r="M214" s="230"/>
      <c r="N214" s="45"/>
      <c r="O214" s="91">
        <f t="shared" si="213"/>
        <v>0</v>
      </c>
      <c r="P214" s="291"/>
      <c r="Q214" s="297"/>
    </row>
    <row r="215" spans="1:17" x14ac:dyDescent="0.25">
      <c r="A215" s="75">
        <v>5230</v>
      </c>
      <c r="B215" s="43" t="s">
        <v>209</v>
      </c>
      <c r="C215" s="190">
        <f t="shared" si="170"/>
        <v>1957</v>
      </c>
      <c r="D215" s="132">
        <f t="shared" ref="D215:E215" si="214">SUM(D216:D223)</f>
        <v>0</v>
      </c>
      <c r="E215" s="91">
        <f t="shared" si="214"/>
        <v>0</v>
      </c>
      <c r="F215" s="899">
        <f>SUM(F216:F223)</f>
        <v>0</v>
      </c>
      <c r="G215" s="231">
        <f t="shared" ref="G215:N215" si="215">SUM(G216:G223)</f>
        <v>0</v>
      </c>
      <c r="H215" s="91">
        <f t="shared" si="215"/>
        <v>0</v>
      </c>
      <c r="I215" s="899">
        <f t="shared" si="215"/>
        <v>0</v>
      </c>
      <c r="J215" s="132">
        <f t="shared" si="215"/>
        <v>1957</v>
      </c>
      <c r="K215" s="76">
        <f t="shared" si="215"/>
        <v>0</v>
      </c>
      <c r="L215" s="95">
        <f t="shared" si="215"/>
        <v>1957</v>
      </c>
      <c r="M215" s="231">
        <f t="shared" si="215"/>
        <v>0</v>
      </c>
      <c r="N215" s="76">
        <f t="shared" si="215"/>
        <v>0</v>
      </c>
      <c r="O215" s="91">
        <f>SUM(O216:O223)</f>
        <v>0</v>
      </c>
      <c r="P215" s="291"/>
      <c r="Q215" s="297"/>
    </row>
    <row r="216" spans="1:17" hidden="1" x14ac:dyDescent="0.25">
      <c r="A216" s="30">
        <v>5231</v>
      </c>
      <c r="B216" s="43" t="s">
        <v>210</v>
      </c>
      <c r="C216" s="190">
        <f t="shared" si="170"/>
        <v>0</v>
      </c>
      <c r="D216" s="264"/>
      <c r="E216" s="45"/>
      <c r="F216" s="95">
        <f t="shared" ref="F216:F225" si="216">D216+E216</f>
        <v>0</v>
      </c>
      <c r="G216" s="230"/>
      <c r="H216" s="45"/>
      <c r="I216" s="91">
        <f t="shared" ref="I216:I225" si="217">G216+H216</f>
        <v>0</v>
      </c>
      <c r="J216" s="264"/>
      <c r="K216" s="45"/>
      <c r="L216" s="95">
        <f t="shared" ref="L216:L225" si="218">J216+K216</f>
        <v>0</v>
      </c>
      <c r="M216" s="230"/>
      <c r="N216" s="45"/>
      <c r="O216" s="91">
        <f t="shared" ref="O216:O225" si="219">M216+N216</f>
        <v>0</v>
      </c>
      <c r="P216" s="291"/>
      <c r="Q216" s="297"/>
    </row>
    <row r="217" spans="1:17" hidden="1" x14ac:dyDescent="0.25">
      <c r="A217" s="30">
        <v>5232</v>
      </c>
      <c r="B217" s="43" t="s">
        <v>211</v>
      </c>
      <c r="C217" s="190">
        <f t="shared" si="170"/>
        <v>0</v>
      </c>
      <c r="D217" s="264"/>
      <c r="E217" s="45"/>
      <c r="F217" s="95">
        <f t="shared" si="216"/>
        <v>0</v>
      </c>
      <c r="G217" s="230"/>
      <c r="H217" s="45"/>
      <c r="I217" s="91">
        <f t="shared" si="217"/>
        <v>0</v>
      </c>
      <c r="J217" s="264"/>
      <c r="K217" s="45"/>
      <c r="L217" s="95">
        <f t="shared" si="218"/>
        <v>0</v>
      </c>
      <c r="M217" s="230"/>
      <c r="N217" s="45"/>
      <c r="O217" s="91">
        <f t="shared" si="219"/>
        <v>0</v>
      </c>
      <c r="P217" s="291"/>
      <c r="Q217" s="297"/>
    </row>
    <row r="218" spans="1:17" x14ac:dyDescent="0.25">
      <c r="A218" s="30">
        <v>5233</v>
      </c>
      <c r="B218" s="43" t="s">
        <v>212</v>
      </c>
      <c r="C218" s="190">
        <f t="shared" si="170"/>
        <v>400</v>
      </c>
      <c r="D218" s="264"/>
      <c r="E218" s="705"/>
      <c r="F218" s="899">
        <f t="shared" si="216"/>
        <v>0</v>
      </c>
      <c r="G218" s="230"/>
      <c r="H218" s="705"/>
      <c r="I218" s="899">
        <f t="shared" si="217"/>
        <v>0</v>
      </c>
      <c r="J218" s="264">
        <v>400</v>
      </c>
      <c r="K218" s="45"/>
      <c r="L218" s="95">
        <f t="shared" si="218"/>
        <v>400</v>
      </c>
      <c r="M218" s="230"/>
      <c r="N218" s="45"/>
      <c r="O218" s="91">
        <f t="shared" si="219"/>
        <v>0</v>
      </c>
      <c r="P218" s="291"/>
      <c r="Q218" s="297"/>
    </row>
    <row r="219" spans="1:17" ht="24" hidden="1" x14ac:dyDescent="0.25">
      <c r="A219" s="30">
        <v>5234</v>
      </c>
      <c r="B219" s="43" t="s">
        <v>213</v>
      </c>
      <c r="C219" s="190">
        <f t="shared" si="170"/>
        <v>0</v>
      </c>
      <c r="D219" s="264"/>
      <c r="E219" s="45"/>
      <c r="F219" s="95">
        <f t="shared" si="216"/>
        <v>0</v>
      </c>
      <c r="G219" s="230"/>
      <c r="H219" s="45"/>
      <c r="I219" s="91">
        <f t="shared" si="217"/>
        <v>0</v>
      </c>
      <c r="J219" s="264"/>
      <c r="K219" s="45"/>
      <c r="L219" s="95">
        <f t="shared" si="218"/>
        <v>0</v>
      </c>
      <c r="M219" s="230"/>
      <c r="N219" s="45"/>
      <c r="O219" s="91">
        <f t="shared" si="219"/>
        <v>0</v>
      </c>
      <c r="P219" s="291"/>
      <c r="Q219" s="297"/>
    </row>
    <row r="220" spans="1:17" ht="14.25" hidden="1" customHeight="1" x14ac:dyDescent="0.25">
      <c r="A220" s="30">
        <v>5236</v>
      </c>
      <c r="B220" s="43" t="s">
        <v>214</v>
      </c>
      <c r="C220" s="190">
        <f t="shared" si="170"/>
        <v>0</v>
      </c>
      <c r="D220" s="264"/>
      <c r="E220" s="45"/>
      <c r="F220" s="95">
        <f t="shared" si="216"/>
        <v>0</v>
      </c>
      <c r="G220" s="230"/>
      <c r="H220" s="45"/>
      <c r="I220" s="91">
        <f t="shared" si="217"/>
        <v>0</v>
      </c>
      <c r="J220" s="264"/>
      <c r="K220" s="45"/>
      <c r="L220" s="95">
        <f t="shared" si="218"/>
        <v>0</v>
      </c>
      <c r="M220" s="230"/>
      <c r="N220" s="45"/>
      <c r="O220" s="91">
        <f t="shared" si="219"/>
        <v>0</v>
      </c>
      <c r="P220" s="291"/>
      <c r="Q220" s="297"/>
    </row>
    <row r="221" spans="1:17" ht="14.25" hidden="1" customHeight="1" x14ac:dyDescent="0.25">
      <c r="A221" s="30">
        <v>5237</v>
      </c>
      <c r="B221" s="43" t="s">
        <v>215</v>
      </c>
      <c r="C221" s="190">
        <f t="shared" si="170"/>
        <v>0</v>
      </c>
      <c r="D221" s="264"/>
      <c r="E221" s="45"/>
      <c r="F221" s="95">
        <f t="shared" si="216"/>
        <v>0</v>
      </c>
      <c r="G221" s="230"/>
      <c r="H221" s="45"/>
      <c r="I221" s="91">
        <f t="shared" si="217"/>
        <v>0</v>
      </c>
      <c r="J221" s="264"/>
      <c r="K221" s="45"/>
      <c r="L221" s="95">
        <f t="shared" si="218"/>
        <v>0</v>
      </c>
      <c r="M221" s="230"/>
      <c r="N221" s="45"/>
      <c r="O221" s="91">
        <f t="shared" si="219"/>
        <v>0</v>
      </c>
      <c r="P221" s="291"/>
      <c r="Q221" s="297"/>
    </row>
    <row r="222" spans="1:17" ht="24" hidden="1" x14ac:dyDescent="0.25">
      <c r="A222" s="30">
        <v>5238</v>
      </c>
      <c r="B222" s="43" t="s">
        <v>216</v>
      </c>
      <c r="C222" s="190">
        <f t="shared" si="170"/>
        <v>0</v>
      </c>
      <c r="D222" s="264"/>
      <c r="E222" s="45"/>
      <c r="F222" s="95">
        <f t="shared" si="216"/>
        <v>0</v>
      </c>
      <c r="G222" s="230"/>
      <c r="H222" s="45"/>
      <c r="I222" s="91">
        <f t="shared" si="217"/>
        <v>0</v>
      </c>
      <c r="J222" s="264"/>
      <c r="K222" s="45"/>
      <c r="L222" s="95">
        <f t="shared" si="218"/>
        <v>0</v>
      </c>
      <c r="M222" s="230"/>
      <c r="N222" s="45"/>
      <c r="O222" s="91">
        <f t="shared" si="219"/>
        <v>0</v>
      </c>
      <c r="P222" s="291"/>
      <c r="Q222" s="297"/>
    </row>
    <row r="223" spans="1:17" ht="24" x14ac:dyDescent="0.25">
      <c r="A223" s="30">
        <v>5239</v>
      </c>
      <c r="B223" s="43" t="s">
        <v>217</v>
      </c>
      <c r="C223" s="190">
        <f t="shared" si="170"/>
        <v>1557</v>
      </c>
      <c r="D223" s="264"/>
      <c r="E223" s="705"/>
      <c r="F223" s="899">
        <f t="shared" si="216"/>
        <v>0</v>
      </c>
      <c r="G223" s="230"/>
      <c r="H223" s="705"/>
      <c r="I223" s="899">
        <f t="shared" si="217"/>
        <v>0</v>
      </c>
      <c r="J223" s="264">
        <v>1557</v>
      </c>
      <c r="K223" s="45"/>
      <c r="L223" s="95">
        <f t="shared" si="218"/>
        <v>1557</v>
      </c>
      <c r="M223" s="230"/>
      <c r="N223" s="45"/>
      <c r="O223" s="91">
        <f t="shared" si="219"/>
        <v>0</v>
      </c>
      <c r="P223" s="291"/>
      <c r="Q223" s="297"/>
    </row>
    <row r="224" spans="1:17" ht="24" hidden="1" x14ac:dyDescent="0.25">
      <c r="A224" s="75">
        <v>5240</v>
      </c>
      <c r="B224" s="43" t="s">
        <v>218</v>
      </c>
      <c r="C224" s="190">
        <f t="shared" si="170"/>
        <v>0</v>
      </c>
      <c r="D224" s="264"/>
      <c r="E224" s="45"/>
      <c r="F224" s="95">
        <f t="shared" si="216"/>
        <v>0</v>
      </c>
      <c r="G224" s="230"/>
      <c r="H224" s="45"/>
      <c r="I224" s="91">
        <f t="shared" si="217"/>
        <v>0</v>
      </c>
      <c r="J224" s="264"/>
      <c r="K224" s="45"/>
      <c r="L224" s="95">
        <f t="shared" si="218"/>
        <v>0</v>
      </c>
      <c r="M224" s="230"/>
      <c r="N224" s="45"/>
      <c r="O224" s="91">
        <f t="shared" si="219"/>
        <v>0</v>
      </c>
      <c r="P224" s="291"/>
      <c r="Q224" s="297"/>
    </row>
    <row r="225" spans="1:17" hidden="1" x14ac:dyDescent="0.25">
      <c r="A225" s="75">
        <v>5250</v>
      </c>
      <c r="B225" s="43" t="s">
        <v>219</v>
      </c>
      <c r="C225" s="190">
        <f t="shared" si="170"/>
        <v>0</v>
      </c>
      <c r="D225" s="264"/>
      <c r="E225" s="45"/>
      <c r="F225" s="95">
        <f t="shared" si="216"/>
        <v>0</v>
      </c>
      <c r="G225" s="230"/>
      <c r="H225" s="45"/>
      <c r="I225" s="91">
        <f t="shared" si="217"/>
        <v>0</v>
      </c>
      <c r="J225" s="264"/>
      <c r="K225" s="45"/>
      <c r="L225" s="95">
        <f t="shared" si="218"/>
        <v>0</v>
      </c>
      <c r="M225" s="230"/>
      <c r="N225" s="45"/>
      <c r="O225" s="91">
        <f t="shared" si="219"/>
        <v>0</v>
      </c>
      <c r="P225" s="291"/>
      <c r="Q225" s="297"/>
    </row>
    <row r="226" spans="1:17" hidden="1" x14ac:dyDescent="0.25">
      <c r="A226" s="75">
        <v>5260</v>
      </c>
      <c r="B226" s="43" t="s">
        <v>220</v>
      </c>
      <c r="C226" s="190">
        <f t="shared" si="170"/>
        <v>0</v>
      </c>
      <c r="D226" s="132">
        <f t="shared" ref="D226:E226" si="220">SUM(D227)</f>
        <v>0</v>
      </c>
      <c r="E226" s="76">
        <f t="shared" si="220"/>
        <v>0</v>
      </c>
      <c r="F226" s="95">
        <f>SUM(F227)</f>
        <v>0</v>
      </c>
      <c r="G226" s="231">
        <f t="shared" ref="G226:N226" si="221">SUM(G227)</f>
        <v>0</v>
      </c>
      <c r="H226" s="76">
        <f t="shared" si="221"/>
        <v>0</v>
      </c>
      <c r="I226" s="91">
        <f t="shared" si="221"/>
        <v>0</v>
      </c>
      <c r="J226" s="132">
        <f t="shared" si="221"/>
        <v>0</v>
      </c>
      <c r="K226" s="76">
        <f t="shared" si="221"/>
        <v>0</v>
      </c>
      <c r="L226" s="95">
        <f t="shared" si="221"/>
        <v>0</v>
      </c>
      <c r="M226" s="231">
        <f t="shared" si="221"/>
        <v>0</v>
      </c>
      <c r="N226" s="76">
        <f t="shared" si="221"/>
        <v>0</v>
      </c>
      <c r="O226" s="91">
        <f>SUM(O227)</f>
        <v>0</v>
      </c>
      <c r="P226" s="291"/>
      <c r="Q226" s="297"/>
    </row>
    <row r="227" spans="1:17" ht="24" hidden="1" x14ac:dyDescent="0.25">
      <c r="A227" s="30">
        <v>5269</v>
      </c>
      <c r="B227" s="43" t="s">
        <v>221</v>
      </c>
      <c r="C227" s="190">
        <f t="shared" si="170"/>
        <v>0</v>
      </c>
      <c r="D227" s="264"/>
      <c r="E227" s="45"/>
      <c r="F227" s="95">
        <f t="shared" ref="F227:F228" si="222">D227+E227</f>
        <v>0</v>
      </c>
      <c r="G227" s="230"/>
      <c r="H227" s="45"/>
      <c r="I227" s="91">
        <f t="shared" ref="I227:I228" si="223">G227+H227</f>
        <v>0</v>
      </c>
      <c r="J227" s="264"/>
      <c r="K227" s="45"/>
      <c r="L227" s="95">
        <f t="shared" ref="L227:L228" si="224">J227+K227</f>
        <v>0</v>
      </c>
      <c r="M227" s="230"/>
      <c r="N227" s="45"/>
      <c r="O227" s="91">
        <f t="shared" ref="O227:O228" si="225">M227+N227</f>
        <v>0</v>
      </c>
      <c r="P227" s="291"/>
      <c r="Q227" s="297"/>
    </row>
    <row r="228" spans="1:17" ht="24" hidden="1" x14ac:dyDescent="0.25">
      <c r="A228" s="73">
        <v>5270</v>
      </c>
      <c r="B228" s="58" t="s">
        <v>222</v>
      </c>
      <c r="C228" s="195">
        <f t="shared" si="170"/>
        <v>0</v>
      </c>
      <c r="D228" s="261"/>
      <c r="E228" s="77"/>
      <c r="F228" s="174">
        <f t="shared" si="222"/>
        <v>0</v>
      </c>
      <c r="G228" s="232"/>
      <c r="H228" s="77"/>
      <c r="I228" s="154">
        <f t="shared" si="223"/>
        <v>0</v>
      </c>
      <c r="J228" s="261"/>
      <c r="K228" s="77"/>
      <c r="L228" s="174">
        <f t="shared" si="224"/>
        <v>0</v>
      </c>
      <c r="M228" s="232"/>
      <c r="N228" s="77"/>
      <c r="O228" s="154">
        <f t="shared" si="225"/>
        <v>0</v>
      </c>
      <c r="P228" s="292"/>
      <c r="Q228" s="297"/>
    </row>
    <row r="229" spans="1:17" hidden="1" x14ac:dyDescent="0.25">
      <c r="A229" s="70">
        <v>6000</v>
      </c>
      <c r="B229" s="70" t="s">
        <v>223</v>
      </c>
      <c r="C229" s="200">
        <f t="shared" si="170"/>
        <v>0</v>
      </c>
      <c r="D229" s="137">
        <f t="shared" ref="D229:E229" si="226">D230+D250+D258</f>
        <v>0</v>
      </c>
      <c r="E229" s="71">
        <f t="shared" si="226"/>
        <v>0</v>
      </c>
      <c r="F229" s="172">
        <f>F230+F250+F258</f>
        <v>0</v>
      </c>
      <c r="G229" s="227">
        <f t="shared" ref="G229:N229" si="227">G230+G250+G258</f>
        <v>0</v>
      </c>
      <c r="H229" s="71">
        <f t="shared" si="227"/>
        <v>0</v>
      </c>
      <c r="I229" s="125">
        <f t="shared" si="227"/>
        <v>0</v>
      </c>
      <c r="J229" s="137">
        <f t="shared" si="227"/>
        <v>0</v>
      </c>
      <c r="K229" s="71">
        <f t="shared" si="227"/>
        <v>0</v>
      </c>
      <c r="L229" s="172">
        <f t="shared" si="227"/>
        <v>0</v>
      </c>
      <c r="M229" s="227">
        <f t="shared" si="227"/>
        <v>0</v>
      </c>
      <c r="N229" s="71">
        <f t="shared" si="227"/>
        <v>0</v>
      </c>
      <c r="O229" s="125">
        <f>O230+O250+O258</f>
        <v>0</v>
      </c>
      <c r="P229" s="313"/>
      <c r="Q229" s="297"/>
    </row>
    <row r="230" spans="1:17" ht="14.25" hidden="1" customHeight="1" x14ac:dyDescent="0.25">
      <c r="A230" s="51">
        <v>6200</v>
      </c>
      <c r="B230" s="82" t="s">
        <v>224</v>
      </c>
      <c r="C230" s="202">
        <f t="shared" si="170"/>
        <v>0</v>
      </c>
      <c r="D230" s="138">
        <f t="shared" ref="D230:E230" si="228">SUM(D231,D232,D234,D237,D243,D244,D245)</f>
        <v>0</v>
      </c>
      <c r="E230" s="85">
        <f t="shared" si="228"/>
        <v>0</v>
      </c>
      <c r="F230" s="173">
        <f>SUM(F231,F232,F234,F237,F243,F244,F245)</f>
        <v>0</v>
      </c>
      <c r="G230" s="236">
        <f t="shared" ref="G230:N230" si="229">SUM(G231,G232,G234,G237,G243,G244,G245)</f>
        <v>0</v>
      </c>
      <c r="H230" s="85">
        <f t="shared" si="229"/>
        <v>0</v>
      </c>
      <c r="I230" s="124">
        <f t="shared" si="229"/>
        <v>0</v>
      </c>
      <c r="J230" s="138">
        <f t="shared" si="229"/>
        <v>0</v>
      </c>
      <c r="K230" s="85">
        <f t="shared" si="229"/>
        <v>0</v>
      </c>
      <c r="L230" s="173">
        <f t="shared" si="229"/>
        <v>0</v>
      </c>
      <c r="M230" s="236">
        <f t="shared" si="229"/>
        <v>0</v>
      </c>
      <c r="N230" s="85">
        <f t="shared" si="229"/>
        <v>0</v>
      </c>
      <c r="O230" s="124">
        <f>SUM(O231,O232,O234,O237,O243,O244,O245)</f>
        <v>0</v>
      </c>
      <c r="P230" s="314"/>
      <c r="Q230" s="297"/>
    </row>
    <row r="231" spans="1:17" ht="24" hidden="1" x14ac:dyDescent="0.25">
      <c r="A231" s="341">
        <v>6220</v>
      </c>
      <c r="B231" s="40" t="s">
        <v>225</v>
      </c>
      <c r="C231" s="189">
        <f t="shared" si="170"/>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170"/>
        <v>0</v>
      </c>
      <c r="D232" s="132">
        <f t="shared" ref="D232:O232" si="230">SUM(D233)</f>
        <v>0</v>
      </c>
      <c r="E232" s="76">
        <f t="shared" si="230"/>
        <v>0</v>
      </c>
      <c r="F232" s="95">
        <f t="shared" si="230"/>
        <v>0</v>
      </c>
      <c r="G232" s="231">
        <f t="shared" si="230"/>
        <v>0</v>
      </c>
      <c r="H232" s="76">
        <f t="shared" si="230"/>
        <v>0</v>
      </c>
      <c r="I232" s="91">
        <f t="shared" si="230"/>
        <v>0</v>
      </c>
      <c r="J232" s="132">
        <f t="shared" si="230"/>
        <v>0</v>
      </c>
      <c r="K232" s="76">
        <f t="shared" si="230"/>
        <v>0</v>
      </c>
      <c r="L232" s="95">
        <f t="shared" si="230"/>
        <v>0</v>
      </c>
      <c r="M232" s="231">
        <f t="shared" si="230"/>
        <v>0</v>
      </c>
      <c r="N232" s="76">
        <f t="shared" si="230"/>
        <v>0</v>
      </c>
      <c r="O232" s="91">
        <f t="shared" si="230"/>
        <v>0</v>
      </c>
      <c r="P232" s="291"/>
      <c r="Q232" s="297"/>
    </row>
    <row r="233" spans="1:17" ht="24" hidden="1" x14ac:dyDescent="0.25">
      <c r="A233" s="30">
        <v>6239</v>
      </c>
      <c r="B233" s="40" t="s">
        <v>227</v>
      </c>
      <c r="C233" s="190">
        <f t="shared" si="170"/>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170"/>
        <v>0</v>
      </c>
      <c r="D234" s="132">
        <f t="shared" ref="D234:E234" si="231">SUM(D235:D236)</f>
        <v>0</v>
      </c>
      <c r="E234" s="76">
        <f t="shared" si="231"/>
        <v>0</v>
      </c>
      <c r="F234" s="95">
        <f>SUM(F235:F236)</f>
        <v>0</v>
      </c>
      <c r="G234" s="231">
        <f t="shared" ref="G234:N234" si="232">SUM(G235:G236)</f>
        <v>0</v>
      </c>
      <c r="H234" s="76">
        <f t="shared" si="232"/>
        <v>0</v>
      </c>
      <c r="I234" s="91">
        <f t="shared" si="232"/>
        <v>0</v>
      </c>
      <c r="J234" s="132">
        <f t="shared" si="232"/>
        <v>0</v>
      </c>
      <c r="K234" s="76">
        <f t="shared" si="232"/>
        <v>0</v>
      </c>
      <c r="L234" s="95">
        <f t="shared" si="232"/>
        <v>0</v>
      </c>
      <c r="M234" s="231">
        <f t="shared" si="232"/>
        <v>0</v>
      </c>
      <c r="N234" s="76">
        <f t="shared" si="232"/>
        <v>0</v>
      </c>
      <c r="O234" s="91">
        <f>SUM(O235:O236)</f>
        <v>0</v>
      </c>
      <c r="P234" s="291"/>
      <c r="Q234" s="297"/>
    </row>
    <row r="235" spans="1:17" hidden="1" x14ac:dyDescent="0.25">
      <c r="A235" s="30">
        <v>6241</v>
      </c>
      <c r="B235" s="43" t="s">
        <v>229</v>
      </c>
      <c r="C235" s="190">
        <f t="shared" si="170"/>
        <v>0</v>
      </c>
      <c r="D235" s="264"/>
      <c r="E235" s="45"/>
      <c r="F235" s="95">
        <f t="shared" ref="F235:F236" si="233">D235+E235</f>
        <v>0</v>
      </c>
      <c r="G235" s="230"/>
      <c r="H235" s="45"/>
      <c r="I235" s="91">
        <f t="shared" ref="I235:I236" si="234">G235+H235</f>
        <v>0</v>
      </c>
      <c r="J235" s="264"/>
      <c r="K235" s="45"/>
      <c r="L235" s="95">
        <f t="shared" ref="L235:L236" si="235">J235+K235</f>
        <v>0</v>
      </c>
      <c r="M235" s="230"/>
      <c r="N235" s="45"/>
      <c r="O235" s="91">
        <f t="shared" ref="O235:O236" si="236">M235+N235</f>
        <v>0</v>
      </c>
      <c r="P235" s="291"/>
      <c r="Q235" s="297"/>
    </row>
    <row r="236" spans="1:17" hidden="1" x14ac:dyDescent="0.25">
      <c r="A236" s="30">
        <v>6242</v>
      </c>
      <c r="B236" s="43" t="s">
        <v>230</v>
      </c>
      <c r="C236" s="190">
        <f t="shared" si="170"/>
        <v>0</v>
      </c>
      <c r="D236" s="264"/>
      <c r="E236" s="45"/>
      <c r="F236" s="95">
        <f t="shared" si="233"/>
        <v>0</v>
      </c>
      <c r="G236" s="230"/>
      <c r="H236" s="45"/>
      <c r="I236" s="91">
        <f t="shared" si="234"/>
        <v>0</v>
      </c>
      <c r="J236" s="264"/>
      <c r="K236" s="45"/>
      <c r="L236" s="95">
        <f t="shared" si="235"/>
        <v>0</v>
      </c>
      <c r="M236" s="230"/>
      <c r="N236" s="45"/>
      <c r="O236" s="91">
        <f t="shared" si="236"/>
        <v>0</v>
      </c>
      <c r="P236" s="291"/>
      <c r="Q236" s="297"/>
    </row>
    <row r="237" spans="1:17" ht="25.5" hidden="1" customHeight="1" x14ac:dyDescent="0.25">
      <c r="A237" s="75">
        <v>6250</v>
      </c>
      <c r="B237" s="43" t="s">
        <v>231</v>
      </c>
      <c r="C237" s="190">
        <f t="shared" si="170"/>
        <v>0</v>
      </c>
      <c r="D237" s="132">
        <f t="shared" ref="D237:E237" si="237">SUM(D238:D242)</f>
        <v>0</v>
      </c>
      <c r="E237" s="76">
        <f t="shared" si="237"/>
        <v>0</v>
      </c>
      <c r="F237" s="95">
        <f>SUM(F238:F242)</f>
        <v>0</v>
      </c>
      <c r="G237" s="231">
        <f t="shared" ref="G237:N237" si="238">SUM(G238:G242)</f>
        <v>0</v>
      </c>
      <c r="H237" s="76">
        <f t="shared" si="238"/>
        <v>0</v>
      </c>
      <c r="I237" s="91">
        <f t="shared" si="238"/>
        <v>0</v>
      </c>
      <c r="J237" s="132">
        <f t="shared" si="238"/>
        <v>0</v>
      </c>
      <c r="K237" s="76">
        <f t="shared" si="238"/>
        <v>0</v>
      </c>
      <c r="L237" s="95">
        <f t="shared" si="238"/>
        <v>0</v>
      </c>
      <c r="M237" s="231">
        <f t="shared" si="238"/>
        <v>0</v>
      </c>
      <c r="N237" s="76">
        <f t="shared" si="238"/>
        <v>0</v>
      </c>
      <c r="O237" s="91">
        <f>SUM(O238:O242)</f>
        <v>0</v>
      </c>
      <c r="P237" s="291"/>
      <c r="Q237" s="297"/>
    </row>
    <row r="238" spans="1:17" ht="14.25" hidden="1" customHeight="1" x14ac:dyDescent="0.25">
      <c r="A238" s="30">
        <v>6252</v>
      </c>
      <c r="B238" s="43" t="s">
        <v>232</v>
      </c>
      <c r="C238" s="190">
        <f t="shared" si="170"/>
        <v>0</v>
      </c>
      <c r="D238" s="264"/>
      <c r="E238" s="45"/>
      <c r="F238" s="95">
        <f t="shared" ref="F238:F244" si="239">D238+E238</f>
        <v>0</v>
      </c>
      <c r="G238" s="230"/>
      <c r="H238" s="45"/>
      <c r="I238" s="91">
        <f t="shared" ref="I238:I244" si="240">G238+H238</f>
        <v>0</v>
      </c>
      <c r="J238" s="264"/>
      <c r="K238" s="45"/>
      <c r="L238" s="95">
        <f t="shared" ref="L238:L244" si="241">J238+K238</f>
        <v>0</v>
      </c>
      <c r="M238" s="230"/>
      <c r="N238" s="45"/>
      <c r="O238" s="91">
        <f t="shared" ref="O238:O244" si="242">M238+N238</f>
        <v>0</v>
      </c>
      <c r="P238" s="291"/>
      <c r="Q238" s="297"/>
    </row>
    <row r="239" spans="1:17" ht="14.25" hidden="1" customHeight="1" x14ac:dyDescent="0.25">
      <c r="A239" s="30">
        <v>6253</v>
      </c>
      <c r="B239" s="43" t="s">
        <v>233</v>
      </c>
      <c r="C239" s="190">
        <f t="shared" si="170"/>
        <v>0</v>
      </c>
      <c r="D239" s="264"/>
      <c r="E239" s="45"/>
      <c r="F239" s="95">
        <f t="shared" si="239"/>
        <v>0</v>
      </c>
      <c r="G239" s="230"/>
      <c r="H239" s="45"/>
      <c r="I239" s="91">
        <f t="shared" si="240"/>
        <v>0</v>
      </c>
      <c r="J239" s="264"/>
      <c r="K239" s="45"/>
      <c r="L239" s="95">
        <f t="shared" si="241"/>
        <v>0</v>
      </c>
      <c r="M239" s="230"/>
      <c r="N239" s="45"/>
      <c r="O239" s="91">
        <f t="shared" si="242"/>
        <v>0</v>
      </c>
      <c r="P239" s="291"/>
      <c r="Q239" s="297"/>
    </row>
    <row r="240" spans="1:17" ht="24" hidden="1" x14ac:dyDescent="0.25">
      <c r="A240" s="30">
        <v>6254</v>
      </c>
      <c r="B240" s="43" t="s">
        <v>234</v>
      </c>
      <c r="C240" s="190">
        <f t="shared" si="170"/>
        <v>0</v>
      </c>
      <c r="D240" s="264"/>
      <c r="E240" s="45"/>
      <c r="F240" s="95">
        <f t="shared" si="239"/>
        <v>0</v>
      </c>
      <c r="G240" s="230"/>
      <c r="H240" s="45"/>
      <c r="I240" s="91">
        <f t="shared" si="240"/>
        <v>0</v>
      </c>
      <c r="J240" s="264"/>
      <c r="K240" s="45"/>
      <c r="L240" s="95">
        <f t="shared" si="241"/>
        <v>0</v>
      </c>
      <c r="M240" s="230"/>
      <c r="N240" s="45"/>
      <c r="O240" s="91">
        <f t="shared" si="242"/>
        <v>0</v>
      </c>
      <c r="P240" s="291"/>
      <c r="Q240" s="297"/>
    </row>
    <row r="241" spans="1:17" ht="24" hidden="1" x14ac:dyDescent="0.25">
      <c r="A241" s="30">
        <v>6255</v>
      </c>
      <c r="B241" s="43" t="s">
        <v>235</v>
      </c>
      <c r="C241" s="190">
        <f t="shared" ref="C241:C295" si="243">SUM(F241,I241,L241,O241)</f>
        <v>0</v>
      </c>
      <c r="D241" s="264"/>
      <c r="E241" s="45"/>
      <c r="F241" s="95">
        <f t="shared" si="239"/>
        <v>0</v>
      </c>
      <c r="G241" s="230"/>
      <c r="H241" s="45"/>
      <c r="I241" s="91">
        <f t="shared" si="240"/>
        <v>0</v>
      </c>
      <c r="J241" s="264"/>
      <c r="K241" s="45"/>
      <c r="L241" s="95">
        <f t="shared" si="241"/>
        <v>0</v>
      </c>
      <c r="M241" s="230"/>
      <c r="N241" s="45"/>
      <c r="O241" s="91">
        <f t="shared" si="242"/>
        <v>0</v>
      </c>
      <c r="P241" s="291"/>
      <c r="Q241" s="297"/>
    </row>
    <row r="242" spans="1:17" hidden="1" x14ac:dyDescent="0.25">
      <c r="A242" s="30">
        <v>6259</v>
      </c>
      <c r="B242" s="43" t="s">
        <v>236</v>
      </c>
      <c r="C242" s="190">
        <f t="shared" si="243"/>
        <v>0</v>
      </c>
      <c r="D242" s="264"/>
      <c r="E242" s="45"/>
      <c r="F242" s="95">
        <f t="shared" si="239"/>
        <v>0</v>
      </c>
      <c r="G242" s="230"/>
      <c r="H242" s="45"/>
      <c r="I242" s="91">
        <f t="shared" si="240"/>
        <v>0</v>
      </c>
      <c r="J242" s="264"/>
      <c r="K242" s="45"/>
      <c r="L242" s="95">
        <f t="shared" si="241"/>
        <v>0</v>
      </c>
      <c r="M242" s="230"/>
      <c r="N242" s="45"/>
      <c r="O242" s="91">
        <f t="shared" si="242"/>
        <v>0</v>
      </c>
      <c r="P242" s="291"/>
      <c r="Q242" s="297"/>
    </row>
    <row r="243" spans="1:17" ht="24" hidden="1" x14ac:dyDescent="0.25">
      <c r="A243" s="75">
        <v>6260</v>
      </c>
      <c r="B243" s="43" t="s">
        <v>237</v>
      </c>
      <c r="C243" s="190">
        <f t="shared" si="243"/>
        <v>0</v>
      </c>
      <c r="D243" s="264"/>
      <c r="E243" s="45"/>
      <c r="F243" s="95">
        <f t="shared" si="239"/>
        <v>0</v>
      </c>
      <c r="G243" s="230"/>
      <c r="H243" s="45"/>
      <c r="I243" s="91">
        <f t="shared" si="240"/>
        <v>0</v>
      </c>
      <c r="J243" s="264"/>
      <c r="K243" s="45"/>
      <c r="L243" s="95">
        <f t="shared" si="241"/>
        <v>0</v>
      </c>
      <c r="M243" s="230"/>
      <c r="N243" s="45"/>
      <c r="O243" s="91">
        <f t="shared" si="242"/>
        <v>0</v>
      </c>
      <c r="P243" s="291"/>
      <c r="Q243" s="297"/>
    </row>
    <row r="244" spans="1:17" hidden="1" x14ac:dyDescent="0.25">
      <c r="A244" s="75">
        <v>6270</v>
      </c>
      <c r="B244" s="43" t="s">
        <v>238</v>
      </c>
      <c r="C244" s="190">
        <f t="shared" si="243"/>
        <v>0</v>
      </c>
      <c r="D244" s="264"/>
      <c r="E244" s="45"/>
      <c r="F244" s="95">
        <f t="shared" si="239"/>
        <v>0</v>
      </c>
      <c r="G244" s="230"/>
      <c r="H244" s="45"/>
      <c r="I244" s="91">
        <f t="shared" si="240"/>
        <v>0</v>
      </c>
      <c r="J244" s="264"/>
      <c r="K244" s="45"/>
      <c r="L244" s="95">
        <f t="shared" si="241"/>
        <v>0</v>
      </c>
      <c r="M244" s="230"/>
      <c r="N244" s="45"/>
      <c r="O244" s="91">
        <f t="shared" si="242"/>
        <v>0</v>
      </c>
      <c r="P244" s="291"/>
      <c r="Q244" s="297"/>
    </row>
    <row r="245" spans="1:17" ht="24" hidden="1" x14ac:dyDescent="0.25">
      <c r="A245" s="341">
        <v>6290</v>
      </c>
      <c r="B245" s="40" t="s">
        <v>239</v>
      </c>
      <c r="C245" s="201">
        <f t="shared" si="243"/>
        <v>0</v>
      </c>
      <c r="D245" s="131">
        <f t="shared" ref="D245:E245" si="244">SUM(D246:D249)</f>
        <v>0</v>
      </c>
      <c r="E245" s="79">
        <f t="shared" si="244"/>
        <v>0</v>
      </c>
      <c r="F245" s="176">
        <f>SUM(F246:F249)</f>
        <v>0</v>
      </c>
      <c r="G245" s="233">
        <f t="shared" ref="G245:O245" si="245">SUM(G246:G249)</f>
        <v>0</v>
      </c>
      <c r="H245" s="79">
        <f t="shared" si="245"/>
        <v>0</v>
      </c>
      <c r="I245" s="90">
        <f t="shared" si="245"/>
        <v>0</v>
      </c>
      <c r="J245" s="131">
        <f t="shared" si="245"/>
        <v>0</v>
      </c>
      <c r="K245" s="79">
        <f t="shared" si="245"/>
        <v>0</v>
      </c>
      <c r="L245" s="176">
        <f t="shared" si="245"/>
        <v>0</v>
      </c>
      <c r="M245" s="233">
        <f t="shared" si="245"/>
        <v>0</v>
      </c>
      <c r="N245" s="79">
        <f t="shared" si="245"/>
        <v>0</v>
      </c>
      <c r="O245" s="90">
        <f t="shared" si="245"/>
        <v>0</v>
      </c>
      <c r="P245" s="294"/>
      <c r="Q245" s="297"/>
    </row>
    <row r="246" spans="1:17" hidden="1" x14ac:dyDescent="0.25">
      <c r="A246" s="30">
        <v>6291</v>
      </c>
      <c r="B246" s="43" t="s">
        <v>240</v>
      </c>
      <c r="C246" s="190">
        <f t="shared" si="243"/>
        <v>0</v>
      </c>
      <c r="D246" s="264"/>
      <c r="E246" s="45"/>
      <c r="F246" s="95">
        <f t="shared" ref="F246:F249" si="246">D246+E246</f>
        <v>0</v>
      </c>
      <c r="G246" s="230"/>
      <c r="H246" s="45"/>
      <c r="I246" s="91">
        <f t="shared" ref="I246:I249" si="247">G246+H246</f>
        <v>0</v>
      </c>
      <c r="J246" s="264"/>
      <c r="K246" s="45"/>
      <c r="L246" s="95">
        <f t="shared" ref="L246:L249" si="248">J246+K246</f>
        <v>0</v>
      </c>
      <c r="M246" s="230"/>
      <c r="N246" s="45"/>
      <c r="O246" s="91">
        <f t="shared" ref="O246:O249" si="249">M246+N246</f>
        <v>0</v>
      </c>
      <c r="P246" s="291"/>
      <c r="Q246" s="297"/>
    </row>
    <row r="247" spans="1:17" hidden="1" x14ac:dyDescent="0.25">
      <c r="A247" s="30">
        <v>6292</v>
      </c>
      <c r="B247" s="43" t="s">
        <v>241</v>
      </c>
      <c r="C247" s="190">
        <f t="shared" si="243"/>
        <v>0</v>
      </c>
      <c r="D247" s="264"/>
      <c r="E247" s="45"/>
      <c r="F247" s="95">
        <f t="shared" si="246"/>
        <v>0</v>
      </c>
      <c r="G247" s="230"/>
      <c r="H247" s="45"/>
      <c r="I247" s="91">
        <f t="shared" si="247"/>
        <v>0</v>
      </c>
      <c r="J247" s="264"/>
      <c r="K247" s="45"/>
      <c r="L247" s="95">
        <f t="shared" si="248"/>
        <v>0</v>
      </c>
      <c r="M247" s="230"/>
      <c r="N247" s="45"/>
      <c r="O247" s="91">
        <f t="shared" si="249"/>
        <v>0</v>
      </c>
      <c r="P247" s="291"/>
      <c r="Q247" s="297"/>
    </row>
    <row r="248" spans="1:17" ht="72" hidden="1" x14ac:dyDescent="0.25">
      <c r="A248" s="30">
        <v>6296</v>
      </c>
      <c r="B248" s="43" t="s">
        <v>242</v>
      </c>
      <c r="C248" s="190">
        <f t="shared" si="243"/>
        <v>0</v>
      </c>
      <c r="D248" s="264"/>
      <c r="E248" s="45"/>
      <c r="F248" s="95">
        <f t="shared" si="246"/>
        <v>0</v>
      </c>
      <c r="G248" s="230"/>
      <c r="H248" s="45"/>
      <c r="I248" s="91">
        <f t="shared" si="247"/>
        <v>0</v>
      </c>
      <c r="J248" s="264"/>
      <c r="K248" s="45"/>
      <c r="L248" s="95">
        <f t="shared" si="248"/>
        <v>0</v>
      </c>
      <c r="M248" s="230"/>
      <c r="N248" s="45"/>
      <c r="O248" s="91">
        <f t="shared" si="249"/>
        <v>0</v>
      </c>
      <c r="P248" s="291"/>
      <c r="Q248" s="297"/>
    </row>
    <row r="249" spans="1:17" ht="39.75" hidden="1" customHeight="1" x14ac:dyDescent="0.25">
      <c r="A249" s="30">
        <v>6299</v>
      </c>
      <c r="B249" s="43" t="s">
        <v>243</v>
      </c>
      <c r="C249" s="190">
        <f t="shared" si="243"/>
        <v>0</v>
      </c>
      <c r="D249" s="264"/>
      <c r="E249" s="45"/>
      <c r="F249" s="95">
        <f t="shared" si="246"/>
        <v>0</v>
      </c>
      <c r="G249" s="230"/>
      <c r="H249" s="45"/>
      <c r="I249" s="91">
        <f t="shared" si="247"/>
        <v>0</v>
      </c>
      <c r="J249" s="264"/>
      <c r="K249" s="45"/>
      <c r="L249" s="95">
        <f t="shared" si="248"/>
        <v>0</v>
      </c>
      <c r="M249" s="230"/>
      <c r="N249" s="45"/>
      <c r="O249" s="91">
        <f t="shared" si="249"/>
        <v>0</v>
      </c>
      <c r="P249" s="291"/>
      <c r="Q249" s="297"/>
    </row>
    <row r="250" spans="1:17" hidden="1" x14ac:dyDescent="0.25">
      <c r="A250" s="35">
        <v>6300</v>
      </c>
      <c r="B250" s="72" t="s">
        <v>244</v>
      </c>
      <c r="C250" s="188">
        <f t="shared" si="243"/>
        <v>0</v>
      </c>
      <c r="D250" s="130">
        <f t="shared" ref="D250:E250" si="250">SUM(D251,D256,D257)</f>
        <v>0</v>
      </c>
      <c r="E250" s="38">
        <f t="shared" si="250"/>
        <v>0</v>
      </c>
      <c r="F250" s="175">
        <f>SUM(F251,F256,F257)</f>
        <v>0</v>
      </c>
      <c r="G250" s="228">
        <f t="shared" ref="G250:O250" si="251">SUM(G251,G256,G257)</f>
        <v>0</v>
      </c>
      <c r="H250" s="38">
        <f t="shared" si="251"/>
        <v>0</v>
      </c>
      <c r="I250" s="123">
        <f t="shared" si="251"/>
        <v>0</v>
      </c>
      <c r="J250" s="130">
        <f t="shared" si="251"/>
        <v>0</v>
      </c>
      <c r="K250" s="38">
        <f t="shared" si="251"/>
        <v>0</v>
      </c>
      <c r="L250" s="175">
        <f t="shared" si="251"/>
        <v>0</v>
      </c>
      <c r="M250" s="228">
        <f t="shared" si="251"/>
        <v>0</v>
      </c>
      <c r="N250" s="38">
        <f t="shared" si="251"/>
        <v>0</v>
      </c>
      <c r="O250" s="123">
        <f t="shared" si="251"/>
        <v>0</v>
      </c>
      <c r="P250" s="315"/>
      <c r="Q250" s="297"/>
    </row>
    <row r="251" spans="1:17" ht="24" hidden="1" x14ac:dyDescent="0.25">
      <c r="A251" s="341">
        <v>6320</v>
      </c>
      <c r="B251" s="40" t="s">
        <v>245</v>
      </c>
      <c r="C251" s="201">
        <f t="shared" si="243"/>
        <v>0</v>
      </c>
      <c r="D251" s="131">
        <f t="shared" ref="D251:E251" si="252">SUM(D252:D255)</f>
        <v>0</v>
      </c>
      <c r="E251" s="79">
        <f t="shared" si="252"/>
        <v>0</v>
      </c>
      <c r="F251" s="176">
        <f>SUM(F252:F255)</f>
        <v>0</v>
      </c>
      <c r="G251" s="233">
        <f t="shared" ref="G251:O251" si="253">SUM(G252:G255)</f>
        <v>0</v>
      </c>
      <c r="H251" s="79">
        <f t="shared" si="253"/>
        <v>0</v>
      </c>
      <c r="I251" s="90">
        <f t="shared" si="253"/>
        <v>0</v>
      </c>
      <c r="J251" s="131">
        <f t="shared" si="253"/>
        <v>0</v>
      </c>
      <c r="K251" s="79">
        <f t="shared" si="253"/>
        <v>0</v>
      </c>
      <c r="L251" s="176">
        <f t="shared" si="253"/>
        <v>0</v>
      </c>
      <c r="M251" s="233">
        <f t="shared" si="253"/>
        <v>0</v>
      </c>
      <c r="N251" s="79">
        <f t="shared" si="253"/>
        <v>0</v>
      </c>
      <c r="O251" s="90">
        <f t="shared" si="253"/>
        <v>0</v>
      </c>
      <c r="P251" s="290"/>
      <c r="Q251" s="297"/>
    </row>
    <row r="252" spans="1:17" hidden="1" x14ac:dyDescent="0.25">
      <c r="A252" s="30">
        <v>6322</v>
      </c>
      <c r="B252" s="43" t="s">
        <v>246</v>
      </c>
      <c r="C252" s="190">
        <f t="shared" si="243"/>
        <v>0</v>
      </c>
      <c r="D252" s="264"/>
      <c r="E252" s="45"/>
      <c r="F252" s="95">
        <f t="shared" ref="F252:F257" si="254">D252+E252</f>
        <v>0</v>
      </c>
      <c r="G252" s="230"/>
      <c r="H252" s="45"/>
      <c r="I252" s="91">
        <f t="shared" ref="I252:I257" si="255">G252+H252</f>
        <v>0</v>
      </c>
      <c r="J252" s="264"/>
      <c r="K252" s="45"/>
      <c r="L252" s="95">
        <f t="shared" ref="L252:L257" si="256">J252+K252</f>
        <v>0</v>
      </c>
      <c r="M252" s="230"/>
      <c r="N252" s="45"/>
      <c r="O252" s="91">
        <f t="shared" ref="O252:O257" si="257">M252+N252</f>
        <v>0</v>
      </c>
      <c r="P252" s="291"/>
      <c r="Q252" s="297"/>
    </row>
    <row r="253" spans="1:17" ht="24" hidden="1" x14ac:dyDescent="0.25">
      <c r="A253" s="30">
        <v>6323</v>
      </c>
      <c r="B253" s="43" t="s">
        <v>247</v>
      </c>
      <c r="C253" s="190">
        <f t="shared" si="243"/>
        <v>0</v>
      </c>
      <c r="D253" s="264"/>
      <c r="E253" s="45"/>
      <c r="F253" s="95">
        <f t="shared" si="254"/>
        <v>0</v>
      </c>
      <c r="G253" s="230"/>
      <c r="H253" s="45"/>
      <c r="I253" s="91">
        <f t="shared" si="255"/>
        <v>0</v>
      </c>
      <c r="J253" s="264"/>
      <c r="K253" s="45"/>
      <c r="L253" s="95">
        <f t="shared" si="256"/>
        <v>0</v>
      </c>
      <c r="M253" s="230"/>
      <c r="N253" s="45"/>
      <c r="O253" s="91">
        <f t="shared" si="257"/>
        <v>0</v>
      </c>
      <c r="P253" s="291"/>
      <c r="Q253" s="297"/>
    </row>
    <row r="254" spans="1:17" ht="24" hidden="1" x14ac:dyDescent="0.25">
      <c r="A254" s="30">
        <v>6324</v>
      </c>
      <c r="B254" s="43" t="s">
        <v>301</v>
      </c>
      <c r="C254" s="190">
        <f t="shared" si="243"/>
        <v>0</v>
      </c>
      <c r="D254" s="264"/>
      <c r="E254" s="45"/>
      <c r="F254" s="95">
        <f t="shared" si="254"/>
        <v>0</v>
      </c>
      <c r="G254" s="230"/>
      <c r="H254" s="45"/>
      <c r="I254" s="91">
        <f t="shared" si="255"/>
        <v>0</v>
      </c>
      <c r="J254" s="264"/>
      <c r="K254" s="45"/>
      <c r="L254" s="95">
        <f t="shared" si="256"/>
        <v>0</v>
      </c>
      <c r="M254" s="230"/>
      <c r="N254" s="45"/>
      <c r="O254" s="91">
        <f t="shared" si="257"/>
        <v>0</v>
      </c>
      <c r="P254" s="291"/>
      <c r="Q254" s="297"/>
    </row>
    <row r="255" spans="1:17" hidden="1" x14ac:dyDescent="0.25">
      <c r="A255" s="27">
        <v>6329</v>
      </c>
      <c r="B255" s="40" t="s">
        <v>302</v>
      </c>
      <c r="C255" s="189">
        <f t="shared" si="243"/>
        <v>0</v>
      </c>
      <c r="D255" s="263"/>
      <c r="E255" s="42"/>
      <c r="F255" s="176">
        <f t="shared" si="254"/>
        <v>0</v>
      </c>
      <c r="G255" s="220"/>
      <c r="H255" s="42"/>
      <c r="I255" s="90">
        <f t="shared" si="255"/>
        <v>0</v>
      </c>
      <c r="J255" s="263"/>
      <c r="K255" s="42"/>
      <c r="L255" s="176">
        <f t="shared" si="256"/>
        <v>0</v>
      </c>
      <c r="M255" s="220"/>
      <c r="N255" s="42"/>
      <c r="O255" s="90">
        <f t="shared" si="257"/>
        <v>0</v>
      </c>
      <c r="P255" s="290"/>
      <c r="Q255" s="297"/>
    </row>
    <row r="256" spans="1:17" ht="24" hidden="1" x14ac:dyDescent="0.25">
      <c r="A256" s="92">
        <v>6330</v>
      </c>
      <c r="B256" s="93" t="s">
        <v>248</v>
      </c>
      <c r="C256" s="201">
        <f t="shared" si="243"/>
        <v>0</v>
      </c>
      <c r="D256" s="265"/>
      <c r="E256" s="84"/>
      <c r="F256" s="329">
        <f t="shared" si="254"/>
        <v>0</v>
      </c>
      <c r="G256" s="235"/>
      <c r="H256" s="84"/>
      <c r="I256" s="156">
        <f t="shared" si="255"/>
        <v>0</v>
      </c>
      <c r="J256" s="265"/>
      <c r="K256" s="84"/>
      <c r="L256" s="329">
        <f t="shared" si="256"/>
        <v>0</v>
      </c>
      <c r="M256" s="235"/>
      <c r="N256" s="84"/>
      <c r="O256" s="156">
        <f t="shared" si="257"/>
        <v>0</v>
      </c>
      <c r="P256" s="294"/>
      <c r="Q256" s="297"/>
    </row>
    <row r="257" spans="1:17" hidden="1" x14ac:dyDescent="0.25">
      <c r="A257" s="75">
        <v>6360</v>
      </c>
      <c r="B257" s="43" t="s">
        <v>249</v>
      </c>
      <c r="C257" s="190">
        <f t="shared" si="243"/>
        <v>0</v>
      </c>
      <c r="D257" s="264"/>
      <c r="E257" s="45"/>
      <c r="F257" s="95">
        <f t="shared" si="254"/>
        <v>0</v>
      </c>
      <c r="G257" s="230"/>
      <c r="H257" s="45"/>
      <c r="I257" s="91">
        <f t="shared" si="255"/>
        <v>0</v>
      </c>
      <c r="J257" s="264"/>
      <c r="K257" s="45"/>
      <c r="L257" s="95">
        <f t="shared" si="256"/>
        <v>0</v>
      </c>
      <c r="M257" s="230"/>
      <c r="N257" s="45"/>
      <c r="O257" s="91">
        <f t="shared" si="257"/>
        <v>0</v>
      </c>
      <c r="P257" s="291"/>
      <c r="Q257" s="297"/>
    </row>
    <row r="258" spans="1:17" ht="36" hidden="1" x14ac:dyDescent="0.25">
      <c r="A258" s="35">
        <v>6400</v>
      </c>
      <c r="B258" s="72" t="s">
        <v>250</v>
      </c>
      <c r="C258" s="188">
        <f t="shared" si="243"/>
        <v>0</v>
      </c>
      <c r="D258" s="130">
        <f t="shared" ref="D258:E258" si="258">SUM(D259,D263)</f>
        <v>0</v>
      </c>
      <c r="E258" s="38">
        <f t="shared" si="258"/>
        <v>0</v>
      </c>
      <c r="F258" s="175">
        <f>SUM(F259,F263)</f>
        <v>0</v>
      </c>
      <c r="G258" s="228">
        <f t="shared" ref="G258:O258" si="259">SUM(G259,G263)</f>
        <v>0</v>
      </c>
      <c r="H258" s="38">
        <f t="shared" si="259"/>
        <v>0</v>
      </c>
      <c r="I258" s="123">
        <f t="shared" si="259"/>
        <v>0</v>
      </c>
      <c r="J258" s="130">
        <f t="shared" si="259"/>
        <v>0</v>
      </c>
      <c r="K258" s="38">
        <f t="shared" si="259"/>
        <v>0</v>
      </c>
      <c r="L258" s="175">
        <f t="shared" si="259"/>
        <v>0</v>
      </c>
      <c r="M258" s="228">
        <f t="shared" si="259"/>
        <v>0</v>
      </c>
      <c r="N258" s="38">
        <f t="shared" si="259"/>
        <v>0</v>
      </c>
      <c r="O258" s="123">
        <f t="shared" si="259"/>
        <v>0</v>
      </c>
      <c r="P258" s="315"/>
      <c r="Q258" s="297"/>
    </row>
    <row r="259" spans="1:17" ht="24" hidden="1" x14ac:dyDescent="0.25">
      <c r="A259" s="341">
        <v>6410</v>
      </c>
      <c r="B259" s="40" t="s">
        <v>251</v>
      </c>
      <c r="C259" s="189">
        <f t="shared" si="243"/>
        <v>0</v>
      </c>
      <c r="D259" s="131">
        <f t="shared" ref="D259:E259" si="260">SUM(D260:D262)</f>
        <v>0</v>
      </c>
      <c r="E259" s="79">
        <f t="shared" si="260"/>
        <v>0</v>
      </c>
      <c r="F259" s="176">
        <f>SUM(F260:F262)</f>
        <v>0</v>
      </c>
      <c r="G259" s="233">
        <f t="shared" ref="G259:O259" si="261">SUM(G260:G262)</f>
        <v>0</v>
      </c>
      <c r="H259" s="79">
        <f t="shared" si="261"/>
        <v>0</v>
      </c>
      <c r="I259" s="90">
        <f t="shared" si="261"/>
        <v>0</v>
      </c>
      <c r="J259" s="131">
        <f t="shared" si="261"/>
        <v>0</v>
      </c>
      <c r="K259" s="79">
        <f t="shared" si="261"/>
        <v>0</v>
      </c>
      <c r="L259" s="176">
        <f t="shared" si="261"/>
        <v>0</v>
      </c>
      <c r="M259" s="233">
        <f t="shared" si="261"/>
        <v>0</v>
      </c>
      <c r="N259" s="79">
        <f t="shared" si="261"/>
        <v>0</v>
      </c>
      <c r="O259" s="155">
        <f t="shared" si="261"/>
        <v>0</v>
      </c>
      <c r="P259" s="295"/>
      <c r="Q259" s="297"/>
    </row>
    <row r="260" spans="1:17" hidden="1" x14ac:dyDescent="0.25">
      <c r="A260" s="30">
        <v>6411</v>
      </c>
      <c r="B260" s="94" t="s">
        <v>252</v>
      </c>
      <c r="C260" s="190">
        <f t="shared" si="243"/>
        <v>0</v>
      </c>
      <c r="D260" s="264"/>
      <c r="E260" s="45"/>
      <c r="F260" s="95">
        <f t="shared" ref="F260:F262" si="262">D260+E260</f>
        <v>0</v>
      </c>
      <c r="G260" s="230"/>
      <c r="H260" s="45"/>
      <c r="I260" s="91">
        <f t="shared" ref="I260:I262" si="263">G260+H260</f>
        <v>0</v>
      </c>
      <c r="J260" s="264"/>
      <c r="K260" s="45"/>
      <c r="L260" s="95">
        <f t="shared" ref="L260:L262" si="264">J260+K260</f>
        <v>0</v>
      </c>
      <c r="M260" s="230"/>
      <c r="N260" s="45"/>
      <c r="O260" s="91">
        <f t="shared" ref="O260:O262" si="265">M260+N260</f>
        <v>0</v>
      </c>
      <c r="P260" s="291"/>
      <c r="Q260" s="297"/>
    </row>
    <row r="261" spans="1:17" ht="36" hidden="1" x14ac:dyDescent="0.25">
      <c r="A261" s="30">
        <v>6412</v>
      </c>
      <c r="B261" s="43" t="s">
        <v>253</v>
      </c>
      <c r="C261" s="190">
        <f t="shared" si="243"/>
        <v>0</v>
      </c>
      <c r="D261" s="264"/>
      <c r="E261" s="45"/>
      <c r="F261" s="95">
        <f t="shared" si="262"/>
        <v>0</v>
      </c>
      <c r="G261" s="230"/>
      <c r="H261" s="45"/>
      <c r="I261" s="91">
        <f t="shared" si="263"/>
        <v>0</v>
      </c>
      <c r="J261" s="264"/>
      <c r="K261" s="45"/>
      <c r="L261" s="95">
        <f t="shared" si="264"/>
        <v>0</v>
      </c>
      <c r="M261" s="230"/>
      <c r="N261" s="45"/>
      <c r="O261" s="91">
        <f t="shared" si="265"/>
        <v>0</v>
      </c>
      <c r="P261" s="291"/>
      <c r="Q261" s="297"/>
    </row>
    <row r="262" spans="1:17" ht="36" hidden="1" x14ac:dyDescent="0.25">
      <c r="A262" s="30">
        <v>6419</v>
      </c>
      <c r="B262" s="43" t="s">
        <v>254</v>
      </c>
      <c r="C262" s="190">
        <f t="shared" si="243"/>
        <v>0</v>
      </c>
      <c r="D262" s="264"/>
      <c r="E262" s="45"/>
      <c r="F262" s="95">
        <f t="shared" si="262"/>
        <v>0</v>
      </c>
      <c r="G262" s="230"/>
      <c r="H262" s="45"/>
      <c r="I262" s="91">
        <f t="shared" si="263"/>
        <v>0</v>
      </c>
      <c r="J262" s="264"/>
      <c r="K262" s="45"/>
      <c r="L262" s="95">
        <f t="shared" si="264"/>
        <v>0</v>
      </c>
      <c r="M262" s="230"/>
      <c r="N262" s="45"/>
      <c r="O262" s="91">
        <f t="shared" si="265"/>
        <v>0</v>
      </c>
      <c r="P262" s="291"/>
      <c r="Q262" s="297"/>
    </row>
    <row r="263" spans="1:17" ht="36" hidden="1" x14ac:dyDescent="0.25">
      <c r="A263" s="75">
        <v>6420</v>
      </c>
      <c r="B263" s="43" t="s">
        <v>255</v>
      </c>
      <c r="C263" s="190">
        <f t="shared" si="243"/>
        <v>0</v>
      </c>
      <c r="D263" s="132">
        <f t="shared" ref="D263:E263" si="266">SUM(D264:D267)</f>
        <v>0</v>
      </c>
      <c r="E263" s="76">
        <f t="shared" si="266"/>
        <v>0</v>
      </c>
      <c r="F263" s="95">
        <f>SUM(F264:F267)</f>
        <v>0</v>
      </c>
      <c r="G263" s="231">
        <f t="shared" ref="G263:N263" si="267">SUM(G264:G267)</f>
        <v>0</v>
      </c>
      <c r="H263" s="76">
        <f t="shared" si="267"/>
        <v>0</v>
      </c>
      <c r="I263" s="91">
        <f t="shared" si="267"/>
        <v>0</v>
      </c>
      <c r="J263" s="132">
        <f t="shared" si="267"/>
        <v>0</v>
      </c>
      <c r="K263" s="76">
        <f t="shared" si="267"/>
        <v>0</v>
      </c>
      <c r="L263" s="95">
        <f t="shared" si="267"/>
        <v>0</v>
      </c>
      <c r="M263" s="231">
        <f t="shared" si="267"/>
        <v>0</v>
      </c>
      <c r="N263" s="76">
        <f t="shared" si="267"/>
        <v>0</v>
      </c>
      <c r="O263" s="91">
        <f>SUM(O264:O267)</f>
        <v>0</v>
      </c>
      <c r="P263" s="291"/>
      <c r="Q263" s="297"/>
    </row>
    <row r="264" spans="1:17" hidden="1" x14ac:dyDescent="0.25">
      <c r="A264" s="30">
        <v>6421</v>
      </c>
      <c r="B264" s="43" t="s">
        <v>256</v>
      </c>
      <c r="C264" s="190">
        <f t="shared" si="243"/>
        <v>0</v>
      </c>
      <c r="D264" s="264"/>
      <c r="E264" s="45"/>
      <c r="F264" s="95">
        <f t="shared" ref="F264:F267" si="268">D264+E264</f>
        <v>0</v>
      </c>
      <c r="G264" s="230"/>
      <c r="H264" s="45"/>
      <c r="I264" s="91">
        <f t="shared" ref="I264:I267" si="269">G264+H264</f>
        <v>0</v>
      </c>
      <c r="J264" s="264"/>
      <c r="K264" s="45"/>
      <c r="L264" s="95">
        <f t="shared" ref="L264:L267" si="270">J264+K264</f>
        <v>0</v>
      </c>
      <c r="M264" s="230"/>
      <c r="N264" s="45"/>
      <c r="O264" s="91">
        <f t="shared" ref="O264:O267" si="271">M264+N264</f>
        <v>0</v>
      </c>
      <c r="P264" s="291"/>
      <c r="Q264" s="297"/>
    </row>
    <row r="265" spans="1:17" hidden="1" x14ac:dyDescent="0.25">
      <c r="A265" s="30">
        <v>6422</v>
      </c>
      <c r="B265" s="43" t="s">
        <v>257</v>
      </c>
      <c r="C265" s="190">
        <f t="shared" si="243"/>
        <v>0</v>
      </c>
      <c r="D265" s="264"/>
      <c r="E265" s="45"/>
      <c r="F265" s="95">
        <f t="shared" si="268"/>
        <v>0</v>
      </c>
      <c r="G265" s="230"/>
      <c r="H265" s="45"/>
      <c r="I265" s="91">
        <f t="shared" si="269"/>
        <v>0</v>
      </c>
      <c r="J265" s="264"/>
      <c r="K265" s="45"/>
      <c r="L265" s="95">
        <f t="shared" si="270"/>
        <v>0</v>
      </c>
      <c r="M265" s="230"/>
      <c r="N265" s="45"/>
      <c r="O265" s="91">
        <f t="shared" si="271"/>
        <v>0</v>
      </c>
      <c r="P265" s="291"/>
      <c r="Q265" s="297"/>
    </row>
    <row r="266" spans="1:17" ht="24" hidden="1" x14ac:dyDescent="0.25">
      <c r="A266" s="30">
        <v>6423</v>
      </c>
      <c r="B266" s="43" t="s">
        <v>258</v>
      </c>
      <c r="C266" s="190">
        <f t="shared" si="243"/>
        <v>0</v>
      </c>
      <c r="D266" s="264"/>
      <c r="E266" s="45"/>
      <c r="F266" s="95">
        <f t="shared" si="268"/>
        <v>0</v>
      </c>
      <c r="G266" s="230"/>
      <c r="H266" s="45"/>
      <c r="I266" s="91">
        <f t="shared" si="269"/>
        <v>0</v>
      </c>
      <c r="J266" s="264"/>
      <c r="K266" s="45"/>
      <c r="L266" s="95">
        <f t="shared" si="270"/>
        <v>0</v>
      </c>
      <c r="M266" s="230"/>
      <c r="N266" s="45"/>
      <c r="O266" s="91">
        <f t="shared" si="271"/>
        <v>0</v>
      </c>
      <c r="P266" s="291"/>
      <c r="Q266" s="297"/>
    </row>
    <row r="267" spans="1:17" ht="36" hidden="1" x14ac:dyDescent="0.25">
      <c r="A267" s="30">
        <v>6424</v>
      </c>
      <c r="B267" s="43" t="s">
        <v>259</v>
      </c>
      <c r="C267" s="190">
        <f t="shared" si="243"/>
        <v>0</v>
      </c>
      <c r="D267" s="264"/>
      <c r="E267" s="45"/>
      <c r="F267" s="95">
        <f t="shared" si="268"/>
        <v>0</v>
      </c>
      <c r="G267" s="230"/>
      <c r="H267" s="45"/>
      <c r="I267" s="91">
        <f t="shared" si="269"/>
        <v>0</v>
      </c>
      <c r="J267" s="264"/>
      <c r="K267" s="45"/>
      <c r="L267" s="95">
        <f t="shared" si="270"/>
        <v>0</v>
      </c>
      <c r="M267" s="230"/>
      <c r="N267" s="45"/>
      <c r="O267" s="91">
        <f t="shared" si="271"/>
        <v>0</v>
      </c>
      <c r="P267" s="291"/>
      <c r="Q267" s="297"/>
    </row>
    <row r="268" spans="1:17" ht="36" hidden="1" x14ac:dyDescent="0.25">
      <c r="A268" s="97">
        <v>7000</v>
      </c>
      <c r="B268" s="97" t="s">
        <v>260</v>
      </c>
      <c r="C268" s="203">
        <f>SUM(F268,I268,L268,O268)</f>
        <v>0</v>
      </c>
      <c r="D268" s="139">
        <f t="shared" ref="D268:E268" si="272">SUM(D269,D279)</f>
        <v>0</v>
      </c>
      <c r="E268" s="98">
        <f t="shared" si="272"/>
        <v>0</v>
      </c>
      <c r="F268" s="266">
        <f>SUM(F269,F279)</f>
        <v>0</v>
      </c>
      <c r="G268" s="237">
        <f t="shared" ref="G268:N268" si="273">SUM(G269,G279)</f>
        <v>0</v>
      </c>
      <c r="H268" s="98">
        <f t="shared" si="273"/>
        <v>0</v>
      </c>
      <c r="I268" s="276">
        <f t="shared" si="273"/>
        <v>0</v>
      </c>
      <c r="J268" s="139">
        <f t="shared" si="273"/>
        <v>0</v>
      </c>
      <c r="K268" s="98">
        <f t="shared" si="273"/>
        <v>0</v>
      </c>
      <c r="L268" s="266">
        <f t="shared" si="273"/>
        <v>0</v>
      </c>
      <c r="M268" s="237">
        <f t="shared" si="273"/>
        <v>0</v>
      </c>
      <c r="N268" s="98">
        <f t="shared" si="273"/>
        <v>0</v>
      </c>
      <c r="O268" s="158">
        <f>SUM(O269,O279)</f>
        <v>0</v>
      </c>
      <c r="P268" s="317"/>
      <c r="Q268" s="297"/>
    </row>
    <row r="269" spans="1:17" ht="24" hidden="1" x14ac:dyDescent="0.25">
      <c r="A269" s="35">
        <v>7200</v>
      </c>
      <c r="B269" s="72" t="s">
        <v>261</v>
      </c>
      <c r="C269" s="188">
        <f t="shared" si="243"/>
        <v>0</v>
      </c>
      <c r="D269" s="130">
        <f t="shared" ref="D269:E269" si="274">SUM(D270,D271,D274,D275,D278)</f>
        <v>0</v>
      </c>
      <c r="E269" s="38">
        <f t="shared" si="274"/>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341">
        <v>7210</v>
      </c>
      <c r="B270" s="40" t="s">
        <v>262</v>
      </c>
      <c r="C270" s="189">
        <f t="shared" si="243"/>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243"/>
        <v>0</v>
      </c>
      <c r="D271" s="132">
        <f t="shared" ref="D271:E271" si="275">SUM(D272:D273)</f>
        <v>0</v>
      </c>
      <c r="E271" s="76">
        <f t="shared" si="275"/>
        <v>0</v>
      </c>
      <c r="F271" s="95">
        <f>SUM(F272:F273)</f>
        <v>0</v>
      </c>
      <c r="G271" s="231">
        <f t="shared" ref="G271:O271" si="276">SUM(G272:G273)</f>
        <v>0</v>
      </c>
      <c r="H271" s="76">
        <f t="shared" si="276"/>
        <v>0</v>
      </c>
      <c r="I271" s="91">
        <f t="shared" si="276"/>
        <v>0</v>
      </c>
      <c r="J271" s="132">
        <f t="shared" si="276"/>
        <v>0</v>
      </c>
      <c r="K271" s="76">
        <f t="shared" si="276"/>
        <v>0</v>
      </c>
      <c r="L271" s="95">
        <f t="shared" si="276"/>
        <v>0</v>
      </c>
      <c r="M271" s="231">
        <f t="shared" si="276"/>
        <v>0</v>
      </c>
      <c r="N271" s="76">
        <f t="shared" si="276"/>
        <v>0</v>
      </c>
      <c r="O271" s="91">
        <f t="shared" si="276"/>
        <v>0</v>
      </c>
      <c r="P271" s="291"/>
      <c r="Q271" s="301"/>
    </row>
    <row r="272" spans="1:17" s="96" customFormat="1" ht="36" hidden="1" x14ac:dyDescent="0.25">
      <c r="A272" s="30">
        <v>7221</v>
      </c>
      <c r="B272" s="43" t="s">
        <v>264</v>
      </c>
      <c r="C272" s="190">
        <f t="shared" si="243"/>
        <v>0</v>
      </c>
      <c r="D272" s="264"/>
      <c r="E272" s="45"/>
      <c r="F272" s="95">
        <f t="shared" ref="F272:F274" si="277">D272+E272</f>
        <v>0</v>
      </c>
      <c r="G272" s="230"/>
      <c r="H272" s="45"/>
      <c r="I272" s="91">
        <f t="shared" ref="I272:I274" si="278">G272+H272</f>
        <v>0</v>
      </c>
      <c r="J272" s="264"/>
      <c r="K272" s="45"/>
      <c r="L272" s="95">
        <f t="shared" ref="L272:L274" si="279">J272+K272</f>
        <v>0</v>
      </c>
      <c r="M272" s="230"/>
      <c r="N272" s="45"/>
      <c r="O272" s="91">
        <f t="shared" ref="O272:O274" si="280">M272+N272</f>
        <v>0</v>
      </c>
      <c r="P272" s="291"/>
      <c r="Q272" s="301"/>
    </row>
    <row r="273" spans="1:17" s="96" customFormat="1" ht="36" hidden="1" x14ac:dyDescent="0.25">
      <c r="A273" s="30">
        <v>7222</v>
      </c>
      <c r="B273" s="43" t="s">
        <v>265</v>
      </c>
      <c r="C273" s="190">
        <f t="shared" si="243"/>
        <v>0</v>
      </c>
      <c r="D273" s="264"/>
      <c r="E273" s="45"/>
      <c r="F273" s="95">
        <f t="shared" si="277"/>
        <v>0</v>
      </c>
      <c r="G273" s="230"/>
      <c r="H273" s="45"/>
      <c r="I273" s="91">
        <f t="shared" si="278"/>
        <v>0</v>
      </c>
      <c r="J273" s="264"/>
      <c r="K273" s="45"/>
      <c r="L273" s="95">
        <f t="shared" si="279"/>
        <v>0</v>
      </c>
      <c r="M273" s="230"/>
      <c r="N273" s="45"/>
      <c r="O273" s="91">
        <f t="shared" si="280"/>
        <v>0</v>
      </c>
      <c r="P273" s="291"/>
      <c r="Q273" s="301"/>
    </row>
    <row r="274" spans="1:17" ht="24" hidden="1" x14ac:dyDescent="0.25">
      <c r="A274" s="75">
        <v>7230</v>
      </c>
      <c r="B274" s="43" t="s">
        <v>308</v>
      </c>
      <c r="C274" s="190">
        <f t="shared" si="243"/>
        <v>0</v>
      </c>
      <c r="D274" s="264"/>
      <c r="E274" s="45"/>
      <c r="F274" s="95">
        <f t="shared" si="277"/>
        <v>0</v>
      </c>
      <c r="G274" s="230"/>
      <c r="H274" s="45"/>
      <c r="I274" s="91">
        <f t="shared" si="278"/>
        <v>0</v>
      </c>
      <c r="J274" s="264"/>
      <c r="K274" s="45"/>
      <c r="L274" s="95">
        <f t="shared" si="279"/>
        <v>0</v>
      </c>
      <c r="M274" s="230"/>
      <c r="N274" s="45"/>
      <c r="O274" s="91">
        <f t="shared" si="280"/>
        <v>0</v>
      </c>
      <c r="P274" s="291"/>
      <c r="Q274" s="297"/>
    </row>
    <row r="275" spans="1:17" ht="24" hidden="1" x14ac:dyDescent="0.25">
      <c r="A275" s="75">
        <v>7240</v>
      </c>
      <c r="B275" s="43" t="s">
        <v>266</v>
      </c>
      <c r="C275" s="190">
        <f t="shared" si="243"/>
        <v>0</v>
      </c>
      <c r="D275" s="132">
        <f t="shared" ref="D275:E275" si="281">SUM(D276:D277)</f>
        <v>0</v>
      </c>
      <c r="E275" s="76">
        <f t="shared" si="281"/>
        <v>0</v>
      </c>
      <c r="F275" s="95">
        <f>SUM(F276:F277)</f>
        <v>0</v>
      </c>
      <c r="G275" s="231">
        <f t="shared" ref="G275:O275" si="282">SUM(G276:G277)</f>
        <v>0</v>
      </c>
      <c r="H275" s="76">
        <f t="shared" si="282"/>
        <v>0</v>
      </c>
      <c r="I275" s="91">
        <f t="shared" si="282"/>
        <v>0</v>
      </c>
      <c r="J275" s="132">
        <f t="shared" si="282"/>
        <v>0</v>
      </c>
      <c r="K275" s="76">
        <f t="shared" si="282"/>
        <v>0</v>
      </c>
      <c r="L275" s="95">
        <f t="shared" si="282"/>
        <v>0</v>
      </c>
      <c r="M275" s="231">
        <f t="shared" si="282"/>
        <v>0</v>
      </c>
      <c r="N275" s="76">
        <f t="shared" si="282"/>
        <v>0</v>
      </c>
      <c r="O275" s="91">
        <f t="shared" si="282"/>
        <v>0</v>
      </c>
      <c r="P275" s="291"/>
      <c r="Q275" s="297"/>
    </row>
    <row r="276" spans="1:17" ht="48" hidden="1" x14ac:dyDescent="0.25">
      <c r="A276" s="30">
        <v>7245</v>
      </c>
      <c r="B276" s="43" t="s">
        <v>267</v>
      </c>
      <c r="C276" s="190">
        <f t="shared" si="243"/>
        <v>0</v>
      </c>
      <c r="D276" s="264"/>
      <c r="E276" s="45"/>
      <c r="F276" s="95">
        <f t="shared" ref="F276:F278" si="283">D276+E276</f>
        <v>0</v>
      </c>
      <c r="G276" s="230"/>
      <c r="H276" s="45"/>
      <c r="I276" s="91">
        <f t="shared" ref="I276:I278" si="284">G276+H276</f>
        <v>0</v>
      </c>
      <c r="J276" s="264"/>
      <c r="K276" s="45"/>
      <c r="L276" s="95">
        <f t="shared" ref="L276:L278" si="285">J276+K276</f>
        <v>0</v>
      </c>
      <c r="M276" s="230"/>
      <c r="N276" s="45"/>
      <c r="O276" s="91">
        <f t="shared" ref="O276:O278" si="286">M276+N276</f>
        <v>0</v>
      </c>
      <c r="P276" s="291"/>
      <c r="Q276" s="297"/>
    </row>
    <row r="277" spans="1:17" ht="96" hidden="1" x14ac:dyDescent="0.25">
      <c r="A277" s="30">
        <v>7246</v>
      </c>
      <c r="B277" s="43" t="s">
        <v>268</v>
      </c>
      <c r="C277" s="190">
        <f t="shared" si="243"/>
        <v>0</v>
      </c>
      <c r="D277" s="264"/>
      <c r="E277" s="45"/>
      <c r="F277" s="95">
        <f t="shared" si="283"/>
        <v>0</v>
      </c>
      <c r="G277" s="230"/>
      <c r="H277" s="45"/>
      <c r="I277" s="91">
        <f t="shared" si="284"/>
        <v>0</v>
      </c>
      <c r="J277" s="264"/>
      <c r="K277" s="45"/>
      <c r="L277" s="95">
        <f t="shared" si="285"/>
        <v>0</v>
      </c>
      <c r="M277" s="230"/>
      <c r="N277" s="45"/>
      <c r="O277" s="91">
        <f t="shared" si="286"/>
        <v>0</v>
      </c>
      <c r="P277" s="291"/>
      <c r="Q277" s="297"/>
    </row>
    <row r="278" spans="1:17" ht="24" hidden="1" x14ac:dyDescent="0.25">
      <c r="A278" s="92">
        <v>7260</v>
      </c>
      <c r="B278" s="40" t="s">
        <v>269</v>
      </c>
      <c r="C278" s="189">
        <f t="shared" si="243"/>
        <v>0</v>
      </c>
      <c r="D278" s="263"/>
      <c r="E278" s="42"/>
      <c r="F278" s="176">
        <f t="shared" si="283"/>
        <v>0</v>
      </c>
      <c r="G278" s="220"/>
      <c r="H278" s="42"/>
      <c r="I278" s="90">
        <f t="shared" si="284"/>
        <v>0</v>
      </c>
      <c r="J278" s="263"/>
      <c r="K278" s="42"/>
      <c r="L278" s="176">
        <f t="shared" si="285"/>
        <v>0</v>
      </c>
      <c r="M278" s="220"/>
      <c r="N278" s="42"/>
      <c r="O278" s="90">
        <f t="shared" si="286"/>
        <v>0</v>
      </c>
      <c r="P278" s="290"/>
      <c r="Q278" s="297"/>
    </row>
    <row r="279" spans="1:17" hidden="1" x14ac:dyDescent="0.25">
      <c r="A279" s="55">
        <v>7700</v>
      </c>
      <c r="B279" s="105" t="s">
        <v>298</v>
      </c>
      <c r="C279" s="204">
        <f t="shared" si="243"/>
        <v>0</v>
      </c>
      <c r="D279" s="140">
        <f t="shared" ref="D279:O279" si="287">D280</f>
        <v>0</v>
      </c>
      <c r="E279" s="106">
        <f t="shared" si="287"/>
        <v>0</v>
      </c>
      <c r="F279" s="177">
        <f t="shared" si="287"/>
        <v>0</v>
      </c>
      <c r="G279" s="238">
        <f t="shared" si="287"/>
        <v>0</v>
      </c>
      <c r="H279" s="106">
        <f t="shared" si="287"/>
        <v>0</v>
      </c>
      <c r="I279" s="277">
        <f t="shared" si="287"/>
        <v>0</v>
      </c>
      <c r="J279" s="140">
        <f t="shared" si="287"/>
        <v>0</v>
      </c>
      <c r="K279" s="106">
        <f t="shared" si="287"/>
        <v>0</v>
      </c>
      <c r="L279" s="177">
        <f t="shared" si="287"/>
        <v>0</v>
      </c>
      <c r="M279" s="238">
        <f t="shared" si="287"/>
        <v>0</v>
      </c>
      <c r="N279" s="106">
        <f t="shared" si="287"/>
        <v>0</v>
      </c>
      <c r="O279" s="277">
        <f t="shared" si="287"/>
        <v>0</v>
      </c>
      <c r="P279" s="315"/>
      <c r="Q279" s="297"/>
    </row>
    <row r="280" spans="1:17" hidden="1" x14ac:dyDescent="0.25">
      <c r="A280" s="73">
        <v>7720</v>
      </c>
      <c r="B280" s="40" t="s">
        <v>299</v>
      </c>
      <c r="C280" s="191">
        <f t="shared" si="243"/>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243"/>
        <v>0</v>
      </c>
      <c r="D281" s="132">
        <f t="shared" ref="D281:E281" si="288">SUM(D282:D283)</f>
        <v>0</v>
      </c>
      <c r="E281" s="76">
        <f t="shared" si="288"/>
        <v>0</v>
      </c>
      <c r="F281" s="95">
        <f>SUM(F282:F283)</f>
        <v>0</v>
      </c>
      <c r="G281" s="231">
        <f t="shared" ref="G281:O281" si="289">SUM(G282:G283)</f>
        <v>0</v>
      </c>
      <c r="H281" s="76">
        <f t="shared" si="289"/>
        <v>0</v>
      </c>
      <c r="I281" s="91">
        <f t="shared" si="289"/>
        <v>0</v>
      </c>
      <c r="J281" s="132">
        <f t="shared" si="289"/>
        <v>0</v>
      </c>
      <c r="K281" s="76">
        <f t="shared" si="289"/>
        <v>0</v>
      </c>
      <c r="L281" s="95">
        <f t="shared" si="289"/>
        <v>0</v>
      </c>
      <c r="M281" s="231">
        <f t="shared" si="289"/>
        <v>0</v>
      </c>
      <c r="N281" s="76">
        <f t="shared" si="289"/>
        <v>0</v>
      </c>
      <c r="O281" s="91">
        <f t="shared" si="289"/>
        <v>0</v>
      </c>
      <c r="P281" s="291"/>
      <c r="Q281" s="297"/>
    </row>
    <row r="282" spans="1:17" hidden="1" x14ac:dyDescent="0.25">
      <c r="A282" s="94" t="s">
        <v>271</v>
      </c>
      <c r="B282" s="30" t="s">
        <v>272</v>
      </c>
      <c r="C282" s="190">
        <f t="shared" si="243"/>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243"/>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243"/>
        <v>890662</v>
      </c>
      <c r="D284" s="141">
        <f t="shared" ref="D284:O284" si="290">SUM(D281,D268,D229,D194,D186,D172,D74,D52)</f>
        <v>365995</v>
      </c>
      <c r="E284" s="278">
        <f t="shared" si="290"/>
        <v>0</v>
      </c>
      <c r="F284" s="901">
        <f t="shared" si="290"/>
        <v>365995</v>
      </c>
      <c r="G284" s="240">
        <f t="shared" si="290"/>
        <v>434982</v>
      </c>
      <c r="H284" s="278">
        <f t="shared" si="290"/>
        <v>0</v>
      </c>
      <c r="I284" s="901">
        <f t="shared" si="290"/>
        <v>434982</v>
      </c>
      <c r="J284" s="141">
        <f t="shared" si="290"/>
        <v>89685</v>
      </c>
      <c r="K284" s="111">
        <f t="shared" si="290"/>
        <v>0</v>
      </c>
      <c r="L284" s="112">
        <f t="shared" si="290"/>
        <v>89685</v>
      </c>
      <c r="M284" s="240">
        <f t="shared" si="290"/>
        <v>0</v>
      </c>
      <c r="N284" s="111">
        <f t="shared" si="290"/>
        <v>0</v>
      </c>
      <c r="O284" s="278">
        <f t="shared" si="290"/>
        <v>0</v>
      </c>
      <c r="P284" s="318"/>
      <c r="Q284" s="297"/>
    </row>
    <row r="285" spans="1:17" s="19" customFormat="1" ht="13.5" thickTop="1" thickBot="1" x14ac:dyDescent="0.3">
      <c r="A285" s="1283" t="s">
        <v>276</v>
      </c>
      <c r="B285" s="1284"/>
      <c r="C285" s="206">
        <f t="shared" si="243"/>
        <v>-2124</v>
      </c>
      <c r="D285" s="142">
        <f>SUM(D24,D25,D41,D42)-D50</f>
        <v>0</v>
      </c>
      <c r="E285" s="126">
        <f t="shared" ref="E285:F285" si="291">SUM(E24,E25,E41,E42)-E50</f>
        <v>0</v>
      </c>
      <c r="F285" s="909">
        <f t="shared" si="291"/>
        <v>0</v>
      </c>
      <c r="G285" s="241">
        <f>SUM(G24,G42)-G50</f>
        <v>0</v>
      </c>
      <c r="H285" s="126">
        <f t="shared" ref="H285:I285" si="292">SUM(H24,H42)-H50</f>
        <v>0</v>
      </c>
      <c r="I285" s="909">
        <f t="shared" si="292"/>
        <v>0</v>
      </c>
      <c r="J285" s="142">
        <f>SUM(J26,J42)-J50</f>
        <v>-2124</v>
      </c>
      <c r="K285" s="114">
        <f t="shared" ref="K285:L285" si="293">SUM(K26,K42)-K50</f>
        <v>0</v>
      </c>
      <c r="L285" s="115">
        <f t="shared" si="293"/>
        <v>-2124</v>
      </c>
      <c r="M285" s="241">
        <f>SUM(M44)-M50</f>
        <v>0</v>
      </c>
      <c r="N285" s="114">
        <f t="shared" ref="N285:O285" si="294">SUM(N44)-N50</f>
        <v>0</v>
      </c>
      <c r="O285" s="126">
        <f t="shared" si="294"/>
        <v>0</v>
      </c>
      <c r="P285" s="296"/>
      <c r="Q285" s="182"/>
    </row>
    <row r="286" spans="1:17" s="19" customFormat="1" ht="12.75" thickTop="1" x14ac:dyDescent="0.25">
      <c r="A286" s="1285" t="s">
        <v>277</v>
      </c>
      <c r="B286" s="1286"/>
      <c r="C286" s="207">
        <f t="shared" si="243"/>
        <v>2124</v>
      </c>
      <c r="D286" s="143">
        <f>SUM(D287,D288)-D295+D296</f>
        <v>0</v>
      </c>
      <c r="E286" s="113">
        <f t="shared" ref="E286:O286" si="295">SUM(E287,E288)-E295+E296</f>
        <v>0</v>
      </c>
      <c r="F286" s="910">
        <f t="shared" si="295"/>
        <v>0</v>
      </c>
      <c r="G286" s="242">
        <f t="shared" si="295"/>
        <v>0</v>
      </c>
      <c r="H286" s="113">
        <f t="shared" si="295"/>
        <v>0</v>
      </c>
      <c r="I286" s="910">
        <f t="shared" si="295"/>
        <v>0</v>
      </c>
      <c r="J286" s="143">
        <f t="shared" si="295"/>
        <v>2124</v>
      </c>
      <c r="K286" s="103">
        <f t="shared" si="295"/>
        <v>0</v>
      </c>
      <c r="L286" s="109">
        <f t="shared" si="295"/>
        <v>2124</v>
      </c>
      <c r="M286" s="242">
        <f t="shared" si="295"/>
        <v>0</v>
      </c>
      <c r="N286" s="103">
        <f t="shared" si="295"/>
        <v>0</v>
      </c>
      <c r="O286" s="113">
        <f t="shared" si="295"/>
        <v>0</v>
      </c>
      <c r="P286" s="319"/>
      <c r="Q286" s="182"/>
    </row>
    <row r="287" spans="1:17" s="19" customFormat="1" ht="12.75" thickBot="1" x14ac:dyDescent="0.3">
      <c r="A287" s="63" t="s">
        <v>278</v>
      </c>
      <c r="B287" s="63" t="s">
        <v>279</v>
      </c>
      <c r="C287" s="197">
        <f t="shared" si="243"/>
        <v>2124</v>
      </c>
      <c r="D287" s="134">
        <f t="shared" ref="D287:O287" si="296">D21-D281</f>
        <v>0</v>
      </c>
      <c r="E287" s="117">
        <f t="shared" si="296"/>
        <v>0</v>
      </c>
      <c r="F287" s="894">
        <f t="shared" si="296"/>
        <v>0</v>
      </c>
      <c r="G287" s="224">
        <f t="shared" si="296"/>
        <v>0</v>
      </c>
      <c r="H287" s="117">
        <f t="shared" si="296"/>
        <v>0</v>
      </c>
      <c r="I287" s="894">
        <f t="shared" si="296"/>
        <v>0</v>
      </c>
      <c r="J287" s="134">
        <f t="shared" si="296"/>
        <v>2124</v>
      </c>
      <c r="K287" s="64">
        <f t="shared" si="296"/>
        <v>0</v>
      </c>
      <c r="L287" s="169">
        <f t="shared" si="296"/>
        <v>2124</v>
      </c>
      <c r="M287" s="224">
        <f t="shared" si="296"/>
        <v>0</v>
      </c>
      <c r="N287" s="64">
        <f t="shared" si="296"/>
        <v>0</v>
      </c>
      <c r="O287" s="117">
        <f t="shared" si="296"/>
        <v>0</v>
      </c>
      <c r="P287" s="310"/>
      <c r="Q287" s="182"/>
    </row>
    <row r="288" spans="1:17" s="19" customFormat="1" ht="12.75" hidden="1" thickTop="1" x14ac:dyDescent="0.25">
      <c r="A288" s="116" t="s">
        <v>280</v>
      </c>
      <c r="B288" s="116" t="s">
        <v>281</v>
      </c>
      <c r="C288" s="207">
        <f t="shared" si="243"/>
        <v>0</v>
      </c>
      <c r="D288" s="143">
        <f t="shared" ref="D288:O288" si="297">SUM(D289,D291,D293)-SUM(D290,D292,D294)</f>
        <v>0</v>
      </c>
      <c r="E288" s="103">
        <f t="shared" si="297"/>
        <v>0</v>
      </c>
      <c r="F288" s="109">
        <f t="shared" si="297"/>
        <v>0</v>
      </c>
      <c r="G288" s="242">
        <f t="shared" si="297"/>
        <v>0</v>
      </c>
      <c r="H288" s="103">
        <f t="shared" si="297"/>
        <v>0</v>
      </c>
      <c r="I288" s="113">
        <f t="shared" si="297"/>
        <v>0</v>
      </c>
      <c r="J288" s="143">
        <f t="shared" si="297"/>
        <v>0</v>
      </c>
      <c r="K288" s="103">
        <f t="shared" si="297"/>
        <v>0</v>
      </c>
      <c r="L288" s="109">
        <f t="shared" si="297"/>
        <v>0</v>
      </c>
      <c r="M288" s="242">
        <f t="shared" si="297"/>
        <v>0</v>
      </c>
      <c r="N288" s="103">
        <f t="shared" si="297"/>
        <v>0</v>
      </c>
      <c r="O288" s="113">
        <f t="shared" si="297"/>
        <v>0</v>
      </c>
      <c r="P288" s="319"/>
      <c r="Q288" s="182"/>
    </row>
    <row r="289" spans="1:17" ht="12.75" hidden="1" thickTop="1" x14ac:dyDescent="0.25">
      <c r="A289" s="100" t="s">
        <v>282</v>
      </c>
      <c r="B289" s="60" t="s">
        <v>283</v>
      </c>
      <c r="C289" s="191">
        <f t="shared" si="243"/>
        <v>0</v>
      </c>
      <c r="D289" s="256"/>
      <c r="E289" s="49"/>
      <c r="F289" s="330">
        <f t="shared" ref="F289:F296" si="298">E289+D289</f>
        <v>0</v>
      </c>
      <c r="G289" s="239"/>
      <c r="H289" s="49"/>
      <c r="I289" s="155">
        <f t="shared" ref="I289:I296" si="299">H289+G289</f>
        <v>0</v>
      </c>
      <c r="J289" s="256"/>
      <c r="K289" s="49"/>
      <c r="L289" s="330">
        <f t="shared" ref="L289:L296" si="300">K289+J289</f>
        <v>0</v>
      </c>
      <c r="M289" s="239"/>
      <c r="N289" s="49"/>
      <c r="O289" s="155">
        <f t="shared" ref="O289:O296" si="301">N289+M289</f>
        <v>0</v>
      </c>
      <c r="P289" s="295"/>
      <c r="Q289" s="297"/>
    </row>
    <row r="290" spans="1:17" ht="24.75" hidden="1" thickTop="1" x14ac:dyDescent="0.25">
      <c r="A290" s="94" t="s">
        <v>284</v>
      </c>
      <c r="B290" s="29" t="s">
        <v>285</v>
      </c>
      <c r="C290" s="190">
        <f t="shared" si="243"/>
        <v>0</v>
      </c>
      <c r="D290" s="264"/>
      <c r="E290" s="45"/>
      <c r="F290" s="95">
        <f t="shared" si="298"/>
        <v>0</v>
      </c>
      <c r="G290" s="230"/>
      <c r="H290" s="45"/>
      <c r="I290" s="91">
        <f t="shared" si="299"/>
        <v>0</v>
      </c>
      <c r="J290" s="264"/>
      <c r="K290" s="45"/>
      <c r="L290" s="95">
        <f t="shared" si="300"/>
        <v>0</v>
      </c>
      <c r="M290" s="230"/>
      <c r="N290" s="45"/>
      <c r="O290" s="91">
        <f t="shared" si="301"/>
        <v>0</v>
      </c>
      <c r="P290" s="291"/>
      <c r="Q290" s="297"/>
    </row>
    <row r="291" spans="1:17" ht="12.75" hidden="1" thickTop="1" x14ac:dyDescent="0.25">
      <c r="A291" s="94" t="s">
        <v>286</v>
      </c>
      <c r="B291" s="29" t="s">
        <v>287</v>
      </c>
      <c r="C291" s="190">
        <f t="shared" si="243"/>
        <v>0</v>
      </c>
      <c r="D291" s="264"/>
      <c r="E291" s="45"/>
      <c r="F291" s="95">
        <f t="shared" si="298"/>
        <v>0</v>
      </c>
      <c r="G291" s="230"/>
      <c r="H291" s="45"/>
      <c r="I291" s="91">
        <f t="shared" si="299"/>
        <v>0</v>
      </c>
      <c r="J291" s="264"/>
      <c r="K291" s="45"/>
      <c r="L291" s="95">
        <f t="shared" si="300"/>
        <v>0</v>
      </c>
      <c r="M291" s="230"/>
      <c r="N291" s="45"/>
      <c r="O291" s="91">
        <f t="shared" si="301"/>
        <v>0</v>
      </c>
      <c r="P291" s="291"/>
      <c r="Q291" s="297"/>
    </row>
    <row r="292" spans="1:17" ht="24.75" hidden="1" thickTop="1" x14ac:dyDescent="0.25">
      <c r="A292" s="94" t="s">
        <v>288</v>
      </c>
      <c r="B292" s="29" t="s">
        <v>289</v>
      </c>
      <c r="C292" s="190">
        <f>SUM(F292,I292,L292,O292)</f>
        <v>0</v>
      </c>
      <c r="D292" s="264"/>
      <c r="E292" s="45"/>
      <c r="F292" s="95">
        <f t="shared" si="298"/>
        <v>0</v>
      </c>
      <c r="G292" s="230"/>
      <c r="H292" s="45"/>
      <c r="I292" s="91">
        <f t="shared" si="299"/>
        <v>0</v>
      </c>
      <c r="J292" s="264"/>
      <c r="K292" s="45"/>
      <c r="L292" s="95">
        <f t="shared" si="300"/>
        <v>0</v>
      </c>
      <c r="M292" s="230"/>
      <c r="N292" s="45"/>
      <c r="O292" s="91">
        <f t="shared" si="301"/>
        <v>0</v>
      </c>
      <c r="P292" s="291"/>
      <c r="Q292" s="297"/>
    </row>
    <row r="293" spans="1:17" ht="12.75" hidden="1" thickTop="1" x14ac:dyDescent="0.25">
      <c r="A293" s="94" t="s">
        <v>290</v>
      </c>
      <c r="B293" s="29" t="s">
        <v>291</v>
      </c>
      <c r="C293" s="190">
        <f t="shared" si="243"/>
        <v>0</v>
      </c>
      <c r="D293" s="264"/>
      <c r="E293" s="45"/>
      <c r="F293" s="95">
        <f t="shared" si="298"/>
        <v>0</v>
      </c>
      <c r="G293" s="230"/>
      <c r="H293" s="45"/>
      <c r="I293" s="91">
        <f t="shared" si="299"/>
        <v>0</v>
      </c>
      <c r="J293" s="264"/>
      <c r="K293" s="45"/>
      <c r="L293" s="95">
        <f t="shared" si="300"/>
        <v>0</v>
      </c>
      <c r="M293" s="230"/>
      <c r="N293" s="45"/>
      <c r="O293" s="91">
        <f t="shared" si="301"/>
        <v>0</v>
      </c>
      <c r="P293" s="291"/>
      <c r="Q293" s="297"/>
    </row>
    <row r="294" spans="1:17" ht="24.75" hidden="1" thickTop="1" x14ac:dyDescent="0.25">
      <c r="A294" s="101" t="s">
        <v>292</v>
      </c>
      <c r="B294" s="102" t="s">
        <v>293</v>
      </c>
      <c r="C294" s="201">
        <f t="shared" si="243"/>
        <v>0</v>
      </c>
      <c r="D294" s="265"/>
      <c r="E294" s="84"/>
      <c r="F294" s="329">
        <f t="shared" si="298"/>
        <v>0</v>
      </c>
      <c r="G294" s="235"/>
      <c r="H294" s="84"/>
      <c r="I294" s="156">
        <f t="shared" si="299"/>
        <v>0</v>
      </c>
      <c r="J294" s="265"/>
      <c r="K294" s="84"/>
      <c r="L294" s="329">
        <f t="shared" si="300"/>
        <v>0</v>
      </c>
      <c r="M294" s="235"/>
      <c r="N294" s="84"/>
      <c r="O294" s="156">
        <f t="shared" si="301"/>
        <v>0</v>
      </c>
      <c r="P294" s="294"/>
      <c r="Q294" s="297"/>
    </row>
    <row r="295" spans="1:17" s="19" customFormat="1" ht="13.5" hidden="1" thickTop="1" thickBot="1" x14ac:dyDescent="0.3">
      <c r="A295" s="118" t="s">
        <v>294</v>
      </c>
      <c r="B295" s="118" t="s">
        <v>295</v>
      </c>
      <c r="C295" s="206">
        <f t="shared" si="243"/>
        <v>0</v>
      </c>
      <c r="D295" s="267"/>
      <c r="E295" s="119"/>
      <c r="F295" s="115">
        <f t="shared" si="298"/>
        <v>0</v>
      </c>
      <c r="G295" s="243"/>
      <c r="H295" s="119"/>
      <c r="I295" s="126">
        <f t="shared" si="299"/>
        <v>0</v>
      </c>
      <c r="J295" s="267"/>
      <c r="K295" s="119"/>
      <c r="L295" s="115">
        <f t="shared" si="300"/>
        <v>0</v>
      </c>
      <c r="M295" s="243"/>
      <c r="N295" s="119"/>
      <c r="O295" s="126">
        <f t="shared" si="301"/>
        <v>0</v>
      </c>
      <c r="P295" s="296"/>
      <c r="Q295" s="182"/>
    </row>
    <row r="296" spans="1:17" s="19" customFormat="1" ht="48.75" hidden="1" thickTop="1" x14ac:dyDescent="0.25">
      <c r="A296" s="116" t="s">
        <v>296</v>
      </c>
      <c r="B296" s="104" t="s">
        <v>297</v>
      </c>
      <c r="C296" s="207">
        <f>SUM(F296,I296,L296,O296)</f>
        <v>0</v>
      </c>
      <c r="D296" s="268"/>
      <c r="E296" s="180"/>
      <c r="F296" s="175">
        <f t="shared" si="298"/>
        <v>0</v>
      </c>
      <c r="G296" s="234"/>
      <c r="H296" s="80"/>
      <c r="I296" s="123">
        <f t="shared" si="299"/>
        <v>0</v>
      </c>
      <c r="J296" s="248"/>
      <c r="K296" s="80"/>
      <c r="L296" s="175">
        <f t="shared" si="300"/>
        <v>0</v>
      </c>
      <c r="M296" s="234"/>
      <c r="N296" s="80"/>
      <c r="O296" s="123">
        <f t="shared" si="301"/>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VGCLV3YcLYTTac/ha/zyCaR7vEoch+ZmeK46farZQQbK335kKeSe7Hv3W6x5U1iDHM+udGdD7FAB+TW267jVcA==" saltValue="BLaW+yOc6LbCmN0eQozzqw==" spinCount="100000" sheet="1" objects="1" scenarios="1" formatCells="0" formatColumns="0" formatRows="0"/>
  <autoFilter ref="A18:P296">
    <filterColumn colId="2">
      <filters blank="1">
        <filter val="1 071"/>
        <filter val="1 104"/>
        <filter val="1 220"/>
        <filter val="1 299"/>
        <filter val="1 380"/>
        <filter val="1 420"/>
        <filter val="1 490"/>
        <filter val="1 540"/>
        <filter val="1 557"/>
        <filter val="1 681"/>
        <filter val="1 725"/>
        <filter val="1 730"/>
        <filter val="1 763"/>
        <filter val="1 957"/>
        <filter val="1 970"/>
        <filter val="1 981"/>
        <filter val="101"/>
        <filter val="120"/>
        <filter val="13 850"/>
        <filter val="14 076"/>
        <filter val="154 502"/>
        <filter val="18 073"/>
        <filter val="188 966"/>
        <filter val="19 030"/>
        <filter val="19 844"/>
        <filter val="2 039"/>
        <filter val="2 124"/>
        <filter val="-2 124"/>
        <filter val="2 170"/>
        <filter val="2 650"/>
        <filter val="2 834"/>
        <filter val="20 196"/>
        <filter val="20 747"/>
        <filter val="23 903"/>
        <filter val="24"/>
        <filter val="25 516"/>
        <filter val="290"/>
        <filter val="3 529"/>
        <filter val="3 560"/>
        <filter val="3 586"/>
        <filter val="3 605"/>
        <filter val="300"/>
        <filter val="34 464"/>
        <filter val="355"/>
        <filter val="400"/>
        <filter val="445"/>
        <filter val="50"/>
        <filter val="500"/>
        <filter val="53 015"/>
        <filter val="544"/>
        <filter val="565 388"/>
        <filter val="57"/>
        <filter val="635 303"/>
        <filter val="64 436"/>
        <filter val="69 615"/>
        <filter val="7 734"/>
        <filter val="7 788"/>
        <filter val="717"/>
        <filter val="749"/>
        <filter val="75"/>
        <filter val="800 977"/>
        <filter val="824 269"/>
        <filter val="84 010"/>
        <filter val="87 561"/>
        <filter val="888 705"/>
        <filter val="890 662"/>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17.pielikums Jūrmalas pilsētas domes
2017.gada 9.jūnija saistošajiem noteikumiem Nr.21
(protokols Nr.10, 2.punkts)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7" sqref="T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8" style="1" hidden="1" customWidth="1" outlineLevel="1"/>
    <col min="17" max="17" width="9.140625" style="1" collapsed="1"/>
    <col min="18" max="16384" width="9.140625" style="1"/>
  </cols>
  <sheetData>
    <row r="1" spans="1:17" x14ac:dyDescent="0.25">
      <c r="A1" s="1314" t="s">
        <v>498</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329</v>
      </c>
      <c r="D3" s="1318"/>
      <c r="E3" s="1318"/>
      <c r="F3" s="1318"/>
      <c r="G3" s="1318"/>
      <c r="H3" s="1318"/>
      <c r="I3" s="1318"/>
      <c r="J3" s="1318"/>
      <c r="K3" s="1318"/>
      <c r="L3" s="1318"/>
      <c r="M3" s="1318"/>
      <c r="N3" s="1318"/>
      <c r="O3" s="1318"/>
      <c r="P3" s="1319"/>
      <c r="Q3" s="297"/>
    </row>
    <row r="4" spans="1:17" ht="12.75" customHeight="1" x14ac:dyDescent="0.25">
      <c r="A4" s="4" t="s">
        <v>1</v>
      </c>
      <c r="B4" s="5"/>
      <c r="C4" s="1318" t="s">
        <v>330</v>
      </c>
      <c r="D4" s="1318"/>
      <c r="E4" s="1318"/>
      <c r="F4" s="1318"/>
      <c r="G4" s="1318"/>
      <c r="H4" s="1318"/>
      <c r="I4" s="1318"/>
      <c r="J4" s="1318"/>
      <c r="K4" s="1318"/>
      <c r="L4" s="1318"/>
      <c r="M4" s="1318"/>
      <c r="N4" s="1318"/>
      <c r="O4" s="1318"/>
      <c r="P4" s="1319"/>
      <c r="Q4" s="297"/>
    </row>
    <row r="5" spans="1:17" ht="12.75" customHeight="1" x14ac:dyDescent="0.25">
      <c r="A5" s="2" t="s">
        <v>2</v>
      </c>
      <c r="B5" s="3"/>
      <c r="C5" s="1293" t="s">
        <v>331</v>
      </c>
      <c r="D5" s="1293"/>
      <c r="E5" s="1293"/>
      <c r="F5" s="1293"/>
      <c r="G5" s="1293"/>
      <c r="H5" s="1293"/>
      <c r="I5" s="1293"/>
      <c r="J5" s="1293"/>
      <c r="K5" s="1293"/>
      <c r="L5" s="1293"/>
      <c r="M5" s="1293"/>
      <c r="N5" s="1293"/>
      <c r="O5" s="1293"/>
      <c r="P5" s="1294"/>
      <c r="Q5" s="297"/>
    </row>
    <row r="6" spans="1:17" ht="12.75" customHeight="1" x14ac:dyDescent="0.25">
      <c r="A6" s="2" t="s">
        <v>3</v>
      </c>
      <c r="B6" s="3"/>
      <c r="C6" s="1293" t="s">
        <v>332</v>
      </c>
      <c r="D6" s="1293"/>
      <c r="E6" s="1293"/>
      <c r="F6" s="1293"/>
      <c r="G6" s="1293"/>
      <c r="H6" s="1293"/>
      <c r="I6" s="1293"/>
      <c r="J6" s="1293"/>
      <c r="K6" s="1293"/>
      <c r="L6" s="1293"/>
      <c r="M6" s="1293"/>
      <c r="N6" s="1293"/>
      <c r="O6" s="1293"/>
      <c r="P6" s="1294"/>
      <c r="Q6" s="297"/>
    </row>
    <row r="7" spans="1:17" ht="36" customHeight="1" x14ac:dyDescent="0.25">
      <c r="A7" s="2" t="s">
        <v>4</v>
      </c>
      <c r="B7" s="3"/>
      <c r="C7" s="1318" t="s">
        <v>500</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293" t="s">
        <v>499</v>
      </c>
      <c r="D11" s="1293"/>
      <c r="E11" s="1293"/>
      <c r="F11" s="1293"/>
      <c r="G11" s="1293"/>
      <c r="H11" s="1293"/>
      <c r="I11" s="1293"/>
      <c r="J11" s="1293"/>
      <c r="K11" s="1293"/>
      <c r="L11" s="1293"/>
      <c r="M11" s="1293"/>
      <c r="N11" s="1293"/>
      <c r="O11" s="1293"/>
      <c r="P11" s="1294"/>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342"/>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344">
        <f>SUM(F20,I20,L20,O20)</f>
        <v>2400</v>
      </c>
      <c r="D20" s="345">
        <f>SUM(D21,D24,D25,D41,D42)</f>
        <v>0</v>
      </c>
      <c r="E20" s="349">
        <f>SUM(E21,E24,E25,E41,E42)</f>
        <v>2400</v>
      </c>
      <c r="F20" s="939">
        <f>SUM(F21,F24,F25,F41,F42)</f>
        <v>2400</v>
      </c>
      <c r="G20" s="348">
        <f>SUM(G21,G24,G42)</f>
        <v>0</v>
      </c>
      <c r="H20" s="349">
        <f t="shared" ref="H20:I20" si="0">SUM(H21,H24,H42)</f>
        <v>0</v>
      </c>
      <c r="I20" s="939">
        <f t="shared" si="0"/>
        <v>0</v>
      </c>
      <c r="J20" s="345">
        <f>SUM(J21,J26,J42)</f>
        <v>0</v>
      </c>
      <c r="K20" s="346">
        <f t="shared" ref="K20:L20" si="1">SUM(K21,K26,K42)</f>
        <v>0</v>
      </c>
      <c r="L20" s="347">
        <f t="shared" si="1"/>
        <v>0</v>
      </c>
      <c r="M20" s="348">
        <f>SUM(M21,M44)</f>
        <v>0</v>
      </c>
      <c r="N20" s="346">
        <f t="shared" ref="N20:O20" si="2">SUM(N21,N44)</f>
        <v>0</v>
      </c>
      <c r="O20" s="349">
        <f t="shared" si="2"/>
        <v>0</v>
      </c>
      <c r="P20" s="302"/>
      <c r="Q20" s="182"/>
    </row>
    <row r="21" spans="1:17" ht="13.5" hidden="1" thickTop="1" thickBot="1" x14ac:dyDescent="0.3">
      <c r="A21" s="23"/>
      <c r="B21" s="24" t="s">
        <v>21</v>
      </c>
      <c r="C21" s="350">
        <f t="shared" ref="C21" si="3">SUM(F21,I21,L21,O21)</f>
        <v>0</v>
      </c>
      <c r="D21" s="351">
        <f t="shared" ref="D21:E21" si="4">SUM(D22:D23)</f>
        <v>0</v>
      </c>
      <c r="E21" s="352">
        <f t="shared" si="4"/>
        <v>0</v>
      </c>
      <c r="F21" s="353">
        <f>SUM(F22:F23)</f>
        <v>0</v>
      </c>
      <c r="G21" s="354">
        <f t="shared" ref="G21:O21" si="5">SUM(G22:G23)</f>
        <v>0</v>
      </c>
      <c r="H21" s="352">
        <f t="shared" si="5"/>
        <v>0</v>
      </c>
      <c r="I21" s="355">
        <f t="shared" si="5"/>
        <v>0</v>
      </c>
      <c r="J21" s="351">
        <f t="shared" si="5"/>
        <v>0</v>
      </c>
      <c r="K21" s="352">
        <f t="shared" si="5"/>
        <v>0</v>
      </c>
      <c r="L21" s="353">
        <f t="shared" si="5"/>
        <v>0</v>
      </c>
      <c r="M21" s="354">
        <f>SUM(M22:M23)</f>
        <v>0</v>
      </c>
      <c r="N21" s="352">
        <f t="shared" si="5"/>
        <v>0</v>
      </c>
      <c r="O21" s="355">
        <f t="shared" si="5"/>
        <v>0</v>
      </c>
      <c r="P21" s="303"/>
      <c r="Q21" s="297"/>
    </row>
    <row r="22" spans="1:17" ht="13.5" hidden="1" thickTop="1" thickBot="1" x14ac:dyDescent="0.3">
      <c r="A22" s="26"/>
      <c r="B22" s="27" t="s">
        <v>22</v>
      </c>
      <c r="C22" s="356">
        <f>SUM(F22,I22,L22,O22)</f>
        <v>0</v>
      </c>
      <c r="D22" s="357"/>
      <c r="E22" s="358"/>
      <c r="F22" s="359">
        <f>D22+E22</f>
        <v>0</v>
      </c>
      <c r="G22" s="360"/>
      <c r="H22" s="358"/>
      <c r="I22" s="361">
        <f>G22+H22</f>
        <v>0</v>
      </c>
      <c r="J22" s="357"/>
      <c r="K22" s="358"/>
      <c r="L22" s="359">
        <f>J22+K22</f>
        <v>0</v>
      </c>
      <c r="M22" s="360"/>
      <c r="N22" s="358"/>
      <c r="O22" s="361">
        <f t="shared" ref="O22" si="6">M22+N22</f>
        <v>0</v>
      </c>
      <c r="P22" s="288"/>
      <c r="Q22" s="297"/>
    </row>
    <row r="23" spans="1:17" ht="13.5" hidden="1" thickTop="1" thickBot="1" x14ac:dyDescent="0.3">
      <c r="A23" s="29"/>
      <c r="B23" s="30" t="s">
        <v>23</v>
      </c>
      <c r="C23" s="362">
        <f t="shared" ref="C23" si="7">SUM(F23,I23,L23,O23)</f>
        <v>0</v>
      </c>
      <c r="D23" s="363"/>
      <c r="E23" s="364"/>
      <c r="F23" s="365">
        <f t="shared" ref="F23:F24" si="8">D23+E23</f>
        <v>0</v>
      </c>
      <c r="G23" s="366"/>
      <c r="H23" s="364"/>
      <c r="I23" s="367">
        <f>G23+H23</f>
        <v>0</v>
      </c>
      <c r="J23" s="363"/>
      <c r="K23" s="364"/>
      <c r="L23" s="365">
        <f>J23+K23</f>
        <v>0</v>
      </c>
      <c r="M23" s="366"/>
      <c r="N23" s="364"/>
      <c r="O23" s="367">
        <f>M23+N23</f>
        <v>0</v>
      </c>
      <c r="P23" s="368"/>
      <c r="Q23" s="297"/>
    </row>
    <row r="24" spans="1:17" s="19" customFormat="1" ht="25.5" hidden="1" thickTop="1" thickBot="1" x14ac:dyDescent="0.3">
      <c r="A24" s="32">
        <v>19300</v>
      </c>
      <c r="B24" s="32" t="s">
        <v>24</v>
      </c>
      <c r="C24" s="369">
        <f>SUM(F24,I24)</f>
        <v>0</v>
      </c>
      <c r="D24" s="370"/>
      <c r="E24" s="371"/>
      <c r="F24" s="372">
        <f t="shared" si="8"/>
        <v>0</v>
      </c>
      <c r="G24" s="373"/>
      <c r="H24" s="371"/>
      <c r="I24" s="374">
        <f t="shared" ref="I24" si="9">G24+H24</f>
        <v>0</v>
      </c>
      <c r="J24" s="375" t="s">
        <v>25</v>
      </c>
      <c r="K24" s="376" t="s">
        <v>25</v>
      </c>
      <c r="L24" s="377" t="s">
        <v>25</v>
      </c>
      <c r="M24" s="378" t="s">
        <v>25</v>
      </c>
      <c r="N24" s="379" t="s">
        <v>25</v>
      </c>
      <c r="O24" s="379" t="s">
        <v>25</v>
      </c>
      <c r="P24" s="380"/>
      <c r="Q24" s="182"/>
    </row>
    <row r="25" spans="1:17" s="19" customFormat="1" ht="24.75" thickTop="1" x14ac:dyDescent="0.25">
      <c r="A25" s="121">
        <v>18690</v>
      </c>
      <c r="B25" s="35" t="s">
        <v>26</v>
      </c>
      <c r="C25" s="381">
        <f>SUM(F25)</f>
        <v>2400</v>
      </c>
      <c r="D25" s="382"/>
      <c r="E25" s="935">
        <v>2400</v>
      </c>
      <c r="F25" s="940">
        <f>D25+E25</f>
        <v>2400</v>
      </c>
      <c r="G25" s="385" t="s">
        <v>25</v>
      </c>
      <c r="H25" s="387" t="s">
        <v>25</v>
      </c>
      <c r="I25" s="941" t="s">
        <v>25</v>
      </c>
      <c r="J25" s="388" t="s">
        <v>25</v>
      </c>
      <c r="K25" s="386" t="s">
        <v>25</v>
      </c>
      <c r="L25" s="389" t="s">
        <v>25</v>
      </c>
      <c r="M25" s="390" t="s">
        <v>25</v>
      </c>
      <c r="N25" s="387" t="s">
        <v>25</v>
      </c>
      <c r="O25" s="387" t="s">
        <v>25</v>
      </c>
      <c r="P25" s="643" t="s">
        <v>496</v>
      </c>
      <c r="Q25" s="182"/>
    </row>
    <row r="26" spans="1:17" s="19" customFormat="1" ht="36" hidden="1" x14ac:dyDescent="0.25">
      <c r="A26" s="644">
        <v>21300</v>
      </c>
      <c r="B26" s="35" t="s">
        <v>27</v>
      </c>
      <c r="C26" s="381">
        <f>SUM(L26)</f>
        <v>0</v>
      </c>
      <c r="D26" s="388" t="s">
        <v>25</v>
      </c>
      <c r="E26" s="386" t="s">
        <v>25</v>
      </c>
      <c r="F26" s="389" t="s">
        <v>25</v>
      </c>
      <c r="G26" s="385" t="s">
        <v>25</v>
      </c>
      <c r="H26" s="386" t="s">
        <v>25</v>
      </c>
      <c r="I26" s="387" t="s">
        <v>25</v>
      </c>
      <c r="J26" s="391">
        <f t="shared" ref="J26:K26" si="10">SUM(J27,J31,J33,J36)</f>
        <v>0</v>
      </c>
      <c r="K26" s="392">
        <f t="shared" si="10"/>
        <v>0</v>
      </c>
      <c r="L26" s="393">
        <f>SUM(L27,L31,L33,L36)</f>
        <v>0</v>
      </c>
      <c r="M26" s="390" t="s">
        <v>25</v>
      </c>
      <c r="N26" s="387" t="s">
        <v>25</v>
      </c>
      <c r="O26" s="387" t="s">
        <v>25</v>
      </c>
      <c r="P26" s="304"/>
      <c r="Q26" s="182"/>
    </row>
    <row r="27" spans="1:17" s="19" customFormat="1" ht="24" hidden="1" x14ac:dyDescent="0.25">
      <c r="A27" s="39">
        <v>21350</v>
      </c>
      <c r="B27" s="35" t="s">
        <v>28</v>
      </c>
      <c r="C27" s="381">
        <f t="shared" ref="C27:C40" si="11">SUM(L27)</f>
        <v>0</v>
      </c>
      <c r="D27" s="388" t="s">
        <v>25</v>
      </c>
      <c r="E27" s="386" t="s">
        <v>25</v>
      </c>
      <c r="F27" s="389" t="s">
        <v>25</v>
      </c>
      <c r="G27" s="385" t="s">
        <v>25</v>
      </c>
      <c r="H27" s="386" t="s">
        <v>25</v>
      </c>
      <c r="I27" s="387" t="s">
        <v>25</v>
      </c>
      <c r="J27" s="391">
        <f t="shared" ref="J27:K27" si="12">SUM(J28:J30)</f>
        <v>0</v>
      </c>
      <c r="K27" s="392">
        <f t="shared" si="12"/>
        <v>0</v>
      </c>
      <c r="L27" s="393">
        <f>SUM(L28:L30)</f>
        <v>0</v>
      </c>
      <c r="M27" s="390" t="s">
        <v>25</v>
      </c>
      <c r="N27" s="387" t="s">
        <v>25</v>
      </c>
      <c r="O27" s="387" t="s">
        <v>25</v>
      </c>
      <c r="P27" s="304"/>
      <c r="Q27" s="182"/>
    </row>
    <row r="28" spans="1:17" hidden="1" x14ac:dyDescent="0.25">
      <c r="A28" s="26">
        <v>21351</v>
      </c>
      <c r="B28" s="40" t="s">
        <v>29</v>
      </c>
      <c r="C28" s="394">
        <f t="shared" si="11"/>
        <v>0</v>
      </c>
      <c r="D28" s="395" t="s">
        <v>25</v>
      </c>
      <c r="E28" s="396" t="s">
        <v>25</v>
      </c>
      <c r="F28" s="397" t="s">
        <v>25</v>
      </c>
      <c r="G28" s="398" t="s">
        <v>25</v>
      </c>
      <c r="H28" s="396" t="s">
        <v>25</v>
      </c>
      <c r="I28" s="399" t="s">
        <v>25</v>
      </c>
      <c r="J28" s="400"/>
      <c r="K28" s="401"/>
      <c r="L28" s="402">
        <f t="shared" ref="L28:L30" si="13">J28+K28</f>
        <v>0</v>
      </c>
      <c r="M28" s="403" t="s">
        <v>25</v>
      </c>
      <c r="N28" s="399" t="s">
        <v>25</v>
      </c>
      <c r="O28" s="399" t="s">
        <v>25</v>
      </c>
      <c r="P28" s="305"/>
      <c r="Q28" s="297"/>
    </row>
    <row r="29" spans="1:17" hidden="1" x14ac:dyDescent="0.25">
      <c r="A29" s="29">
        <v>21352</v>
      </c>
      <c r="B29" s="43" t="s">
        <v>30</v>
      </c>
      <c r="C29" s="404">
        <f t="shared" si="11"/>
        <v>0</v>
      </c>
      <c r="D29" s="405" t="s">
        <v>25</v>
      </c>
      <c r="E29" s="406" t="s">
        <v>25</v>
      </c>
      <c r="F29" s="407" t="s">
        <v>25</v>
      </c>
      <c r="G29" s="408" t="s">
        <v>25</v>
      </c>
      <c r="H29" s="406" t="s">
        <v>25</v>
      </c>
      <c r="I29" s="409" t="s">
        <v>25</v>
      </c>
      <c r="J29" s="410"/>
      <c r="K29" s="411"/>
      <c r="L29" s="412">
        <f t="shared" si="13"/>
        <v>0</v>
      </c>
      <c r="M29" s="413" t="s">
        <v>25</v>
      </c>
      <c r="N29" s="409" t="s">
        <v>25</v>
      </c>
      <c r="O29" s="409" t="s">
        <v>25</v>
      </c>
      <c r="P29" s="306"/>
      <c r="Q29" s="297"/>
    </row>
    <row r="30" spans="1:17" ht="24" hidden="1" x14ac:dyDescent="0.25">
      <c r="A30" s="29">
        <v>21359</v>
      </c>
      <c r="B30" s="43" t="s">
        <v>31</v>
      </c>
      <c r="C30" s="404">
        <f t="shared" si="11"/>
        <v>0</v>
      </c>
      <c r="D30" s="405" t="s">
        <v>25</v>
      </c>
      <c r="E30" s="406" t="s">
        <v>25</v>
      </c>
      <c r="F30" s="407" t="s">
        <v>25</v>
      </c>
      <c r="G30" s="408" t="s">
        <v>25</v>
      </c>
      <c r="H30" s="406" t="s">
        <v>25</v>
      </c>
      <c r="I30" s="409" t="s">
        <v>25</v>
      </c>
      <c r="J30" s="410"/>
      <c r="K30" s="411"/>
      <c r="L30" s="412">
        <f t="shared" si="13"/>
        <v>0</v>
      </c>
      <c r="M30" s="413" t="s">
        <v>25</v>
      </c>
      <c r="N30" s="409" t="s">
        <v>25</v>
      </c>
      <c r="O30" s="409" t="s">
        <v>25</v>
      </c>
      <c r="P30" s="306"/>
      <c r="Q30" s="297"/>
    </row>
    <row r="31" spans="1:17" s="19" customFormat="1" ht="36" hidden="1" x14ac:dyDescent="0.25">
      <c r="A31" s="39">
        <v>21370</v>
      </c>
      <c r="B31" s="35" t="s">
        <v>32</v>
      </c>
      <c r="C31" s="381">
        <f t="shared" si="11"/>
        <v>0</v>
      </c>
      <c r="D31" s="388" t="s">
        <v>25</v>
      </c>
      <c r="E31" s="386" t="s">
        <v>25</v>
      </c>
      <c r="F31" s="389" t="s">
        <v>25</v>
      </c>
      <c r="G31" s="385" t="s">
        <v>25</v>
      </c>
      <c r="H31" s="386" t="s">
        <v>25</v>
      </c>
      <c r="I31" s="387" t="s">
        <v>25</v>
      </c>
      <c r="J31" s="391">
        <f t="shared" ref="J31:K31" si="14">SUM(J32)</f>
        <v>0</v>
      </c>
      <c r="K31" s="392">
        <f t="shared" si="14"/>
        <v>0</v>
      </c>
      <c r="L31" s="393">
        <f>SUM(L32)</f>
        <v>0</v>
      </c>
      <c r="M31" s="390" t="s">
        <v>25</v>
      </c>
      <c r="N31" s="387" t="s">
        <v>25</v>
      </c>
      <c r="O31" s="387" t="s">
        <v>25</v>
      </c>
      <c r="P31" s="304"/>
      <c r="Q31" s="182"/>
    </row>
    <row r="32" spans="1:17" ht="36" hidden="1" x14ac:dyDescent="0.25">
      <c r="A32" s="46">
        <v>21379</v>
      </c>
      <c r="B32" s="47" t="s">
        <v>33</v>
      </c>
      <c r="C32" s="414">
        <f t="shared" si="11"/>
        <v>0</v>
      </c>
      <c r="D32" s="415" t="s">
        <v>25</v>
      </c>
      <c r="E32" s="416" t="s">
        <v>25</v>
      </c>
      <c r="F32" s="417" t="s">
        <v>25</v>
      </c>
      <c r="G32" s="418" t="s">
        <v>25</v>
      </c>
      <c r="H32" s="416" t="s">
        <v>25</v>
      </c>
      <c r="I32" s="419" t="s">
        <v>25</v>
      </c>
      <c r="J32" s="420"/>
      <c r="K32" s="421"/>
      <c r="L32" s="422">
        <f>J32+K32</f>
        <v>0</v>
      </c>
      <c r="M32" s="423" t="s">
        <v>25</v>
      </c>
      <c r="N32" s="419" t="s">
        <v>25</v>
      </c>
      <c r="O32" s="419" t="s">
        <v>25</v>
      </c>
      <c r="P32" s="307"/>
      <c r="Q32" s="297"/>
    </row>
    <row r="33" spans="1:17" s="19" customFormat="1" hidden="1" x14ac:dyDescent="0.25">
      <c r="A33" s="39">
        <v>21380</v>
      </c>
      <c r="B33" s="35" t="s">
        <v>34</v>
      </c>
      <c r="C33" s="381">
        <f t="shared" si="11"/>
        <v>0</v>
      </c>
      <c r="D33" s="388" t="s">
        <v>25</v>
      </c>
      <c r="E33" s="386" t="s">
        <v>25</v>
      </c>
      <c r="F33" s="389" t="s">
        <v>25</v>
      </c>
      <c r="G33" s="385" t="s">
        <v>25</v>
      </c>
      <c r="H33" s="386" t="s">
        <v>25</v>
      </c>
      <c r="I33" s="387" t="s">
        <v>25</v>
      </c>
      <c r="J33" s="391">
        <f t="shared" ref="J33:K33" si="15">SUM(J34:J35)</f>
        <v>0</v>
      </c>
      <c r="K33" s="392">
        <f t="shared" si="15"/>
        <v>0</v>
      </c>
      <c r="L33" s="393">
        <f>SUM(L34:L35)</f>
        <v>0</v>
      </c>
      <c r="M33" s="390" t="s">
        <v>25</v>
      </c>
      <c r="N33" s="387" t="s">
        <v>25</v>
      </c>
      <c r="O33" s="387" t="s">
        <v>25</v>
      </c>
      <c r="P33" s="304"/>
      <c r="Q33" s="182"/>
    </row>
    <row r="34" spans="1:17" hidden="1" x14ac:dyDescent="0.25">
      <c r="A34" s="27">
        <v>21381</v>
      </c>
      <c r="B34" s="40" t="s">
        <v>35</v>
      </c>
      <c r="C34" s="394">
        <f t="shared" si="11"/>
        <v>0</v>
      </c>
      <c r="D34" s="395" t="s">
        <v>25</v>
      </c>
      <c r="E34" s="396" t="s">
        <v>25</v>
      </c>
      <c r="F34" s="397" t="s">
        <v>25</v>
      </c>
      <c r="G34" s="398" t="s">
        <v>25</v>
      </c>
      <c r="H34" s="396" t="s">
        <v>25</v>
      </c>
      <c r="I34" s="399" t="s">
        <v>25</v>
      </c>
      <c r="J34" s="400"/>
      <c r="K34" s="401"/>
      <c r="L34" s="402">
        <f t="shared" ref="L34:L35" si="16">J34+K34</f>
        <v>0</v>
      </c>
      <c r="M34" s="403" t="s">
        <v>25</v>
      </c>
      <c r="N34" s="399" t="s">
        <v>25</v>
      </c>
      <c r="O34" s="399" t="s">
        <v>25</v>
      </c>
      <c r="P34" s="305"/>
      <c r="Q34" s="297"/>
    </row>
    <row r="35" spans="1:17" ht="24" hidden="1" x14ac:dyDescent="0.25">
      <c r="A35" s="30">
        <v>21383</v>
      </c>
      <c r="B35" s="43" t="s">
        <v>36</v>
      </c>
      <c r="C35" s="404">
        <f t="shared" si="11"/>
        <v>0</v>
      </c>
      <c r="D35" s="405" t="s">
        <v>25</v>
      </c>
      <c r="E35" s="406" t="s">
        <v>25</v>
      </c>
      <c r="F35" s="407" t="s">
        <v>25</v>
      </c>
      <c r="G35" s="408" t="s">
        <v>25</v>
      </c>
      <c r="H35" s="406" t="s">
        <v>25</v>
      </c>
      <c r="I35" s="409" t="s">
        <v>25</v>
      </c>
      <c r="J35" s="410"/>
      <c r="K35" s="411"/>
      <c r="L35" s="412">
        <f t="shared" si="16"/>
        <v>0</v>
      </c>
      <c r="M35" s="413" t="s">
        <v>25</v>
      </c>
      <c r="N35" s="409" t="s">
        <v>25</v>
      </c>
      <c r="O35" s="409" t="s">
        <v>25</v>
      </c>
      <c r="P35" s="306"/>
      <c r="Q35" s="297"/>
    </row>
    <row r="36" spans="1:17" s="19" customFormat="1" ht="24" hidden="1" x14ac:dyDescent="0.25">
      <c r="A36" s="39">
        <v>21390</v>
      </c>
      <c r="B36" s="35" t="s">
        <v>37</v>
      </c>
      <c r="C36" s="381">
        <f t="shared" si="11"/>
        <v>0</v>
      </c>
      <c r="D36" s="388" t="s">
        <v>25</v>
      </c>
      <c r="E36" s="386" t="s">
        <v>25</v>
      </c>
      <c r="F36" s="389" t="s">
        <v>25</v>
      </c>
      <c r="G36" s="385" t="s">
        <v>25</v>
      </c>
      <c r="H36" s="386" t="s">
        <v>25</v>
      </c>
      <c r="I36" s="387" t="s">
        <v>25</v>
      </c>
      <c r="J36" s="391">
        <f t="shared" ref="J36:K36" si="17">SUM(J37:J40)</f>
        <v>0</v>
      </c>
      <c r="K36" s="392">
        <f t="shared" si="17"/>
        <v>0</v>
      </c>
      <c r="L36" s="393">
        <f>SUM(L37:L40)</f>
        <v>0</v>
      </c>
      <c r="M36" s="390" t="s">
        <v>25</v>
      </c>
      <c r="N36" s="387" t="s">
        <v>25</v>
      </c>
      <c r="O36" s="387" t="s">
        <v>25</v>
      </c>
      <c r="P36" s="304"/>
      <c r="Q36" s="182"/>
    </row>
    <row r="37" spans="1:17" ht="24" hidden="1" x14ac:dyDescent="0.25">
      <c r="A37" s="27">
        <v>21391</v>
      </c>
      <c r="B37" s="40" t="s">
        <v>38</v>
      </c>
      <c r="C37" s="394">
        <f t="shared" si="11"/>
        <v>0</v>
      </c>
      <c r="D37" s="395" t="s">
        <v>25</v>
      </c>
      <c r="E37" s="396" t="s">
        <v>25</v>
      </c>
      <c r="F37" s="397" t="s">
        <v>25</v>
      </c>
      <c r="G37" s="398" t="s">
        <v>25</v>
      </c>
      <c r="H37" s="396" t="s">
        <v>25</v>
      </c>
      <c r="I37" s="399" t="s">
        <v>25</v>
      </c>
      <c r="J37" s="400"/>
      <c r="K37" s="401"/>
      <c r="L37" s="402">
        <f t="shared" ref="L37:L40" si="18">J37+K37</f>
        <v>0</v>
      </c>
      <c r="M37" s="403" t="s">
        <v>25</v>
      </c>
      <c r="N37" s="399" t="s">
        <v>25</v>
      </c>
      <c r="O37" s="399" t="s">
        <v>25</v>
      </c>
      <c r="P37" s="305"/>
      <c r="Q37" s="297"/>
    </row>
    <row r="38" spans="1:17" hidden="1" x14ac:dyDescent="0.25">
      <c r="A38" s="30">
        <v>21393</v>
      </c>
      <c r="B38" s="43" t="s">
        <v>39</v>
      </c>
      <c r="C38" s="404">
        <f t="shared" si="11"/>
        <v>0</v>
      </c>
      <c r="D38" s="405" t="s">
        <v>25</v>
      </c>
      <c r="E38" s="406" t="s">
        <v>25</v>
      </c>
      <c r="F38" s="407" t="s">
        <v>25</v>
      </c>
      <c r="G38" s="408" t="s">
        <v>25</v>
      </c>
      <c r="H38" s="406" t="s">
        <v>25</v>
      </c>
      <c r="I38" s="409" t="s">
        <v>25</v>
      </c>
      <c r="J38" s="410"/>
      <c r="K38" s="411"/>
      <c r="L38" s="412">
        <f t="shared" si="18"/>
        <v>0</v>
      </c>
      <c r="M38" s="413" t="s">
        <v>25</v>
      </c>
      <c r="N38" s="409" t="s">
        <v>25</v>
      </c>
      <c r="O38" s="409" t="s">
        <v>25</v>
      </c>
      <c r="P38" s="306"/>
      <c r="Q38" s="297"/>
    </row>
    <row r="39" spans="1:17" hidden="1" x14ac:dyDescent="0.25">
      <c r="A39" s="30">
        <v>21395</v>
      </c>
      <c r="B39" s="43" t="s">
        <v>40</v>
      </c>
      <c r="C39" s="404">
        <f t="shared" si="11"/>
        <v>0</v>
      </c>
      <c r="D39" s="405" t="s">
        <v>25</v>
      </c>
      <c r="E39" s="406" t="s">
        <v>25</v>
      </c>
      <c r="F39" s="407" t="s">
        <v>25</v>
      </c>
      <c r="G39" s="408" t="s">
        <v>25</v>
      </c>
      <c r="H39" s="406" t="s">
        <v>25</v>
      </c>
      <c r="I39" s="409" t="s">
        <v>25</v>
      </c>
      <c r="J39" s="410"/>
      <c r="K39" s="411"/>
      <c r="L39" s="412">
        <f t="shared" si="18"/>
        <v>0</v>
      </c>
      <c r="M39" s="413" t="s">
        <v>25</v>
      </c>
      <c r="N39" s="409" t="s">
        <v>25</v>
      </c>
      <c r="O39" s="409" t="s">
        <v>25</v>
      </c>
      <c r="P39" s="306"/>
      <c r="Q39" s="297"/>
    </row>
    <row r="40" spans="1:17" ht="24" hidden="1" x14ac:dyDescent="0.25">
      <c r="A40" s="30">
        <v>21399</v>
      </c>
      <c r="B40" s="43" t="s">
        <v>41</v>
      </c>
      <c r="C40" s="404">
        <f t="shared" si="11"/>
        <v>0</v>
      </c>
      <c r="D40" s="405" t="s">
        <v>25</v>
      </c>
      <c r="E40" s="406" t="s">
        <v>25</v>
      </c>
      <c r="F40" s="407" t="s">
        <v>25</v>
      </c>
      <c r="G40" s="408" t="s">
        <v>25</v>
      </c>
      <c r="H40" s="406" t="s">
        <v>25</v>
      </c>
      <c r="I40" s="409" t="s">
        <v>25</v>
      </c>
      <c r="J40" s="410"/>
      <c r="K40" s="411"/>
      <c r="L40" s="412">
        <f t="shared" si="18"/>
        <v>0</v>
      </c>
      <c r="M40" s="413" t="s">
        <v>25</v>
      </c>
      <c r="N40" s="409" t="s">
        <v>25</v>
      </c>
      <c r="O40" s="409" t="s">
        <v>25</v>
      </c>
      <c r="P40" s="306"/>
      <c r="Q40" s="297"/>
    </row>
    <row r="41" spans="1:17" s="19" customFormat="1" ht="36.75" hidden="1" customHeight="1" x14ac:dyDescent="0.25">
      <c r="A41" s="39">
        <v>21420</v>
      </c>
      <c r="B41" s="35" t="s">
        <v>42</v>
      </c>
      <c r="C41" s="424">
        <f>SUM(F41)</f>
        <v>0</v>
      </c>
      <c r="D41" s="425"/>
      <c r="E41" s="426"/>
      <c r="F41" s="384">
        <f>D41+E41</f>
        <v>0</v>
      </c>
      <c r="G41" s="385" t="s">
        <v>25</v>
      </c>
      <c r="H41" s="386" t="s">
        <v>25</v>
      </c>
      <c r="I41" s="387" t="s">
        <v>25</v>
      </c>
      <c r="J41" s="388" t="s">
        <v>25</v>
      </c>
      <c r="K41" s="386" t="s">
        <v>25</v>
      </c>
      <c r="L41" s="389" t="s">
        <v>25</v>
      </c>
      <c r="M41" s="390" t="s">
        <v>25</v>
      </c>
      <c r="N41" s="387" t="s">
        <v>25</v>
      </c>
      <c r="O41" s="387" t="s">
        <v>25</v>
      </c>
      <c r="P41" s="304"/>
      <c r="Q41" s="182"/>
    </row>
    <row r="42" spans="1:17" s="19" customFormat="1" ht="24" hidden="1" x14ac:dyDescent="0.25">
      <c r="A42" s="50">
        <v>21490</v>
      </c>
      <c r="B42" s="51" t="s">
        <v>43</v>
      </c>
      <c r="C42" s="424">
        <f>SUM(F42,I42,L42)</f>
        <v>0</v>
      </c>
      <c r="D42" s="427">
        <f t="shared" ref="D42:E42" si="19">D43</f>
        <v>0</v>
      </c>
      <c r="E42" s="428">
        <f t="shared" si="19"/>
        <v>0</v>
      </c>
      <c r="F42" s="429">
        <f>F43</f>
        <v>0</v>
      </c>
      <c r="G42" s="430">
        <f t="shared" ref="G42:K42" si="20">G43</f>
        <v>0</v>
      </c>
      <c r="H42" s="428">
        <f t="shared" si="20"/>
        <v>0</v>
      </c>
      <c r="I42" s="431">
        <f t="shared" si="20"/>
        <v>0</v>
      </c>
      <c r="J42" s="427">
        <f t="shared" si="20"/>
        <v>0</v>
      </c>
      <c r="K42" s="428">
        <f t="shared" si="20"/>
        <v>0</v>
      </c>
      <c r="L42" s="429">
        <f>L43</f>
        <v>0</v>
      </c>
      <c r="M42" s="390" t="s">
        <v>25</v>
      </c>
      <c r="N42" s="387" t="s">
        <v>25</v>
      </c>
      <c r="O42" s="387" t="s">
        <v>25</v>
      </c>
      <c r="P42" s="304"/>
      <c r="Q42" s="182"/>
    </row>
    <row r="43" spans="1:17" s="19" customFormat="1" ht="24" hidden="1" x14ac:dyDescent="0.25">
      <c r="A43" s="30">
        <v>21499</v>
      </c>
      <c r="B43" s="43" t="s">
        <v>44</v>
      </c>
      <c r="C43" s="432">
        <f>SUM(F43,I43,L43)</f>
        <v>0</v>
      </c>
      <c r="D43" s="433"/>
      <c r="E43" s="434"/>
      <c r="F43" s="402">
        <f>D43+E43</f>
        <v>0</v>
      </c>
      <c r="G43" s="435"/>
      <c r="H43" s="436"/>
      <c r="I43" s="437">
        <f>G43+H43</f>
        <v>0</v>
      </c>
      <c r="J43" s="438"/>
      <c r="K43" s="436"/>
      <c r="L43" s="402">
        <f>J43+K43</f>
        <v>0</v>
      </c>
      <c r="M43" s="423" t="s">
        <v>25</v>
      </c>
      <c r="N43" s="419" t="s">
        <v>25</v>
      </c>
      <c r="O43" s="419" t="s">
        <v>25</v>
      </c>
      <c r="P43" s="307"/>
      <c r="Q43" s="182"/>
    </row>
    <row r="44" spans="1:17" ht="24" hidden="1" x14ac:dyDescent="0.25">
      <c r="A44" s="54">
        <v>23000</v>
      </c>
      <c r="B44" s="55" t="s">
        <v>45</v>
      </c>
      <c r="C44" s="424">
        <f>SUM(O44)</f>
        <v>0</v>
      </c>
      <c r="D44" s="439" t="s">
        <v>25</v>
      </c>
      <c r="E44" s="440" t="s">
        <v>25</v>
      </c>
      <c r="F44" s="441" t="s">
        <v>25</v>
      </c>
      <c r="G44" s="442" t="s">
        <v>25</v>
      </c>
      <c r="H44" s="440" t="s">
        <v>25</v>
      </c>
      <c r="I44" s="443" t="s">
        <v>25</v>
      </c>
      <c r="J44" s="439" t="s">
        <v>25</v>
      </c>
      <c r="K44" s="440" t="s">
        <v>25</v>
      </c>
      <c r="L44" s="441" t="s">
        <v>25</v>
      </c>
      <c r="M44" s="444">
        <f t="shared" ref="M44:N44" si="21">SUM(M45:M46)</f>
        <v>0</v>
      </c>
      <c r="N44" s="445">
        <f t="shared" si="21"/>
        <v>0</v>
      </c>
      <c r="O44" s="445">
        <f>SUM(O45:O46)</f>
        <v>0</v>
      </c>
      <c r="P44" s="308"/>
      <c r="Q44" s="297"/>
    </row>
    <row r="45" spans="1:17" ht="24" hidden="1" x14ac:dyDescent="0.25">
      <c r="A45" s="57">
        <v>23410</v>
      </c>
      <c r="B45" s="58" t="s">
        <v>46</v>
      </c>
      <c r="C45" s="446">
        <f t="shared" ref="C45:C46" si="22">SUM(O45)</f>
        <v>0</v>
      </c>
      <c r="D45" s="447" t="s">
        <v>25</v>
      </c>
      <c r="E45" s="448" t="s">
        <v>25</v>
      </c>
      <c r="F45" s="449" t="s">
        <v>25</v>
      </c>
      <c r="G45" s="450" t="s">
        <v>25</v>
      </c>
      <c r="H45" s="448" t="s">
        <v>25</v>
      </c>
      <c r="I45" s="451" t="s">
        <v>25</v>
      </c>
      <c r="J45" s="447" t="s">
        <v>25</v>
      </c>
      <c r="K45" s="448" t="s">
        <v>25</v>
      </c>
      <c r="L45" s="449" t="s">
        <v>25</v>
      </c>
      <c r="M45" s="452"/>
      <c r="N45" s="453"/>
      <c r="O45" s="454">
        <f t="shared" ref="O45:O46" si="23">M45+N45</f>
        <v>0</v>
      </c>
      <c r="P45" s="289"/>
      <c r="Q45" s="297"/>
    </row>
    <row r="46" spans="1:17" ht="24" hidden="1" x14ac:dyDescent="0.25">
      <c r="A46" s="57">
        <v>23510</v>
      </c>
      <c r="B46" s="58" t="s">
        <v>47</v>
      </c>
      <c r="C46" s="446">
        <f t="shared" si="22"/>
        <v>0</v>
      </c>
      <c r="D46" s="447" t="s">
        <v>25</v>
      </c>
      <c r="E46" s="448" t="s">
        <v>25</v>
      </c>
      <c r="F46" s="449" t="s">
        <v>25</v>
      </c>
      <c r="G46" s="450" t="s">
        <v>25</v>
      </c>
      <c r="H46" s="448" t="s">
        <v>25</v>
      </c>
      <c r="I46" s="451" t="s">
        <v>25</v>
      </c>
      <c r="J46" s="447" t="s">
        <v>25</v>
      </c>
      <c r="K46" s="448" t="s">
        <v>25</v>
      </c>
      <c r="L46" s="449" t="s">
        <v>25</v>
      </c>
      <c r="M46" s="452"/>
      <c r="N46" s="453"/>
      <c r="O46" s="454">
        <f t="shared" si="23"/>
        <v>0</v>
      </c>
      <c r="P46" s="289"/>
      <c r="Q46" s="297"/>
    </row>
    <row r="47" spans="1:17" x14ac:dyDescent="0.25">
      <c r="A47" s="60"/>
      <c r="B47" s="58"/>
      <c r="C47" s="455"/>
      <c r="D47" s="456"/>
      <c r="E47" s="936"/>
      <c r="F47" s="942"/>
      <c r="G47" s="450"/>
      <c r="H47" s="451"/>
      <c r="I47" s="942"/>
      <c r="J47" s="447"/>
      <c r="K47" s="448"/>
      <c r="L47" s="458"/>
      <c r="M47" s="459"/>
      <c r="N47" s="460"/>
      <c r="O47" s="454"/>
      <c r="P47" s="289"/>
      <c r="Q47" s="297"/>
    </row>
    <row r="48" spans="1:17" s="19" customFormat="1" x14ac:dyDescent="0.25">
      <c r="A48" s="61"/>
      <c r="B48" s="62" t="s">
        <v>48</v>
      </c>
      <c r="C48" s="461"/>
      <c r="D48" s="462"/>
      <c r="E48" s="937"/>
      <c r="F48" s="943"/>
      <c r="G48" s="464"/>
      <c r="H48" s="466"/>
      <c r="I48" s="943"/>
      <c r="J48" s="467"/>
      <c r="K48" s="465"/>
      <c r="L48" s="463"/>
      <c r="M48" s="464"/>
      <c r="N48" s="465"/>
      <c r="O48" s="466"/>
      <c r="P48" s="309"/>
      <c r="Q48" s="182"/>
    </row>
    <row r="49" spans="1:17" s="19" customFormat="1" ht="12.75" thickBot="1" x14ac:dyDescent="0.3">
      <c r="A49" s="63"/>
      <c r="B49" s="20" t="s">
        <v>49</v>
      </c>
      <c r="C49" s="468">
        <f t="shared" ref="C49:C112" si="24">SUM(F49,I49,L49,O49)</f>
        <v>2400</v>
      </c>
      <c r="D49" s="469">
        <f t="shared" ref="D49:E49" si="25">SUM(D50,D281)</f>
        <v>0</v>
      </c>
      <c r="E49" s="473">
        <f t="shared" si="25"/>
        <v>2400</v>
      </c>
      <c r="F49" s="944">
        <f>SUM(F50,F281)</f>
        <v>2400</v>
      </c>
      <c r="G49" s="472">
        <f t="shared" ref="G49:O49" si="26">SUM(G50,G281)</f>
        <v>0</v>
      </c>
      <c r="H49" s="473">
        <f t="shared" si="26"/>
        <v>0</v>
      </c>
      <c r="I49" s="944">
        <f t="shared" si="26"/>
        <v>0</v>
      </c>
      <c r="J49" s="469">
        <f t="shared" si="26"/>
        <v>0</v>
      </c>
      <c r="K49" s="470">
        <f t="shared" si="26"/>
        <v>0</v>
      </c>
      <c r="L49" s="471">
        <f t="shared" si="26"/>
        <v>0</v>
      </c>
      <c r="M49" s="472">
        <f t="shared" si="26"/>
        <v>0</v>
      </c>
      <c r="N49" s="470">
        <f t="shared" si="26"/>
        <v>0</v>
      </c>
      <c r="O49" s="473">
        <f t="shared" si="26"/>
        <v>0</v>
      </c>
      <c r="P49" s="310"/>
      <c r="Q49" s="182"/>
    </row>
    <row r="50" spans="1:17" s="19" customFormat="1" ht="36.75" thickTop="1" x14ac:dyDescent="0.25">
      <c r="A50" s="65"/>
      <c r="B50" s="66" t="s">
        <v>50</v>
      </c>
      <c r="C50" s="474">
        <f t="shared" si="24"/>
        <v>2400</v>
      </c>
      <c r="D50" s="475">
        <f t="shared" ref="D50:E50" si="27">SUM(D51,D193)</f>
        <v>0</v>
      </c>
      <c r="E50" s="479">
        <f t="shared" si="27"/>
        <v>2400</v>
      </c>
      <c r="F50" s="945">
        <f>SUM(F51,F193)</f>
        <v>2400</v>
      </c>
      <c r="G50" s="478">
        <f t="shared" ref="G50:O50" si="28">SUM(G51,G193)</f>
        <v>0</v>
      </c>
      <c r="H50" s="479">
        <f t="shared" si="28"/>
        <v>0</v>
      </c>
      <c r="I50" s="945">
        <f t="shared" si="28"/>
        <v>0</v>
      </c>
      <c r="J50" s="475">
        <f t="shared" si="28"/>
        <v>0</v>
      </c>
      <c r="K50" s="476">
        <f t="shared" si="28"/>
        <v>0</v>
      </c>
      <c r="L50" s="477">
        <f t="shared" si="28"/>
        <v>0</v>
      </c>
      <c r="M50" s="478">
        <f t="shared" si="28"/>
        <v>0</v>
      </c>
      <c r="N50" s="476">
        <f t="shared" si="28"/>
        <v>0</v>
      </c>
      <c r="O50" s="479">
        <f t="shared" si="28"/>
        <v>0</v>
      </c>
      <c r="P50" s="311"/>
      <c r="Q50" s="182"/>
    </row>
    <row r="51" spans="1:17" s="19" customFormat="1" ht="24" hidden="1" x14ac:dyDescent="0.25">
      <c r="A51" s="68"/>
      <c r="B51" s="16" t="s">
        <v>51</v>
      </c>
      <c r="C51" s="480">
        <f t="shared" si="24"/>
        <v>0</v>
      </c>
      <c r="D51" s="481">
        <f t="shared" ref="D51:E51" si="29">SUM(D52,D74,D172,D186)</f>
        <v>0</v>
      </c>
      <c r="E51" s="482">
        <f t="shared" si="29"/>
        <v>0</v>
      </c>
      <c r="F51" s="483">
        <f>SUM(F52,F74,F172,F186)</f>
        <v>0</v>
      </c>
      <c r="G51" s="484">
        <f t="shared" ref="G51:O51" si="30">SUM(G52,G74,G172,G186)</f>
        <v>0</v>
      </c>
      <c r="H51" s="482">
        <f t="shared" si="30"/>
        <v>0</v>
      </c>
      <c r="I51" s="485">
        <f t="shared" si="30"/>
        <v>0</v>
      </c>
      <c r="J51" s="481">
        <f t="shared" si="30"/>
        <v>0</v>
      </c>
      <c r="K51" s="482">
        <f t="shared" si="30"/>
        <v>0</v>
      </c>
      <c r="L51" s="483">
        <f t="shared" si="30"/>
        <v>0</v>
      </c>
      <c r="M51" s="484">
        <f t="shared" si="30"/>
        <v>0</v>
      </c>
      <c r="N51" s="482">
        <f t="shared" si="30"/>
        <v>0</v>
      </c>
      <c r="O51" s="485">
        <f t="shared" si="30"/>
        <v>0</v>
      </c>
      <c r="P51" s="312"/>
      <c r="Q51" s="182"/>
    </row>
    <row r="52" spans="1:17" s="19" customFormat="1" hidden="1" x14ac:dyDescent="0.25">
      <c r="A52" s="70">
        <v>1000</v>
      </c>
      <c r="B52" s="70" t="s">
        <v>52</v>
      </c>
      <c r="C52" s="486">
        <f t="shared" si="24"/>
        <v>0</v>
      </c>
      <c r="D52" s="487">
        <f t="shared" ref="D52:E52" si="31">SUM(D53,D66)</f>
        <v>0</v>
      </c>
      <c r="E52" s="488">
        <f t="shared" si="31"/>
        <v>0</v>
      </c>
      <c r="F52" s="489">
        <f>SUM(F53,F66)</f>
        <v>0</v>
      </c>
      <c r="G52" s="490">
        <f t="shared" ref="G52:O52" si="32">SUM(G53,G66)</f>
        <v>0</v>
      </c>
      <c r="H52" s="488">
        <f t="shared" si="32"/>
        <v>0</v>
      </c>
      <c r="I52" s="491">
        <f t="shared" si="32"/>
        <v>0</v>
      </c>
      <c r="J52" s="487">
        <f t="shared" si="32"/>
        <v>0</v>
      </c>
      <c r="K52" s="488">
        <f t="shared" si="32"/>
        <v>0</v>
      </c>
      <c r="L52" s="489">
        <f t="shared" si="32"/>
        <v>0</v>
      </c>
      <c r="M52" s="490">
        <f t="shared" si="32"/>
        <v>0</v>
      </c>
      <c r="N52" s="488">
        <f t="shared" si="32"/>
        <v>0</v>
      </c>
      <c r="O52" s="491">
        <f t="shared" si="32"/>
        <v>0</v>
      </c>
      <c r="P52" s="313"/>
      <c r="Q52" s="182"/>
    </row>
    <row r="53" spans="1:17" hidden="1" x14ac:dyDescent="0.25">
      <c r="A53" s="35">
        <v>1100</v>
      </c>
      <c r="B53" s="72" t="s">
        <v>53</v>
      </c>
      <c r="C53" s="381">
        <f t="shared" si="24"/>
        <v>0</v>
      </c>
      <c r="D53" s="391">
        <f t="shared" ref="D53:E53" si="33">SUM(D54,D57,D65)</f>
        <v>0</v>
      </c>
      <c r="E53" s="392">
        <f t="shared" si="33"/>
        <v>0</v>
      </c>
      <c r="F53" s="393">
        <f>SUM(F54,F57,F65)</f>
        <v>0</v>
      </c>
      <c r="G53" s="492">
        <f t="shared" ref="G53:N53" si="34">SUM(G54,G57,G65)</f>
        <v>0</v>
      </c>
      <c r="H53" s="392">
        <f t="shared" si="34"/>
        <v>0</v>
      </c>
      <c r="I53" s="493">
        <f t="shared" si="34"/>
        <v>0</v>
      </c>
      <c r="J53" s="391">
        <f t="shared" si="34"/>
        <v>0</v>
      </c>
      <c r="K53" s="392">
        <f t="shared" si="34"/>
        <v>0</v>
      </c>
      <c r="L53" s="393">
        <f t="shared" si="34"/>
        <v>0</v>
      </c>
      <c r="M53" s="492">
        <f t="shared" si="34"/>
        <v>0</v>
      </c>
      <c r="N53" s="392">
        <f t="shared" si="34"/>
        <v>0</v>
      </c>
      <c r="O53" s="493">
        <f>SUM(O54,O57,O65)</f>
        <v>0</v>
      </c>
      <c r="P53" s="314"/>
      <c r="Q53" s="297"/>
    </row>
    <row r="54" spans="1:17" hidden="1" x14ac:dyDescent="0.25">
      <c r="A54" s="73">
        <v>1110</v>
      </c>
      <c r="B54" s="58" t="s">
        <v>54</v>
      </c>
      <c r="C54" s="455">
        <f>SUM(F54,I54,L54,O54)</f>
        <v>0</v>
      </c>
      <c r="D54" s="494">
        <f>SUM(D55:D56)</f>
        <v>0</v>
      </c>
      <c r="E54" s="495">
        <f>SUM(E55:E56)</f>
        <v>0</v>
      </c>
      <c r="F54" s="496">
        <f>SUM(F55:F56)</f>
        <v>0</v>
      </c>
      <c r="G54" s="497">
        <f t="shared" ref="G54:H54" si="35">SUM(G55:G56)</f>
        <v>0</v>
      </c>
      <c r="H54" s="495">
        <f t="shared" si="35"/>
        <v>0</v>
      </c>
      <c r="I54" s="498">
        <f>SUM(I55:I56)</f>
        <v>0</v>
      </c>
      <c r="J54" s="494">
        <f t="shared" ref="J54:K54" si="36">SUM(J55:J56)</f>
        <v>0</v>
      </c>
      <c r="K54" s="495">
        <f t="shared" si="36"/>
        <v>0</v>
      </c>
      <c r="L54" s="496">
        <f>SUM(L55:L56)</f>
        <v>0</v>
      </c>
      <c r="M54" s="497">
        <f t="shared" ref="M54:N54" si="37">SUM(M55:M56)</f>
        <v>0</v>
      </c>
      <c r="N54" s="495">
        <f t="shared" si="37"/>
        <v>0</v>
      </c>
      <c r="O54" s="498">
        <f>SUM(O55:O56)</f>
        <v>0</v>
      </c>
      <c r="P54" s="292"/>
      <c r="Q54" s="297"/>
    </row>
    <row r="55" spans="1:17" hidden="1" x14ac:dyDescent="0.25">
      <c r="A55" s="27">
        <v>1111</v>
      </c>
      <c r="B55" s="40" t="s">
        <v>55</v>
      </c>
      <c r="C55" s="394">
        <f t="shared" si="24"/>
        <v>0</v>
      </c>
      <c r="D55" s="438"/>
      <c r="E55" s="436"/>
      <c r="F55" s="402">
        <f>D55+E55</f>
        <v>0</v>
      </c>
      <c r="G55" s="435"/>
      <c r="H55" s="436"/>
      <c r="I55" s="437">
        <f>G55+H55</f>
        <v>0</v>
      </c>
      <c r="J55" s="438"/>
      <c r="K55" s="436"/>
      <c r="L55" s="402">
        <f>J55+K55</f>
        <v>0</v>
      </c>
      <c r="M55" s="435"/>
      <c r="N55" s="436"/>
      <c r="O55" s="437">
        <f>M55+N55</f>
        <v>0</v>
      </c>
      <c r="P55" s="290"/>
      <c r="Q55" s="297"/>
    </row>
    <row r="56" spans="1:17" ht="83.25" hidden="1" customHeight="1" x14ac:dyDescent="0.25">
      <c r="A56" s="30">
        <v>1119</v>
      </c>
      <c r="B56" s="43" t="s">
        <v>56</v>
      </c>
      <c r="C56" s="404">
        <f t="shared" si="24"/>
        <v>0</v>
      </c>
      <c r="D56" s="499"/>
      <c r="E56" s="500"/>
      <c r="F56" s="412">
        <f>D56+E56</f>
        <v>0</v>
      </c>
      <c r="G56" s="501"/>
      <c r="H56" s="500"/>
      <c r="I56" s="502">
        <f>G56+H56</f>
        <v>0</v>
      </c>
      <c r="J56" s="499"/>
      <c r="K56" s="500"/>
      <c r="L56" s="412">
        <f>J56+K56</f>
        <v>0</v>
      </c>
      <c r="M56" s="501"/>
      <c r="N56" s="500"/>
      <c r="O56" s="502">
        <f>M56+N56</f>
        <v>0</v>
      </c>
      <c r="P56" s="645"/>
      <c r="Q56" s="297"/>
    </row>
    <row r="57" spans="1:17" ht="23.25" hidden="1" customHeight="1" x14ac:dyDescent="0.25">
      <c r="A57" s="75">
        <v>1140</v>
      </c>
      <c r="B57" s="43" t="s">
        <v>57</v>
      </c>
      <c r="C57" s="404">
        <f t="shared" si="24"/>
        <v>0</v>
      </c>
      <c r="D57" s="504">
        <f t="shared" ref="D57:E57" si="38">SUM(D58:D64)</f>
        <v>0</v>
      </c>
      <c r="E57" s="505">
        <f t="shared" si="38"/>
        <v>0</v>
      </c>
      <c r="F57" s="412">
        <f>SUM(F58:F64)</f>
        <v>0</v>
      </c>
      <c r="G57" s="506">
        <f t="shared" ref="G57:N57" si="39">SUM(G58:G64)</f>
        <v>0</v>
      </c>
      <c r="H57" s="505">
        <f t="shared" si="39"/>
        <v>0</v>
      </c>
      <c r="I57" s="502">
        <f t="shared" si="39"/>
        <v>0</v>
      </c>
      <c r="J57" s="504">
        <f t="shared" si="39"/>
        <v>0</v>
      </c>
      <c r="K57" s="505">
        <f t="shared" si="39"/>
        <v>0</v>
      </c>
      <c r="L57" s="412">
        <f t="shared" si="39"/>
        <v>0</v>
      </c>
      <c r="M57" s="506">
        <f t="shared" si="39"/>
        <v>0</v>
      </c>
      <c r="N57" s="505">
        <f t="shared" si="39"/>
        <v>0</v>
      </c>
      <c r="O57" s="502">
        <f>SUM(O58:O64)</f>
        <v>0</v>
      </c>
      <c r="P57" s="291"/>
      <c r="Q57" s="297"/>
    </row>
    <row r="58" spans="1:17" hidden="1" x14ac:dyDescent="0.25">
      <c r="A58" s="30">
        <v>1141</v>
      </c>
      <c r="B58" s="43" t="s">
        <v>58</v>
      </c>
      <c r="C58" s="404">
        <f t="shared" si="24"/>
        <v>0</v>
      </c>
      <c r="D58" s="499"/>
      <c r="E58" s="500"/>
      <c r="F58" s="412">
        <f t="shared" ref="F58:F65" si="40">D58+E58</f>
        <v>0</v>
      </c>
      <c r="G58" s="501"/>
      <c r="H58" s="500"/>
      <c r="I58" s="502">
        <f t="shared" ref="I58:I65" si="41">G58+H58</f>
        <v>0</v>
      </c>
      <c r="J58" s="499"/>
      <c r="K58" s="500"/>
      <c r="L58" s="412">
        <f t="shared" ref="L58:L65" si="42">J58+K58</f>
        <v>0</v>
      </c>
      <c r="M58" s="501"/>
      <c r="N58" s="500"/>
      <c r="O58" s="502">
        <f t="shared" ref="O58:O65" si="43">M58+N58</f>
        <v>0</v>
      </c>
      <c r="P58" s="291"/>
      <c r="Q58" s="297"/>
    </row>
    <row r="59" spans="1:17" ht="24.75" hidden="1" customHeight="1" x14ac:dyDescent="0.25">
      <c r="A59" s="30">
        <v>1142</v>
      </c>
      <c r="B59" s="43" t="s">
        <v>59</v>
      </c>
      <c r="C59" s="404">
        <f t="shared" si="24"/>
        <v>0</v>
      </c>
      <c r="D59" s="499"/>
      <c r="E59" s="500"/>
      <c r="F59" s="412">
        <f t="shared" si="40"/>
        <v>0</v>
      </c>
      <c r="G59" s="501"/>
      <c r="H59" s="500"/>
      <c r="I59" s="502">
        <f t="shared" si="41"/>
        <v>0</v>
      </c>
      <c r="J59" s="499"/>
      <c r="K59" s="500"/>
      <c r="L59" s="412">
        <f t="shared" si="42"/>
        <v>0</v>
      </c>
      <c r="M59" s="501"/>
      <c r="N59" s="500"/>
      <c r="O59" s="502">
        <f t="shared" si="43"/>
        <v>0</v>
      </c>
      <c r="P59" s="291"/>
      <c r="Q59" s="297"/>
    </row>
    <row r="60" spans="1:17" ht="24" hidden="1" x14ac:dyDescent="0.25">
      <c r="A60" s="30">
        <v>1145</v>
      </c>
      <c r="B60" s="43" t="s">
        <v>60</v>
      </c>
      <c r="C60" s="404">
        <f t="shared" si="24"/>
        <v>0</v>
      </c>
      <c r="D60" s="499"/>
      <c r="E60" s="500"/>
      <c r="F60" s="412">
        <f t="shared" si="40"/>
        <v>0</v>
      </c>
      <c r="G60" s="501"/>
      <c r="H60" s="500"/>
      <c r="I60" s="502">
        <f t="shared" si="41"/>
        <v>0</v>
      </c>
      <c r="J60" s="499"/>
      <c r="K60" s="500"/>
      <c r="L60" s="412">
        <f t="shared" si="42"/>
        <v>0</v>
      </c>
      <c r="M60" s="501"/>
      <c r="N60" s="500"/>
      <c r="O60" s="502">
        <f t="shared" si="43"/>
        <v>0</v>
      </c>
      <c r="P60" s="291"/>
      <c r="Q60" s="297"/>
    </row>
    <row r="61" spans="1:17" ht="27.75" hidden="1" customHeight="1" x14ac:dyDescent="0.25">
      <c r="A61" s="30">
        <v>1146</v>
      </c>
      <c r="B61" s="43" t="s">
        <v>61</v>
      </c>
      <c r="C61" s="404">
        <f t="shared" si="24"/>
        <v>0</v>
      </c>
      <c r="D61" s="499"/>
      <c r="E61" s="500"/>
      <c r="F61" s="412">
        <f t="shared" si="40"/>
        <v>0</v>
      </c>
      <c r="G61" s="501"/>
      <c r="H61" s="500"/>
      <c r="I61" s="502">
        <f t="shared" si="41"/>
        <v>0</v>
      </c>
      <c r="J61" s="499"/>
      <c r="K61" s="500"/>
      <c r="L61" s="412">
        <f t="shared" si="42"/>
        <v>0</v>
      </c>
      <c r="M61" s="501"/>
      <c r="N61" s="500"/>
      <c r="O61" s="502">
        <f t="shared" si="43"/>
        <v>0</v>
      </c>
      <c r="P61" s="291"/>
      <c r="Q61" s="297"/>
    </row>
    <row r="62" spans="1:17" hidden="1" x14ac:dyDescent="0.25">
      <c r="A62" s="30">
        <v>1147</v>
      </c>
      <c r="B62" s="43" t="s">
        <v>62</v>
      </c>
      <c r="C62" s="404">
        <f t="shared" si="24"/>
        <v>0</v>
      </c>
      <c r="D62" s="499"/>
      <c r="E62" s="500"/>
      <c r="F62" s="412">
        <f t="shared" si="40"/>
        <v>0</v>
      </c>
      <c r="G62" s="501"/>
      <c r="H62" s="500"/>
      <c r="I62" s="502">
        <f t="shared" si="41"/>
        <v>0</v>
      </c>
      <c r="J62" s="499"/>
      <c r="K62" s="500"/>
      <c r="L62" s="412">
        <f t="shared" si="42"/>
        <v>0</v>
      </c>
      <c r="M62" s="501"/>
      <c r="N62" s="500"/>
      <c r="O62" s="502">
        <f t="shared" si="43"/>
        <v>0</v>
      </c>
      <c r="P62" s="333"/>
      <c r="Q62" s="297"/>
    </row>
    <row r="63" spans="1:17" hidden="1" x14ac:dyDescent="0.25">
      <c r="A63" s="30">
        <v>1148</v>
      </c>
      <c r="B63" s="43" t="s">
        <v>63</v>
      </c>
      <c r="C63" s="404">
        <f t="shared" si="24"/>
        <v>0</v>
      </c>
      <c r="D63" s="499"/>
      <c r="E63" s="500"/>
      <c r="F63" s="412">
        <f t="shared" si="40"/>
        <v>0</v>
      </c>
      <c r="G63" s="501"/>
      <c r="H63" s="500"/>
      <c r="I63" s="502">
        <f t="shared" si="41"/>
        <v>0</v>
      </c>
      <c r="J63" s="499"/>
      <c r="K63" s="500"/>
      <c r="L63" s="412">
        <f t="shared" si="42"/>
        <v>0</v>
      </c>
      <c r="M63" s="501"/>
      <c r="N63" s="500"/>
      <c r="O63" s="502">
        <f t="shared" si="43"/>
        <v>0</v>
      </c>
      <c r="P63" s="291"/>
      <c r="Q63" s="297"/>
    </row>
    <row r="64" spans="1:17" ht="33.75" hidden="1" customHeight="1" x14ac:dyDescent="0.25">
      <c r="A64" s="30">
        <v>1149</v>
      </c>
      <c r="B64" s="43" t="s">
        <v>64</v>
      </c>
      <c r="C64" s="404">
        <f t="shared" si="24"/>
        <v>0</v>
      </c>
      <c r="D64" s="499"/>
      <c r="E64" s="500"/>
      <c r="F64" s="412">
        <f t="shared" si="40"/>
        <v>0</v>
      </c>
      <c r="G64" s="501"/>
      <c r="H64" s="500"/>
      <c r="I64" s="502">
        <f t="shared" si="41"/>
        <v>0</v>
      </c>
      <c r="J64" s="499"/>
      <c r="K64" s="500"/>
      <c r="L64" s="412">
        <f t="shared" si="42"/>
        <v>0</v>
      </c>
      <c r="M64" s="501"/>
      <c r="N64" s="500"/>
      <c r="O64" s="502">
        <f t="shared" si="43"/>
        <v>0</v>
      </c>
      <c r="P64" s="333"/>
      <c r="Q64" s="297"/>
    </row>
    <row r="65" spans="1:17" ht="36" hidden="1" x14ac:dyDescent="0.25">
      <c r="A65" s="73">
        <v>1150</v>
      </c>
      <c r="B65" s="58" t="s">
        <v>65</v>
      </c>
      <c r="C65" s="455">
        <f t="shared" si="24"/>
        <v>0</v>
      </c>
      <c r="D65" s="456"/>
      <c r="E65" s="457"/>
      <c r="F65" s="496">
        <f t="shared" si="40"/>
        <v>0</v>
      </c>
      <c r="G65" s="507"/>
      <c r="H65" s="457"/>
      <c r="I65" s="498">
        <f t="shared" si="41"/>
        <v>0</v>
      </c>
      <c r="J65" s="456"/>
      <c r="K65" s="457"/>
      <c r="L65" s="496">
        <f t="shared" si="42"/>
        <v>0</v>
      </c>
      <c r="M65" s="507"/>
      <c r="N65" s="457"/>
      <c r="O65" s="498">
        <f t="shared" si="43"/>
        <v>0</v>
      </c>
      <c r="P65" s="339"/>
      <c r="Q65" s="297"/>
    </row>
    <row r="66" spans="1:17" ht="36" hidden="1" x14ac:dyDescent="0.25">
      <c r="A66" s="35">
        <v>1200</v>
      </c>
      <c r="B66" s="72" t="s">
        <v>66</v>
      </c>
      <c r="C66" s="381">
        <f t="shared" si="24"/>
        <v>0</v>
      </c>
      <c r="D66" s="391">
        <f t="shared" ref="D66:E66" si="44">SUM(D67:D68)</f>
        <v>0</v>
      </c>
      <c r="E66" s="392">
        <f t="shared" si="44"/>
        <v>0</v>
      </c>
      <c r="F66" s="393">
        <f>SUM(F67:F68)</f>
        <v>0</v>
      </c>
      <c r="G66" s="492">
        <f t="shared" ref="G66:N66" si="45">SUM(G67:G68)</f>
        <v>0</v>
      </c>
      <c r="H66" s="392">
        <f t="shared" si="45"/>
        <v>0</v>
      </c>
      <c r="I66" s="493">
        <f t="shared" si="45"/>
        <v>0</v>
      </c>
      <c r="J66" s="391">
        <f t="shared" si="45"/>
        <v>0</v>
      </c>
      <c r="K66" s="392">
        <f t="shared" si="45"/>
        <v>0</v>
      </c>
      <c r="L66" s="393">
        <f t="shared" si="45"/>
        <v>0</v>
      </c>
      <c r="M66" s="492">
        <f t="shared" si="45"/>
        <v>0</v>
      </c>
      <c r="N66" s="392">
        <f t="shared" si="45"/>
        <v>0</v>
      </c>
      <c r="O66" s="493">
        <f>SUM(O67:O68)</f>
        <v>0</v>
      </c>
      <c r="P66" s="293"/>
      <c r="Q66" s="297"/>
    </row>
    <row r="67" spans="1:17" ht="90" hidden="1" customHeight="1" x14ac:dyDescent="0.25">
      <c r="A67" s="341">
        <v>1210</v>
      </c>
      <c r="B67" s="40" t="s">
        <v>67</v>
      </c>
      <c r="C67" s="394">
        <f t="shared" si="24"/>
        <v>0</v>
      </c>
      <c r="D67" s="438"/>
      <c r="E67" s="436"/>
      <c r="F67" s="402">
        <f>D67+E67</f>
        <v>0</v>
      </c>
      <c r="G67" s="435"/>
      <c r="H67" s="436"/>
      <c r="I67" s="437">
        <f>G67+H67</f>
        <v>0</v>
      </c>
      <c r="J67" s="438"/>
      <c r="K67" s="436"/>
      <c r="L67" s="402">
        <f>J67+K67</f>
        <v>0</v>
      </c>
      <c r="M67" s="435"/>
      <c r="N67" s="436"/>
      <c r="O67" s="437">
        <f>M67+N67</f>
        <v>0</v>
      </c>
      <c r="P67" s="508"/>
      <c r="Q67" s="297"/>
    </row>
    <row r="68" spans="1:17" ht="24" hidden="1" x14ac:dyDescent="0.25">
      <c r="A68" s="75">
        <v>1220</v>
      </c>
      <c r="B68" s="43" t="s">
        <v>68</v>
      </c>
      <c r="C68" s="404">
        <f t="shared" si="24"/>
        <v>0</v>
      </c>
      <c r="D68" s="504">
        <f t="shared" ref="D68:E68" si="46">SUM(D69:D73)</f>
        <v>0</v>
      </c>
      <c r="E68" s="505">
        <f t="shared" si="46"/>
        <v>0</v>
      </c>
      <c r="F68" s="412">
        <f>SUM(F69:F73)</f>
        <v>0</v>
      </c>
      <c r="G68" s="506">
        <f t="shared" ref="G68:O68" si="47">SUM(G69:G73)</f>
        <v>0</v>
      </c>
      <c r="H68" s="505">
        <f t="shared" si="47"/>
        <v>0</v>
      </c>
      <c r="I68" s="502">
        <f t="shared" si="47"/>
        <v>0</v>
      </c>
      <c r="J68" s="504">
        <f t="shared" si="47"/>
        <v>0</v>
      </c>
      <c r="K68" s="505">
        <f t="shared" si="47"/>
        <v>0</v>
      </c>
      <c r="L68" s="412">
        <f t="shared" si="47"/>
        <v>0</v>
      </c>
      <c r="M68" s="506">
        <f t="shared" si="47"/>
        <v>0</v>
      </c>
      <c r="N68" s="505">
        <f t="shared" si="47"/>
        <v>0</v>
      </c>
      <c r="O68" s="502">
        <f t="shared" si="47"/>
        <v>0</v>
      </c>
      <c r="P68" s="291"/>
      <c r="Q68" s="297"/>
    </row>
    <row r="69" spans="1:17" ht="60" hidden="1" x14ac:dyDescent="0.25">
      <c r="A69" s="30">
        <v>1221</v>
      </c>
      <c r="B69" s="43" t="s">
        <v>69</v>
      </c>
      <c r="C69" s="404">
        <f t="shared" si="24"/>
        <v>0</v>
      </c>
      <c r="D69" s="499"/>
      <c r="E69" s="500"/>
      <c r="F69" s="412">
        <f t="shared" ref="F69:F73" si="48">D69+E69</f>
        <v>0</v>
      </c>
      <c r="G69" s="501"/>
      <c r="H69" s="500"/>
      <c r="I69" s="502">
        <f t="shared" ref="I69:I73" si="49">G69+H69</f>
        <v>0</v>
      </c>
      <c r="J69" s="499"/>
      <c r="K69" s="500"/>
      <c r="L69" s="412">
        <f t="shared" ref="L69:L73" si="50">J69+K69</f>
        <v>0</v>
      </c>
      <c r="M69" s="501"/>
      <c r="N69" s="500"/>
      <c r="O69" s="502">
        <f t="shared" ref="O69:O73" si="51">M69+N69</f>
        <v>0</v>
      </c>
      <c r="P69" s="291"/>
      <c r="Q69" s="297"/>
    </row>
    <row r="70" spans="1:17" hidden="1" x14ac:dyDescent="0.25">
      <c r="A70" s="30">
        <v>1223</v>
      </c>
      <c r="B70" s="43" t="s">
        <v>70</v>
      </c>
      <c r="C70" s="404">
        <f t="shared" si="24"/>
        <v>0</v>
      </c>
      <c r="D70" s="499"/>
      <c r="E70" s="500"/>
      <c r="F70" s="412">
        <f t="shared" si="48"/>
        <v>0</v>
      </c>
      <c r="G70" s="501"/>
      <c r="H70" s="500"/>
      <c r="I70" s="502">
        <f t="shared" si="49"/>
        <v>0</v>
      </c>
      <c r="J70" s="499"/>
      <c r="K70" s="500"/>
      <c r="L70" s="412">
        <f t="shared" si="50"/>
        <v>0</v>
      </c>
      <c r="M70" s="501"/>
      <c r="N70" s="500"/>
      <c r="O70" s="502">
        <f t="shared" si="51"/>
        <v>0</v>
      </c>
      <c r="P70" s="291"/>
      <c r="Q70" s="297"/>
    </row>
    <row r="71" spans="1:17" hidden="1" x14ac:dyDescent="0.25">
      <c r="A71" s="30">
        <v>1225</v>
      </c>
      <c r="B71" s="43" t="s">
        <v>71</v>
      </c>
      <c r="C71" s="404">
        <f t="shared" si="24"/>
        <v>0</v>
      </c>
      <c r="D71" s="499"/>
      <c r="E71" s="500"/>
      <c r="F71" s="412">
        <f t="shared" si="48"/>
        <v>0</v>
      </c>
      <c r="G71" s="501"/>
      <c r="H71" s="500"/>
      <c r="I71" s="502">
        <f t="shared" si="49"/>
        <v>0</v>
      </c>
      <c r="J71" s="499"/>
      <c r="K71" s="500"/>
      <c r="L71" s="412">
        <f t="shared" si="50"/>
        <v>0</v>
      </c>
      <c r="M71" s="501"/>
      <c r="N71" s="500"/>
      <c r="O71" s="502">
        <f t="shared" si="51"/>
        <v>0</v>
      </c>
      <c r="P71" s="291"/>
      <c r="Q71" s="297"/>
    </row>
    <row r="72" spans="1:17" ht="36" hidden="1" x14ac:dyDescent="0.25">
      <c r="A72" s="30">
        <v>1227</v>
      </c>
      <c r="B72" s="43" t="s">
        <v>72</v>
      </c>
      <c r="C72" s="404">
        <f t="shared" si="24"/>
        <v>0</v>
      </c>
      <c r="D72" s="499"/>
      <c r="E72" s="500"/>
      <c r="F72" s="412">
        <f t="shared" si="48"/>
        <v>0</v>
      </c>
      <c r="G72" s="501"/>
      <c r="H72" s="500"/>
      <c r="I72" s="502">
        <f t="shared" si="49"/>
        <v>0</v>
      </c>
      <c r="J72" s="499"/>
      <c r="K72" s="500"/>
      <c r="L72" s="412">
        <f t="shared" si="50"/>
        <v>0</v>
      </c>
      <c r="M72" s="501"/>
      <c r="N72" s="500"/>
      <c r="O72" s="502">
        <f t="shared" si="51"/>
        <v>0</v>
      </c>
      <c r="P72" s="291"/>
      <c r="Q72" s="297"/>
    </row>
    <row r="73" spans="1:17" ht="60" hidden="1" x14ac:dyDescent="0.25">
      <c r="A73" s="30">
        <v>1228</v>
      </c>
      <c r="B73" s="43" t="s">
        <v>73</v>
      </c>
      <c r="C73" s="404">
        <f t="shared" si="24"/>
        <v>0</v>
      </c>
      <c r="D73" s="499"/>
      <c r="E73" s="500"/>
      <c r="F73" s="412">
        <f t="shared" si="48"/>
        <v>0</v>
      </c>
      <c r="G73" s="501"/>
      <c r="H73" s="500"/>
      <c r="I73" s="502">
        <f t="shared" si="49"/>
        <v>0</v>
      </c>
      <c r="J73" s="499"/>
      <c r="K73" s="500"/>
      <c r="L73" s="412">
        <f t="shared" si="50"/>
        <v>0</v>
      </c>
      <c r="M73" s="501"/>
      <c r="N73" s="500"/>
      <c r="O73" s="502">
        <f t="shared" si="51"/>
        <v>0</v>
      </c>
      <c r="P73" s="291"/>
      <c r="Q73" s="297"/>
    </row>
    <row r="74" spans="1:17" hidden="1" x14ac:dyDescent="0.25">
      <c r="A74" s="70">
        <v>2000</v>
      </c>
      <c r="B74" s="70" t="s">
        <v>74</v>
      </c>
      <c r="C74" s="486">
        <f t="shared" si="24"/>
        <v>0</v>
      </c>
      <c r="D74" s="487">
        <f t="shared" ref="D74:E74" si="52">SUM(D75,D82,D129,D163,D164,D171)</f>
        <v>0</v>
      </c>
      <c r="E74" s="488">
        <f t="shared" si="52"/>
        <v>0</v>
      </c>
      <c r="F74" s="489">
        <f>SUM(F75,F82,F129,F163,F164,F171)</f>
        <v>0</v>
      </c>
      <c r="G74" s="490">
        <f t="shared" ref="G74:O74" si="53">SUM(G75,G82,G129,G163,G164,G171)</f>
        <v>0</v>
      </c>
      <c r="H74" s="488">
        <f t="shared" si="53"/>
        <v>0</v>
      </c>
      <c r="I74" s="491">
        <f t="shared" si="53"/>
        <v>0</v>
      </c>
      <c r="J74" s="487">
        <f t="shared" si="53"/>
        <v>0</v>
      </c>
      <c r="K74" s="488">
        <f t="shared" si="53"/>
        <v>0</v>
      </c>
      <c r="L74" s="489">
        <f t="shared" si="53"/>
        <v>0</v>
      </c>
      <c r="M74" s="490">
        <f t="shared" si="53"/>
        <v>0</v>
      </c>
      <c r="N74" s="488">
        <f t="shared" si="53"/>
        <v>0</v>
      </c>
      <c r="O74" s="491">
        <f t="shared" si="53"/>
        <v>0</v>
      </c>
      <c r="P74" s="313"/>
      <c r="Q74" s="297"/>
    </row>
    <row r="75" spans="1:17" ht="24" hidden="1" x14ac:dyDescent="0.25">
      <c r="A75" s="35">
        <v>2100</v>
      </c>
      <c r="B75" s="72" t="s">
        <v>75</v>
      </c>
      <c r="C75" s="381">
        <f t="shared" si="24"/>
        <v>0</v>
      </c>
      <c r="D75" s="391">
        <f t="shared" ref="D75:E75" si="54">SUM(D76,D79)</f>
        <v>0</v>
      </c>
      <c r="E75" s="392">
        <f t="shared" si="54"/>
        <v>0</v>
      </c>
      <c r="F75" s="393">
        <f>SUM(F76,F79)</f>
        <v>0</v>
      </c>
      <c r="G75" s="492">
        <f t="shared" ref="G75:O75" si="55">SUM(G76,G79)</f>
        <v>0</v>
      </c>
      <c r="H75" s="392">
        <f t="shared" si="55"/>
        <v>0</v>
      </c>
      <c r="I75" s="493">
        <f t="shared" si="55"/>
        <v>0</v>
      </c>
      <c r="J75" s="391">
        <f t="shared" si="55"/>
        <v>0</v>
      </c>
      <c r="K75" s="392">
        <f t="shared" si="55"/>
        <v>0</v>
      </c>
      <c r="L75" s="393">
        <f t="shared" si="55"/>
        <v>0</v>
      </c>
      <c r="M75" s="492">
        <f t="shared" si="55"/>
        <v>0</v>
      </c>
      <c r="N75" s="392">
        <f t="shared" si="55"/>
        <v>0</v>
      </c>
      <c r="O75" s="493">
        <f t="shared" si="55"/>
        <v>0</v>
      </c>
      <c r="P75" s="293"/>
      <c r="Q75" s="297"/>
    </row>
    <row r="76" spans="1:17" ht="24" hidden="1" x14ac:dyDescent="0.25">
      <c r="A76" s="341">
        <v>2110</v>
      </c>
      <c r="B76" s="40" t="s">
        <v>76</v>
      </c>
      <c r="C76" s="394">
        <f t="shared" si="24"/>
        <v>0</v>
      </c>
      <c r="D76" s="509">
        <f t="shared" ref="D76:E76" si="56">SUM(D77:D78)</f>
        <v>0</v>
      </c>
      <c r="E76" s="510">
        <f t="shared" si="56"/>
        <v>0</v>
      </c>
      <c r="F76" s="402">
        <f>SUM(F77:F78)</f>
        <v>0</v>
      </c>
      <c r="G76" s="511">
        <f t="shared" ref="G76:O76" si="57">SUM(G77:G78)</f>
        <v>0</v>
      </c>
      <c r="H76" s="510">
        <f t="shared" si="57"/>
        <v>0</v>
      </c>
      <c r="I76" s="437">
        <f t="shared" si="57"/>
        <v>0</v>
      </c>
      <c r="J76" s="509">
        <f t="shared" si="57"/>
        <v>0</v>
      </c>
      <c r="K76" s="510">
        <f t="shared" si="57"/>
        <v>0</v>
      </c>
      <c r="L76" s="402">
        <f t="shared" si="57"/>
        <v>0</v>
      </c>
      <c r="M76" s="511">
        <f t="shared" si="57"/>
        <v>0</v>
      </c>
      <c r="N76" s="510">
        <f t="shared" si="57"/>
        <v>0</v>
      </c>
      <c r="O76" s="437">
        <f t="shared" si="57"/>
        <v>0</v>
      </c>
      <c r="P76" s="290"/>
      <c r="Q76" s="297"/>
    </row>
    <row r="77" spans="1:17" hidden="1" x14ac:dyDescent="0.25">
      <c r="A77" s="30">
        <v>2111</v>
      </c>
      <c r="B77" s="43" t="s">
        <v>77</v>
      </c>
      <c r="C77" s="404">
        <f t="shared" si="24"/>
        <v>0</v>
      </c>
      <c r="D77" s="499"/>
      <c r="E77" s="500"/>
      <c r="F77" s="412">
        <f t="shared" ref="F77:F78" si="58">D77+E77</f>
        <v>0</v>
      </c>
      <c r="G77" s="501"/>
      <c r="H77" s="500"/>
      <c r="I77" s="502">
        <f t="shared" ref="I77:I78" si="59">G77+H77</f>
        <v>0</v>
      </c>
      <c r="J77" s="499"/>
      <c r="K77" s="500"/>
      <c r="L77" s="412">
        <f t="shared" ref="L77:L78" si="60">J77+K77</f>
        <v>0</v>
      </c>
      <c r="M77" s="501"/>
      <c r="N77" s="500"/>
      <c r="O77" s="502">
        <f t="shared" ref="O77:O78" si="61">M77+N77</f>
        <v>0</v>
      </c>
      <c r="P77" s="291"/>
      <c r="Q77" s="297"/>
    </row>
    <row r="78" spans="1:17" ht="24" hidden="1" x14ac:dyDescent="0.25">
      <c r="A78" s="30">
        <v>2112</v>
      </c>
      <c r="B78" s="43" t="s">
        <v>78</v>
      </c>
      <c r="C78" s="404">
        <f t="shared" si="24"/>
        <v>0</v>
      </c>
      <c r="D78" s="499"/>
      <c r="E78" s="500"/>
      <c r="F78" s="412">
        <f t="shared" si="58"/>
        <v>0</v>
      </c>
      <c r="G78" s="501"/>
      <c r="H78" s="500"/>
      <c r="I78" s="502">
        <f t="shared" si="59"/>
        <v>0</v>
      </c>
      <c r="J78" s="499"/>
      <c r="K78" s="500"/>
      <c r="L78" s="412">
        <f t="shared" si="60"/>
        <v>0</v>
      </c>
      <c r="M78" s="501"/>
      <c r="N78" s="500"/>
      <c r="O78" s="502">
        <f t="shared" si="61"/>
        <v>0</v>
      </c>
      <c r="P78" s="291"/>
      <c r="Q78" s="297"/>
    </row>
    <row r="79" spans="1:17" ht="24" hidden="1" x14ac:dyDescent="0.25">
      <c r="A79" s="75">
        <v>2120</v>
      </c>
      <c r="B79" s="43" t="s">
        <v>79</v>
      </c>
      <c r="C79" s="404">
        <f t="shared" si="24"/>
        <v>0</v>
      </c>
      <c r="D79" s="504">
        <f t="shared" ref="D79:E79" si="62">SUM(D80:D81)</f>
        <v>0</v>
      </c>
      <c r="E79" s="505">
        <f t="shared" si="62"/>
        <v>0</v>
      </c>
      <c r="F79" s="412">
        <f>SUM(F80:F81)</f>
        <v>0</v>
      </c>
      <c r="G79" s="506">
        <f t="shared" ref="G79:O79" si="63">SUM(G80:G81)</f>
        <v>0</v>
      </c>
      <c r="H79" s="505">
        <f t="shared" si="63"/>
        <v>0</v>
      </c>
      <c r="I79" s="502">
        <f t="shared" si="63"/>
        <v>0</v>
      </c>
      <c r="J79" s="504">
        <f t="shared" si="63"/>
        <v>0</v>
      </c>
      <c r="K79" s="505">
        <f t="shared" si="63"/>
        <v>0</v>
      </c>
      <c r="L79" s="412">
        <f t="shared" si="63"/>
        <v>0</v>
      </c>
      <c r="M79" s="506">
        <f t="shared" si="63"/>
        <v>0</v>
      </c>
      <c r="N79" s="505">
        <f t="shared" si="63"/>
        <v>0</v>
      </c>
      <c r="O79" s="502">
        <f t="shared" si="63"/>
        <v>0</v>
      </c>
      <c r="P79" s="291"/>
      <c r="Q79" s="297"/>
    </row>
    <row r="80" spans="1:17" ht="26.25" hidden="1" customHeight="1" x14ac:dyDescent="0.25">
      <c r="A80" s="30">
        <v>2121</v>
      </c>
      <c r="B80" s="43" t="s">
        <v>77</v>
      </c>
      <c r="C80" s="404">
        <f t="shared" si="24"/>
        <v>0</v>
      </c>
      <c r="D80" s="499"/>
      <c r="E80" s="500"/>
      <c r="F80" s="412">
        <f t="shared" ref="F80:F81" si="64">D80+E80</f>
        <v>0</v>
      </c>
      <c r="G80" s="501"/>
      <c r="H80" s="500"/>
      <c r="I80" s="502">
        <f t="shared" ref="I80:I81" si="65">G80+H80</f>
        <v>0</v>
      </c>
      <c r="J80" s="499"/>
      <c r="K80" s="500"/>
      <c r="L80" s="412">
        <f t="shared" ref="L80:L81" si="66">J80+K80</f>
        <v>0</v>
      </c>
      <c r="M80" s="501"/>
      <c r="N80" s="500"/>
      <c r="O80" s="502">
        <f t="shared" ref="O80:O81" si="67">M80+N80</f>
        <v>0</v>
      </c>
      <c r="P80" s="333"/>
      <c r="Q80" s="297"/>
    </row>
    <row r="81" spans="1:17" ht="30.75" hidden="1" customHeight="1" x14ac:dyDescent="0.25">
      <c r="A81" s="30">
        <v>2122</v>
      </c>
      <c r="B81" s="43" t="s">
        <v>78</v>
      </c>
      <c r="C81" s="404">
        <f t="shared" si="24"/>
        <v>0</v>
      </c>
      <c r="D81" s="499"/>
      <c r="E81" s="500"/>
      <c r="F81" s="412">
        <f t="shared" si="64"/>
        <v>0</v>
      </c>
      <c r="G81" s="501"/>
      <c r="H81" s="500"/>
      <c r="I81" s="502">
        <f t="shared" si="65"/>
        <v>0</v>
      </c>
      <c r="J81" s="499"/>
      <c r="K81" s="500"/>
      <c r="L81" s="412">
        <f t="shared" si="66"/>
        <v>0</v>
      </c>
      <c r="M81" s="501"/>
      <c r="N81" s="500"/>
      <c r="O81" s="502">
        <f t="shared" si="67"/>
        <v>0</v>
      </c>
      <c r="P81" s="333"/>
      <c r="Q81" s="297"/>
    </row>
    <row r="82" spans="1:17" hidden="1" x14ac:dyDescent="0.25">
      <c r="A82" s="35">
        <v>2200</v>
      </c>
      <c r="B82" s="72" t="s">
        <v>80</v>
      </c>
      <c r="C82" s="381">
        <f t="shared" si="24"/>
        <v>0</v>
      </c>
      <c r="D82" s="391">
        <f t="shared" ref="D82:E82" si="68">SUM(D83,D88,D94,D102,D111,D115,D121,D127)</f>
        <v>0</v>
      </c>
      <c r="E82" s="392">
        <f t="shared" si="68"/>
        <v>0</v>
      </c>
      <c r="F82" s="393">
        <f>SUM(F83,F88,F94,F102,F111,F115,F121,F127)</f>
        <v>0</v>
      </c>
      <c r="G82" s="492">
        <f t="shared" ref="G82:O82" si="69">SUM(G83,G88,G94,G102,G111,G115,G121,G127)</f>
        <v>0</v>
      </c>
      <c r="H82" s="392">
        <f t="shared" si="69"/>
        <v>0</v>
      </c>
      <c r="I82" s="493">
        <f t="shared" si="69"/>
        <v>0</v>
      </c>
      <c r="J82" s="391">
        <f t="shared" si="69"/>
        <v>0</v>
      </c>
      <c r="K82" s="392">
        <f t="shared" si="69"/>
        <v>0</v>
      </c>
      <c r="L82" s="393">
        <f t="shared" si="69"/>
        <v>0</v>
      </c>
      <c r="M82" s="492">
        <f t="shared" si="69"/>
        <v>0</v>
      </c>
      <c r="N82" s="392">
        <f t="shared" si="69"/>
        <v>0</v>
      </c>
      <c r="O82" s="493">
        <f t="shared" si="69"/>
        <v>0</v>
      </c>
      <c r="P82" s="315"/>
      <c r="Q82" s="297"/>
    </row>
    <row r="83" spans="1:17" ht="24" hidden="1" x14ac:dyDescent="0.25">
      <c r="A83" s="73">
        <v>2210</v>
      </c>
      <c r="B83" s="58" t="s">
        <v>81</v>
      </c>
      <c r="C83" s="455">
        <f t="shared" si="24"/>
        <v>0</v>
      </c>
      <c r="D83" s="494">
        <f t="shared" ref="D83:E83" si="70">SUM(D84:D87)</f>
        <v>0</v>
      </c>
      <c r="E83" s="495">
        <f t="shared" si="70"/>
        <v>0</v>
      </c>
      <c r="F83" s="496">
        <f>SUM(F84:F87)</f>
        <v>0</v>
      </c>
      <c r="G83" s="497">
        <f t="shared" ref="G83:O83" si="71">SUM(G84:G87)</f>
        <v>0</v>
      </c>
      <c r="H83" s="495">
        <f t="shared" si="71"/>
        <v>0</v>
      </c>
      <c r="I83" s="498">
        <f t="shared" si="71"/>
        <v>0</v>
      </c>
      <c r="J83" s="494">
        <f t="shared" si="71"/>
        <v>0</v>
      </c>
      <c r="K83" s="495">
        <f t="shared" si="71"/>
        <v>0</v>
      </c>
      <c r="L83" s="496">
        <f t="shared" si="71"/>
        <v>0</v>
      </c>
      <c r="M83" s="497">
        <f t="shared" si="71"/>
        <v>0</v>
      </c>
      <c r="N83" s="495">
        <f t="shared" si="71"/>
        <v>0</v>
      </c>
      <c r="O83" s="498">
        <f t="shared" si="71"/>
        <v>0</v>
      </c>
      <c r="P83" s="292"/>
      <c r="Q83" s="297"/>
    </row>
    <row r="84" spans="1:17" ht="24" hidden="1" x14ac:dyDescent="0.25">
      <c r="A84" s="27">
        <v>2211</v>
      </c>
      <c r="B84" s="40" t="s">
        <v>82</v>
      </c>
      <c r="C84" s="394">
        <f t="shared" si="24"/>
        <v>0</v>
      </c>
      <c r="D84" s="438"/>
      <c r="E84" s="436"/>
      <c r="F84" s="402">
        <f t="shared" ref="F84:F87" si="72">D84+E84</f>
        <v>0</v>
      </c>
      <c r="G84" s="435"/>
      <c r="H84" s="436"/>
      <c r="I84" s="437">
        <f t="shared" ref="I84:I87" si="73">G84+H84</f>
        <v>0</v>
      </c>
      <c r="J84" s="438"/>
      <c r="K84" s="436"/>
      <c r="L84" s="402">
        <f t="shared" ref="L84:L87" si="74">J84+K84</f>
        <v>0</v>
      </c>
      <c r="M84" s="435"/>
      <c r="N84" s="436"/>
      <c r="O84" s="437">
        <f t="shared" ref="O84:O87" si="75">M84+N84</f>
        <v>0</v>
      </c>
      <c r="P84" s="290"/>
      <c r="Q84" s="297"/>
    </row>
    <row r="85" spans="1:17" ht="36" hidden="1" x14ac:dyDescent="0.25">
      <c r="A85" s="30">
        <v>2212</v>
      </c>
      <c r="B85" s="43" t="s">
        <v>83</v>
      </c>
      <c r="C85" s="404">
        <f t="shared" si="24"/>
        <v>0</v>
      </c>
      <c r="D85" s="499"/>
      <c r="E85" s="500"/>
      <c r="F85" s="412">
        <f t="shared" si="72"/>
        <v>0</v>
      </c>
      <c r="G85" s="501"/>
      <c r="H85" s="500"/>
      <c r="I85" s="502">
        <f t="shared" si="73"/>
        <v>0</v>
      </c>
      <c r="J85" s="499"/>
      <c r="K85" s="500"/>
      <c r="L85" s="412">
        <f t="shared" si="74"/>
        <v>0</v>
      </c>
      <c r="M85" s="501"/>
      <c r="N85" s="500"/>
      <c r="O85" s="502">
        <f t="shared" si="75"/>
        <v>0</v>
      </c>
      <c r="P85" s="291"/>
      <c r="Q85" s="297"/>
    </row>
    <row r="86" spans="1:17" ht="24" hidden="1" x14ac:dyDescent="0.25">
      <c r="A86" s="30">
        <v>2214</v>
      </c>
      <c r="B86" s="43" t="s">
        <v>84</v>
      </c>
      <c r="C86" s="404">
        <f t="shared" si="24"/>
        <v>0</v>
      </c>
      <c r="D86" s="499"/>
      <c r="E86" s="500"/>
      <c r="F86" s="412">
        <f t="shared" si="72"/>
        <v>0</v>
      </c>
      <c r="G86" s="501"/>
      <c r="H86" s="500"/>
      <c r="I86" s="502">
        <f t="shared" si="73"/>
        <v>0</v>
      </c>
      <c r="J86" s="499"/>
      <c r="K86" s="500"/>
      <c r="L86" s="412">
        <f t="shared" si="74"/>
        <v>0</v>
      </c>
      <c r="M86" s="501"/>
      <c r="N86" s="500"/>
      <c r="O86" s="502">
        <f t="shared" si="75"/>
        <v>0</v>
      </c>
      <c r="P86" s="291"/>
      <c r="Q86" s="297"/>
    </row>
    <row r="87" spans="1:17" hidden="1" x14ac:dyDescent="0.25">
      <c r="A87" s="30">
        <v>2219</v>
      </c>
      <c r="B87" s="43" t="s">
        <v>85</v>
      </c>
      <c r="C87" s="404">
        <f t="shared" si="24"/>
        <v>0</v>
      </c>
      <c r="D87" s="499"/>
      <c r="E87" s="500"/>
      <c r="F87" s="412">
        <f t="shared" si="72"/>
        <v>0</v>
      </c>
      <c r="G87" s="501"/>
      <c r="H87" s="500"/>
      <c r="I87" s="502">
        <f t="shared" si="73"/>
        <v>0</v>
      </c>
      <c r="J87" s="499"/>
      <c r="K87" s="500"/>
      <c r="L87" s="412">
        <f t="shared" si="74"/>
        <v>0</v>
      </c>
      <c r="M87" s="501"/>
      <c r="N87" s="500"/>
      <c r="O87" s="502">
        <f t="shared" si="75"/>
        <v>0</v>
      </c>
      <c r="P87" s="291"/>
      <c r="Q87" s="297"/>
    </row>
    <row r="88" spans="1:17" ht="24" hidden="1" x14ac:dyDescent="0.25">
      <c r="A88" s="75">
        <v>2220</v>
      </c>
      <c r="B88" s="43" t="s">
        <v>86</v>
      </c>
      <c r="C88" s="404">
        <f t="shared" si="24"/>
        <v>0</v>
      </c>
      <c r="D88" s="504">
        <f t="shared" ref="D88:E88" si="76">SUM(D89:D93)</f>
        <v>0</v>
      </c>
      <c r="E88" s="505">
        <f t="shared" si="76"/>
        <v>0</v>
      </c>
      <c r="F88" s="412">
        <f>SUM(F89:F93)</f>
        <v>0</v>
      </c>
      <c r="G88" s="506">
        <f t="shared" ref="G88:O88" si="77">SUM(G89:G93)</f>
        <v>0</v>
      </c>
      <c r="H88" s="505">
        <f t="shared" si="77"/>
        <v>0</v>
      </c>
      <c r="I88" s="502">
        <f t="shared" si="77"/>
        <v>0</v>
      </c>
      <c r="J88" s="504">
        <f t="shared" si="77"/>
        <v>0</v>
      </c>
      <c r="K88" s="505">
        <f t="shared" si="77"/>
        <v>0</v>
      </c>
      <c r="L88" s="412">
        <f t="shared" si="77"/>
        <v>0</v>
      </c>
      <c r="M88" s="506">
        <f t="shared" si="77"/>
        <v>0</v>
      </c>
      <c r="N88" s="505">
        <f t="shared" si="77"/>
        <v>0</v>
      </c>
      <c r="O88" s="502">
        <f t="shared" si="77"/>
        <v>0</v>
      </c>
      <c r="P88" s="291"/>
      <c r="Q88" s="297"/>
    </row>
    <row r="89" spans="1:17" ht="24" hidden="1" x14ac:dyDescent="0.25">
      <c r="A89" s="30">
        <v>2221</v>
      </c>
      <c r="B89" s="43" t="s">
        <v>305</v>
      </c>
      <c r="C89" s="404">
        <f t="shared" si="24"/>
        <v>0</v>
      </c>
      <c r="D89" s="499"/>
      <c r="E89" s="500"/>
      <c r="F89" s="412">
        <f t="shared" ref="F89:F93" si="78">D89+E89</f>
        <v>0</v>
      </c>
      <c r="G89" s="501"/>
      <c r="H89" s="500"/>
      <c r="I89" s="502">
        <f t="shared" ref="I89:I93" si="79">G89+H89</f>
        <v>0</v>
      </c>
      <c r="J89" s="499"/>
      <c r="K89" s="500"/>
      <c r="L89" s="412">
        <f t="shared" ref="L89:L93" si="80">J89+K89</f>
        <v>0</v>
      </c>
      <c r="M89" s="501"/>
      <c r="N89" s="500"/>
      <c r="O89" s="502">
        <f t="shared" ref="O89:O93" si="81">M89+N89</f>
        <v>0</v>
      </c>
      <c r="P89" s="291"/>
      <c r="Q89" s="297"/>
    </row>
    <row r="90" spans="1:17" hidden="1" x14ac:dyDescent="0.25">
      <c r="A90" s="30">
        <v>2222</v>
      </c>
      <c r="B90" s="43" t="s">
        <v>87</v>
      </c>
      <c r="C90" s="404">
        <f t="shared" si="24"/>
        <v>0</v>
      </c>
      <c r="D90" s="499"/>
      <c r="E90" s="500"/>
      <c r="F90" s="412">
        <f t="shared" si="78"/>
        <v>0</v>
      </c>
      <c r="G90" s="501"/>
      <c r="H90" s="500"/>
      <c r="I90" s="502">
        <f t="shared" si="79"/>
        <v>0</v>
      </c>
      <c r="J90" s="499"/>
      <c r="K90" s="500"/>
      <c r="L90" s="412">
        <f t="shared" si="80"/>
        <v>0</v>
      </c>
      <c r="M90" s="501"/>
      <c r="N90" s="500"/>
      <c r="O90" s="502">
        <f t="shared" si="81"/>
        <v>0</v>
      </c>
      <c r="P90" s="291"/>
      <c r="Q90" s="297"/>
    </row>
    <row r="91" spans="1:17" hidden="1" x14ac:dyDescent="0.25">
      <c r="A91" s="30">
        <v>2223</v>
      </c>
      <c r="B91" s="43" t="s">
        <v>88</v>
      </c>
      <c r="C91" s="404">
        <f t="shared" si="24"/>
        <v>0</v>
      </c>
      <c r="D91" s="499"/>
      <c r="E91" s="500"/>
      <c r="F91" s="412">
        <f t="shared" si="78"/>
        <v>0</v>
      </c>
      <c r="G91" s="501"/>
      <c r="H91" s="500"/>
      <c r="I91" s="502">
        <f t="shared" si="79"/>
        <v>0</v>
      </c>
      <c r="J91" s="499"/>
      <c r="K91" s="500"/>
      <c r="L91" s="412">
        <f t="shared" si="80"/>
        <v>0</v>
      </c>
      <c r="M91" s="501"/>
      <c r="N91" s="500"/>
      <c r="O91" s="502">
        <f t="shared" si="81"/>
        <v>0</v>
      </c>
      <c r="P91" s="291"/>
      <c r="Q91" s="297"/>
    </row>
    <row r="92" spans="1:17" ht="48" hidden="1" x14ac:dyDescent="0.25">
      <c r="A92" s="30">
        <v>2224</v>
      </c>
      <c r="B92" s="43" t="s">
        <v>89</v>
      </c>
      <c r="C92" s="404">
        <f t="shared" si="24"/>
        <v>0</v>
      </c>
      <c r="D92" s="499"/>
      <c r="E92" s="500"/>
      <c r="F92" s="412">
        <f t="shared" si="78"/>
        <v>0</v>
      </c>
      <c r="G92" s="501"/>
      <c r="H92" s="500"/>
      <c r="I92" s="502">
        <f t="shared" si="79"/>
        <v>0</v>
      </c>
      <c r="J92" s="499"/>
      <c r="K92" s="500"/>
      <c r="L92" s="412">
        <f t="shared" si="80"/>
        <v>0</v>
      </c>
      <c r="M92" s="501"/>
      <c r="N92" s="500"/>
      <c r="O92" s="502">
        <f t="shared" si="81"/>
        <v>0</v>
      </c>
      <c r="P92" s="291"/>
      <c r="Q92" s="297"/>
    </row>
    <row r="93" spans="1:17" ht="24" hidden="1" x14ac:dyDescent="0.25">
      <c r="A93" s="30">
        <v>2229</v>
      </c>
      <c r="B93" s="43" t="s">
        <v>90</v>
      </c>
      <c r="C93" s="404">
        <f t="shared" si="24"/>
        <v>0</v>
      </c>
      <c r="D93" s="499"/>
      <c r="E93" s="500"/>
      <c r="F93" s="412">
        <f t="shared" si="78"/>
        <v>0</v>
      </c>
      <c r="G93" s="501"/>
      <c r="H93" s="500"/>
      <c r="I93" s="502">
        <f t="shared" si="79"/>
        <v>0</v>
      </c>
      <c r="J93" s="499"/>
      <c r="K93" s="500"/>
      <c r="L93" s="412">
        <f t="shared" si="80"/>
        <v>0</v>
      </c>
      <c r="M93" s="501"/>
      <c r="N93" s="500"/>
      <c r="O93" s="502">
        <f t="shared" si="81"/>
        <v>0</v>
      </c>
      <c r="P93" s="291"/>
      <c r="Q93" s="297"/>
    </row>
    <row r="94" spans="1:17" ht="36" hidden="1" x14ac:dyDescent="0.25">
      <c r="A94" s="75">
        <v>2230</v>
      </c>
      <c r="B94" s="43" t="s">
        <v>91</v>
      </c>
      <c r="C94" s="404">
        <f t="shared" si="24"/>
        <v>0</v>
      </c>
      <c r="D94" s="504">
        <f t="shared" ref="D94:E94" si="82">SUM(D95:D101)</f>
        <v>0</v>
      </c>
      <c r="E94" s="505">
        <f t="shared" si="82"/>
        <v>0</v>
      </c>
      <c r="F94" s="412">
        <f>SUM(F95:F101)</f>
        <v>0</v>
      </c>
      <c r="G94" s="506">
        <f t="shared" ref="G94:N94" si="83">SUM(G95:G101)</f>
        <v>0</v>
      </c>
      <c r="H94" s="505">
        <f t="shared" si="83"/>
        <v>0</v>
      </c>
      <c r="I94" s="502">
        <f t="shared" si="83"/>
        <v>0</v>
      </c>
      <c r="J94" s="504">
        <f t="shared" si="83"/>
        <v>0</v>
      </c>
      <c r="K94" s="505">
        <f t="shared" si="83"/>
        <v>0</v>
      </c>
      <c r="L94" s="412">
        <f t="shared" si="83"/>
        <v>0</v>
      </c>
      <c r="M94" s="506">
        <f t="shared" si="83"/>
        <v>0</v>
      </c>
      <c r="N94" s="505">
        <f t="shared" si="83"/>
        <v>0</v>
      </c>
      <c r="O94" s="502">
        <f>SUM(O95:O101)</f>
        <v>0</v>
      </c>
      <c r="P94" s="291"/>
      <c r="Q94" s="297"/>
    </row>
    <row r="95" spans="1:17" ht="24" hidden="1" x14ac:dyDescent="0.25">
      <c r="A95" s="30">
        <v>2231</v>
      </c>
      <c r="B95" s="43" t="s">
        <v>92</v>
      </c>
      <c r="C95" s="404">
        <f t="shared" si="24"/>
        <v>0</v>
      </c>
      <c r="D95" s="499"/>
      <c r="E95" s="500"/>
      <c r="F95" s="412">
        <f t="shared" ref="F95:F101" si="84">D95+E95</f>
        <v>0</v>
      </c>
      <c r="G95" s="501"/>
      <c r="H95" s="500"/>
      <c r="I95" s="502">
        <f t="shared" ref="I95:I101" si="85">G95+H95</f>
        <v>0</v>
      </c>
      <c r="J95" s="499"/>
      <c r="K95" s="500"/>
      <c r="L95" s="412">
        <f t="shared" ref="L95:L101" si="86">J95+K95</f>
        <v>0</v>
      </c>
      <c r="M95" s="501"/>
      <c r="N95" s="500"/>
      <c r="O95" s="502">
        <f t="shared" ref="O95:O101" si="87">M95+N95</f>
        <v>0</v>
      </c>
      <c r="P95" s="291"/>
      <c r="Q95" s="297"/>
    </row>
    <row r="96" spans="1:17" ht="36" hidden="1" x14ac:dyDescent="0.25">
      <c r="A96" s="30">
        <v>2232</v>
      </c>
      <c r="B96" s="43" t="s">
        <v>93</v>
      </c>
      <c r="C96" s="404">
        <f t="shared" si="24"/>
        <v>0</v>
      </c>
      <c r="D96" s="499"/>
      <c r="E96" s="500"/>
      <c r="F96" s="412">
        <f t="shared" si="84"/>
        <v>0</v>
      </c>
      <c r="G96" s="501"/>
      <c r="H96" s="500"/>
      <c r="I96" s="502">
        <f t="shared" si="85"/>
        <v>0</v>
      </c>
      <c r="J96" s="499"/>
      <c r="K96" s="500"/>
      <c r="L96" s="412">
        <f t="shared" si="86"/>
        <v>0</v>
      </c>
      <c r="M96" s="501"/>
      <c r="N96" s="500"/>
      <c r="O96" s="502">
        <f t="shared" si="87"/>
        <v>0</v>
      </c>
      <c r="P96" s="291"/>
      <c r="Q96" s="297"/>
    </row>
    <row r="97" spans="1:17" ht="24" hidden="1" x14ac:dyDescent="0.25">
      <c r="A97" s="27">
        <v>2233</v>
      </c>
      <c r="B97" s="40" t="s">
        <v>94</v>
      </c>
      <c r="C97" s="394">
        <f t="shared" si="24"/>
        <v>0</v>
      </c>
      <c r="D97" s="438"/>
      <c r="E97" s="436"/>
      <c r="F97" s="402">
        <f t="shared" si="84"/>
        <v>0</v>
      </c>
      <c r="G97" s="435"/>
      <c r="H97" s="436"/>
      <c r="I97" s="437">
        <f t="shared" si="85"/>
        <v>0</v>
      </c>
      <c r="J97" s="438"/>
      <c r="K97" s="436"/>
      <c r="L97" s="402">
        <f t="shared" si="86"/>
        <v>0</v>
      </c>
      <c r="M97" s="435"/>
      <c r="N97" s="436"/>
      <c r="O97" s="437">
        <f t="shared" si="87"/>
        <v>0</v>
      </c>
      <c r="P97" s="290"/>
      <c r="Q97" s="297"/>
    </row>
    <row r="98" spans="1:17" ht="36" hidden="1" x14ac:dyDescent="0.25">
      <c r="A98" s="30">
        <v>2234</v>
      </c>
      <c r="B98" s="43" t="s">
        <v>95</v>
      </c>
      <c r="C98" s="404">
        <f t="shared" si="24"/>
        <v>0</v>
      </c>
      <c r="D98" s="499"/>
      <c r="E98" s="500"/>
      <c r="F98" s="412">
        <f t="shared" si="84"/>
        <v>0</v>
      </c>
      <c r="G98" s="501"/>
      <c r="H98" s="500"/>
      <c r="I98" s="502">
        <f t="shared" si="85"/>
        <v>0</v>
      </c>
      <c r="J98" s="499"/>
      <c r="K98" s="500"/>
      <c r="L98" s="412">
        <f t="shared" si="86"/>
        <v>0</v>
      </c>
      <c r="M98" s="501"/>
      <c r="N98" s="500"/>
      <c r="O98" s="502">
        <f t="shared" si="87"/>
        <v>0</v>
      </c>
      <c r="P98" s="291"/>
      <c r="Q98" s="297"/>
    </row>
    <row r="99" spans="1:17" ht="24" hidden="1" x14ac:dyDescent="0.25">
      <c r="A99" s="30">
        <v>2235</v>
      </c>
      <c r="B99" s="43" t="s">
        <v>96</v>
      </c>
      <c r="C99" s="404">
        <f t="shared" si="24"/>
        <v>0</v>
      </c>
      <c r="D99" s="499"/>
      <c r="E99" s="500"/>
      <c r="F99" s="412">
        <f t="shared" si="84"/>
        <v>0</v>
      </c>
      <c r="G99" s="501"/>
      <c r="H99" s="500"/>
      <c r="I99" s="502">
        <f t="shared" si="85"/>
        <v>0</v>
      </c>
      <c r="J99" s="499"/>
      <c r="K99" s="500"/>
      <c r="L99" s="412">
        <f t="shared" si="86"/>
        <v>0</v>
      </c>
      <c r="M99" s="501"/>
      <c r="N99" s="500"/>
      <c r="O99" s="502">
        <f t="shared" si="87"/>
        <v>0</v>
      </c>
      <c r="P99" s="291"/>
      <c r="Q99" s="297"/>
    </row>
    <row r="100" spans="1:17" hidden="1" x14ac:dyDescent="0.25">
      <c r="A100" s="30">
        <v>2236</v>
      </c>
      <c r="B100" s="43" t="s">
        <v>97</v>
      </c>
      <c r="C100" s="404">
        <f t="shared" si="24"/>
        <v>0</v>
      </c>
      <c r="D100" s="499"/>
      <c r="E100" s="500"/>
      <c r="F100" s="412">
        <f t="shared" si="84"/>
        <v>0</v>
      </c>
      <c r="G100" s="501"/>
      <c r="H100" s="500"/>
      <c r="I100" s="502">
        <f t="shared" si="85"/>
        <v>0</v>
      </c>
      <c r="J100" s="499"/>
      <c r="K100" s="500"/>
      <c r="L100" s="412">
        <f t="shared" si="86"/>
        <v>0</v>
      </c>
      <c r="M100" s="501"/>
      <c r="N100" s="500"/>
      <c r="O100" s="502">
        <f t="shared" si="87"/>
        <v>0</v>
      </c>
      <c r="P100" s="291"/>
      <c r="Q100" s="297"/>
    </row>
    <row r="101" spans="1:17" ht="24" hidden="1" x14ac:dyDescent="0.25">
      <c r="A101" s="30">
        <v>2239</v>
      </c>
      <c r="B101" s="43" t="s">
        <v>98</v>
      </c>
      <c r="C101" s="404">
        <f t="shared" si="24"/>
        <v>0</v>
      </c>
      <c r="D101" s="499"/>
      <c r="E101" s="500"/>
      <c r="F101" s="412">
        <f t="shared" si="84"/>
        <v>0</v>
      </c>
      <c r="G101" s="501"/>
      <c r="H101" s="500"/>
      <c r="I101" s="502">
        <f t="shared" si="85"/>
        <v>0</v>
      </c>
      <c r="J101" s="499"/>
      <c r="K101" s="500"/>
      <c r="L101" s="412">
        <f t="shared" si="86"/>
        <v>0</v>
      </c>
      <c r="M101" s="501"/>
      <c r="N101" s="500"/>
      <c r="O101" s="502">
        <f t="shared" si="87"/>
        <v>0</v>
      </c>
      <c r="P101" s="333"/>
      <c r="Q101" s="297"/>
    </row>
    <row r="102" spans="1:17" ht="36" hidden="1" x14ac:dyDescent="0.25">
      <c r="A102" s="75">
        <v>2240</v>
      </c>
      <c r="B102" s="43" t="s">
        <v>99</v>
      </c>
      <c r="C102" s="404">
        <f t="shared" si="24"/>
        <v>0</v>
      </c>
      <c r="D102" s="504">
        <f t="shared" ref="D102:E102" si="88">SUM(D103:D110)</f>
        <v>0</v>
      </c>
      <c r="E102" s="505">
        <f t="shared" si="88"/>
        <v>0</v>
      </c>
      <c r="F102" s="412">
        <f>SUM(F103:F110)</f>
        <v>0</v>
      </c>
      <c r="G102" s="506">
        <f t="shared" ref="G102:N102" si="89">SUM(G103:G110)</f>
        <v>0</v>
      </c>
      <c r="H102" s="505">
        <f t="shared" si="89"/>
        <v>0</v>
      </c>
      <c r="I102" s="502">
        <f t="shared" si="89"/>
        <v>0</v>
      </c>
      <c r="J102" s="504">
        <f t="shared" si="89"/>
        <v>0</v>
      </c>
      <c r="K102" s="505">
        <f t="shared" si="89"/>
        <v>0</v>
      </c>
      <c r="L102" s="412">
        <f t="shared" si="89"/>
        <v>0</v>
      </c>
      <c r="M102" s="506">
        <f t="shared" si="89"/>
        <v>0</v>
      </c>
      <c r="N102" s="505">
        <f t="shared" si="89"/>
        <v>0</v>
      </c>
      <c r="O102" s="502">
        <f>SUM(O103:O110)</f>
        <v>0</v>
      </c>
      <c r="P102" s="291"/>
      <c r="Q102" s="297"/>
    </row>
    <row r="103" spans="1:17" hidden="1" x14ac:dyDescent="0.25">
      <c r="A103" s="30">
        <v>2241</v>
      </c>
      <c r="B103" s="43" t="s">
        <v>100</v>
      </c>
      <c r="C103" s="404">
        <f t="shared" si="24"/>
        <v>0</v>
      </c>
      <c r="D103" s="499"/>
      <c r="E103" s="500"/>
      <c r="F103" s="412">
        <f t="shared" ref="F103:F110" si="90">D103+E103</f>
        <v>0</v>
      </c>
      <c r="G103" s="501"/>
      <c r="H103" s="500"/>
      <c r="I103" s="502">
        <f t="shared" ref="I103:I110" si="91">G103+H103</f>
        <v>0</v>
      </c>
      <c r="J103" s="499"/>
      <c r="K103" s="500"/>
      <c r="L103" s="412">
        <f t="shared" ref="L103:L110" si="92">J103+K103</f>
        <v>0</v>
      </c>
      <c r="M103" s="501"/>
      <c r="N103" s="500"/>
      <c r="O103" s="502">
        <f t="shared" ref="O103:O110" si="93">M103+N103</f>
        <v>0</v>
      </c>
      <c r="P103" s="291"/>
      <c r="Q103" s="297"/>
    </row>
    <row r="104" spans="1:17" ht="24" hidden="1" x14ac:dyDescent="0.25">
      <c r="A104" s="30">
        <v>2242</v>
      </c>
      <c r="B104" s="43" t="s">
        <v>101</v>
      </c>
      <c r="C104" s="404">
        <f t="shared" si="24"/>
        <v>0</v>
      </c>
      <c r="D104" s="499"/>
      <c r="E104" s="500"/>
      <c r="F104" s="412">
        <f t="shared" si="90"/>
        <v>0</v>
      </c>
      <c r="G104" s="501"/>
      <c r="H104" s="500"/>
      <c r="I104" s="502">
        <f t="shared" si="91"/>
        <v>0</v>
      </c>
      <c r="J104" s="499"/>
      <c r="K104" s="500"/>
      <c r="L104" s="412">
        <f t="shared" si="92"/>
        <v>0</v>
      </c>
      <c r="M104" s="501"/>
      <c r="N104" s="500"/>
      <c r="O104" s="502">
        <f t="shared" si="93"/>
        <v>0</v>
      </c>
      <c r="P104" s="291"/>
      <c r="Q104" s="297"/>
    </row>
    <row r="105" spans="1:17" ht="24" hidden="1" x14ac:dyDescent="0.25">
      <c r="A105" s="30">
        <v>2243</v>
      </c>
      <c r="B105" s="43" t="s">
        <v>102</v>
      </c>
      <c r="C105" s="404">
        <f t="shared" si="24"/>
        <v>0</v>
      </c>
      <c r="D105" s="499"/>
      <c r="E105" s="500"/>
      <c r="F105" s="412">
        <f t="shared" si="90"/>
        <v>0</v>
      </c>
      <c r="G105" s="501"/>
      <c r="H105" s="500"/>
      <c r="I105" s="502">
        <f t="shared" si="91"/>
        <v>0</v>
      </c>
      <c r="J105" s="499"/>
      <c r="K105" s="500"/>
      <c r="L105" s="412">
        <f t="shared" si="92"/>
        <v>0</v>
      </c>
      <c r="M105" s="501"/>
      <c r="N105" s="500"/>
      <c r="O105" s="502">
        <f t="shared" si="93"/>
        <v>0</v>
      </c>
      <c r="P105" s="291"/>
      <c r="Q105" s="297"/>
    </row>
    <row r="106" spans="1:17" hidden="1" x14ac:dyDescent="0.25">
      <c r="A106" s="30">
        <v>2244</v>
      </c>
      <c r="B106" s="43" t="s">
        <v>103</v>
      </c>
      <c r="C106" s="404">
        <f t="shared" si="24"/>
        <v>0</v>
      </c>
      <c r="D106" s="499"/>
      <c r="E106" s="500"/>
      <c r="F106" s="412">
        <f t="shared" si="90"/>
        <v>0</v>
      </c>
      <c r="G106" s="501"/>
      <c r="H106" s="500"/>
      <c r="I106" s="502">
        <f t="shared" si="91"/>
        <v>0</v>
      </c>
      <c r="J106" s="499"/>
      <c r="K106" s="500"/>
      <c r="L106" s="412">
        <f t="shared" si="92"/>
        <v>0</v>
      </c>
      <c r="M106" s="501"/>
      <c r="N106" s="500"/>
      <c r="O106" s="502">
        <f t="shared" si="93"/>
        <v>0</v>
      </c>
      <c r="P106" s="291"/>
      <c r="Q106" s="297"/>
    </row>
    <row r="107" spans="1:17" ht="24" hidden="1" x14ac:dyDescent="0.25">
      <c r="A107" s="30">
        <v>2246</v>
      </c>
      <c r="B107" s="43" t="s">
        <v>104</v>
      </c>
      <c r="C107" s="404">
        <f t="shared" si="24"/>
        <v>0</v>
      </c>
      <c r="D107" s="499"/>
      <c r="E107" s="500"/>
      <c r="F107" s="412">
        <f t="shared" si="90"/>
        <v>0</v>
      </c>
      <c r="G107" s="501"/>
      <c r="H107" s="500"/>
      <c r="I107" s="502">
        <f t="shared" si="91"/>
        <v>0</v>
      </c>
      <c r="J107" s="499"/>
      <c r="K107" s="500"/>
      <c r="L107" s="412">
        <f t="shared" si="92"/>
        <v>0</v>
      </c>
      <c r="M107" s="501"/>
      <c r="N107" s="500"/>
      <c r="O107" s="502">
        <f t="shared" si="93"/>
        <v>0</v>
      </c>
      <c r="P107" s="291"/>
      <c r="Q107" s="297"/>
    </row>
    <row r="108" spans="1:17" hidden="1" x14ac:dyDescent="0.25">
      <c r="A108" s="30">
        <v>2247</v>
      </c>
      <c r="B108" s="43" t="s">
        <v>105</v>
      </c>
      <c r="C108" s="404">
        <f t="shared" si="24"/>
        <v>0</v>
      </c>
      <c r="D108" s="499"/>
      <c r="E108" s="500"/>
      <c r="F108" s="412">
        <f t="shared" si="90"/>
        <v>0</v>
      </c>
      <c r="G108" s="501"/>
      <c r="H108" s="500"/>
      <c r="I108" s="502">
        <f t="shared" si="91"/>
        <v>0</v>
      </c>
      <c r="J108" s="499"/>
      <c r="K108" s="500"/>
      <c r="L108" s="412">
        <f t="shared" si="92"/>
        <v>0</v>
      </c>
      <c r="M108" s="501"/>
      <c r="N108" s="500"/>
      <c r="O108" s="502">
        <f t="shared" si="93"/>
        <v>0</v>
      </c>
      <c r="P108" s="291"/>
      <c r="Q108" s="297"/>
    </row>
    <row r="109" spans="1:17" ht="24" hidden="1" x14ac:dyDescent="0.25">
      <c r="A109" s="30">
        <v>2248</v>
      </c>
      <c r="B109" s="43" t="s">
        <v>106</v>
      </c>
      <c r="C109" s="404">
        <f t="shared" si="24"/>
        <v>0</v>
      </c>
      <c r="D109" s="499"/>
      <c r="E109" s="500"/>
      <c r="F109" s="412">
        <f t="shared" si="90"/>
        <v>0</v>
      </c>
      <c r="G109" s="501"/>
      <c r="H109" s="500"/>
      <c r="I109" s="502">
        <f t="shared" si="91"/>
        <v>0</v>
      </c>
      <c r="J109" s="499"/>
      <c r="K109" s="500"/>
      <c r="L109" s="412">
        <f t="shared" si="92"/>
        <v>0</v>
      </c>
      <c r="M109" s="501"/>
      <c r="N109" s="500"/>
      <c r="O109" s="502">
        <f t="shared" si="93"/>
        <v>0</v>
      </c>
      <c r="P109" s="291"/>
      <c r="Q109" s="297"/>
    </row>
    <row r="110" spans="1:17" ht="24" hidden="1" x14ac:dyDescent="0.25">
      <c r="A110" s="30">
        <v>2249</v>
      </c>
      <c r="B110" s="43" t="s">
        <v>107</v>
      </c>
      <c r="C110" s="404">
        <f t="shared" si="24"/>
        <v>0</v>
      </c>
      <c r="D110" s="499"/>
      <c r="E110" s="500"/>
      <c r="F110" s="412">
        <f t="shared" si="90"/>
        <v>0</v>
      </c>
      <c r="G110" s="501"/>
      <c r="H110" s="500"/>
      <c r="I110" s="502">
        <f t="shared" si="91"/>
        <v>0</v>
      </c>
      <c r="J110" s="499"/>
      <c r="K110" s="500"/>
      <c r="L110" s="412">
        <f t="shared" si="92"/>
        <v>0</v>
      </c>
      <c r="M110" s="501"/>
      <c r="N110" s="500"/>
      <c r="O110" s="502">
        <f t="shared" si="93"/>
        <v>0</v>
      </c>
      <c r="P110" s="291"/>
      <c r="Q110" s="297"/>
    </row>
    <row r="111" spans="1:17" hidden="1" x14ac:dyDescent="0.25">
      <c r="A111" s="75">
        <v>2250</v>
      </c>
      <c r="B111" s="43" t="s">
        <v>108</v>
      </c>
      <c r="C111" s="404">
        <f t="shared" si="24"/>
        <v>0</v>
      </c>
      <c r="D111" s="504">
        <f t="shared" ref="D111:E111" si="94">SUM(D112:D114)</f>
        <v>0</v>
      </c>
      <c r="E111" s="505">
        <f t="shared" si="94"/>
        <v>0</v>
      </c>
      <c r="F111" s="412">
        <f>SUM(F112:F114)</f>
        <v>0</v>
      </c>
      <c r="G111" s="506">
        <f t="shared" ref="G111:N111" si="95">SUM(G112:G114)</f>
        <v>0</v>
      </c>
      <c r="H111" s="505">
        <f t="shared" si="95"/>
        <v>0</v>
      </c>
      <c r="I111" s="502">
        <f t="shared" si="95"/>
        <v>0</v>
      </c>
      <c r="J111" s="504">
        <f t="shared" si="95"/>
        <v>0</v>
      </c>
      <c r="K111" s="505">
        <f t="shared" si="95"/>
        <v>0</v>
      </c>
      <c r="L111" s="412">
        <f t="shared" si="95"/>
        <v>0</v>
      </c>
      <c r="M111" s="506">
        <f t="shared" si="95"/>
        <v>0</v>
      </c>
      <c r="N111" s="505">
        <f t="shared" si="95"/>
        <v>0</v>
      </c>
      <c r="O111" s="502">
        <f>SUM(O112:O114)</f>
        <v>0</v>
      </c>
      <c r="P111" s="291"/>
      <c r="Q111" s="297"/>
    </row>
    <row r="112" spans="1:17" hidden="1" x14ac:dyDescent="0.25">
      <c r="A112" s="30">
        <v>2251</v>
      </c>
      <c r="B112" s="43" t="s">
        <v>109</v>
      </c>
      <c r="C112" s="404">
        <f t="shared" si="24"/>
        <v>0</v>
      </c>
      <c r="D112" s="499"/>
      <c r="E112" s="500"/>
      <c r="F112" s="412">
        <f t="shared" ref="F112:F114" si="96">D112+E112</f>
        <v>0</v>
      </c>
      <c r="G112" s="501"/>
      <c r="H112" s="500"/>
      <c r="I112" s="502">
        <f t="shared" ref="I112:I114" si="97">G112+H112</f>
        <v>0</v>
      </c>
      <c r="J112" s="499"/>
      <c r="K112" s="500"/>
      <c r="L112" s="412">
        <f t="shared" ref="L112:L114" si="98">J112+K112</f>
        <v>0</v>
      </c>
      <c r="M112" s="501"/>
      <c r="N112" s="500"/>
      <c r="O112" s="502">
        <f t="shared" ref="O112:O114" si="99">M112+N112</f>
        <v>0</v>
      </c>
      <c r="P112" s="291"/>
      <c r="Q112" s="297"/>
    </row>
    <row r="113" spans="1:17" ht="24" hidden="1" x14ac:dyDescent="0.25">
      <c r="A113" s="30">
        <v>2252</v>
      </c>
      <c r="B113" s="43" t="s">
        <v>110</v>
      </c>
      <c r="C113" s="404">
        <f t="shared" ref="C113:C176" si="100">SUM(F113,I113,L113,O113)</f>
        <v>0</v>
      </c>
      <c r="D113" s="499"/>
      <c r="E113" s="500"/>
      <c r="F113" s="412">
        <f t="shared" si="96"/>
        <v>0</v>
      </c>
      <c r="G113" s="501"/>
      <c r="H113" s="500"/>
      <c r="I113" s="502">
        <f t="shared" si="97"/>
        <v>0</v>
      </c>
      <c r="J113" s="499"/>
      <c r="K113" s="500"/>
      <c r="L113" s="412">
        <f t="shared" si="98"/>
        <v>0</v>
      </c>
      <c r="M113" s="501"/>
      <c r="N113" s="500"/>
      <c r="O113" s="502">
        <f t="shared" si="99"/>
        <v>0</v>
      </c>
      <c r="P113" s="291"/>
      <c r="Q113" s="297"/>
    </row>
    <row r="114" spans="1:17" ht="24" hidden="1" x14ac:dyDescent="0.25">
      <c r="A114" s="30">
        <v>2259</v>
      </c>
      <c r="B114" s="43" t="s">
        <v>111</v>
      </c>
      <c r="C114" s="404">
        <f t="shared" si="100"/>
        <v>0</v>
      </c>
      <c r="D114" s="499"/>
      <c r="E114" s="500"/>
      <c r="F114" s="412">
        <f t="shared" si="96"/>
        <v>0</v>
      </c>
      <c r="G114" s="501"/>
      <c r="H114" s="500"/>
      <c r="I114" s="502">
        <f t="shared" si="97"/>
        <v>0</v>
      </c>
      <c r="J114" s="499"/>
      <c r="K114" s="500"/>
      <c r="L114" s="412">
        <f t="shared" si="98"/>
        <v>0</v>
      </c>
      <c r="M114" s="501"/>
      <c r="N114" s="500"/>
      <c r="O114" s="502">
        <f t="shared" si="99"/>
        <v>0</v>
      </c>
      <c r="P114" s="291"/>
      <c r="Q114" s="297"/>
    </row>
    <row r="115" spans="1:17" hidden="1" x14ac:dyDescent="0.25">
      <c r="A115" s="75">
        <v>2260</v>
      </c>
      <c r="B115" s="43" t="s">
        <v>112</v>
      </c>
      <c r="C115" s="404">
        <f t="shared" si="100"/>
        <v>0</v>
      </c>
      <c r="D115" s="504">
        <f t="shared" ref="D115:E115" si="101">SUM(D116:D120)</f>
        <v>0</v>
      </c>
      <c r="E115" s="505">
        <f t="shared" si="101"/>
        <v>0</v>
      </c>
      <c r="F115" s="412">
        <f>SUM(F116:F120)</f>
        <v>0</v>
      </c>
      <c r="G115" s="506">
        <f t="shared" ref="G115:N115" si="102">SUM(G116:G120)</f>
        <v>0</v>
      </c>
      <c r="H115" s="505">
        <f t="shared" si="102"/>
        <v>0</v>
      </c>
      <c r="I115" s="502">
        <f t="shared" si="102"/>
        <v>0</v>
      </c>
      <c r="J115" s="504">
        <f t="shared" si="102"/>
        <v>0</v>
      </c>
      <c r="K115" s="505">
        <f t="shared" si="102"/>
        <v>0</v>
      </c>
      <c r="L115" s="412">
        <f t="shared" si="102"/>
        <v>0</v>
      </c>
      <c r="M115" s="506">
        <f t="shared" si="102"/>
        <v>0</v>
      </c>
      <c r="N115" s="505">
        <f t="shared" si="102"/>
        <v>0</v>
      </c>
      <c r="O115" s="502">
        <f>SUM(O116:O120)</f>
        <v>0</v>
      </c>
      <c r="P115" s="291"/>
      <c r="Q115" s="297"/>
    </row>
    <row r="116" spans="1:17" hidden="1" x14ac:dyDescent="0.25">
      <c r="A116" s="30">
        <v>2261</v>
      </c>
      <c r="B116" s="43" t="s">
        <v>113</v>
      </c>
      <c r="C116" s="404">
        <f t="shared" si="100"/>
        <v>0</v>
      </c>
      <c r="D116" s="499"/>
      <c r="E116" s="500"/>
      <c r="F116" s="412">
        <f t="shared" ref="F116:F120" si="103">D116+E116</f>
        <v>0</v>
      </c>
      <c r="G116" s="501"/>
      <c r="H116" s="500"/>
      <c r="I116" s="502">
        <f t="shared" ref="I116:I120" si="104">G116+H116</f>
        <v>0</v>
      </c>
      <c r="J116" s="499"/>
      <c r="K116" s="500"/>
      <c r="L116" s="412">
        <f t="shared" ref="L116:L120" si="105">J116+K116</f>
        <v>0</v>
      </c>
      <c r="M116" s="501"/>
      <c r="N116" s="500"/>
      <c r="O116" s="502">
        <f t="shared" ref="O116:O120" si="106">M116+N116</f>
        <v>0</v>
      </c>
      <c r="P116" s="291"/>
      <c r="Q116" s="297"/>
    </row>
    <row r="117" spans="1:17" ht="18.75" hidden="1" customHeight="1" x14ac:dyDescent="0.25">
      <c r="A117" s="30">
        <v>2262</v>
      </c>
      <c r="B117" s="43" t="s">
        <v>114</v>
      </c>
      <c r="C117" s="404">
        <f t="shared" si="100"/>
        <v>0</v>
      </c>
      <c r="D117" s="499"/>
      <c r="E117" s="500"/>
      <c r="F117" s="412">
        <f t="shared" si="103"/>
        <v>0</v>
      </c>
      <c r="G117" s="501"/>
      <c r="H117" s="500"/>
      <c r="I117" s="502">
        <f t="shared" si="104"/>
        <v>0</v>
      </c>
      <c r="J117" s="499"/>
      <c r="K117" s="500"/>
      <c r="L117" s="412">
        <f t="shared" si="105"/>
        <v>0</v>
      </c>
      <c r="M117" s="501"/>
      <c r="N117" s="500"/>
      <c r="O117" s="502">
        <f t="shared" si="106"/>
        <v>0</v>
      </c>
      <c r="P117" s="333"/>
      <c r="Q117" s="297"/>
    </row>
    <row r="118" spans="1:17" hidden="1" x14ac:dyDescent="0.25">
      <c r="A118" s="30">
        <v>2263</v>
      </c>
      <c r="B118" s="43" t="s">
        <v>115</v>
      </c>
      <c r="C118" s="404">
        <f t="shared" si="100"/>
        <v>0</v>
      </c>
      <c r="D118" s="499"/>
      <c r="E118" s="500"/>
      <c r="F118" s="412">
        <f t="shared" si="103"/>
        <v>0</v>
      </c>
      <c r="G118" s="501"/>
      <c r="H118" s="500"/>
      <c r="I118" s="502">
        <f t="shared" si="104"/>
        <v>0</v>
      </c>
      <c r="J118" s="499"/>
      <c r="K118" s="500"/>
      <c r="L118" s="412">
        <f t="shared" si="105"/>
        <v>0</v>
      </c>
      <c r="M118" s="501"/>
      <c r="N118" s="500"/>
      <c r="O118" s="502">
        <f t="shared" si="106"/>
        <v>0</v>
      </c>
      <c r="P118" s="291"/>
      <c r="Q118" s="297"/>
    </row>
    <row r="119" spans="1:17" ht="24" hidden="1" x14ac:dyDescent="0.25">
      <c r="A119" s="30">
        <v>2264</v>
      </c>
      <c r="B119" s="43" t="s">
        <v>116</v>
      </c>
      <c r="C119" s="404">
        <f t="shared" si="100"/>
        <v>0</v>
      </c>
      <c r="D119" s="499"/>
      <c r="E119" s="500"/>
      <c r="F119" s="412">
        <f t="shared" si="103"/>
        <v>0</v>
      </c>
      <c r="G119" s="501"/>
      <c r="H119" s="500"/>
      <c r="I119" s="502">
        <f t="shared" si="104"/>
        <v>0</v>
      </c>
      <c r="J119" s="499"/>
      <c r="K119" s="500"/>
      <c r="L119" s="412">
        <f t="shared" si="105"/>
        <v>0</v>
      </c>
      <c r="M119" s="501"/>
      <c r="N119" s="500"/>
      <c r="O119" s="502">
        <f t="shared" si="106"/>
        <v>0</v>
      </c>
      <c r="P119" s="291"/>
      <c r="Q119" s="297"/>
    </row>
    <row r="120" spans="1:17" hidden="1" x14ac:dyDescent="0.25">
      <c r="A120" s="30">
        <v>2269</v>
      </c>
      <c r="B120" s="43" t="s">
        <v>117</v>
      </c>
      <c r="C120" s="404">
        <f t="shared" si="100"/>
        <v>0</v>
      </c>
      <c r="D120" s="499"/>
      <c r="E120" s="500"/>
      <c r="F120" s="412">
        <f t="shared" si="103"/>
        <v>0</v>
      </c>
      <c r="G120" s="501"/>
      <c r="H120" s="500"/>
      <c r="I120" s="502">
        <f t="shared" si="104"/>
        <v>0</v>
      </c>
      <c r="J120" s="499"/>
      <c r="K120" s="500"/>
      <c r="L120" s="412">
        <f t="shared" si="105"/>
        <v>0</v>
      </c>
      <c r="M120" s="501"/>
      <c r="N120" s="500"/>
      <c r="O120" s="502">
        <f t="shared" si="106"/>
        <v>0</v>
      </c>
      <c r="P120" s="291"/>
      <c r="Q120" s="297"/>
    </row>
    <row r="121" spans="1:17" hidden="1" x14ac:dyDescent="0.25">
      <c r="A121" s="75">
        <v>2270</v>
      </c>
      <c r="B121" s="43" t="s">
        <v>118</v>
      </c>
      <c r="C121" s="404">
        <f t="shared" si="100"/>
        <v>0</v>
      </c>
      <c r="D121" s="504">
        <f t="shared" ref="D121:E121" si="107">SUM(D122:D126)</f>
        <v>0</v>
      </c>
      <c r="E121" s="505">
        <f t="shared" si="107"/>
        <v>0</v>
      </c>
      <c r="F121" s="412">
        <f>SUM(F122:F126)</f>
        <v>0</v>
      </c>
      <c r="G121" s="506">
        <f t="shared" ref="G121:N121" si="108">SUM(G122:G126)</f>
        <v>0</v>
      </c>
      <c r="H121" s="505">
        <f t="shared" si="108"/>
        <v>0</v>
      </c>
      <c r="I121" s="502">
        <f t="shared" si="108"/>
        <v>0</v>
      </c>
      <c r="J121" s="504">
        <f t="shared" si="108"/>
        <v>0</v>
      </c>
      <c r="K121" s="505">
        <f t="shared" si="108"/>
        <v>0</v>
      </c>
      <c r="L121" s="412">
        <f t="shared" si="108"/>
        <v>0</v>
      </c>
      <c r="M121" s="506">
        <f t="shared" si="108"/>
        <v>0</v>
      </c>
      <c r="N121" s="505">
        <f t="shared" si="108"/>
        <v>0</v>
      </c>
      <c r="O121" s="502">
        <f>SUM(O122:O126)</f>
        <v>0</v>
      </c>
      <c r="P121" s="291"/>
      <c r="Q121" s="297"/>
    </row>
    <row r="122" spans="1:17" hidden="1" x14ac:dyDescent="0.25">
      <c r="A122" s="30">
        <v>2272</v>
      </c>
      <c r="B122" s="94" t="s">
        <v>119</v>
      </c>
      <c r="C122" s="404">
        <f t="shared" si="100"/>
        <v>0</v>
      </c>
      <c r="D122" s="499"/>
      <c r="E122" s="500"/>
      <c r="F122" s="412">
        <f t="shared" ref="F122:F126" si="109">D122+E122</f>
        <v>0</v>
      </c>
      <c r="G122" s="501"/>
      <c r="H122" s="500"/>
      <c r="I122" s="502">
        <f t="shared" ref="I122:I126" si="110">G122+H122</f>
        <v>0</v>
      </c>
      <c r="J122" s="499"/>
      <c r="K122" s="500"/>
      <c r="L122" s="412">
        <f t="shared" ref="L122:L126" si="111">J122+K122</f>
        <v>0</v>
      </c>
      <c r="M122" s="501"/>
      <c r="N122" s="500"/>
      <c r="O122" s="502">
        <f t="shared" ref="O122:O126" si="112">M122+N122</f>
        <v>0</v>
      </c>
      <c r="P122" s="291"/>
      <c r="Q122" s="297"/>
    </row>
    <row r="123" spans="1:17" ht="24" hidden="1" x14ac:dyDescent="0.25">
      <c r="A123" s="30">
        <v>2274</v>
      </c>
      <c r="B123" s="120" t="s">
        <v>306</v>
      </c>
      <c r="C123" s="404">
        <f t="shared" si="100"/>
        <v>0</v>
      </c>
      <c r="D123" s="499"/>
      <c r="E123" s="500"/>
      <c r="F123" s="412">
        <f t="shared" si="109"/>
        <v>0</v>
      </c>
      <c r="G123" s="501"/>
      <c r="H123" s="500"/>
      <c r="I123" s="502">
        <f t="shared" si="110"/>
        <v>0</v>
      </c>
      <c r="J123" s="499"/>
      <c r="K123" s="500"/>
      <c r="L123" s="412">
        <f t="shared" si="111"/>
        <v>0</v>
      </c>
      <c r="M123" s="501"/>
      <c r="N123" s="500"/>
      <c r="O123" s="502">
        <f t="shared" si="112"/>
        <v>0</v>
      </c>
      <c r="P123" s="291"/>
      <c r="Q123" s="297"/>
    </row>
    <row r="124" spans="1:17" ht="24" hidden="1" x14ac:dyDescent="0.25">
      <c r="A124" s="30">
        <v>2275</v>
      </c>
      <c r="B124" s="43" t="s">
        <v>120</v>
      </c>
      <c r="C124" s="404">
        <f t="shared" si="100"/>
        <v>0</v>
      </c>
      <c r="D124" s="499"/>
      <c r="E124" s="500"/>
      <c r="F124" s="412">
        <f t="shared" si="109"/>
        <v>0</v>
      </c>
      <c r="G124" s="501"/>
      <c r="H124" s="500"/>
      <c r="I124" s="502">
        <f t="shared" si="110"/>
        <v>0</v>
      </c>
      <c r="J124" s="499"/>
      <c r="K124" s="500"/>
      <c r="L124" s="412">
        <f t="shared" si="111"/>
        <v>0</v>
      </c>
      <c r="M124" s="501"/>
      <c r="N124" s="500"/>
      <c r="O124" s="502">
        <f t="shared" si="112"/>
        <v>0</v>
      </c>
      <c r="P124" s="333"/>
      <c r="Q124" s="297"/>
    </row>
    <row r="125" spans="1:17" ht="36" hidden="1" x14ac:dyDescent="0.25">
      <c r="A125" s="30">
        <v>2276</v>
      </c>
      <c r="B125" s="43" t="s">
        <v>121</v>
      </c>
      <c r="C125" s="404">
        <f t="shared" si="100"/>
        <v>0</v>
      </c>
      <c r="D125" s="499"/>
      <c r="E125" s="500"/>
      <c r="F125" s="412">
        <f t="shared" si="109"/>
        <v>0</v>
      </c>
      <c r="G125" s="501"/>
      <c r="H125" s="500"/>
      <c r="I125" s="502">
        <f t="shared" si="110"/>
        <v>0</v>
      </c>
      <c r="J125" s="499"/>
      <c r="K125" s="500"/>
      <c r="L125" s="412">
        <f t="shared" si="111"/>
        <v>0</v>
      </c>
      <c r="M125" s="501"/>
      <c r="N125" s="500"/>
      <c r="O125" s="502">
        <f t="shared" si="112"/>
        <v>0</v>
      </c>
      <c r="P125" s="291"/>
      <c r="Q125" s="297"/>
    </row>
    <row r="126" spans="1:17" ht="28.5" hidden="1" customHeight="1" x14ac:dyDescent="0.25">
      <c r="A126" s="30">
        <v>2279</v>
      </c>
      <c r="B126" s="43" t="s">
        <v>122</v>
      </c>
      <c r="C126" s="404">
        <f t="shared" si="100"/>
        <v>0</v>
      </c>
      <c r="D126" s="499"/>
      <c r="E126" s="500"/>
      <c r="F126" s="412">
        <f t="shared" si="109"/>
        <v>0</v>
      </c>
      <c r="G126" s="501"/>
      <c r="H126" s="500"/>
      <c r="I126" s="502">
        <f t="shared" si="110"/>
        <v>0</v>
      </c>
      <c r="J126" s="499"/>
      <c r="K126" s="500"/>
      <c r="L126" s="412">
        <f t="shared" si="111"/>
        <v>0</v>
      </c>
      <c r="M126" s="501"/>
      <c r="N126" s="500"/>
      <c r="O126" s="502">
        <f t="shared" si="112"/>
        <v>0</v>
      </c>
      <c r="P126" s="333"/>
      <c r="Q126" s="297"/>
    </row>
    <row r="127" spans="1:17" ht="24" hidden="1" x14ac:dyDescent="0.25">
      <c r="A127" s="341">
        <v>2280</v>
      </c>
      <c r="B127" s="40" t="s">
        <v>123</v>
      </c>
      <c r="C127" s="394">
        <f t="shared" si="100"/>
        <v>0</v>
      </c>
      <c r="D127" s="509">
        <f t="shared" ref="D127:O127" si="113">SUM(D128)</f>
        <v>0</v>
      </c>
      <c r="E127" s="510">
        <f>SUM(E128)</f>
        <v>0</v>
      </c>
      <c r="F127" s="402">
        <f t="shared" si="113"/>
        <v>0</v>
      </c>
      <c r="G127" s="511">
        <f t="shared" si="113"/>
        <v>0</v>
      </c>
      <c r="H127" s="510">
        <f t="shared" si="113"/>
        <v>0</v>
      </c>
      <c r="I127" s="437">
        <f t="shared" si="113"/>
        <v>0</v>
      </c>
      <c r="J127" s="509">
        <f t="shared" si="113"/>
        <v>0</v>
      </c>
      <c r="K127" s="510">
        <f t="shared" si="113"/>
        <v>0</v>
      </c>
      <c r="L127" s="402">
        <f t="shared" si="113"/>
        <v>0</v>
      </c>
      <c r="M127" s="511">
        <f t="shared" si="113"/>
        <v>0</v>
      </c>
      <c r="N127" s="510">
        <f t="shared" si="113"/>
        <v>0</v>
      </c>
      <c r="O127" s="502">
        <f t="shared" si="113"/>
        <v>0</v>
      </c>
      <c r="P127" s="291"/>
      <c r="Q127" s="297"/>
    </row>
    <row r="128" spans="1:17" ht="24" hidden="1" x14ac:dyDescent="0.25">
      <c r="A128" s="30">
        <v>2283</v>
      </c>
      <c r="B128" s="43" t="s">
        <v>124</v>
      </c>
      <c r="C128" s="404">
        <f t="shared" si="100"/>
        <v>0</v>
      </c>
      <c r="D128" s="499"/>
      <c r="E128" s="500"/>
      <c r="F128" s="412">
        <f>D128+E128</f>
        <v>0</v>
      </c>
      <c r="G128" s="501"/>
      <c r="H128" s="500"/>
      <c r="I128" s="502">
        <f>G128+H128</f>
        <v>0</v>
      </c>
      <c r="J128" s="499"/>
      <c r="K128" s="500"/>
      <c r="L128" s="412">
        <f>J128+K128</f>
        <v>0</v>
      </c>
      <c r="M128" s="501"/>
      <c r="N128" s="500"/>
      <c r="O128" s="502">
        <f>M128+N128</f>
        <v>0</v>
      </c>
      <c r="P128" s="291"/>
      <c r="Q128" s="297"/>
    </row>
    <row r="129" spans="1:17" ht="38.25" hidden="1" customHeight="1" x14ac:dyDescent="0.25">
      <c r="A129" s="35">
        <v>2300</v>
      </c>
      <c r="B129" s="72" t="s">
        <v>125</v>
      </c>
      <c r="C129" s="381">
        <f t="shared" si="100"/>
        <v>0</v>
      </c>
      <c r="D129" s="391">
        <f t="shared" ref="D129:E129" si="114">SUM(D130,D135,D139,D140,D143,D150,D158,D159,D162)</f>
        <v>0</v>
      </c>
      <c r="E129" s="392">
        <f t="shared" si="114"/>
        <v>0</v>
      </c>
      <c r="F129" s="393">
        <f>SUM(F130,F135,F139,F140,F143,F150,F158,F159,F162)</f>
        <v>0</v>
      </c>
      <c r="G129" s="492">
        <f t="shared" ref="G129:N129" si="115">SUM(G130,G135,G139,G140,G143,G150,G158,G159,G162)</f>
        <v>0</v>
      </c>
      <c r="H129" s="392">
        <f t="shared" si="115"/>
        <v>0</v>
      </c>
      <c r="I129" s="493">
        <f t="shared" si="115"/>
        <v>0</v>
      </c>
      <c r="J129" s="391">
        <f t="shared" si="115"/>
        <v>0</v>
      </c>
      <c r="K129" s="392">
        <f t="shared" si="115"/>
        <v>0</v>
      </c>
      <c r="L129" s="393">
        <f t="shared" si="115"/>
        <v>0</v>
      </c>
      <c r="M129" s="492">
        <f t="shared" si="115"/>
        <v>0</v>
      </c>
      <c r="N129" s="392">
        <f t="shared" si="115"/>
        <v>0</v>
      </c>
      <c r="O129" s="493">
        <f>SUM(O130,O135,O139,O140,O143,O150,O158,O159,O162)</f>
        <v>0</v>
      </c>
      <c r="P129" s="293"/>
      <c r="Q129" s="297"/>
    </row>
    <row r="130" spans="1:17" ht="24" hidden="1" x14ac:dyDescent="0.25">
      <c r="A130" s="341">
        <v>2310</v>
      </c>
      <c r="B130" s="40" t="s">
        <v>126</v>
      </c>
      <c r="C130" s="394">
        <f t="shared" si="100"/>
        <v>0</v>
      </c>
      <c r="D130" s="509">
        <f t="shared" ref="D130:O130" si="116">SUM(D131:D134)</f>
        <v>0</v>
      </c>
      <c r="E130" s="510">
        <f t="shared" si="116"/>
        <v>0</v>
      </c>
      <c r="F130" s="402">
        <f t="shared" si="116"/>
        <v>0</v>
      </c>
      <c r="G130" s="511">
        <f t="shared" si="116"/>
        <v>0</v>
      </c>
      <c r="H130" s="510">
        <f t="shared" si="116"/>
        <v>0</v>
      </c>
      <c r="I130" s="437">
        <f t="shared" si="116"/>
        <v>0</v>
      </c>
      <c r="J130" s="509">
        <f t="shared" si="116"/>
        <v>0</v>
      </c>
      <c r="K130" s="510">
        <f t="shared" si="116"/>
        <v>0</v>
      </c>
      <c r="L130" s="402">
        <f t="shared" si="116"/>
        <v>0</v>
      </c>
      <c r="M130" s="511">
        <f t="shared" si="116"/>
        <v>0</v>
      </c>
      <c r="N130" s="510">
        <f t="shared" si="116"/>
        <v>0</v>
      </c>
      <c r="O130" s="437">
        <f t="shared" si="116"/>
        <v>0</v>
      </c>
      <c r="P130" s="290"/>
      <c r="Q130" s="297"/>
    </row>
    <row r="131" spans="1:17" hidden="1" x14ac:dyDescent="0.25">
      <c r="A131" s="30">
        <v>2311</v>
      </c>
      <c r="B131" s="43" t="s">
        <v>127</v>
      </c>
      <c r="C131" s="404">
        <f t="shared" si="100"/>
        <v>0</v>
      </c>
      <c r="D131" s="499"/>
      <c r="E131" s="500"/>
      <c r="F131" s="412">
        <f t="shared" ref="F131:F134" si="117">D131+E131</f>
        <v>0</v>
      </c>
      <c r="G131" s="501"/>
      <c r="H131" s="500"/>
      <c r="I131" s="502">
        <f t="shared" ref="I131:I134" si="118">G131+H131</f>
        <v>0</v>
      </c>
      <c r="J131" s="499"/>
      <c r="K131" s="500"/>
      <c r="L131" s="412">
        <f t="shared" ref="L131:L134" si="119">J131+K131</f>
        <v>0</v>
      </c>
      <c r="M131" s="501"/>
      <c r="N131" s="500"/>
      <c r="O131" s="502">
        <f t="shared" ref="O131:O134" si="120">M131+N131</f>
        <v>0</v>
      </c>
      <c r="P131" s="291"/>
      <c r="Q131" s="297"/>
    </row>
    <row r="132" spans="1:17" hidden="1" x14ac:dyDescent="0.25">
      <c r="A132" s="30">
        <v>2312</v>
      </c>
      <c r="B132" s="43" t="s">
        <v>128</v>
      </c>
      <c r="C132" s="404">
        <f t="shared" si="100"/>
        <v>0</v>
      </c>
      <c r="D132" s="499"/>
      <c r="E132" s="500"/>
      <c r="F132" s="412">
        <f t="shared" si="117"/>
        <v>0</v>
      </c>
      <c r="G132" s="501"/>
      <c r="H132" s="500"/>
      <c r="I132" s="502">
        <f t="shared" si="118"/>
        <v>0</v>
      </c>
      <c r="J132" s="499"/>
      <c r="K132" s="500"/>
      <c r="L132" s="412">
        <f t="shared" si="119"/>
        <v>0</v>
      </c>
      <c r="M132" s="501"/>
      <c r="N132" s="500"/>
      <c r="O132" s="502">
        <f t="shared" si="120"/>
        <v>0</v>
      </c>
      <c r="P132" s="291"/>
      <c r="Q132" s="297"/>
    </row>
    <row r="133" spans="1:17" hidden="1" x14ac:dyDescent="0.25">
      <c r="A133" s="30">
        <v>2313</v>
      </c>
      <c r="B133" s="43" t="s">
        <v>129</v>
      </c>
      <c r="C133" s="404">
        <f t="shared" si="100"/>
        <v>0</v>
      </c>
      <c r="D133" s="499"/>
      <c r="E133" s="500"/>
      <c r="F133" s="412">
        <f t="shared" si="117"/>
        <v>0</v>
      </c>
      <c r="G133" s="501"/>
      <c r="H133" s="500"/>
      <c r="I133" s="502">
        <f t="shared" si="118"/>
        <v>0</v>
      </c>
      <c r="J133" s="499"/>
      <c r="K133" s="500"/>
      <c r="L133" s="412">
        <f t="shared" si="119"/>
        <v>0</v>
      </c>
      <c r="M133" s="501"/>
      <c r="N133" s="500"/>
      <c r="O133" s="502">
        <f t="shared" si="120"/>
        <v>0</v>
      </c>
      <c r="P133" s="291"/>
      <c r="Q133" s="297"/>
    </row>
    <row r="134" spans="1:17" ht="47.25" hidden="1" customHeight="1" x14ac:dyDescent="0.25">
      <c r="A134" s="30">
        <v>2314</v>
      </c>
      <c r="B134" s="43" t="s">
        <v>307</v>
      </c>
      <c r="C134" s="404">
        <f t="shared" si="100"/>
        <v>0</v>
      </c>
      <c r="D134" s="499"/>
      <c r="E134" s="500"/>
      <c r="F134" s="412">
        <f t="shared" si="117"/>
        <v>0</v>
      </c>
      <c r="G134" s="501"/>
      <c r="H134" s="500"/>
      <c r="I134" s="502">
        <f t="shared" si="118"/>
        <v>0</v>
      </c>
      <c r="J134" s="499"/>
      <c r="K134" s="500"/>
      <c r="L134" s="412">
        <f t="shared" si="119"/>
        <v>0</v>
      </c>
      <c r="M134" s="501"/>
      <c r="N134" s="500"/>
      <c r="O134" s="502">
        <f t="shared" si="120"/>
        <v>0</v>
      </c>
      <c r="P134" s="333"/>
      <c r="Q134" s="297"/>
    </row>
    <row r="135" spans="1:17" hidden="1" x14ac:dyDescent="0.25">
      <c r="A135" s="75">
        <v>2320</v>
      </c>
      <c r="B135" s="43" t="s">
        <v>130</v>
      </c>
      <c r="C135" s="404">
        <f t="shared" si="100"/>
        <v>0</v>
      </c>
      <c r="D135" s="504">
        <f t="shared" ref="D135" si="121">SUM(D136:D138)</f>
        <v>0</v>
      </c>
      <c r="E135" s="505">
        <f>SUM(E136:E138)</f>
        <v>0</v>
      </c>
      <c r="F135" s="412">
        <f>SUM(F136:F138)</f>
        <v>0</v>
      </c>
      <c r="G135" s="506">
        <f t="shared" ref="G135" si="122">SUM(G136:G138)</f>
        <v>0</v>
      </c>
      <c r="H135" s="505">
        <f>SUM(H136:H138)</f>
        <v>0</v>
      </c>
      <c r="I135" s="502">
        <f t="shared" ref="I135:N135" si="123">SUM(I136:I138)</f>
        <v>0</v>
      </c>
      <c r="J135" s="504">
        <f t="shared" si="123"/>
        <v>0</v>
      </c>
      <c r="K135" s="505">
        <f t="shared" si="123"/>
        <v>0</v>
      </c>
      <c r="L135" s="412">
        <f t="shared" si="123"/>
        <v>0</v>
      </c>
      <c r="M135" s="506">
        <f t="shared" si="123"/>
        <v>0</v>
      </c>
      <c r="N135" s="505">
        <f t="shared" si="123"/>
        <v>0</v>
      </c>
      <c r="O135" s="502">
        <f>SUM(O136:O138)</f>
        <v>0</v>
      </c>
      <c r="P135" s="291"/>
      <c r="Q135" s="297"/>
    </row>
    <row r="136" spans="1:17" hidden="1" x14ac:dyDescent="0.25">
      <c r="A136" s="30">
        <v>2321</v>
      </c>
      <c r="B136" s="43" t="s">
        <v>131</v>
      </c>
      <c r="C136" s="404">
        <f t="shared" si="100"/>
        <v>0</v>
      </c>
      <c r="D136" s="499"/>
      <c r="E136" s="500"/>
      <c r="F136" s="412">
        <f t="shared" ref="F136:F139" si="124">D136+E136</f>
        <v>0</v>
      </c>
      <c r="G136" s="501"/>
      <c r="H136" s="500"/>
      <c r="I136" s="502">
        <f t="shared" ref="I136:I139" si="125">G136+H136</f>
        <v>0</v>
      </c>
      <c r="J136" s="499"/>
      <c r="K136" s="500"/>
      <c r="L136" s="412">
        <f t="shared" ref="L136:L139" si="126">J136+K136</f>
        <v>0</v>
      </c>
      <c r="M136" s="501"/>
      <c r="N136" s="500"/>
      <c r="O136" s="502">
        <f t="shared" ref="O136:O139" si="127">M136+N136</f>
        <v>0</v>
      </c>
      <c r="P136" s="291"/>
      <c r="Q136" s="297"/>
    </row>
    <row r="137" spans="1:17" ht="66" hidden="1" customHeight="1" x14ac:dyDescent="0.25">
      <c r="A137" s="30">
        <v>2322</v>
      </c>
      <c r="B137" s="43" t="s">
        <v>132</v>
      </c>
      <c r="C137" s="404">
        <f t="shared" si="100"/>
        <v>0</v>
      </c>
      <c r="D137" s="499"/>
      <c r="E137" s="500"/>
      <c r="F137" s="412">
        <f t="shared" si="124"/>
        <v>0</v>
      </c>
      <c r="G137" s="501"/>
      <c r="H137" s="500"/>
      <c r="I137" s="502">
        <f t="shared" si="125"/>
        <v>0</v>
      </c>
      <c r="J137" s="499"/>
      <c r="K137" s="500"/>
      <c r="L137" s="412">
        <f t="shared" si="126"/>
        <v>0</v>
      </c>
      <c r="M137" s="501"/>
      <c r="N137" s="500"/>
      <c r="O137" s="502">
        <f t="shared" si="127"/>
        <v>0</v>
      </c>
      <c r="P137" s="333"/>
      <c r="Q137" s="297"/>
    </row>
    <row r="138" spans="1:17" ht="10.5" hidden="1" customHeight="1" x14ac:dyDescent="0.25">
      <c r="A138" s="30">
        <v>2329</v>
      </c>
      <c r="B138" s="43" t="s">
        <v>133</v>
      </c>
      <c r="C138" s="404">
        <f t="shared" si="100"/>
        <v>0</v>
      </c>
      <c r="D138" s="499"/>
      <c r="E138" s="500"/>
      <c r="F138" s="412">
        <f t="shared" si="124"/>
        <v>0</v>
      </c>
      <c r="G138" s="501"/>
      <c r="H138" s="500"/>
      <c r="I138" s="502">
        <f t="shared" si="125"/>
        <v>0</v>
      </c>
      <c r="J138" s="499"/>
      <c r="K138" s="500"/>
      <c r="L138" s="412">
        <f t="shared" si="126"/>
        <v>0</v>
      </c>
      <c r="M138" s="501"/>
      <c r="N138" s="500"/>
      <c r="O138" s="502">
        <f t="shared" si="127"/>
        <v>0</v>
      </c>
      <c r="P138" s="291"/>
      <c r="Q138" s="297"/>
    </row>
    <row r="139" spans="1:17" hidden="1" x14ac:dyDescent="0.25">
      <c r="A139" s="75">
        <v>2330</v>
      </c>
      <c r="B139" s="43" t="s">
        <v>134</v>
      </c>
      <c r="C139" s="404">
        <f t="shared" si="100"/>
        <v>0</v>
      </c>
      <c r="D139" s="499"/>
      <c r="E139" s="500"/>
      <c r="F139" s="412">
        <f t="shared" si="124"/>
        <v>0</v>
      </c>
      <c r="G139" s="501"/>
      <c r="H139" s="500"/>
      <c r="I139" s="502">
        <f t="shared" si="125"/>
        <v>0</v>
      </c>
      <c r="J139" s="499"/>
      <c r="K139" s="500"/>
      <c r="L139" s="412">
        <f t="shared" si="126"/>
        <v>0</v>
      </c>
      <c r="M139" s="501"/>
      <c r="N139" s="500"/>
      <c r="O139" s="502">
        <f t="shared" si="127"/>
        <v>0</v>
      </c>
      <c r="P139" s="291"/>
      <c r="Q139" s="297"/>
    </row>
    <row r="140" spans="1:17" ht="48" hidden="1" x14ac:dyDescent="0.25">
      <c r="A140" s="75">
        <v>2340</v>
      </c>
      <c r="B140" s="43" t="s">
        <v>135</v>
      </c>
      <c r="C140" s="404">
        <f t="shared" si="100"/>
        <v>0</v>
      </c>
      <c r="D140" s="504">
        <f t="shared" ref="D140" si="128">SUM(D141:D142)</f>
        <v>0</v>
      </c>
      <c r="E140" s="505">
        <f>SUM(E141:E142)</f>
        <v>0</v>
      </c>
      <c r="F140" s="412">
        <f>SUM(F141:F142)</f>
        <v>0</v>
      </c>
      <c r="G140" s="506">
        <f t="shared" ref="G140:N140" si="129">SUM(G141:G142)</f>
        <v>0</v>
      </c>
      <c r="H140" s="505">
        <f t="shared" si="129"/>
        <v>0</v>
      </c>
      <c r="I140" s="502">
        <f t="shared" si="129"/>
        <v>0</v>
      </c>
      <c r="J140" s="504">
        <f t="shared" si="129"/>
        <v>0</v>
      </c>
      <c r="K140" s="505">
        <f t="shared" si="129"/>
        <v>0</v>
      </c>
      <c r="L140" s="412">
        <f t="shared" si="129"/>
        <v>0</v>
      </c>
      <c r="M140" s="506">
        <f t="shared" si="129"/>
        <v>0</v>
      </c>
      <c r="N140" s="505">
        <f t="shared" si="129"/>
        <v>0</v>
      </c>
      <c r="O140" s="502">
        <f>SUM(O141:O142)</f>
        <v>0</v>
      </c>
      <c r="P140" s="291"/>
      <c r="Q140" s="297"/>
    </row>
    <row r="141" spans="1:17" hidden="1" x14ac:dyDescent="0.25">
      <c r="A141" s="30">
        <v>2341</v>
      </c>
      <c r="B141" s="43" t="s">
        <v>136</v>
      </c>
      <c r="C141" s="404">
        <f t="shared" si="100"/>
        <v>0</v>
      </c>
      <c r="D141" s="499"/>
      <c r="E141" s="500"/>
      <c r="F141" s="412">
        <f t="shared" ref="F141:F142" si="130">D141+E141</f>
        <v>0</v>
      </c>
      <c r="G141" s="501"/>
      <c r="H141" s="500"/>
      <c r="I141" s="502">
        <f t="shared" ref="I141:I142" si="131">G141+H141</f>
        <v>0</v>
      </c>
      <c r="J141" s="499"/>
      <c r="K141" s="500"/>
      <c r="L141" s="412">
        <f t="shared" ref="L141:L142" si="132">J141+K141</f>
        <v>0</v>
      </c>
      <c r="M141" s="501"/>
      <c r="N141" s="500"/>
      <c r="O141" s="502">
        <f t="shared" ref="O141:O142" si="133">M141+N141</f>
        <v>0</v>
      </c>
      <c r="P141" s="291"/>
      <c r="Q141" s="297"/>
    </row>
    <row r="142" spans="1:17" ht="24" hidden="1" x14ac:dyDescent="0.25">
      <c r="A142" s="30">
        <v>2344</v>
      </c>
      <c r="B142" s="43" t="s">
        <v>137</v>
      </c>
      <c r="C142" s="404">
        <f t="shared" si="100"/>
        <v>0</v>
      </c>
      <c r="D142" s="499"/>
      <c r="E142" s="500"/>
      <c r="F142" s="412">
        <f t="shared" si="130"/>
        <v>0</v>
      </c>
      <c r="G142" s="501"/>
      <c r="H142" s="500"/>
      <c r="I142" s="502">
        <f t="shared" si="131"/>
        <v>0</v>
      </c>
      <c r="J142" s="499"/>
      <c r="K142" s="500"/>
      <c r="L142" s="412">
        <f t="shared" si="132"/>
        <v>0</v>
      </c>
      <c r="M142" s="501"/>
      <c r="N142" s="500"/>
      <c r="O142" s="502">
        <f t="shared" si="133"/>
        <v>0</v>
      </c>
      <c r="P142" s="291"/>
      <c r="Q142" s="297"/>
    </row>
    <row r="143" spans="1:17" ht="24" hidden="1" x14ac:dyDescent="0.25">
      <c r="A143" s="73">
        <v>2350</v>
      </c>
      <c r="B143" s="58" t="s">
        <v>138</v>
      </c>
      <c r="C143" s="455">
        <f t="shared" si="100"/>
        <v>0</v>
      </c>
      <c r="D143" s="494">
        <f t="shared" ref="D143" si="134">SUM(D144:D149)</f>
        <v>0</v>
      </c>
      <c r="E143" s="495">
        <f>SUM(E144:E149)</f>
        <v>0</v>
      </c>
      <c r="F143" s="496">
        <f>SUM(F144:F149)</f>
        <v>0</v>
      </c>
      <c r="G143" s="497">
        <f t="shared" ref="G143:N143" si="135">SUM(G144:G149)</f>
        <v>0</v>
      </c>
      <c r="H143" s="495">
        <f t="shared" si="135"/>
        <v>0</v>
      </c>
      <c r="I143" s="498">
        <f t="shared" si="135"/>
        <v>0</v>
      </c>
      <c r="J143" s="494">
        <f t="shared" si="135"/>
        <v>0</v>
      </c>
      <c r="K143" s="495">
        <f t="shared" si="135"/>
        <v>0</v>
      </c>
      <c r="L143" s="496">
        <f t="shared" si="135"/>
        <v>0</v>
      </c>
      <c r="M143" s="497">
        <f t="shared" si="135"/>
        <v>0</v>
      </c>
      <c r="N143" s="495">
        <f t="shared" si="135"/>
        <v>0</v>
      </c>
      <c r="O143" s="498">
        <f>SUM(O144:O149)</f>
        <v>0</v>
      </c>
      <c r="P143" s="292"/>
      <c r="Q143" s="297"/>
    </row>
    <row r="144" spans="1:17" hidden="1" x14ac:dyDescent="0.25">
      <c r="A144" s="27">
        <v>2351</v>
      </c>
      <c r="B144" s="40" t="s">
        <v>139</v>
      </c>
      <c r="C144" s="394">
        <f t="shared" si="100"/>
        <v>0</v>
      </c>
      <c r="D144" s="438"/>
      <c r="E144" s="436"/>
      <c r="F144" s="402">
        <f t="shared" ref="F144:F149" si="136">D144+E144</f>
        <v>0</v>
      </c>
      <c r="G144" s="435"/>
      <c r="H144" s="436"/>
      <c r="I144" s="437">
        <f t="shared" ref="I144:I149" si="137">G144+H144</f>
        <v>0</v>
      </c>
      <c r="J144" s="438"/>
      <c r="K144" s="436"/>
      <c r="L144" s="402">
        <f t="shared" ref="L144:L149" si="138">J144+K144</f>
        <v>0</v>
      </c>
      <c r="M144" s="435"/>
      <c r="N144" s="436"/>
      <c r="O144" s="437">
        <f t="shared" ref="O144:O149" si="139">M144+N144</f>
        <v>0</v>
      </c>
      <c r="P144" s="290"/>
      <c r="Q144" s="297"/>
    </row>
    <row r="145" spans="1:17" hidden="1" x14ac:dyDescent="0.25">
      <c r="A145" s="30">
        <v>2352</v>
      </c>
      <c r="B145" s="43" t="s">
        <v>140</v>
      </c>
      <c r="C145" s="404">
        <f t="shared" si="100"/>
        <v>0</v>
      </c>
      <c r="D145" s="499"/>
      <c r="E145" s="500"/>
      <c r="F145" s="412">
        <f t="shared" si="136"/>
        <v>0</v>
      </c>
      <c r="G145" s="501"/>
      <c r="H145" s="500"/>
      <c r="I145" s="502">
        <f t="shared" si="137"/>
        <v>0</v>
      </c>
      <c r="J145" s="499"/>
      <c r="K145" s="500"/>
      <c r="L145" s="412">
        <f t="shared" si="138"/>
        <v>0</v>
      </c>
      <c r="M145" s="501"/>
      <c r="N145" s="500"/>
      <c r="O145" s="502">
        <f t="shared" si="139"/>
        <v>0</v>
      </c>
      <c r="P145" s="291"/>
      <c r="Q145" s="297"/>
    </row>
    <row r="146" spans="1:17" ht="24" hidden="1" x14ac:dyDescent="0.25">
      <c r="A146" s="30">
        <v>2353</v>
      </c>
      <c r="B146" s="43" t="s">
        <v>141</v>
      </c>
      <c r="C146" s="404">
        <f t="shared" si="100"/>
        <v>0</v>
      </c>
      <c r="D146" s="499"/>
      <c r="E146" s="500"/>
      <c r="F146" s="412">
        <f t="shared" si="136"/>
        <v>0</v>
      </c>
      <c r="G146" s="501"/>
      <c r="H146" s="500"/>
      <c r="I146" s="502">
        <f t="shared" si="137"/>
        <v>0</v>
      </c>
      <c r="J146" s="499"/>
      <c r="K146" s="500"/>
      <c r="L146" s="412">
        <f t="shared" si="138"/>
        <v>0</v>
      </c>
      <c r="M146" s="501"/>
      <c r="N146" s="500"/>
      <c r="O146" s="502">
        <f t="shared" si="139"/>
        <v>0</v>
      </c>
      <c r="P146" s="291"/>
      <c r="Q146" s="297"/>
    </row>
    <row r="147" spans="1:17" ht="24" hidden="1" x14ac:dyDescent="0.25">
      <c r="A147" s="30">
        <v>2354</v>
      </c>
      <c r="B147" s="43" t="s">
        <v>142</v>
      </c>
      <c r="C147" s="404">
        <f t="shared" si="100"/>
        <v>0</v>
      </c>
      <c r="D147" s="499"/>
      <c r="E147" s="500"/>
      <c r="F147" s="412">
        <f t="shared" si="136"/>
        <v>0</v>
      </c>
      <c r="G147" s="501"/>
      <c r="H147" s="500"/>
      <c r="I147" s="502">
        <f t="shared" si="137"/>
        <v>0</v>
      </c>
      <c r="J147" s="499"/>
      <c r="K147" s="500"/>
      <c r="L147" s="412">
        <f t="shared" si="138"/>
        <v>0</v>
      </c>
      <c r="M147" s="501"/>
      <c r="N147" s="500"/>
      <c r="O147" s="502">
        <f t="shared" si="139"/>
        <v>0</v>
      </c>
      <c r="P147" s="291"/>
      <c r="Q147" s="297"/>
    </row>
    <row r="148" spans="1:17" ht="24" hidden="1" x14ac:dyDescent="0.25">
      <c r="A148" s="30">
        <v>2355</v>
      </c>
      <c r="B148" s="43" t="s">
        <v>143</v>
      </c>
      <c r="C148" s="404">
        <f t="shared" si="100"/>
        <v>0</v>
      </c>
      <c r="D148" s="499"/>
      <c r="E148" s="500"/>
      <c r="F148" s="412">
        <f t="shared" si="136"/>
        <v>0</v>
      </c>
      <c r="G148" s="501"/>
      <c r="H148" s="500"/>
      <c r="I148" s="502">
        <f t="shared" si="137"/>
        <v>0</v>
      </c>
      <c r="J148" s="499"/>
      <c r="K148" s="500"/>
      <c r="L148" s="412">
        <f t="shared" si="138"/>
        <v>0</v>
      </c>
      <c r="M148" s="501"/>
      <c r="N148" s="500"/>
      <c r="O148" s="502">
        <f t="shared" si="139"/>
        <v>0</v>
      </c>
      <c r="P148" s="291"/>
      <c r="Q148" s="297"/>
    </row>
    <row r="149" spans="1:17" ht="24" hidden="1" x14ac:dyDescent="0.25">
      <c r="A149" s="30">
        <v>2359</v>
      </c>
      <c r="B149" s="43" t="s">
        <v>144</v>
      </c>
      <c r="C149" s="404">
        <f t="shared" si="100"/>
        <v>0</v>
      </c>
      <c r="D149" s="499"/>
      <c r="E149" s="500"/>
      <c r="F149" s="412">
        <f t="shared" si="136"/>
        <v>0</v>
      </c>
      <c r="G149" s="501"/>
      <c r="H149" s="500"/>
      <c r="I149" s="502">
        <f t="shared" si="137"/>
        <v>0</v>
      </c>
      <c r="J149" s="499"/>
      <c r="K149" s="500"/>
      <c r="L149" s="412">
        <f t="shared" si="138"/>
        <v>0</v>
      </c>
      <c r="M149" s="501"/>
      <c r="N149" s="500"/>
      <c r="O149" s="502">
        <f t="shared" si="139"/>
        <v>0</v>
      </c>
      <c r="P149" s="291"/>
      <c r="Q149" s="297"/>
    </row>
    <row r="150" spans="1:17" ht="24.75" hidden="1" customHeight="1" x14ac:dyDescent="0.25">
      <c r="A150" s="75">
        <v>2360</v>
      </c>
      <c r="B150" s="43" t="s">
        <v>145</v>
      </c>
      <c r="C150" s="404">
        <f t="shared" si="100"/>
        <v>0</v>
      </c>
      <c r="D150" s="504">
        <f t="shared" ref="D150" si="140">SUM(D151:D157)</f>
        <v>0</v>
      </c>
      <c r="E150" s="505">
        <f>SUM(E151:E157)</f>
        <v>0</v>
      </c>
      <c r="F150" s="412">
        <f>SUM(F151:F157)</f>
        <v>0</v>
      </c>
      <c r="G150" s="506">
        <f t="shared" ref="G150:N150" si="141">SUM(G151:G157)</f>
        <v>0</v>
      </c>
      <c r="H150" s="505">
        <f t="shared" si="141"/>
        <v>0</v>
      </c>
      <c r="I150" s="502">
        <f t="shared" si="141"/>
        <v>0</v>
      </c>
      <c r="J150" s="504">
        <f t="shared" si="141"/>
        <v>0</v>
      </c>
      <c r="K150" s="505">
        <f t="shared" si="141"/>
        <v>0</v>
      </c>
      <c r="L150" s="412">
        <f t="shared" si="141"/>
        <v>0</v>
      </c>
      <c r="M150" s="506">
        <f t="shared" si="141"/>
        <v>0</v>
      </c>
      <c r="N150" s="505">
        <f t="shared" si="141"/>
        <v>0</v>
      </c>
      <c r="O150" s="502">
        <f>SUM(O151:O157)</f>
        <v>0</v>
      </c>
      <c r="P150" s="291"/>
      <c r="Q150" s="297"/>
    </row>
    <row r="151" spans="1:17" hidden="1" x14ac:dyDescent="0.25">
      <c r="A151" s="29">
        <v>2361</v>
      </c>
      <c r="B151" s="43" t="s">
        <v>146</v>
      </c>
      <c r="C151" s="404">
        <f t="shared" si="100"/>
        <v>0</v>
      </c>
      <c r="D151" s="499"/>
      <c r="E151" s="500"/>
      <c r="F151" s="412">
        <f t="shared" ref="F151:F158" si="142">D151+E151</f>
        <v>0</v>
      </c>
      <c r="G151" s="501"/>
      <c r="H151" s="500"/>
      <c r="I151" s="502">
        <f t="shared" ref="I151:I158" si="143">G151+H151</f>
        <v>0</v>
      </c>
      <c r="J151" s="499"/>
      <c r="K151" s="500"/>
      <c r="L151" s="412">
        <f t="shared" ref="L151:L158" si="144">J151+K151</f>
        <v>0</v>
      </c>
      <c r="M151" s="501"/>
      <c r="N151" s="500"/>
      <c r="O151" s="502">
        <f t="shared" ref="O151:O158" si="145">M151+N151</f>
        <v>0</v>
      </c>
      <c r="P151" s="291"/>
      <c r="Q151" s="297"/>
    </row>
    <row r="152" spans="1:17" ht="24" hidden="1" x14ac:dyDescent="0.25">
      <c r="A152" s="29">
        <v>2362</v>
      </c>
      <c r="B152" s="43" t="s">
        <v>147</v>
      </c>
      <c r="C152" s="404">
        <f t="shared" si="100"/>
        <v>0</v>
      </c>
      <c r="D152" s="499"/>
      <c r="E152" s="500"/>
      <c r="F152" s="412">
        <f t="shared" si="142"/>
        <v>0</v>
      </c>
      <c r="G152" s="501"/>
      <c r="H152" s="500"/>
      <c r="I152" s="502">
        <f t="shared" si="143"/>
        <v>0</v>
      </c>
      <c r="J152" s="499"/>
      <c r="K152" s="500"/>
      <c r="L152" s="412">
        <f t="shared" si="144"/>
        <v>0</v>
      </c>
      <c r="M152" s="501"/>
      <c r="N152" s="500"/>
      <c r="O152" s="502">
        <f t="shared" si="145"/>
        <v>0</v>
      </c>
      <c r="P152" s="291"/>
      <c r="Q152" s="297"/>
    </row>
    <row r="153" spans="1:17" hidden="1" x14ac:dyDescent="0.25">
      <c r="A153" s="29">
        <v>2363</v>
      </c>
      <c r="B153" s="43" t="s">
        <v>148</v>
      </c>
      <c r="C153" s="404">
        <f t="shared" si="100"/>
        <v>0</v>
      </c>
      <c r="D153" s="499"/>
      <c r="E153" s="500"/>
      <c r="F153" s="412">
        <f t="shared" si="142"/>
        <v>0</v>
      </c>
      <c r="G153" s="501"/>
      <c r="H153" s="500"/>
      <c r="I153" s="502">
        <f t="shared" si="143"/>
        <v>0</v>
      </c>
      <c r="J153" s="499"/>
      <c r="K153" s="500"/>
      <c r="L153" s="412">
        <f t="shared" si="144"/>
        <v>0</v>
      </c>
      <c r="M153" s="501"/>
      <c r="N153" s="500"/>
      <c r="O153" s="502">
        <f t="shared" si="145"/>
        <v>0</v>
      </c>
      <c r="P153" s="291"/>
      <c r="Q153" s="297"/>
    </row>
    <row r="154" spans="1:17" hidden="1" x14ac:dyDescent="0.25">
      <c r="A154" s="29">
        <v>2364</v>
      </c>
      <c r="B154" s="43" t="s">
        <v>149</v>
      </c>
      <c r="C154" s="404">
        <f t="shared" si="100"/>
        <v>0</v>
      </c>
      <c r="D154" s="499"/>
      <c r="E154" s="500"/>
      <c r="F154" s="412">
        <f t="shared" si="142"/>
        <v>0</v>
      </c>
      <c r="G154" s="501"/>
      <c r="H154" s="500"/>
      <c r="I154" s="502">
        <f t="shared" si="143"/>
        <v>0</v>
      </c>
      <c r="J154" s="499"/>
      <c r="K154" s="500"/>
      <c r="L154" s="412">
        <f t="shared" si="144"/>
        <v>0</v>
      </c>
      <c r="M154" s="501"/>
      <c r="N154" s="500"/>
      <c r="O154" s="502">
        <f t="shared" si="145"/>
        <v>0</v>
      </c>
      <c r="P154" s="291"/>
      <c r="Q154" s="297"/>
    </row>
    <row r="155" spans="1:17" ht="12.75" hidden="1" customHeight="1" x14ac:dyDescent="0.25">
      <c r="A155" s="29">
        <v>2365</v>
      </c>
      <c r="B155" s="43" t="s">
        <v>150</v>
      </c>
      <c r="C155" s="404">
        <f t="shared" si="100"/>
        <v>0</v>
      </c>
      <c r="D155" s="499"/>
      <c r="E155" s="500"/>
      <c r="F155" s="412">
        <f t="shared" si="142"/>
        <v>0</v>
      </c>
      <c r="G155" s="501"/>
      <c r="H155" s="500"/>
      <c r="I155" s="502">
        <f t="shared" si="143"/>
        <v>0</v>
      </c>
      <c r="J155" s="499"/>
      <c r="K155" s="500"/>
      <c r="L155" s="412">
        <f t="shared" si="144"/>
        <v>0</v>
      </c>
      <c r="M155" s="501"/>
      <c r="N155" s="500"/>
      <c r="O155" s="502">
        <f t="shared" si="145"/>
        <v>0</v>
      </c>
      <c r="P155" s="291"/>
      <c r="Q155" s="297"/>
    </row>
    <row r="156" spans="1:17" ht="36" hidden="1" x14ac:dyDescent="0.25">
      <c r="A156" s="29">
        <v>2366</v>
      </c>
      <c r="B156" s="43" t="s">
        <v>151</v>
      </c>
      <c r="C156" s="404">
        <f t="shared" si="100"/>
        <v>0</v>
      </c>
      <c r="D156" s="499"/>
      <c r="E156" s="500"/>
      <c r="F156" s="412">
        <f t="shared" si="142"/>
        <v>0</v>
      </c>
      <c r="G156" s="501"/>
      <c r="H156" s="500"/>
      <c r="I156" s="502">
        <f t="shared" si="143"/>
        <v>0</v>
      </c>
      <c r="J156" s="499"/>
      <c r="K156" s="500"/>
      <c r="L156" s="412">
        <f t="shared" si="144"/>
        <v>0</v>
      </c>
      <c r="M156" s="501"/>
      <c r="N156" s="500"/>
      <c r="O156" s="502">
        <f t="shared" si="145"/>
        <v>0</v>
      </c>
      <c r="P156" s="291"/>
      <c r="Q156" s="297"/>
    </row>
    <row r="157" spans="1:17" ht="48" hidden="1" x14ac:dyDescent="0.25">
      <c r="A157" s="29">
        <v>2369</v>
      </c>
      <c r="B157" s="43" t="s">
        <v>152</v>
      </c>
      <c r="C157" s="404">
        <f t="shared" si="100"/>
        <v>0</v>
      </c>
      <c r="D157" s="499"/>
      <c r="E157" s="500"/>
      <c r="F157" s="412">
        <f t="shared" si="142"/>
        <v>0</v>
      </c>
      <c r="G157" s="501"/>
      <c r="H157" s="500"/>
      <c r="I157" s="502">
        <f t="shared" si="143"/>
        <v>0</v>
      </c>
      <c r="J157" s="499"/>
      <c r="K157" s="500"/>
      <c r="L157" s="412">
        <f t="shared" si="144"/>
        <v>0</v>
      </c>
      <c r="M157" s="501"/>
      <c r="N157" s="500"/>
      <c r="O157" s="502">
        <f t="shared" si="145"/>
        <v>0</v>
      </c>
      <c r="P157" s="291"/>
      <c r="Q157" s="297"/>
    </row>
    <row r="158" spans="1:17" hidden="1" x14ac:dyDescent="0.25">
      <c r="A158" s="73">
        <v>2370</v>
      </c>
      <c r="B158" s="58" t="s">
        <v>153</v>
      </c>
      <c r="C158" s="455">
        <f t="shared" si="100"/>
        <v>0</v>
      </c>
      <c r="D158" s="456"/>
      <c r="E158" s="457"/>
      <c r="F158" s="496">
        <f t="shared" si="142"/>
        <v>0</v>
      </c>
      <c r="G158" s="507"/>
      <c r="H158" s="457"/>
      <c r="I158" s="498">
        <f t="shared" si="143"/>
        <v>0</v>
      </c>
      <c r="J158" s="456"/>
      <c r="K158" s="457"/>
      <c r="L158" s="496">
        <f t="shared" si="144"/>
        <v>0</v>
      </c>
      <c r="M158" s="507"/>
      <c r="N158" s="457"/>
      <c r="O158" s="498">
        <f t="shared" si="145"/>
        <v>0</v>
      </c>
      <c r="P158" s="292"/>
      <c r="Q158" s="297"/>
    </row>
    <row r="159" spans="1:17" hidden="1" x14ac:dyDescent="0.25">
      <c r="A159" s="73">
        <v>2380</v>
      </c>
      <c r="B159" s="58" t="s">
        <v>154</v>
      </c>
      <c r="C159" s="455">
        <f t="shared" si="100"/>
        <v>0</v>
      </c>
      <c r="D159" s="494">
        <f t="shared" ref="D159:E159" si="146">SUM(D160:D161)</f>
        <v>0</v>
      </c>
      <c r="E159" s="495">
        <f t="shared" si="146"/>
        <v>0</v>
      </c>
      <c r="F159" s="496">
        <f>SUM(F160:F161)</f>
        <v>0</v>
      </c>
      <c r="G159" s="497">
        <f t="shared" ref="G159:N159" si="147">SUM(G160:G161)</f>
        <v>0</v>
      </c>
      <c r="H159" s="495">
        <f t="shared" si="147"/>
        <v>0</v>
      </c>
      <c r="I159" s="498">
        <f t="shared" si="147"/>
        <v>0</v>
      </c>
      <c r="J159" s="494">
        <f t="shared" si="147"/>
        <v>0</v>
      </c>
      <c r="K159" s="495">
        <f t="shared" si="147"/>
        <v>0</v>
      </c>
      <c r="L159" s="496">
        <f t="shared" si="147"/>
        <v>0</v>
      </c>
      <c r="M159" s="497">
        <f t="shared" si="147"/>
        <v>0</v>
      </c>
      <c r="N159" s="495">
        <f t="shared" si="147"/>
        <v>0</v>
      </c>
      <c r="O159" s="498">
        <f>SUM(O160:O161)</f>
        <v>0</v>
      </c>
      <c r="P159" s="292"/>
      <c r="Q159" s="297"/>
    </row>
    <row r="160" spans="1:17" hidden="1" x14ac:dyDescent="0.25">
      <c r="A160" s="26">
        <v>2381</v>
      </c>
      <c r="B160" s="40" t="s">
        <v>155</v>
      </c>
      <c r="C160" s="394">
        <f t="shared" si="100"/>
        <v>0</v>
      </c>
      <c r="D160" s="438"/>
      <c r="E160" s="436"/>
      <c r="F160" s="402">
        <f t="shared" ref="F160:F163" si="148">D160+E160</f>
        <v>0</v>
      </c>
      <c r="G160" s="435"/>
      <c r="H160" s="436"/>
      <c r="I160" s="437">
        <f t="shared" ref="I160:I163" si="149">G160+H160</f>
        <v>0</v>
      </c>
      <c r="J160" s="438"/>
      <c r="K160" s="436"/>
      <c r="L160" s="402">
        <f t="shared" ref="L160:L163" si="150">J160+K160</f>
        <v>0</v>
      </c>
      <c r="M160" s="435"/>
      <c r="N160" s="436"/>
      <c r="O160" s="437">
        <f t="shared" ref="O160:O163" si="151">M160+N160</f>
        <v>0</v>
      </c>
      <c r="P160" s="290"/>
      <c r="Q160" s="297"/>
    </row>
    <row r="161" spans="1:17" ht="24" hidden="1" x14ac:dyDescent="0.25">
      <c r="A161" s="29">
        <v>2389</v>
      </c>
      <c r="B161" s="43" t="s">
        <v>156</v>
      </c>
      <c r="C161" s="404">
        <f t="shared" si="100"/>
        <v>0</v>
      </c>
      <c r="D161" s="499"/>
      <c r="E161" s="500"/>
      <c r="F161" s="412">
        <f t="shared" si="148"/>
        <v>0</v>
      </c>
      <c r="G161" s="501"/>
      <c r="H161" s="500"/>
      <c r="I161" s="502">
        <f t="shared" si="149"/>
        <v>0</v>
      </c>
      <c r="J161" s="499"/>
      <c r="K161" s="500"/>
      <c r="L161" s="412">
        <f t="shared" si="150"/>
        <v>0</v>
      </c>
      <c r="M161" s="501"/>
      <c r="N161" s="500"/>
      <c r="O161" s="502">
        <f t="shared" si="151"/>
        <v>0</v>
      </c>
      <c r="P161" s="291"/>
      <c r="Q161" s="297"/>
    </row>
    <row r="162" spans="1:17" hidden="1" x14ac:dyDescent="0.25">
      <c r="A162" s="73">
        <v>2390</v>
      </c>
      <c r="B162" s="58" t="s">
        <v>157</v>
      </c>
      <c r="C162" s="455">
        <f t="shared" si="100"/>
        <v>0</v>
      </c>
      <c r="D162" s="456"/>
      <c r="E162" s="457"/>
      <c r="F162" s="496">
        <f t="shared" si="148"/>
        <v>0</v>
      </c>
      <c r="G162" s="507"/>
      <c r="H162" s="457"/>
      <c r="I162" s="498">
        <f t="shared" si="149"/>
        <v>0</v>
      </c>
      <c r="J162" s="456"/>
      <c r="K162" s="457"/>
      <c r="L162" s="496">
        <f t="shared" si="150"/>
        <v>0</v>
      </c>
      <c r="M162" s="507"/>
      <c r="N162" s="457"/>
      <c r="O162" s="498">
        <f t="shared" si="151"/>
        <v>0</v>
      </c>
      <c r="P162" s="292"/>
      <c r="Q162" s="297"/>
    </row>
    <row r="163" spans="1:17" hidden="1" x14ac:dyDescent="0.25">
      <c r="A163" s="35">
        <v>2400</v>
      </c>
      <c r="B163" s="72" t="s">
        <v>158</v>
      </c>
      <c r="C163" s="381">
        <f t="shared" si="100"/>
        <v>0</v>
      </c>
      <c r="D163" s="382"/>
      <c r="E163" s="383"/>
      <c r="F163" s="393">
        <f t="shared" si="148"/>
        <v>0</v>
      </c>
      <c r="G163" s="512"/>
      <c r="H163" s="383"/>
      <c r="I163" s="493">
        <f t="shared" si="149"/>
        <v>0</v>
      </c>
      <c r="J163" s="382"/>
      <c r="K163" s="383"/>
      <c r="L163" s="393">
        <f t="shared" si="150"/>
        <v>0</v>
      </c>
      <c r="M163" s="512"/>
      <c r="N163" s="383"/>
      <c r="O163" s="493">
        <f t="shared" si="151"/>
        <v>0</v>
      </c>
      <c r="P163" s="293"/>
      <c r="Q163" s="297"/>
    </row>
    <row r="164" spans="1:17" ht="24" hidden="1" x14ac:dyDescent="0.25">
      <c r="A164" s="35">
        <v>2500</v>
      </c>
      <c r="B164" s="72" t="s">
        <v>159</v>
      </c>
      <c r="C164" s="381">
        <f t="shared" si="100"/>
        <v>0</v>
      </c>
      <c r="D164" s="391">
        <f t="shared" ref="D164:E164" si="152">SUM(D165,D170)</f>
        <v>0</v>
      </c>
      <c r="E164" s="392">
        <f t="shared" si="152"/>
        <v>0</v>
      </c>
      <c r="F164" s="393">
        <f>SUM(F165,F170)</f>
        <v>0</v>
      </c>
      <c r="G164" s="492">
        <f t="shared" ref="G164:O164" si="153">SUM(G165,G170)</f>
        <v>0</v>
      </c>
      <c r="H164" s="392">
        <f t="shared" si="153"/>
        <v>0</v>
      </c>
      <c r="I164" s="493">
        <f t="shared" si="153"/>
        <v>0</v>
      </c>
      <c r="J164" s="391">
        <f t="shared" si="153"/>
        <v>0</v>
      </c>
      <c r="K164" s="392">
        <f t="shared" si="153"/>
        <v>0</v>
      </c>
      <c r="L164" s="393">
        <f t="shared" si="153"/>
        <v>0</v>
      </c>
      <c r="M164" s="492">
        <f t="shared" si="153"/>
        <v>0</v>
      </c>
      <c r="N164" s="392">
        <f t="shared" si="153"/>
        <v>0</v>
      </c>
      <c r="O164" s="493">
        <f t="shared" si="153"/>
        <v>0</v>
      </c>
      <c r="P164" s="314"/>
      <c r="Q164" s="297"/>
    </row>
    <row r="165" spans="1:17" ht="16.5" hidden="1" customHeight="1" x14ac:dyDescent="0.25">
      <c r="A165" s="341">
        <v>2510</v>
      </c>
      <c r="B165" s="40" t="s">
        <v>160</v>
      </c>
      <c r="C165" s="394">
        <f t="shared" si="100"/>
        <v>0</v>
      </c>
      <c r="D165" s="509">
        <f t="shared" ref="D165:E165" si="154">SUM(D166:D169)</f>
        <v>0</v>
      </c>
      <c r="E165" s="510">
        <f t="shared" si="154"/>
        <v>0</v>
      </c>
      <c r="F165" s="402">
        <f>SUM(F166:F169)</f>
        <v>0</v>
      </c>
      <c r="G165" s="511">
        <f t="shared" ref="G165:O165" si="155">SUM(G166:G169)</f>
        <v>0</v>
      </c>
      <c r="H165" s="510">
        <f t="shared" si="155"/>
        <v>0</v>
      </c>
      <c r="I165" s="437">
        <f t="shared" si="155"/>
        <v>0</v>
      </c>
      <c r="J165" s="509">
        <f t="shared" si="155"/>
        <v>0</v>
      </c>
      <c r="K165" s="510">
        <f t="shared" si="155"/>
        <v>0</v>
      </c>
      <c r="L165" s="402">
        <f t="shared" si="155"/>
        <v>0</v>
      </c>
      <c r="M165" s="511">
        <f t="shared" si="155"/>
        <v>0</v>
      </c>
      <c r="N165" s="510">
        <f t="shared" si="155"/>
        <v>0</v>
      </c>
      <c r="O165" s="513">
        <f t="shared" si="155"/>
        <v>0</v>
      </c>
      <c r="P165" s="295"/>
      <c r="Q165" s="297"/>
    </row>
    <row r="166" spans="1:17" ht="24" hidden="1" x14ac:dyDescent="0.25">
      <c r="A166" s="30">
        <v>2512</v>
      </c>
      <c r="B166" s="43" t="s">
        <v>161</v>
      </c>
      <c r="C166" s="404">
        <f t="shared" si="100"/>
        <v>0</v>
      </c>
      <c r="D166" s="499"/>
      <c r="E166" s="500"/>
      <c r="F166" s="412">
        <f t="shared" ref="F166:F171" si="156">D166+E166</f>
        <v>0</v>
      </c>
      <c r="G166" s="501"/>
      <c r="H166" s="500"/>
      <c r="I166" s="502">
        <f t="shared" ref="I166:I171" si="157">G166+H166</f>
        <v>0</v>
      </c>
      <c r="J166" s="499"/>
      <c r="K166" s="500"/>
      <c r="L166" s="412">
        <f t="shared" ref="L166:L171" si="158">J166+K166</f>
        <v>0</v>
      </c>
      <c r="M166" s="501"/>
      <c r="N166" s="500"/>
      <c r="O166" s="502">
        <f t="shared" ref="O166:O171" si="159">M166+N166</f>
        <v>0</v>
      </c>
      <c r="P166" s="291"/>
      <c r="Q166" s="297"/>
    </row>
    <row r="167" spans="1:17" ht="36" hidden="1" x14ac:dyDescent="0.25">
      <c r="A167" s="30">
        <v>2513</v>
      </c>
      <c r="B167" s="43" t="s">
        <v>162</v>
      </c>
      <c r="C167" s="404">
        <f t="shared" si="100"/>
        <v>0</v>
      </c>
      <c r="D167" s="499"/>
      <c r="E167" s="500"/>
      <c r="F167" s="412">
        <f t="shared" si="156"/>
        <v>0</v>
      </c>
      <c r="G167" s="501"/>
      <c r="H167" s="500"/>
      <c r="I167" s="502">
        <f t="shared" si="157"/>
        <v>0</v>
      </c>
      <c r="J167" s="499"/>
      <c r="K167" s="500"/>
      <c r="L167" s="412">
        <f t="shared" si="158"/>
        <v>0</v>
      </c>
      <c r="M167" s="501"/>
      <c r="N167" s="500"/>
      <c r="O167" s="502">
        <f t="shared" si="159"/>
        <v>0</v>
      </c>
      <c r="P167" s="291"/>
      <c r="Q167" s="297"/>
    </row>
    <row r="168" spans="1:17" ht="24" hidden="1" x14ac:dyDescent="0.25">
      <c r="A168" s="30">
        <v>2515</v>
      </c>
      <c r="B168" s="43" t="s">
        <v>163</v>
      </c>
      <c r="C168" s="404">
        <f t="shared" si="100"/>
        <v>0</v>
      </c>
      <c r="D168" s="499"/>
      <c r="E168" s="500"/>
      <c r="F168" s="412">
        <f t="shared" si="156"/>
        <v>0</v>
      </c>
      <c r="G168" s="501"/>
      <c r="H168" s="500"/>
      <c r="I168" s="502">
        <f t="shared" si="157"/>
        <v>0</v>
      </c>
      <c r="J168" s="499"/>
      <c r="K168" s="500"/>
      <c r="L168" s="412">
        <f t="shared" si="158"/>
        <v>0</v>
      </c>
      <c r="M168" s="501"/>
      <c r="N168" s="500"/>
      <c r="O168" s="502">
        <f t="shared" si="159"/>
        <v>0</v>
      </c>
      <c r="P168" s="291"/>
      <c r="Q168" s="297"/>
    </row>
    <row r="169" spans="1:17" ht="24" hidden="1" x14ac:dyDescent="0.25">
      <c r="A169" s="30">
        <v>2519</v>
      </c>
      <c r="B169" s="43" t="s">
        <v>164</v>
      </c>
      <c r="C169" s="404">
        <f t="shared" si="100"/>
        <v>0</v>
      </c>
      <c r="D169" s="499"/>
      <c r="E169" s="500"/>
      <c r="F169" s="412">
        <f t="shared" si="156"/>
        <v>0</v>
      </c>
      <c r="G169" s="501"/>
      <c r="H169" s="500"/>
      <c r="I169" s="502">
        <f t="shared" si="157"/>
        <v>0</v>
      </c>
      <c r="J169" s="499"/>
      <c r="K169" s="500"/>
      <c r="L169" s="412">
        <f t="shared" si="158"/>
        <v>0</v>
      </c>
      <c r="M169" s="501"/>
      <c r="N169" s="500"/>
      <c r="O169" s="502">
        <f t="shared" si="159"/>
        <v>0</v>
      </c>
      <c r="P169" s="291"/>
      <c r="Q169" s="297"/>
    </row>
    <row r="170" spans="1:17" ht="24" hidden="1" x14ac:dyDescent="0.25">
      <c r="A170" s="75">
        <v>2520</v>
      </c>
      <c r="B170" s="43" t="s">
        <v>165</v>
      </c>
      <c r="C170" s="404">
        <f t="shared" si="100"/>
        <v>0</v>
      </c>
      <c r="D170" s="499"/>
      <c r="E170" s="500"/>
      <c r="F170" s="412">
        <f t="shared" si="156"/>
        <v>0</v>
      </c>
      <c r="G170" s="501"/>
      <c r="H170" s="500"/>
      <c r="I170" s="502">
        <f t="shared" si="157"/>
        <v>0</v>
      </c>
      <c r="J170" s="499"/>
      <c r="K170" s="500"/>
      <c r="L170" s="412">
        <f t="shared" si="158"/>
        <v>0</v>
      </c>
      <c r="M170" s="501"/>
      <c r="N170" s="500"/>
      <c r="O170" s="502">
        <f t="shared" si="159"/>
        <v>0</v>
      </c>
      <c r="P170" s="291"/>
      <c r="Q170" s="297"/>
    </row>
    <row r="171" spans="1:17" s="81" customFormat="1" ht="48" hidden="1" x14ac:dyDescent="0.25">
      <c r="A171" s="17">
        <v>2800</v>
      </c>
      <c r="B171" s="40" t="s">
        <v>166</v>
      </c>
      <c r="C171" s="394">
        <f t="shared" si="100"/>
        <v>0</v>
      </c>
      <c r="D171" s="438"/>
      <c r="E171" s="436"/>
      <c r="F171" s="359">
        <f t="shared" si="156"/>
        <v>0</v>
      </c>
      <c r="G171" s="360"/>
      <c r="H171" s="358"/>
      <c r="I171" s="361">
        <f t="shared" si="157"/>
        <v>0</v>
      </c>
      <c r="J171" s="357"/>
      <c r="K171" s="358"/>
      <c r="L171" s="359">
        <f t="shared" si="158"/>
        <v>0</v>
      </c>
      <c r="M171" s="360"/>
      <c r="N171" s="358"/>
      <c r="O171" s="361">
        <f t="shared" si="159"/>
        <v>0</v>
      </c>
      <c r="P171" s="288"/>
      <c r="Q171" s="300"/>
    </row>
    <row r="172" spans="1:17" hidden="1" x14ac:dyDescent="0.25">
      <c r="A172" s="70">
        <v>3000</v>
      </c>
      <c r="B172" s="70" t="s">
        <v>167</v>
      </c>
      <c r="C172" s="486">
        <f t="shared" si="100"/>
        <v>0</v>
      </c>
      <c r="D172" s="487">
        <f t="shared" ref="D172:E172" si="160">SUM(D173,D183)</f>
        <v>0</v>
      </c>
      <c r="E172" s="488">
        <f t="shared" si="160"/>
        <v>0</v>
      </c>
      <c r="F172" s="489">
        <f>SUM(F173,F183)</f>
        <v>0</v>
      </c>
      <c r="G172" s="490">
        <f t="shared" ref="G172:N172" si="161">SUM(G173,G183)</f>
        <v>0</v>
      </c>
      <c r="H172" s="488">
        <f t="shared" si="161"/>
        <v>0</v>
      </c>
      <c r="I172" s="491">
        <f t="shared" si="161"/>
        <v>0</v>
      </c>
      <c r="J172" s="487">
        <f t="shared" si="161"/>
        <v>0</v>
      </c>
      <c r="K172" s="488">
        <f t="shared" si="161"/>
        <v>0</v>
      </c>
      <c r="L172" s="489">
        <f t="shared" si="161"/>
        <v>0</v>
      </c>
      <c r="M172" s="490">
        <f t="shared" si="161"/>
        <v>0</v>
      </c>
      <c r="N172" s="488">
        <f t="shared" si="161"/>
        <v>0</v>
      </c>
      <c r="O172" s="491">
        <f>SUM(O173,O183)</f>
        <v>0</v>
      </c>
      <c r="P172" s="313"/>
      <c r="Q172" s="297"/>
    </row>
    <row r="173" spans="1:17" ht="24" hidden="1" x14ac:dyDescent="0.25">
      <c r="A173" s="35">
        <v>3200</v>
      </c>
      <c r="B173" s="82" t="s">
        <v>168</v>
      </c>
      <c r="C173" s="381">
        <f t="shared" si="100"/>
        <v>0</v>
      </c>
      <c r="D173" s="391">
        <f t="shared" ref="D173:E173" si="162">SUM(D174,D178)</f>
        <v>0</v>
      </c>
      <c r="E173" s="392">
        <f t="shared" si="162"/>
        <v>0</v>
      </c>
      <c r="F173" s="393">
        <f>SUM(F174,F178)</f>
        <v>0</v>
      </c>
      <c r="G173" s="492">
        <f t="shared" ref="G173:O173" si="163">SUM(G174,G178)</f>
        <v>0</v>
      </c>
      <c r="H173" s="392">
        <f t="shared" si="163"/>
        <v>0</v>
      </c>
      <c r="I173" s="493">
        <f t="shared" si="163"/>
        <v>0</v>
      </c>
      <c r="J173" s="391">
        <f t="shared" si="163"/>
        <v>0</v>
      </c>
      <c r="K173" s="392">
        <f t="shared" si="163"/>
        <v>0</v>
      </c>
      <c r="L173" s="393">
        <f t="shared" si="163"/>
        <v>0</v>
      </c>
      <c r="M173" s="492">
        <f t="shared" si="163"/>
        <v>0</v>
      </c>
      <c r="N173" s="392">
        <f t="shared" si="163"/>
        <v>0</v>
      </c>
      <c r="O173" s="514">
        <f t="shared" si="163"/>
        <v>0</v>
      </c>
      <c r="P173" s="314"/>
      <c r="Q173" s="297"/>
    </row>
    <row r="174" spans="1:17" ht="36" hidden="1" x14ac:dyDescent="0.25">
      <c r="A174" s="341">
        <v>3260</v>
      </c>
      <c r="B174" s="40" t="s">
        <v>169</v>
      </c>
      <c r="C174" s="394">
        <f t="shared" si="100"/>
        <v>0</v>
      </c>
      <c r="D174" s="509">
        <f t="shared" ref="D174:E174" si="164">SUM(D175:D177)</f>
        <v>0</v>
      </c>
      <c r="E174" s="510">
        <f t="shared" si="164"/>
        <v>0</v>
      </c>
      <c r="F174" s="402">
        <f>SUM(F175:F177)</f>
        <v>0</v>
      </c>
      <c r="G174" s="511">
        <f t="shared" ref="G174:N174" si="165">SUM(G175:G177)</f>
        <v>0</v>
      </c>
      <c r="H174" s="510">
        <f t="shared" si="165"/>
        <v>0</v>
      </c>
      <c r="I174" s="437">
        <f t="shared" si="165"/>
        <v>0</v>
      </c>
      <c r="J174" s="509">
        <f t="shared" si="165"/>
        <v>0</v>
      </c>
      <c r="K174" s="510">
        <f t="shared" si="165"/>
        <v>0</v>
      </c>
      <c r="L174" s="402">
        <f t="shared" si="165"/>
        <v>0</v>
      </c>
      <c r="M174" s="511">
        <f t="shared" si="165"/>
        <v>0</v>
      </c>
      <c r="N174" s="510">
        <f t="shared" si="165"/>
        <v>0</v>
      </c>
      <c r="O174" s="437">
        <f>SUM(O175:O177)</f>
        <v>0</v>
      </c>
      <c r="P174" s="290"/>
      <c r="Q174" s="297"/>
    </row>
    <row r="175" spans="1:17" ht="24" hidden="1" x14ac:dyDescent="0.25">
      <c r="A175" s="30">
        <v>3261</v>
      </c>
      <c r="B175" s="43" t="s">
        <v>170</v>
      </c>
      <c r="C175" s="404">
        <f t="shared" si="100"/>
        <v>0</v>
      </c>
      <c r="D175" s="499"/>
      <c r="E175" s="500"/>
      <c r="F175" s="412">
        <f t="shared" ref="F175:F177" si="166">D175+E175</f>
        <v>0</v>
      </c>
      <c r="G175" s="501"/>
      <c r="H175" s="500"/>
      <c r="I175" s="502">
        <f t="shared" ref="I175:I177" si="167">G175+H175</f>
        <v>0</v>
      </c>
      <c r="J175" s="499"/>
      <c r="K175" s="500"/>
      <c r="L175" s="412">
        <f t="shared" ref="L175:L177" si="168">J175+K175</f>
        <v>0</v>
      </c>
      <c r="M175" s="501"/>
      <c r="N175" s="500"/>
      <c r="O175" s="502">
        <f t="shared" ref="O175:O177" si="169">M175+N175</f>
        <v>0</v>
      </c>
      <c r="P175" s="291"/>
      <c r="Q175" s="297"/>
    </row>
    <row r="176" spans="1:17" ht="36" hidden="1" x14ac:dyDescent="0.25">
      <c r="A176" s="30">
        <v>3262</v>
      </c>
      <c r="B176" s="43" t="s">
        <v>171</v>
      </c>
      <c r="C176" s="404">
        <f t="shared" si="100"/>
        <v>0</v>
      </c>
      <c r="D176" s="499"/>
      <c r="E176" s="500"/>
      <c r="F176" s="412">
        <f t="shared" si="166"/>
        <v>0</v>
      </c>
      <c r="G176" s="501"/>
      <c r="H176" s="500"/>
      <c r="I176" s="502">
        <f t="shared" si="167"/>
        <v>0</v>
      </c>
      <c r="J176" s="499"/>
      <c r="K176" s="500"/>
      <c r="L176" s="412">
        <f t="shared" si="168"/>
        <v>0</v>
      </c>
      <c r="M176" s="501"/>
      <c r="N176" s="500"/>
      <c r="O176" s="502">
        <f t="shared" si="169"/>
        <v>0</v>
      </c>
      <c r="P176" s="291"/>
      <c r="Q176" s="297"/>
    </row>
    <row r="177" spans="1:17" ht="24" hidden="1" x14ac:dyDescent="0.25">
      <c r="A177" s="30">
        <v>3263</v>
      </c>
      <c r="B177" s="43" t="s">
        <v>172</v>
      </c>
      <c r="C177" s="404">
        <f t="shared" ref="C177:C240" si="170">SUM(F177,I177,L177,O177)</f>
        <v>0</v>
      </c>
      <c r="D177" s="499"/>
      <c r="E177" s="500"/>
      <c r="F177" s="412">
        <f t="shared" si="166"/>
        <v>0</v>
      </c>
      <c r="G177" s="501"/>
      <c r="H177" s="500"/>
      <c r="I177" s="502">
        <f t="shared" si="167"/>
        <v>0</v>
      </c>
      <c r="J177" s="499"/>
      <c r="K177" s="500"/>
      <c r="L177" s="412">
        <f t="shared" si="168"/>
        <v>0</v>
      </c>
      <c r="M177" s="501"/>
      <c r="N177" s="500"/>
      <c r="O177" s="502">
        <f t="shared" si="169"/>
        <v>0</v>
      </c>
      <c r="P177" s="291"/>
      <c r="Q177" s="297"/>
    </row>
    <row r="178" spans="1:17" ht="84" hidden="1" x14ac:dyDescent="0.25">
      <c r="A178" s="341">
        <v>3290</v>
      </c>
      <c r="B178" s="40" t="s">
        <v>300</v>
      </c>
      <c r="C178" s="515">
        <f t="shared" si="170"/>
        <v>0</v>
      </c>
      <c r="D178" s="509">
        <f t="shared" ref="D178:E178" si="171">SUM(D179:D182)</f>
        <v>0</v>
      </c>
      <c r="E178" s="510">
        <f t="shared" si="171"/>
        <v>0</v>
      </c>
      <c r="F178" s="402">
        <f>SUM(F179:F182)</f>
        <v>0</v>
      </c>
      <c r="G178" s="511">
        <f t="shared" ref="G178:O178" si="172">SUM(G179:G182)</f>
        <v>0</v>
      </c>
      <c r="H178" s="510">
        <f t="shared" si="172"/>
        <v>0</v>
      </c>
      <c r="I178" s="437">
        <f t="shared" si="172"/>
        <v>0</v>
      </c>
      <c r="J178" s="509">
        <f t="shared" si="172"/>
        <v>0</v>
      </c>
      <c r="K178" s="510">
        <f t="shared" si="172"/>
        <v>0</v>
      </c>
      <c r="L178" s="402">
        <f t="shared" si="172"/>
        <v>0</v>
      </c>
      <c r="M178" s="511">
        <f t="shared" si="172"/>
        <v>0</v>
      </c>
      <c r="N178" s="510">
        <f t="shared" si="172"/>
        <v>0</v>
      </c>
      <c r="O178" s="516">
        <f t="shared" si="172"/>
        <v>0</v>
      </c>
      <c r="P178" s="294"/>
      <c r="Q178" s="297"/>
    </row>
    <row r="179" spans="1:17" ht="72" hidden="1" x14ac:dyDescent="0.25">
      <c r="A179" s="30">
        <v>3291</v>
      </c>
      <c r="B179" s="43" t="s">
        <v>173</v>
      </c>
      <c r="C179" s="404">
        <f t="shared" si="170"/>
        <v>0</v>
      </c>
      <c r="D179" s="499"/>
      <c r="E179" s="500"/>
      <c r="F179" s="412">
        <f t="shared" ref="F179:F182" si="173">D179+E179</f>
        <v>0</v>
      </c>
      <c r="G179" s="501"/>
      <c r="H179" s="500"/>
      <c r="I179" s="502">
        <f t="shared" ref="I179:I182" si="174">G179+H179</f>
        <v>0</v>
      </c>
      <c r="J179" s="499"/>
      <c r="K179" s="500"/>
      <c r="L179" s="412">
        <f t="shared" ref="L179:L182" si="175">J179+K179</f>
        <v>0</v>
      </c>
      <c r="M179" s="501"/>
      <c r="N179" s="500"/>
      <c r="O179" s="502">
        <f t="shared" ref="O179:O182" si="176">M179+N179</f>
        <v>0</v>
      </c>
      <c r="P179" s="291"/>
      <c r="Q179" s="297"/>
    </row>
    <row r="180" spans="1:17" ht="72" hidden="1" x14ac:dyDescent="0.25">
      <c r="A180" s="30">
        <v>3292</v>
      </c>
      <c r="B180" s="43" t="s">
        <v>174</v>
      </c>
      <c r="C180" s="404">
        <f t="shared" si="170"/>
        <v>0</v>
      </c>
      <c r="D180" s="499"/>
      <c r="E180" s="500"/>
      <c r="F180" s="412">
        <f t="shared" si="173"/>
        <v>0</v>
      </c>
      <c r="G180" s="501"/>
      <c r="H180" s="500"/>
      <c r="I180" s="502">
        <f t="shared" si="174"/>
        <v>0</v>
      </c>
      <c r="J180" s="499"/>
      <c r="K180" s="500"/>
      <c r="L180" s="412">
        <f t="shared" si="175"/>
        <v>0</v>
      </c>
      <c r="M180" s="501"/>
      <c r="N180" s="500"/>
      <c r="O180" s="502">
        <f t="shared" si="176"/>
        <v>0</v>
      </c>
      <c r="P180" s="291"/>
      <c r="Q180" s="297"/>
    </row>
    <row r="181" spans="1:17" ht="72" hidden="1" x14ac:dyDescent="0.25">
      <c r="A181" s="30">
        <v>3293</v>
      </c>
      <c r="B181" s="43" t="s">
        <v>175</v>
      </c>
      <c r="C181" s="404">
        <f t="shared" si="170"/>
        <v>0</v>
      </c>
      <c r="D181" s="499"/>
      <c r="E181" s="500"/>
      <c r="F181" s="412">
        <f t="shared" si="173"/>
        <v>0</v>
      </c>
      <c r="G181" s="501"/>
      <c r="H181" s="500"/>
      <c r="I181" s="502">
        <f t="shared" si="174"/>
        <v>0</v>
      </c>
      <c r="J181" s="499"/>
      <c r="K181" s="500"/>
      <c r="L181" s="412">
        <f t="shared" si="175"/>
        <v>0</v>
      </c>
      <c r="M181" s="501"/>
      <c r="N181" s="500"/>
      <c r="O181" s="502">
        <f t="shared" si="176"/>
        <v>0</v>
      </c>
      <c r="P181" s="291"/>
      <c r="Q181" s="297"/>
    </row>
    <row r="182" spans="1:17" ht="60" hidden="1" x14ac:dyDescent="0.25">
      <c r="A182" s="83">
        <v>3294</v>
      </c>
      <c r="B182" s="43" t="s">
        <v>176</v>
      </c>
      <c r="C182" s="515">
        <f t="shared" si="170"/>
        <v>0</v>
      </c>
      <c r="D182" s="517"/>
      <c r="E182" s="518"/>
      <c r="F182" s="519">
        <f t="shared" si="173"/>
        <v>0</v>
      </c>
      <c r="G182" s="520"/>
      <c r="H182" s="518"/>
      <c r="I182" s="516">
        <f t="shared" si="174"/>
        <v>0</v>
      </c>
      <c r="J182" s="517"/>
      <c r="K182" s="518"/>
      <c r="L182" s="519">
        <f t="shared" si="175"/>
        <v>0</v>
      </c>
      <c r="M182" s="520"/>
      <c r="N182" s="518"/>
      <c r="O182" s="516">
        <f t="shared" si="176"/>
        <v>0</v>
      </c>
      <c r="P182" s="294"/>
      <c r="Q182" s="297"/>
    </row>
    <row r="183" spans="1:17" ht="48" hidden="1" x14ac:dyDescent="0.25">
      <c r="A183" s="51">
        <v>3300</v>
      </c>
      <c r="B183" s="82" t="s">
        <v>177</v>
      </c>
      <c r="C183" s="521">
        <f t="shared" si="170"/>
        <v>0</v>
      </c>
      <c r="D183" s="522">
        <f t="shared" ref="D183:E183" si="177">SUM(D184:D185)</f>
        <v>0</v>
      </c>
      <c r="E183" s="523">
        <f t="shared" si="177"/>
        <v>0</v>
      </c>
      <c r="F183" s="524">
        <f>SUM(F184:F185)</f>
        <v>0</v>
      </c>
      <c r="G183" s="525">
        <f t="shared" ref="G183:O183" si="178">SUM(G184:G185)</f>
        <v>0</v>
      </c>
      <c r="H183" s="523">
        <f t="shared" si="178"/>
        <v>0</v>
      </c>
      <c r="I183" s="514">
        <f t="shared" si="178"/>
        <v>0</v>
      </c>
      <c r="J183" s="522">
        <f t="shared" si="178"/>
        <v>0</v>
      </c>
      <c r="K183" s="523">
        <f t="shared" si="178"/>
        <v>0</v>
      </c>
      <c r="L183" s="524">
        <f t="shared" si="178"/>
        <v>0</v>
      </c>
      <c r="M183" s="525">
        <f t="shared" si="178"/>
        <v>0</v>
      </c>
      <c r="N183" s="523">
        <f t="shared" si="178"/>
        <v>0</v>
      </c>
      <c r="O183" s="514">
        <f t="shared" si="178"/>
        <v>0</v>
      </c>
      <c r="P183" s="314"/>
      <c r="Q183" s="297"/>
    </row>
    <row r="184" spans="1:17" ht="48" hidden="1" x14ac:dyDescent="0.25">
      <c r="A184" s="57">
        <v>3310</v>
      </c>
      <c r="B184" s="58" t="s">
        <v>178</v>
      </c>
      <c r="C184" s="455">
        <f t="shared" si="170"/>
        <v>0</v>
      </c>
      <c r="D184" s="456"/>
      <c r="E184" s="457"/>
      <c r="F184" s="496">
        <f t="shared" ref="F184:F185" si="179">D184+E184</f>
        <v>0</v>
      </c>
      <c r="G184" s="507"/>
      <c r="H184" s="457"/>
      <c r="I184" s="498">
        <f t="shared" ref="I184:I185" si="180">G184+H184</f>
        <v>0</v>
      </c>
      <c r="J184" s="456"/>
      <c r="K184" s="457"/>
      <c r="L184" s="496">
        <f t="shared" ref="L184:L185" si="181">J184+K184</f>
        <v>0</v>
      </c>
      <c r="M184" s="507"/>
      <c r="N184" s="457"/>
      <c r="O184" s="498">
        <f t="shared" ref="O184:O185" si="182">M184+N184</f>
        <v>0</v>
      </c>
      <c r="P184" s="292"/>
      <c r="Q184" s="297"/>
    </row>
    <row r="185" spans="1:17" ht="60" hidden="1" x14ac:dyDescent="0.25">
      <c r="A185" s="27">
        <v>3320</v>
      </c>
      <c r="B185" s="40" t="s">
        <v>179</v>
      </c>
      <c r="C185" s="394">
        <f t="shared" si="170"/>
        <v>0</v>
      </c>
      <c r="D185" s="438"/>
      <c r="E185" s="436"/>
      <c r="F185" s="402">
        <f t="shared" si="179"/>
        <v>0</v>
      </c>
      <c r="G185" s="435"/>
      <c r="H185" s="436"/>
      <c r="I185" s="437">
        <f t="shared" si="180"/>
        <v>0</v>
      </c>
      <c r="J185" s="438"/>
      <c r="K185" s="436"/>
      <c r="L185" s="402">
        <f t="shared" si="181"/>
        <v>0</v>
      </c>
      <c r="M185" s="435"/>
      <c r="N185" s="436"/>
      <c r="O185" s="437">
        <f t="shared" si="182"/>
        <v>0</v>
      </c>
      <c r="P185" s="290"/>
      <c r="Q185" s="297"/>
    </row>
    <row r="186" spans="1:17" hidden="1" x14ac:dyDescent="0.25">
      <c r="A186" s="87">
        <v>4000</v>
      </c>
      <c r="B186" s="70" t="s">
        <v>180</v>
      </c>
      <c r="C186" s="486">
        <f t="shared" si="170"/>
        <v>0</v>
      </c>
      <c r="D186" s="487">
        <f t="shared" ref="D186:E186" si="183">SUM(D187,D190)</f>
        <v>0</v>
      </c>
      <c r="E186" s="488">
        <f t="shared" si="183"/>
        <v>0</v>
      </c>
      <c r="F186" s="489">
        <f>SUM(F187,F190)</f>
        <v>0</v>
      </c>
      <c r="G186" s="490">
        <f t="shared" ref="G186:N186" si="184">SUM(G187,G190)</f>
        <v>0</v>
      </c>
      <c r="H186" s="488">
        <f t="shared" si="184"/>
        <v>0</v>
      </c>
      <c r="I186" s="491">
        <f t="shared" si="184"/>
        <v>0</v>
      </c>
      <c r="J186" s="487">
        <f t="shared" si="184"/>
        <v>0</v>
      </c>
      <c r="K186" s="488">
        <f t="shared" si="184"/>
        <v>0</v>
      </c>
      <c r="L186" s="489">
        <f t="shared" si="184"/>
        <v>0</v>
      </c>
      <c r="M186" s="490">
        <f t="shared" si="184"/>
        <v>0</v>
      </c>
      <c r="N186" s="488">
        <f t="shared" si="184"/>
        <v>0</v>
      </c>
      <c r="O186" s="491">
        <f>SUM(O187,O190)</f>
        <v>0</v>
      </c>
      <c r="P186" s="313"/>
      <c r="Q186" s="297"/>
    </row>
    <row r="187" spans="1:17" ht="24" hidden="1" x14ac:dyDescent="0.25">
      <c r="A187" s="88">
        <v>4200</v>
      </c>
      <c r="B187" s="72" t="s">
        <v>181</v>
      </c>
      <c r="C187" s="381">
        <f t="shared" si="170"/>
        <v>0</v>
      </c>
      <c r="D187" s="391">
        <f t="shared" ref="D187:E187" si="185">SUM(D188,D189)</f>
        <v>0</v>
      </c>
      <c r="E187" s="392">
        <f t="shared" si="185"/>
        <v>0</v>
      </c>
      <c r="F187" s="393">
        <f>SUM(F188,F189)</f>
        <v>0</v>
      </c>
      <c r="G187" s="492">
        <f t="shared" ref="G187:N187" si="186">SUM(G188,G189)</f>
        <v>0</v>
      </c>
      <c r="H187" s="392">
        <f t="shared" si="186"/>
        <v>0</v>
      </c>
      <c r="I187" s="493">
        <f t="shared" si="186"/>
        <v>0</v>
      </c>
      <c r="J187" s="391">
        <f t="shared" si="186"/>
        <v>0</v>
      </c>
      <c r="K187" s="392">
        <f t="shared" si="186"/>
        <v>0</v>
      </c>
      <c r="L187" s="393">
        <f t="shared" si="186"/>
        <v>0</v>
      </c>
      <c r="M187" s="492">
        <f t="shared" si="186"/>
        <v>0</v>
      </c>
      <c r="N187" s="392">
        <f t="shared" si="186"/>
        <v>0</v>
      </c>
      <c r="O187" s="493">
        <f>SUM(O188,O189)</f>
        <v>0</v>
      </c>
      <c r="P187" s="293"/>
      <c r="Q187" s="297"/>
    </row>
    <row r="188" spans="1:17" ht="36" hidden="1" x14ac:dyDescent="0.25">
      <c r="A188" s="341">
        <v>4240</v>
      </c>
      <c r="B188" s="40" t="s">
        <v>182</v>
      </c>
      <c r="C188" s="394">
        <f t="shared" si="170"/>
        <v>0</v>
      </c>
      <c r="D188" s="438"/>
      <c r="E188" s="436"/>
      <c r="F188" s="402">
        <f t="shared" ref="F188:F189" si="187">D188+E188</f>
        <v>0</v>
      </c>
      <c r="G188" s="435"/>
      <c r="H188" s="436"/>
      <c r="I188" s="437">
        <f t="shared" ref="I188:I189" si="188">G188+H188</f>
        <v>0</v>
      </c>
      <c r="J188" s="438"/>
      <c r="K188" s="436"/>
      <c r="L188" s="402">
        <f t="shared" ref="L188:L189" si="189">J188+K188</f>
        <v>0</v>
      </c>
      <c r="M188" s="435"/>
      <c r="N188" s="436"/>
      <c r="O188" s="437">
        <f t="shared" ref="O188:O189" si="190">M188+N188</f>
        <v>0</v>
      </c>
      <c r="P188" s="290"/>
      <c r="Q188" s="297"/>
    </row>
    <row r="189" spans="1:17" ht="24" hidden="1" x14ac:dyDescent="0.25">
      <c r="A189" s="75">
        <v>4250</v>
      </c>
      <c r="B189" s="43" t="s">
        <v>183</v>
      </c>
      <c r="C189" s="404">
        <f t="shared" si="170"/>
        <v>0</v>
      </c>
      <c r="D189" s="499"/>
      <c r="E189" s="500"/>
      <c r="F189" s="412">
        <f t="shared" si="187"/>
        <v>0</v>
      </c>
      <c r="G189" s="501"/>
      <c r="H189" s="500"/>
      <c r="I189" s="502">
        <f t="shared" si="188"/>
        <v>0</v>
      </c>
      <c r="J189" s="499"/>
      <c r="K189" s="500"/>
      <c r="L189" s="412">
        <f t="shared" si="189"/>
        <v>0</v>
      </c>
      <c r="M189" s="501"/>
      <c r="N189" s="500"/>
      <c r="O189" s="502">
        <f t="shared" si="190"/>
        <v>0</v>
      </c>
      <c r="P189" s="291"/>
      <c r="Q189" s="297"/>
    </row>
    <row r="190" spans="1:17" hidden="1" x14ac:dyDescent="0.25">
      <c r="A190" s="35">
        <v>4300</v>
      </c>
      <c r="B190" s="72" t="s">
        <v>184</v>
      </c>
      <c r="C190" s="381">
        <f t="shared" si="170"/>
        <v>0</v>
      </c>
      <c r="D190" s="391">
        <f t="shared" ref="D190:E190" si="191">SUM(D191)</f>
        <v>0</v>
      </c>
      <c r="E190" s="392">
        <f t="shared" si="191"/>
        <v>0</v>
      </c>
      <c r="F190" s="393">
        <f>SUM(F191)</f>
        <v>0</v>
      </c>
      <c r="G190" s="492">
        <f t="shared" ref="G190:N190" si="192">SUM(G191)</f>
        <v>0</v>
      </c>
      <c r="H190" s="392">
        <f t="shared" si="192"/>
        <v>0</v>
      </c>
      <c r="I190" s="493">
        <f t="shared" si="192"/>
        <v>0</v>
      </c>
      <c r="J190" s="391">
        <f t="shared" si="192"/>
        <v>0</v>
      </c>
      <c r="K190" s="392">
        <f t="shared" si="192"/>
        <v>0</v>
      </c>
      <c r="L190" s="393">
        <f t="shared" si="192"/>
        <v>0</v>
      </c>
      <c r="M190" s="492">
        <f t="shared" si="192"/>
        <v>0</v>
      </c>
      <c r="N190" s="392">
        <f t="shared" si="192"/>
        <v>0</v>
      </c>
      <c r="O190" s="493">
        <f>SUM(O191)</f>
        <v>0</v>
      </c>
      <c r="P190" s="293"/>
      <c r="Q190" s="297"/>
    </row>
    <row r="191" spans="1:17" ht="24" hidden="1" x14ac:dyDescent="0.25">
      <c r="A191" s="341">
        <v>4310</v>
      </c>
      <c r="B191" s="40" t="s">
        <v>185</v>
      </c>
      <c r="C191" s="394">
        <f t="shared" si="170"/>
        <v>0</v>
      </c>
      <c r="D191" s="509">
        <f t="shared" ref="D191:E191" si="193">SUM(D192:D192)</f>
        <v>0</v>
      </c>
      <c r="E191" s="510">
        <f t="shared" si="193"/>
        <v>0</v>
      </c>
      <c r="F191" s="402">
        <f>SUM(F192:F192)</f>
        <v>0</v>
      </c>
      <c r="G191" s="511">
        <f t="shared" ref="G191:N191" si="194">SUM(G192:G192)</f>
        <v>0</v>
      </c>
      <c r="H191" s="510">
        <f t="shared" si="194"/>
        <v>0</v>
      </c>
      <c r="I191" s="437">
        <f t="shared" si="194"/>
        <v>0</v>
      </c>
      <c r="J191" s="509">
        <f t="shared" si="194"/>
        <v>0</v>
      </c>
      <c r="K191" s="510">
        <f t="shared" si="194"/>
        <v>0</v>
      </c>
      <c r="L191" s="402">
        <f t="shared" si="194"/>
        <v>0</v>
      </c>
      <c r="M191" s="511">
        <f t="shared" si="194"/>
        <v>0</v>
      </c>
      <c r="N191" s="510">
        <f t="shared" si="194"/>
        <v>0</v>
      </c>
      <c r="O191" s="437">
        <f>SUM(O192:O192)</f>
        <v>0</v>
      </c>
      <c r="P191" s="290"/>
      <c r="Q191" s="297"/>
    </row>
    <row r="192" spans="1:17" ht="36" hidden="1" x14ac:dyDescent="0.25">
      <c r="A192" s="30">
        <v>4311</v>
      </c>
      <c r="B192" s="43" t="s">
        <v>186</v>
      </c>
      <c r="C192" s="404">
        <f t="shared" si="170"/>
        <v>0</v>
      </c>
      <c r="D192" s="499"/>
      <c r="E192" s="500"/>
      <c r="F192" s="412">
        <f>D192+E192</f>
        <v>0</v>
      </c>
      <c r="G192" s="501"/>
      <c r="H192" s="500"/>
      <c r="I192" s="502">
        <f>G192+H192</f>
        <v>0</v>
      </c>
      <c r="J192" s="499"/>
      <c r="K192" s="500"/>
      <c r="L192" s="412">
        <f>J192+K192</f>
        <v>0</v>
      </c>
      <c r="M192" s="501"/>
      <c r="N192" s="500"/>
      <c r="O192" s="502">
        <f>M192+N192</f>
        <v>0</v>
      </c>
      <c r="P192" s="291"/>
      <c r="Q192" s="297"/>
    </row>
    <row r="193" spans="1:17" s="19" customFormat="1" ht="24" x14ac:dyDescent="0.25">
      <c r="A193" s="89"/>
      <c r="B193" s="17" t="s">
        <v>187</v>
      </c>
      <c r="C193" s="480">
        <f t="shared" si="170"/>
        <v>2400</v>
      </c>
      <c r="D193" s="481">
        <f t="shared" ref="D193:E193" si="195">SUM(D194,D229,D268)</f>
        <v>0</v>
      </c>
      <c r="E193" s="485">
        <f t="shared" si="195"/>
        <v>2400</v>
      </c>
      <c r="F193" s="946">
        <f>SUM(F194,F229,F268)</f>
        <v>2400</v>
      </c>
      <c r="G193" s="484">
        <f t="shared" ref="G193:N193" si="196">SUM(G194,G229,G268)</f>
        <v>0</v>
      </c>
      <c r="H193" s="485">
        <f t="shared" si="196"/>
        <v>0</v>
      </c>
      <c r="I193" s="946">
        <f t="shared" si="196"/>
        <v>0</v>
      </c>
      <c r="J193" s="481">
        <f t="shared" si="196"/>
        <v>0</v>
      </c>
      <c r="K193" s="482">
        <f t="shared" si="196"/>
        <v>0</v>
      </c>
      <c r="L193" s="483">
        <f t="shared" si="196"/>
        <v>0</v>
      </c>
      <c r="M193" s="484">
        <f t="shared" si="196"/>
        <v>0</v>
      </c>
      <c r="N193" s="482">
        <f t="shared" si="196"/>
        <v>0</v>
      </c>
      <c r="O193" s="526">
        <f>SUM(O194,O229,O268)</f>
        <v>0</v>
      </c>
      <c r="P193" s="316"/>
      <c r="Q193" s="182"/>
    </row>
    <row r="194" spans="1:17" x14ac:dyDescent="0.25">
      <c r="A194" s="70">
        <v>5000</v>
      </c>
      <c r="B194" s="70" t="s">
        <v>188</v>
      </c>
      <c r="C194" s="486">
        <f t="shared" si="170"/>
        <v>2400</v>
      </c>
      <c r="D194" s="487">
        <f t="shared" ref="D194:E194" si="197">D195+D203</f>
        <v>0</v>
      </c>
      <c r="E194" s="491">
        <f t="shared" si="197"/>
        <v>2400</v>
      </c>
      <c r="F194" s="947">
        <f>F195+F203</f>
        <v>2400</v>
      </c>
      <c r="G194" s="490">
        <f t="shared" ref="G194:N194" si="198">G195+G203</f>
        <v>0</v>
      </c>
      <c r="H194" s="491">
        <f t="shared" si="198"/>
        <v>0</v>
      </c>
      <c r="I194" s="947">
        <f t="shared" si="198"/>
        <v>0</v>
      </c>
      <c r="J194" s="487">
        <f t="shared" si="198"/>
        <v>0</v>
      </c>
      <c r="K194" s="488">
        <f t="shared" si="198"/>
        <v>0</v>
      </c>
      <c r="L194" s="489">
        <f t="shared" si="198"/>
        <v>0</v>
      </c>
      <c r="M194" s="490">
        <f t="shared" si="198"/>
        <v>0</v>
      </c>
      <c r="N194" s="488">
        <f t="shared" si="198"/>
        <v>0</v>
      </c>
      <c r="O194" s="491">
        <f>O195+O203</f>
        <v>0</v>
      </c>
      <c r="P194" s="313"/>
      <c r="Q194" s="297"/>
    </row>
    <row r="195" spans="1:17" hidden="1" x14ac:dyDescent="0.25">
      <c r="A195" s="35">
        <v>5100</v>
      </c>
      <c r="B195" s="72" t="s">
        <v>189</v>
      </c>
      <c r="C195" s="381">
        <f t="shared" si="170"/>
        <v>0</v>
      </c>
      <c r="D195" s="391">
        <f t="shared" ref="D195:E195" si="199">D196+D197+D200+D201+D202</f>
        <v>0</v>
      </c>
      <c r="E195" s="392">
        <f t="shared" si="199"/>
        <v>0</v>
      </c>
      <c r="F195" s="393">
        <f>F196+F197+F200+F201+F202</f>
        <v>0</v>
      </c>
      <c r="G195" s="492">
        <f t="shared" ref="G195:N195" si="200">G196+G197+G200+G201+G202</f>
        <v>0</v>
      </c>
      <c r="H195" s="392">
        <f t="shared" si="200"/>
        <v>0</v>
      </c>
      <c r="I195" s="493">
        <f t="shared" si="200"/>
        <v>0</v>
      </c>
      <c r="J195" s="391">
        <f t="shared" si="200"/>
        <v>0</v>
      </c>
      <c r="K195" s="392">
        <f t="shared" si="200"/>
        <v>0</v>
      </c>
      <c r="L195" s="393">
        <f t="shared" si="200"/>
        <v>0</v>
      </c>
      <c r="M195" s="492">
        <f t="shared" si="200"/>
        <v>0</v>
      </c>
      <c r="N195" s="392">
        <f t="shared" si="200"/>
        <v>0</v>
      </c>
      <c r="O195" s="493">
        <f>O196+O197+O200+O201+O202</f>
        <v>0</v>
      </c>
      <c r="P195" s="293"/>
      <c r="Q195" s="297"/>
    </row>
    <row r="196" spans="1:17" hidden="1" x14ac:dyDescent="0.25">
      <c r="A196" s="341">
        <v>5110</v>
      </c>
      <c r="B196" s="40" t="s">
        <v>190</v>
      </c>
      <c r="C196" s="394">
        <f t="shared" si="170"/>
        <v>0</v>
      </c>
      <c r="D196" s="438"/>
      <c r="E196" s="436"/>
      <c r="F196" s="402">
        <f>D196+E196</f>
        <v>0</v>
      </c>
      <c r="G196" s="435"/>
      <c r="H196" s="436"/>
      <c r="I196" s="437">
        <f>G196+H196</f>
        <v>0</v>
      </c>
      <c r="J196" s="438"/>
      <c r="K196" s="436"/>
      <c r="L196" s="402">
        <f>J196+K196</f>
        <v>0</v>
      </c>
      <c r="M196" s="435"/>
      <c r="N196" s="436"/>
      <c r="O196" s="437">
        <f>M196+N196</f>
        <v>0</v>
      </c>
      <c r="P196" s="290"/>
      <c r="Q196" s="297"/>
    </row>
    <row r="197" spans="1:17" ht="24" hidden="1" x14ac:dyDescent="0.25">
      <c r="A197" s="75">
        <v>5120</v>
      </c>
      <c r="B197" s="43" t="s">
        <v>191</v>
      </c>
      <c r="C197" s="404">
        <f t="shared" si="170"/>
        <v>0</v>
      </c>
      <c r="D197" s="504">
        <f t="shared" ref="D197:E197" si="201">D198+D199</f>
        <v>0</v>
      </c>
      <c r="E197" s="505">
        <f t="shared" si="201"/>
        <v>0</v>
      </c>
      <c r="F197" s="412">
        <f>F198+F199</f>
        <v>0</v>
      </c>
      <c r="G197" s="506">
        <f t="shared" ref="G197:O197" si="202">G198+G199</f>
        <v>0</v>
      </c>
      <c r="H197" s="505">
        <f t="shared" si="202"/>
        <v>0</v>
      </c>
      <c r="I197" s="502">
        <f t="shared" si="202"/>
        <v>0</v>
      </c>
      <c r="J197" s="504">
        <f t="shared" si="202"/>
        <v>0</v>
      </c>
      <c r="K197" s="505">
        <f t="shared" si="202"/>
        <v>0</v>
      </c>
      <c r="L197" s="412">
        <f t="shared" si="202"/>
        <v>0</v>
      </c>
      <c r="M197" s="506">
        <f t="shared" si="202"/>
        <v>0</v>
      </c>
      <c r="N197" s="505">
        <f t="shared" si="202"/>
        <v>0</v>
      </c>
      <c r="O197" s="502">
        <f t="shared" si="202"/>
        <v>0</v>
      </c>
      <c r="P197" s="291"/>
      <c r="Q197" s="297"/>
    </row>
    <row r="198" spans="1:17" hidden="1" x14ac:dyDescent="0.25">
      <c r="A198" s="30">
        <v>5121</v>
      </c>
      <c r="B198" s="43" t="s">
        <v>192</v>
      </c>
      <c r="C198" s="404">
        <f t="shared" si="170"/>
        <v>0</v>
      </c>
      <c r="D198" s="499"/>
      <c r="E198" s="500"/>
      <c r="F198" s="412">
        <f t="shared" ref="F198:F202" si="203">D198+E198</f>
        <v>0</v>
      </c>
      <c r="G198" s="501"/>
      <c r="H198" s="500"/>
      <c r="I198" s="502">
        <f t="shared" ref="I198:I202" si="204">G198+H198</f>
        <v>0</v>
      </c>
      <c r="J198" s="499"/>
      <c r="K198" s="500"/>
      <c r="L198" s="412">
        <f t="shared" ref="L198:L202" si="205">J198+K198</f>
        <v>0</v>
      </c>
      <c r="M198" s="501"/>
      <c r="N198" s="500"/>
      <c r="O198" s="502">
        <f t="shared" ref="O198:O202" si="206">M198+N198</f>
        <v>0</v>
      </c>
      <c r="P198" s="291"/>
      <c r="Q198" s="297"/>
    </row>
    <row r="199" spans="1:17" ht="24" hidden="1" x14ac:dyDescent="0.25">
      <c r="A199" s="30">
        <v>5129</v>
      </c>
      <c r="B199" s="43" t="s">
        <v>193</v>
      </c>
      <c r="C199" s="404">
        <f t="shared" si="170"/>
        <v>0</v>
      </c>
      <c r="D199" s="499"/>
      <c r="E199" s="500"/>
      <c r="F199" s="412">
        <f t="shared" si="203"/>
        <v>0</v>
      </c>
      <c r="G199" s="501"/>
      <c r="H199" s="500"/>
      <c r="I199" s="502">
        <f t="shared" si="204"/>
        <v>0</v>
      </c>
      <c r="J199" s="499"/>
      <c r="K199" s="500"/>
      <c r="L199" s="412">
        <f t="shared" si="205"/>
        <v>0</v>
      </c>
      <c r="M199" s="501"/>
      <c r="N199" s="500"/>
      <c r="O199" s="502">
        <f t="shared" si="206"/>
        <v>0</v>
      </c>
      <c r="P199" s="291"/>
      <c r="Q199" s="297"/>
    </row>
    <row r="200" spans="1:17" hidden="1" x14ac:dyDescent="0.25">
      <c r="A200" s="75">
        <v>5130</v>
      </c>
      <c r="B200" s="43" t="s">
        <v>194</v>
      </c>
      <c r="C200" s="404">
        <f t="shared" si="170"/>
        <v>0</v>
      </c>
      <c r="D200" s="499"/>
      <c r="E200" s="500"/>
      <c r="F200" s="412">
        <f t="shared" si="203"/>
        <v>0</v>
      </c>
      <c r="G200" s="501"/>
      <c r="H200" s="500"/>
      <c r="I200" s="502">
        <f t="shared" si="204"/>
        <v>0</v>
      </c>
      <c r="J200" s="499"/>
      <c r="K200" s="500"/>
      <c r="L200" s="412">
        <f t="shared" si="205"/>
        <v>0</v>
      </c>
      <c r="M200" s="501"/>
      <c r="N200" s="500"/>
      <c r="O200" s="502">
        <f t="shared" si="206"/>
        <v>0</v>
      </c>
      <c r="P200" s="291"/>
      <c r="Q200" s="297"/>
    </row>
    <row r="201" spans="1:17" hidden="1" x14ac:dyDescent="0.25">
      <c r="A201" s="75">
        <v>5140</v>
      </c>
      <c r="B201" s="43" t="s">
        <v>195</v>
      </c>
      <c r="C201" s="404">
        <f t="shared" si="170"/>
        <v>0</v>
      </c>
      <c r="D201" s="499"/>
      <c r="E201" s="500"/>
      <c r="F201" s="412">
        <f t="shared" si="203"/>
        <v>0</v>
      </c>
      <c r="G201" s="501"/>
      <c r="H201" s="500"/>
      <c r="I201" s="502">
        <f t="shared" si="204"/>
        <v>0</v>
      </c>
      <c r="J201" s="499"/>
      <c r="K201" s="500"/>
      <c r="L201" s="412">
        <f t="shared" si="205"/>
        <v>0</v>
      </c>
      <c r="M201" s="501"/>
      <c r="N201" s="500"/>
      <c r="O201" s="502">
        <f t="shared" si="206"/>
        <v>0</v>
      </c>
      <c r="P201" s="291"/>
      <c r="Q201" s="297"/>
    </row>
    <row r="202" spans="1:17" ht="24" hidden="1" x14ac:dyDescent="0.25">
      <c r="A202" s="75">
        <v>5170</v>
      </c>
      <c r="B202" s="43" t="s">
        <v>196</v>
      </c>
      <c r="C202" s="404">
        <f t="shared" si="170"/>
        <v>0</v>
      </c>
      <c r="D202" s="499"/>
      <c r="E202" s="500"/>
      <c r="F202" s="412">
        <f t="shared" si="203"/>
        <v>0</v>
      </c>
      <c r="G202" s="501"/>
      <c r="H202" s="500"/>
      <c r="I202" s="502">
        <f t="shared" si="204"/>
        <v>0</v>
      </c>
      <c r="J202" s="499"/>
      <c r="K202" s="500"/>
      <c r="L202" s="412">
        <f t="shared" si="205"/>
        <v>0</v>
      </c>
      <c r="M202" s="501"/>
      <c r="N202" s="500"/>
      <c r="O202" s="502">
        <f t="shared" si="206"/>
        <v>0</v>
      </c>
      <c r="P202" s="291"/>
      <c r="Q202" s="297"/>
    </row>
    <row r="203" spans="1:17" x14ac:dyDescent="0.25">
      <c r="A203" s="35">
        <v>5200</v>
      </c>
      <c r="B203" s="72" t="s">
        <v>197</v>
      </c>
      <c r="C203" s="381">
        <f t="shared" si="170"/>
        <v>2400</v>
      </c>
      <c r="D203" s="391">
        <f t="shared" ref="D203:E203" si="207">D204+D214+D215+D224+D225+D226+D228</f>
        <v>0</v>
      </c>
      <c r="E203" s="493">
        <f t="shared" si="207"/>
        <v>2400</v>
      </c>
      <c r="F203" s="948">
        <f>F204+F214+F215+F224+F225+F226+F228</f>
        <v>2400</v>
      </c>
      <c r="G203" s="492">
        <f t="shared" ref="G203:O203" si="208">G204+G214+G215+G224+G225+G226+G228</f>
        <v>0</v>
      </c>
      <c r="H203" s="493">
        <f t="shared" si="208"/>
        <v>0</v>
      </c>
      <c r="I203" s="948">
        <f t="shared" si="208"/>
        <v>0</v>
      </c>
      <c r="J203" s="391">
        <f t="shared" si="208"/>
        <v>0</v>
      </c>
      <c r="K203" s="392">
        <f t="shared" si="208"/>
        <v>0</v>
      </c>
      <c r="L203" s="393">
        <f t="shared" si="208"/>
        <v>0</v>
      </c>
      <c r="M203" s="492">
        <f t="shared" si="208"/>
        <v>0</v>
      </c>
      <c r="N203" s="392">
        <f t="shared" si="208"/>
        <v>0</v>
      </c>
      <c r="O203" s="493">
        <f t="shared" si="208"/>
        <v>0</v>
      </c>
      <c r="P203" s="293"/>
      <c r="Q203" s="297"/>
    </row>
    <row r="204" spans="1:17" hidden="1" x14ac:dyDescent="0.25">
      <c r="A204" s="73">
        <v>5210</v>
      </c>
      <c r="B204" s="58" t="s">
        <v>198</v>
      </c>
      <c r="C204" s="455">
        <f t="shared" si="170"/>
        <v>0</v>
      </c>
      <c r="D204" s="494">
        <f>SUM(D205:D213)</f>
        <v>0</v>
      </c>
      <c r="E204" s="495">
        <f>SUM(E205:E213)</f>
        <v>0</v>
      </c>
      <c r="F204" s="496">
        <f t="shared" ref="F204:N204" si="209">SUM(F205:F213)</f>
        <v>0</v>
      </c>
      <c r="G204" s="497">
        <f t="shared" si="209"/>
        <v>0</v>
      </c>
      <c r="H204" s="495">
        <f t="shared" si="209"/>
        <v>0</v>
      </c>
      <c r="I204" s="498">
        <f t="shared" si="209"/>
        <v>0</v>
      </c>
      <c r="J204" s="494">
        <f t="shared" si="209"/>
        <v>0</v>
      </c>
      <c r="K204" s="495">
        <f t="shared" si="209"/>
        <v>0</v>
      </c>
      <c r="L204" s="496">
        <f t="shared" si="209"/>
        <v>0</v>
      </c>
      <c r="M204" s="497">
        <f t="shared" si="209"/>
        <v>0</v>
      </c>
      <c r="N204" s="495">
        <f t="shared" si="209"/>
        <v>0</v>
      </c>
      <c r="O204" s="498">
        <f>SUM(O205:O213)</f>
        <v>0</v>
      </c>
      <c r="P204" s="292"/>
      <c r="Q204" s="297"/>
    </row>
    <row r="205" spans="1:17" hidden="1" x14ac:dyDescent="0.25">
      <c r="A205" s="27">
        <v>5211</v>
      </c>
      <c r="B205" s="40" t="s">
        <v>199</v>
      </c>
      <c r="C205" s="394">
        <f t="shared" si="170"/>
        <v>0</v>
      </c>
      <c r="D205" s="438"/>
      <c r="E205" s="436"/>
      <c r="F205" s="402">
        <f t="shared" ref="F205:F214" si="210">D205+E205</f>
        <v>0</v>
      </c>
      <c r="G205" s="435"/>
      <c r="H205" s="436"/>
      <c r="I205" s="437">
        <f t="shared" ref="I205:I214" si="211">G205+H205</f>
        <v>0</v>
      </c>
      <c r="J205" s="438"/>
      <c r="K205" s="436"/>
      <c r="L205" s="402">
        <f t="shared" ref="L205:L214" si="212">J205+K205</f>
        <v>0</v>
      </c>
      <c r="M205" s="435"/>
      <c r="N205" s="436"/>
      <c r="O205" s="437">
        <f t="shared" ref="O205:O214" si="213">M205+N205</f>
        <v>0</v>
      </c>
      <c r="P205" s="290"/>
      <c r="Q205" s="297"/>
    </row>
    <row r="206" spans="1:17" hidden="1" x14ac:dyDescent="0.25">
      <c r="A206" s="30">
        <v>5212</v>
      </c>
      <c r="B206" s="43" t="s">
        <v>200</v>
      </c>
      <c r="C206" s="404">
        <f t="shared" si="170"/>
        <v>0</v>
      </c>
      <c r="D206" s="499"/>
      <c r="E206" s="500"/>
      <c r="F206" s="412">
        <f t="shared" si="210"/>
        <v>0</v>
      </c>
      <c r="G206" s="501"/>
      <c r="H206" s="500"/>
      <c r="I206" s="502">
        <f t="shared" si="211"/>
        <v>0</v>
      </c>
      <c r="J206" s="499"/>
      <c r="K206" s="500"/>
      <c r="L206" s="412">
        <f t="shared" si="212"/>
        <v>0</v>
      </c>
      <c r="M206" s="501"/>
      <c r="N206" s="500"/>
      <c r="O206" s="502">
        <f t="shared" si="213"/>
        <v>0</v>
      </c>
      <c r="P206" s="291"/>
      <c r="Q206" s="297"/>
    </row>
    <row r="207" spans="1:17" hidden="1" x14ac:dyDescent="0.25">
      <c r="A207" s="30">
        <v>5213</v>
      </c>
      <c r="B207" s="43" t="s">
        <v>201</v>
      </c>
      <c r="C207" s="404">
        <f t="shared" si="170"/>
        <v>0</v>
      </c>
      <c r="D207" s="499"/>
      <c r="E207" s="500"/>
      <c r="F207" s="412">
        <f t="shared" si="210"/>
        <v>0</v>
      </c>
      <c r="G207" s="501"/>
      <c r="H207" s="500"/>
      <c r="I207" s="502">
        <f t="shared" si="211"/>
        <v>0</v>
      </c>
      <c r="J207" s="499"/>
      <c r="K207" s="500"/>
      <c r="L207" s="412">
        <f t="shared" si="212"/>
        <v>0</v>
      </c>
      <c r="M207" s="501"/>
      <c r="N207" s="500"/>
      <c r="O207" s="502">
        <f t="shared" si="213"/>
        <v>0</v>
      </c>
      <c r="P207" s="291"/>
      <c r="Q207" s="297"/>
    </row>
    <row r="208" spans="1:17" hidden="1" x14ac:dyDescent="0.25">
      <c r="A208" s="30">
        <v>5214</v>
      </c>
      <c r="B208" s="43" t="s">
        <v>202</v>
      </c>
      <c r="C208" s="404">
        <f t="shared" si="170"/>
        <v>0</v>
      </c>
      <c r="D208" s="499"/>
      <c r="E208" s="500"/>
      <c r="F208" s="412">
        <f t="shared" si="210"/>
        <v>0</v>
      </c>
      <c r="G208" s="501"/>
      <c r="H208" s="500"/>
      <c r="I208" s="502">
        <f t="shared" si="211"/>
        <v>0</v>
      </c>
      <c r="J208" s="499"/>
      <c r="K208" s="500"/>
      <c r="L208" s="412">
        <f t="shared" si="212"/>
        <v>0</v>
      </c>
      <c r="M208" s="501"/>
      <c r="N208" s="500"/>
      <c r="O208" s="502">
        <f t="shared" si="213"/>
        <v>0</v>
      </c>
      <c r="P208" s="291"/>
      <c r="Q208" s="297"/>
    </row>
    <row r="209" spans="1:17" hidden="1" x14ac:dyDescent="0.25">
      <c r="A209" s="30">
        <v>5215</v>
      </c>
      <c r="B209" s="43" t="s">
        <v>203</v>
      </c>
      <c r="C209" s="404">
        <f t="shared" si="170"/>
        <v>0</v>
      </c>
      <c r="D209" s="499"/>
      <c r="E209" s="500"/>
      <c r="F209" s="412">
        <f t="shared" si="210"/>
        <v>0</v>
      </c>
      <c r="G209" s="501"/>
      <c r="H209" s="500"/>
      <c r="I209" s="502">
        <f t="shared" si="211"/>
        <v>0</v>
      </c>
      <c r="J209" s="499"/>
      <c r="K209" s="500"/>
      <c r="L209" s="412">
        <f t="shared" si="212"/>
        <v>0</v>
      </c>
      <c r="M209" s="501"/>
      <c r="N209" s="500"/>
      <c r="O209" s="502">
        <f t="shared" si="213"/>
        <v>0</v>
      </c>
      <c r="P209" s="291"/>
      <c r="Q209" s="297"/>
    </row>
    <row r="210" spans="1:17" ht="24" hidden="1" x14ac:dyDescent="0.25">
      <c r="A210" s="30">
        <v>5216</v>
      </c>
      <c r="B210" s="43" t="s">
        <v>204</v>
      </c>
      <c r="C210" s="404">
        <f t="shared" si="170"/>
        <v>0</v>
      </c>
      <c r="D210" s="499"/>
      <c r="E210" s="500"/>
      <c r="F210" s="412">
        <f t="shared" si="210"/>
        <v>0</v>
      </c>
      <c r="G210" s="501"/>
      <c r="H210" s="500"/>
      <c r="I210" s="502">
        <f t="shared" si="211"/>
        <v>0</v>
      </c>
      <c r="J210" s="499"/>
      <c r="K210" s="500"/>
      <c r="L210" s="412">
        <f t="shared" si="212"/>
        <v>0</v>
      </c>
      <c r="M210" s="501"/>
      <c r="N210" s="500"/>
      <c r="O210" s="502">
        <f t="shared" si="213"/>
        <v>0</v>
      </c>
      <c r="P210" s="291"/>
      <c r="Q210" s="297"/>
    </row>
    <row r="211" spans="1:17" hidden="1" x14ac:dyDescent="0.25">
      <c r="A211" s="30">
        <v>5217</v>
      </c>
      <c r="B211" s="43" t="s">
        <v>205</v>
      </c>
      <c r="C211" s="404">
        <f t="shared" si="170"/>
        <v>0</v>
      </c>
      <c r="D211" s="499"/>
      <c r="E211" s="500"/>
      <c r="F211" s="412">
        <f t="shared" si="210"/>
        <v>0</v>
      </c>
      <c r="G211" s="501"/>
      <c r="H211" s="500"/>
      <c r="I211" s="502">
        <f t="shared" si="211"/>
        <v>0</v>
      </c>
      <c r="J211" s="499"/>
      <c r="K211" s="500"/>
      <c r="L211" s="412">
        <f t="shared" si="212"/>
        <v>0</v>
      </c>
      <c r="M211" s="501"/>
      <c r="N211" s="500"/>
      <c r="O211" s="502">
        <f t="shared" si="213"/>
        <v>0</v>
      </c>
      <c r="P211" s="291"/>
      <c r="Q211" s="297"/>
    </row>
    <row r="212" spans="1:17" hidden="1" x14ac:dyDescent="0.25">
      <c r="A212" s="30">
        <v>5218</v>
      </c>
      <c r="B212" s="43" t="s">
        <v>206</v>
      </c>
      <c r="C212" s="404">
        <f t="shared" si="170"/>
        <v>0</v>
      </c>
      <c r="D212" s="499"/>
      <c r="E212" s="500"/>
      <c r="F212" s="412">
        <f t="shared" si="210"/>
        <v>0</v>
      </c>
      <c r="G212" s="501"/>
      <c r="H212" s="500"/>
      <c r="I212" s="502">
        <f t="shared" si="211"/>
        <v>0</v>
      </c>
      <c r="J212" s="499"/>
      <c r="K212" s="500"/>
      <c r="L212" s="412">
        <f t="shared" si="212"/>
        <v>0</v>
      </c>
      <c r="M212" s="501"/>
      <c r="N212" s="500"/>
      <c r="O212" s="502">
        <f t="shared" si="213"/>
        <v>0</v>
      </c>
      <c r="P212" s="291"/>
      <c r="Q212" s="297"/>
    </row>
    <row r="213" spans="1:17" hidden="1" x14ac:dyDescent="0.25">
      <c r="A213" s="30">
        <v>5219</v>
      </c>
      <c r="B213" s="43" t="s">
        <v>207</v>
      </c>
      <c r="C213" s="404">
        <f t="shared" si="170"/>
        <v>0</v>
      </c>
      <c r="D213" s="499"/>
      <c r="E213" s="500"/>
      <c r="F213" s="412">
        <f t="shared" si="210"/>
        <v>0</v>
      </c>
      <c r="G213" s="501"/>
      <c r="H213" s="500"/>
      <c r="I213" s="502">
        <f t="shared" si="211"/>
        <v>0</v>
      </c>
      <c r="J213" s="499"/>
      <c r="K213" s="500"/>
      <c r="L213" s="412">
        <f t="shared" si="212"/>
        <v>0</v>
      </c>
      <c r="M213" s="501"/>
      <c r="N213" s="500"/>
      <c r="O213" s="502">
        <f t="shared" si="213"/>
        <v>0</v>
      </c>
      <c r="P213" s="291"/>
      <c r="Q213" s="297"/>
    </row>
    <row r="214" spans="1:17" ht="13.5" hidden="1" customHeight="1" x14ac:dyDescent="0.25">
      <c r="A214" s="75">
        <v>5220</v>
      </c>
      <c r="B214" s="43" t="s">
        <v>208</v>
      </c>
      <c r="C214" s="404">
        <f t="shared" si="170"/>
        <v>0</v>
      </c>
      <c r="D214" s="499"/>
      <c r="E214" s="500"/>
      <c r="F214" s="412">
        <f t="shared" si="210"/>
        <v>0</v>
      </c>
      <c r="G214" s="501"/>
      <c r="H214" s="500"/>
      <c r="I214" s="502">
        <f t="shared" si="211"/>
        <v>0</v>
      </c>
      <c r="J214" s="499"/>
      <c r="K214" s="500"/>
      <c r="L214" s="412">
        <f t="shared" si="212"/>
        <v>0</v>
      </c>
      <c r="M214" s="501"/>
      <c r="N214" s="500"/>
      <c r="O214" s="502">
        <f t="shared" si="213"/>
        <v>0</v>
      </c>
      <c r="P214" s="291"/>
      <c r="Q214" s="297"/>
    </row>
    <row r="215" spans="1:17" x14ac:dyDescent="0.25">
      <c r="A215" s="75">
        <v>5230</v>
      </c>
      <c r="B215" s="43" t="s">
        <v>209</v>
      </c>
      <c r="C215" s="404">
        <f t="shared" si="170"/>
        <v>2400</v>
      </c>
      <c r="D215" s="504">
        <f t="shared" ref="D215:E215" si="214">SUM(D216:D223)</f>
        <v>0</v>
      </c>
      <c r="E215" s="502">
        <f t="shared" si="214"/>
        <v>2400</v>
      </c>
      <c r="F215" s="949">
        <f>SUM(F216:F223)</f>
        <v>2400</v>
      </c>
      <c r="G215" s="506">
        <f t="shared" ref="G215:N215" si="215">SUM(G216:G223)</f>
        <v>0</v>
      </c>
      <c r="H215" s="502">
        <f t="shared" si="215"/>
        <v>0</v>
      </c>
      <c r="I215" s="949">
        <f t="shared" si="215"/>
        <v>0</v>
      </c>
      <c r="J215" s="504">
        <f t="shared" si="215"/>
        <v>0</v>
      </c>
      <c r="K215" s="505">
        <f t="shared" si="215"/>
        <v>0</v>
      </c>
      <c r="L215" s="412">
        <f t="shared" si="215"/>
        <v>0</v>
      </c>
      <c r="M215" s="506">
        <f t="shared" si="215"/>
        <v>0</v>
      </c>
      <c r="N215" s="505">
        <f t="shared" si="215"/>
        <v>0</v>
      </c>
      <c r="O215" s="502">
        <f>SUM(O216:O223)</f>
        <v>0</v>
      </c>
      <c r="P215" s="291"/>
      <c r="Q215" s="297"/>
    </row>
    <row r="216" spans="1:17" hidden="1" x14ac:dyDescent="0.25">
      <c r="A216" s="30">
        <v>5231</v>
      </c>
      <c r="B216" s="43" t="s">
        <v>210</v>
      </c>
      <c r="C216" s="404">
        <f t="shared" si="170"/>
        <v>0</v>
      </c>
      <c r="D216" s="499"/>
      <c r="E216" s="500"/>
      <c r="F216" s="412">
        <f t="shared" ref="F216:F225" si="216">D216+E216</f>
        <v>0</v>
      </c>
      <c r="G216" s="501"/>
      <c r="H216" s="500"/>
      <c r="I216" s="502">
        <f t="shared" ref="I216:I225" si="217">G216+H216</f>
        <v>0</v>
      </c>
      <c r="J216" s="499"/>
      <c r="K216" s="500"/>
      <c r="L216" s="412">
        <f t="shared" ref="L216:L225" si="218">J216+K216</f>
        <v>0</v>
      </c>
      <c r="M216" s="501"/>
      <c r="N216" s="500"/>
      <c r="O216" s="502">
        <f t="shared" ref="O216:O225" si="219">M216+N216</f>
        <v>0</v>
      </c>
      <c r="P216" s="291"/>
      <c r="Q216" s="297"/>
    </row>
    <row r="217" spans="1:17" hidden="1" x14ac:dyDescent="0.25">
      <c r="A217" s="30">
        <v>5232</v>
      </c>
      <c r="B217" s="43" t="s">
        <v>211</v>
      </c>
      <c r="C217" s="404">
        <f t="shared" si="170"/>
        <v>0</v>
      </c>
      <c r="D217" s="499"/>
      <c r="E217" s="500"/>
      <c r="F217" s="412">
        <f t="shared" si="216"/>
        <v>0</v>
      </c>
      <c r="G217" s="501"/>
      <c r="H217" s="500"/>
      <c r="I217" s="502">
        <f t="shared" si="217"/>
        <v>0</v>
      </c>
      <c r="J217" s="499"/>
      <c r="K217" s="500"/>
      <c r="L217" s="412">
        <f t="shared" si="218"/>
        <v>0</v>
      </c>
      <c r="M217" s="501"/>
      <c r="N217" s="500"/>
      <c r="O217" s="502">
        <f t="shared" si="219"/>
        <v>0</v>
      </c>
      <c r="P217" s="291"/>
      <c r="Q217" s="297"/>
    </row>
    <row r="218" spans="1:17" hidden="1" x14ac:dyDescent="0.25">
      <c r="A218" s="30">
        <v>5233</v>
      </c>
      <c r="B218" s="43" t="s">
        <v>212</v>
      </c>
      <c r="C218" s="404">
        <f t="shared" si="170"/>
        <v>0</v>
      </c>
      <c r="D218" s="499"/>
      <c r="E218" s="500"/>
      <c r="F218" s="412">
        <f t="shared" si="216"/>
        <v>0</v>
      </c>
      <c r="G218" s="501"/>
      <c r="H218" s="500"/>
      <c r="I218" s="502">
        <f t="shared" si="217"/>
        <v>0</v>
      </c>
      <c r="J218" s="499"/>
      <c r="K218" s="500"/>
      <c r="L218" s="412">
        <f t="shared" si="218"/>
        <v>0</v>
      </c>
      <c r="M218" s="501"/>
      <c r="N218" s="500"/>
      <c r="O218" s="502">
        <f t="shared" si="219"/>
        <v>0</v>
      </c>
      <c r="P218" s="291"/>
      <c r="Q218" s="297"/>
    </row>
    <row r="219" spans="1:17" ht="24" hidden="1" x14ac:dyDescent="0.25">
      <c r="A219" s="30">
        <v>5234</v>
      </c>
      <c r="B219" s="43" t="s">
        <v>213</v>
      </c>
      <c r="C219" s="404">
        <f t="shared" si="170"/>
        <v>0</v>
      </c>
      <c r="D219" s="499"/>
      <c r="E219" s="500"/>
      <c r="F219" s="412">
        <f t="shared" si="216"/>
        <v>0</v>
      </c>
      <c r="G219" s="501"/>
      <c r="H219" s="500"/>
      <c r="I219" s="502">
        <f t="shared" si="217"/>
        <v>0</v>
      </c>
      <c r="J219" s="499"/>
      <c r="K219" s="500"/>
      <c r="L219" s="412">
        <f t="shared" si="218"/>
        <v>0</v>
      </c>
      <c r="M219" s="501"/>
      <c r="N219" s="500"/>
      <c r="O219" s="502">
        <f t="shared" si="219"/>
        <v>0</v>
      </c>
      <c r="P219" s="291"/>
      <c r="Q219" s="297"/>
    </row>
    <row r="220" spans="1:17" ht="14.25" hidden="1" customHeight="1" x14ac:dyDescent="0.25">
      <c r="A220" s="30">
        <v>5236</v>
      </c>
      <c r="B220" s="43" t="s">
        <v>214</v>
      </c>
      <c r="C220" s="404">
        <f t="shared" si="170"/>
        <v>0</v>
      </c>
      <c r="D220" s="499"/>
      <c r="E220" s="500"/>
      <c r="F220" s="412">
        <f t="shared" si="216"/>
        <v>0</v>
      </c>
      <c r="G220" s="501"/>
      <c r="H220" s="500"/>
      <c r="I220" s="502">
        <f t="shared" si="217"/>
        <v>0</v>
      </c>
      <c r="J220" s="499"/>
      <c r="K220" s="500"/>
      <c r="L220" s="412">
        <f t="shared" si="218"/>
        <v>0</v>
      </c>
      <c r="M220" s="501"/>
      <c r="N220" s="500"/>
      <c r="O220" s="502">
        <f t="shared" si="219"/>
        <v>0</v>
      </c>
      <c r="P220" s="291"/>
      <c r="Q220" s="297"/>
    </row>
    <row r="221" spans="1:17" ht="14.25" hidden="1" customHeight="1" x14ac:dyDescent="0.25">
      <c r="A221" s="30">
        <v>5237</v>
      </c>
      <c r="B221" s="43" t="s">
        <v>215</v>
      </c>
      <c r="C221" s="404">
        <f t="shared" si="170"/>
        <v>0</v>
      </c>
      <c r="D221" s="499"/>
      <c r="E221" s="500"/>
      <c r="F221" s="412">
        <f t="shared" si="216"/>
        <v>0</v>
      </c>
      <c r="G221" s="501"/>
      <c r="H221" s="500"/>
      <c r="I221" s="502">
        <f t="shared" si="217"/>
        <v>0</v>
      </c>
      <c r="J221" s="499"/>
      <c r="K221" s="500"/>
      <c r="L221" s="412">
        <f t="shared" si="218"/>
        <v>0</v>
      </c>
      <c r="M221" s="501"/>
      <c r="N221" s="500"/>
      <c r="O221" s="502">
        <f t="shared" si="219"/>
        <v>0</v>
      </c>
      <c r="P221" s="291"/>
      <c r="Q221" s="297"/>
    </row>
    <row r="222" spans="1:17" ht="24" hidden="1" x14ac:dyDescent="0.25">
      <c r="A222" s="30">
        <v>5238</v>
      </c>
      <c r="B222" s="43" t="s">
        <v>216</v>
      </c>
      <c r="C222" s="404">
        <f t="shared" si="170"/>
        <v>0</v>
      </c>
      <c r="D222" s="499"/>
      <c r="E222" s="500"/>
      <c r="F222" s="412">
        <f t="shared" si="216"/>
        <v>0</v>
      </c>
      <c r="G222" s="501"/>
      <c r="H222" s="500"/>
      <c r="I222" s="502">
        <f t="shared" si="217"/>
        <v>0</v>
      </c>
      <c r="J222" s="499"/>
      <c r="K222" s="500"/>
      <c r="L222" s="412">
        <f t="shared" si="218"/>
        <v>0</v>
      </c>
      <c r="M222" s="501"/>
      <c r="N222" s="500"/>
      <c r="O222" s="502">
        <f t="shared" si="219"/>
        <v>0</v>
      </c>
      <c r="P222" s="291"/>
      <c r="Q222" s="297"/>
    </row>
    <row r="223" spans="1:17" ht="24" x14ac:dyDescent="0.25">
      <c r="A223" s="30">
        <v>5239</v>
      </c>
      <c r="B223" s="43" t="s">
        <v>217</v>
      </c>
      <c r="C223" s="404">
        <f t="shared" si="170"/>
        <v>2400</v>
      </c>
      <c r="D223" s="499"/>
      <c r="E223" s="938">
        <v>2400</v>
      </c>
      <c r="F223" s="949">
        <f t="shared" si="216"/>
        <v>2400</v>
      </c>
      <c r="G223" s="501"/>
      <c r="H223" s="938"/>
      <c r="I223" s="949">
        <f t="shared" si="217"/>
        <v>0</v>
      </c>
      <c r="J223" s="499"/>
      <c r="K223" s="500"/>
      <c r="L223" s="412">
        <f t="shared" si="218"/>
        <v>0</v>
      </c>
      <c r="M223" s="501"/>
      <c r="N223" s="500"/>
      <c r="O223" s="502">
        <f t="shared" si="219"/>
        <v>0</v>
      </c>
      <c r="P223" s="291" t="s">
        <v>497</v>
      </c>
      <c r="Q223" s="297"/>
    </row>
    <row r="224" spans="1:17" ht="24" hidden="1" x14ac:dyDescent="0.25">
      <c r="A224" s="75">
        <v>5240</v>
      </c>
      <c r="B224" s="43" t="s">
        <v>218</v>
      </c>
      <c r="C224" s="404">
        <f t="shared" si="170"/>
        <v>0</v>
      </c>
      <c r="D224" s="499"/>
      <c r="E224" s="500"/>
      <c r="F224" s="412">
        <f t="shared" si="216"/>
        <v>0</v>
      </c>
      <c r="G224" s="501"/>
      <c r="H224" s="500"/>
      <c r="I224" s="502">
        <f t="shared" si="217"/>
        <v>0</v>
      </c>
      <c r="J224" s="499"/>
      <c r="K224" s="500"/>
      <c r="L224" s="412">
        <f t="shared" si="218"/>
        <v>0</v>
      </c>
      <c r="M224" s="501"/>
      <c r="N224" s="500"/>
      <c r="O224" s="502">
        <f t="shared" si="219"/>
        <v>0</v>
      </c>
      <c r="P224" s="291"/>
      <c r="Q224" s="297"/>
    </row>
    <row r="225" spans="1:17" hidden="1" x14ac:dyDescent="0.25">
      <c r="A225" s="75">
        <v>5250</v>
      </c>
      <c r="B225" s="43" t="s">
        <v>219</v>
      </c>
      <c r="C225" s="404">
        <f t="shared" si="170"/>
        <v>0</v>
      </c>
      <c r="D225" s="499"/>
      <c r="E225" s="500"/>
      <c r="F225" s="412">
        <f t="shared" si="216"/>
        <v>0</v>
      </c>
      <c r="G225" s="501"/>
      <c r="H225" s="500"/>
      <c r="I225" s="502">
        <f t="shared" si="217"/>
        <v>0</v>
      </c>
      <c r="J225" s="499"/>
      <c r="K225" s="500"/>
      <c r="L225" s="412">
        <f t="shared" si="218"/>
        <v>0</v>
      </c>
      <c r="M225" s="501"/>
      <c r="N225" s="500"/>
      <c r="O225" s="502">
        <f t="shared" si="219"/>
        <v>0</v>
      </c>
      <c r="P225" s="291"/>
      <c r="Q225" s="297"/>
    </row>
    <row r="226" spans="1:17" hidden="1" x14ac:dyDescent="0.25">
      <c r="A226" s="75">
        <v>5260</v>
      </c>
      <c r="B226" s="43" t="s">
        <v>220</v>
      </c>
      <c r="C226" s="404">
        <f t="shared" si="170"/>
        <v>0</v>
      </c>
      <c r="D226" s="504">
        <f t="shared" ref="D226:E226" si="220">SUM(D227)</f>
        <v>0</v>
      </c>
      <c r="E226" s="505">
        <f t="shared" si="220"/>
        <v>0</v>
      </c>
      <c r="F226" s="412">
        <f>SUM(F227)</f>
        <v>0</v>
      </c>
      <c r="G226" s="506">
        <f t="shared" ref="G226:N226" si="221">SUM(G227)</f>
        <v>0</v>
      </c>
      <c r="H226" s="505">
        <f t="shared" si="221"/>
        <v>0</v>
      </c>
      <c r="I226" s="502">
        <f t="shared" si="221"/>
        <v>0</v>
      </c>
      <c r="J226" s="504">
        <f t="shared" si="221"/>
        <v>0</v>
      </c>
      <c r="K226" s="505">
        <f t="shared" si="221"/>
        <v>0</v>
      </c>
      <c r="L226" s="412">
        <f t="shared" si="221"/>
        <v>0</v>
      </c>
      <c r="M226" s="506">
        <f t="shared" si="221"/>
        <v>0</v>
      </c>
      <c r="N226" s="505">
        <f t="shared" si="221"/>
        <v>0</v>
      </c>
      <c r="O226" s="502">
        <f>SUM(O227)</f>
        <v>0</v>
      </c>
      <c r="P226" s="291"/>
      <c r="Q226" s="297"/>
    </row>
    <row r="227" spans="1:17" ht="24" hidden="1" x14ac:dyDescent="0.25">
      <c r="A227" s="30">
        <v>5269</v>
      </c>
      <c r="B227" s="43" t="s">
        <v>221</v>
      </c>
      <c r="C227" s="404">
        <f t="shared" si="170"/>
        <v>0</v>
      </c>
      <c r="D227" s="499"/>
      <c r="E227" s="500"/>
      <c r="F227" s="412">
        <f t="shared" ref="F227:F228" si="222">D227+E227</f>
        <v>0</v>
      </c>
      <c r="G227" s="501"/>
      <c r="H227" s="500"/>
      <c r="I227" s="502">
        <f t="shared" ref="I227:I228" si="223">G227+H227</f>
        <v>0</v>
      </c>
      <c r="J227" s="499"/>
      <c r="K227" s="500"/>
      <c r="L227" s="412">
        <f t="shared" ref="L227:L228" si="224">J227+K227</f>
        <v>0</v>
      </c>
      <c r="M227" s="501"/>
      <c r="N227" s="500"/>
      <c r="O227" s="502">
        <f t="shared" ref="O227:O228" si="225">M227+N227</f>
        <v>0</v>
      </c>
      <c r="P227" s="291"/>
      <c r="Q227" s="297"/>
    </row>
    <row r="228" spans="1:17" ht="24" hidden="1" x14ac:dyDescent="0.25">
      <c r="A228" s="73">
        <v>5270</v>
      </c>
      <c r="B228" s="58" t="s">
        <v>222</v>
      </c>
      <c r="C228" s="455">
        <f t="shared" si="170"/>
        <v>0</v>
      </c>
      <c r="D228" s="456"/>
      <c r="E228" s="457"/>
      <c r="F228" s="496">
        <f t="shared" si="222"/>
        <v>0</v>
      </c>
      <c r="G228" s="507"/>
      <c r="H228" s="457"/>
      <c r="I228" s="498">
        <f t="shared" si="223"/>
        <v>0</v>
      </c>
      <c r="J228" s="456"/>
      <c r="K228" s="457"/>
      <c r="L228" s="496">
        <f t="shared" si="224"/>
        <v>0</v>
      </c>
      <c r="M228" s="507"/>
      <c r="N228" s="457"/>
      <c r="O228" s="498">
        <f t="shared" si="225"/>
        <v>0</v>
      </c>
      <c r="P228" s="292"/>
      <c r="Q228" s="297"/>
    </row>
    <row r="229" spans="1:17" hidden="1" x14ac:dyDescent="0.25">
      <c r="A229" s="70">
        <v>6000</v>
      </c>
      <c r="B229" s="70" t="s">
        <v>223</v>
      </c>
      <c r="C229" s="486">
        <f t="shared" si="170"/>
        <v>0</v>
      </c>
      <c r="D229" s="487">
        <f t="shared" ref="D229:E229" si="226">D230+D250+D258</f>
        <v>0</v>
      </c>
      <c r="E229" s="488">
        <f t="shared" si="226"/>
        <v>0</v>
      </c>
      <c r="F229" s="489">
        <f>F230+F250+F258</f>
        <v>0</v>
      </c>
      <c r="G229" s="490">
        <f t="shared" ref="G229:N229" si="227">G230+G250+G258</f>
        <v>0</v>
      </c>
      <c r="H229" s="488">
        <f t="shared" si="227"/>
        <v>0</v>
      </c>
      <c r="I229" s="491">
        <f t="shared" si="227"/>
        <v>0</v>
      </c>
      <c r="J229" s="487">
        <f t="shared" si="227"/>
        <v>0</v>
      </c>
      <c r="K229" s="488">
        <f t="shared" si="227"/>
        <v>0</v>
      </c>
      <c r="L229" s="489">
        <f t="shared" si="227"/>
        <v>0</v>
      </c>
      <c r="M229" s="490">
        <f t="shared" si="227"/>
        <v>0</v>
      </c>
      <c r="N229" s="488">
        <f t="shared" si="227"/>
        <v>0</v>
      </c>
      <c r="O229" s="491">
        <f>O230+O250+O258</f>
        <v>0</v>
      </c>
      <c r="P229" s="313"/>
      <c r="Q229" s="297"/>
    </row>
    <row r="230" spans="1:17" ht="14.25" hidden="1" customHeight="1" x14ac:dyDescent="0.25">
      <c r="A230" s="51">
        <v>6200</v>
      </c>
      <c r="B230" s="82" t="s">
        <v>224</v>
      </c>
      <c r="C230" s="521">
        <f t="shared" si="170"/>
        <v>0</v>
      </c>
      <c r="D230" s="522">
        <f t="shared" ref="D230:E230" si="228">SUM(D231,D232,D234,D237,D243,D244,D245)</f>
        <v>0</v>
      </c>
      <c r="E230" s="523">
        <f t="shared" si="228"/>
        <v>0</v>
      </c>
      <c r="F230" s="524">
        <f>SUM(F231,F232,F234,F237,F243,F244,F245)</f>
        <v>0</v>
      </c>
      <c r="G230" s="525">
        <f t="shared" ref="G230:N230" si="229">SUM(G231,G232,G234,G237,G243,G244,G245)</f>
        <v>0</v>
      </c>
      <c r="H230" s="523">
        <f t="shared" si="229"/>
        <v>0</v>
      </c>
      <c r="I230" s="514">
        <f t="shared" si="229"/>
        <v>0</v>
      </c>
      <c r="J230" s="522">
        <f t="shared" si="229"/>
        <v>0</v>
      </c>
      <c r="K230" s="523">
        <f t="shared" si="229"/>
        <v>0</v>
      </c>
      <c r="L230" s="524">
        <f t="shared" si="229"/>
        <v>0</v>
      </c>
      <c r="M230" s="525">
        <f t="shared" si="229"/>
        <v>0</v>
      </c>
      <c r="N230" s="523">
        <f t="shared" si="229"/>
        <v>0</v>
      </c>
      <c r="O230" s="514">
        <f>SUM(O231,O232,O234,O237,O243,O244,O245)</f>
        <v>0</v>
      </c>
      <c r="P230" s="314"/>
      <c r="Q230" s="297"/>
    </row>
    <row r="231" spans="1:17" ht="24" hidden="1" x14ac:dyDescent="0.25">
      <c r="A231" s="341">
        <v>6220</v>
      </c>
      <c r="B231" s="40" t="s">
        <v>225</v>
      </c>
      <c r="C231" s="394">
        <f t="shared" si="170"/>
        <v>0</v>
      </c>
      <c r="D231" s="438"/>
      <c r="E231" s="436"/>
      <c r="F231" s="402">
        <f>D231+E231</f>
        <v>0</v>
      </c>
      <c r="G231" s="435"/>
      <c r="H231" s="436"/>
      <c r="I231" s="437">
        <f>G231+H231</f>
        <v>0</v>
      </c>
      <c r="J231" s="438"/>
      <c r="K231" s="436"/>
      <c r="L231" s="402">
        <f>J231+K231</f>
        <v>0</v>
      </c>
      <c r="M231" s="435"/>
      <c r="N231" s="436"/>
      <c r="O231" s="437">
        <f>M231+N231</f>
        <v>0</v>
      </c>
      <c r="P231" s="290"/>
      <c r="Q231" s="297"/>
    </row>
    <row r="232" spans="1:17" hidden="1" x14ac:dyDescent="0.25">
      <c r="A232" s="75">
        <v>6230</v>
      </c>
      <c r="B232" s="43" t="s">
        <v>226</v>
      </c>
      <c r="C232" s="404">
        <f t="shared" si="170"/>
        <v>0</v>
      </c>
      <c r="D232" s="504">
        <f t="shared" ref="D232:O232" si="230">SUM(D233)</f>
        <v>0</v>
      </c>
      <c r="E232" s="505">
        <f t="shared" si="230"/>
        <v>0</v>
      </c>
      <c r="F232" s="412">
        <f t="shared" si="230"/>
        <v>0</v>
      </c>
      <c r="G232" s="506">
        <f t="shared" si="230"/>
        <v>0</v>
      </c>
      <c r="H232" s="505">
        <f t="shared" si="230"/>
        <v>0</v>
      </c>
      <c r="I232" s="502">
        <f t="shared" si="230"/>
        <v>0</v>
      </c>
      <c r="J232" s="504">
        <f t="shared" si="230"/>
        <v>0</v>
      </c>
      <c r="K232" s="505">
        <f t="shared" si="230"/>
        <v>0</v>
      </c>
      <c r="L232" s="412">
        <f t="shared" si="230"/>
        <v>0</v>
      </c>
      <c r="M232" s="506">
        <f t="shared" si="230"/>
        <v>0</v>
      </c>
      <c r="N232" s="505">
        <f t="shared" si="230"/>
        <v>0</v>
      </c>
      <c r="O232" s="502">
        <f t="shared" si="230"/>
        <v>0</v>
      </c>
      <c r="P232" s="291"/>
      <c r="Q232" s="297"/>
    </row>
    <row r="233" spans="1:17" ht="24" hidden="1" x14ac:dyDescent="0.25">
      <c r="A233" s="30">
        <v>6239</v>
      </c>
      <c r="B233" s="40" t="s">
        <v>227</v>
      </c>
      <c r="C233" s="404">
        <f t="shared" si="170"/>
        <v>0</v>
      </c>
      <c r="D233" s="438"/>
      <c r="E233" s="436"/>
      <c r="F233" s="402">
        <f>D233+E233</f>
        <v>0</v>
      </c>
      <c r="G233" s="435"/>
      <c r="H233" s="436"/>
      <c r="I233" s="437">
        <f>G233+H233</f>
        <v>0</v>
      </c>
      <c r="J233" s="438"/>
      <c r="K233" s="436"/>
      <c r="L233" s="402">
        <f>J233+K233</f>
        <v>0</v>
      </c>
      <c r="M233" s="435"/>
      <c r="N233" s="436"/>
      <c r="O233" s="437">
        <f>M233+N233</f>
        <v>0</v>
      </c>
      <c r="P233" s="290"/>
      <c r="Q233" s="297"/>
    </row>
    <row r="234" spans="1:17" ht="24" hidden="1" x14ac:dyDescent="0.25">
      <c r="A234" s="75">
        <v>6240</v>
      </c>
      <c r="B234" s="43" t="s">
        <v>228</v>
      </c>
      <c r="C234" s="404">
        <f t="shared" si="170"/>
        <v>0</v>
      </c>
      <c r="D234" s="504">
        <f t="shared" ref="D234:E234" si="231">SUM(D235:D236)</f>
        <v>0</v>
      </c>
      <c r="E234" s="505">
        <f t="shared" si="231"/>
        <v>0</v>
      </c>
      <c r="F234" s="412">
        <f>SUM(F235:F236)</f>
        <v>0</v>
      </c>
      <c r="G234" s="506">
        <f t="shared" ref="G234:N234" si="232">SUM(G235:G236)</f>
        <v>0</v>
      </c>
      <c r="H234" s="505">
        <f t="shared" si="232"/>
        <v>0</v>
      </c>
      <c r="I234" s="502">
        <f t="shared" si="232"/>
        <v>0</v>
      </c>
      <c r="J234" s="504">
        <f t="shared" si="232"/>
        <v>0</v>
      </c>
      <c r="K234" s="505">
        <f t="shared" si="232"/>
        <v>0</v>
      </c>
      <c r="L234" s="412">
        <f t="shared" si="232"/>
        <v>0</v>
      </c>
      <c r="M234" s="506">
        <f t="shared" si="232"/>
        <v>0</v>
      </c>
      <c r="N234" s="505">
        <f t="shared" si="232"/>
        <v>0</v>
      </c>
      <c r="O234" s="502">
        <f>SUM(O235:O236)</f>
        <v>0</v>
      </c>
      <c r="P234" s="291"/>
      <c r="Q234" s="297"/>
    </row>
    <row r="235" spans="1:17" hidden="1" x14ac:dyDescent="0.25">
      <c r="A235" s="30">
        <v>6241</v>
      </c>
      <c r="B235" s="43" t="s">
        <v>229</v>
      </c>
      <c r="C235" s="404">
        <f t="shared" si="170"/>
        <v>0</v>
      </c>
      <c r="D235" s="499"/>
      <c r="E235" s="500"/>
      <c r="F235" s="412">
        <f t="shared" ref="F235:F236" si="233">D235+E235</f>
        <v>0</v>
      </c>
      <c r="G235" s="501"/>
      <c r="H235" s="500"/>
      <c r="I235" s="502">
        <f t="shared" ref="I235:I236" si="234">G235+H235</f>
        <v>0</v>
      </c>
      <c r="J235" s="499"/>
      <c r="K235" s="500"/>
      <c r="L235" s="412">
        <f t="shared" ref="L235:L236" si="235">J235+K235</f>
        <v>0</v>
      </c>
      <c r="M235" s="501"/>
      <c r="N235" s="500"/>
      <c r="O235" s="502">
        <f t="shared" ref="O235:O236" si="236">M235+N235</f>
        <v>0</v>
      </c>
      <c r="P235" s="291"/>
      <c r="Q235" s="297"/>
    </row>
    <row r="236" spans="1:17" hidden="1" x14ac:dyDescent="0.25">
      <c r="A236" s="30">
        <v>6242</v>
      </c>
      <c r="B236" s="43" t="s">
        <v>230</v>
      </c>
      <c r="C236" s="404">
        <f t="shared" si="170"/>
        <v>0</v>
      </c>
      <c r="D236" s="499"/>
      <c r="E236" s="500"/>
      <c r="F236" s="412">
        <f t="shared" si="233"/>
        <v>0</v>
      </c>
      <c r="G236" s="501"/>
      <c r="H236" s="500"/>
      <c r="I236" s="502">
        <f t="shared" si="234"/>
        <v>0</v>
      </c>
      <c r="J236" s="499"/>
      <c r="K236" s="500"/>
      <c r="L236" s="412">
        <f t="shared" si="235"/>
        <v>0</v>
      </c>
      <c r="M236" s="501"/>
      <c r="N236" s="500"/>
      <c r="O236" s="502">
        <f t="shared" si="236"/>
        <v>0</v>
      </c>
      <c r="P236" s="291"/>
      <c r="Q236" s="297"/>
    </row>
    <row r="237" spans="1:17" ht="25.5" hidden="1" customHeight="1" x14ac:dyDescent="0.25">
      <c r="A237" s="75">
        <v>6250</v>
      </c>
      <c r="B237" s="43" t="s">
        <v>231</v>
      </c>
      <c r="C237" s="404">
        <f t="shared" si="170"/>
        <v>0</v>
      </c>
      <c r="D237" s="504">
        <f t="shared" ref="D237:E237" si="237">SUM(D238:D242)</f>
        <v>0</v>
      </c>
      <c r="E237" s="505">
        <f t="shared" si="237"/>
        <v>0</v>
      </c>
      <c r="F237" s="412">
        <f>SUM(F238:F242)</f>
        <v>0</v>
      </c>
      <c r="G237" s="506">
        <f t="shared" ref="G237:N237" si="238">SUM(G238:G242)</f>
        <v>0</v>
      </c>
      <c r="H237" s="505">
        <f t="shared" si="238"/>
        <v>0</v>
      </c>
      <c r="I237" s="502">
        <f t="shared" si="238"/>
        <v>0</v>
      </c>
      <c r="J237" s="504">
        <f t="shared" si="238"/>
        <v>0</v>
      </c>
      <c r="K237" s="505">
        <f t="shared" si="238"/>
        <v>0</v>
      </c>
      <c r="L237" s="412">
        <f t="shared" si="238"/>
        <v>0</v>
      </c>
      <c r="M237" s="506">
        <f t="shared" si="238"/>
        <v>0</v>
      </c>
      <c r="N237" s="505">
        <f t="shared" si="238"/>
        <v>0</v>
      </c>
      <c r="O237" s="502">
        <f>SUM(O238:O242)</f>
        <v>0</v>
      </c>
      <c r="P237" s="291"/>
      <c r="Q237" s="297"/>
    </row>
    <row r="238" spans="1:17" ht="14.25" hidden="1" customHeight="1" x14ac:dyDescent="0.25">
      <c r="A238" s="30">
        <v>6252</v>
      </c>
      <c r="B238" s="43" t="s">
        <v>232</v>
      </c>
      <c r="C238" s="404">
        <f t="shared" si="170"/>
        <v>0</v>
      </c>
      <c r="D238" s="499"/>
      <c r="E238" s="500"/>
      <c r="F238" s="412">
        <f t="shared" ref="F238:F244" si="239">D238+E238</f>
        <v>0</v>
      </c>
      <c r="G238" s="501"/>
      <c r="H238" s="500"/>
      <c r="I238" s="502">
        <f t="shared" ref="I238:I244" si="240">G238+H238</f>
        <v>0</v>
      </c>
      <c r="J238" s="499"/>
      <c r="K238" s="500"/>
      <c r="L238" s="412">
        <f t="shared" ref="L238:L244" si="241">J238+K238</f>
        <v>0</v>
      </c>
      <c r="M238" s="501"/>
      <c r="N238" s="500"/>
      <c r="O238" s="502">
        <f t="shared" ref="O238:O244" si="242">M238+N238</f>
        <v>0</v>
      </c>
      <c r="P238" s="291"/>
      <c r="Q238" s="297"/>
    </row>
    <row r="239" spans="1:17" ht="14.25" hidden="1" customHeight="1" x14ac:dyDescent="0.25">
      <c r="A239" s="30">
        <v>6253</v>
      </c>
      <c r="B239" s="43" t="s">
        <v>233</v>
      </c>
      <c r="C239" s="404">
        <f t="shared" si="170"/>
        <v>0</v>
      </c>
      <c r="D239" s="499"/>
      <c r="E239" s="500"/>
      <c r="F239" s="412">
        <f t="shared" si="239"/>
        <v>0</v>
      </c>
      <c r="G239" s="501"/>
      <c r="H239" s="500"/>
      <c r="I239" s="502">
        <f t="shared" si="240"/>
        <v>0</v>
      </c>
      <c r="J239" s="499"/>
      <c r="K239" s="500"/>
      <c r="L239" s="412">
        <f t="shared" si="241"/>
        <v>0</v>
      </c>
      <c r="M239" s="501"/>
      <c r="N239" s="500"/>
      <c r="O239" s="502">
        <f t="shared" si="242"/>
        <v>0</v>
      </c>
      <c r="P239" s="291"/>
      <c r="Q239" s="297"/>
    </row>
    <row r="240" spans="1:17" ht="24" hidden="1" x14ac:dyDescent="0.25">
      <c r="A240" s="30">
        <v>6254</v>
      </c>
      <c r="B240" s="43" t="s">
        <v>234</v>
      </c>
      <c r="C240" s="404">
        <f t="shared" si="170"/>
        <v>0</v>
      </c>
      <c r="D240" s="499"/>
      <c r="E240" s="500"/>
      <c r="F240" s="412">
        <f t="shared" si="239"/>
        <v>0</v>
      </c>
      <c r="G240" s="501"/>
      <c r="H240" s="500"/>
      <c r="I240" s="502">
        <f t="shared" si="240"/>
        <v>0</v>
      </c>
      <c r="J240" s="499"/>
      <c r="K240" s="500"/>
      <c r="L240" s="412">
        <f t="shared" si="241"/>
        <v>0</v>
      </c>
      <c r="M240" s="501"/>
      <c r="N240" s="500"/>
      <c r="O240" s="502">
        <f t="shared" si="242"/>
        <v>0</v>
      </c>
      <c r="P240" s="291"/>
      <c r="Q240" s="297"/>
    </row>
    <row r="241" spans="1:17" ht="24" hidden="1" x14ac:dyDescent="0.25">
      <c r="A241" s="30">
        <v>6255</v>
      </c>
      <c r="B241" s="43" t="s">
        <v>235</v>
      </c>
      <c r="C241" s="404">
        <f t="shared" ref="C241:C295" si="243">SUM(F241,I241,L241,O241)</f>
        <v>0</v>
      </c>
      <c r="D241" s="499"/>
      <c r="E241" s="500"/>
      <c r="F241" s="412">
        <f t="shared" si="239"/>
        <v>0</v>
      </c>
      <c r="G241" s="501"/>
      <c r="H241" s="500"/>
      <c r="I241" s="502">
        <f t="shared" si="240"/>
        <v>0</v>
      </c>
      <c r="J241" s="499"/>
      <c r="K241" s="500"/>
      <c r="L241" s="412">
        <f t="shared" si="241"/>
        <v>0</v>
      </c>
      <c r="M241" s="501"/>
      <c r="N241" s="500"/>
      <c r="O241" s="502">
        <f t="shared" si="242"/>
        <v>0</v>
      </c>
      <c r="P241" s="291"/>
      <c r="Q241" s="297"/>
    </row>
    <row r="242" spans="1:17" hidden="1" x14ac:dyDescent="0.25">
      <c r="A242" s="30">
        <v>6259</v>
      </c>
      <c r="B242" s="43" t="s">
        <v>236</v>
      </c>
      <c r="C242" s="404">
        <f t="shared" si="243"/>
        <v>0</v>
      </c>
      <c r="D242" s="499"/>
      <c r="E242" s="500"/>
      <c r="F242" s="412">
        <f t="shared" si="239"/>
        <v>0</v>
      </c>
      <c r="G242" s="501"/>
      <c r="H242" s="500"/>
      <c r="I242" s="502">
        <f t="shared" si="240"/>
        <v>0</v>
      </c>
      <c r="J242" s="499"/>
      <c r="K242" s="500"/>
      <c r="L242" s="412">
        <f t="shared" si="241"/>
        <v>0</v>
      </c>
      <c r="M242" s="501"/>
      <c r="N242" s="500"/>
      <c r="O242" s="502">
        <f t="shared" si="242"/>
        <v>0</v>
      </c>
      <c r="P242" s="291"/>
      <c r="Q242" s="297"/>
    </row>
    <row r="243" spans="1:17" ht="24" hidden="1" x14ac:dyDescent="0.25">
      <c r="A243" s="75">
        <v>6260</v>
      </c>
      <c r="B243" s="43" t="s">
        <v>237</v>
      </c>
      <c r="C243" s="404">
        <f t="shared" si="243"/>
        <v>0</v>
      </c>
      <c r="D243" s="499"/>
      <c r="E243" s="500"/>
      <c r="F243" s="412">
        <f t="shared" si="239"/>
        <v>0</v>
      </c>
      <c r="G243" s="501"/>
      <c r="H243" s="500"/>
      <c r="I243" s="502">
        <f t="shared" si="240"/>
        <v>0</v>
      </c>
      <c r="J243" s="499"/>
      <c r="K243" s="500"/>
      <c r="L243" s="412">
        <f t="shared" si="241"/>
        <v>0</v>
      </c>
      <c r="M243" s="501"/>
      <c r="N243" s="500"/>
      <c r="O243" s="502">
        <f t="shared" si="242"/>
        <v>0</v>
      </c>
      <c r="P243" s="291"/>
      <c r="Q243" s="297"/>
    </row>
    <row r="244" spans="1:17" hidden="1" x14ac:dyDescent="0.25">
      <c r="A244" s="75">
        <v>6270</v>
      </c>
      <c r="B244" s="43" t="s">
        <v>238</v>
      </c>
      <c r="C244" s="404">
        <f t="shared" si="243"/>
        <v>0</v>
      </c>
      <c r="D244" s="499"/>
      <c r="E244" s="500"/>
      <c r="F244" s="412">
        <f t="shared" si="239"/>
        <v>0</v>
      </c>
      <c r="G244" s="501"/>
      <c r="H244" s="500"/>
      <c r="I244" s="502">
        <f t="shared" si="240"/>
        <v>0</v>
      </c>
      <c r="J244" s="499"/>
      <c r="K244" s="500"/>
      <c r="L244" s="412">
        <f t="shared" si="241"/>
        <v>0</v>
      </c>
      <c r="M244" s="501"/>
      <c r="N244" s="500"/>
      <c r="O244" s="502">
        <f t="shared" si="242"/>
        <v>0</v>
      </c>
      <c r="P244" s="291"/>
      <c r="Q244" s="297"/>
    </row>
    <row r="245" spans="1:17" ht="24" hidden="1" x14ac:dyDescent="0.25">
      <c r="A245" s="341">
        <v>6290</v>
      </c>
      <c r="B245" s="40" t="s">
        <v>239</v>
      </c>
      <c r="C245" s="515">
        <f t="shared" si="243"/>
        <v>0</v>
      </c>
      <c r="D245" s="509">
        <f t="shared" ref="D245:E245" si="244">SUM(D246:D249)</f>
        <v>0</v>
      </c>
      <c r="E245" s="510">
        <f t="shared" si="244"/>
        <v>0</v>
      </c>
      <c r="F245" s="402">
        <f>SUM(F246:F249)</f>
        <v>0</v>
      </c>
      <c r="G245" s="511">
        <f t="shared" ref="G245:O245" si="245">SUM(G246:G249)</f>
        <v>0</v>
      </c>
      <c r="H245" s="510">
        <f t="shared" si="245"/>
        <v>0</v>
      </c>
      <c r="I245" s="437">
        <f t="shared" si="245"/>
        <v>0</v>
      </c>
      <c r="J245" s="509">
        <f t="shared" si="245"/>
        <v>0</v>
      </c>
      <c r="K245" s="510">
        <f t="shared" si="245"/>
        <v>0</v>
      </c>
      <c r="L245" s="402">
        <f t="shared" si="245"/>
        <v>0</v>
      </c>
      <c r="M245" s="511">
        <f t="shared" si="245"/>
        <v>0</v>
      </c>
      <c r="N245" s="510">
        <f t="shared" si="245"/>
        <v>0</v>
      </c>
      <c r="O245" s="437">
        <f t="shared" si="245"/>
        <v>0</v>
      </c>
      <c r="P245" s="294"/>
      <c r="Q245" s="297"/>
    </row>
    <row r="246" spans="1:17" hidden="1" x14ac:dyDescent="0.25">
      <c r="A246" s="30">
        <v>6291</v>
      </c>
      <c r="B246" s="43" t="s">
        <v>240</v>
      </c>
      <c r="C246" s="404">
        <f t="shared" si="243"/>
        <v>0</v>
      </c>
      <c r="D246" s="499"/>
      <c r="E246" s="500"/>
      <c r="F246" s="412">
        <f t="shared" ref="F246:F249" si="246">D246+E246</f>
        <v>0</v>
      </c>
      <c r="G246" s="501"/>
      <c r="H246" s="500"/>
      <c r="I246" s="502">
        <f t="shared" ref="I246:I249" si="247">G246+H246</f>
        <v>0</v>
      </c>
      <c r="J246" s="499"/>
      <c r="K246" s="500"/>
      <c r="L246" s="412">
        <f t="shared" ref="L246:L249" si="248">J246+K246</f>
        <v>0</v>
      </c>
      <c r="M246" s="501"/>
      <c r="N246" s="500"/>
      <c r="O246" s="502">
        <f t="shared" ref="O246:O249" si="249">M246+N246</f>
        <v>0</v>
      </c>
      <c r="P246" s="291"/>
      <c r="Q246" s="297"/>
    </row>
    <row r="247" spans="1:17" hidden="1" x14ac:dyDescent="0.25">
      <c r="A247" s="30">
        <v>6292</v>
      </c>
      <c r="B247" s="43" t="s">
        <v>241</v>
      </c>
      <c r="C247" s="404">
        <f t="shared" si="243"/>
        <v>0</v>
      </c>
      <c r="D247" s="499"/>
      <c r="E247" s="500"/>
      <c r="F247" s="412">
        <f t="shared" si="246"/>
        <v>0</v>
      </c>
      <c r="G247" s="501"/>
      <c r="H247" s="500"/>
      <c r="I247" s="502">
        <f t="shared" si="247"/>
        <v>0</v>
      </c>
      <c r="J247" s="499"/>
      <c r="K247" s="500"/>
      <c r="L247" s="412">
        <f t="shared" si="248"/>
        <v>0</v>
      </c>
      <c r="M247" s="501"/>
      <c r="N247" s="500"/>
      <c r="O247" s="502">
        <f t="shared" si="249"/>
        <v>0</v>
      </c>
      <c r="P247" s="291"/>
      <c r="Q247" s="297"/>
    </row>
    <row r="248" spans="1:17" ht="72" hidden="1" x14ac:dyDescent="0.25">
      <c r="A248" s="30">
        <v>6296</v>
      </c>
      <c r="B248" s="43" t="s">
        <v>242</v>
      </c>
      <c r="C248" s="404">
        <f t="shared" si="243"/>
        <v>0</v>
      </c>
      <c r="D248" s="499"/>
      <c r="E248" s="500"/>
      <c r="F248" s="412">
        <f t="shared" si="246"/>
        <v>0</v>
      </c>
      <c r="G248" s="501"/>
      <c r="H248" s="500"/>
      <c r="I248" s="502">
        <f t="shared" si="247"/>
        <v>0</v>
      </c>
      <c r="J248" s="499"/>
      <c r="K248" s="500"/>
      <c r="L248" s="412">
        <f t="shared" si="248"/>
        <v>0</v>
      </c>
      <c r="M248" s="501"/>
      <c r="N248" s="500"/>
      <c r="O248" s="502">
        <f t="shared" si="249"/>
        <v>0</v>
      </c>
      <c r="P248" s="291"/>
      <c r="Q248" s="297"/>
    </row>
    <row r="249" spans="1:17" ht="39.75" hidden="1" customHeight="1" x14ac:dyDescent="0.25">
      <c r="A249" s="30">
        <v>6299</v>
      </c>
      <c r="B249" s="43" t="s">
        <v>243</v>
      </c>
      <c r="C249" s="404">
        <f t="shared" si="243"/>
        <v>0</v>
      </c>
      <c r="D249" s="499"/>
      <c r="E249" s="500"/>
      <c r="F249" s="412">
        <f t="shared" si="246"/>
        <v>0</v>
      </c>
      <c r="G249" s="501"/>
      <c r="H249" s="500"/>
      <c r="I249" s="502">
        <f t="shared" si="247"/>
        <v>0</v>
      </c>
      <c r="J249" s="499"/>
      <c r="K249" s="500"/>
      <c r="L249" s="412">
        <f t="shared" si="248"/>
        <v>0</v>
      </c>
      <c r="M249" s="501"/>
      <c r="N249" s="500"/>
      <c r="O249" s="502">
        <f t="shared" si="249"/>
        <v>0</v>
      </c>
      <c r="P249" s="291"/>
      <c r="Q249" s="297"/>
    </row>
    <row r="250" spans="1:17" hidden="1" x14ac:dyDescent="0.25">
      <c r="A250" s="35">
        <v>6300</v>
      </c>
      <c r="B250" s="72" t="s">
        <v>244</v>
      </c>
      <c r="C250" s="381">
        <f t="shared" si="243"/>
        <v>0</v>
      </c>
      <c r="D250" s="391">
        <f t="shared" ref="D250:E250" si="250">SUM(D251,D256,D257)</f>
        <v>0</v>
      </c>
      <c r="E250" s="392">
        <f t="shared" si="250"/>
        <v>0</v>
      </c>
      <c r="F250" s="393">
        <f>SUM(F251,F256,F257)</f>
        <v>0</v>
      </c>
      <c r="G250" s="492">
        <f t="shared" ref="G250:O250" si="251">SUM(G251,G256,G257)</f>
        <v>0</v>
      </c>
      <c r="H250" s="392">
        <f t="shared" si="251"/>
        <v>0</v>
      </c>
      <c r="I250" s="493">
        <f t="shared" si="251"/>
        <v>0</v>
      </c>
      <c r="J250" s="391">
        <f t="shared" si="251"/>
        <v>0</v>
      </c>
      <c r="K250" s="392">
        <f t="shared" si="251"/>
        <v>0</v>
      </c>
      <c r="L250" s="393">
        <f t="shared" si="251"/>
        <v>0</v>
      </c>
      <c r="M250" s="492">
        <f t="shared" si="251"/>
        <v>0</v>
      </c>
      <c r="N250" s="392">
        <f t="shared" si="251"/>
        <v>0</v>
      </c>
      <c r="O250" s="493">
        <f t="shared" si="251"/>
        <v>0</v>
      </c>
      <c r="P250" s="315"/>
      <c r="Q250" s="297"/>
    </row>
    <row r="251" spans="1:17" ht="24" hidden="1" x14ac:dyDescent="0.25">
      <c r="A251" s="341">
        <v>6320</v>
      </c>
      <c r="B251" s="40" t="s">
        <v>245</v>
      </c>
      <c r="C251" s="515">
        <f t="shared" si="243"/>
        <v>0</v>
      </c>
      <c r="D251" s="509">
        <f t="shared" ref="D251:E251" si="252">SUM(D252:D255)</f>
        <v>0</v>
      </c>
      <c r="E251" s="510">
        <f t="shared" si="252"/>
        <v>0</v>
      </c>
      <c r="F251" s="402">
        <f>SUM(F252:F255)</f>
        <v>0</v>
      </c>
      <c r="G251" s="511">
        <f t="shared" ref="G251:O251" si="253">SUM(G252:G255)</f>
        <v>0</v>
      </c>
      <c r="H251" s="510">
        <f t="shared" si="253"/>
        <v>0</v>
      </c>
      <c r="I251" s="437">
        <f t="shared" si="253"/>
        <v>0</v>
      </c>
      <c r="J251" s="509">
        <f t="shared" si="253"/>
        <v>0</v>
      </c>
      <c r="K251" s="510">
        <f t="shared" si="253"/>
        <v>0</v>
      </c>
      <c r="L251" s="402">
        <f t="shared" si="253"/>
        <v>0</v>
      </c>
      <c r="M251" s="511">
        <f t="shared" si="253"/>
        <v>0</v>
      </c>
      <c r="N251" s="510">
        <f t="shared" si="253"/>
        <v>0</v>
      </c>
      <c r="O251" s="437">
        <f t="shared" si="253"/>
        <v>0</v>
      </c>
      <c r="P251" s="290"/>
      <c r="Q251" s="297"/>
    </row>
    <row r="252" spans="1:17" hidden="1" x14ac:dyDescent="0.25">
      <c r="A252" s="30">
        <v>6322</v>
      </c>
      <c r="B252" s="43" t="s">
        <v>246</v>
      </c>
      <c r="C252" s="404">
        <f t="shared" si="243"/>
        <v>0</v>
      </c>
      <c r="D252" s="499"/>
      <c r="E252" s="500"/>
      <c r="F252" s="412">
        <f t="shared" ref="F252:F257" si="254">D252+E252</f>
        <v>0</v>
      </c>
      <c r="G252" s="501"/>
      <c r="H252" s="500"/>
      <c r="I252" s="502">
        <f t="shared" ref="I252:I257" si="255">G252+H252</f>
        <v>0</v>
      </c>
      <c r="J252" s="499"/>
      <c r="K252" s="500"/>
      <c r="L252" s="412">
        <f t="shared" ref="L252:L257" si="256">J252+K252</f>
        <v>0</v>
      </c>
      <c r="M252" s="501"/>
      <c r="N252" s="500"/>
      <c r="O252" s="502">
        <f t="shared" ref="O252:O257" si="257">M252+N252</f>
        <v>0</v>
      </c>
      <c r="P252" s="291"/>
      <c r="Q252" s="297"/>
    </row>
    <row r="253" spans="1:17" ht="24" hidden="1" x14ac:dyDescent="0.25">
      <c r="A253" s="30">
        <v>6323</v>
      </c>
      <c r="B253" s="43" t="s">
        <v>247</v>
      </c>
      <c r="C253" s="404">
        <f t="shared" si="243"/>
        <v>0</v>
      </c>
      <c r="D253" s="499"/>
      <c r="E253" s="500"/>
      <c r="F253" s="412">
        <f t="shared" si="254"/>
        <v>0</v>
      </c>
      <c r="G253" s="501"/>
      <c r="H253" s="500"/>
      <c r="I253" s="502">
        <f t="shared" si="255"/>
        <v>0</v>
      </c>
      <c r="J253" s="499"/>
      <c r="K253" s="500"/>
      <c r="L253" s="412">
        <f t="shared" si="256"/>
        <v>0</v>
      </c>
      <c r="M253" s="501"/>
      <c r="N253" s="500"/>
      <c r="O253" s="502">
        <f t="shared" si="257"/>
        <v>0</v>
      </c>
      <c r="P253" s="291"/>
      <c r="Q253" s="297"/>
    </row>
    <row r="254" spans="1:17" ht="24" hidden="1" x14ac:dyDescent="0.25">
      <c r="A254" s="30">
        <v>6324</v>
      </c>
      <c r="B254" s="43" t="s">
        <v>301</v>
      </c>
      <c r="C254" s="404">
        <f t="shared" si="243"/>
        <v>0</v>
      </c>
      <c r="D254" s="499"/>
      <c r="E254" s="500"/>
      <c r="F254" s="412">
        <f t="shared" si="254"/>
        <v>0</v>
      </c>
      <c r="G254" s="501"/>
      <c r="H254" s="500"/>
      <c r="I254" s="502">
        <f t="shared" si="255"/>
        <v>0</v>
      </c>
      <c r="J254" s="499"/>
      <c r="K254" s="500"/>
      <c r="L254" s="412">
        <f t="shared" si="256"/>
        <v>0</v>
      </c>
      <c r="M254" s="501"/>
      <c r="N254" s="500"/>
      <c r="O254" s="502">
        <f t="shared" si="257"/>
        <v>0</v>
      </c>
      <c r="P254" s="291"/>
      <c r="Q254" s="297"/>
    </row>
    <row r="255" spans="1:17" hidden="1" x14ac:dyDescent="0.25">
      <c r="A255" s="27">
        <v>6329</v>
      </c>
      <c r="B255" s="40" t="s">
        <v>302</v>
      </c>
      <c r="C255" s="394">
        <f t="shared" si="243"/>
        <v>0</v>
      </c>
      <c r="D255" s="438"/>
      <c r="E255" s="436"/>
      <c r="F255" s="402">
        <f t="shared" si="254"/>
        <v>0</v>
      </c>
      <c r="G255" s="435"/>
      <c r="H255" s="436"/>
      <c r="I255" s="437">
        <f t="shared" si="255"/>
        <v>0</v>
      </c>
      <c r="J255" s="438"/>
      <c r="K255" s="436"/>
      <c r="L255" s="402">
        <f t="shared" si="256"/>
        <v>0</v>
      </c>
      <c r="M255" s="435"/>
      <c r="N255" s="436"/>
      <c r="O255" s="437">
        <f t="shared" si="257"/>
        <v>0</v>
      </c>
      <c r="P255" s="290"/>
      <c r="Q255" s="297"/>
    </row>
    <row r="256" spans="1:17" ht="24" hidden="1" x14ac:dyDescent="0.25">
      <c r="A256" s="92">
        <v>6330</v>
      </c>
      <c r="B256" s="93" t="s">
        <v>248</v>
      </c>
      <c r="C256" s="515">
        <f t="shared" si="243"/>
        <v>0</v>
      </c>
      <c r="D256" s="517"/>
      <c r="E256" s="518"/>
      <c r="F256" s="519">
        <f t="shared" si="254"/>
        <v>0</v>
      </c>
      <c r="G256" s="520"/>
      <c r="H256" s="518"/>
      <c r="I256" s="516">
        <f t="shared" si="255"/>
        <v>0</v>
      </c>
      <c r="J256" s="517"/>
      <c r="K256" s="518"/>
      <c r="L256" s="519">
        <f t="shared" si="256"/>
        <v>0</v>
      </c>
      <c r="M256" s="520"/>
      <c r="N256" s="518"/>
      <c r="O256" s="516">
        <f t="shared" si="257"/>
        <v>0</v>
      </c>
      <c r="P256" s="294"/>
      <c r="Q256" s="297"/>
    </row>
    <row r="257" spans="1:17" hidden="1" x14ac:dyDescent="0.25">
      <c r="A257" s="75">
        <v>6360</v>
      </c>
      <c r="B257" s="43" t="s">
        <v>249</v>
      </c>
      <c r="C257" s="404">
        <f t="shared" si="243"/>
        <v>0</v>
      </c>
      <c r="D257" s="499"/>
      <c r="E257" s="500"/>
      <c r="F257" s="412">
        <f t="shared" si="254"/>
        <v>0</v>
      </c>
      <c r="G257" s="501"/>
      <c r="H257" s="500"/>
      <c r="I257" s="502">
        <f t="shared" si="255"/>
        <v>0</v>
      </c>
      <c r="J257" s="499"/>
      <c r="K257" s="500"/>
      <c r="L257" s="412">
        <f t="shared" si="256"/>
        <v>0</v>
      </c>
      <c r="M257" s="501"/>
      <c r="N257" s="500"/>
      <c r="O257" s="502">
        <f t="shared" si="257"/>
        <v>0</v>
      </c>
      <c r="P257" s="291"/>
      <c r="Q257" s="297"/>
    </row>
    <row r="258" spans="1:17" ht="36" hidden="1" x14ac:dyDescent="0.25">
      <c r="A258" s="35">
        <v>6400</v>
      </c>
      <c r="B258" s="72" t="s">
        <v>250</v>
      </c>
      <c r="C258" s="381">
        <f t="shared" si="243"/>
        <v>0</v>
      </c>
      <c r="D258" s="391">
        <f t="shared" ref="D258:E258" si="258">SUM(D259,D263)</f>
        <v>0</v>
      </c>
      <c r="E258" s="392">
        <f t="shared" si="258"/>
        <v>0</v>
      </c>
      <c r="F258" s="393">
        <f>SUM(F259,F263)</f>
        <v>0</v>
      </c>
      <c r="G258" s="492">
        <f t="shared" ref="G258:O258" si="259">SUM(G259,G263)</f>
        <v>0</v>
      </c>
      <c r="H258" s="392">
        <f t="shared" si="259"/>
        <v>0</v>
      </c>
      <c r="I258" s="493">
        <f t="shared" si="259"/>
        <v>0</v>
      </c>
      <c r="J258" s="391">
        <f t="shared" si="259"/>
        <v>0</v>
      </c>
      <c r="K258" s="392">
        <f t="shared" si="259"/>
        <v>0</v>
      </c>
      <c r="L258" s="393">
        <f t="shared" si="259"/>
        <v>0</v>
      </c>
      <c r="M258" s="492">
        <f t="shared" si="259"/>
        <v>0</v>
      </c>
      <c r="N258" s="392">
        <f t="shared" si="259"/>
        <v>0</v>
      </c>
      <c r="O258" s="493">
        <f t="shared" si="259"/>
        <v>0</v>
      </c>
      <c r="P258" s="315"/>
      <c r="Q258" s="297"/>
    </row>
    <row r="259" spans="1:17" ht="24" hidden="1" x14ac:dyDescent="0.25">
      <c r="A259" s="341">
        <v>6410</v>
      </c>
      <c r="B259" s="40" t="s">
        <v>251</v>
      </c>
      <c r="C259" s="394">
        <f t="shared" si="243"/>
        <v>0</v>
      </c>
      <c r="D259" s="509">
        <f t="shared" ref="D259:E259" si="260">SUM(D260:D262)</f>
        <v>0</v>
      </c>
      <c r="E259" s="510">
        <f t="shared" si="260"/>
        <v>0</v>
      </c>
      <c r="F259" s="402">
        <f>SUM(F260:F262)</f>
        <v>0</v>
      </c>
      <c r="G259" s="511">
        <f t="shared" ref="G259:O259" si="261">SUM(G260:G262)</f>
        <v>0</v>
      </c>
      <c r="H259" s="510">
        <f t="shared" si="261"/>
        <v>0</v>
      </c>
      <c r="I259" s="437">
        <f t="shared" si="261"/>
        <v>0</v>
      </c>
      <c r="J259" s="509">
        <f t="shared" si="261"/>
        <v>0</v>
      </c>
      <c r="K259" s="510">
        <f t="shared" si="261"/>
        <v>0</v>
      </c>
      <c r="L259" s="402">
        <f t="shared" si="261"/>
        <v>0</v>
      </c>
      <c r="M259" s="511">
        <f t="shared" si="261"/>
        <v>0</v>
      </c>
      <c r="N259" s="510">
        <f t="shared" si="261"/>
        <v>0</v>
      </c>
      <c r="O259" s="513">
        <f t="shared" si="261"/>
        <v>0</v>
      </c>
      <c r="P259" s="295"/>
      <c r="Q259" s="297"/>
    </row>
    <row r="260" spans="1:17" hidden="1" x14ac:dyDescent="0.25">
      <c r="A260" s="30">
        <v>6411</v>
      </c>
      <c r="B260" s="94" t="s">
        <v>252</v>
      </c>
      <c r="C260" s="404">
        <f t="shared" si="243"/>
        <v>0</v>
      </c>
      <c r="D260" s="499"/>
      <c r="E260" s="500"/>
      <c r="F260" s="412">
        <f t="shared" ref="F260:F262" si="262">D260+E260</f>
        <v>0</v>
      </c>
      <c r="G260" s="501"/>
      <c r="H260" s="500"/>
      <c r="I260" s="502">
        <f t="shared" ref="I260:I262" si="263">G260+H260</f>
        <v>0</v>
      </c>
      <c r="J260" s="499"/>
      <c r="K260" s="500"/>
      <c r="L260" s="412">
        <f t="shared" ref="L260:L262" si="264">J260+K260</f>
        <v>0</v>
      </c>
      <c r="M260" s="501"/>
      <c r="N260" s="500"/>
      <c r="O260" s="502">
        <f t="shared" ref="O260:O262" si="265">M260+N260</f>
        <v>0</v>
      </c>
      <c r="P260" s="291"/>
      <c r="Q260" s="297"/>
    </row>
    <row r="261" spans="1:17" ht="36" hidden="1" x14ac:dyDescent="0.25">
      <c r="A261" s="30">
        <v>6412</v>
      </c>
      <c r="B261" s="43" t="s">
        <v>253</v>
      </c>
      <c r="C261" s="404">
        <f t="shared" si="243"/>
        <v>0</v>
      </c>
      <c r="D261" s="499"/>
      <c r="E261" s="500"/>
      <c r="F261" s="412">
        <f t="shared" si="262"/>
        <v>0</v>
      </c>
      <c r="G261" s="501"/>
      <c r="H261" s="500"/>
      <c r="I261" s="502">
        <f t="shared" si="263"/>
        <v>0</v>
      </c>
      <c r="J261" s="499"/>
      <c r="K261" s="500"/>
      <c r="L261" s="412">
        <f t="shared" si="264"/>
        <v>0</v>
      </c>
      <c r="M261" s="501"/>
      <c r="N261" s="500"/>
      <c r="O261" s="502">
        <f t="shared" si="265"/>
        <v>0</v>
      </c>
      <c r="P261" s="291"/>
      <c r="Q261" s="297"/>
    </row>
    <row r="262" spans="1:17" ht="36" hidden="1" x14ac:dyDescent="0.25">
      <c r="A262" s="30">
        <v>6419</v>
      </c>
      <c r="B262" s="43" t="s">
        <v>254</v>
      </c>
      <c r="C262" s="404">
        <f t="shared" si="243"/>
        <v>0</v>
      </c>
      <c r="D262" s="499"/>
      <c r="E262" s="500"/>
      <c r="F262" s="412">
        <f t="shared" si="262"/>
        <v>0</v>
      </c>
      <c r="G262" s="501"/>
      <c r="H262" s="500"/>
      <c r="I262" s="502">
        <f t="shared" si="263"/>
        <v>0</v>
      </c>
      <c r="J262" s="499"/>
      <c r="K262" s="500"/>
      <c r="L262" s="412">
        <f t="shared" si="264"/>
        <v>0</v>
      </c>
      <c r="M262" s="501"/>
      <c r="N262" s="500"/>
      <c r="O262" s="502">
        <f t="shared" si="265"/>
        <v>0</v>
      </c>
      <c r="P262" s="291"/>
      <c r="Q262" s="297"/>
    </row>
    <row r="263" spans="1:17" ht="36" hidden="1" x14ac:dyDescent="0.25">
      <c r="A263" s="75">
        <v>6420</v>
      </c>
      <c r="B263" s="43" t="s">
        <v>255</v>
      </c>
      <c r="C263" s="404">
        <f t="shared" si="243"/>
        <v>0</v>
      </c>
      <c r="D263" s="504">
        <f t="shared" ref="D263:E263" si="266">SUM(D264:D267)</f>
        <v>0</v>
      </c>
      <c r="E263" s="505">
        <f t="shared" si="266"/>
        <v>0</v>
      </c>
      <c r="F263" s="412">
        <f>SUM(F264:F267)</f>
        <v>0</v>
      </c>
      <c r="G263" s="506">
        <f t="shared" ref="G263:N263" si="267">SUM(G264:G267)</f>
        <v>0</v>
      </c>
      <c r="H263" s="505">
        <f t="shared" si="267"/>
        <v>0</v>
      </c>
      <c r="I263" s="502">
        <f t="shared" si="267"/>
        <v>0</v>
      </c>
      <c r="J263" s="504">
        <f t="shared" si="267"/>
        <v>0</v>
      </c>
      <c r="K263" s="505">
        <f t="shared" si="267"/>
        <v>0</v>
      </c>
      <c r="L263" s="412">
        <f t="shared" si="267"/>
        <v>0</v>
      </c>
      <c r="M263" s="506">
        <f t="shared" si="267"/>
        <v>0</v>
      </c>
      <c r="N263" s="505">
        <f t="shared" si="267"/>
        <v>0</v>
      </c>
      <c r="O263" s="502">
        <f>SUM(O264:O267)</f>
        <v>0</v>
      </c>
      <c r="P263" s="291"/>
      <c r="Q263" s="297"/>
    </row>
    <row r="264" spans="1:17" hidden="1" x14ac:dyDescent="0.25">
      <c r="A264" s="30">
        <v>6421</v>
      </c>
      <c r="B264" s="43" t="s">
        <v>256</v>
      </c>
      <c r="C264" s="404">
        <f t="shared" si="243"/>
        <v>0</v>
      </c>
      <c r="D264" s="499"/>
      <c r="E264" s="500"/>
      <c r="F264" s="412">
        <f t="shared" ref="F264:F267" si="268">D264+E264</f>
        <v>0</v>
      </c>
      <c r="G264" s="501"/>
      <c r="H264" s="500"/>
      <c r="I264" s="502">
        <f t="shared" ref="I264:I267" si="269">G264+H264</f>
        <v>0</v>
      </c>
      <c r="J264" s="499"/>
      <c r="K264" s="500"/>
      <c r="L264" s="412">
        <f t="shared" ref="L264:L267" si="270">J264+K264</f>
        <v>0</v>
      </c>
      <c r="M264" s="501"/>
      <c r="N264" s="500"/>
      <c r="O264" s="502">
        <f t="shared" ref="O264:O267" si="271">M264+N264</f>
        <v>0</v>
      </c>
      <c r="P264" s="291"/>
      <c r="Q264" s="297"/>
    </row>
    <row r="265" spans="1:17" hidden="1" x14ac:dyDescent="0.25">
      <c r="A265" s="30">
        <v>6422</v>
      </c>
      <c r="B265" s="43" t="s">
        <v>257</v>
      </c>
      <c r="C265" s="404">
        <f t="shared" si="243"/>
        <v>0</v>
      </c>
      <c r="D265" s="499"/>
      <c r="E265" s="500"/>
      <c r="F265" s="412">
        <f t="shared" si="268"/>
        <v>0</v>
      </c>
      <c r="G265" s="501"/>
      <c r="H265" s="500"/>
      <c r="I265" s="502">
        <f t="shared" si="269"/>
        <v>0</v>
      </c>
      <c r="J265" s="499"/>
      <c r="K265" s="500"/>
      <c r="L265" s="412">
        <f t="shared" si="270"/>
        <v>0</v>
      </c>
      <c r="M265" s="501"/>
      <c r="N265" s="500"/>
      <c r="O265" s="502">
        <f t="shared" si="271"/>
        <v>0</v>
      </c>
      <c r="P265" s="291"/>
      <c r="Q265" s="297"/>
    </row>
    <row r="266" spans="1:17" ht="24" hidden="1" x14ac:dyDescent="0.25">
      <c r="A266" s="30">
        <v>6423</v>
      </c>
      <c r="B266" s="43" t="s">
        <v>258</v>
      </c>
      <c r="C266" s="404">
        <f t="shared" si="243"/>
        <v>0</v>
      </c>
      <c r="D266" s="499"/>
      <c r="E266" s="500"/>
      <c r="F266" s="412">
        <f t="shared" si="268"/>
        <v>0</v>
      </c>
      <c r="G266" s="501"/>
      <c r="H266" s="500"/>
      <c r="I266" s="502">
        <f t="shared" si="269"/>
        <v>0</v>
      </c>
      <c r="J266" s="499"/>
      <c r="K266" s="500"/>
      <c r="L266" s="412">
        <f t="shared" si="270"/>
        <v>0</v>
      </c>
      <c r="M266" s="501"/>
      <c r="N266" s="500"/>
      <c r="O266" s="502">
        <f t="shared" si="271"/>
        <v>0</v>
      </c>
      <c r="P266" s="291"/>
      <c r="Q266" s="297"/>
    </row>
    <row r="267" spans="1:17" ht="36" hidden="1" x14ac:dyDescent="0.25">
      <c r="A267" s="30">
        <v>6424</v>
      </c>
      <c r="B267" s="43" t="s">
        <v>259</v>
      </c>
      <c r="C267" s="404">
        <f t="shared" si="243"/>
        <v>0</v>
      </c>
      <c r="D267" s="499"/>
      <c r="E267" s="500"/>
      <c r="F267" s="412">
        <f t="shared" si="268"/>
        <v>0</v>
      </c>
      <c r="G267" s="501"/>
      <c r="H267" s="500"/>
      <c r="I267" s="502">
        <f t="shared" si="269"/>
        <v>0</v>
      </c>
      <c r="J267" s="499"/>
      <c r="K267" s="500"/>
      <c r="L267" s="412">
        <f t="shared" si="270"/>
        <v>0</v>
      </c>
      <c r="M267" s="501"/>
      <c r="N267" s="500"/>
      <c r="O267" s="502">
        <f t="shared" si="271"/>
        <v>0</v>
      </c>
      <c r="P267" s="291"/>
      <c r="Q267" s="297"/>
    </row>
    <row r="268" spans="1:17" ht="36" hidden="1" x14ac:dyDescent="0.25">
      <c r="A268" s="97">
        <v>7000</v>
      </c>
      <c r="B268" s="97" t="s">
        <v>260</v>
      </c>
      <c r="C268" s="527">
        <f>SUM(F268,I268,L268,O268)</f>
        <v>0</v>
      </c>
      <c r="D268" s="528">
        <f t="shared" ref="D268:E268" si="272">SUM(D269,D279)</f>
        <v>0</v>
      </c>
      <c r="E268" s="529">
        <f t="shared" si="272"/>
        <v>0</v>
      </c>
      <c r="F268" s="530">
        <f>SUM(F269,F279)</f>
        <v>0</v>
      </c>
      <c r="G268" s="531">
        <f t="shared" ref="G268:N268" si="273">SUM(G269,G279)</f>
        <v>0</v>
      </c>
      <c r="H268" s="529">
        <f t="shared" si="273"/>
        <v>0</v>
      </c>
      <c r="I268" s="532">
        <f t="shared" si="273"/>
        <v>0</v>
      </c>
      <c r="J268" s="528">
        <f t="shared" si="273"/>
        <v>0</v>
      </c>
      <c r="K268" s="529">
        <f t="shared" si="273"/>
        <v>0</v>
      </c>
      <c r="L268" s="530">
        <f t="shared" si="273"/>
        <v>0</v>
      </c>
      <c r="M268" s="531">
        <f t="shared" si="273"/>
        <v>0</v>
      </c>
      <c r="N268" s="529">
        <f t="shared" si="273"/>
        <v>0</v>
      </c>
      <c r="O268" s="533">
        <f>SUM(O269,O279)</f>
        <v>0</v>
      </c>
      <c r="P268" s="317"/>
      <c r="Q268" s="297"/>
    </row>
    <row r="269" spans="1:17" ht="24" hidden="1" x14ac:dyDescent="0.25">
      <c r="A269" s="35">
        <v>7200</v>
      </c>
      <c r="B269" s="72" t="s">
        <v>261</v>
      </c>
      <c r="C269" s="381">
        <f t="shared" si="243"/>
        <v>0</v>
      </c>
      <c r="D269" s="391">
        <f t="shared" ref="D269:E269" si="274">SUM(D270,D271,D274,D275,D278)</f>
        <v>0</v>
      </c>
      <c r="E269" s="392">
        <f t="shared" si="274"/>
        <v>0</v>
      </c>
      <c r="F269" s="393">
        <f>SUM(F270,F271,F274,F275,F278)</f>
        <v>0</v>
      </c>
      <c r="G269" s="492"/>
      <c r="H269" s="392"/>
      <c r="I269" s="493">
        <f>SUM(I270,I271,I274,I275,I278)</f>
        <v>0</v>
      </c>
      <c r="J269" s="391"/>
      <c r="K269" s="392"/>
      <c r="L269" s="393">
        <f>SUM(L270,L271,L274,L275,L278)</f>
        <v>0</v>
      </c>
      <c r="M269" s="492"/>
      <c r="N269" s="392"/>
      <c r="O269" s="514">
        <f>SUM(O270,O271,O274,O275,O278)</f>
        <v>0</v>
      </c>
      <c r="P269" s="314"/>
      <c r="Q269" s="297"/>
    </row>
    <row r="270" spans="1:17" ht="24" hidden="1" x14ac:dyDescent="0.25">
      <c r="A270" s="341">
        <v>7210</v>
      </c>
      <c r="B270" s="40" t="s">
        <v>262</v>
      </c>
      <c r="C270" s="394">
        <f t="shared" si="243"/>
        <v>0</v>
      </c>
      <c r="D270" s="438"/>
      <c r="E270" s="436"/>
      <c r="F270" s="402">
        <f>D270+E270</f>
        <v>0</v>
      </c>
      <c r="G270" s="435"/>
      <c r="H270" s="436"/>
      <c r="I270" s="437">
        <f>G270+H270</f>
        <v>0</v>
      </c>
      <c r="J270" s="438"/>
      <c r="K270" s="436"/>
      <c r="L270" s="402">
        <f>J270+K270</f>
        <v>0</v>
      </c>
      <c r="M270" s="435"/>
      <c r="N270" s="436"/>
      <c r="O270" s="437">
        <f>M270+N270</f>
        <v>0</v>
      </c>
      <c r="P270" s="290"/>
      <c r="Q270" s="297"/>
    </row>
    <row r="271" spans="1:17" s="96" customFormat="1" ht="36" hidden="1" x14ac:dyDescent="0.25">
      <c r="A271" s="75">
        <v>7220</v>
      </c>
      <c r="B271" s="43" t="s">
        <v>263</v>
      </c>
      <c r="C271" s="404">
        <f t="shared" si="243"/>
        <v>0</v>
      </c>
      <c r="D271" s="504">
        <f t="shared" ref="D271:E271" si="275">SUM(D272:D273)</f>
        <v>0</v>
      </c>
      <c r="E271" s="505">
        <f t="shared" si="275"/>
        <v>0</v>
      </c>
      <c r="F271" s="412">
        <f>SUM(F272:F273)</f>
        <v>0</v>
      </c>
      <c r="G271" s="506">
        <f t="shared" ref="G271:O271" si="276">SUM(G272:G273)</f>
        <v>0</v>
      </c>
      <c r="H271" s="505">
        <f t="shared" si="276"/>
        <v>0</v>
      </c>
      <c r="I271" s="502">
        <f t="shared" si="276"/>
        <v>0</v>
      </c>
      <c r="J271" s="504">
        <f t="shared" si="276"/>
        <v>0</v>
      </c>
      <c r="K271" s="505">
        <f t="shared" si="276"/>
        <v>0</v>
      </c>
      <c r="L271" s="412">
        <f t="shared" si="276"/>
        <v>0</v>
      </c>
      <c r="M271" s="506">
        <f t="shared" si="276"/>
        <v>0</v>
      </c>
      <c r="N271" s="505">
        <f t="shared" si="276"/>
        <v>0</v>
      </c>
      <c r="O271" s="502">
        <f t="shared" si="276"/>
        <v>0</v>
      </c>
      <c r="P271" s="291"/>
      <c r="Q271" s="301"/>
    </row>
    <row r="272" spans="1:17" s="96" customFormat="1" ht="36" hidden="1" x14ac:dyDescent="0.25">
      <c r="A272" s="30">
        <v>7221</v>
      </c>
      <c r="B272" s="43" t="s">
        <v>264</v>
      </c>
      <c r="C272" s="404">
        <f t="shared" si="243"/>
        <v>0</v>
      </c>
      <c r="D272" s="499"/>
      <c r="E272" s="500"/>
      <c r="F272" s="412">
        <f t="shared" ref="F272:F274" si="277">D272+E272</f>
        <v>0</v>
      </c>
      <c r="G272" s="501"/>
      <c r="H272" s="500"/>
      <c r="I272" s="502">
        <f t="shared" ref="I272:I274" si="278">G272+H272</f>
        <v>0</v>
      </c>
      <c r="J272" s="499"/>
      <c r="K272" s="500"/>
      <c r="L272" s="412">
        <f t="shared" ref="L272:L274" si="279">J272+K272</f>
        <v>0</v>
      </c>
      <c r="M272" s="501"/>
      <c r="N272" s="500"/>
      <c r="O272" s="502">
        <f t="shared" ref="O272:O274" si="280">M272+N272</f>
        <v>0</v>
      </c>
      <c r="P272" s="291"/>
      <c r="Q272" s="301"/>
    </row>
    <row r="273" spans="1:17" s="96" customFormat="1" ht="36" hidden="1" x14ac:dyDescent="0.25">
      <c r="A273" s="30">
        <v>7222</v>
      </c>
      <c r="B273" s="43" t="s">
        <v>265</v>
      </c>
      <c r="C273" s="404">
        <f t="shared" si="243"/>
        <v>0</v>
      </c>
      <c r="D273" s="499"/>
      <c r="E273" s="500"/>
      <c r="F273" s="412">
        <f t="shared" si="277"/>
        <v>0</v>
      </c>
      <c r="G273" s="501"/>
      <c r="H273" s="500"/>
      <c r="I273" s="502">
        <f t="shared" si="278"/>
        <v>0</v>
      </c>
      <c r="J273" s="499"/>
      <c r="K273" s="500"/>
      <c r="L273" s="412">
        <f t="shared" si="279"/>
        <v>0</v>
      </c>
      <c r="M273" s="501"/>
      <c r="N273" s="500"/>
      <c r="O273" s="502">
        <f t="shared" si="280"/>
        <v>0</v>
      </c>
      <c r="P273" s="291"/>
      <c r="Q273" s="301"/>
    </row>
    <row r="274" spans="1:17" ht="24" hidden="1" x14ac:dyDescent="0.25">
      <c r="A274" s="75">
        <v>7230</v>
      </c>
      <c r="B274" s="43" t="s">
        <v>308</v>
      </c>
      <c r="C274" s="404">
        <f t="shared" si="243"/>
        <v>0</v>
      </c>
      <c r="D274" s="499"/>
      <c r="E274" s="500"/>
      <c r="F274" s="412">
        <f t="shared" si="277"/>
        <v>0</v>
      </c>
      <c r="G274" s="501"/>
      <c r="H274" s="500"/>
      <c r="I274" s="502">
        <f t="shared" si="278"/>
        <v>0</v>
      </c>
      <c r="J274" s="499"/>
      <c r="K274" s="500"/>
      <c r="L274" s="412">
        <f t="shared" si="279"/>
        <v>0</v>
      </c>
      <c r="M274" s="501"/>
      <c r="N274" s="500"/>
      <c r="O274" s="502">
        <f t="shared" si="280"/>
        <v>0</v>
      </c>
      <c r="P274" s="291"/>
      <c r="Q274" s="297"/>
    </row>
    <row r="275" spans="1:17" ht="24" hidden="1" x14ac:dyDescent="0.25">
      <c r="A275" s="75">
        <v>7240</v>
      </c>
      <c r="B275" s="43" t="s">
        <v>266</v>
      </c>
      <c r="C275" s="404">
        <f t="shared" si="243"/>
        <v>0</v>
      </c>
      <c r="D275" s="504">
        <f t="shared" ref="D275:E275" si="281">SUM(D276:D277)</f>
        <v>0</v>
      </c>
      <c r="E275" s="505">
        <f t="shared" si="281"/>
        <v>0</v>
      </c>
      <c r="F275" s="412">
        <f>SUM(F276:F277)</f>
        <v>0</v>
      </c>
      <c r="G275" s="506">
        <f t="shared" ref="G275:O275" si="282">SUM(G276:G277)</f>
        <v>0</v>
      </c>
      <c r="H275" s="505">
        <f t="shared" si="282"/>
        <v>0</v>
      </c>
      <c r="I275" s="502">
        <f t="shared" si="282"/>
        <v>0</v>
      </c>
      <c r="J275" s="504">
        <f t="shared" si="282"/>
        <v>0</v>
      </c>
      <c r="K275" s="505">
        <f t="shared" si="282"/>
        <v>0</v>
      </c>
      <c r="L275" s="412">
        <f t="shared" si="282"/>
        <v>0</v>
      </c>
      <c r="M275" s="506">
        <f t="shared" si="282"/>
        <v>0</v>
      </c>
      <c r="N275" s="505">
        <f t="shared" si="282"/>
        <v>0</v>
      </c>
      <c r="O275" s="502">
        <f t="shared" si="282"/>
        <v>0</v>
      </c>
      <c r="P275" s="291"/>
      <c r="Q275" s="297"/>
    </row>
    <row r="276" spans="1:17" ht="48" hidden="1" x14ac:dyDescent="0.25">
      <c r="A276" s="30">
        <v>7245</v>
      </c>
      <c r="B276" s="43" t="s">
        <v>267</v>
      </c>
      <c r="C276" s="404">
        <f t="shared" si="243"/>
        <v>0</v>
      </c>
      <c r="D276" s="499"/>
      <c r="E276" s="500"/>
      <c r="F276" s="412">
        <f t="shared" ref="F276:F278" si="283">D276+E276</f>
        <v>0</v>
      </c>
      <c r="G276" s="501"/>
      <c r="H276" s="500"/>
      <c r="I276" s="502">
        <f t="shared" ref="I276:I278" si="284">G276+H276</f>
        <v>0</v>
      </c>
      <c r="J276" s="499"/>
      <c r="K276" s="500"/>
      <c r="L276" s="412">
        <f t="shared" ref="L276:L278" si="285">J276+K276</f>
        <v>0</v>
      </c>
      <c r="M276" s="501"/>
      <c r="N276" s="500"/>
      <c r="O276" s="502">
        <f t="shared" ref="O276:O278" si="286">M276+N276</f>
        <v>0</v>
      </c>
      <c r="P276" s="291"/>
      <c r="Q276" s="297"/>
    </row>
    <row r="277" spans="1:17" ht="96" hidden="1" x14ac:dyDescent="0.25">
      <c r="A277" s="30">
        <v>7246</v>
      </c>
      <c r="B277" s="43" t="s">
        <v>268</v>
      </c>
      <c r="C277" s="404">
        <f t="shared" si="243"/>
        <v>0</v>
      </c>
      <c r="D277" s="499"/>
      <c r="E277" s="500"/>
      <c r="F277" s="412">
        <f t="shared" si="283"/>
        <v>0</v>
      </c>
      <c r="G277" s="501"/>
      <c r="H277" s="500"/>
      <c r="I277" s="502">
        <f t="shared" si="284"/>
        <v>0</v>
      </c>
      <c r="J277" s="499"/>
      <c r="K277" s="500"/>
      <c r="L277" s="412">
        <f t="shared" si="285"/>
        <v>0</v>
      </c>
      <c r="M277" s="501"/>
      <c r="N277" s="500"/>
      <c r="O277" s="502">
        <f t="shared" si="286"/>
        <v>0</v>
      </c>
      <c r="P277" s="291"/>
      <c r="Q277" s="297"/>
    </row>
    <row r="278" spans="1:17" ht="24" hidden="1" x14ac:dyDescent="0.25">
      <c r="A278" s="92">
        <v>7260</v>
      </c>
      <c r="B278" s="40" t="s">
        <v>269</v>
      </c>
      <c r="C278" s="394">
        <f t="shared" si="243"/>
        <v>0</v>
      </c>
      <c r="D278" s="438"/>
      <c r="E278" s="436"/>
      <c r="F278" s="402">
        <f t="shared" si="283"/>
        <v>0</v>
      </c>
      <c r="G278" s="435"/>
      <c r="H278" s="436"/>
      <c r="I278" s="437">
        <f t="shared" si="284"/>
        <v>0</v>
      </c>
      <c r="J278" s="438"/>
      <c r="K278" s="436"/>
      <c r="L278" s="402">
        <f t="shared" si="285"/>
        <v>0</v>
      </c>
      <c r="M278" s="435"/>
      <c r="N278" s="436"/>
      <c r="O278" s="437">
        <f t="shared" si="286"/>
        <v>0</v>
      </c>
      <c r="P278" s="290"/>
      <c r="Q278" s="297"/>
    </row>
    <row r="279" spans="1:17" hidden="1" x14ac:dyDescent="0.25">
      <c r="A279" s="55">
        <v>7700</v>
      </c>
      <c r="B279" s="105" t="s">
        <v>298</v>
      </c>
      <c r="C279" s="534">
        <f t="shared" si="243"/>
        <v>0</v>
      </c>
      <c r="D279" s="535">
        <f t="shared" ref="D279:O279" si="287">D280</f>
        <v>0</v>
      </c>
      <c r="E279" s="536">
        <f t="shared" si="287"/>
        <v>0</v>
      </c>
      <c r="F279" s="537">
        <f t="shared" si="287"/>
        <v>0</v>
      </c>
      <c r="G279" s="538">
        <f t="shared" si="287"/>
        <v>0</v>
      </c>
      <c r="H279" s="536">
        <f t="shared" si="287"/>
        <v>0</v>
      </c>
      <c r="I279" s="539">
        <f t="shared" si="287"/>
        <v>0</v>
      </c>
      <c r="J279" s="535">
        <f t="shared" si="287"/>
        <v>0</v>
      </c>
      <c r="K279" s="536">
        <f t="shared" si="287"/>
        <v>0</v>
      </c>
      <c r="L279" s="537">
        <f t="shared" si="287"/>
        <v>0</v>
      </c>
      <c r="M279" s="538">
        <f t="shared" si="287"/>
        <v>0</v>
      </c>
      <c r="N279" s="536">
        <f t="shared" si="287"/>
        <v>0</v>
      </c>
      <c r="O279" s="539">
        <f t="shared" si="287"/>
        <v>0</v>
      </c>
      <c r="P279" s="315"/>
      <c r="Q279" s="297"/>
    </row>
    <row r="280" spans="1:17" hidden="1" x14ac:dyDescent="0.25">
      <c r="A280" s="73">
        <v>7720</v>
      </c>
      <c r="B280" s="40" t="s">
        <v>299</v>
      </c>
      <c r="C280" s="414">
        <f t="shared" si="243"/>
        <v>0</v>
      </c>
      <c r="D280" s="433"/>
      <c r="E280" s="434"/>
      <c r="F280" s="422">
        <f>D280+E280</f>
        <v>0</v>
      </c>
      <c r="G280" s="540"/>
      <c r="H280" s="434"/>
      <c r="I280" s="513">
        <f>G280+H280</f>
        <v>0</v>
      </c>
      <c r="J280" s="433"/>
      <c r="K280" s="434"/>
      <c r="L280" s="422">
        <f>J280+K280</f>
        <v>0</v>
      </c>
      <c r="M280" s="540"/>
      <c r="N280" s="434"/>
      <c r="O280" s="513">
        <f>M280+N280</f>
        <v>0</v>
      </c>
      <c r="P280" s="295"/>
      <c r="Q280" s="297"/>
    </row>
    <row r="281" spans="1:17" hidden="1" x14ac:dyDescent="0.25">
      <c r="A281" s="94"/>
      <c r="B281" s="43" t="s">
        <v>270</v>
      </c>
      <c r="C281" s="404">
        <f t="shared" si="243"/>
        <v>0</v>
      </c>
      <c r="D281" s="504">
        <f t="shared" ref="D281:E281" si="288">SUM(D282:D283)</f>
        <v>0</v>
      </c>
      <c r="E281" s="505">
        <f t="shared" si="288"/>
        <v>0</v>
      </c>
      <c r="F281" s="412">
        <f>SUM(F282:F283)</f>
        <v>0</v>
      </c>
      <c r="G281" s="506">
        <f t="shared" ref="G281:O281" si="289">SUM(G282:G283)</f>
        <v>0</v>
      </c>
      <c r="H281" s="505">
        <f t="shared" si="289"/>
        <v>0</v>
      </c>
      <c r="I281" s="502">
        <f t="shared" si="289"/>
        <v>0</v>
      </c>
      <c r="J281" s="504">
        <f t="shared" si="289"/>
        <v>0</v>
      </c>
      <c r="K281" s="505">
        <f t="shared" si="289"/>
        <v>0</v>
      </c>
      <c r="L281" s="412">
        <f t="shared" si="289"/>
        <v>0</v>
      </c>
      <c r="M281" s="506">
        <f t="shared" si="289"/>
        <v>0</v>
      </c>
      <c r="N281" s="505">
        <f t="shared" si="289"/>
        <v>0</v>
      </c>
      <c r="O281" s="502">
        <f t="shared" si="289"/>
        <v>0</v>
      </c>
      <c r="P281" s="291"/>
      <c r="Q281" s="297"/>
    </row>
    <row r="282" spans="1:17" hidden="1" x14ac:dyDescent="0.25">
      <c r="A282" s="94" t="s">
        <v>271</v>
      </c>
      <c r="B282" s="30" t="s">
        <v>272</v>
      </c>
      <c r="C282" s="404">
        <f t="shared" si="243"/>
        <v>0</v>
      </c>
      <c r="D282" s="499"/>
      <c r="E282" s="500"/>
      <c r="F282" s="412">
        <f>E282+D282</f>
        <v>0</v>
      </c>
      <c r="G282" s="501"/>
      <c r="H282" s="500"/>
      <c r="I282" s="502">
        <f>H282+G282</f>
        <v>0</v>
      </c>
      <c r="J282" s="499"/>
      <c r="K282" s="500"/>
      <c r="L282" s="412">
        <f>K282+J282</f>
        <v>0</v>
      </c>
      <c r="M282" s="501"/>
      <c r="N282" s="500"/>
      <c r="O282" s="502">
        <f>N282+M282</f>
        <v>0</v>
      </c>
      <c r="P282" s="291"/>
      <c r="Q282" s="297"/>
    </row>
    <row r="283" spans="1:17" ht="24" hidden="1" x14ac:dyDescent="0.25">
      <c r="A283" s="94" t="s">
        <v>273</v>
      </c>
      <c r="B283" s="99" t="s">
        <v>274</v>
      </c>
      <c r="C283" s="394">
        <f t="shared" si="243"/>
        <v>0</v>
      </c>
      <c r="D283" s="438"/>
      <c r="E283" s="436"/>
      <c r="F283" s="402">
        <f>E283+D283</f>
        <v>0</v>
      </c>
      <c r="G283" s="435"/>
      <c r="H283" s="436"/>
      <c r="I283" s="437">
        <f>H283+G283</f>
        <v>0</v>
      </c>
      <c r="J283" s="438"/>
      <c r="K283" s="436"/>
      <c r="L283" s="402">
        <f>K283+J283</f>
        <v>0</v>
      </c>
      <c r="M283" s="435"/>
      <c r="N283" s="436"/>
      <c r="O283" s="437">
        <f>N283+M283</f>
        <v>0</v>
      </c>
      <c r="P283" s="290"/>
      <c r="Q283" s="297"/>
    </row>
    <row r="284" spans="1:17" ht="12.75" thickBot="1" x14ac:dyDescent="0.3">
      <c r="A284" s="110"/>
      <c r="B284" s="110" t="s">
        <v>275</v>
      </c>
      <c r="C284" s="541">
        <f t="shared" si="243"/>
        <v>2400</v>
      </c>
      <c r="D284" s="542">
        <f t="shared" ref="D284:O284" si="290">SUM(D281,D268,D229,D194,D186,D172,D74,D52)</f>
        <v>0</v>
      </c>
      <c r="E284" s="546">
        <f t="shared" si="290"/>
        <v>2400</v>
      </c>
      <c r="F284" s="950">
        <f t="shared" si="290"/>
        <v>2400</v>
      </c>
      <c r="G284" s="545">
        <f t="shared" si="290"/>
        <v>0</v>
      </c>
      <c r="H284" s="546">
        <f t="shared" si="290"/>
        <v>0</v>
      </c>
      <c r="I284" s="950">
        <f t="shared" si="290"/>
        <v>0</v>
      </c>
      <c r="J284" s="542">
        <f t="shared" si="290"/>
        <v>0</v>
      </c>
      <c r="K284" s="543">
        <f t="shared" si="290"/>
        <v>0</v>
      </c>
      <c r="L284" s="544">
        <f t="shared" si="290"/>
        <v>0</v>
      </c>
      <c r="M284" s="545">
        <f t="shared" si="290"/>
        <v>0</v>
      </c>
      <c r="N284" s="543">
        <f t="shared" si="290"/>
        <v>0</v>
      </c>
      <c r="O284" s="546">
        <f t="shared" si="290"/>
        <v>0</v>
      </c>
      <c r="P284" s="318"/>
      <c r="Q284" s="297"/>
    </row>
    <row r="285" spans="1:17" s="19" customFormat="1" ht="13.5" hidden="1" thickTop="1" thickBot="1" x14ac:dyDescent="0.3">
      <c r="A285" s="1283" t="s">
        <v>276</v>
      </c>
      <c r="B285" s="1284"/>
      <c r="C285" s="547">
        <f t="shared" si="243"/>
        <v>0</v>
      </c>
      <c r="D285" s="548">
        <f>SUM(D24,D25,D41,D42)-D50</f>
        <v>0</v>
      </c>
      <c r="E285" s="549">
        <f t="shared" ref="E285:F285" si="291">SUM(E24,E25,E41,E42)-E50</f>
        <v>0</v>
      </c>
      <c r="F285" s="550">
        <f t="shared" si="291"/>
        <v>0</v>
      </c>
      <c r="G285" s="551">
        <f>SUM(G24,G42)-G50</f>
        <v>0</v>
      </c>
      <c r="H285" s="549">
        <f t="shared" ref="H285:I285" si="292">SUM(H24,H42)-H50</f>
        <v>0</v>
      </c>
      <c r="I285" s="552">
        <f t="shared" si="292"/>
        <v>0</v>
      </c>
      <c r="J285" s="548">
        <f>SUM(J26,J42)-J50</f>
        <v>0</v>
      </c>
      <c r="K285" s="549">
        <f t="shared" ref="K285:L285" si="293">SUM(K26,K42)-K50</f>
        <v>0</v>
      </c>
      <c r="L285" s="550">
        <f t="shared" si="293"/>
        <v>0</v>
      </c>
      <c r="M285" s="551">
        <f>SUM(M44)-M50</f>
        <v>0</v>
      </c>
      <c r="N285" s="549">
        <f t="shared" ref="N285:O285" si="294">SUM(N44)-N50</f>
        <v>0</v>
      </c>
      <c r="O285" s="552">
        <f t="shared" si="294"/>
        <v>0</v>
      </c>
      <c r="P285" s="296"/>
      <c r="Q285" s="182"/>
    </row>
    <row r="286" spans="1:17" s="19" customFormat="1" ht="12.75" hidden="1" thickTop="1" x14ac:dyDescent="0.25">
      <c r="A286" s="1285" t="s">
        <v>277</v>
      </c>
      <c r="B286" s="1286"/>
      <c r="C286" s="553">
        <f t="shared" si="243"/>
        <v>0</v>
      </c>
      <c r="D286" s="554">
        <f>SUM(D287,D288)-D295+D296</f>
        <v>0</v>
      </c>
      <c r="E286" s="555">
        <f t="shared" ref="E286:O286" si="295">SUM(E287,E288)-E295+E296</f>
        <v>0</v>
      </c>
      <c r="F286" s="556">
        <f t="shared" si="295"/>
        <v>0</v>
      </c>
      <c r="G286" s="557">
        <f t="shared" si="295"/>
        <v>0</v>
      </c>
      <c r="H286" s="555">
        <f t="shared" si="295"/>
        <v>0</v>
      </c>
      <c r="I286" s="558">
        <f t="shared" si="295"/>
        <v>0</v>
      </c>
      <c r="J286" s="554">
        <f t="shared" si="295"/>
        <v>0</v>
      </c>
      <c r="K286" s="555">
        <f t="shared" si="295"/>
        <v>0</v>
      </c>
      <c r="L286" s="556">
        <f t="shared" si="295"/>
        <v>0</v>
      </c>
      <c r="M286" s="557">
        <f t="shared" si="295"/>
        <v>0</v>
      </c>
      <c r="N286" s="555">
        <f t="shared" si="295"/>
        <v>0</v>
      </c>
      <c r="O286" s="558">
        <f t="shared" si="295"/>
        <v>0</v>
      </c>
      <c r="P286" s="319"/>
      <c r="Q286" s="182"/>
    </row>
    <row r="287" spans="1:17" s="19" customFormat="1" ht="13.5" hidden="1" thickTop="1" thickBot="1" x14ac:dyDescent="0.3">
      <c r="A287" s="63" t="s">
        <v>278</v>
      </c>
      <c r="B287" s="63" t="s">
        <v>279</v>
      </c>
      <c r="C287" s="468">
        <f t="shared" si="243"/>
        <v>0</v>
      </c>
      <c r="D287" s="469">
        <f t="shared" ref="D287:O287" si="296">D21-D281</f>
        <v>0</v>
      </c>
      <c r="E287" s="470">
        <f t="shared" si="296"/>
        <v>0</v>
      </c>
      <c r="F287" s="471">
        <f t="shared" si="296"/>
        <v>0</v>
      </c>
      <c r="G287" s="472">
        <f t="shared" si="296"/>
        <v>0</v>
      </c>
      <c r="H287" s="470">
        <f t="shared" si="296"/>
        <v>0</v>
      </c>
      <c r="I287" s="473">
        <f t="shared" si="296"/>
        <v>0</v>
      </c>
      <c r="J287" s="469">
        <f t="shared" si="296"/>
        <v>0</v>
      </c>
      <c r="K287" s="470">
        <f t="shared" si="296"/>
        <v>0</v>
      </c>
      <c r="L287" s="471">
        <f t="shared" si="296"/>
        <v>0</v>
      </c>
      <c r="M287" s="472">
        <f t="shared" si="296"/>
        <v>0</v>
      </c>
      <c r="N287" s="470">
        <f t="shared" si="296"/>
        <v>0</v>
      </c>
      <c r="O287" s="473">
        <f t="shared" si="296"/>
        <v>0</v>
      </c>
      <c r="P287" s="310"/>
      <c r="Q287" s="182"/>
    </row>
    <row r="288" spans="1:17" s="19" customFormat="1" ht="12.75" hidden="1" thickTop="1" x14ac:dyDescent="0.25">
      <c r="A288" s="116" t="s">
        <v>280</v>
      </c>
      <c r="B288" s="116" t="s">
        <v>281</v>
      </c>
      <c r="C288" s="553">
        <f t="shared" si="243"/>
        <v>0</v>
      </c>
      <c r="D288" s="554">
        <f t="shared" ref="D288:O288" si="297">SUM(D289,D291,D293)-SUM(D290,D292,D294)</f>
        <v>0</v>
      </c>
      <c r="E288" s="555">
        <f t="shared" si="297"/>
        <v>0</v>
      </c>
      <c r="F288" s="556">
        <f t="shared" si="297"/>
        <v>0</v>
      </c>
      <c r="G288" s="557">
        <f t="shared" si="297"/>
        <v>0</v>
      </c>
      <c r="H288" s="555">
        <f t="shared" si="297"/>
        <v>0</v>
      </c>
      <c r="I288" s="558">
        <f t="shared" si="297"/>
        <v>0</v>
      </c>
      <c r="J288" s="554">
        <f t="shared" si="297"/>
        <v>0</v>
      </c>
      <c r="K288" s="555">
        <f t="shared" si="297"/>
        <v>0</v>
      </c>
      <c r="L288" s="556">
        <f t="shared" si="297"/>
        <v>0</v>
      </c>
      <c r="M288" s="557">
        <f t="shared" si="297"/>
        <v>0</v>
      </c>
      <c r="N288" s="555">
        <f t="shared" si="297"/>
        <v>0</v>
      </c>
      <c r="O288" s="558">
        <f t="shared" si="297"/>
        <v>0</v>
      </c>
      <c r="P288" s="319"/>
      <c r="Q288" s="182"/>
    </row>
    <row r="289" spans="1:17" ht="12.75" hidden="1" thickTop="1" x14ac:dyDescent="0.25">
      <c r="A289" s="100" t="s">
        <v>282</v>
      </c>
      <c r="B289" s="60" t="s">
        <v>283</v>
      </c>
      <c r="C289" s="414">
        <f t="shared" si="243"/>
        <v>0</v>
      </c>
      <c r="D289" s="433"/>
      <c r="E289" s="434"/>
      <c r="F289" s="422">
        <f t="shared" ref="F289:F296" si="298">E289+D289</f>
        <v>0</v>
      </c>
      <c r="G289" s="540"/>
      <c r="H289" s="434"/>
      <c r="I289" s="513">
        <f t="shared" ref="I289:I296" si="299">H289+G289</f>
        <v>0</v>
      </c>
      <c r="J289" s="433"/>
      <c r="K289" s="434"/>
      <c r="L289" s="422">
        <f t="shared" ref="L289:L296" si="300">K289+J289</f>
        <v>0</v>
      </c>
      <c r="M289" s="540"/>
      <c r="N289" s="434"/>
      <c r="O289" s="513">
        <f t="shared" ref="O289:O296" si="301">N289+M289</f>
        <v>0</v>
      </c>
      <c r="P289" s="295"/>
      <c r="Q289" s="297"/>
    </row>
    <row r="290" spans="1:17" ht="24.75" hidden="1" thickTop="1" x14ac:dyDescent="0.25">
      <c r="A290" s="94" t="s">
        <v>284</v>
      </c>
      <c r="B290" s="29" t="s">
        <v>285</v>
      </c>
      <c r="C290" s="404">
        <f t="shared" si="243"/>
        <v>0</v>
      </c>
      <c r="D290" s="499"/>
      <c r="E290" s="500"/>
      <c r="F290" s="412">
        <f t="shared" si="298"/>
        <v>0</v>
      </c>
      <c r="G290" s="501"/>
      <c r="H290" s="500"/>
      <c r="I290" s="502">
        <f t="shared" si="299"/>
        <v>0</v>
      </c>
      <c r="J290" s="499"/>
      <c r="K290" s="500"/>
      <c r="L290" s="412">
        <f t="shared" si="300"/>
        <v>0</v>
      </c>
      <c r="M290" s="501"/>
      <c r="N290" s="500"/>
      <c r="O290" s="502">
        <f t="shared" si="301"/>
        <v>0</v>
      </c>
      <c r="P290" s="291"/>
      <c r="Q290" s="297"/>
    </row>
    <row r="291" spans="1:17" ht="12.75" hidden="1" thickTop="1" x14ac:dyDescent="0.25">
      <c r="A291" s="94" t="s">
        <v>286</v>
      </c>
      <c r="B291" s="29" t="s">
        <v>287</v>
      </c>
      <c r="C291" s="404">
        <f t="shared" si="243"/>
        <v>0</v>
      </c>
      <c r="D291" s="499"/>
      <c r="E291" s="500"/>
      <c r="F291" s="412">
        <f t="shared" si="298"/>
        <v>0</v>
      </c>
      <c r="G291" s="501"/>
      <c r="H291" s="500"/>
      <c r="I291" s="502">
        <f t="shared" si="299"/>
        <v>0</v>
      </c>
      <c r="J291" s="499"/>
      <c r="K291" s="500"/>
      <c r="L291" s="412">
        <f t="shared" si="300"/>
        <v>0</v>
      </c>
      <c r="M291" s="501"/>
      <c r="N291" s="500"/>
      <c r="O291" s="502">
        <f t="shared" si="301"/>
        <v>0</v>
      </c>
      <c r="P291" s="291"/>
      <c r="Q291" s="297"/>
    </row>
    <row r="292" spans="1:17" ht="24.75" hidden="1" thickTop="1" x14ac:dyDescent="0.25">
      <c r="A292" s="94" t="s">
        <v>288</v>
      </c>
      <c r="B292" s="29" t="s">
        <v>289</v>
      </c>
      <c r="C292" s="404">
        <f>SUM(F292,I292,L292,O292)</f>
        <v>0</v>
      </c>
      <c r="D292" s="499"/>
      <c r="E292" s="500"/>
      <c r="F292" s="412">
        <f t="shared" si="298"/>
        <v>0</v>
      </c>
      <c r="G292" s="501"/>
      <c r="H292" s="500"/>
      <c r="I292" s="502">
        <f t="shared" si="299"/>
        <v>0</v>
      </c>
      <c r="J292" s="499"/>
      <c r="K292" s="500"/>
      <c r="L292" s="412">
        <f t="shared" si="300"/>
        <v>0</v>
      </c>
      <c r="M292" s="501"/>
      <c r="N292" s="500"/>
      <c r="O292" s="502">
        <f t="shared" si="301"/>
        <v>0</v>
      </c>
      <c r="P292" s="291"/>
      <c r="Q292" s="297"/>
    </row>
    <row r="293" spans="1:17" ht="12.75" hidden="1" thickTop="1" x14ac:dyDescent="0.25">
      <c r="A293" s="94" t="s">
        <v>290</v>
      </c>
      <c r="B293" s="29" t="s">
        <v>291</v>
      </c>
      <c r="C293" s="404">
        <f t="shared" si="243"/>
        <v>0</v>
      </c>
      <c r="D293" s="499"/>
      <c r="E293" s="500"/>
      <c r="F293" s="412">
        <f t="shared" si="298"/>
        <v>0</v>
      </c>
      <c r="G293" s="501"/>
      <c r="H293" s="500"/>
      <c r="I293" s="502">
        <f t="shared" si="299"/>
        <v>0</v>
      </c>
      <c r="J293" s="499"/>
      <c r="K293" s="500"/>
      <c r="L293" s="412">
        <f t="shared" si="300"/>
        <v>0</v>
      </c>
      <c r="M293" s="501"/>
      <c r="N293" s="500"/>
      <c r="O293" s="502">
        <f t="shared" si="301"/>
        <v>0</v>
      </c>
      <c r="P293" s="291"/>
      <c r="Q293" s="297"/>
    </row>
    <row r="294" spans="1:17" ht="24.75" hidden="1" thickTop="1" x14ac:dyDescent="0.25">
      <c r="A294" s="101" t="s">
        <v>292</v>
      </c>
      <c r="B294" s="102" t="s">
        <v>293</v>
      </c>
      <c r="C294" s="515">
        <f t="shared" si="243"/>
        <v>0</v>
      </c>
      <c r="D294" s="517"/>
      <c r="E294" s="518"/>
      <c r="F294" s="519">
        <f t="shared" si="298"/>
        <v>0</v>
      </c>
      <c r="G294" s="520"/>
      <c r="H294" s="518"/>
      <c r="I294" s="516">
        <f t="shared" si="299"/>
        <v>0</v>
      </c>
      <c r="J294" s="517"/>
      <c r="K294" s="518"/>
      <c r="L294" s="519">
        <f t="shared" si="300"/>
        <v>0</v>
      </c>
      <c r="M294" s="520"/>
      <c r="N294" s="518"/>
      <c r="O294" s="516">
        <f t="shared" si="301"/>
        <v>0</v>
      </c>
      <c r="P294" s="294"/>
      <c r="Q294" s="297"/>
    </row>
    <row r="295" spans="1:17" s="19" customFormat="1" ht="13.5" hidden="1" thickTop="1" thickBot="1" x14ac:dyDescent="0.3">
      <c r="A295" s="118" t="s">
        <v>294</v>
      </c>
      <c r="B295" s="118" t="s">
        <v>295</v>
      </c>
      <c r="C295" s="547">
        <f t="shared" si="243"/>
        <v>0</v>
      </c>
      <c r="D295" s="559"/>
      <c r="E295" s="560"/>
      <c r="F295" s="550">
        <f t="shared" si="298"/>
        <v>0</v>
      </c>
      <c r="G295" s="561"/>
      <c r="H295" s="560"/>
      <c r="I295" s="552">
        <f t="shared" si="299"/>
        <v>0</v>
      </c>
      <c r="J295" s="559"/>
      <c r="K295" s="560"/>
      <c r="L295" s="550">
        <f t="shared" si="300"/>
        <v>0</v>
      </c>
      <c r="M295" s="561"/>
      <c r="N295" s="560"/>
      <c r="O295" s="552">
        <f t="shared" si="301"/>
        <v>0</v>
      </c>
      <c r="P295" s="296"/>
      <c r="Q295" s="182"/>
    </row>
    <row r="296" spans="1:17" s="19" customFormat="1" ht="48.75" hidden="1" thickTop="1" x14ac:dyDescent="0.25">
      <c r="A296" s="116" t="s">
        <v>296</v>
      </c>
      <c r="B296" s="104" t="s">
        <v>297</v>
      </c>
      <c r="C296" s="553">
        <f>SUM(F296,I296,L296,O296)</f>
        <v>0</v>
      </c>
      <c r="D296" s="562"/>
      <c r="E296" s="563"/>
      <c r="F296" s="393">
        <f t="shared" si="298"/>
        <v>0</v>
      </c>
      <c r="G296" s="512"/>
      <c r="H296" s="383"/>
      <c r="I296" s="493">
        <f t="shared" si="299"/>
        <v>0</v>
      </c>
      <c r="J296" s="382"/>
      <c r="K296" s="383"/>
      <c r="L296" s="393">
        <f t="shared" si="300"/>
        <v>0</v>
      </c>
      <c r="M296" s="512"/>
      <c r="N296" s="383"/>
      <c r="O296" s="493">
        <f t="shared" si="301"/>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Z9ng9BOf9ycWEWxE6/EmTA05aolD++P4NSJl+ZT5DmvwdcEPV/vLvh9IESyhRNWswp0+f5aquh25/6nm/YP0MA==" saltValue="XfxNXWOPXpDfNRbmcOsUOw==" spinCount="100000" sheet="1" objects="1" scenarios="1" formatCells="0" formatColumns="0" formatRows="0"/>
  <autoFilter ref="A18:P296">
    <filterColumn colId="2">
      <filters>
        <filter val="240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2017.gada 9.jūnija saistošajiem noteikumiem Nr.21
(protokols Nr.10, 2.punkts)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314"/>
  <sheetViews>
    <sheetView showGridLines="0" view="pageLayout" zoomScaleNormal="100" workbookViewId="0">
      <selection activeCell="U9" sqref="U8:U9"/>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510</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511</v>
      </c>
      <c r="D3" s="1318"/>
      <c r="E3" s="1318"/>
      <c r="F3" s="1318"/>
      <c r="G3" s="1318"/>
      <c r="H3" s="1318"/>
      <c r="I3" s="1318"/>
      <c r="J3" s="1318"/>
      <c r="K3" s="1318"/>
      <c r="L3" s="1318"/>
      <c r="M3" s="1318"/>
      <c r="N3" s="1318"/>
      <c r="O3" s="1318"/>
      <c r="P3" s="1319"/>
      <c r="Q3" s="297"/>
    </row>
    <row r="4" spans="1:17" ht="12.75" customHeight="1" x14ac:dyDescent="0.25">
      <c r="A4" s="4" t="s">
        <v>1</v>
      </c>
      <c r="B4" s="5"/>
      <c r="C4" s="1318" t="s">
        <v>512</v>
      </c>
      <c r="D4" s="1318"/>
      <c r="E4" s="1318"/>
      <c r="F4" s="1318"/>
      <c r="G4" s="1318"/>
      <c r="H4" s="1318"/>
      <c r="I4" s="1318"/>
      <c r="J4" s="1318"/>
      <c r="K4" s="1318"/>
      <c r="L4" s="1318"/>
      <c r="M4" s="1318"/>
      <c r="N4" s="1318"/>
      <c r="O4" s="1318"/>
      <c r="P4" s="1319"/>
      <c r="Q4" s="297"/>
    </row>
    <row r="5" spans="1:17" ht="12.75" customHeight="1" x14ac:dyDescent="0.25">
      <c r="A5" s="2" t="s">
        <v>2</v>
      </c>
      <c r="B5" s="3"/>
      <c r="C5" s="1293" t="s">
        <v>513</v>
      </c>
      <c r="D5" s="1293"/>
      <c r="E5" s="1293"/>
      <c r="F5" s="1293"/>
      <c r="G5" s="1293"/>
      <c r="H5" s="1293"/>
      <c r="I5" s="1293"/>
      <c r="J5" s="1293"/>
      <c r="K5" s="1293"/>
      <c r="L5" s="1293"/>
      <c r="M5" s="1293"/>
      <c r="N5" s="1293"/>
      <c r="O5" s="1293"/>
      <c r="P5" s="1294"/>
      <c r="Q5" s="297"/>
    </row>
    <row r="6" spans="1:17" ht="12.75" customHeight="1" x14ac:dyDescent="0.25">
      <c r="A6" s="2" t="s">
        <v>3</v>
      </c>
      <c r="B6" s="3"/>
      <c r="C6" s="1293" t="s">
        <v>505</v>
      </c>
      <c r="D6" s="1293"/>
      <c r="E6" s="1293"/>
      <c r="F6" s="1293"/>
      <c r="G6" s="1293"/>
      <c r="H6" s="1293"/>
      <c r="I6" s="1293"/>
      <c r="J6" s="1293"/>
      <c r="K6" s="1293"/>
      <c r="L6" s="1293"/>
      <c r="M6" s="1293"/>
      <c r="N6" s="1293"/>
      <c r="O6" s="1293"/>
      <c r="P6" s="1294"/>
      <c r="Q6" s="297"/>
    </row>
    <row r="7" spans="1:17" ht="24.75" customHeight="1" x14ac:dyDescent="0.25">
      <c r="A7" s="2" t="s">
        <v>4</v>
      </c>
      <c r="B7" s="3"/>
      <c r="C7" s="1318" t="s">
        <v>514</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515</v>
      </c>
      <c r="D9" s="1293"/>
      <c r="E9" s="1293"/>
      <c r="F9" s="1293"/>
      <c r="G9" s="1293"/>
      <c r="H9" s="1293"/>
      <c r="I9" s="1293"/>
      <c r="J9" s="1293"/>
      <c r="K9" s="1293"/>
      <c r="L9" s="1293"/>
      <c r="M9" s="1293"/>
      <c r="N9" s="1293"/>
      <c r="O9" s="1293"/>
      <c r="P9" s="1294"/>
      <c r="Q9" s="297"/>
    </row>
    <row r="10" spans="1:17" ht="12.75" customHeight="1" x14ac:dyDescent="0.25">
      <c r="A10" s="2"/>
      <c r="B10" s="3" t="s">
        <v>7</v>
      </c>
      <c r="C10" s="1293" t="s">
        <v>516</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517</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t="s">
        <v>518</v>
      </c>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342"/>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21"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21"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21" s="19" customFormat="1" x14ac:dyDescent="0.25">
      <c r="A19" s="16"/>
      <c r="B19" s="17" t="s">
        <v>19</v>
      </c>
      <c r="C19" s="182"/>
      <c r="D19" s="244"/>
      <c r="E19" s="145"/>
      <c r="F19" s="287"/>
      <c r="G19" s="209"/>
      <c r="H19" s="145"/>
      <c r="I19" s="287"/>
      <c r="J19" s="244"/>
      <c r="K19" s="18"/>
      <c r="L19" s="160"/>
      <c r="M19" s="209"/>
      <c r="N19" s="18"/>
      <c r="O19" s="145"/>
      <c r="P19" s="287"/>
      <c r="Q19" s="182"/>
    </row>
    <row r="20" spans="1:21" s="19" customFormat="1" ht="12.75" thickBot="1" x14ac:dyDescent="0.3">
      <c r="A20" s="20"/>
      <c r="B20" s="21" t="s">
        <v>20</v>
      </c>
      <c r="C20" s="183">
        <f>SUM(F20,I20,L20,O20)</f>
        <v>630686</v>
      </c>
      <c r="D20" s="128">
        <f>SUM(D21,D24,D25,D41,D42)</f>
        <v>308331</v>
      </c>
      <c r="E20" s="269">
        <f>SUM(E21,E24,E25,E41,E42)</f>
        <v>0</v>
      </c>
      <c r="F20" s="888">
        <f>SUM(F21,F24,F25,F41,F42)</f>
        <v>308331</v>
      </c>
      <c r="G20" s="210">
        <f>SUM(G21,G24,G42)</f>
        <v>317479</v>
      </c>
      <c r="H20" s="269">
        <f t="shared" ref="H20:I20" si="0">SUM(H21,H24,H42)</f>
        <v>0</v>
      </c>
      <c r="I20" s="888">
        <f t="shared" si="0"/>
        <v>317479</v>
      </c>
      <c r="J20" s="128">
        <f>SUM(J21,J26,J42)</f>
        <v>4376</v>
      </c>
      <c r="K20" s="22">
        <f t="shared" ref="K20:L20" si="1">SUM(K21,K26,K42)</f>
        <v>0</v>
      </c>
      <c r="L20" s="161">
        <f t="shared" si="1"/>
        <v>4376</v>
      </c>
      <c r="M20" s="210">
        <f>SUM(M21,M44)</f>
        <v>500</v>
      </c>
      <c r="N20" s="22">
        <f t="shared" ref="N20:O20" si="2">SUM(N21,N44)</f>
        <v>0</v>
      </c>
      <c r="O20" s="269">
        <f t="shared" si="2"/>
        <v>500</v>
      </c>
      <c r="P20" s="302"/>
      <c r="Q20" s="182"/>
      <c r="R20" s="776"/>
      <c r="S20" s="776"/>
      <c r="T20" s="776"/>
      <c r="U20" s="776"/>
    </row>
    <row r="21" spans="1:21" ht="12.75" thickTop="1" x14ac:dyDescent="0.25">
      <c r="A21" s="23"/>
      <c r="B21" s="24" t="s">
        <v>21</v>
      </c>
      <c r="C21" s="184">
        <f t="shared" ref="C21" si="3">SUM(F21,I21,L21,O21)</f>
        <v>576</v>
      </c>
      <c r="D21" s="129">
        <f t="shared" ref="D21:E21" si="4">SUM(D22:D23)</f>
        <v>0</v>
      </c>
      <c r="E21" s="270">
        <f t="shared" si="4"/>
        <v>0</v>
      </c>
      <c r="F21" s="902">
        <f>SUM(F22:F23)</f>
        <v>0</v>
      </c>
      <c r="G21" s="211">
        <f t="shared" ref="G21:O21" si="5">SUM(G22:G23)</f>
        <v>0</v>
      </c>
      <c r="H21" s="270">
        <f t="shared" si="5"/>
        <v>0</v>
      </c>
      <c r="I21" s="902">
        <f t="shared" si="5"/>
        <v>0</v>
      </c>
      <c r="J21" s="129">
        <f t="shared" si="5"/>
        <v>76</v>
      </c>
      <c r="K21" s="25">
        <f t="shared" si="5"/>
        <v>0</v>
      </c>
      <c r="L21" s="162">
        <f t="shared" si="5"/>
        <v>76</v>
      </c>
      <c r="M21" s="211">
        <f>SUM(M22:M23)</f>
        <v>500</v>
      </c>
      <c r="N21" s="25">
        <f t="shared" si="5"/>
        <v>0</v>
      </c>
      <c r="O21" s="270">
        <f t="shared" si="5"/>
        <v>500</v>
      </c>
      <c r="P21" s="303"/>
      <c r="Q21" s="297"/>
      <c r="R21" s="776"/>
      <c r="S21" s="776"/>
      <c r="T21" s="776"/>
      <c r="U21" s="776"/>
    </row>
    <row r="22" spans="1:21"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6">M22+N22</f>
        <v>0</v>
      </c>
      <c r="P22" s="288"/>
      <c r="Q22" s="297"/>
      <c r="R22" s="776"/>
      <c r="S22" s="776"/>
      <c r="T22" s="776"/>
      <c r="U22" s="776"/>
    </row>
    <row r="23" spans="1:21" x14ac:dyDescent="0.25">
      <c r="A23" s="29"/>
      <c r="B23" s="30" t="s">
        <v>23</v>
      </c>
      <c r="C23" s="186">
        <f t="shared" ref="C23" si="7">SUM(F23,I23,L23,O23)</f>
        <v>576</v>
      </c>
      <c r="D23" s="246"/>
      <c r="E23" s="696"/>
      <c r="F23" s="904">
        <f t="shared" ref="F23:F24" si="8">D23+E23</f>
        <v>0</v>
      </c>
      <c r="G23" s="213"/>
      <c r="H23" s="696"/>
      <c r="I23" s="904">
        <f>G23+H23</f>
        <v>0</v>
      </c>
      <c r="J23" s="246">
        <v>76</v>
      </c>
      <c r="K23" s="31"/>
      <c r="L23" s="326">
        <f>J23+K23</f>
        <v>76</v>
      </c>
      <c r="M23" s="213">
        <v>500</v>
      </c>
      <c r="N23" s="31"/>
      <c r="O23" s="146">
        <f>M23+N23</f>
        <v>500</v>
      </c>
      <c r="P23" s="646"/>
      <c r="Q23" s="297"/>
      <c r="R23" s="776"/>
      <c r="S23" s="776"/>
      <c r="T23" s="776"/>
      <c r="U23" s="776"/>
    </row>
    <row r="24" spans="1:21" s="19" customFormat="1" ht="24.75" thickBot="1" x14ac:dyDescent="0.3">
      <c r="A24" s="32">
        <v>19300</v>
      </c>
      <c r="B24" s="32" t="s">
        <v>24</v>
      </c>
      <c r="C24" s="187">
        <f>SUM(F24,I24)</f>
        <v>625810</v>
      </c>
      <c r="D24" s="247">
        <v>308331</v>
      </c>
      <c r="E24" s="697"/>
      <c r="F24" s="889">
        <f t="shared" si="8"/>
        <v>308331</v>
      </c>
      <c r="G24" s="214">
        <v>317479</v>
      </c>
      <c r="H24" s="697"/>
      <c r="I24" s="889">
        <f t="shared" ref="I24" si="9">G24+H24</f>
        <v>317479</v>
      </c>
      <c r="J24" s="286" t="s">
        <v>25</v>
      </c>
      <c r="K24" s="34" t="s">
        <v>25</v>
      </c>
      <c r="L24" s="163" t="s">
        <v>25</v>
      </c>
      <c r="M24" s="279" t="s">
        <v>25</v>
      </c>
      <c r="N24" s="147" t="s">
        <v>25</v>
      </c>
      <c r="O24" s="147" t="s">
        <v>25</v>
      </c>
      <c r="P24" s="380"/>
      <c r="Q24" s="182"/>
      <c r="R24" s="776"/>
      <c r="S24" s="776"/>
      <c r="T24" s="776"/>
      <c r="U24" s="776"/>
    </row>
    <row r="25" spans="1:21"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c r="R25" s="776"/>
      <c r="S25" s="776"/>
      <c r="T25" s="776"/>
      <c r="U25" s="776"/>
    </row>
    <row r="26" spans="1:21" s="19" customFormat="1" ht="36.75" thickTop="1" x14ac:dyDescent="0.25">
      <c r="A26" s="35">
        <v>21300</v>
      </c>
      <c r="B26" s="35" t="s">
        <v>27</v>
      </c>
      <c r="C26" s="188">
        <f>SUM(L26)</f>
        <v>4300</v>
      </c>
      <c r="D26" s="249" t="s">
        <v>25</v>
      </c>
      <c r="E26" s="122" t="s">
        <v>25</v>
      </c>
      <c r="F26" s="890" t="s">
        <v>25</v>
      </c>
      <c r="G26" s="215" t="s">
        <v>25</v>
      </c>
      <c r="H26" s="122" t="s">
        <v>25</v>
      </c>
      <c r="I26" s="890" t="s">
        <v>25</v>
      </c>
      <c r="J26" s="130">
        <f t="shared" ref="J26:K26" si="10">SUM(J27,J31,J33,J36)</f>
        <v>4300</v>
      </c>
      <c r="K26" s="38">
        <f t="shared" si="10"/>
        <v>0</v>
      </c>
      <c r="L26" s="175">
        <f>SUM(L27,L31,L33,L36)</f>
        <v>4300</v>
      </c>
      <c r="M26" s="280" t="s">
        <v>25</v>
      </c>
      <c r="N26" s="122" t="s">
        <v>25</v>
      </c>
      <c r="O26" s="122" t="s">
        <v>25</v>
      </c>
      <c r="P26" s="304"/>
      <c r="Q26" s="182"/>
      <c r="R26" s="776"/>
      <c r="S26" s="776"/>
      <c r="T26" s="776"/>
      <c r="U26" s="776"/>
    </row>
    <row r="27" spans="1:21" s="19" customFormat="1" ht="24" hidden="1" x14ac:dyDescent="0.25">
      <c r="A27" s="39">
        <v>21350</v>
      </c>
      <c r="B27" s="35" t="s">
        <v>28</v>
      </c>
      <c r="C27" s="188">
        <f t="shared" ref="C27:C40" si="11">SUM(L27)</f>
        <v>0</v>
      </c>
      <c r="D27" s="249" t="s">
        <v>25</v>
      </c>
      <c r="E27" s="37" t="s">
        <v>25</v>
      </c>
      <c r="F27" s="164" t="s">
        <v>25</v>
      </c>
      <c r="G27" s="215" t="s">
        <v>25</v>
      </c>
      <c r="H27" s="37" t="s">
        <v>25</v>
      </c>
      <c r="I27" s="122" t="s">
        <v>25</v>
      </c>
      <c r="J27" s="130">
        <f t="shared" ref="J27:K27" si="12">SUM(J28:J30)</f>
        <v>0</v>
      </c>
      <c r="K27" s="38">
        <f t="shared" si="12"/>
        <v>0</v>
      </c>
      <c r="L27" s="175">
        <f>SUM(L28:L30)</f>
        <v>0</v>
      </c>
      <c r="M27" s="280" t="s">
        <v>25</v>
      </c>
      <c r="N27" s="122" t="s">
        <v>25</v>
      </c>
      <c r="O27" s="122" t="s">
        <v>25</v>
      </c>
      <c r="P27" s="304"/>
      <c r="Q27" s="182"/>
      <c r="R27" s="776"/>
      <c r="S27" s="776"/>
      <c r="T27" s="776"/>
      <c r="U27" s="776"/>
    </row>
    <row r="28" spans="1:21" hidden="1" x14ac:dyDescent="0.25">
      <c r="A28" s="26">
        <v>21351</v>
      </c>
      <c r="B28" s="40" t="s">
        <v>29</v>
      </c>
      <c r="C28" s="189">
        <f t="shared" si="11"/>
        <v>0</v>
      </c>
      <c r="D28" s="250" t="s">
        <v>25</v>
      </c>
      <c r="E28" s="41" t="s">
        <v>25</v>
      </c>
      <c r="F28" s="165" t="s">
        <v>25</v>
      </c>
      <c r="G28" s="216" t="s">
        <v>25</v>
      </c>
      <c r="H28" s="41" t="s">
        <v>25</v>
      </c>
      <c r="I28" s="148" t="s">
        <v>25</v>
      </c>
      <c r="J28" s="564"/>
      <c r="K28" s="320"/>
      <c r="L28" s="176">
        <f t="shared" ref="L28:L30" si="13">J28+K28</f>
        <v>0</v>
      </c>
      <c r="M28" s="281" t="s">
        <v>25</v>
      </c>
      <c r="N28" s="148" t="s">
        <v>25</v>
      </c>
      <c r="O28" s="148" t="s">
        <v>25</v>
      </c>
      <c r="P28" s="305"/>
      <c r="Q28" s="297"/>
      <c r="R28" s="776"/>
      <c r="S28" s="776"/>
      <c r="T28" s="776"/>
      <c r="U28" s="776"/>
    </row>
    <row r="29" spans="1:21" hidden="1" x14ac:dyDescent="0.25">
      <c r="A29" s="29">
        <v>21352</v>
      </c>
      <c r="B29" s="43" t="s">
        <v>30</v>
      </c>
      <c r="C29" s="190">
        <f t="shared" si="11"/>
        <v>0</v>
      </c>
      <c r="D29" s="251" t="s">
        <v>25</v>
      </c>
      <c r="E29" s="44" t="s">
        <v>25</v>
      </c>
      <c r="F29" s="166" t="s">
        <v>25</v>
      </c>
      <c r="G29" s="217" t="s">
        <v>25</v>
      </c>
      <c r="H29" s="44" t="s">
        <v>25</v>
      </c>
      <c r="I29" s="149" t="s">
        <v>25</v>
      </c>
      <c r="J29" s="565"/>
      <c r="K29" s="321"/>
      <c r="L29" s="95">
        <f t="shared" si="13"/>
        <v>0</v>
      </c>
      <c r="M29" s="282" t="s">
        <v>25</v>
      </c>
      <c r="N29" s="149" t="s">
        <v>25</v>
      </c>
      <c r="O29" s="149" t="s">
        <v>25</v>
      </c>
      <c r="P29" s="306"/>
      <c r="Q29" s="297"/>
      <c r="R29" s="776"/>
      <c r="S29" s="776"/>
      <c r="T29" s="776"/>
      <c r="U29" s="776"/>
    </row>
    <row r="30" spans="1:21" ht="24" hidden="1" x14ac:dyDescent="0.25">
      <c r="A30" s="29">
        <v>21359</v>
      </c>
      <c r="B30" s="43" t="s">
        <v>31</v>
      </c>
      <c r="C30" s="190">
        <f t="shared" si="11"/>
        <v>0</v>
      </c>
      <c r="D30" s="251" t="s">
        <v>25</v>
      </c>
      <c r="E30" s="44" t="s">
        <v>25</v>
      </c>
      <c r="F30" s="166" t="s">
        <v>25</v>
      </c>
      <c r="G30" s="217" t="s">
        <v>25</v>
      </c>
      <c r="H30" s="44" t="s">
        <v>25</v>
      </c>
      <c r="I30" s="149" t="s">
        <v>25</v>
      </c>
      <c r="J30" s="565"/>
      <c r="K30" s="321"/>
      <c r="L30" s="95">
        <f t="shared" si="13"/>
        <v>0</v>
      </c>
      <c r="M30" s="282" t="s">
        <v>25</v>
      </c>
      <c r="N30" s="149" t="s">
        <v>25</v>
      </c>
      <c r="O30" s="149" t="s">
        <v>25</v>
      </c>
      <c r="P30" s="306"/>
      <c r="Q30" s="297"/>
      <c r="R30" s="776"/>
      <c r="S30" s="776"/>
      <c r="T30" s="776"/>
      <c r="U30" s="776"/>
    </row>
    <row r="31" spans="1:21" s="19" customFormat="1" ht="36" hidden="1" x14ac:dyDescent="0.25">
      <c r="A31" s="39">
        <v>21370</v>
      </c>
      <c r="B31" s="35" t="s">
        <v>32</v>
      </c>
      <c r="C31" s="188">
        <f t="shared" si="11"/>
        <v>0</v>
      </c>
      <c r="D31" s="249" t="s">
        <v>25</v>
      </c>
      <c r="E31" s="37" t="s">
        <v>25</v>
      </c>
      <c r="F31" s="164" t="s">
        <v>25</v>
      </c>
      <c r="G31" s="215" t="s">
        <v>25</v>
      </c>
      <c r="H31" s="37" t="s">
        <v>25</v>
      </c>
      <c r="I31" s="122" t="s">
        <v>25</v>
      </c>
      <c r="J31" s="130">
        <f t="shared" ref="J31:K31" si="14">SUM(J32)</f>
        <v>0</v>
      </c>
      <c r="K31" s="38">
        <f t="shared" si="14"/>
        <v>0</v>
      </c>
      <c r="L31" s="175">
        <f>SUM(L32)</f>
        <v>0</v>
      </c>
      <c r="M31" s="280" t="s">
        <v>25</v>
      </c>
      <c r="N31" s="122" t="s">
        <v>25</v>
      </c>
      <c r="O31" s="122" t="s">
        <v>25</v>
      </c>
      <c r="P31" s="304"/>
      <c r="Q31" s="182"/>
      <c r="R31" s="776"/>
      <c r="S31" s="776"/>
      <c r="T31" s="776"/>
      <c r="U31" s="776"/>
    </row>
    <row r="32" spans="1:21" ht="36" hidden="1" x14ac:dyDescent="0.25">
      <c r="A32" s="46">
        <v>21379</v>
      </c>
      <c r="B32" s="47" t="s">
        <v>33</v>
      </c>
      <c r="C32" s="191">
        <f t="shared" si="11"/>
        <v>0</v>
      </c>
      <c r="D32" s="252" t="s">
        <v>25</v>
      </c>
      <c r="E32" s="48" t="s">
        <v>25</v>
      </c>
      <c r="F32" s="53" t="s">
        <v>25</v>
      </c>
      <c r="G32" s="218" t="s">
        <v>25</v>
      </c>
      <c r="H32" s="48" t="s">
        <v>25</v>
      </c>
      <c r="I32" s="150" t="s">
        <v>25</v>
      </c>
      <c r="J32" s="566"/>
      <c r="K32" s="322"/>
      <c r="L32" s="330">
        <f>J32+K32</f>
        <v>0</v>
      </c>
      <c r="M32" s="283" t="s">
        <v>25</v>
      </c>
      <c r="N32" s="150" t="s">
        <v>25</v>
      </c>
      <c r="O32" s="150" t="s">
        <v>25</v>
      </c>
      <c r="P32" s="307"/>
      <c r="Q32" s="297"/>
      <c r="R32" s="776"/>
      <c r="S32" s="776"/>
      <c r="T32" s="776"/>
      <c r="U32" s="776"/>
    </row>
    <row r="33" spans="1:21" s="19" customFormat="1" hidden="1" x14ac:dyDescent="0.25">
      <c r="A33" s="39">
        <v>21380</v>
      </c>
      <c r="B33" s="35" t="s">
        <v>34</v>
      </c>
      <c r="C33" s="188">
        <f t="shared" si="11"/>
        <v>0</v>
      </c>
      <c r="D33" s="249" t="s">
        <v>25</v>
      </c>
      <c r="E33" s="37" t="s">
        <v>25</v>
      </c>
      <c r="F33" s="164" t="s">
        <v>25</v>
      </c>
      <c r="G33" s="215" t="s">
        <v>25</v>
      </c>
      <c r="H33" s="37" t="s">
        <v>25</v>
      </c>
      <c r="I33" s="122" t="s">
        <v>25</v>
      </c>
      <c r="J33" s="130">
        <f t="shared" ref="J33:K33" si="15">SUM(J34:J35)</f>
        <v>0</v>
      </c>
      <c r="K33" s="38">
        <f t="shared" si="15"/>
        <v>0</v>
      </c>
      <c r="L33" s="175">
        <f>SUM(L34:L35)</f>
        <v>0</v>
      </c>
      <c r="M33" s="280" t="s">
        <v>25</v>
      </c>
      <c r="N33" s="122" t="s">
        <v>25</v>
      </c>
      <c r="O33" s="122" t="s">
        <v>25</v>
      </c>
      <c r="P33" s="304"/>
      <c r="Q33" s="182"/>
      <c r="R33" s="776"/>
      <c r="S33" s="776"/>
      <c r="T33" s="776"/>
      <c r="U33" s="776"/>
    </row>
    <row r="34" spans="1:21" hidden="1" x14ac:dyDescent="0.25">
      <c r="A34" s="27">
        <v>21381</v>
      </c>
      <c r="B34" s="40" t="s">
        <v>35</v>
      </c>
      <c r="C34" s="189">
        <f t="shared" si="11"/>
        <v>0</v>
      </c>
      <c r="D34" s="250" t="s">
        <v>25</v>
      </c>
      <c r="E34" s="41" t="s">
        <v>25</v>
      </c>
      <c r="F34" s="165" t="s">
        <v>25</v>
      </c>
      <c r="G34" s="216" t="s">
        <v>25</v>
      </c>
      <c r="H34" s="41" t="s">
        <v>25</v>
      </c>
      <c r="I34" s="148" t="s">
        <v>25</v>
      </c>
      <c r="J34" s="564"/>
      <c r="K34" s="320"/>
      <c r="L34" s="176">
        <f t="shared" ref="L34:L35" si="16">J34+K34</f>
        <v>0</v>
      </c>
      <c r="M34" s="281" t="s">
        <v>25</v>
      </c>
      <c r="N34" s="148" t="s">
        <v>25</v>
      </c>
      <c r="O34" s="148" t="s">
        <v>25</v>
      </c>
      <c r="P34" s="305"/>
      <c r="Q34" s="297"/>
      <c r="R34" s="776"/>
      <c r="S34" s="776"/>
      <c r="T34" s="776"/>
      <c r="U34" s="776"/>
    </row>
    <row r="35" spans="1:21" ht="24" hidden="1" x14ac:dyDescent="0.25">
      <c r="A35" s="30">
        <v>21383</v>
      </c>
      <c r="B35" s="43" t="s">
        <v>36</v>
      </c>
      <c r="C35" s="190">
        <f t="shared" si="11"/>
        <v>0</v>
      </c>
      <c r="D35" s="251" t="s">
        <v>25</v>
      </c>
      <c r="E35" s="44" t="s">
        <v>25</v>
      </c>
      <c r="F35" s="166" t="s">
        <v>25</v>
      </c>
      <c r="G35" s="217" t="s">
        <v>25</v>
      </c>
      <c r="H35" s="44" t="s">
        <v>25</v>
      </c>
      <c r="I35" s="149" t="s">
        <v>25</v>
      </c>
      <c r="J35" s="565"/>
      <c r="K35" s="321"/>
      <c r="L35" s="95">
        <f t="shared" si="16"/>
        <v>0</v>
      </c>
      <c r="M35" s="282" t="s">
        <v>25</v>
      </c>
      <c r="N35" s="149" t="s">
        <v>25</v>
      </c>
      <c r="O35" s="149" t="s">
        <v>25</v>
      </c>
      <c r="P35" s="306"/>
      <c r="Q35" s="297"/>
      <c r="R35" s="776"/>
      <c r="S35" s="776"/>
      <c r="T35" s="776"/>
      <c r="U35" s="776"/>
    </row>
    <row r="36" spans="1:21" s="19" customFormat="1" ht="24" x14ac:dyDescent="0.25">
      <c r="A36" s="39">
        <v>21390</v>
      </c>
      <c r="B36" s="35" t="s">
        <v>37</v>
      </c>
      <c r="C36" s="188">
        <f t="shared" si="11"/>
        <v>4300</v>
      </c>
      <c r="D36" s="249" t="s">
        <v>25</v>
      </c>
      <c r="E36" s="122" t="s">
        <v>25</v>
      </c>
      <c r="F36" s="890" t="s">
        <v>25</v>
      </c>
      <c r="G36" s="215" t="s">
        <v>25</v>
      </c>
      <c r="H36" s="122" t="s">
        <v>25</v>
      </c>
      <c r="I36" s="890" t="s">
        <v>25</v>
      </c>
      <c r="J36" s="130">
        <f t="shared" ref="J36:K36" si="17">SUM(J37:J40)</f>
        <v>4300</v>
      </c>
      <c r="K36" s="38">
        <f t="shared" si="17"/>
        <v>0</v>
      </c>
      <c r="L36" s="175">
        <f>SUM(L37:L40)</f>
        <v>4300</v>
      </c>
      <c r="M36" s="280" t="s">
        <v>25</v>
      </c>
      <c r="N36" s="122" t="s">
        <v>25</v>
      </c>
      <c r="O36" s="122" t="s">
        <v>25</v>
      </c>
      <c r="P36" s="304"/>
      <c r="Q36" s="182"/>
      <c r="R36" s="776"/>
      <c r="S36" s="776"/>
      <c r="T36" s="776"/>
      <c r="U36" s="776"/>
    </row>
    <row r="37" spans="1:21" ht="24" hidden="1" x14ac:dyDescent="0.25">
      <c r="A37" s="27">
        <v>21391</v>
      </c>
      <c r="B37" s="40" t="s">
        <v>38</v>
      </c>
      <c r="C37" s="189">
        <f t="shared" si="11"/>
        <v>0</v>
      </c>
      <c r="D37" s="250" t="s">
        <v>25</v>
      </c>
      <c r="E37" s="41" t="s">
        <v>25</v>
      </c>
      <c r="F37" s="165" t="s">
        <v>25</v>
      </c>
      <c r="G37" s="216" t="s">
        <v>25</v>
      </c>
      <c r="H37" s="41" t="s">
        <v>25</v>
      </c>
      <c r="I37" s="148" t="s">
        <v>25</v>
      </c>
      <c r="J37" s="564"/>
      <c r="K37" s="320"/>
      <c r="L37" s="176">
        <f t="shared" ref="L37:L40" si="18">J37+K37</f>
        <v>0</v>
      </c>
      <c r="M37" s="281" t="s">
        <v>25</v>
      </c>
      <c r="N37" s="148" t="s">
        <v>25</v>
      </c>
      <c r="O37" s="148" t="s">
        <v>25</v>
      </c>
      <c r="P37" s="305"/>
      <c r="Q37" s="297"/>
      <c r="R37" s="776"/>
      <c r="S37" s="776"/>
      <c r="T37" s="776"/>
      <c r="U37" s="776"/>
    </row>
    <row r="38" spans="1:21" hidden="1" x14ac:dyDescent="0.25">
      <c r="A38" s="30">
        <v>21393</v>
      </c>
      <c r="B38" s="43" t="s">
        <v>39</v>
      </c>
      <c r="C38" s="190">
        <f t="shared" si="11"/>
        <v>0</v>
      </c>
      <c r="D38" s="251" t="s">
        <v>25</v>
      </c>
      <c r="E38" s="44" t="s">
        <v>25</v>
      </c>
      <c r="F38" s="166" t="s">
        <v>25</v>
      </c>
      <c r="G38" s="217" t="s">
        <v>25</v>
      </c>
      <c r="H38" s="44" t="s">
        <v>25</v>
      </c>
      <c r="I38" s="149" t="s">
        <v>25</v>
      </c>
      <c r="J38" s="565"/>
      <c r="K38" s="321"/>
      <c r="L38" s="95">
        <f t="shared" si="18"/>
        <v>0</v>
      </c>
      <c r="M38" s="282" t="s">
        <v>25</v>
      </c>
      <c r="N38" s="149" t="s">
        <v>25</v>
      </c>
      <c r="O38" s="149" t="s">
        <v>25</v>
      </c>
      <c r="P38" s="306"/>
      <c r="Q38" s="297"/>
      <c r="R38" s="776"/>
      <c r="S38" s="776"/>
      <c r="T38" s="776"/>
      <c r="U38" s="776"/>
    </row>
    <row r="39" spans="1:21" hidden="1" x14ac:dyDescent="0.25">
      <c r="A39" s="30">
        <v>21395</v>
      </c>
      <c r="B39" s="43" t="s">
        <v>40</v>
      </c>
      <c r="C39" s="190">
        <f t="shared" si="11"/>
        <v>0</v>
      </c>
      <c r="D39" s="251" t="s">
        <v>25</v>
      </c>
      <c r="E39" s="44" t="s">
        <v>25</v>
      </c>
      <c r="F39" s="166" t="s">
        <v>25</v>
      </c>
      <c r="G39" s="217" t="s">
        <v>25</v>
      </c>
      <c r="H39" s="44" t="s">
        <v>25</v>
      </c>
      <c r="I39" s="149" t="s">
        <v>25</v>
      </c>
      <c r="J39" s="565"/>
      <c r="K39" s="321"/>
      <c r="L39" s="95">
        <f t="shared" si="18"/>
        <v>0</v>
      </c>
      <c r="M39" s="282" t="s">
        <v>25</v>
      </c>
      <c r="N39" s="149" t="s">
        <v>25</v>
      </c>
      <c r="O39" s="149" t="s">
        <v>25</v>
      </c>
      <c r="P39" s="306"/>
      <c r="Q39" s="297"/>
      <c r="R39" s="776"/>
      <c r="S39" s="776"/>
      <c r="T39" s="776"/>
      <c r="U39" s="776"/>
    </row>
    <row r="40" spans="1:21" ht="24" x14ac:dyDescent="0.25">
      <c r="A40" s="30">
        <v>21399</v>
      </c>
      <c r="B40" s="43" t="s">
        <v>41</v>
      </c>
      <c r="C40" s="190">
        <f t="shared" si="11"/>
        <v>4300</v>
      </c>
      <c r="D40" s="251" t="s">
        <v>25</v>
      </c>
      <c r="E40" s="149" t="s">
        <v>25</v>
      </c>
      <c r="F40" s="891" t="s">
        <v>25</v>
      </c>
      <c r="G40" s="217" t="s">
        <v>25</v>
      </c>
      <c r="H40" s="149" t="s">
        <v>25</v>
      </c>
      <c r="I40" s="891" t="s">
        <v>25</v>
      </c>
      <c r="J40" s="246">
        <f>950+3350</f>
        <v>4300</v>
      </c>
      <c r="K40" s="321"/>
      <c r="L40" s="95">
        <f t="shared" si="18"/>
        <v>4300</v>
      </c>
      <c r="M40" s="282" t="s">
        <v>25</v>
      </c>
      <c r="N40" s="149" t="s">
        <v>25</v>
      </c>
      <c r="O40" s="149" t="s">
        <v>25</v>
      </c>
      <c r="P40" s="645"/>
      <c r="Q40" s="297"/>
      <c r="R40" s="776"/>
      <c r="S40" s="776"/>
      <c r="T40" s="776"/>
      <c r="U40" s="776"/>
    </row>
    <row r="41" spans="1:21"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c r="R41" s="776"/>
      <c r="S41" s="776"/>
      <c r="T41" s="776"/>
      <c r="U41" s="776"/>
    </row>
    <row r="42" spans="1:21" s="19" customFormat="1" ht="24" hidden="1" x14ac:dyDescent="0.25">
      <c r="A42" s="50">
        <v>21490</v>
      </c>
      <c r="B42" s="51" t="s">
        <v>43</v>
      </c>
      <c r="C42" s="192">
        <f>SUM(F42,I42,L42)</f>
        <v>0</v>
      </c>
      <c r="D42" s="254">
        <f t="shared" ref="D42:E42" si="19">D43</f>
        <v>0</v>
      </c>
      <c r="E42" s="52">
        <f t="shared" si="19"/>
        <v>0</v>
      </c>
      <c r="F42" s="255">
        <f>F43</f>
        <v>0</v>
      </c>
      <c r="G42" s="219">
        <f t="shared" ref="G42:K42" si="20">G43</f>
        <v>0</v>
      </c>
      <c r="H42" s="52">
        <f t="shared" si="20"/>
        <v>0</v>
      </c>
      <c r="I42" s="271">
        <f t="shared" si="20"/>
        <v>0</v>
      </c>
      <c r="J42" s="254">
        <f t="shared" si="20"/>
        <v>0</v>
      </c>
      <c r="K42" s="52">
        <f t="shared" si="20"/>
        <v>0</v>
      </c>
      <c r="L42" s="255">
        <f>L43</f>
        <v>0</v>
      </c>
      <c r="M42" s="280" t="s">
        <v>25</v>
      </c>
      <c r="N42" s="122" t="s">
        <v>25</v>
      </c>
      <c r="O42" s="122" t="s">
        <v>25</v>
      </c>
      <c r="P42" s="304"/>
      <c r="Q42" s="182"/>
      <c r="R42" s="776"/>
      <c r="S42" s="776"/>
      <c r="T42" s="776"/>
      <c r="U42" s="776"/>
    </row>
    <row r="43" spans="1:21" s="19" customFormat="1" ht="24"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c r="R43" s="776"/>
      <c r="S43" s="776"/>
      <c r="T43" s="776"/>
      <c r="U43" s="776"/>
    </row>
    <row r="44" spans="1:21"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c r="R44" s="776"/>
      <c r="S44" s="776"/>
      <c r="T44" s="776"/>
      <c r="U44" s="776"/>
    </row>
    <row r="45" spans="1:21" ht="24" hidden="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289"/>
      <c r="Q45" s="297"/>
      <c r="R45" s="776"/>
      <c r="S45" s="776"/>
      <c r="T45" s="776"/>
      <c r="U45" s="776"/>
    </row>
    <row r="46" spans="1:21" ht="24" hidden="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289"/>
      <c r="Q46" s="297"/>
      <c r="R46" s="776"/>
      <c r="S46" s="776"/>
      <c r="T46" s="776"/>
      <c r="U46" s="776"/>
    </row>
    <row r="47" spans="1:21" x14ac:dyDescent="0.25">
      <c r="A47" s="60"/>
      <c r="B47" s="58"/>
      <c r="C47" s="195"/>
      <c r="D47" s="261"/>
      <c r="E47" s="707"/>
      <c r="F47" s="892"/>
      <c r="G47" s="222"/>
      <c r="H47" s="273"/>
      <c r="I47" s="892"/>
      <c r="J47" s="259"/>
      <c r="K47" s="59"/>
      <c r="L47" s="167"/>
      <c r="M47" s="285"/>
      <c r="N47" s="107"/>
      <c r="O47" s="152"/>
      <c r="P47" s="289"/>
      <c r="Q47" s="297"/>
      <c r="R47" s="776"/>
      <c r="S47" s="776"/>
      <c r="T47" s="776"/>
      <c r="U47" s="776"/>
    </row>
    <row r="48" spans="1:21" s="19" customFormat="1" x14ac:dyDescent="0.25">
      <c r="A48" s="61"/>
      <c r="B48" s="62" t="s">
        <v>48</v>
      </c>
      <c r="C48" s="196"/>
      <c r="D48" s="262"/>
      <c r="E48" s="887"/>
      <c r="F48" s="893"/>
      <c r="G48" s="223"/>
      <c r="H48" s="153"/>
      <c r="I48" s="893"/>
      <c r="J48" s="133"/>
      <c r="K48" s="108"/>
      <c r="L48" s="168"/>
      <c r="M48" s="223"/>
      <c r="N48" s="108"/>
      <c r="O48" s="153"/>
      <c r="P48" s="309"/>
      <c r="Q48" s="182"/>
      <c r="R48" s="776"/>
      <c r="S48" s="776"/>
      <c r="T48" s="776"/>
      <c r="U48" s="776"/>
    </row>
    <row r="49" spans="1:21" s="19" customFormat="1" ht="12.75" thickBot="1" x14ac:dyDescent="0.3">
      <c r="A49" s="63"/>
      <c r="B49" s="20" t="s">
        <v>49</v>
      </c>
      <c r="C49" s="197">
        <f t="shared" ref="C49:C112" si="24">SUM(F49,I49,L49,O49)</f>
        <v>630686</v>
      </c>
      <c r="D49" s="134">
        <f t="shared" ref="D49:E49" si="25">SUM(D50,D281)</f>
        <v>308331</v>
      </c>
      <c r="E49" s="117">
        <f t="shared" si="25"/>
        <v>0</v>
      </c>
      <c r="F49" s="894">
        <f>SUM(F50,F281)</f>
        <v>308331</v>
      </c>
      <c r="G49" s="224">
        <f t="shared" ref="G49:O49" si="26">SUM(G50,G281)</f>
        <v>317479</v>
      </c>
      <c r="H49" s="117">
        <f t="shared" si="26"/>
        <v>0</v>
      </c>
      <c r="I49" s="894">
        <f t="shared" si="26"/>
        <v>317479</v>
      </c>
      <c r="J49" s="134">
        <f t="shared" si="26"/>
        <v>4376</v>
      </c>
      <c r="K49" s="64">
        <f t="shared" si="26"/>
        <v>0</v>
      </c>
      <c r="L49" s="169">
        <f t="shared" si="26"/>
        <v>4376</v>
      </c>
      <c r="M49" s="224">
        <f t="shared" si="26"/>
        <v>500</v>
      </c>
      <c r="N49" s="64">
        <f t="shared" si="26"/>
        <v>0</v>
      </c>
      <c r="O49" s="117">
        <f t="shared" si="26"/>
        <v>500</v>
      </c>
      <c r="P49" s="310"/>
      <c r="Q49" s="182"/>
      <c r="R49" s="776"/>
      <c r="S49" s="776"/>
      <c r="T49" s="776"/>
      <c r="U49" s="776"/>
    </row>
    <row r="50" spans="1:21" s="19" customFormat="1" ht="36.75" thickTop="1" x14ac:dyDescent="0.25">
      <c r="A50" s="65"/>
      <c r="B50" s="66" t="s">
        <v>50</v>
      </c>
      <c r="C50" s="198">
        <f t="shared" si="24"/>
        <v>630686</v>
      </c>
      <c r="D50" s="135">
        <f t="shared" ref="D50:E50" si="27">SUM(D51,D193)</f>
        <v>308331</v>
      </c>
      <c r="E50" s="274">
        <f t="shared" si="27"/>
        <v>0</v>
      </c>
      <c r="F50" s="895">
        <f>SUM(F51,F193)</f>
        <v>308331</v>
      </c>
      <c r="G50" s="225">
        <f t="shared" ref="G50:O50" si="28">SUM(G51,G193)</f>
        <v>317479</v>
      </c>
      <c r="H50" s="274">
        <f t="shared" si="28"/>
        <v>0</v>
      </c>
      <c r="I50" s="895">
        <f t="shared" si="28"/>
        <v>317479</v>
      </c>
      <c r="J50" s="135">
        <f t="shared" si="28"/>
        <v>4376</v>
      </c>
      <c r="K50" s="67">
        <f t="shared" si="28"/>
        <v>0</v>
      </c>
      <c r="L50" s="170">
        <f t="shared" si="28"/>
        <v>4376</v>
      </c>
      <c r="M50" s="225">
        <f t="shared" si="28"/>
        <v>500</v>
      </c>
      <c r="N50" s="67">
        <f t="shared" si="28"/>
        <v>0</v>
      </c>
      <c r="O50" s="274">
        <f t="shared" si="28"/>
        <v>500</v>
      </c>
      <c r="P50" s="311"/>
      <c r="Q50" s="182"/>
      <c r="R50" s="776"/>
      <c r="S50" s="776"/>
      <c r="T50" s="776"/>
      <c r="U50" s="776"/>
    </row>
    <row r="51" spans="1:21" s="19" customFormat="1" ht="24" x14ac:dyDescent="0.25">
      <c r="A51" s="68"/>
      <c r="B51" s="16" t="s">
        <v>51</v>
      </c>
      <c r="C51" s="199">
        <f t="shared" si="24"/>
        <v>622706</v>
      </c>
      <c r="D51" s="136">
        <f t="shared" ref="D51:E51" si="29">SUM(D52,D74,D172,D186)</f>
        <v>303158</v>
      </c>
      <c r="E51" s="275">
        <f t="shared" si="29"/>
        <v>0</v>
      </c>
      <c r="F51" s="896">
        <f>SUM(F52,F74,F172,F186)</f>
        <v>303158</v>
      </c>
      <c r="G51" s="226">
        <f t="shared" ref="G51:O51" si="30">SUM(G52,G74,G172,G186)</f>
        <v>315172</v>
      </c>
      <c r="H51" s="275">
        <f t="shared" si="30"/>
        <v>0</v>
      </c>
      <c r="I51" s="896">
        <f t="shared" si="30"/>
        <v>315172</v>
      </c>
      <c r="J51" s="136">
        <f t="shared" si="30"/>
        <v>4376</v>
      </c>
      <c r="K51" s="69">
        <f t="shared" si="30"/>
        <v>0</v>
      </c>
      <c r="L51" s="171">
        <f t="shared" si="30"/>
        <v>4376</v>
      </c>
      <c r="M51" s="226">
        <f t="shared" si="30"/>
        <v>0</v>
      </c>
      <c r="N51" s="69">
        <f t="shared" si="30"/>
        <v>0</v>
      </c>
      <c r="O51" s="275">
        <f t="shared" si="30"/>
        <v>0</v>
      </c>
      <c r="P51" s="312"/>
      <c r="Q51" s="182"/>
      <c r="R51" s="776"/>
      <c r="S51" s="776"/>
      <c r="T51" s="776"/>
      <c r="U51" s="776"/>
    </row>
    <row r="52" spans="1:21" s="19" customFormat="1" x14ac:dyDescent="0.25">
      <c r="A52" s="70">
        <v>1000</v>
      </c>
      <c r="B52" s="70" t="s">
        <v>52</v>
      </c>
      <c r="C52" s="200">
        <f t="shared" si="24"/>
        <v>556806</v>
      </c>
      <c r="D52" s="137">
        <f t="shared" ref="D52:E52" si="31">SUM(D53,D66)</f>
        <v>242456</v>
      </c>
      <c r="E52" s="125">
        <f t="shared" si="31"/>
        <v>0</v>
      </c>
      <c r="F52" s="897">
        <f>SUM(F53,F66)</f>
        <v>242456</v>
      </c>
      <c r="G52" s="227">
        <f t="shared" ref="G52:O52" si="32">SUM(G53,G66)</f>
        <v>314350</v>
      </c>
      <c r="H52" s="125">
        <f t="shared" si="32"/>
        <v>0</v>
      </c>
      <c r="I52" s="897">
        <f t="shared" si="32"/>
        <v>314350</v>
      </c>
      <c r="J52" s="137">
        <f t="shared" si="32"/>
        <v>0</v>
      </c>
      <c r="K52" s="71">
        <f t="shared" si="32"/>
        <v>0</v>
      </c>
      <c r="L52" s="172">
        <f t="shared" si="32"/>
        <v>0</v>
      </c>
      <c r="M52" s="227">
        <f t="shared" si="32"/>
        <v>0</v>
      </c>
      <c r="N52" s="71">
        <f t="shared" si="32"/>
        <v>0</v>
      </c>
      <c r="O52" s="125">
        <f t="shared" si="32"/>
        <v>0</v>
      </c>
      <c r="P52" s="313"/>
      <c r="Q52" s="182"/>
      <c r="R52" s="776"/>
      <c r="S52" s="776"/>
      <c r="T52" s="776"/>
      <c r="U52" s="776"/>
    </row>
    <row r="53" spans="1:21" x14ac:dyDescent="0.25">
      <c r="A53" s="35">
        <v>1100</v>
      </c>
      <c r="B53" s="72" t="s">
        <v>53</v>
      </c>
      <c r="C53" s="188">
        <f t="shared" si="24"/>
        <v>426935</v>
      </c>
      <c r="D53" s="130">
        <f t="shared" ref="D53:E53" si="33">SUM(D54,D57,D65)</f>
        <v>174277</v>
      </c>
      <c r="E53" s="123">
        <f t="shared" si="33"/>
        <v>0</v>
      </c>
      <c r="F53" s="898">
        <f>SUM(F54,F57,F65)</f>
        <v>174277</v>
      </c>
      <c r="G53" s="228">
        <f t="shared" ref="G53:N53" si="34">SUM(G54,G57,G65)</f>
        <v>253508</v>
      </c>
      <c r="H53" s="123">
        <f t="shared" si="34"/>
        <v>-850</v>
      </c>
      <c r="I53" s="898">
        <f t="shared" si="34"/>
        <v>252658</v>
      </c>
      <c r="J53" s="130">
        <f t="shared" si="34"/>
        <v>0</v>
      </c>
      <c r="K53" s="38">
        <f t="shared" si="34"/>
        <v>0</v>
      </c>
      <c r="L53" s="175">
        <f t="shared" si="34"/>
        <v>0</v>
      </c>
      <c r="M53" s="228">
        <f t="shared" si="34"/>
        <v>0</v>
      </c>
      <c r="N53" s="38">
        <f t="shared" si="34"/>
        <v>0</v>
      </c>
      <c r="O53" s="123">
        <f>SUM(O54,O57,O65)</f>
        <v>0</v>
      </c>
      <c r="P53" s="314"/>
      <c r="Q53" s="297"/>
      <c r="R53" s="776"/>
      <c r="S53" s="776"/>
      <c r="T53" s="776"/>
      <c r="U53" s="776"/>
    </row>
    <row r="54" spans="1:21" x14ac:dyDescent="0.25">
      <c r="A54" s="73">
        <v>1110</v>
      </c>
      <c r="B54" s="58" t="s">
        <v>54</v>
      </c>
      <c r="C54" s="195">
        <f>SUM(F54,I54,L54,O54)</f>
        <v>391609</v>
      </c>
      <c r="D54" s="86">
        <f>SUM(D55:D56)</f>
        <v>151619</v>
      </c>
      <c r="E54" s="154">
        <f>SUM(E55:E56)</f>
        <v>-2552</v>
      </c>
      <c r="F54" s="907">
        <f>SUM(F55:F56)</f>
        <v>149067</v>
      </c>
      <c r="G54" s="229">
        <f t="shared" ref="G54:H54" si="35">SUM(G55:G56)</f>
        <v>243392</v>
      </c>
      <c r="H54" s="154">
        <f t="shared" si="35"/>
        <v>-850</v>
      </c>
      <c r="I54" s="907">
        <f>SUM(I55:I56)</f>
        <v>242542</v>
      </c>
      <c r="J54" s="86">
        <f t="shared" ref="J54:K54" si="36">SUM(J55:J56)</f>
        <v>0</v>
      </c>
      <c r="K54" s="74">
        <f t="shared" si="36"/>
        <v>0</v>
      </c>
      <c r="L54" s="174">
        <f>SUM(L55:L56)</f>
        <v>0</v>
      </c>
      <c r="M54" s="229">
        <f t="shared" ref="M54:N54" si="37">SUM(M55:M56)</f>
        <v>0</v>
      </c>
      <c r="N54" s="74">
        <f t="shared" si="37"/>
        <v>0</v>
      </c>
      <c r="O54" s="154">
        <f>SUM(O55:O56)</f>
        <v>0</v>
      </c>
      <c r="P54" s="292"/>
      <c r="Q54" s="297"/>
      <c r="R54" s="776"/>
      <c r="S54" s="776"/>
      <c r="T54" s="776"/>
      <c r="U54" s="776"/>
    </row>
    <row r="55" spans="1:21" hidden="1" x14ac:dyDescent="0.25">
      <c r="A55" s="27">
        <v>1111</v>
      </c>
      <c r="B55" s="40" t="s">
        <v>55</v>
      </c>
      <c r="C55" s="189">
        <f t="shared" si="24"/>
        <v>0</v>
      </c>
      <c r="D55" s="263"/>
      <c r="E55" s="42"/>
      <c r="F55" s="176">
        <f>D55+E55</f>
        <v>0</v>
      </c>
      <c r="G55" s="220"/>
      <c r="H55" s="42"/>
      <c r="I55" s="90">
        <f>G55+H55</f>
        <v>0</v>
      </c>
      <c r="J55" s="263"/>
      <c r="K55" s="42"/>
      <c r="L55" s="176">
        <f>J55+K55</f>
        <v>0</v>
      </c>
      <c r="M55" s="220"/>
      <c r="N55" s="42"/>
      <c r="O55" s="90">
        <f>M55+N55</f>
        <v>0</v>
      </c>
      <c r="P55" s="290"/>
      <c r="Q55" s="297"/>
      <c r="R55" s="776"/>
      <c r="S55" s="776"/>
      <c r="T55" s="776"/>
      <c r="U55" s="776"/>
    </row>
    <row r="56" spans="1:21" ht="180" x14ac:dyDescent="0.25">
      <c r="A56" s="30">
        <v>1119</v>
      </c>
      <c r="B56" s="43" t="s">
        <v>56</v>
      </c>
      <c r="C56" s="190">
        <f t="shared" si="24"/>
        <v>391609</v>
      </c>
      <c r="D56" s="264">
        <v>151619</v>
      </c>
      <c r="E56" s="705">
        <v>-2552</v>
      </c>
      <c r="F56" s="899">
        <f>D56+E56</f>
        <v>149067</v>
      </c>
      <c r="G56" s="230">
        <v>243392</v>
      </c>
      <c r="H56" s="705">
        <v>-850</v>
      </c>
      <c r="I56" s="899">
        <f>G56+H56</f>
        <v>242542</v>
      </c>
      <c r="J56" s="264"/>
      <c r="K56" s="45"/>
      <c r="L56" s="95">
        <f>J56+K56</f>
        <v>0</v>
      </c>
      <c r="M56" s="230"/>
      <c r="N56" s="45"/>
      <c r="O56" s="91">
        <f>M56+N56</f>
        <v>0</v>
      </c>
      <c r="P56" s="647" t="s">
        <v>519</v>
      </c>
      <c r="Q56" s="297"/>
      <c r="R56" s="776"/>
      <c r="S56" s="776"/>
      <c r="T56" s="776"/>
      <c r="U56" s="776"/>
    </row>
    <row r="57" spans="1:21" ht="23.25" customHeight="1" x14ac:dyDescent="0.25">
      <c r="A57" s="75">
        <v>1140</v>
      </c>
      <c r="B57" s="43" t="s">
        <v>57</v>
      </c>
      <c r="C57" s="190">
        <f t="shared" si="24"/>
        <v>30562</v>
      </c>
      <c r="D57" s="132">
        <f t="shared" ref="D57:E57" si="38">SUM(D58:D64)</f>
        <v>20446</v>
      </c>
      <c r="E57" s="91">
        <f t="shared" si="38"/>
        <v>0</v>
      </c>
      <c r="F57" s="899">
        <f>SUM(F58:F64)</f>
        <v>20446</v>
      </c>
      <c r="G57" s="231">
        <f t="shared" ref="G57:N57" si="39">SUM(G58:G64)</f>
        <v>10116</v>
      </c>
      <c r="H57" s="91">
        <f t="shared" si="39"/>
        <v>0</v>
      </c>
      <c r="I57" s="899">
        <f t="shared" si="39"/>
        <v>10116</v>
      </c>
      <c r="J57" s="132">
        <f t="shared" si="39"/>
        <v>0</v>
      </c>
      <c r="K57" s="76">
        <f t="shared" si="39"/>
        <v>0</v>
      </c>
      <c r="L57" s="95">
        <f t="shared" si="39"/>
        <v>0</v>
      </c>
      <c r="M57" s="231">
        <f t="shared" si="39"/>
        <v>0</v>
      </c>
      <c r="N57" s="76">
        <f t="shared" si="39"/>
        <v>0</v>
      </c>
      <c r="O57" s="91">
        <f>SUM(O58:O64)</f>
        <v>0</v>
      </c>
      <c r="P57" s="291"/>
      <c r="Q57" s="297"/>
      <c r="R57" s="776"/>
      <c r="S57" s="776"/>
      <c r="T57" s="776"/>
      <c r="U57" s="776"/>
    </row>
    <row r="58" spans="1:21" x14ac:dyDescent="0.25">
      <c r="A58" s="30">
        <v>1141</v>
      </c>
      <c r="B58" s="43" t="s">
        <v>58</v>
      </c>
      <c r="C58" s="190">
        <f t="shared" si="24"/>
        <v>3709</v>
      </c>
      <c r="D58" s="264">
        <v>3709</v>
      </c>
      <c r="E58" s="705"/>
      <c r="F58" s="899">
        <f t="shared" ref="F58:F65" si="40">D58+E58</f>
        <v>3709</v>
      </c>
      <c r="G58" s="230"/>
      <c r="H58" s="705"/>
      <c r="I58" s="899">
        <f t="shared" ref="I58:I65" si="41">G58+H58</f>
        <v>0</v>
      </c>
      <c r="J58" s="264"/>
      <c r="K58" s="45"/>
      <c r="L58" s="95">
        <f t="shared" ref="L58:L65" si="42">J58+K58</f>
        <v>0</v>
      </c>
      <c r="M58" s="230"/>
      <c r="N58" s="45"/>
      <c r="O58" s="91">
        <f t="shared" ref="O58:O65" si="43">M58+N58</f>
        <v>0</v>
      </c>
      <c r="P58" s="291"/>
      <c r="Q58" s="297"/>
      <c r="R58" s="776"/>
      <c r="S58" s="776"/>
      <c r="T58" s="776"/>
      <c r="U58" s="776"/>
    </row>
    <row r="59" spans="1:21" ht="24.75" customHeight="1" x14ac:dyDescent="0.25">
      <c r="A59" s="30">
        <v>1142</v>
      </c>
      <c r="B59" s="43" t="s">
        <v>59</v>
      </c>
      <c r="C59" s="190">
        <f t="shared" si="24"/>
        <v>976</v>
      </c>
      <c r="D59" s="264">
        <v>976</v>
      </c>
      <c r="E59" s="705"/>
      <c r="F59" s="899">
        <f t="shared" si="40"/>
        <v>976</v>
      </c>
      <c r="G59" s="230"/>
      <c r="H59" s="705"/>
      <c r="I59" s="899">
        <f t="shared" si="41"/>
        <v>0</v>
      </c>
      <c r="J59" s="264"/>
      <c r="K59" s="45"/>
      <c r="L59" s="95">
        <f t="shared" si="42"/>
        <v>0</v>
      </c>
      <c r="M59" s="230"/>
      <c r="N59" s="45"/>
      <c r="O59" s="91">
        <f t="shared" si="43"/>
        <v>0</v>
      </c>
      <c r="P59" s="291"/>
      <c r="Q59" s="297"/>
      <c r="R59" s="776"/>
      <c r="S59" s="776"/>
      <c r="T59" s="776"/>
      <c r="U59" s="776"/>
    </row>
    <row r="60" spans="1:21" ht="24" x14ac:dyDescent="0.25">
      <c r="A60" s="30">
        <v>1145</v>
      </c>
      <c r="B60" s="43" t="s">
        <v>60</v>
      </c>
      <c r="C60" s="190">
        <f t="shared" si="24"/>
        <v>2220</v>
      </c>
      <c r="D60" s="264"/>
      <c r="E60" s="705"/>
      <c r="F60" s="899">
        <f t="shared" si="40"/>
        <v>0</v>
      </c>
      <c r="G60" s="230">
        <v>2220</v>
      </c>
      <c r="H60" s="705"/>
      <c r="I60" s="899">
        <f t="shared" si="41"/>
        <v>2220</v>
      </c>
      <c r="J60" s="264"/>
      <c r="K60" s="45"/>
      <c r="L60" s="95">
        <f t="shared" si="42"/>
        <v>0</v>
      </c>
      <c r="M60" s="230"/>
      <c r="N60" s="45"/>
      <c r="O60" s="91">
        <f t="shared" si="43"/>
        <v>0</v>
      </c>
      <c r="P60" s="291"/>
      <c r="Q60" s="297"/>
      <c r="R60" s="776"/>
      <c r="S60" s="776"/>
      <c r="T60" s="776"/>
      <c r="U60" s="776"/>
    </row>
    <row r="61" spans="1:21" ht="27.75" hidden="1" customHeight="1" x14ac:dyDescent="0.25">
      <c r="A61" s="30">
        <v>1146</v>
      </c>
      <c r="B61" s="43" t="s">
        <v>61</v>
      </c>
      <c r="C61" s="190">
        <f t="shared" si="24"/>
        <v>0</v>
      </c>
      <c r="D61" s="264"/>
      <c r="E61" s="45"/>
      <c r="F61" s="95">
        <f t="shared" si="40"/>
        <v>0</v>
      </c>
      <c r="G61" s="230"/>
      <c r="H61" s="45"/>
      <c r="I61" s="91">
        <f t="shared" si="41"/>
        <v>0</v>
      </c>
      <c r="J61" s="264"/>
      <c r="K61" s="45"/>
      <c r="L61" s="95">
        <f t="shared" si="42"/>
        <v>0</v>
      </c>
      <c r="M61" s="230"/>
      <c r="N61" s="45"/>
      <c r="O61" s="91">
        <f t="shared" si="43"/>
        <v>0</v>
      </c>
      <c r="P61" s="291"/>
      <c r="Q61" s="297"/>
      <c r="R61" s="776"/>
      <c r="S61" s="776"/>
      <c r="T61" s="776"/>
      <c r="U61" s="776"/>
    </row>
    <row r="62" spans="1:21" x14ac:dyDescent="0.25">
      <c r="A62" s="30">
        <v>1147</v>
      </c>
      <c r="B62" s="43" t="s">
        <v>62</v>
      </c>
      <c r="C62" s="190">
        <f t="shared" si="24"/>
        <v>2080</v>
      </c>
      <c r="D62" s="264">
        <v>2080</v>
      </c>
      <c r="E62" s="705"/>
      <c r="F62" s="899">
        <f t="shared" si="40"/>
        <v>2080</v>
      </c>
      <c r="G62" s="230"/>
      <c r="H62" s="705"/>
      <c r="I62" s="899">
        <f t="shared" si="41"/>
        <v>0</v>
      </c>
      <c r="J62" s="264"/>
      <c r="K62" s="45"/>
      <c r="L62" s="95">
        <f t="shared" si="42"/>
        <v>0</v>
      </c>
      <c r="M62" s="230"/>
      <c r="N62" s="45"/>
      <c r="O62" s="91">
        <f t="shared" si="43"/>
        <v>0</v>
      </c>
      <c r="P62" s="291"/>
      <c r="Q62" s="297"/>
      <c r="R62" s="776"/>
      <c r="S62" s="776"/>
      <c r="T62" s="776"/>
      <c r="U62" s="776"/>
    </row>
    <row r="63" spans="1:21" x14ac:dyDescent="0.25">
      <c r="A63" s="30">
        <v>1148</v>
      </c>
      <c r="B63" s="43" t="s">
        <v>63</v>
      </c>
      <c r="C63" s="190">
        <f t="shared" si="24"/>
        <v>12020</v>
      </c>
      <c r="D63" s="264">
        <v>12020</v>
      </c>
      <c r="E63" s="705"/>
      <c r="F63" s="899">
        <f t="shared" si="40"/>
        <v>12020</v>
      </c>
      <c r="G63" s="230"/>
      <c r="H63" s="705"/>
      <c r="I63" s="899">
        <f t="shared" si="41"/>
        <v>0</v>
      </c>
      <c r="J63" s="264"/>
      <c r="K63" s="45"/>
      <c r="L63" s="95">
        <f t="shared" si="42"/>
        <v>0</v>
      </c>
      <c r="M63" s="230"/>
      <c r="N63" s="45"/>
      <c r="O63" s="91">
        <f t="shared" si="43"/>
        <v>0</v>
      </c>
      <c r="P63" s="291"/>
      <c r="Q63" s="297"/>
      <c r="R63" s="776"/>
      <c r="S63" s="776"/>
      <c r="T63" s="776"/>
      <c r="U63" s="776"/>
    </row>
    <row r="64" spans="1:21" ht="36" x14ac:dyDescent="0.25">
      <c r="A64" s="30">
        <v>1149</v>
      </c>
      <c r="B64" s="43" t="s">
        <v>64</v>
      </c>
      <c r="C64" s="190">
        <f t="shared" si="24"/>
        <v>9557</v>
      </c>
      <c r="D64" s="264">
        <v>1661</v>
      </c>
      <c r="E64" s="705"/>
      <c r="F64" s="899">
        <f t="shared" si="40"/>
        <v>1661</v>
      </c>
      <c r="G64" s="230">
        <v>7896</v>
      </c>
      <c r="H64" s="705"/>
      <c r="I64" s="899">
        <f t="shared" si="41"/>
        <v>7896</v>
      </c>
      <c r="J64" s="264"/>
      <c r="K64" s="45"/>
      <c r="L64" s="95">
        <f t="shared" si="42"/>
        <v>0</v>
      </c>
      <c r="M64" s="230"/>
      <c r="N64" s="45"/>
      <c r="O64" s="91">
        <f t="shared" si="43"/>
        <v>0</v>
      </c>
      <c r="P64" s="291"/>
      <c r="Q64" s="297"/>
      <c r="R64" s="776"/>
      <c r="S64" s="776"/>
      <c r="T64" s="776"/>
      <c r="U64" s="776"/>
    </row>
    <row r="65" spans="1:21" ht="168" x14ac:dyDescent="0.25">
      <c r="A65" s="73">
        <v>1150</v>
      </c>
      <c r="B65" s="58" t="s">
        <v>65</v>
      </c>
      <c r="C65" s="195">
        <f t="shared" si="24"/>
        <v>4764</v>
      </c>
      <c r="D65" s="261">
        <v>2212</v>
      </c>
      <c r="E65" s="951">
        <v>2552</v>
      </c>
      <c r="F65" s="907">
        <f t="shared" si="40"/>
        <v>4764</v>
      </c>
      <c r="G65" s="232"/>
      <c r="H65" s="707"/>
      <c r="I65" s="907">
        <f t="shared" si="41"/>
        <v>0</v>
      </c>
      <c r="J65" s="261"/>
      <c r="K65" s="77"/>
      <c r="L65" s="174">
        <f t="shared" si="42"/>
        <v>0</v>
      </c>
      <c r="M65" s="232"/>
      <c r="N65" s="77"/>
      <c r="O65" s="154">
        <f t="shared" si="43"/>
        <v>0</v>
      </c>
      <c r="P65" s="339" t="s">
        <v>520</v>
      </c>
      <c r="Q65" s="297"/>
      <c r="R65" s="776"/>
      <c r="S65" s="776"/>
      <c r="T65" s="776"/>
      <c r="U65" s="776"/>
    </row>
    <row r="66" spans="1:21" ht="36" x14ac:dyDescent="0.25">
      <c r="A66" s="35">
        <v>1200</v>
      </c>
      <c r="B66" s="72" t="s">
        <v>66</v>
      </c>
      <c r="C66" s="188">
        <f t="shared" si="24"/>
        <v>129871</v>
      </c>
      <c r="D66" s="130">
        <f t="shared" ref="D66:E66" si="44">SUM(D67:D68)</f>
        <v>68179</v>
      </c>
      <c r="E66" s="123">
        <f t="shared" si="44"/>
        <v>0</v>
      </c>
      <c r="F66" s="898">
        <f>SUM(F67:F68)</f>
        <v>68179</v>
      </c>
      <c r="G66" s="228">
        <f t="shared" ref="G66:N66" si="45">SUM(G67:G68)</f>
        <v>60842</v>
      </c>
      <c r="H66" s="123">
        <f t="shared" si="45"/>
        <v>850</v>
      </c>
      <c r="I66" s="898">
        <f t="shared" si="45"/>
        <v>61692</v>
      </c>
      <c r="J66" s="130">
        <f t="shared" si="45"/>
        <v>0</v>
      </c>
      <c r="K66" s="38">
        <f t="shared" si="45"/>
        <v>0</v>
      </c>
      <c r="L66" s="175">
        <f t="shared" si="45"/>
        <v>0</v>
      </c>
      <c r="M66" s="228">
        <f t="shared" si="45"/>
        <v>0</v>
      </c>
      <c r="N66" s="38">
        <f t="shared" si="45"/>
        <v>0</v>
      </c>
      <c r="O66" s="123">
        <f>SUM(O67:O68)</f>
        <v>0</v>
      </c>
      <c r="P66" s="293"/>
      <c r="Q66" s="297"/>
      <c r="R66" s="776"/>
      <c r="S66" s="776"/>
      <c r="T66" s="776"/>
      <c r="U66" s="776"/>
    </row>
    <row r="67" spans="1:21" ht="24" x14ac:dyDescent="0.25">
      <c r="A67" s="341">
        <v>1210</v>
      </c>
      <c r="B67" s="40" t="s">
        <v>67</v>
      </c>
      <c r="C67" s="189">
        <f t="shared" si="24"/>
        <v>104835</v>
      </c>
      <c r="D67" s="263">
        <v>44833</v>
      </c>
      <c r="E67" s="703"/>
      <c r="F67" s="900">
        <f>D67+E67</f>
        <v>44833</v>
      </c>
      <c r="G67" s="220">
        <v>60002</v>
      </c>
      <c r="H67" s="703"/>
      <c r="I67" s="900">
        <f>G67+H67</f>
        <v>60002</v>
      </c>
      <c r="J67" s="263"/>
      <c r="K67" s="42"/>
      <c r="L67" s="176">
        <f>J67+K67</f>
        <v>0</v>
      </c>
      <c r="M67" s="220"/>
      <c r="N67" s="42"/>
      <c r="O67" s="90">
        <f>M67+N67</f>
        <v>0</v>
      </c>
      <c r="P67" s="290"/>
      <c r="Q67" s="297"/>
      <c r="R67" s="776"/>
      <c r="S67" s="776"/>
      <c r="T67" s="776"/>
      <c r="U67" s="776"/>
    </row>
    <row r="68" spans="1:21" ht="24" x14ac:dyDescent="0.25">
      <c r="A68" s="75">
        <v>1220</v>
      </c>
      <c r="B68" s="43" t="s">
        <v>68</v>
      </c>
      <c r="C68" s="190">
        <f t="shared" si="24"/>
        <v>25036</v>
      </c>
      <c r="D68" s="132">
        <f t="shared" ref="D68:E68" si="46">SUM(D69:D73)</f>
        <v>23346</v>
      </c>
      <c r="E68" s="91">
        <f t="shared" si="46"/>
        <v>0</v>
      </c>
      <c r="F68" s="899">
        <f>SUM(F69:F73)</f>
        <v>23346</v>
      </c>
      <c r="G68" s="231">
        <f t="shared" ref="G68:O68" si="47">SUM(G69:G73)</f>
        <v>840</v>
      </c>
      <c r="H68" s="91">
        <f t="shared" si="47"/>
        <v>850</v>
      </c>
      <c r="I68" s="899">
        <f t="shared" si="47"/>
        <v>1690</v>
      </c>
      <c r="J68" s="132">
        <f t="shared" si="47"/>
        <v>0</v>
      </c>
      <c r="K68" s="76">
        <f t="shared" si="47"/>
        <v>0</v>
      </c>
      <c r="L68" s="95">
        <f t="shared" si="47"/>
        <v>0</v>
      </c>
      <c r="M68" s="231">
        <f t="shared" si="47"/>
        <v>0</v>
      </c>
      <c r="N68" s="76">
        <f t="shared" si="47"/>
        <v>0</v>
      </c>
      <c r="O68" s="91">
        <f t="shared" si="47"/>
        <v>0</v>
      </c>
      <c r="P68" s="291"/>
      <c r="Q68" s="297"/>
      <c r="R68" s="776"/>
      <c r="S68" s="776"/>
      <c r="T68" s="776"/>
      <c r="U68" s="776"/>
    </row>
    <row r="69" spans="1:21" ht="60" x14ac:dyDescent="0.25">
      <c r="A69" s="30">
        <v>1221</v>
      </c>
      <c r="B69" s="43" t="s">
        <v>69</v>
      </c>
      <c r="C69" s="190">
        <f t="shared" si="24"/>
        <v>16118</v>
      </c>
      <c r="D69" s="264">
        <v>14428</v>
      </c>
      <c r="E69" s="705"/>
      <c r="F69" s="899">
        <f t="shared" ref="F69:F73" si="48">D69+E69</f>
        <v>14428</v>
      </c>
      <c r="G69" s="230">
        <v>840</v>
      </c>
      <c r="H69" s="705">
        <v>850</v>
      </c>
      <c r="I69" s="899">
        <f t="shared" ref="I69:I73" si="49">G69+H69</f>
        <v>1690</v>
      </c>
      <c r="J69" s="264"/>
      <c r="K69" s="45"/>
      <c r="L69" s="95">
        <f t="shared" ref="L69:L73" si="50">J69+K69</f>
        <v>0</v>
      </c>
      <c r="M69" s="230"/>
      <c r="N69" s="45"/>
      <c r="O69" s="91">
        <f t="shared" ref="O69:O73" si="51">M69+N69</f>
        <v>0</v>
      </c>
      <c r="P69" s="647" t="s">
        <v>521</v>
      </c>
      <c r="Q69" s="297"/>
      <c r="R69" s="776"/>
      <c r="S69" s="776"/>
      <c r="T69" s="776"/>
      <c r="U69" s="776"/>
    </row>
    <row r="70" spans="1:21" hidden="1" x14ac:dyDescent="0.25">
      <c r="A70" s="30">
        <v>1223</v>
      </c>
      <c r="B70" s="43" t="s">
        <v>70</v>
      </c>
      <c r="C70" s="190">
        <f t="shared" si="24"/>
        <v>0</v>
      </c>
      <c r="D70" s="264"/>
      <c r="E70" s="45"/>
      <c r="F70" s="95">
        <f t="shared" si="48"/>
        <v>0</v>
      </c>
      <c r="G70" s="230"/>
      <c r="H70" s="45"/>
      <c r="I70" s="91">
        <f t="shared" si="49"/>
        <v>0</v>
      </c>
      <c r="J70" s="264"/>
      <c r="K70" s="45"/>
      <c r="L70" s="95">
        <f t="shared" si="50"/>
        <v>0</v>
      </c>
      <c r="M70" s="230"/>
      <c r="N70" s="45"/>
      <c r="O70" s="91">
        <f t="shared" si="51"/>
        <v>0</v>
      </c>
      <c r="P70" s="291"/>
      <c r="Q70" s="297"/>
      <c r="R70" s="776"/>
      <c r="S70" s="776"/>
      <c r="T70" s="776"/>
      <c r="U70" s="776"/>
    </row>
    <row r="71" spans="1:21" hidden="1" x14ac:dyDescent="0.25">
      <c r="A71" s="30">
        <v>1225</v>
      </c>
      <c r="B71" s="43" t="s">
        <v>71</v>
      </c>
      <c r="C71" s="190">
        <f t="shared" si="24"/>
        <v>0</v>
      </c>
      <c r="D71" s="264"/>
      <c r="E71" s="45"/>
      <c r="F71" s="95">
        <f t="shared" si="48"/>
        <v>0</v>
      </c>
      <c r="G71" s="230"/>
      <c r="H71" s="45"/>
      <c r="I71" s="91">
        <f t="shared" si="49"/>
        <v>0</v>
      </c>
      <c r="J71" s="264"/>
      <c r="K71" s="45"/>
      <c r="L71" s="95">
        <f t="shared" si="50"/>
        <v>0</v>
      </c>
      <c r="M71" s="230"/>
      <c r="N71" s="45"/>
      <c r="O71" s="91">
        <f t="shared" si="51"/>
        <v>0</v>
      </c>
      <c r="P71" s="291"/>
      <c r="Q71" s="297"/>
      <c r="R71" s="776"/>
      <c r="S71" s="776"/>
      <c r="T71" s="776"/>
      <c r="U71" s="776"/>
    </row>
    <row r="72" spans="1:21" ht="36" x14ac:dyDescent="0.25">
      <c r="A72" s="30">
        <v>1227</v>
      </c>
      <c r="B72" s="43" t="s">
        <v>72</v>
      </c>
      <c r="C72" s="190">
        <f t="shared" si="24"/>
        <v>8491</v>
      </c>
      <c r="D72" s="264">
        <v>8491</v>
      </c>
      <c r="E72" s="705"/>
      <c r="F72" s="899">
        <f t="shared" si="48"/>
        <v>8491</v>
      </c>
      <c r="G72" s="230"/>
      <c r="H72" s="705"/>
      <c r="I72" s="899">
        <f t="shared" si="49"/>
        <v>0</v>
      </c>
      <c r="J72" s="264"/>
      <c r="K72" s="45"/>
      <c r="L72" s="95">
        <f t="shared" si="50"/>
        <v>0</v>
      </c>
      <c r="M72" s="230"/>
      <c r="N72" s="45"/>
      <c r="O72" s="91">
        <f t="shared" si="51"/>
        <v>0</v>
      </c>
      <c r="P72" s="291"/>
      <c r="Q72" s="297"/>
      <c r="R72" s="776"/>
      <c r="S72" s="776"/>
      <c r="T72" s="776"/>
      <c r="U72" s="776"/>
    </row>
    <row r="73" spans="1:21" ht="60" x14ac:dyDescent="0.25">
      <c r="A73" s="30">
        <v>1228</v>
      </c>
      <c r="B73" s="43" t="s">
        <v>73</v>
      </c>
      <c r="C73" s="190">
        <f t="shared" si="24"/>
        <v>427</v>
      </c>
      <c r="D73" s="264">
        <v>427</v>
      </c>
      <c r="E73" s="705"/>
      <c r="F73" s="899">
        <f t="shared" si="48"/>
        <v>427</v>
      </c>
      <c r="G73" s="230"/>
      <c r="H73" s="705"/>
      <c r="I73" s="899">
        <f t="shared" si="49"/>
        <v>0</v>
      </c>
      <c r="J73" s="264"/>
      <c r="K73" s="45"/>
      <c r="L73" s="95">
        <f t="shared" si="50"/>
        <v>0</v>
      </c>
      <c r="M73" s="230"/>
      <c r="N73" s="45"/>
      <c r="O73" s="91">
        <f t="shared" si="51"/>
        <v>0</v>
      </c>
      <c r="P73" s="291"/>
      <c r="Q73" s="297"/>
      <c r="R73" s="776"/>
      <c r="S73" s="776"/>
      <c r="T73" s="776"/>
      <c r="U73" s="776"/>
    </row>
    <row r="74" spans="1:21" x14ac:dyDescent="0.25">
      <c r="A74" s="70">
        <v>2000</v>
      </c>
      <c r="B74" s="70" t="s">
        <v>74</v>
      </c>
      <c r="C74" s="200">
        <f t="shared" si="24"/>
        <v>65900</v>
      </c>
      <c r="D74" s="137">
        <f t="shared" ref="D74:E74" si="52">SUM(D75,D82,D129,D163,D164,D171)</f>
        <v>60702</v>
      </c>
      <c r="E74" s="125">
        <f t="shared" si="52"/>
        <v>0</v>
      </c>
      <c r="F74" s="897">
        <f>SUM(F75,F82,F129,F163,F164,F171)</f>
        <v>60702</v>
      </c>
      <c r="G74" s="227">
        <f t="shared" ref="G74:O74" si="53">SUM(G75,G82,G129,G163,G164,G171)</f>
        <v>822</v>
      </c>
      <c r="H74" s="125">
        <f t="shared" si="53"/>
        <v>0</v>
      </c>
      <c r="I74" s="897">
        <f t="shared" si="53"/>
        <v>822</v>
      </c>
      <c r="J74" s="137">
        <f t="shared" si="53"/>
        <v>4376</v>
      </c>
      <c r="K74" s="71">
        <f t="shared" si="53"/>
        <v>0</v>
      </c>
      <c r="L74" s="172">
        <f t="shared" si="53"/>
        <v>4376</v>
      </c>
      <c r="M74" s="227">
        <f t="shared" si="53"/>
        <v>0</v>
      </c>
      <c r="N74" s="71">
        <f t="shared" si="53"/>
        <v>0</v>
      </c>
      <c r="O74" s="125">
        <f t="shared" si="53"/>
        <v>0</v>
      </c>
      <c r="P74" s="313"/>
      <c r="Q74" s="297"/>
      <c r="R74" s="776"/>
      <c r="S74" s="776"/>
      <c r="T74" s="776"/>
      <c r="U74" s="776"/>
    </row>
    <row r="75" spans="1:21" ht="24" x14ac:dyDescent="0.25">
      <c r="A75" s="35">
        <v>2100</v>
      </c>
      <c r="B75" s="72" t="s">
        <v>75</v>
      </c>
      <c r="C75" s="188">
        <f t="shared" si="24"/>
        <v>2091</v>
      </c>
      <c r="D75" s="130">
        <f t="shared" ref="D75:E75" si="54">SUM(D76,D79)</f>
        <v>2091</v>
      </c>
      <c r="E75" s="123">
        <f t="shared" si="54"/>
        <v>0</v>
      </c>
      <c r="F75" s="898">
        <f>SUM(F76,F79)</f>
        <v>2091</v>
      </c>
      <c r="G75" s="228">
        <f t="shared" ref="G75:O75" si="55">SUM(G76,G79)</f>
        <v>0</v>
      </c>
      <c r="H75" s="123">
        <f t="shared" si="55"/>
        <v>0</v>
      </c>
      <c r="I75" s="898">
        <f t="shared" si="55"/>
        <v>0</v>
      </c>
      <c r="J75" s="130">
        <f t="shared" si="55"/>
        <v>0</v>
      </c>
      <c r="K75" s="38">
        <f t="shared" si="55"/>
        <v>0</v>
      </c>
      <c r="L75" s="175">
        <f t="shared" si="55"/>
        <v>0</v>
      </c>
      <c r="M75" s="228">
        <f t="shared" si="55"/>
        <v>0</v>
      </c>
      <c r="N75" s="38">
        <f t="shared" si="55"/>
        <v>0</v>
      </c>
      <c r="O75" s="123">
        <f t="shared" si="55"/>
        <v>0</v>
      </c>
      <c r="P75" s="293"/>
      <c r="Q75" s="297"/>
      <c r="R75" s="776"/>
      <c r="S75" s="776"/>
      <c r="T75" s="776"/>
      <c r="U75" s="776"/>
    </row>
    <row r="76" spans="1:21" ht="24" hidden="1" x14ac:dyDescent="0.25">
      <c r="A76" s="341">
        <v>2110</v>
      </c>
      <c r="B76" s="40" t="s">
        <v>76</v>
      </c>
      <c r="C76" s="189">
        <f t="shared" si="24"/>
        <v>0</v>
      </c>
      <c r="D76" s="131">
        <f t="shared" ref="D76:E76" si="56">SUM(D77:D78)</f>
        <v>0</v>
      </c>
      <c r="E76" s="79">
        <f t="shared" si="56"/>
        <v>0</v>
      </c>
      <c r="F76" s="176">
        <f>SUM(F77:F78)</f>
        <v>0</v>
      </c>
      <c r="G76" s="233">
        <f t="shared" ref="G76:O76" si="57">SUM(G77:G78)</f>
        <v>0</v>
      </c>
      <c r="H76" s="79">
        <f t="shared" si="57"/>
        <v>0</v>
      </c>
      <c r="I76" s="90">
        <f t="shared" si="57"/>
        <v>0</v>
      </c>
      <c r="J76" s="131">
        <f t="shared" si="57"/>
        <v>0</v>
      </c>
      <c r="K76" s="79">
        <f t="shared" si="57"/>
        <v>0</v>
      </c>
      <c r="L76" s="176">
        <f t="shared" si="57"/>
        <v>0</v>
      </c>
      <c r="M76" s="233">
        <f t="shared" si="57"/>
        <v>0</v>
      </c>
      <c r="N76" s="79">
        <f t="shared" si="57"/>
        <v>0</v>
      </c>
      <c r="O76" s="90">
        <f t="shared" si="57"/>
        <v>0</v>
      </c>
      <c r="P76" s="290"/>
      <c r="Q76" s="297"/>
      <c r="R76" s="776"/>
      <c r="S76" s="776"/>
      <c r="T76" s="776"/>
      <c r="U76" s="776"/>
    </row>
    <row r="77" spans="1:21" hidden="1" x14ac:dyDescent="0.25">
      <c r="A77" s="30">
        <v>2111</v>
      </c>
      <c r="B77" s="43" t="s">
        <v>77</v>
      </c>
      <c r="C77" s="190">
        <f t="shared" si="24"/>
        <v>0</v>
      </c>
      <c r="D77" s="264"/>
      <c r="E77" s="45"/>
      <c r="F77" s="95">
        <f t="shared" ref="F77:F78" si="58">D77+E77</f>
        <v>0</v>
      </c>
      <c r="G77" s="230"/>
      <c r="H77" s="45"/>
      <c r="I77" s="91">
        <f t="shared" ref="I77:I78" si="59">G77+H77</f>
        <v>0</v>
      </c>
      <c r="J77" s="264"/>
      <c r="K77" s="45"/>
      <c r="L77" s="95">
        <f t="shared" ref="L77:L78" si="60">J77+K77</f>
        <v>0</v>
      </c>
      <c r="M77" s="230"/>
      <c r="N77" s="45"/>
      <c r="O77" s="91">
        <f t="shared" ref="O77:O78" si="61">M77+N77</f>
        <v>0</v>
      </c>
      <c r="P77" s="291"/>
      <c r="Q77" s="297"/>
      <c r="R77" s="776"/>
      <c r="S77" s="776"/>
      <c r="T77" s="776"/>
      <c r="U77" s="776"/>
    </row>
    <row r="78" spans="1:21" ht="24" hidden="1" x14ac:dyDescent="0.25">
      <c r="A78" s="30">
        <v>2112</v>
      </c>
      <c r="B78" s="43" t="s">
        <v>78</v>
      </c>
      <c r="C78" s="190">
        <f t="shared" si="24"/>
        <v>0</v>
      </c>
      <c r="D78" s="264"/>
      <c r="E78" s="45"/>
      <c r="F78" s="95">
        <f t="shared" si="58"/>
        <v>0</v>
      </c>
      <c r="G78" s="230"/>
      <c r="H78" s="45"/>
      <c r="I78" s="91">
        <f t="shared" si="59"/>
        <v>0</v>
      </c>
      <c r="J78" s="264"/>
      <c r="K78" s="45"/>
      <c r="L78" s="95">
        <f t="shared" si="60"/>
        <v>0</v>
      </c>
      <c r="M78" s="230"/>
      <c r="N78" s="45"/>
      <c r="O78" s="91">
        <f t="shared" si="61"/>
        <v>0</v>
      </c>
      <c r="P78" s="291"/>
      <c r="Q78" s="297"/>
      <c r="R78" s="776"/>
      <c r="S78" s="776"/>
      <c r="T78" s="776"/>
      <c r="U78" s="776"/>
    </row>
    <row r="79" spans="1:21" ht="24" x14ac:dyDescent="0.25">
      <c r="A79" s="75">
        <v>2120</v>
      </c>
      <c r="B79" s="43" t="s">
        <v>79</v>
      </c>
      <c r="C79" s="190">
        <f t="shared" si="24"/>
        <v>2091</v>
      </c>
      <c r="D79" s="132">
        <f t="shared" ref="D79:E79" si="62">SUM(D80:D81)</f>
        <v>2091</v>
      </c>
      <c r="E79" s="91">
        <f t="shared" si="62"/>
        <v>0</v>
      </c>
      <c r="F79" s="899">
        <f>SUM(F80:F81)</f>
        <v>2091</v>
      </c>
      <c r="G79" s="231">
        <f t="shared" ref="G79:O79" si="63">SUM(G80:G81)</f>
        <v>0</v>
      </c>
      <c r="H79" s="91">
        <f t="shared" si="63"/>
        <v>0</v>
      </c>
      <c r="I79" s="899">
        <f t="shared" si="63"/>
        <v>0</v>
      </c>
      <c r="J79" s="132">
        <f t="shared" si="63"/>
        <v>0</v>
      </c>
      <c r="K79" s="76">
        <f t="shared" si="63"/>
        <v>0</v>
      </c>
      <c r="L79" s="95">
        <f t="shared" si="63"/>
        <v>0</v>
      </c>
      <c r="M79" s="231">
        <f t="shared" si="63"/>
        <v>0</v>
      </c>
      <c r="N79" s="76">
        <f t="shared" si="63"/>
        <v>0</v>
      </c>
      <c r="O79" s="91">
        <f t="shared" si="63"/>
        <v>0</v>
      </c>
      <c r="P79" s="291"/>
      <c r="Q79" s="297"/>
      <c r="R79" s="776"/>
      <c r="S79" s="776"/>
      <c r="T79" s="776"/>
      <c r="U79" s="776"/>
    </row>
    <row r="80" spans="1:21" x14ac:dyDescent="0.25">
      <c r="A80" s="30">
        <v>2121</v>
      </c>
      <c r="B80" s="43" t="s">
        <v>77</v>
      </c>
      <c r="C80" s="190">
        <f t="shared" si="24"/>
        <v>1352</v>
      </c>
      <c r="D80" s="264">
        <v>1352</v>
      </c>
      <c r="E80" s="705"/>
      <c r="F80" s="899">
        <f t="shared" ref="F80:F81" si="64">D80+E80</f>
        <v>1352</v>
      </c>
      <c r="G80" s="230"/>
      <c r="H80" s="705"/>
      <c r="I80" s="899">
        <f t="shared" ref="I80:I81" si="65">G80+H80</f>
        <v>0</v>
      </c>
      <c r="J80" s="264"/>
      <c r="K80" s="45"/>
      <c r="L80" s="95">
        <f t="shared" ref="L80:L81" si="66">J80+K80</f>
        <v>0</v>
      </c>
      <c r="M80" s="230"/>
      <c r="N80" s="45"/>
      <c r="O80" s="91">
        <f t="shared" ref="O80:O81" si="67">M80+N80</f>
        <v>0</v>
      </c>
      <c r="P80" s="647"/>
      <c r="Q80" s="297"/>
      <c r="R80" s="776"/>
      <c r="S80" s="776"/>
      <c r="T80" s="776"/>
      <c r="U80" s="776"/>
    </row>
    <row r="81" spans="1:21" ht="24" x14ac:dyDescent="0.25">
      <c r="A81" s="30">
        <v>2122</v>
      </c>
      <c r="B81" s="43" t="s">
        <v>78</v>
      </c>
      <c r="C81" s="190">
        <f t="shared" si="24"/>
        <v>739</v>
      </c>
      <c r="D81" s="264">
        <v>739</v>
      </c>
      <c r="E81" s="705"/>
      <c r="F81" s="899">
        <f t="shared" si="64"/>
        <v>739</v>
      </c>
      <c r="G81" s="230"/>
      <c r="H81" s="705"/>
      <c r="I81" s="899">
        <f t="shared" si="65"/>
        <v>0</v>
      </c>
      <c r="J81" s="264"/>
      <c r="K81" s="45"/>
      <c r="L81" s="95">
        <f t="shared" si="66"/>
        <v>0</v>
      </c>
      <c r="M81" s="230"/>
      <c r="N81" s="45"/>
      <c r="O81" s="91">
        <f t="shared" si="67"/>
        <v>0</v>
      </c>
      <c r="P81" s="333"/>
      <c r="Q81" s="297"/>
      <c r="R81" s="776"/>
      <c r="S81" s="776"/>
      <c r="T81" s="776"/>
      <c r="U81" s="776"/>
    </row>
    <row r="82" spans="1:21" x14ac:dyDescent="0.25">
      <c r="A82" s="35">
        <v>2200</v>
      </c>
      <c r="B82" s="72" t="s">
        <v>80</v>
      </c>
      <c r="C82" s="188">
        <f t="shared" si="24"/>
        <v>50098</v>
      </c>
      <c r="D82" s="130">
        <f t="shared" ref="D82:E82" si="68">SUM(D83,D88,D94,D102,D111,D115,D121,D127)</f>
        <v>47447</v>
      </c>
      <c r="E82" s="123">
        <f t="shared" si="68"/>
        <v>0</v>
      </c>
      <c r="F82" s="898">
        <f>SUM(F83,F88,F94,F102,F111,F115,F121,F127)</f>
        <v>47447</v>
      </c>
      <c r="G82" s="228">
        <f t="shared" ref="G82:O82" si="69">SUM(G83,G88,G94,G102,G111,G115,G121,G127)</f>
        <v>0</v>
      </c>
      <c r="H82" s="123">
        <f t="shared" si="69"/>
        <v>0</v>
      </c>
      <c r="I82" s="898">
        <f t="shared" si="69"/>
        <v>0</v>
      </c>
      <c r="J82" s="130">
        <f t="shared" si="69"/>
        <v>2651</v>
      </c>
      <c r="K82" s="38">
        <f t="shared" si="69"/>
        <v>0</v>
      </c>
      <c r="L82" s="175">
        <f t="shared" si="69"/>
        <v>2651</v>
      </c>
      <c r="M82" s="228">
        <f t="shared" si="69"/>
        <v>0</v>
      </c>
      <c r="N82" s="38">
        <f t="shared" si="69"/>
        <v>0</v>
      </c>
      <c r="O82" s="123">
        <f t="shared" si="69"/>
        <v>0</v>
      </c>
      <c r="P82" s="315"/>
      <c r="Q82" s="297"/>
      <c r="R82" s="776"/>
      <c r="S82" s="776"/>
      <c r="T82" s="776"/>
      <c r="U82" s="776"/>
    </row>
    <row r="83" spans="1:21" ht="24" x14ac:dyDescent="0.25">
      <c r="A83" s="73">
        <v>2210</v>
      </c>
      <c r="B83" s="58" t="s">
        <v>81</v>
      </c>
      <c r="C83" s="195">
        <f t="shared" si="24"/>
        <v>1533</v>
      </c>
      <c r="D83" s="86">
        <f t="shared" ref="D83:E83" si="70">SUM(D84:D87)</f>
        <v>1262</v>
      </c>
      <c r="E83" s="154">
        <f t="shared" si="70"/>
        <v>0</v>
      </c>
      <c r="F83" s="907">
        <f>SUM(F84:F87)</f>
        <v>1262</v>
      </c>
      <c r="G83" s="229">
        <f t="shared" ref="G83:O83" si="71">SUM(G84:G87)</f>
        <v>0</v>
      </c>
      <c r="H83" s="154">
        <f t="shared" si="71"/>
        <v>0</v>
      </c>
      <c r="I83" s="907">
        <f t="shared" si="71"/>
        <v>0</v>
      </c>
      <c r="J83" s="86">
        <f t="shared" si="71"/>
        <v>271</v>
      </c>
      <c r="K83" s="74">
        <f t="shared" si="71"/>
        <v>0</v>
      </c>
      <c r="L83" s="174">
        <f t="shared" si="71"/>
        <v>271</v>
      </c>
      <c r="M83" s="229">
        <f t="shared" si="71"/>
        <v>0</v>
      </c>
      <c r="N83" s="74">
        <f t="shared" si="71"/>
        <v>0</v>
      </c>
      <c r="O83" s="154">
        <f t="shared" si="71"/>
        <v>0</v>
      </c>
      <c r="P83" s="292"/>
      <c r="Q83" s="297"/>
      <c r="R83" s="776"/>
      <c r="S83" s="776"/>
      <c r="T83" s="776"/>
      <c r="U83" s="776"/>
    </row>
    <row r="84" spans="1:21" ht="24" hidden="1" x14ac:dyDescent="0.25">
      <c r="A84" s="27">
        <v>2211</v>
      </c>
      <c r="B84" s="40" t="s">
        <v>82</v>
      </c>
      <c r="C84" s="189">
        <f t="shared" si="24"/>
        <v>0</v>
      </c>
      <c r="D84" s="263"/>
      <c r="E84" s="42"/>
      <c r="F84" s="176">
        <f t="shared" ref="F84:F87" si="72">D84+E84</f>
        <v>0</v>
      </c>
      <c r="G84" s="220"/>
      <c r="H84" s="42"/>
      <c r="I84" s="90">
        <f t="shared" ref="I84:I87" si="73">G84+H84</f>
        <v>0</v>
      </c>
      <c r="J84" s="263"/>
      <c r="K84" s="42"/>
      <c r="L84" s="176">
        <f t="shared" ref="L84:L87" si="74">J84+K84</f>
        <v>0</v>
      </c>
      <c r="M84" s="220"/>
      <c r="N84" s="42"/>
      <c r="O84" s="90">
        <f t="shared" ref="O84:O87" si="75">M84+N84</f>
        <v>0</v>
      </c>
      <c r="P84" s="290"/>
      <c r="Q84" s="297"/>
      <c r="R84" s="776"/>
      <c r="S84" s="776"/>
      <c r="T84" s="776"/>
      <c r="U84" s="776"/>
    </row>
    <row r="85" spans="1:21" ht="36" x14ac:dyDescent="0.25">
      <c r="A85" s="30">
        <v>2212</v>
      </c>
      <c r="B85" s="43" t="s">
        <v>83</v>
      </c>
      <c r="C85" s="190">
        <f t="shared" si="24"/>
        <v>1034</v>
      </c>
      <c r="D85" s="264">
        <v>934</v>
      </c>
      <c r="E85" s="705"/>
      <c r="F85" s="899">
        <f t="shared" si="72"/>
        <v>934</v>
      </c>
      <c r="G85" s="230"/>
      <c r="H85" s="705"/>
      <c r="I85" s="899">
        <f t="shared" si="73"/>
        <v>0</v>
      </c>
      <c r="J85" s="264">
        <v>100</v>
      </c>
      <c r="K85" s="45"/>
      <c r="L85" s="95">
        <f t="shared" si="74"/>
        <v>100</v>
      </c>
      <c r="M85" s="230"/>
      <c r="N85" s="45"/>
      <c r="O85" s="91">
        <f t="shared" si="75"/>
        <v>0</v>
      </c>
      <c r="P85" s="333"/>
      <c r="Q85" s="297"/>
      <c r="R85" s="776"/>
      <c r="S85" s="776"/>
      <c r="T85" s="776"/>
      <c r="U85" s="776"/>
    </row>
    <row r="86" spans="1:21" ht="24" x14ac:dyDescent="0.25">
      <c r="A86" s="30">
        <v>2214</v>
      </c>
      <c r="B86" s="43" t="s">
        <v>84</v>
      </c>
      <c r="C86" s="190">
        <f t="shared" si="24"/>
        <v>432</v>
      </c>
      <c r="D86" s="264">
        <v>282</v>
      </c>
      <c r="E86" s="705"/>
      <c r="F86" s="899">
        <f t="shared" si="72"/>
        <v>282</v>
      </c>
      <c r="G86" s="230"/>
      <c r="H86" s="705"/>
      <c r="I86" s="899">
        <f t="shared" si="73"/>
        <v>0</v>
      </c>
      <c r="J86" s="264">
        <v>150</v>
      </c>
      <c r="K86" s="45"/>
      <c r="L86" s="95">
        <f t="shared" si="74"/>
        <v>150</v>
      </c>
      <c r="M86" s="230"/>
      <c r="N86" s="45"/>
      <c r="O86" s="91">
        <f t="shared" si="75"/>
        <v>0</v>
      </c>
      <c r="P86" s="291"/>
      <c r="Q86" s="297"/>
      <c r="R86" s="776"/>
      <c r="S86" s="776"/>
      <c r="T86" s="776"/>
      <c r="U86" s="776"/>
    </row>
    <row r="87" spans="1:21" x14ac:dyDescent="0.25">
      <c r="A87" s="30">
        <v>2219</v>
      </c>
      <c r="B87" s="43" t="s">
        <v>85</v>
      </c>
      <c r="C87" s="190">
        <f t="shared" si="24"/>
        <v>67</v>
      </c>
      <c r="D87" s="264">
        <v>46</v>
      </c>
      <c r="E87" s="705"/>
      <c r="F87" s="899">
        <f t="shared" si="72"/>
        <v>46</v>
      </c>
      <c r="G87" s="230"/>
      <c r="H87" s="705"/>
      <c r="I87" s="899">
        <f t="shared" si="73"/>
        <v>0</v>
      </c>
      <c r="J87" s="264">
        <v>21</v>
      </c>
      <c r="K87" s="45"/>
      <c r="L87" s="95">
        <f t="shared" si="74"/>
        <v>21</v>
      </c>
      <c r="M87" s="230"/>
      <c r="N87" s="45"/>
      <c r="O87" s="91">
        <f t="shared" si="75"/>
        <v>0</v>
      </c>
      <c r="P87" s="333"/>
      <c r="Q87" s="297"/>
      <c r="R87" s="776"/>
      <c r="S87" s="776"/>
      <c r="T87" s="776"/>
      <c r="U87" s="776"/>
    </row>
    <row r="88" spans="1:21" ht="24" x14ac:dyDescent="0.25">
      <c r="A88" s="75">
        <v>2220</v>
      </c>
      <c r="B88" s="43" t="s">
        <v>86</v>
      </c>
      <c r="C88" s="190">
        <f t="shared" si="24"/>
        <v>28565</v>
      </c>
      <c r="D88" s="132">
        <f t="shared" ref="D88:E88" si="76">SUM(D89:D93)</f>
        <v>27145</v>
      </c>
      <c r="E88" s="91">
        <f t="shared" si="76"/>
        <v>0</v>
      </c>
      <c r="F88" s="899">
        <f>SUM(F89:F93)</f>
        <v>27145</v>
      </c>
      <c r="G88" s="231">
        <f t="shared" ref="G88:O88" si="77">SUM(G89:G93)</f>
        <v>0</v>
      </c>
      <c r="H88" s="91">
        <f t="shared" si="77"/>
        <v>0</v>
      </c>
      <c r="I88" s="899">
        <f t="shared" si="77"/>
        <v>0</v>
      </c>
      <c r="J88" s="132">
        <f t="shared" si="77"/>
        <v>1420</v>
      </c>
      <c r="K88" s="76">
        <f t="shared" si="77"/>
        <v>0</v>
      </c>
      <c r="L88" s="95">
        <f t="shared" si="77"/>
        <v>1420</v>
      </c>
      <c r="M88" s="231">
        <f t="shared" si="77"/>
        <v>0</v>
      </c>
      <c r="N88" s="76">
        <f t="shared" si="77"/>
        <v>0</v>
      </c>
      <c r="O88" s="91">
        <f t="shared" si="77"/>
        <v>0</v>
      </c>
      <c r="P88" s="291"/>
      <c r="Q88" s="297"/>
      <c r="R88" s="776"/>
      <c r="S88" s="776"/>
      <c r="T88" s="776"/>
      <c r="U88" s="776"/>
    </row>
    <row r="89" spans="1:21" ht="24" x14ac:dyDescent="0.25">
      <c r="A89" s="30">
        <v>2221</v>
      </c>
      <c r="B89" s="43" t="s">
        <v>305</v>
      </c>
      <c r="C89" s="190">
        <f t="shared" si="24"/>
        <v>17272</v>
      </c>
      <c r="D89" s="264">
        <v>17272</v>
      </c>
      <c r="E89" s="705"/>
      <c r="F89" s="899">
        <f t="shared" ref="F89:F93" si="78">D89+E89</f>
        <v>17272</v>
      </c>
      <c r="G89" s="230"/>
      <c r="H89" s="705"/>
      <c r="I89" s="899">
        <f t="shared" ref="I89:I93" si="79">G89+H89</f>
        <v>0</v>
      </c>
      <c r="J89" s="264"/>
      <c r="K89" s="45"/>
      <c r="L89" s="95">
        <f t="shared" ref="L89:L93" si="80">J89+K89</f>
        <v>0</v>
      </c>
      <c r="M89" s="230"/>
      <c r="N89" s="45"/>
      <c r="O89" s="91">
        <f t="shared" ref="O89:O93" si="81">M89+N89</f>
        <v>0</v>
      </c>
      <c r="P89" s="291"/>
      <c r="Q89" s="297"/>
      <c r="R89" s="776"/>
      <c r="S89" s="776"/>
      <c r="T89" s="776"/>
      <c r="U89" s="776"/>
    </row>
    <row r="90" spans="1:21" x14ac:dyDescent="0.25">
      <c r="A90" s="30">
        <v>2222</v>
      </c>
      <c r="B90" s="43" t="s">
        <v>87</v>
      </c>
      <c r="C90" s="190">
        <f t="shared" si="24"/>
        <v>5178</v>
      </c>
      <c r="D90" s="264">
        <v>4528</v>
      </c>
      <c r="E90" s="705"/>
      <c r="F90" s="899">
        <f t="shared" si="78"/>
        <v>4528</v>
      </c>
      <c r="G90" s="230"/>
      <c r="H90" s="705"/>
      <c r="I90" s="899">
        <f t="shared" si="79"/>
        <v>0</v>
      </c>
      <c r="J90" s="264">
        <v>650</v>
      </c>
      <c r="K90" s="45"/>
      <c r="L90" s="95">
        <f t="shared" si="80"/>
        <v>650</v>
      </c>
      <c r="M90" s="230"/>
      <c r="N90" s="45"/>
      <c r="O90" s="91">
        <f t="shared" si="81"/>
        <v>0</v>
      </c>
      <c r="P90" s="333"/>
      <c r="Q90" s="297"/>
      <c r="R90" s="776"/>
      <c r="S90" s="776"/>
      <c r="T90" s="776"/>
      <c r="U90" s="776"/>
    </row>
    <row r="91" spans="1:21" x14ac:dyDescent="0.25">
      <c r="A91" s="30">
        <v>2223</v>
      </c>
      <c r="B91" s="43" t="s">
        <v>88</v>
      </c>
      <c r="C91" s="190">
        <f t="shared" si="24"/>
        <v>5741</v>
      </c>
      <c r="D91" s="264">
        <v>5041</v>
      </c>
      <c r="E91" s="705"/>
      <c r="F91" s="899">
        <f t="shared" si="78"/>
        <v>5041</v>
      </c>
      <c r="G91" s="230"/>
      <c r="H91" s="705"/>
      <c r="I91" s="899">
        <f t="shared" si="79"/>
        <v>0</v>
      </c>
      <c r="J91" s="264">
        <v>700</v>
      </c>
      <c r="K91" s="45"/>
      <c r="L91" s="95">
        <f t="shared" si="80"/>
        <v>700</v>
      </c>
      <c r="M91" s="230"/>
      <c r="N91" s="45"/>
      <c r="O91" s="91">
        <f t="shared" si="81"/>
        <v>0</v>
      </c>
      <c r="P91" s="647"/>
      <c r="Q91" s="297"/>
      <c r="R91" s="776"/>
      <c r="S91" s="776"/>
      <c r="T91" s="776"/>
      <c r="U91" s="776"/>
    </row>
    <row r="92" spans="1:21" ht="48" x14ac:dyDescent="0.25">
      <c r="A92" s="30">
        <v>2224</v>
      </c>
      <c r="B92" s="43" t="s">
        <v>89</v>
      </c>
      <c r="C92" s="190">
        <f t="shared" si="24"/>
        <v>374</v>
      </c>
      <c r="D92" s="264">
        <v>304</v>
      </c>
      <c r="E92" s="705"/>
      <c r="F92" s="899">
        <f t="shared" si="78"/>
        <v>304</v>
      </c>
      <c r="G92" s="230"/>
      <c r="H92" s="705"/>
      <c r="I92" s="899">
        <f t="shared" si="79"/>
        <v>0</v>
      </c>
      <c r="J92" s="264">
        <v>70</v>
      </c>
      <c r="K92" s="45"/>
      <c r="L92" s="95">
        <f t="shared" si="80"/>
        <v>70</v>
      </c>
      <c r="M92" s="230"/>
      <c r="N92" s="45"/>
      <c r="O92" s="91">
        <f t="shared" si="81"/>
        <v>0</v>
      </c>
      <c r="P92" s="333"/>
      <c r="Q92" s="297"/>
      <c r="R92" s="776"/>
      <c r="S92" s="776"/>
      <c r="T92" s="776"/>
      <c r="U92" s="776"/>
    </row>
    <row r="93" spans="1:21" ht="24" hidden="1" x14ac:dyDescent="0.25">
      <c r="A93" s="30">
        <v>2229</v>
      </c>
      <c r="B93" s="43" t="s">
        <v>90</v>
      </c>
      <c r="C93" s="190">
        <f t="shared" si="24"/>
        <v>0</v>
      </c>
      <c r="D93" s="264"/>
      <c r="E93" s="45"/>
      <c r="F93" s="95">
        <f t="shared" si="78"/>
        <v>0</v>
      </c>
      <c r="G93" s="230"/>
      <c r="H93" s="45"/>
      <c r="I93" s="91">
        <f t="shared" si="79"/>
        <v>0</v>
      </c>
      <c r="J93" s="264"/>
      <c r="K93" s="45"/>
      <c r="L93" s="95">
        <f t="shared" si="80"/>
        <v>0</v>
      </c>
      <c r="M93" s="230"/>
      <c r="N93" s="45"/>
      <c r="O93" s="91">
        <f t="shared" si="81"/>
        <v>0</v>
      </c>
      <c r="P93" s="291"/>
      <c r="Q93" s="297"/>
      <c r="R93" s="776"/>
      <c r="S93" s="776"/>
      <c r="T93" s="776"/>
      <c r="U93" s="776"/>
    </row>
    <row r="94" spans="1:21" ht="36" x14ac:dyDescent="0.25">
      <c r="A94" s="75">
        <v>2230</v>
      </c>
      <c r="B94" s="43" t="s">
        <v>91</v>
      </c>
      <c r="C94" s="190">
        <f t="shared" si="24"/>
        <v>3485</v>
      </c>
      <c r="D94" s="132">
        <f t="shared" ref="D94:E94" si="82">SUM(D95:D101)</f>
        <v>3485</v>
      </c>
      <c r="E94" s="91">
        <f t="shared" si="82"/>
        <v>0</v>
      </c>
      <c r="F94" s="899">
        <f>SUM(F95:F101)</f>
        <v>3485</v>
      </c>
      <c r="G94" s="231">
        <f t="shared" ref="G94:N94" si="83">SUM(G95:G101)</f>
        <v>0</v>
      </c>
      <c r="H94" s="91">
        <f t="shared" si="83"/>
        <v>0</v>
      </c>
      <c r="I94" s="899">
        <f t="shared" si="83"/>
        <v>0</v>
      </c>
      <c r="J94" s="132">
        <f t="shared" si="83"/>
        <v>0</v>
      </c>
      <c r="K94" s="76">
        <f t="shared" si="83"/>
        <v>0</v>
      </c>
      <c r="L94" s="95">
        <f t="shared" si="83"/>
        <v>0</v>
      </c>
      <c r="M94" s="231">
        <f t="shared" si="83"/>
        <v>0</v>
      </c>
      <c r="N94" s="76">
        <f t="shared" si="83"/>
        <v>0</v>
      </c>
      <c r="O94" s="91">
        <f>SUM(O95:O101)</f>
        <v>0</v>
      </c>
      <c r="P94" s="291"/>
      <c r="Q94" s="297"/>
      <c r="R94" s="776"/>
      <c r="S94" s="776"/>
      <c r="T94" s="776"/>
      <c r="U94" s="776"/>
    </row>
    <row r="95" spans="1:21" ht="24" x14ac:dyDescent="0.25">
      <c r="A95" s="30">
        <v>2231</v>
      </c>
      <c r="B95" s="43" t="s">
        <v>92</v>
      </c>
      <c r="C95" s="190">
        <f t="shared" si="24"/>
        <v>2500</v>
      </c>
      <c r="D95" s="264">
        <v>2500</v>
      </c>
      <c r="E95" s="952"/>
      <c r="F95" s="899">
        <f t="shared" ref="F95:F101" si="84">D95+E95</f>
        <v>2500</v>
      </c>
      <c r="G95" s="230"/>
      <c r="H95" s="705"/>
      <c r="I95" s="899">
        <f t="shared" ref="I95:I101" si="85">G95+H95</f>
        <v>0</v>
      </c>
      <c r="J95" s="264"/>
      <c r="K95" s="45"/>
      <c r="L95" s="95">
        <f t="shared" ref="L95:L101" si="86">J95+K95</f>
        <v>0</v>
      </c>
      <c r="M95" s="230"/>
      <c r="N95" s="45"/>
      <c r="O95" s="91">
        <f t="shared" ref="O95:O101" si="87">M95+N95</f>
        <v>0</v>
      </c>
      <c r="P95" s="333"/>
      <c r="Q95" s="297"/>
      <c r="R95" s="776"/>
      <c r="S95" s="776"/>
      <c r="T95" s="776"/>
      <c r="U95" s="776"/>
    </row>
    <row r="96" spans="1:21" ht="36" hidden="1" x14ac:dyDescent="0.25">
      <c r="A96" s="30">
        <v>2232</v>
      </c>
      <c r="B96" s="43" t="s">
        <v>93</v>
      </c>
      <c r="C96" s="190">
        <f t="shared" si="24"/>
        <v>0</v>
      </c>
      <c r="D96" s="264"/>
      <c r="E96" s="45"/>
      <c r="F96" s="95">
        <f t="shared" si="84"/>
        <v>0</v>
      </c>
      <c r="G96" s="230"/>
      <c r="H96" s="45"/>
      <c r="I96" s="91">
        <f t="shared" si="85"/>
        <v>0</v>
      </c>
      <c r="J96" s="264"/>
      <c r="K96" s="45"/>
      <c r="L96" s="95">
        <f t="shared" si="86"/>
        <v>0</v>
      </c>
      <c r="M96" s="230"/>
      <c r="N96" s="45"/>
      <c r="O96" s="91">
        <f t="shared" si="87"/>
        <v>0</v>
      </c>
      <c r="P96" s="291"/>
      <c r="Q96" s="297"/>
      <c r="R96" s="776"/>
      <c r="S96" s="776"/>
      <c r="T96" s="776"/>
      <c r="U96" s="776"/>
    </row>
    <row r="97" spans="1:21" ht="24" hidden="1" x14ac:dyDescent="0.25">
      <c r="A97" s="27">
        <v>2233</v>
      </c>
      <c r="B97" s="40" t="s">
        <v>94</v>
      </c>
      <c r="C97" s="189">
        <f t="shared" si="24"/>
        <v>0</v>
      </c>
      <c r="D97" s="263"/>
      <c r="E97" s="42"/>
      <c r="F97" s="176">
        <f t="shared" si="84"/>
        <v>0</v>
      </c>
      <c r="G97" s="220"/>
      <c r="H97" s="42"/>
      <c r="I97" s="90">
        <f t="shared" si="85"/>
        <v>0</v>
      </c>
      <c r="J97" s="263"/>
      <c r="K97" s="42"/>
      <c r="L97" s="176">
        <f t="shared" si="86"/>
        <v>0</v>
      </c>
      <c r="M97" s="220"/>
      <c r="N97" s="42"/>
      <c r="O97" s="90">
        <f t="shared" si="87"/>
        <v>0</v>
      </c>
      <c r="P97" s="290"/>
      <c r="Q97" s="297"/>
      <c r="R97" s="776"/>
      <c r="S97" s="776"/>
      <c r="T97" s="776"/>
      <c r="U97" s="776"/>
    </row>
    <row r="98" spans="1:21" ht="36" x14ac:dyDescent="0.25">
      <c r="A98" s="30">
        <v>2234</v>
      </c>
      <c r="B98" s="43" t="s">
        <v>95</v>
      </c>
      <c r="C98" s="190">
        <f t="shared" si="24"/>
        <v>70</v>
      </c>
      <c r="D98" s="264">
        <v>70</v>
      </c>
      <c r="E98" s="705"/>
      <c r="F98" s="899">
        <f t="shared" si="84"/>
        <v>70</v>
      </c>
      <c r="G98" s="230"/>
      <c r="H98" s="705"/>
      <c r="I98" s="899">
        <f t="shared" si="85"/>
        <v>0</v>
      </c>
      <c r="J98" s="264"/>
      <c r="K98" s="45"/>
      <c r="L98" s="95">
        <f t="shared" si="86"/>
        <v>0</v>
      </c>
      <c r="M98" s="230"/>
      <c r="N98" s="45"/>
      <c r="O98" s="91">
        <f t="shared" si="87"/>
        <v>0</v>
      </c>
      <c r="P98" s="291"/>
      <c r="Q98" s="297"/>
      <c r="R98" s="776"/>
      <c r="S98" s="776"/>
      <c r="T98" s="776"/>
      <c r="U98" s="776"/>
    </row>
    <row r="99" spans="1:21" ht="24" x14ac:dyDescent="0.25">
      <c r="A99" s="30">
        <v>2235</v>
      </c>
      <c r="B99" s="43" t="s">
        <v>96</v>
      </c>
      <c r="C99" s="190">
        <f t="shared" si="24"/>
        <v>540</v>
      </c>
      <c r="D99" s="264">
        <v>540</v>
      </c>
      <c r="E99" s="705"/>
      <c r="F99" s="899">
        <f t="shared" si="84"/>
        <v>540</v>
      </c>
      <c r="G99" s="230"/>
      <c r="H99" s="705"/>
      <c r="I99" s="899">
        <f t="shared" si="85"/>
        <v>0</v>
      </c>
      <c r="J99" s="264"/>
      <c r="K99" s="45"/>
      <c r="L99" s="95">
        <f t="shared" si="86"/>
        <v>0</v>
      </c>
      <c r="M99" s="230"/>
      <c r="N99" s="45"/>
      <c r="O99" s="91">
        <f t="shared" si="87"/>
        <v>0</v>
      </c>
      <c r="P99" s="291"/>
      <c r="Q99" s="297"/>
      <c r="R99" s="776"/>
      <c r="S99" s="776"/>
      <c r="T99" s="776"/>
      <c r="U99" s="776"/>
    </row>
    <row r="100" spans="1:21" hidden="1" x14ac:dyDescent="0.25">
      <c r="A100" s="30">
        <v>2236</v>
      </c>
      <c r="B100" s="43" t="s">
        <v>97</v>
      </c>
      <c r="C100" s="190">
        <f t="shared" si="24"/>
        <v>0</v>
      </c>
      <c r="D100" s="264"/>
      <c r="E100" s="45"/>
      <c r="F100" s="95">
        <f t="shared" si="84"/>
        <v>0</v>
      </c>
      <c r="G100" s="230"/>
      <c r="H100" s="45"/>
      <c r="I100" s="91">
        <f t="shared" si="85"/>
        <v>0</v>
      </c>
      <c r="J100" s="264"/>
      <c r="K100" s="45"/>
      <c r="L100" s="95">
        <f t="shared" si="86"/>
        <v>0</v>
      </c>
      <c r="M100" s="230"/>
      <c r="N100" s="45"/>
      <c r="O100" s="91">
        <f t="shared" si="87"/>
        <v>0</v>
      </c>
      <c r="P100" s="291"/>
      <c r="Q100" s="297"/>
      <c r="R100" s="776"/>
      <c r="S100" s="776"/>
      <c r="T100" s="776"/>
      <c r="U100" s="776"/>
    </row>
    <row r="101" spans="1:21" ht="24" x14ac:dyDescent="0.25">
      <c r="A101" s="30">
        <v>2239</v>
      </c>
      <c r="B101" s="43" t="s">
        <v>98</v>
      </c>
      <c r="C101" s="190">
        <f t="shared" si="24"/>
        <v>375</v>
      </c>
      <c r="D101" s="264">
        <v>375</v>
      </c>
      <c r="E101" s="705"/>
      <c r="F101" s="899">
        <f t="shared" si="84"/>
        <v>375</v>
      </c>
      <c r="G101" s="230"/>
      <c r="H101" s="705"/>
      <c r="I101" s="899">
        <f t="shared" si="85"/>
        <v>0</v>
      </c>
      <c r="J101" s="264"/>
      <c r="K101" s="45"/>
      <c r="L101" s="95">
        <f t="shared" si="86"/>
        <v>0</v>
      </c>
      <c r="M101" s="230"/>
      <c r="N101" s="45"/>
      <c r="O101" s="91">
        <f t="shared" si="87"/>
        <v>0</v>
      </c>
      <c r="P101" s="291"/>
      <c r="Q101" s="297"/>
      <c r="R101" s="776"/>
      <c r="S101" s="776"/>
      <c r="T101" s="776"/>
      <c r="U101" s="776"/>
    </row>
    <row r="102" spans="1:21" ht="36" x14ac:dyDescent="0.25">
      <c r="A102" s="75">
        <v>2240</v>
      </c>
      <c r="B102" s="43" t="s">
        <v>99</v>
      </c>
      <c r="C102" s="190">
        <f t="shared" si="24"/>
        <v>2411</v>
      </c>
      <c r="D102" s="132">
        <f t="shared" ref="D102:E102" si="88">SUM(D103:D110)</f>
        <v>2101</v>
      </c>
      <c r="E102" s="91">
        <f t="shared" si="88"/>
        <v>0</v>
      </c>
      <c r="F102" s="899">
        <f>SUM(F103:F110)</f>
        <v>2101</v>
      </c>
      <c r="G102" s="231">
        <f t="shared" ref="G102:N102" si="89">SUM(G103:G110)</f>
        <v>0</v>
      </c>
      <c r="H102" s="91">
        <f t="shared" si="89"/>
        <v>0</v>
      </c>
      <c r="I102" s="899">
        <f t="shared" si="89"/>
        <v>0</v>
      </c>
      <c r="J102" s="132">
        <f t="shared" si="89"/>
        <v>310</v>
      </c>
      <c r="K102" s="76">
        <f t="shared" si="89"/>
        <v>0</v>
      </c>
      <c r="L102" s="95">
        <f t="shared" si="89"/>
        <v>310</v>
      </c>
      <c r="M102" s="231">
        <f t="shared" si="89"/>
        <v>0</v>
      </c>
      <c r="N102" s="76">
        <f t="shared" si="89"/>
        <v>0</v>
      </c>
      <c r="O102" s="91">
        <f>SUM(O103:O110)</f>
        <v>0</v>
      </c>
      <c r="P102" s="291"/>
      <c r="Q102" s="297"/>
      <c r="R102" s="776"/>
      <c r="S102" s="776"/>
      <c r="T102" s="776"/>
      <c r="U102" s="776"/>
    </row>
    <row r="103" spans="1:21" hidden="1" x14ac:dyDescent="0.25">
      <c r="A103" s="30">
        <v>2241</v>
      </c>
      <c r="B103" s="43" t="s">
        <v>100</v>
      </c>
      <c r="C103" s="190">
        <f t="shared" si="24"/>
        <v>0</v>
      </c>
      <c r="D103" s="264"/>
      <c r="E103" s="45"/>
      <c r="F103" s="95">
        <f t="shared" ref="F103:F110" si="90">D103+E103</f>
        <v>0</v>
      </c>
      <c r="G103" s="230"/>
      <c r="H103" s="45"/>
      <c r="I103" s="91">
        <f t="shared" ref="I103:I110" si="91">G103+H103</f>
        <v>0</v>
      </c>
      <c r="J103" s="264"/>
      <c r="K103" s="45"/>
      <c r="L103" s="95">
        <f t="shared" ref="L103:L110" si="92">J103+K103</f>
        <v>0</v>
      </c>
      <c r="M103" s="230"/>
      <c r="N103" s="45"/>
      <c r="O103" s="91">
        <f t="shared" ref="O103:O110" si="93">M103+N103</f>
        <v>0</v>
      </c>
      <c r="P103" s="291"/>
      <c r="Q103" s="297"/>
      <c r="R103" s="776"/>
      <c r="S103" s="776"/>
      <c r="T103" s="776"/>
      <c r="U103" s="776"/>
    </row>
    <row r="104" spans="1:21" ht="24" hidden="1" x14ac:dyDescent="0.25">
      <c r="A104" s="30">
        <v>2242</v>
      </c>
      <c r="B104" s="43" t="s">
        <v>101</v>
      </c>
      <c r="C104" s="190">
        <f t="shared" si="24"/>
        <v>0</v>
      </c>
      <c r="D104" s="264"/>
      <c r="E104" s="45"/>
      <c r="F104" s="95">
        <f t="shared" si="90"/>
        <v>0</v>
      </c>
      <c r="G104" s="230"/>
      <c r="H104" s="45"/>
      <c r="I104" s="91">
        <f t="shared" si="91"/>
        <v>0</v>
      </c>
      <c r="J104" s="264"/>
      <c r="K104" s="45"/>
      <c r="L104" s="95">
        <f t="shared" si="92"/>
        <v>0</v>
      </c>
      <c r="M104" s="230"/>
      <c r="N104" s="45"/>
      <c r="O104" s="91">
        <f t="shared" si="93"/>
        <v>0</v>
      </c>
      <c r="P104" s="291"/>
      <c r="Q104" s="297"/>
      <c r="R104" s="776"/>
      <c r="S104" s="776"/>
      <c r="T104" s="776"/>
      <c r="U104" s="776"/>
    </row>
    <row r="105" spans="1:21" ht="24" x14ac:dyDescent="0.25">
      <c r="A105" s="30">
        <v>2243</v>
      </c>
      <c r="B105" s="43" t="s">
        <v>102</v>
      </c>
      <c r="C105" s="190">
        <f t="shared" si="24"/>
        <v>460</v>
      </c>
      <c r="D105" s="264">
        <v>460</v>
      </c>
      <c r="E105" s="705"/>
      <c r="F105" s="899">
        <f t="shared" si="90"/>
        <v>460</v>
      </c>
      <c r="G105" s="230"/>
      <c r="H105" s="705"/>
      <c r="I105" s="899">
        <f t="shared" si="91"/>
        <v>0</v>
      </c>
      <c r="J105" s="264"/>
      <c r="K105" s="45"/>
      <c r="L105" s="95">
        <f t="shared" si="92"/>
        <v>0</v>
      </c>
      <c r="M105" s="230"/>
      <c r="N105" s="45"/>
      <c r="O105" s="91">
        <f t="shared" si="93"/>
        <v>0</v>
      </c>
      <c r="P105" s="291"/>
      <c r="Q105" s="297"/>
      <c r="R105" s="776"/>
      <c r="S105" s="776"/>
      <c r="T105" s="776"/>
      <c r="U105" s="776"/>
    </row>
    <row r="106" spans="1:21" x14ac:dyDescent="0.25">
      <c r="A106" s="30">
        <v>2244</v>
      </c>
      <c r="B106" s="43" t="s">
        <v>103</v>
      </c>
      <c r="C106" s="190">
        <f t="shared" si="24"/>
        <v>1056</v>
      </c>
      <c r="D106" s="264">
        <v>806</v>
      </c>
      <c r="E106" s="705"/>
      <c r="F106" s="899">
        <f t="shared" si="90"/>
        <v>806</v>
      </c>
      <c r="G106" s="230"/>
      <c r="H106" s="705"/>
      <c r="I106" s="899">
        <f t="shared" si="91"/>
        <v>0</v>
      </c>
      <c r="J106" s="264">
        <v>250</v>
      </c>
      <c r="K106" s="45"/>
      <c r="L106" s="95">
        <f t="shared" si="92"/>
        <v>250</v>
      </c>
      <c r="M106" s="230"/>
      <c r="N106" s="45"/>
      <c r="O106" s="91">
        <f t="shared" si="93"/>
        <v>0</v>
      </c>
      <c r="P106" s="333"/>
      <c r="Q106" s="297"/>
      <c r="R106" s="776"/>
      <c r="S106" s="776"/>
      <c r="T106" s="776"/>
      <c r="U106" s="776"/>
    </row>
    <row r="107" spans="1:21" ht="24" hidden="1" x14ac:dyDescent="0.25">
      <c r="A107" s="30">
        <v>2246</v>
      </c>
      <c r="B107" s="43" t="s">
        <v>104</v>
      </c>
      <c r="C107" s="190">
        <f t="shared" si="24"/>
        <v>0</v>
      </c>
      <c r="D107" s="264"/>
      <c r="E107" s="45"/>
      <c r="F107" s="95">
        <f t="shared" si="90"/>
        <v>0</v>
      </c>
      <c r="G107" s="230"/>
      <c r="H107" s="45"/>
      <c r="I107" s="91">
        <f t="shared" si="91"/>
        <v>0</v>
      </c>
      <c r="J107" s="264"/>
      <c r="K107" s="45"/>
      <c r="L107" s="95">
        <f t="shared" si="92"/>
        <v>0</v>
      </c>
      <c r="M107" s="230"/>
      <c r="N107" s="45"/>
      <c r="O107" s="91">
        <f t="shared" si="93"/>
        <v>0</v>
      </c>
      <c r="P107" s="291"/>
      <c r="Q107" s="297"/>
      <c r="R107" s="776"/>
      <c r="S107" s="776"/>
      <c r="T107" s="776"/>
      <c r="U107" s="776"/>
    </row>
    <row r="108" spans="1:21" x14ac:dyDescent="0.25">
      <c r="A108" s="30">
        <v>2247</v>
      </c>
      <c r="B108" s="43" t="s">
        <v>105</v>
      </c>
      <c r="C108" s="190">
        <f t="shared" si="24"/>
        <v>385</v>
      </c>
      <c r="D108" s="264">
        <v>385</v>
      </c>
      <c r="E108" s="705"/>
      <c r="F108" s="899">
        <f t="shared" si="90"/>
        <v>385</v>
      </c>
      <c r="G108" s="230"/>
      <c r="H108" s="705"/>
      <c r="I108" s="899">
        <f t="shared" si="91"/>
        <v>0</v>
      </c>
      <c r="J108" s="264"/>
      <c r="K108" s="45"/>
      <c r="L108" s="95">
        <f t="shared" si="92"/>
        <v>0</v>
      </c>
      <c r="M108" s="230"/>
      <c r="N108" s="45"/>
      <c r="O108" s="91">
        <f t="shared" si="93"/>
        <v>0</v>
      </c>
      <c r="P108" s="291"/>
      <c r="Q108" s="297"/>
      <c r="R108" s="776"/>
      <c r="S108" s="776"/>
      <c r="T108" s="776"/>
      <c r="U108" s="776"/>
    </row>
    <row r="109" spans="1:21" ht="24" hidden="1" x14ac:dyDescent="0.25">
      <c r="A109" s="30">
        <v>2248</v>
      </c>
      <c r="B109" s="43" t="s">
        <v>106</v>
      </c>
      <c r="C109" s="190">
        <f t="shared" si="24"/>
        <v>0</v>
      </c>
      <c r="D109" s="264"/>
      <c r="E109" s="45"/>
      <c r="F109" s="95">
        <f t="shared" si="90"/>
        <v>0</v>
      </c>
      <c r="G109" s="230"/>
      <c r="H109" s="45"/>
      <c r="I109" s="91">
        <f t="shared" si="91"/>
        <v>0</v>
      </c>
      <c r="J109" s="264"/>
      <c r="K109" s="45"/>
      <c r="L109" s="95">
        <f t="shared" si="92"/>
        <v>0</v>
      </c>
      <c r="M109" s="230"/>
      <c r="N109" s="45"/>
      <c r="O109" s="91">
        <f t="shared" si="93"/>
        <v>0</v>
      </c>
      <c r="P109" s="291"/>
      <c r="Q109" s="297"/>
      <c r="R109" s="776"/>
      <c r="S109" s="776"/>
      <c r="T109" s="776"/>
      <c r="U109" s="776"/>
    </row>
    <row r="110" spans="1:21" ht="24" x14ac:dyDescent="0.25">
      <c r="A110" s="30">
        <v>2249</v>
      </c>
      <c r="B110" s="43" t="s">
        <v>107</v>
      </c>
      <c r="C110" s="190">
        <f t="shared" si="24"/>
        <v>510</v>
      </c>
      <c r="D110" s="264">
        <v>450</v>
      </c>
      <c r="E110" s="705"/>
      <c r="F110" s="899">
        <f t="shared" si="90"/>
        <v>450</v>
      </c>
      <c r="G110" s="230"/>
      <c r="H110" s="705"/>
      <c r="I110" s="899">
        <f t="shared" si="91"/>
        <v>0</v>
      </c>
      <c r="J110" s="264">
        <v>60</v>
      </c>
      <c r="K110" s="45"/>
      <c r="L110" s="95">
        <f t="shared" si="92"/>
        <v>60</v>
      </c>
      <c r="M110" s="230"/>
      <c r="N110" s="45"/>
      <c r="O110" s="91">
        <f t="shared" si="93"/>
        <v>0</v>
      </c>
      <c r="P110" s="333"/>
      <c r="Q110" s="297"/>
      <c r="R110" s="776"/>
      <c r="S110" s="776"/>
      <c r="T110" s="776"/>
      <c r="U110" s="776"/>
    </row>
    <row r="111" spans="1:21" x14ac:dyDescent="0.25">
      <c r="A111" s="75">
        <v>2250</v>
      </c>
      <c r="B111" s="43" t="s">
        <v>108</v>
      </c>
      <c r="C111" s="190">
        <f t="shared" si="24"/>
        <v>514</v>
      </c>
      <c r="D111" s="132">
        <f t="shared" ref="D111:E111" si="94">SUM(D112:D114)</f>
        <v>514</v>
      </c>
      <c r="E111" s="91">
        <f t="shared" si="94"/>
        <v>0</v>
      </c>
      <c r="F111" s="899">
        <f>SUM(F112:F114)</f>
        <v>514</v>
      </c>
      <c r="G111" s="231">
        <f t="shared" ref="G111:N111" si="95">SUM(G112:G114)</f>
        <v>0</v>
      </c>
      <c r="H111" s="91">
        <f t="shared" si="95"/>
        <v>0</v>
      </c>
      <c r="I111" s="899">
        <f t="shared" si="95"/>
        <v>0</v>
      </c>
      <c r="J111" s="132">
        <f t="shared" si="95"/>
        <v>0</v>
      </c>
      <c r="K111" s="76">
        <f t="shared" si="95"/>
        <v>0</v>
      </c>
      <c r="L111" s="95">
        <f t="shared" si="95"/>
        <v>0</v>
      </c>
      <c r="M111" s="231">
        <f t="shared" si="95"/>
        <v>0</v>
      </c>
      <c r="N111" s="76">
        <f t="shared" si="95"/>
        <v>0</v>
      </c>
      <c r="O111" s="91">
        <f>SUM(O112:O114)</f>
        <v>0</v>
      </c>
      <c r="P111" s="291"/>
      <c r="Q111" s="297"/>
      <c r="R111" s="776"/>
      <c r="S111" s="776"/>
      <c r="T111" s="776"/>
      <c r="U111" s="776"/>
    </row>
    <row r="112" spans="1:21" x14ac:dyDescent="0.25">
      <c r="A112" s="30">
        <v>2251</v>
      </c>
      <c r="B112" s="43" t="s">
        <v>109</v>
      </c>
      <c r="C112" s="190">
        <f t="shared" si="24"/>
        <v>85</v>
      </c>
      <c r="D112" s="264">
        <v>85</v>
      </c>
      <c r="E112" s="705"/>
      <c r="F112" s="899">
        <f t="shared" ref="F112:F114" si="96">D112+E112</f>
        <v>85</v>
      </c>
      <c r="G112" s="230"/>
      <c r="H112" s="705"/>
      <c r="I112" s="899">
        <f t="shared" ref="I112:I114" si="97">G112+H112</f>
        <v>0</v>
      </c>
      <c r="J112" s="264"/>
      <c r="K112" s="45"/>
      <c r="L112" s="95">
        <f t="shared" ref="L112:L114" si="98">J112+K112</f>
        <v>0</v>
      </c>
      <c r="M112" s="230"/>
      <c r="N112" s="45"/>
      <c r="O112" s="91">
        <f t="shared" ref="O112:O114" si="99">M112+N112</f>
        <v>0</v>
      </c>
      <c r="P112" s="291"/>
      <c r="Q112" s="297"/>
      <c r="R112" s="776"/>
      <c r="S112" s="776"/>
      <c r="T112" s="776"/>
      <c r="U112" s="776"/>
    </row>
    <row r="113" spans="1:21" ht="24" hidden="1" x14ac:dyDescent="0.25">
      <c r="A113" s="30">
        <v>2252</v>
      </c>
      <c r="B113" s="43" t="s">
        <v>110</v>
      </c>
      <c r="C113" s="190">
        <f t="shared" ref="C113:C176" si="100">SUM(F113,I113,L113,O113)</f>
        <v>0</v>
      </c>
      <c r="D113" s="264"/>
      <c r="E113" s="45"/>
      <c r="F113" s="95">
        <f t="shared" si="96"/>
        <v>0</v>
      </c>
      <c r="G113" s="230"/>
      <c r="H113" s="45"/>
      <c r="I113" s="91">
        <f t="shared" si="97"/>
        <v>0</v>
      </c>
      <c r="J113" s="264"/>
      <c r="K113" s="45"/>
      <c r="L113" s="95">
        <f t="shared" si="98"/>
        <v>0</v>
      </c>
      <c r="M113" s="230"/>
      <c r="N113" s="45"/>
      <c r="O113" s="91">
        <f t="shared" si="99"/>
        <v>0</v>
      </c>
      <c r="P113" s="291"/>
      <c r="Q113" s="297"/>
      <c r="R113" s="776"/>
      <c r="S113" s="776"/>
      <c r="T113" s="776"/>
      <c r="U113" s="776"/>
    </row>
    <row r="114" spans="1:21" ht="24" x14ac:dyDescent="0.25">
      <c r="A114" s="30">
        <v>2259</v>
      </c>
      <c r="B114" s="43" t="s">
        <v>111</v>
      </c>
      <c r="C114" s="190">
        <f t="shared" si="100"/>
        <v>429</v>
      </c>
      <c r="D114" s="264">
        <v>429</v>
      </c>
      <c r="E114" s="705"/>
      <c r="F114" s="899">
        <f t="shared" si="96"/>
        <v>429</v>
      </c>
      <c r="G114" s="230"/>
      <c r="H114" s="705"/>
      <c r="I114" s="899">
        <f t="shared" si="97"/>
        <v>0</v>
      </c>
      <c r="J114" s="264"/>
      <c r="K114" s="45"/>
      <c r="L114" s="95">
        <f t="shared" si="98"/>
        <v>0</v>
      </c>
      <c r="M114" s="230"/>
      <c r="N114" s="45"/>
      <c r="O114" s="91">
        <f t="shared" si="99"/>
        <v>0</v>
      </c>
      <c r="P114" s="291"/>
      <c r="Q114" s="297"/>
      <c r="R114" s="776"/>
      <c r="S114" s="776"/>
      <c r="T114" s="776"/>
      <c r="U114" s="776"/>
    </row>
    <row r="115" spans="1:21" x14ac:dyDescent="0.25">
      <c r="A115" s="75">
        <v>2260</v>
      </c>
      <c r="B115" s="43" t="s">
        <v>112</v>
      </c>
      <c r="C115" s="190">
        <f t="shared" si="100"/>
        <v>13590</v>
      </c>
      <c r="D115" s="132">
        <f t="shared" ref="D115:E115" si="101">SUM(D116:D120)</f>
        <v>12940</v>
      </c>
      <c r="E115" s="91">
        <f t="shared" si="101"/>
        <v>0</v>
      </c>
      <c r="F115" s="899">
        <f>SUM(F116:F120)</f>
        <v>12940</v>
      </c>
      <c r="G115" s="231">
        <f t="shared" ref="G115:N115" si="102">SUM(G116:G120)</f>
        <v>0</v>
      </c>
      <c r="H115" s="91">
        <f t="shared" si="102"/>
        <v>0</v>
      </c>
      <c r="I115" s="899">
        <f t="shared" si="102"/>
        <v>0</v>
      </c>
      <c r="J115" s="132">
        <f t="shared" si="102"/>
        <v>650</v>
      </c>
      <c r="K115" s="76">
        <f t="shared" si="102"/>
        <v>0</v>
      </c>
      <c r="L115" s="95">
        <f t="shared" si="102"/>
        <v>650</v>
      </c>
      <c r="M115" s="231">
        <f t="shared" si="102"/>
        <v>0</v>
      </c>
      <c r="N115" s="76">
        <f t="shared" si="102"/>
        <v>0</v>
      </c>
      <c r="O115" s="91">
        <f>SUM(O116:O120)</f>
        <v>0</v>
      </c>
      <c r="P115" s="291"/>
      <c r="Q115" s="297"/>
      <c r="R115" s="776"/>
      <c r="S115" s="776"/>
      <c r="T115" s="776"/>
      <c r="U115" s="776"/>
    </row>
    <row r="116" spans="1:21" x14ac:dyDescent="0.25">
      <c r="A116" s="30">
        <v>2261</v>
      </c>
      <c r="B116" s="43" t="s">
        <v>113</v>
      </c>
      <c r="C116" s="190">
        <f t="shared" si="100"/>
        <v>8355</v>
      </c>
      <c r="D116" s="264">
        <v>7705</v>
      </c>
      <c r="E116" s="705"/>
      <c r="F116" s="899">
        <f t="shared" ref="F116:F120" si="103">D116+E116</f>
        <v>7705</v>
      </c>
      <c r="G116" s="230"/>
      <c r="H116" s="705"/>
      <c r="I116" s="899">
        <f t="shared" ref="I116:I120" si="104">G116+H116</f>
        <v>0</v>
      </c>
      <c r="J116" s="264">
        <v>650</v>
      </c>
      <c r="K116" s="45"/>
      <c r="L116" s="95">
        <f t="shared" ref="L116:L120" si="105">J116+K116</f>
        <v>650</v>
      </c>
      <c r="M116" s="230"/>
      <c r="N116" s="45"/>
      <c r="O116" s="91">
        <f t="shared" ref="O116:O120" si="106">M116+N116</f>
        <v>0</v>
      </c>
      <c r="P116" s="333"/>
      <c r="Q116" s="297"/>
      <c r="R116" s="776"/>
      <c r="S116" s="776"/>
      <c r="T116" s="776"/>
      <c r="U116" s="776"/>
    </row>
    <row r="117" spans="1:21" hidden="1" x14ac:dyDescent="0.25">
      <c r="A117" s="30">
        <v>2262</v>
      </c>
      <c r="B117" s="43" t="s">
        <v>114</v>
      </c>
      <c r="C117" s="190">
        <f t="shared" si="100"/>
        <v>0</v>
      </c>
      <c r="D117" s="264"/>
      <c r="E117" s="45"/>
      <c r="F117" s="95">
        <f t="shared" si="103"/>
        <v>0</v>
      </c>
      <c r="G117" s="230"/>
      <c r="H117" s="45"/>
      <c r="I117" s="91">
        <f t="shared" si="104"/>
        <v>0</v>
      </c>
      <c r="J117" s="264"/>
      <c r="K117" s="45"/>
      <c r="L117" s="95">
        <f t="shared" si="105"/>
        <v>0</v>
      </c>
      <c r="M117" s="230"/>
      <c r="N117" s="45"/>
      <c r="O117" s="91">
        <f t="shared" si="106"/>
        <v>0</v>
      </c>
      <c r="P117" s="291"/>
      <c r="Q117" s="297"/>
      <c r="R117" s="776"/>
      <c r="S117" s="776"/>
      <c r="T117" s="776"/>
      <c r="U117" s="776"/>
    </row>
    <row r="118" spans="1:21" x14ac:dyDescent="0.25">
      <c r="A118" s="30">
        <v>2263</v>
      </c>
      <c r="B118" s="43" t="s">
        <v>115</v>
      </c>
      <c r="C118" s="190">
        <f t="shared" si="100"/>
        <v>5218</v>
      </c>
      <c r="D118" s="264">
        <v>5218</v>
      </c>
      <c r="E118" s="705"/>
      <c r="F118" s="899">
        <f t="shared" si="103"/>
        <v>5218</v>
      </c>
      <c r="G118" s="230"/>
      <c r="H118" s="705"/>
      <c r="I118" s="899">
        <f t="shared" si="104"/>
        <v>0</v>
      </c>
      <c r="J118" s="264"/>
      <c r="K118" s="45"/>
      <c r="L118" s="95">
        <f t="shared" si="105"/>
        <v>0</v>
      </c>
      <c r="M118" s="230"/>
      <c r="N118" s="45"/>
      <c r="O118" s="91">
        <f t="shared" si="106"/>
        <v>0</v>
      </c>
      <c r="P118" s="291"/>
      <c r="Q118" s="297"/>
      <c r="R118" s="776"/>
      <c r="S118" s="776"/>
      <c r="T118" s="776"/>
      <c r="U118" s="776"/>
    </row>
    <row r="119" spans="1:21" ht="24" hidden="1" x14ac:dyDescent="0.25">
      <c r="A119" s="30">
        <v>2264</v>
      </c>
      <c r="B119" s="43" t="s">
        <v>116</v>
      </c>
      <c r="C119" s="190">
        <f t="shared" si="100"/>
        <v>0</v>
      </c>
      <c r="D119" s="264"/>
      <c r="E119" s="45"/>
      <c r="F119" s="95">
        <f t="shared" si="103"/>
        <v>0</v>
      </c>
      <c r="G119" s="230"/>
      <c r="H119" s="45"/>
      <c r="I119" s="91">
        <f t="shared" si="104"/>
        <v>0</v>
      </c>
      <c r="J119" s="264"/>
      <c r="K119" s="45"/>
      <c r="L119" s="95">
        <f t="shared" si="105"/>
        <v>0</v>
      </c>
      <c r="M119" s="230"/>
      <c r="N119" s="45"/>
      <c r="O119" s="91">
        <f t="shared" si="106"/>
        <v>0</v>
      </c>
      <c r="P119" s="291"/>
      <c r="Q119" s="297"/>
      <c r="R119" s="776"/>
      <c r="S119" s="776"/>
      <c r="T119" s="776"/>
      <c r="U119" s="776"/>
    </row>
    <row r="120" spans="1:21" x14ac:dyDescent="0.25">
      <c r="A120" s="30">
        <v>2269</v>
      </c>
      <c r="B120" s="43" t="s">
        <v>117</v>
      </c>
      <c r="C120" s="190">
        <f t="shared" si="100"/>
        <v>17</v>
      </c>
      <c r="D120" s="264">
        <v>17</v>
      </c>
      <c r="E120" s="705"/>
      <c r="F120" s="899">
        <f t="shared" si="103"/>
        <v>17</v>
      </c>
      <c r="G120" s="230"/>
      <c r="H120" s="705"/>
      <c r="I120" s="899">
        <f t="shared" si="104"/>
        <v>0</v>
      </c>
      <c r="J120" s="264"/>
      <c r="K120" s="45"/>
      <c r="L120" s="95">
        <f t="shared" si="105"/>
        <v>0</v>
      </c>
      <c r="M120" s="230"/>
      <c r="N120" s="45"/>
      <c r="O120" s="91">
        <f t="shared" si="106"/>
        <v>0</v>
      </c>
      <c r="P120" s="291"/>
      <c r="Q120" s="297"/>
      <c r="R120" s="776"/>
      <c r="S120" s="776"/>
      <c r="T120" s="776"/>
      <c r="U120" s="776"/>
    </row>
    <row r="121" spans="1:21" hidden="1" x14ac:dyDescent="0.25">
      <c r="A121" s="75">
        <v>2270</v>
      </c>
      <c r="B121" s="43" t="s">
        <v>118</v>
      </c>
      <c r="C121" s="190">
        <f t="shared" si="100"/>
        <v>0</v>
      </c>
      <c r="D121" s="132">
        <f t="shared" ref="D121:E121" si="107">SUM(D122:D126)</f>
        <v>0</v>
      </c>
      <c r="E121" s="76">
        <f t="shared" si="107"/>
        <v>0</v>
      </c>
      <c r="F121" s="95">
        <f>SUM(F122:F126)</f>
        <v>0</v>
      </c>
      <c r="G121" s="231">
        <f t="shared" ref="G121:N121" si="108">SUM(G122:G126)</f>
        <v>0</v>
      </c>
      <c r="H121" s="76">
        <f t="shared" si="108"/>
        <v>0</v>
      </c>
      <c r="I121" s="91">
        <f t="shared" si="108"/>
        <v>0</v>
      </c>
      <c r="J121" s="132">
        <f t="shared" si="108"/>
        <v>0</v>
      </c>
      <c r="K121" s="76">
        <f t="shared" si="108"/>
        <v>0</v>
      </c>
      <c r="L121" s="95">
        <f t="shared" si="108"/>
        <v>0</v>
      </c>
      <c r="M121" s="231">
        <f t="shared" si="108"/>
        <v>0</v>
      </c>
      <c r="N121" s="76">
        <f t="shared" si="108"/>
        <v>0</v>
      </c>
      <c r="O121" s="91">
        <f>SUM(O122:O126)</f>
        <v>0</v>
      </c>
      <c r="P121" s="291"/>
      <c r="Q121" s="297"/>
      <c r="R121" s="776"/>
      <c r="S121" s="776"/>
      <c r="T121" s="776"/>
      <c r="U121" s="776"/>
    </row>
    <row r="122" spans="1:21" hidden="1" x14ac:dyDescent="0.25">
      <c r="A122" s="30">
        <v>2272</v>
      </c>
      <c r="B122" s="94" t="s">
        <v>119</v>
      </c>
      <c r="C122" s="190">
        <f t="shared" si="100"/>
        <v>0</v>
      </c>
      <c r="D122" s="264"/>
      <c r="E122" s="45"/>
      <c r="F122" s="95">
        <f t="shared" ref="F122:F126" si="109">D122+E122</f>
        <v>0</v>
      </c>
      <c r="G122" s="230"/>
      <c r="H122" s="45"/>
      <c r="I122" s="91">
        <f t="shared" ref="I122:I126" si="110">G122+H122</f>
        <v>0</v>
      </c>
      <c r="J122" s="264"/>
      <c r="K122" s="45"/>
      <c r="L122" s="95">
        <f t="shared" ref="L122:L126" si="111">J122+K122</f>
        <v>0</v>
      </c>
      <c r="M122" s="230"/>
      <c r="N122" s="45"/>
      <c r="O122" s="91">
        <f t="shared" ref="O122:O126" si="112">M122+N122</f>
        <v>0</v>
      </c>
      <c r="P122" s="291"/>
      <c r="Q122" s="297"/>
      <c r="R122" s="776"/>
      <c r="S122" s="776"/>
      <c r="T122" s="776"/>
      <c r="U122" s="776"/>
    </row>
    <row r="123" spans="1:21" ht="24" hidden="1" x14ac:dyDescent="0.25">
      <c r="A123" s="30">
        <v>2274</v>
      </c>
      <c r="B123" s="120" t="s">
        <v>306</v>
      </c>
      <c r="C123" s="190">
        <f t="shared" si="100"/>
        <v>0</v>
      </c>
      <c r="D123" s="264"/>
      <c r="E123" s="45"/>
      <c r="F123" s="95">
        <f t="shared" si="109"/>
        <v>0</v>
      </c>
      <c r="G123" s="230"/>
      <c r="H123" s="45"/>
      <c r="I123" s="91">
        <f t="shared" si="110"/>
        <v>0</v>
      </c>
      <c r="J123" s="264"/>
      <c r="K123" s="45"/>
      <c r="L123" s="95">
        <f t="shared" si="111"/>
        <v>0</v>
      </c>
      <c r="M123" s="230"/>
      <c r="N123" s="45"/>
      <c r="O123" s="91">
        <f t="shared" si="112"/>
        <v>0</v>
      </c>
      <c r="P123" s="291"/>
      <c r="Q123" s="297"/>
      <c r="R123" s="776"/>
      <c r="S123" s="776"/>
      <c r="T123" s="776"/>
      <c r="U123" s="776"/>
    </row>
    <row r="124" spans="1:21" ht="24" hidden="1" x14ac:dyDescent="0.25">
      <c r="A124" s="30">
        <v>2275</v>
      </c>
      <c r="B124" s="43" t="s">
        <v>120</v>
      </c>
      <c r="C124" s="190">
        <f t="shared" si="100"/>
        <v>0</v>
      </c>
      <c r="D124" s="264">
        <v>0</v>
      </c>
      <c r="E124" s="45"/>
      <c r="F124" s="95">
        <f t="shared" si="109"/>
        <v>0</v>
      </c>
      <c r="G124" s="230"/>
      <c r="H124" s="45"/>
      <c r="I124" s="91">
        <f t="shared" si="110"/>
        <v>0</v>
      </c>
      <c r="J124" s="264"/>
      <c r="K124" s="45"/>
      <c r="L124" s="95">
        <f t="shared" si="111"/>
        <v>0</v>
      </c>
      <c r="M124" s="230"/>
      <c r="N124" s="45"/>
      <c r="O124" s="91">
        <f t="shared" si="112"/>
        <v>0</v>
      </c>
      <c r="P124" s="333"/>
      <c r="Q124" s="297"/>
      <c r="R124" s="776"/>
      <c r="S124" s="776"/>
      <c r="T124" s="776"/>
      <c r="U124" s="776"/>
    </row>
    <row r="125" spans="1:21" ht="36" hidden="1" x14ac:dyDescent="0.25">
      <c r="A125" s="30">
        <v>2276</v>
      </c>
      <c r="B125" s="43" t="s">
        <v>121</v>
      </c>
      <c r="C125" s="190">
        <f t="shared" si="100"/>
        <v>0</v>
      </c>
      <c r="D125" s="264"/>
      <c r="E125" s="45"/>
      <c r="F125" s="95">
        <f t="shared" si="109"/>
        <v>0</v>
      </c>
      <c r="G125" s="230"/>
      <c r="H125" s="45"/>
      <c r="I125" s="91">
        <f t="shared" si="110"/>
        <v>0</v>
      </c>
      <c r="J125" s="264"/>
      <c r="K125" s="45"/>
      <c r="L125" s="95">
        <f t="shared" si="111"/>
        <v>0</v>
      </c>
      <c r="M125" s="230"/>
      <c r="N125" s="45"/>
      <c r="O125" s="91">
        <f t="shared" si="112"/>
        <v>0</v>
      </c>
      <c r="P125" s="291"/>
      <c r="Q125" s="297"/>
      <c r="R125" s="776"/>
      <c r="S125" s="776"/>
      <c r="T125" s="776"/>
      <c r="U125" s="776"/>
    </row>
    <row r="126" spans="1:21" ht="24" hidden="1" x14ac:dyDescent="0.25">
      <c r="A126" s="30">
        <v>2279</v>
      </c>
      <c r="B126" s="43" t="s">
        <v>122</v>
      </c>
      <c r="C126" s="190">
        <f t="shared" si="100"/>
        <v>0</v>
      </c>
      <c r="D126" s="264"/>
      <c r="E126" s="45"/>
      <c r="F126" s="95">
        <f t="shared" si="109"/>
        <v>0</v>
      </c>
      <c r="G126" s="230"/>
      <c r="H126" s="45"/>
      <c r="I126" s="91">
        <f t="shared" si="110"/>
        <v>0</v>
      </c>
      <c r="J126" s="264"/>
      <c r="K126" s="45"/>
      <c r="L126" s="95">
        <f t="shared" si="111"/>
        <v>0</v>
      </c>
      <c r="M126" s="230"/>
      <c r="N126" s="45"/>
      <c r="O126" s="91">
        <f t="shared" si="112"/>
        <v>0</v>
      </c>
      <c r="P126" s="291"/>
      <c r="Q126" s="297"/>
      <c r="R126" s="776"/>
      <c r="S126" s="776"/>
      <c r="T126" s="776"/>
      <c r="U126" s="776"/>
    </row>
    <row r="127" spans="1:21" ht="24" hidden="1" x14ac:dyDescent="0.25">
      <c r="A127" s="341">
        <v>2280</v>
      </c>
      <c r="B127" s="40" t="s">
        <v>123</v>
      </c>
      <c r="C127" s="189">
        <f t="shared" si="100"/>
        <v>0</v>
      </c>
      <c r="D127" s="131">
        <f t="shared" ref="D127:O127" si="113">SUM(D128)</f>
        <v>0</v>
      </c>
      <c r="E127" s="79">
        <f>SUM(E128)</f>
        <v>0</v>
      </c>
      <c r="F127" s="176">
        <f t="shared" si="113"/>
        <v>0</v>
      </c>
      <c r="G127" s="233">
        <f t="shared" si="113"/>
        <v>0</v>
      </c>
      <c r="H127" s="79">
        <f t="shared" si="113"/>
        <v>0</v>
      </c>
      <c r="I127" s="90">
        <f t="shared" si="113"/>
        <v>0</v>
      </c>
      <c r="J127" s="131">
        <f t="shared" si="113"/>
        <v>0</v>
      </c>
      <c r="K127" s="79">
        <f t="shared" si="113"/>
        <v>0</v>
      </c>
      <c r="L127" s="176">
        <f t="shared" si="113"/>
        <v>0</v>
      </c>
      <c r="M127" s="233">
        <f t="shared" si="113"/>
        <v>0</v>
      </c>
      <c r="N127" s="79">
        <f t="shared" si="113"/>
        <v>0</v>
      </c>
      <c r="O127" s="91">
        <f t="shared" si="113"/>
        <v>0</v>
      </c>
      <c r="P127" s="291"/>
      <c r="Q127" s="297"/>
      <c r="R127" s="776"/>
      <c r="S127" s="776"/>
      <c r="T127" s="776"/>
      <c r="U127" s="776"/>
    </row>
    <row r="128" spans="1:21" ht="24" hidden="1" x14ac:dyDescent="0.25">
      <c r="A128" s="30">
        <v>2283</v>
      </c>
      <c r="B128" s="43" t="s">
        <v>124</v>
      </c>
      <c r="C128" s="190">
        <f t="shared" si="100"/>
        <v>0</v>
      </c>
      <c r="D128" s="264"/>
      <c r="E128" s="45"/>
      <c r="F128" s="95">
        <f>D128+E128</f>
        <v>0</v>
      </c>
      <c r="G128" s="230"/>
      <c r="H128" s="45"/>
      <c r="I128" s="91">
        <f>G128+H128</f>
        <v>0</v>
      </c>
      <c r="J128" s="264"/>
      <c r="K128" s="45"/>
      <c r="L128" s="95">
        <f>J128+K128</f>
        <v>0</v>
      </c>
      <c r="M128" s="230"/>
      <c r="N128" s="45"/>
      <c r="O128" s="91">
        <f>M128+N128</f>
        <v>0</v>
      </c>
      <c r="P128" s="291"/>
      <c r="Q128" s="297"/>
      <c r="R128" s="776"/>
      <c r="S128" s="776"/>
      <c r="T128" s="776"/>
      <c r="U128" s="776"/>
    </row>
    <row r="129" spans="1:21" ht="38.25" customHeight="1" x14ac:dyDescent="0.25">
      <c r="A129" s="35">
        <v>2300</v>
      </c>
      <c r="B129" s="72" t="s">
        <v>125</v>
      </c>
      <c r="C129" s="188">
        <f t="shared" si="100"/>
        <v>13097</v>
      </c>
      <c r="D129" s="130">
        <f t="shared" ref="D129:E129" si="114">SUM(D130,D135,D139,D140,D143,D150,D158,D159,D162)</f>
        <v>10550</v>
      </c>
      <c r="E129" s="123">
        <f t="shared" si="114"/>
        <v>0</v>
      </c>
      <c r="F129" s="898">
        <f>SUM(F130,F135,F139,F140,F143,F150,F158,F159,F162)</f>
        <v>10550</v>
      </c>
      <c r="G129" s="228">
        <f t="shared" ref="G129:N129" si="115">SUM(G130,G135,G139,G140,G143,G150,G158,G159,G162)</f>
        <v>822</v>
      </c>
      <c r="H129" s="123">
        <f t="shared" si="115"/>
        <v>0</v>
      </c>
      <c r="I129" s="898">
        <f t="shared" si="115"/>
        <v>822</v>
      </c>
      <c r="J129" s="130">
        <f t="shared" si="115"/>
        <v>1725</v>
      </c>
      <c r="K129" s="38">
        <f t="shared" si="115"/>
        <v>0</v>
      </c>
      <c r="L129" s="175">
        <f t="shared" si="115"/>
        <v>1725</v>
      </c>
      <c r="M129" s="228">
        <f t="shared" si="115"/>
        <v>0</v>
      </c>
      <c r="N129" s="38">
        <f t="shared" si="115"/>
        <v>0</v>
      </c>
      <c r="O129" s="123">
        <f>SUM(O130,O135,O139,O140,O143,O150,O158,O159,O162)</f>
        <v>0</v>
      </c>
      <c r="P129" s="293"/>
      <c r="Q129" s="297"/>
      <c r="R129" s="776"/>
      <c r="S129" s="776"/>
      <c r="T129" s="776"/>
      <c r="U129" s="776"/>
    </row>
    <row r="130" spans="1:21" ht="24" x14ac:dyDescent="0.25">
      <c r="A130" s="341">
        <v>2310</v>
      </c>
      <c r="B130" s="40" t="s">
        <v>126</v>
      </c>
      <c r="C130" s="189">
        <f t="shared" si="100"/>
        <v>3743</v>
      </c>
      <c r="D130" s="131">
        <f t="shared" ref="D130:O130" si="116">SUM(D131:D134)</f>
        <v>3543</v>
      </c>
      <c r="E130" s="90">
        <f t="shared" si="116"/>
        <v>0</v>
      </c>
      <c r="F130" s="900">
        <f t="shared" si="116"/>
        <v>3543</v>
      </c>
      <c r="G130" s="233">
        <f t="shared" si="116"/>
        <v>0</v>
      </c>
      <c r="H130" s="90">
        <f t="shared" si="116"/>
        <v>0</v>
      </c>
      <c r="I130" s="900">
        <f t="shared" si="116"/>
        <v>0</v>
      </c>
      <c r="J130" s="131">
        <f t="shared" si="116"/>
        <v>200</v>
      </c>
      <c r="K130" s="79">
        <f t="shared" si="116"/>
        <v>0</v>
      </c>
      <c r="L130" s="176">
        <f t="shared" si="116"/>
        <v>200</v>
      </c>
      <c r="M130" s="233">
        <f t="shared" si="116"/>
        <v>0</v>
      </c>
      <c r="N130" s="79">
        <f t="shared" si="116"/>
        <v>0</v>
      </c>
      <c r="O130" s="90">
        <f t="shared" si="116"/>
        <v>0</v>
      </c>
      <c r="P130" s="290"/>
      <c r="Q130" s="297"/>
      <c r="R130" s="776"/>
      <c r="S130" s="776"/>
      <c r="T130" s="776"/>
      <c r="U130" s="776"/>
    </row>
    <row r="131" spans="1:21" x14ac:dyDescent="0.25">
      <c r="A131" s="30">
        <v>2311</v>
      </c>
      <c r="B131" s="43" t="s">
        <v>127</v>
      </c>
      <c r="C131" s="190">
        <f t="shared" si="100"/>
        <v>1630</v>
      </c>
      <c r="D131" s="264">
        <v>1480</v>
      </c>
      <c r="E131" s="705"/>
      <c r="F131" s="899">
        <f t="shared" ref="F131:F134" si="117">D131+E131</f>
        <v>1480</v>
      </c>
      <c r="G131" s="230"/>
      <c r="H131" s="705"/>
      <c r="I131" s="899">
        <f t="shared" ref="I131:I134" si="118">G131+H131</f>
        <v>0</v>
      </c>
      <c r="J131" s="264">
        <v>150</v>
      </c>
      <c r="K131" s="45"/>
      <c r="L131" s="95">
        <f t="shared" ref="L131:L134" si="119">J131+K131</f>
        <v>150</v>
      </c>
      <c r="M131" s="230"/>
      <c r="N131" s="45"/>
      <c r="O131" s="91">
        <f t="shared" ref="O131:O134" si="120">M131+N131</f>
        <v>0</v>
      </c>
      <c r="P131" s="333"/>
      <c r="Q131" s="297"/>
      <c r="R131" s="776"/>
      <c r="S131" s="776"/>
      <c r="T131" s="776"/>
      <c r="U131" s="776"/>
    </row>
    <row r="132" spans="1:21" x14ac:dyDescent="0.25">
      <c r="A132" s="30">
        <v>2312</v>
      </c>
      <c r="B132" s="43" t="s">
        <v>128</v>
      </c>
      <c r="C132" s="190">
        <f t="shared" si="100"/>
        <v>1515</v>
      </c>
      <c r="D132" s="264">
        <v>1515</v>
      </c>
      <c r="E132" s="705"/>
      <c r="F132" s="899">
        <f t="shared" si="117"/>
        <v>1515</v>
      </c>
      <c r="G132" s="230"/>
      <c r="H132" s="705"/>
      <c r="I132" s="899">
        <f t="shared" si="118"/>
        <v>0</v>
      </c>
      <c r="J132" s="264"/>
      <c r="K132" s="45"/>
      <c r="L132" s="95">
        <f t="shared" si="119"/>
        <v>0</v>
      </c>
      <c r="M132" s="230"/>
      <c r="N132" s="45"/>
      <c r="O132" s="91">
        <f t="shared" si="120"/>
        <v>0</v>
      </c>
      <c r="P132" s="291"/>
      <c r="Q132" s="297"/>
      <c r="R132" s="776"/>
      <c r="S132" s="776"/>
      <c r="T132" s="776"/>
      <c r="U132" s="776"/>
    </row>
    <row r="133" spans="1:21" hidden="1" x14ac:dyDescent="0.25">
      <c r="A133" s="30">
        <v>2313</v>
      </c>
      <c r="B133" s="43" t="s">
        <v>129</v>
      </c>
      <c r="C133" s="190">
        <f t="shared" si="100"/>
        <v>0</v>
      </c>
      <c r="D133" s="264"/>
      <c r="E133" s="45"/>
      <c r="F133" s="95">
        <f t="shared" si="117"/>
        <v>0</v>
      </c>
      <c r="G133" s="230"/>
      <c r="H133" s="45"/>
      <c r="I133" s="91">
        <f t="shared" si="118"/>
        <v>0</v>
      </c>
      <c r="J133" s="264"/>
      <c r="K133" s="45"/>
      <c r="L133" s="95">
        <f t="shared" si="119"/>
        <v>0</v>
      </c>
      <c r="M133" s="230"/>
      <c r="N133" s="45"/>
      <c r="O133" s="91">
        <f t="shared" si="120"/>
        <v>0</v>
      </c>
      <c r="P133" s="291"/>
      <c r="Q133" s="297"/>
      <c r="R133" s="776"/>
      <c r="S133" s="776"/>
      <c r="T133" s="776"/>
      <c r="U133" s="776"/>
    </row>
    <row r="134" spans="1:21" ht="48" x14ac:dyDescent="0.25">
      <c r="A134" s="30">
        <v>2314</v>
      </c>
      <c r="B134" s="43" t="s">
        <v>307</v>
      </c>
      <c r="C134" s="190">
        <f t="shared" si="100"/>
        <v>598</v>
      </c>
      <c r="D134" s="264">
        <v>548</v>
      </c>
      <c r="E134" s="953"/>
      <c r="F134" s="899">
        <f t="shared" si="117"/>
        <v>548</v>
      </c>
      <c r="G134" s="230"/>
      <c r="H134" s="705"/>
      <c r="I134" s="899">
        <f t="shared" si="118"/>
        <v>0</v>
      </c>
      <c r="J134" s="264">
        <v>50</v>
      </c>
      <c r="K134" s="45"/>
      <c r="L134" s="95">
        <f t="shared" si="119"/>
        <v>50</v>
      </c>
      <c r="M134" s="230"/>
      <c r="N134" s="45"/>
      <c r="O134" s="91">
        <f t="shared" si="120"/>
        <v>0</v>
      </c>
      <c r="P134" s="333"/>
      <c r="Q134" s="297"/>
      <c r="R134" s="776"/>
      <c r="S134" s="776"/>
      <c r="T134" s="776"/>
      <c r="U134" s="776"/>
    </row>
    <row r="135" spans="1:21" x14ac:dyDescent="0.25">
      <c r="A135" s="75">
        <v>2320</v>
      </c>
      <c r="B135" s="43" t="s">
        <v>130</v>
      </c>
      <c r="C135" s="190">
        <f t="shared" si="100"/>
        <v>955</v>
      </c>
      <c r="D135" s="132">
        <f t="shared" ref="D135" si="121">SUM(D136:D138)</f>
        <v>205</v>
      </c>
      <c r="E135" s="91">
        <f>SUM(E136:E138)</f>
        <v>0</v>
      </c>
      <c r="F135" s="899">
        <f>SUM(F136:F138)</f>
        <v>205</v>
      </c>
      <c r="G135" s="231">
        <f t="shared" ref="G135" si="122">SUM(G136:G138)</f>
        <v>0</v>
      </c>
      <c r="H135" s="91">
        <f>SUM(H136:H138)</f>
        <v>0</v>
      </c>
      <c r="I135" s="899">
        <f t="shared" ref="I135:N135" si="123">SUM(I136:I138)</f>
        <v>0</v>
      </c>
      <c r="J135" s="132">
        <f t="shared" si="123"/>
        <v>750</v>
      </c>
      <c r="K135" s="76">
        <f t="shared" si="123"/>
        <v>0</v>
      </c>
      <c r="L135" s="95">
        <f t="shared" si="123"/>
        <v>750</v>
      </c>
      <c r="M135" s="231">
        <f t="shared" si="123"/>
        <v>0</v>
      </c>
      <c r="N135" s="76">
        <f t="shared" si="123"/>
        <v>0</v>
      </c>
      <c r="O135" s="91">
        <f>SUM(O136:O138)</f>
        <v>0</v>
      </c>
      <c r="P135" s="291"/>
      <c r="Q135" s="297"/>
      <c r="R135" s="776"/>
      <c r="S135" s="776"/>
      <c r="T135" s="776"/>
      <c r="U135" s="776"/>
    </row>
    <row r="136" spans="1:21" hidden="1" x14ac:dyDescent="0.25">
      <c r="A136" s="30">
        <v>2321</v>
      </c>
      <c r="B136" s="43" t="s">
        <v>131</v>
      </c>
      <c r="C136" s="190">
        <f t="shared" si="100"/>
        <v>0</v>
      </c>
      <c r="D136" s="264"/>
      <c r="E136" s="45"/>
      <c r="F136" s="95">
        <f t="shared" ref="F136:F139" si="124">D136+E136</f>
        <v>0</v>
      </c>
      <c r="G136" s="230"/>
      <c r="H136" s="45"/>
      <c r="I136" s="91">
        <f t="shared" ref="I136:I139" si="125">G136+H136</f>
        <v>0</v>
      </c>
      <c r="J136" s="264"/>
      <c r="K136" s="45"/>
      <c r="L136" s="95">
        <f t="shared" ref="L136:L139" si="126">J136+K136</f>
        <v>0</v>
      </c>
      <c r="M136" s="230"/>
      <c r="N136" s="45"/>
      <c r="O136" s="91">
        <f t="shared" ref="O136:O139" si="127">M136+N136</f>
        <v>0</v>
      </c>
      <c r="P136" s="291"/>
      <c r="Q136" s="297"/>
      <c r="R136" s="776"/>
      <c r="S136" s="776"/>
      <c r="T136" s="776"/>
      <c r="U136" s="776"/>
    </row>
    <row r="137" spans="1:21" x14ac:dyDescent="0.25">
      <c r="A137" s="30">
        <v>2322</v>
      </c>
      <c r="B137" s="43" t="s">
        <v>132</v>
      </c>
      <c r="C137" s="190">
        <f t="shared" si="100"/>
        <v>955</v>
      </c>
      <c r="D137" s="264">
        <v>205</v>
      </c>
      <c r="E137" s="705"/>
      <c r="F137" s="899">
        <f t="shared" si="124"/>
        <v>205</v>
      </c>
      <c r="G137" s="230"/>
      <c r="H137" s="705"/>
      <c r="I137" s="899">
        <f t="shared" si="125"/>
        <v>0</v>
      </c>
      <c r="J137" s="264">
        <v>750</v>
      </c>
      <c r="K137" s="45"/>
      <c r="L137" s="95">
        <f t="shared" si="126"/>
        <v>750</v>
      </c>
      <c r="M137" s="230"/>
      <c r="N137" s="45"/>
      <c r="O137" s="91">
        <f t="shared" si="127"/>
        <v>0</v>
      </c>
      <c r="P137" s="291"/>
      <c r="Q137" s="297"/>
      <c r="R137" s="776"/>
      <c r="S137" s="776"/>
      <c r="T137" s="776"/>
      <c r="U137" s="776"/>
    </row>
    <row r="138" spans="1:21" ht="10.5" hidden="1" customHeight="1" x14ac:dyDescent="0.25">
      <c r="A138" s="30">
        <v>2329</v>
      </c>
      <c r="B138" s="43" t="s">
        <v>133</v>
      </c>
      <c r="C138" s="190">
        <f t="shared" si="100"/>
        <v>0</v>
      </c>
      <c r="D138" s="264"/>
      <c r="E138" s="45"/>
      <c r="F138" s="95">
        <f t="shared" si="124"/>
        <v>0</v>
      </c>
      <c r="G138" s="230"/>
      <c r="H138" s="45"/>
      <c r="I138" s="91">
        <f t="shared" si="125"/>
        <v>0</v>
      </c>
      <c r="J138" s="264"/>
      <c r="K138" s="45"/>
      <c r="L138" s="95">
        <f t="shared" si="126"/>
        <v>0</v>
      </c>
      <c r="M138" s="230"/>
      <c r="N138" s="45"/>
      <c r="O138" s="91">
        <f t="shared" si="127"/>
        <v>0</v>
      </c>
      <c r="P138" s="291"/>
      <c r="Q138" s="297"/>
      <c r="R138" s="776"/>
      <c r="S138" s="776"/>
      <c r="T138" s="776"/>
      <c r="U138" s="776"/>
    </row>
    <row r="139" spans="1:21" hidden="1" x14ac:dyDescent="0.25">
      <c r="A139" s="75">
        <v>2330</v>
      </c>
      <c r="B139" s="43" t="s">
        <v>134</v>
      </c>
      <c r="C139" s="190">
        <f t="shared" si="100"/>
        <v>0</v>
      </c>
      <c r="D139" s="264"/>
      <c r="E139" s="45"/>
      <c r="F139" s="95">
        <f t="shared" si="124"/>
        <v>0</v>
      </c>
      <c r="G139" s="230"/>
      <c r="H139" s="45"/>
      <c r="I139" s="91">
        <f t="shared" si="125"/>
        <v>0</v>
      </c>
      <c r="J139" s="264"/>
      <c r="K139" s="45"/>
      <c r="L139" s="95">
        <f t="shared" si="126"/>
        <v>0</v>
      </c>
      <c r="M139" s="230"/>
      <c r="N139" s="45"/>
      <c r="O139" s="91">
        <f t="shared" si="127"/>
        <v>0</v>
      </c>
      <c r="P139" s="291"/>
      <c r="Q139" s="297"/>
      <c r="R139" s="776"/>
      <c r="S139" s="776"/>
      <c r="T139" s="776"/>
      <c r="U139" s="776"/>
    </row>
    <row r="140" spans="1:21" ht="48" x14ac:dyDescent="0.25">
      <c r="A140" s="75">
        <v>2340</v>
      </c>
      <c r="B140" s="43" t="s">
        <v>135</v>
      </c>
      <c r="C140" s="190">
        <f t="shared" si="100"/>
        <v>50</v>
      </c>
      <c r="D140" s="132">
        <f t="shared" ref="D140" si="128">SUM(D141:D142)</f>
        <v>50</v>
      </c>
      <c r="E140" s="91">
        <f>SUM(E141:E142)</f>
        <v>0</v>
      </c>
      <c r="F140" s="899">
        <f>SUM(F141:F142)</f>
        <v>50</v>
      </c>
      <c r="G140" s="231">
        <f t="shared" ref="G140:N140" si="129">SUM(G141:G142)</f>
        <v>0</v>
      </c>
      <c r="H140" s="91">
        <f t="shared" si="129"/>
        <v>0</v>
      </c>
      <c r="I140" s="899">
        <f t="shared" si="129"/>
        <v>0</v>
      </c>
      <c r="J140" s="132">
        <f t="shared" si="129"/>
        <v>0</v>
      </c>
      <c r="K140" s="76">
        <f t="shared" si="129"/>
        <v>0</v>
      </c>
      <c r="L140" s="95">
        <f t="shared" si="129"/>
        <v>0</v>
      </c>
      <c r="M140" s="231">
        <f t="shared" si="129"/>
        <v>0</v>
      </c>
      <c r="N140" s="76">
        <f t="shared" si="129"/>
        <v>0</v>
      </c>
      <c r="O140" s="91">
        <f>SUM(O141:O142)</f>
        <v>0</v>
      </c>
      <c r="P140" s="291"/>
      <c r="Q140" s="297"/>
      <c r="R140" s="776"/>
      <c r="S140" s="776"/>
      <c r="T140" s="776"/>
      <c r="U140" s="776"/>
    </row>
    <row r="141" spans="1:21" x14ac:dyDescent="0.25">
      <c r="A141" s="30">
        <v>2341</v>
      </c>
      <c r="B141" s="43" t="s">
        <v>136</v>
      </c>
      <c r="C141" s="190">
        <f t="shared" si="100"/>
        <v>50</v>
      </c>
      <c r="D141" s="264">
        <v>50</v>
      </c>
      <c r="E141" s="705"/>
      <c r="F141" s="899">
        <f t="shared" ref="F141:F142" si="130">D141+E141</f>
        <v>50</v>
      </c>
      <c r="G141" s="230"/>
      <c r="H141" s="705"/>
      <c r="I141" s="899">
        <f t="shared" ref="I141:I142" si="131">G141+H141</f>
        <v>0</v>
      </c>
      <c r="J141" s="264"/>
      <c r="K141" s="45"/>
      <c r="L141" s="95">
        <f t="shared" ref="L141:L142" si="132">J141+K141</f>
        <v>0</v>
      </c>
      <c r="M141" s="230"/>
      <c r="N141" s="45"/>
      <c r="O141" s="91">
        <f t="shared" ref="O141:O142" si="133">M141+N141</f>
        <v>0</v>
      </c>
      <c r="P141" s="291"/>
      <c r="Q141" s="297"/>
      <c r="R141" s="776"/>
      <c r="S141" s="776"/>
      <c r="T141" s="776"/>
      <c r="U141" s="776"/>
    </row>
    <row r="142" spans="1:21" ht="24" hidden="1" x14ac:dyDescent="0.25">
      <c r="A142" s="30">
        <v>2344</v>
      </c>
      <c r="B142" s="43" t="s">
        <v>137</v>
      </c>
      <c r="C142" s="190">
        <f t="shared" si="100"/>
        <v>0</v>
      </c>
      <c r="D142" s="264"/>
      <c r="E142" s="45"/>
      <c r="F142" s="95">
        <f t="shared" si="130"/>
        <v>0</v>
      </c>
      <c r="G142" s="230"/>
      <c r="H142" s="45"/>
      <c r="I142" s="91">
        <f t="shared" si="131"/>
        <v>0</v>
      </c>
      <c r="J142" s="264"/>
      <c r="K142" s="45"/>
      <c r="L142" s="95">
        <f t="shared" si="132"/>
        <v>0</v>
      </c>
      <c r="M142" s="230"/>
      <c r="N142" s="45"/>
      <c r="O142" s="91">
        <f t="shared" si="133"/>
        <v>0</v>
      </c>
      <c r="P142" s="291"/>
      <c r="Q142" s="297"/>
      <c r="R142" s="776"/>
      <c r="S142" s="776"/>
      <c r="T142" s="776"/>
      <c r="U142" s="776"/>
    </row>
    <row r="143" spans="1:21" ht="24" x14ac:dyDescent="0.25">
      <c r="A143" s="73">
        <v>2350</v>
      </c>
      <c r="B143" s="58" t="s">
        <v>138</v>
      </c>
      <c r="C143" s="195">
        <f t="shared" si="100"/>
        <v>2940</v>
      </c>
      <c r="D143" s="86">
        <f t="shared" ref="D143" si="134">SUM(D144:D149)</f>
        <v>2240</v>
      </c>
      <c r="E143" s="154">
        <f>SUM(E144:E149)</f>
        <v>0</v>
      </c>
      <c r="F143" s="907">
        <f>SUM(F144:F149)</f>
        <v>2240</v>
      </c>
      <c r="G143" s="229">
        <f t="shared" ref="G143:N143" si="135">SUM(G144:G149)</f>
        <v>0</v>
      </c>
      <c r="H143" s="154">
        <f t="shared" si="135"/>
        <v>0</v>
      </c>
      <c r="I143" s="907">
        <f t="shared" si="135"/>
        <v>0</v>
      </c>
      <c r="J143" s="86">
        <f t="shared" si="135"/>
        <v>700</v>
      </c>
      <c r="K143" s="74">
        <f t="shared" si="135"/>
        <v>0</v>
      </c>
      <c r="L143" s="174">
        <f t="shared" si="135"/>
        <v>700</v>
      </c>
      <c r="M143" s="229">
        <f t="shared" si="135"/>
        <v>0</v>
      </c>
      <c r="N143" s="74">
        <f t="shared" si="135"/>
        <v>0</v>
      </c>
      <c r="O143" s="154">
        <f>SUM(O144:O149)</f>
        <v>0</v>
      </c>
      <c r="P143" s="292"/>
      <c r="Q143" s="297"/>
      <c r="R143" s="776"/>
      <c r="S143" s="776"/>
      <c r="T143" s="776"/>
      <c r="U143" s="776"/>
    </row>
    <row r="144" spans="1:21" x14ac:dyDescent="0.25">
      <c r="A144" s="27">
        <v>2351</v>
      </c>
      <c r="B144" s="40" t="s">
        <v>139</v>
      </c>
      <c r="C144" s="189">
        <f t="shared" si="100"/>
        <v>900</v>
      </c>
      <c r="D144" s="263">
        <v>600</v>
      </c>
      <c r="E144" s="703"/>
      <c r="F144" s="900">
        <f t="shared" ref="F144:F149" si="136">D144+E144</f>
        <v>600</v>
      </c>
      <c r="G144" s="220"/>
      <c r="H144" s="703"/>
      <c r="I144" s="900">
        <f t="shared" ref="I144:I149" si="137">G144+H144</f>
        <v>0</v>
      </c>
      <c r="J144" s="263">
        <v>300</v>
      </c>
      <c r="K144" s="42"/>
      <c r="L144" s="176">
        <f t="shared" ref="L144:L149" si="138">J144+K144</f>
        <v>300</v>
      </c>
      <c r="M144" s="220"/>
      <c r="N144" s="42"/>
      <c r="O144" s="90">
        <f t="shared" ref="O144:O149" si="139">M144+N144</f>
        <v>0</v>
      </c>
      <c r="P144" s="649"/>
      <c r="Q144" s="297"/>
      <c r="R144" s="776"/>
      <c r="S144" s="776"/>
      <c r="T144" s="776"/>
      <c r="U144" s="776"/>
    </row>
    <row r="145" spans="1:21" x14ac:dyDescent="0.25">
      <c r="A145" s="30">
        <v>2352</v>
      </c>
      <c r="B145" s="43" t="s">
        <v>140</v>
      </c>
      <c r="C145" s="190">
        <f t="shared" si="100"/>
        <v>1870</v>
      </c>
      <c r="D145" s="264">
        <v>1470</v>
      </c>
      <c r="E145" s="705"/>
      <c r="F145" s="899">
        <f t="shared" si="136"/>
        <v>1470</v>
      </c>
      <c r="G145" s="230"/>
      <c r="H145" s="705"/>
      <c r="I145" s="899">
        <f t="shared" si="137"/>
        <v>0</v>
      </c>
      <c r="J145" s="264">
        <v>400</v>
      </c>
      <c r="K145" s="45"/>
      <c r="L145" s="95">
        <f t="shared" si="138"/>
        <v>400</v>
      </c>
      <c r="M145" s="230"/>
      <c r="N145" s="45"/>
      <c r="O145" s="91">
        <f t="shared" si="139"/>
        <v>0</v>
      </c>
      <c r="P145" s="333"/>
      <c r="Q145" s="297"/>
      <c r="R145" s="776"/>
      <c r="S145" s="776"/>
      <c r="T145" s="776"/>
      <c r="U145" s="776"/>
    </row>
    <row r="146" spans="1:21" ht="24" x14ac:dyDescent="0.25">
      <c r="A146" s="30">
        <v>2353</v>
      </c>
      <c r="B146" s="43" t="s">
        <v>141</v>
      </c>
      <c r="C146" s="190">
        <f t="shared" si="100"/>
        <v>70</v>
      </c>
      <c r="D146" s="264">
        <v>70</v>
      </c>
      <c r="E146" s="705"/>
      <c r="F146" s="899">
        <f t="shared" si="136"/>
        <v>70</v>
      </c>
      <c r="G146" s="230"/>
      <c r="H146" s="705"/>
      <c r="I146" s="899">
        <f t="shared" si="137"/>
        <v>0</v>
      </c>
      <c r="J146" s="264"/>
      <c r="K146" s="45"/>
      <c r="L146" s="95">
        <f t="shared" si="138"/>
        <v>0</v>
      </c>
      <c r="M146" s="230"/>
      <c r="N146" s="45"/>
      <c r="O146" s="91">
        <f t="shared" si="139"/>
        <v>0</v>
      </c>
      <c r="P146" s="291"/>
      <c r="Q146" s="297"/>
      <c r="R146" s="776"/>
      <c r="S146" s="776"/>
      <c r="T146" s="776"/>
      <c r="U146" s="776"/>
    </row>
    <row r="147" spans="1:21" ht="24" hidden="1" x14ac:dyDescent="0.25">
      <c r="A147" s="30">
        <v>2354</v>
      </c>
      <c r="B147" s="43" t="s">
        <v>142</v>
      </c>
      <c r="C147" s="190">
        <f t="shared" si="100"/>
        <v>0</v>
      </c>
      <c r="D147" s="264"/>
      <c r="E147" s="45"/>
      <c r="F147" s="95">
        <f t="shared" si="136"/>
        <v>0</v>
      </c>
      <c r="G147" s="230"/>
      <c r="H147" s="45"/>
      <c r="I147" s="91">
        <f t="shared" si="137"/>
        <v>0</v>
      </c>
      <c r="J147" s="264"/>
      <c r="K147" s="45"/>
      <c r="L147" s="95">
        <f t="shared" si="138"/>
        <v>0</v>
      </c>
      <c r="M147" s="230"/>
      <c r="N147" s="45"/>
      <c r="O147" s="91">
        <f t="shared" si="139"/>
        <v>0</v>
      </c>
      <c r="P147" s="291"/>
      <c r="Q147" s="297"/>
      <c r="R147" s="776"/>
      <c r="S147" s="776"/>
      <c r="T147" s="776"/>
      <c r="U147" s="776"/>
    </row>
    <row r="148" spans="1:21" ht="24" x14ac:dyDescent="0.25">
      <c r="A148" s="30">
        <v>2355</v>
      </c>
      <c r="B148" s="43" t="s">
        <v>143</v>
      </c>
      <c r="C148" s="190">
        <f t="shared" si="100"/>
        <v>100</v>
      </c>
      <c r="D148" s="264">
        <v>100</v>
      </c>
      <c r="E148" s="705"/>
      <c r="F148" s="899">
        <f t="shared" si="136"/>
        <v>100</v>
      </c>
      <c r="G148" s="230"/>
      <c r="H148" s="705"/>
      <c r="I148" s="899">
        <f t="shared" si="137"/>
        <v>0</v>
      </c>
      <c r="J148" s="264"/>
      <c r="K148" s="45"/>
      <c r="L148" s="95">
        <f t="shared" si="138"/>
        <v>0</v>
      </c>
      <c r="M148" s="230"/>
      <c r="N148" s="45"/>
      <c r="O148" s="91">
        <f t="shared" si="139"/>
        <v>0</v>
      </c>
      <c r="P148" s="291"/>
      <c r="Q148" s="297"/>
      <c r="R148" s="776"/>
      <c r="S148" s="776"/>
      <c r="T148" s="776"/>
      <c r="U148" s="776"/>
    </row>
    <row r="149" spans="1:21" ht="24" hidden="1" x14ac:dyDescent="0.25">
      <c r="A149" s="30">
        <v>2359</v>
      </c>
      <c r="B149" s="43" t="s">
        <v>144</v>
      </c>
      <c r="C149" s="190">
        <f t="shared" si="100"/>
        <v>0</v>
      </c>
      <c r="D149" s="264"/>
      <c r="E149" s="45"/>
      <c r="F149" s="95">
        <f t="shared" si="136"/>
        <v>0</v>
      </c>
      <c r="G149" s="230"/>
      <c r="H149" s="45"/>
      <c r="I149" s="91">
        <f t="shared" si="137"/>
        <v>0</v>
      </c>
      <c r="J149" s="264"/>
      <c r="K149" s="45"/>
      <c r="L149" s="95">
        <f t="shared" si="138"/>
        <v>0</v>
      </c>
      <c r="M149" s="230"/>
      <c r="N149" s="45"/>
      <c r="O149" s="91">
        <f t="shared" si="139"/>
        <v>0</v>
      </c>
      <c r="P149" s="291"/>
      <c r="Q149" s="297"/>
      <c r="R149" s="776"/>
      <c r="S149" s="776"/>
      <c r="T149" s="776"/>
      <c r="U149" s="776"/>
    </row>
    <row r="150" spans="1:21" ht="24.75" customHeight="1" x14ac:dyDescent="0.25">
      <c r="A150" s="75">
        <v>2360</v>
      </c>
      <c r="B150" s="43" t="s">
        <v>145</v>
      </c>
      <c r="C150" s="190">
        <f t="shared" si="100"/>
        <v>850</v>
      </c>
      <c r="D150" s="132">
        <f t="shared" ref="D150" si="140">SUM(D151:D157)</f>
        <v>775</v>
      </c>
      <c r="E150" s="91">
        <f>SUM(E151:E157)</f>
        <v>0</v>
      </c>
      <c r="F150" s="899">
        <f>SUM(F151:F157)</f>
        <v>775</v>
      </c>
      <c r="G150" s="231">
        <f t="shared" ref="G150:N150" si="141">SUM(G151:G157)</f>
        <v>0</v>
      </c>
      <c r="H150" s="91">
        <f t="shared" si="141"/>
        <v>0</v>
      </c>
      <c r="I150" s="899">
        <f t="shared" si="141"/>
        <v>0</v>
      </c>
      <c r="J150" s="132">
        <f t="shared" si="141"/>
        <v>75</v>
      </c>
      <c r="K150" s="76">
        <f t="shared" si="141"/>
        <v>0</v>
      </c>
      <c r="L150" s="95">
        <f t="shared" si="141"/>
        <v>75</v>
      </c>
      <c r="M150" s="231">
        <f t="shared" si="141"/>
        <v>0</v>
      </c>
      <c r="N150" s="76">
        <f t="shared" si="141"/>
        <v>0</v>
      </c>
      <c r="O150" s="91">
        <f>SUM(O151:O157)</f>
        <v>0</v>
      </c>
      <c r="P150" s="291"/>
      <c r="Q150" s="297"/>
      <c r="R150" s="776"/>
      <c r="S150" s="776"/>
      <c r="T150" s="776"/>
      <c r="U150" s="776"/>
    </row>
    <row r="151" spans="1:21" x14ac:dyDescent="0.25">
      <c r="A151" s="29">
        <v>2361</v>
      </c>
      <c r="B151" s="43" t="s">
        <v>146</v>
      </c>
      <c r="C151" s="190">
        <f t="shared" si="100"/>
        <v>495</v>
      </c>
      <c r="D151" s="264">
        <v>420</v>
      </c>
      <c r="E151" s="705"/>
      <c r="F151" s="899">
        <f t="shared" ref="F151:F158" si="142">D151+E151</f>
        <v>420</v>
      </c>
      <c r="G151" s="230"/>
      <c r="H151" s="705"/>
      <c r="I151" s="899">
        <f t="shared" ref="I151:I158" si="143">G151+H151</f>
        <v>0</v>
      </c>
      <c r="J151" s="264">
        <v>75</v>
      </c>
      <c r="K151" s="45"/>
      <c r="L151" s="95">
        <f t="shared" ref="L151:L158" si="144">J151+K151</f>
        <v>75</v>
      </c>
      <c r="M151" s="230"/>
      <c r="N151" s="45"/>
      <c r="O151" s="91">
        <f t="shared" ref="O151:O158" si="145">M151+N151</f>
        <v>0</v>
      </c>
      <c r="P151" s="333"/>
      <c r="Q151" s="297"/>
      <c r="R151" s="776"/>
      <c r="S151" s="776"/>
      <c r="T151" s="776"/>
      <c r="U151" s="776"/>
    </row>
    <row r="152" spans="1:21" ht="24" x14ac:dyDescent="0.25">
      <c r="A152" s="29">
        <v>2362</v>
      </c>
      <c r="B152" s="43" t="s">
        <v>147</v>
      </c>
      <c r="C152" s="190">
        <f t="shared" si="100"/>
        <v>75</v>
      </c>
      <c r="D152" s="264">
        <v>75</v>
      </c>
      <c r="E152" s="705"/>
      <c r="F152" s="899">
        <f t="shared" si="142"/>
        <v>75</v>
      </c>
      <c r="G152" s="230"/>
      <c r="H152" s="705"/>
      <c r="I152" s="899">
        <f t="shared" si="143"/>
        <v>0</v>
      </c>
      <c r="J152" s="264"/>
      <c r="K152" s="45"/>
      <c r="L152" s="95">
        <f t="shared" si="144"/>
        <v>0</v>
      </c>
      <c r="M152" s="230"/>
      <c r="N152" s="45"/>
      <c r="O152" s="91">
        <f t="shared" si="145"/>
        <v>0</v>
      </c>
      <c r="P152" s="291"/>
      <c r="Q152" s="297"/>
      <c r="R152" s="776"/>
      <c r="S152" s="776"/>
      <c r="T152" s="776"/>
      <c r="U152" s="776"/>
    </row>
    <row r="153" spans="1:21" x14ac:dyDescent="0.25">
      <c r="A153" s="29">
        <v>2363</v>
      </c>
      <c r="B153" s="43" t="s">
        <v>148</v>
      </c>
      <c r="C153" s="190">
        <f t="shared" si="100"/>
        <v>280</v>
      </c>
      <c r="D153" s="264">
        <v>280</v>
      </c>
      <c r="E153" s="705"/>
      <c r="F153" s="899">
        <f t="shared" si="142"/>
        <v>280</v>
      </c>
      <c r="G153" s="230"/>
      <c r="H153" s="705"/>
      <c r="I153" s="899">
        <f t="shared" si="143"/>
        <v>0</v>
      </c>
      <c r="J153" s="264"/>
      <c r="K153" s="45"/>
      <c r="L153" s="95">
        <f t="shared" si="144"/>
        <v>0</v>
      </c>
      <c r="M153" s="230"/>
      <c r="N153" s="45"/>
      <c r="O153" s="91">
        <f t="shared" si="145"/>
        <v>0</v>
      </c>
      <c r="P153" s="333"/>
      <c r="Q153" s="297"/>
      <c r="R153" s="776"/>
      <c r="S153" s="776"/>
      <c r="T153" s="776"/>
      <c r="U153" s="776"/>
    </row>
    <row r="154" spans="1:21" hidden="1" x14ac:dyDescent="0.25">
      <c r="A154" s="29">
        <v>2364</v>
      </c>
      <c r="B154" s="43" t="s">
        <v>149</v>
      </c>
      <c r="C154" s="190">
        <f t="shared" si="100"/>
        <v>0</v>
      </c>
      <c r="D154" s="264"/>
      <c r="E154" s="45"/>
      <c r="F154" s="95">
        <f t="shared" si="142"/>
        <v>0</v>
      </c>
      <c r="G154" s="230"/>
      <c r="H154" s="45"/>
      <c r="I154" s="91">
        <f t="shared" si="143"/>
        <v>0</v>
      </c>
      <c r="J154" s="264"/>
      <c r="K154" s="45"/>
      <c r="L154" s="95">
        <f t="shared" si="144"/>
        <v>0</v>
      </c>
      <c r="M154" s="230"/>
      <c r="N154" s="45"/>
      <c r="O154" s="91">
        <f t="shared" si="145"/>
        <v>0</v>
      </c>
      <c r="P154" s="291"/>
      <c r="Q154" s="297"/>
      <c r="R154" s="776"/>
      <c r="S154" s="776"/>
      <c r="T154" s="776"/>
      <c r="U154" s="776"/>
    </row>
    <row r="155" spans="1:21" ht="12.75" hidden="1" customHeight="1" x14ac:dyDescent="0.25">
      <c r="A155" s="29">
        <v>2365</v>
      </c>
      <c r="B155" s="43" t="s">
        <v>150</v>
      </c>
      <c r="C155" s="190">
        <f t="shared" si="100"/>
        <v>0</v>
      </c>
      <c r="D155" s="264"/>
      <c r="E155" s="45"/>
      <c r="F155" s="95">
        <f t="shared" si="142"/>
        <v>0</v>
      </c>
      <c r="G155" s="230"/>
      <c r="H155" s="45"/>
      <c r="I155" s="91">
        <f t="shared" si="143"/>
        <v>0</v>
      </c>
      <c r="J155" s="264"/>
      <c r="K155" s="45"/>
      <c r="L155" s="95">
        <f t="shared" si="144"/>
        <v>0</v>
      </c>
      <c r="M155" s="230"/>
      <c r="N155" s="45"/>
      <c r="O155" s="91">
        <f t="shared" si="145"/>
        <v>0</v>
      </c>
      <c r="P155" s="291"/>
      <c r="Q155" s="297"/>
      <c r="R155" s="776"/>
      <c r="S155" s="776"/>
      <c r="T155" s="776"/>
      <c r="U155" s="776"/>
    </row>
    <row r="156" spans="1:21" ht="36" hidden="1" x14ac:dyDescent="0.25">
      <c r="A156" s="29">
        <v>2366</v>
      </c>
      <c r="B156" s="43" t="s">
        <v>151</v>
      </c>
      <c r="C156" s="190">
        <f t="shared" si="100"/>
        <v>0</v>
      </c>
      <c r="D156" s="264"/>
      <c r="E156" s="45"/>
      <c r="F156" s="95">
        <f t="shared" si="142"/>
        <v>0</v>
      </c>
      <c r="G156" s="230"/>
      <c r="H156" s="45"/>
      <c r="I156" s="91">
        <f t="shared" si="143"/>
        <v>0</v>
      </c>
      <c r="J156" s="264"/>
      <c r="K156" s="45"/>
      <c r="L156" s="95">
        <f t="shared" si="144"/>
        <v>0</v>
      </c>
      <c r="M156" s="230"/>
      <c r="N156" s="45"/>
      <c r="O156" s="91">
        <f t="shared" si="145"/>
        <v>0</v>
      </c>
      <c r="P156" s="291"/>
      <c r="Q156" s="297"/>
      <c r="R156" s="776"/>
      <c r="S156" s="776"/>
      <c r="T156" s="776"/>
      <c r="U156" s="776"/>
    </row>
    <row r="157" spans="1:21" ht="48" hidden="1" x14ac:dyDescent="0.25">
      <c r="A157" s="29">
        <v>2369</v>
      </c>
      <c r="B157" s="43" t="s">
        <v>152</v>
      </c>
      <c r="C157" s="190">
        <f t="shared" si="100"/>
        <v>0</v>
      </c>
      <c r="D157" s="264"/>
      <c r="E157" s="45"/>
      <c r="F157" s="95">
        <f t="shared" si="142"/>
        <v>0</v>
      </c>
      <c r="G157" s="230"/>
      <c r="H157" s="45"/>
      <c r="I157" s="91">
        <f t="shared" si="143"/>
        <v>0</v>
      </c>
      <c r="J157" s="264"/>
      <c r="K157" s="45"/>
      <c r="L157" s="95">
        <f t="shared" si="144"/>
        <v>0</v>
      </c>
      <c r="M157" s="230"/>
      <c r="N157" s="45"/>
      <c r="O157" s="91">
        <f t="shared" si="145"/>
        <v>0</v>
      </c>
      <c r="P157" s="291"/>
      <c r="Q157" s="297"/>
      <c r="R157" s="776"/>
      <c r="S157" s="776"/>
      <c r="T157" s="776"/>
      <c r="U157" s="776"/>
    </row>
    <row r="158" spans="1:21" x14ac:dyDescent="0.25">
      <c r="A158" s="73">
        <v>2370</v>
      </c>
      <c r="B158" s="58" t="s">
        <v>153</v>
      </c>
      <c r="C158" s="195">
        <f t="shared" si="100"/>
        <v>4559</v>
      </c>
      <c r="D158" s="261">
        <v>3737</v>
      </c>
      <c r="E158" s="707"/>
      <c r="F158" s="907">
        <f t="shared" si="142"/>
        <v>3737</v>
      </c>
      <c r="G158" s="232">
        <v>822</v>
      </c>
      <c r="H158" s="707"/>
      <c r="I158" s="907">
        <f t="shared" si="143"/>
        <v>822</v>
      </c>
      <c r="J158" s="261"/>
      <c r="K158" s="77"/>
      <c r="L158" s="174">
        <f t="shared" si="144"/>
        <v>0</v>
      </c>
      <c r="M158" s="232"/>
      <c r="N158" s="77"/>
      <c r="O158" s="154">
        <f t="shared" si="145"/>
        <v>0</v>
      </c>
      <c r="P158" s="339"/>
      <c r="Q158" s="297"/>
      <c r="R158" s="776"/>
      <c r="S158" s="776"/>
      <c r="T158" s="776"/>
      <c r="U158" s="776"/>
    </row>
    <row r="159" spans="1:21" hidden="1" x14ac:dyDescent="0.25">
      <c r="A159" s="73">
        <v>2380</v>
      </c>
      <c r="B159" s="58" t="s">
        <v>154</v>
      </c>
      <c r="C159" s="195">
        <f t="shared" si="100"/>
        <v>0</v>
      </c>
      <c r="D159" s="86">
        <f t="shared" ref="D159:E159" si="146">SUM(D160:D161)</f>
        <v>0</v>
      </c>
      <c r="E159" s="74">
        <f t="shared" si="146"/>
        <v>0</v>
      </c>
      <c r="F159" s="174">
        <f>SUM(F160:F161)</f>
        <v>0</v>
      </c>
      <c r="G159" s="229">
        <f t="shared" ref="G159:N159" si="147">SUM(G160:G161)</f>
        <v>0</v>
      </c>
      <c r="H159" s="74">
        <f t="shared" si="147"/>
        <v>0</v>
      </c>
      <c r="I159" s="154">
        <f t="shared" si="147"/>
        <v>0</v>
      </c>
      <c r="J159" s="86">
        <f t="shared" si="147"/>
        <v>0</v>
      </c>
      <c r="K159" s="74">
        <f t="shared" si="147"/>
        <v>0</v>
      </c>
      <c r="L159" s="174">
        <f t="shared" si="147"/>
        <v>0</v>
      </c>
      <c r="M159" s="229">
        <f t="shared" si="147"/>
        <v>0</v>
      </c>
      <c r="N159" s="74">
        <f t="shared" si="147"/>
        <v>0</v>
      </c>
      <c r="O159" s="154">
        <f>SUM(O160:O161)</f>
        <v>0</v>
      </c>
      <c r="P159" s="292"/>
      <c r="Q159" s="297"/>
      <c r="R159" s="776"/>
      <c r="S159" s="776"/>
      <c r="T159" s="776"/>
      <c r="U159" s="776"/>
    </row>
    <row r="160" spans="1:21" hidden="1" x14ac:dyDescent="0.25">
      <c r="A160" s="26">
        <v>2381</v>
      </c>
      <c r="B160" s="40" t="s">
        <v>155</v>
      </c>
      <c r="C160" s="189">
        <f t="shared" si="100"/>
        <v>0</v>
      </c>
      <c r="D160" s="263"/>
      <c r="E160" s="42"/>
      <c r="F160" s="176">
        <f t="shared" ref="F160:F163" si="148">D160+E160</f>
        <v>0</v>
      </c>
      <c r="G160" s="220"/>
      <c r="H160" s="42"/>
      <c r="I160" s="90">
        <f t="shared" ref="I160:I163" si="149">G160+H160</f>
        <v>0</v>
      </c>
      <c r="J160" s="263"/>
      <c r="K160" s="42"/>
      <c r="L160" s="176">
        <f t="shared" ref="L160:L163" si="150">J160+K160</f>
        <v>0</v>
      </c>
      <c r="M160" s="220"/>
      <c r="N160" s="42"/>
      <c r="O160" s="90">
        <f t="shared" ref="O160:O163" si="151">M160+N160</f>
        <v>0</v>
      </c>
      <c r="P160" s="290"/>
      <c r="Q160" s="297"/>
      <c r="R160" s="776"/>
      <c r="S160" s="776"/>
      <c r="T160" s="776"/>
      <c r="U160" s="776"/>
    </row>
    <row r="161" spans="1:21" ht="24" hidden="1" x14ac:dyDescent="0.25">
      <c r="A161" s="29">
        <v>2389</v>
      </c>
      <c r="B161" s="43" t="s">
        <v>156</v>
      </c>
      <c r="C161" s="190">
        <f t="shared" si="100"/>
        <v>0</v>
      </c>
      <c r="D161" s="264"/>
      <c r="E161" s="45"/>
      <c r="F161" s="95">
        <f t="shared" si="148"/>
        <v>0</v>
      </c>
      <c r="G161" s="230"/>
      <c r="H161" s="45"/>
      <c r="I161" s="91">
        <f t="shared" si="149"/>
        <v>0</v>
      </c>
      <c r="J161" s="264"/>
      <c r="K161" s="45"/>
      <c r="L161" s="95">
        <f t="shared" si="150"/>
        <v>0</v>
      </c>
      <c r="M161" s="230"/>
      <c r="N161" s="45"/>
      <c r="O161" s="91">
        <f t="shared" si="151"/>
        <v>0</v>
      </c>
      <c r="P161" s="291"/>
      <c r="Q161" s="297"/>
      <c r="R161" s="776"/>
      <c r="S161" s="776"/>
      <c r="T161" s="776"/>
      <c r="U161" s="776"/>
    </row>
    <row r="162" spans="1:21" hidden="1" x14ac:dyDescent="0.25">
      <c r="A162" s="73">
        <v>2390</v>
      </c>
      <c r="B162" s="58" t="s">
        <v>157</v>
      </c>
      <c r="C162" s="195">
        <f t="shared" si="100"/>
        <v>0</v>
      </c>
      <c r="D162" s="261"/>
      <c r="E162" s="77"/>
      <c r="F162" s="174">
        <f t="shared" si="148"/>
        <v>0</v>
      </c>
      <c r="G162" s="232"/>
      <c r="H162" s="77"/>
      <c r="I162" s="154">
        <f t="shared" si="149"/>
        <v>0</v>
      </c>
      <c r="J162" s="261"/>
      <c r="K162" s="77"/>
      <c r="L162" s="174">
        <f t="shared" si="150"/>
        <v>0</v>
      </c>
      <c r="M162" s="232"/>
      <c r="N162" s="77"/>
      <c r="O162" s="154">
        <f t="shared" si="151"/>
        <v>0</v>
      </c>
      <c r="P162" s="292"/>
      <c r="Q162" s="297"/>
      <c r="R162" s="776"/>
      <c r="S162" s="776"/>
      <c r="T162" s="776"/>
      <c r="U162" s="776"/>
    </row>
    <row r="163" spans="1:21" hidden="1" x14ac:dyDescent="0.25">
      <c r="A163" s="35">
        <v>2400</v>
      </c>
      <c r="B163" s="72" t="s">
        <v>158</v>
      </c>
      <c r="C163" s="188">
        <f t="shared" si="100"/>
        <v>0</v>
      </c>
      <c r="D163" s="248"/>
      <c r="E163" s="80"/>
      <c r="F163" s="175">
        <f t="shared" si="148"/>
        <v>0</v>
      </c>
      <c r="G163" s="234"/>
      <c r="H163" s="80"/>
      <c r="I163" s="123">
        <f t="shared" si="149"/>
        <v>0</v>
      </c>
      <c r="J163" s="248"/>
      <c r="K163" s="80"/>
      <c r="L163" s="175">
        <f t="shared" si="150"/>
        <v>0</v>
      </c>
      <c r="M163" s="234"/>
      <c r="N163" s="80"/>
      <c r="O163" s="123">
        <f t="shared" si="151"/>
        <v>0</v>
      </c>
      <c r="P163" s="293"/>
      <c r="Q163" s="297"/>
      <c r="R163" s="776"/>
      <c r="S163" s="776"/>
      <c r="T163" s="776"/>
      <c r="U163" s="776"/>
    </row>
    <row r="164" spans="1:21" ht="24" x14ac:dyDescent="0.25">
      <c r="A164" s="35">
        <v>2500</v>
      </c>
      <c r="B164" s="72" t="s">
        <v>159</v>
      </c>
      <c r="C164" s="188">
        <f t="shared" si="100"/>
        <v>614</v>
      </c>
      <c r="D164" s="130">
        <f t="shared" ref="D164:E164" si="152">SUM(D165,D170)</f>
        <v>614</v>
      </c>
      <c r="E164" s="123">
        <f t="shared" si="152"/>
        <v>0</v>
      </c>
      <c r="F164" s="898">
        <f>SUM(F165,F170)</f>
        <v>614</v>
      </c>
      <c r="G164" s="228">
        <f t="shared" ref="G164:O164" si="153">SUM(G165,G170)</f>
        <v>0</v>
      </c>
      <c r="H164" s="123">
        <f t="shared" si="153"/>
        <v>0</v>
      </c>
      <c r="I164" s="898">
        <f t="shared" si="153"/>
        <v>0</v>
      </c>
      <c r="J164" s="130">
        <f t="shared" si="153"/>
        <v>0</v>
      </c>
      <c r="K164" s="38">
        <f t="shared" si="153"/>
        <v>0</v>
      </c>
      <c r="L164" s="175">
        <f t="shared" si="153"/>
        <v>0</v>
      </c>
      <c r="M164" s="228">
        <f t="shared" si="153"/>
        <v>0</v>
      </c>
      <c r="N164" s="38">
        <f t="shared" si="153"/>
        <v>0</v>
      </c>
      <c r="O164" s="123">
        <f t="shared" si="153"/>
        <v>0</v>
      </c>
      <c r="P164" s="314"/>
      <c r="Q164" s="297"/>
      <c r="R164" s="776"/>
      <c r="S164" s="776"/>
      <c r="T164" s="776"/>
      <c r="U164" s="776"/>
    </row>
    <row r="165" spans="1:21" ht="16.5" customHeight="1" x14ac:dyDescent="0.25">
      <c r="A165" s="341">
        <v>2510</v>
      </c>
      <c r="B165" s="40" t="s">
        <v>160</v>
      </c>
      <c r="C165" s="189">
        <f t="shared" si="100"/>
        <v>614</v>
      </c>
      <c r="D165" s="131">
        <f t="shared" ref="D165:E165" si="154">SUM(D166:D169)</f>
        <v>614</v>
      </c>
      <c r="E165" s="90">
        <f t="shared" si="154"/>
        <v>0</v>
      </c>
      <c r="F165" s="900">
        <f>SUM(F166:F169)</f>
        <v>614</v>
      </c>
      <c r="G165" s="233">
        <f t="shared" ref="G165:O165" si="155">SUM(G166:G169)</f>
        <v>0</v>
      </c>
      <c r="H165" s="90">
        <f t="shared" si="155"/>
        <v>0</v>
      </c>
      <c r="I165" s="900">
        <f t="shared" si="155"/>
        <v>0</v>
      </c>
      <c r="J165" s="131">
        <f t="shared" si="155"/>
        <v>0</v>
      </c>
      <c r="K165" s="79">
        <f t="shared" si="155"/>
        <v>0</v>
      </c>
      <c r="L165" s="176">
        <f t="shared" si="155"/>
        <v>0</v>
      </c>
      <c r="M165" s="233">
        <f t="shared" si="155"/>
        <v>0</v>
      </c>
      <c r="N165" s="79">
        <f t="shared" si="155"/>
        <v>0</v>
      </c>
      <c r="O165" s="155">
        <f t="shared" si="155"/>
        <v>0</v>
      </c>
      <c r="P165" s="295"/>
      <c r="Q165" s="297"/>
      <c r="R165" s="776"/>
      <c r="S165" s="776"/>
      <c r="T165" s="776"/>
      <c r="U165" s="776"/>
    </row>
    <row r="166" spans="1:21" ht="24" hidden="1" x14ac:dyDescent="0.25">
      <c r="A166" s="30">
        <v>2512</v>
      </c>
      <c r="B166" s="43" t="s">
        <v>161</v>
      </c>
      <c r="C166" s="190">
        <f t="shared" si="100"/>
        <v>0</v>
      </c>
      <c r="D166" s="264"/>
      <c r="E166" s="45"/>
      <c r="F166" s="95">
        <f t="shared" ref="F166:F171" si="156">D166+E166</f>
        <v>0</v>
      </c>
      <c r="G166" s="230"/>
      <c r="H166" s="45"/>
      <c r="I166" s="91">
        <f t="shared" ref="I166:I171" si="157">G166+H166</f>
        <v>0</v>
      </c>
      <c r="J166" s="264"/>
      <c r="K166" s="45"/>
      <c r="L166" s="95">
        <f t="shared" ref="L166:L171" si="158">J166+K166</f>
        <v>0</v>
      </c>
      <c r="M166" s="230"/>
      <c r="N166" s="45"/>
      <c r="O166" s="91">
        <f t="shared" ref="O166:O171" si="159">M166+N166</f>
        <v>0</v>
      </c>
      <c r="P166" s="291"/>
      <c r="Q166" s="297"/>
      <c r="R166" s="776"/>
      <c r="S166" s="776"/>
      <c r="T166" s="776"/>
      <c r="U166" s="776"/>
    </row>
    <row r="167" spans="1:21" ht="36" x14ac:dyDescent="0.25">
      <c r="A167" s="30">
        <v>2513</v>
      </c>
      <c r="B167" s="43" t="s">
        <v>162</v>
      </c>
      <c r="C167" s="190">
        <f t="shared" si="100"/>
        <v>614</v>
      </c>
      <c r="D167" s="264">
        <v>614</v>
      </c>
      <c r="E167" s="705"/>
      <c r="F167" s="899">
        <f t="shared" si="156"/>
        <v>614</v>
      </c>
      <c r="G167" s="230"/>
      <c r="H167" s="705"/>
      <c r="I167" s="899">
        <f t="shared" si="157"/>
        <v>0</v>
      </c>
      <c r="J167" s="264"/>
      <c r="K167" s="45"/>
      <c r="L167" s="95">
        <f t="shared" si="158"/>
        <v>0</v>
      </c>
      <c r="M167" s="230"/>
      <c r="N167" s="45"/>
      <c r="O167" s="91">
        <f t="shared" si="159"/>
        <v>0</v>
      </c>
      <c r="P167" s="291"/>
      <c r="Q167" s="297"/>
      <c r="R167" s="776"/>
      <c r="S167" s="776"/>
      <c r="T167" s="776"/>
      <c r="U167" s="776"/>
    </row>
    <row r="168" spans="1:21" ht="24" hidden="1" x14ac:dyDescent="0.25">
      <c r="A168" s="30">
        <v>2515</v>
      </c>
      <c r="B168" s="43" t="s">
        <v>163</v>
      </c>
      <c r="C168" s="190">
        <f t="shared" si="100"/>
        <v>0</v>
      </c>
      <c r="D168" s="264"/>
      <c r="E168" s="45"/>
      <c r="F168" s="95">
        <f t="shared" si="156"/>
        <v>0</v>
      </c>
      <c r="G168" s="230"/>
      <c r="H168" s="45"/>
      <c r="I168" s="91">
        <f t="shared" si="157"/>
        <v>0</v>
      </c>
      <c r="J168" s="264"/>
      <c r="K168" s="45"/>
      <c r="L168" s="95">
        <f t="shared" si="158"/>
        <v>0</v>
      </c>
      <c r="M168" s="230"/>
      <c r="N168" s="45"/>
      <c r="O168" s="91">
        <f t="shared" si="159"/>
        <v>0</v>
      </c>
      <c r="P168" s="291"/>
      <c r="Q168" s="297"/>
      <c r="R168" s="776"/>
      <c r="S168" s="776"/>
      <c r="T168" s="776"/>
      <c r="U168" s="776"/>
    </row>
    <row r="169" spans="1:21" ht="24" hidden="1" x14ac:dyDescent="0.25">
      <c r="A169" s="30">
        <v>2519</v>
      </c>
      <c r="B169" s="43" t="s">
        <v>164</v>
      </c>
      <c r="C169" s="190">
        <f t="shared" si="100"/>
        <v>0</v>
      </c>
      <c r="D169" s="264"/>
      <c r="E169" s="45"/>
      <c r="F169" s="95">
        <f t="shared" si="156"/>
        <v>0</v>
      </c>
      <c r="G169" s="230"/>
      <c r="H169" s="45"/>
      <c r="I169" s="91">
        <f t="shared" si="157"/>
        <v>0</v>
      </c>
      <c r="J169" s="264"/>
      <c r="K169" s="45"/>
      <c r="L169" s="95">
        <f t="shared" si="158"/>
        <v>0</v>
      </c>
      <c r="M169" s="230"/>
      <c r="N169" s="45"/>
      <c r="O169" s="91">
        <f t="shared" si="159"/>
        <v>0</v>
      </c>
      <c r="P169" s="291"/>
      <c r="Q169" s="297"/>
      <c r="R169" s="776"/>
      <c r="S169" s="776"/>
      <c r="T169" s="776"/>
      <c r="U169" s="776"/>
    </row>
    <row r="170" spans="1:21" ht="24" hidden="1" x14ac:dyDescent="0.25">
      <c r="A170" s="75">
        <v>2520</v>
      </c>
      <c r="B170" s="43" t="s">
        <v>165</v>
      </c>
      <c r="C170" s="190">
        <f t="shared" si="100"/>
        <v>0</v>
      </c>
      <c r="D170" s="264"/>
      <c r="E170" s="45"/>
      <c r="F170" s="95">
        <f t="shared" si="156"/>
        <v>0</v>
      </c>
      <c r="G170" s="230"/>
      <c r="H170" s="45"/>
      <c r="I170" s="91">
        <f t="shared" si="157"/>
        <v>0</v>
      </c>
      <c r="J170" s="264"/>
      <c r="K170" s="45"/>
      <c r="L170" s="95">
        <f t="shared" si="158"/>
        <v>0</v>
      </c>
      <c r="M170" s="230"/>
      <c r="N170" s="45"/>
      <c r="O170" s="91">
        <f t="shared" si="159"/>
        <v>0</v>
      </c>
      <c r="P170" s="291"/>
      <c r="Q170" s="297"/>
      <c r="R170" s="776"/>
      <c r="S170" s="776"/>
      <c r="T170" s="776"/>
      <c r="U170" s="776"/>
    </row>
    <row r="171" spans="1:21" s="81" customFormat="1" ht="48" hidden="1" x14ac:dyDescent="0.25">
      <c r="A171" s="17">
        <v>2800</v>
      </c>
      <c r="B171" s="40" t="s">
        <v>166</v>
      </c>
      <c r="C171" s="189">
        <f t="shared" si="100"/>
        <v>0</v>
      </c>
      <c r="D171" s="263"/>
      <c r="E171" s="42"/>
      <c r="F171" s="325">
        <f t="shared" si="156"/>
        <v>0</v>
      </c>
      <c r="G171" s="212"/>
      <c r="H171" s="28"/>
      <c r="I171" s="331">
        <f t="shared" si="157"/>
        <v>0</v>
      </c>
      <c r="J171" s="245"/>
      <c r="K171" s="28"/>
      <c r="L171" s="325">
        <f t="shared" si="158"/>
        <v>0</v>
      </c>
      <c r="M171" s="212"/>
      <c r="N171" s="28"/>
      <c r="O171" s="331">
        <f t="shared" si="159"/>
        <v>0</v>
      </c>
      <c r="P171" s="288"/>
      <c r="Q171" s="300"/>
      <c r="R171" s="776"/>
      <c r="S171" s="776"/>
      <c r="T171" s="776"/>
      <c r="U171" s="776"/>
    </row>
    <row r="172" spans="1:21" hidden="1" x14ac:dyDescent="0.25">
      <c r="A172" s="70">
        <v>3000</v>
      </c>
      <c r="B172" s="70" t="s">
        <v>167</v>
      </c>
      <c r="C172" s="200">
        <f t="shared" si="100"/>
        <v>0</v>
      </c>
      <c r="D172" s="137">
        <f t="shared" ref="D172:E172" si="160">SUM(D173,D183)</f>
        <v>0</v>
      </c>
      <c r="E172" s="71">
        <f t="shared" si="160"/>
        <v>0</v>
      </c>
      <c r="F172" s="172">
        <f>SUM(F173,F183)</f>
        <v>0</v>
      </c>
      <c r="G172" s="227">
        <f t="shared" ref="G172:N172" si="161">SUM(G173,G183)</f>
        <v>0</v>
      </c>
      <c r="H172" s="71">
        <f t="shared" si="161"/>
        <v>0</v>
      </c>
      <c r="I172" s="125">
        <f t="shared" si="161"/>
        <v>0</v>
      </c>
      <c r="J172" s="137">
        <f t="shared" si="161"/>
        <v>0</v>
      </c>
      <c r="K172" s="71">
        <f t="shared" si="161"/>
        <v>0</v>
      </c>
      <c r="L172" s="172">
        <f t="shared" si="161"/>
        <v>0</v>
      </c>
      <c r="M172" s="227">
        <f t="shared" si="161"/>
        <v>0</v>
      </c>
      <c r="N172" s="71">
        <f t="shared" si="161"/>
        <v>0</v>
      </c>
      <c r="O172" s="125">
        <f>SUM(O173,O183)</f>
        <v>0</v>
      </c>
      <c r="P172" s="313"/>
      <c r="Q172" s="297"/>
      <c r="R172" s="776"/>
      <c r="S172" s="776"/>
      <c r="T172" s="776"/>
      <c r="U172" s="776"/>
    </row>
    <row r="173" spans="1:21" ht="24" hidden="1" x14ac:dyDescent="0.25">
      <c r="A173" s="35">
        <v>3200</v>
      </c>
      <c r="B173" s="82" t="s">
        <v>168</v>
      </c>
      <c r="C173" s="188">
        <f t="shared" si="100"/>
        <v>0</v>
      </c>
      <c r="D173" s="130">
        <f t="shared" ref="D173:E173" si="162">SUM(D174,D178)</f>
        <v>0</v>
      </c>
      <c r="E173" s="38">
        <f t="shared" si="162"/>
        <v>0</v>
      </c>
      <c r="F173" s="175">
        <f>SUM(F174,F178)</f>
        <v>0</v>
      </c>
      <c r="G173" s="228">
        <f t="shared" ref="G173:O173" si="163">SUM(G174,G178)</f>
        <v>0</v>
      </c>
      <c r="H173" s="38">
        <f t="shared" si="163"/>
        <v>0</v>
      </c>
      <c r="I173" s="123">
        <f t="shared" si="163"/>
        <v>0</v>
      </c>
      <c r="J173" s="130">
        <f t="shared" si="163"/>
        <v>0</v>
      </c>
      <c r="K173" s="38">
        <f t="shared" si="163"/>
        <v>0</v>
      </c>
      <c r="L173" s="175">
        <f t="shared" si="163"/>
        <v>0</v>
      </c>
      <c r="M173" s="228">
        <f t="shared" si="163"/>
        <v>0</v>
      </c>
      <c r="N173" s="38">
        <f t="shared" si="163"/>
        <v>0</v>
      </c>
      <c r="O173" s="124">
        <f t="shared" si="163"/>
        <v>0</v>
      </c>
      <c r="P173" s="314"/>
      <c r="Q173" s="297"/>
      <c r="R173" s="776"/>
      <c r="S173" s="776"/>
      <c r="T173" s="776"/>
      <c r="U173" s="776"/>
    </row>
    <row r="174" spans="1:21" ht="36" hidden="1" x14ac:dyDescent="0.25">
      <c r="A174" s="341">
        <v>3260</v>
      </c>
      <c r="B174" s="40" t="s">
        <v>169</v>
      </c>
      <c r="C174" s="189">
        <f t="shared" si="100"/>
        <v>0</v>
      </c>
      <c r="D174" s="131">
        <f t="shared" ref="D174:E174" si="164">SUM(D175:D177)</f>
        <v>0</v>
      </c>
      <c r="E174" s="79">
        <f t="shared" si="164"/>
        <v>0</v>
      </c>
      <c r="F174" s="176">
        <f>SUM(F175:F177)</f>
        <v>0</v>
      </c>
      <c r="G174" s="233">
        <f t="shared" ref="G174:N174" si="165">SUM(G175:G177)</f>
        <v>0</v>
      </c>
      <c r="H174" s="79">
        <f t="shared" si="165"/>
        <v>0</v>
      </c>
      <c r="I174" s="90">
        <f t="shared" si="165"/>
        <v>0</v>
      </c>
      <c r="J174" s="131">
        <f t="shared" si="165"/>
        <v>0</v>
      </c>
      <c r="K174" s="79">
        <f t="shared" si="165"/>
        <v>0</v>
      </c>
      <c r="L174" s="176">
        <f t="shared" si="165"/>
        <v>0</v>
      </c>
      <c r="M174" s="233">
        <f t="shared" si="165"/>
        <v>0</v>
      </c>
      <c r="N174" s="79">
        <f t="shared" si="165"/>
        <v>0</v>
      </c>
      <c r="O174" s="90">
        <f>SUM(O175:O177)</f>
        <v>0</v>
      </c>
      <c r="P174" s="290"/>
      <c r="Q174" s="297"/>
      <c r="R174" s="776"/>
      <c r="S174" s="776"/>
      <c r="T174" s="776"/>
      <c r="U174" s="776"/>
    </row>
    <row r="175" spans="1:21" ht="24" hidden="1" x14ac:dyDescent="0.25">
      <c r="A175" s="30">
        <v>3261</v>
      </c>
      <c r="B175" s="43" t="s">
        <v>170</v>
      </c>
      <c r="C175" s="190">
        <f t="shared" si="100"/>
        <v>0</v>
      </c>
      <c r="D175" s="264"/>
      <c r="E175" s="45"/>
      <c r="F175" s="95">
        <f t="shared" ref="F175:F177" si="166">D175+E175</f>
        <v>0</v>
      </c>
      <c r="G175" s="230"/>
      <c r="H175" s="45"/>
      <c r="I175" s="91">
        <f t="shared" ref="I175:I177" si="167">G175+H175</f>
        <v>0</v>
      </c>
      <c r="J175" s="264"/>
      <c r="K175" s="45"/>
      <c r="L175" s="95">
        <f t="shared" ref="L175:L177" si="168">J175+K175</f>
        <v>0</v>
      </c>
      <c r="M175" s="230"/>
      <c r="N175" s="45"/>
      <c r="O175" s="91">
        <f t="shared" ref="O175:O177" si="169">M175+N175</f>
        <v>0</v>
      </c>
      <c r="P175" s="291"/>
      <c r="Q175" s="297"/>
      <c r="R175" s="776"/>
      <c r="S175" s="776"/>
      <c r="T175" s="776"/>
      <c r="U175" s="776"/>
    </row>
    <row r="176" spans="1:21" ht="36" hidden="1" x14ac:dyDescent="0.25">
      <c r="A176" s="30">
        <v>3262</v>
      </c>
      <c r="B176" s="43" t="s">
        <v>171</v>
      </c>
      <c r="C176" s="190">
        <f t="shared" si="100"/>
        <v>0</v>
      </c>
      <c r="D176" s="264"/>
      <c r="E176" s="45"/>
      <c r="F176" s="95">
        <f t="shared" si="166"/>
        <v>0</v>
      </c>
      <c r="G176" s="230"/>
      <c r="H176" s="45"/>
      <c r="I176" s="91">
        <f t="shared" si="167"/>
        <v>0</v>
      </c>
      <c r="J176" s="264"/>
      <c r="K176" s="45"/>
      <c r="L176" s="95">
        <f t="shared" si="168"/>
        <v>0</v>
      </c>
      <c r="M176" s="230"/>
      <c r="N176" s="45"/>
      <c r="O176" s="91">
        <f t="shared" si="169"/>
        <v>0</v>
      </c>
      <c r="P176" s="291"/>
      <c r="Q176" s="297"/>
      <c r="R176" s="776"/>
      <c r="S176" s="776"/>
      <c r="T176" s="776"/>
      <c r="U176" s="776"/>
    </row>
    <row r="177" spans="1:21" ht="24" hidden="1" x14ac:dyDescent="0.25">
      <c r="A177" s="30">
        <v>3263</v>
      </c>
      <c r="B177" s="43" t="s">
        <v>172</v>
      </c>
      <c r="C177" s="190">
        <f t="shared" ref="C177:C240" si="170">SUM(F177,I177,L177,O177)</f>
        <v>0</v>
      </c>
      <c r="D177" s="264"/>
      <c r="E177" s="45"/>
      <c r="F177" s="95">
        <f t="shared" si="166"/>
        <v>0</v>
      </c>
      <c r="G177" s="230"/>
      <c r="H177" s="45"/>
      <c r="I177" s="91">
        <f t="shared" si="167"/>
        <v>0</v>
      </c>
      <c r="J177" s="264"/>
      <c r="K177" s="45"/>
      <c r="L177" s="95">
        <f t="shared" si="168"/>
        <v>0</v>
      </c>
      <c r="M177" s="230"/>
      <c r="N177" s="45"/>
      <c r="O177" s="91">
        <f t="shared" si="169"/>
        <v>0</v>
      </c>
      <c r="P177" s="291"/>
      <c r="Q177" s="297"/>
      <c r="R177" s="776"/>
      <c r="S177" s="776"/>
      <c r="T177" s="776"/>
      <c r="U177" s="776"/>
    </row>
    <row r="178" spans="1:21" ht="84" hidden="1" x14ac:dyDescent="0.25">
      <c r="A178" s="341">
        <v>3290</v>
      </c>
      <c r="B178" s="40" t="s">
        <v>300</v>
      </c>
      <c r="C178" s="201">
        <f t="shared" si="170"/>
        <v>0</v>
      </c>
      <c r="D178" s="131">
        <f t="shared" ref="D178:E178" si="171">SUM(D179:D182)</f>
        <v>0</v>
      </c>
      <c r="E178" s="79">
        <f t="shared" si="171"/>
        <v>0</v>
      </c>
      <c r="F178" s="176">
        <f>SUM(F179:F182)</f>
        <v>0</v>
      </c>
      <c r="G178" s="233">
        <f t="shared" ref="G178:O178" si="172">SUM(G179:G182)</f>
        <v>0</v>
      </c>
      <c r="H178" s="79">
        <f t="shared" si="172"/>
        <v>0</v>
      </c>
      <c r="I178" s="90">
        <f t="shared" si="172"/>
        <v>0</v>
      </c>
      <c r="J178" s="131">
        <f t="shared" si="172"/>
        <v>0</v>
      </c>
      <c r="K178" s="79">
        <f t="shared" si="172"/>
        <v>0</v>
      </c>
      <c r="L178" s="176">
        <f t="shared" si="172"/>
        <v>0</v>
      </c>
      <c r="M178" s="233">
        <f t="shared" si="172"/>
        <v>0</v>
      </c>
      <c r="N178" s="79">
        <f t="shared" si="172"/>
        <v>0</v>
      </c>
      <c r="O178" s="156">
        <f t="shared" si="172"/>
        <v>0</v>
      </c>
      <c r="P178" s="294"/>
      <c r="Q178" s="297"/>
      <c r="R178" s="776"/>
      <c r="S178" s="776"/>
      <c r="T178" s="776"/>
      <c r="U178" s="776"/>
    </row>
    <row r="179" spans="1:21" ht="72" hidden="1" x14ac:dyDescent="0.25">
      <c r="A179" s="30">
        <v>3291</v>
      </c>
      <c r="B179" s="43" t="s">
        <v>173</v>
      </c>
      <c r="C179" s="190">
        <f t="shared" si="170"/>
        <v>0</v>
      </c>
      <c r="D179" s="264"/>
      <c r="E179" s="45"/>
      <c r="F179" s="95">
        <f t="shared" ref="F179:F182" si="173">D179+E179</f>
        <v>0</v>
      </c>
      <c r="G179" s="230"/>
      <c r="H179" s="45"/>
      <c r="I179" s="91">
        <f t="shared" ref="I179:I182" si="174">G179+H179</f>
        <v>0</v>
      </c>
      <c r="J179" s="264"/>
      <c r="K179" s="45"/>
      <c r="L179" s="95">
        <f t="shared" ref="L179:L182" si="175">J179+K179</f>
        <v>0</v>
      </c>
      <c r="M179" s="230"/>
      <c r="N179" s="45"/>
      <c r="O179" s="91">
        <f t="shared" ref="O179:O182" si="176">M179+N179</f>
        <v>0</v>
      </c>
      <c r="P179" s="291"/>
      <c r="Q179" s="297"/>
      <c r="R179" s="776"/>
      <c r="S179" s="776"/>
      <c r="T179" s="776"/>
      <c r="U179" s="776"/>
    </row>
    <row r="180" spans="1:21" ht="72" hidden="1" x14ac:dyDescent="0.25">
      <c r="A180" s="30">
        <v>3292</v>
      </c>
      <c r="B180" s="43" t="s">
        <v>174</v>
      </c>
      <c r="C180" s="190">
        <f t="shared" si="170"/>
        <v>0</v>
      </c>
      <c r="D180" s="264"/>
      <c r="E180" s="45"/>
      <c r="F180" s="95">
        <f t="shared" si="173"/>
        <v>0</v>
      </c>
      <c r="G180" s="230"/>
      <c r="H180" s="45"/>
      <c r="I180" s="91">
        <f t="shared" si="174"/>
        <v>0</v>
      </c>
      <c r="J180" s="264"/>
      <c r="K180" s="45"/>
      <c r="L180" s="95">
        <f t="shared" si="175"/>
        <v>0</v>
      </c>
      <c r="M180" s="230"/>
      <c r="N180" s="45"/>
      <c r="O180" s="91">
        <f t="shared" si="176"/>
        <v>0</v>
      </c>
      <c r="P180" s="291"/>
      <c r="Q180" s="297"/>
      <c r="R180" s="776"/>
      <c r="S180" s="776"/>
      <c r="T180" s="776"/>
      <c r="U180" s="776"/>
    </row>
    <row r="181" spans="1:21" ht="72" hidden="1" x14ac:dyDescent="0.25">
      <c r="A181" s="30">
        <v>3293</v>
      </c>
      <c r="B181" s="43" t="s">
        <v>175</v>
      </c>
      <c r="C181" s="190">
        <f t="shared" si="170"/>
        <v>0</v>
      </c>
      <c r="D181" s="264"/>
      <c r="E181" s="45"/>
      <c r="F181" s="95">
        <f t="shared" si="173"/>
        <v>0</v>
      </c>
      <c r="G181" s="230"/>
      <c r="H181" s="45"/>
      <c r="I181" s="91">
        <f t="shared" si="174"/>
        <v>0</v>
      </c>
      <c r="J181" s="264"/>
      <c r="K181" s="45"/>
      <c r="L181" s="95">
        <f t="shared" si="175"/>
        <v>0</v>
      </c>
      <c r="M181" s="230"/>
      <c r="N181" s="45"/>
      <c r="O181" s="91">
        <f t="shared" si="176"/>
        <v>0</v>
      </c>
      <c r="P181" s="291"/>
      <c r="Q181" s="297"/>
      <c r="R181" s="776"/>
      <c r="S181" s="776"/>
      <c r="T181" s="776"/>
      <c r="U181" s="776"/>
    </row>
    <row r="182" spans="1:21" ht="60" hidden="1" x14ac:dyDescent="0.25">
      <c r="A182" s="83">
        <v>3294</v>
      </c>
      <c r="B182" s="43" t="s">
        <v>176</v>
      </c>
      <c r="C182" s="201">
        <f t="shared" si="170"/>
        <v>0</v>
      </c>
      <c r="D182" s="265"/>
      <c r="E182" s="84"/>
      <c r="F182" s="329">
        <f t="shared" si="173"/>
        <v>0</v>
      </c>
      <c r="G182" s="235"/>
      <c r="H182" s="84"/>
      <c r="I182" s="156">
        <f t="shared" si="174"/>
        <v>0</v>
      </c>
      <c r="J182" s="265"/>
      <c r="K182" s="84"/>
      <c r="L182" s="329">
        <f t="shared" si="175"/>
        <v>0</v>
      </c>
      <c r="M182" s="235"/>
      <c r="N182" s="84"/>
      <c r="O182" s="156">
        <f t="shared" si="176"/>
        <v>0</v>
      </c>
      <c r="P182" s="294"/>
      <c r="Q182" s="297"/>
      <c r="R182" s="776"/>
      <c r="S182" s="776"/>
      <c r="T182" s="776"/>
      <c r="U182" s="776"/>
    </row>
    <row r="183" spans="1:21" ht="48" hidden="1" x14ac:dyDescent="0.25">
      <c r="A183" s="51">
        <v>3300</v>
      </c>
      <c r="B183" s="82" t="s">
        <v>177</v>
      </c>
      <c r="C183" s="202">
        <f t="shared" si="170"/>
        <v>0</v>
      </c>
      <c r="D183" s="138">
        <f t="shared" ref="D183:E183" si="177">SUM(D184:D185)</f>
        <v>0</v>
      </c>
      <c r="E183" s="85">
        <f t="shared" si="177"/>
        <v>0</v>
      </c>
      <c r="F183" s="173">
        <f>SUM(F184:F185)</f>
        <v>0</v>
      </c>
      <c r="G183" s="236">
        <f t="shared" ref="G183:O183" si="178">SUM(G184:G185)</f>
        <v>0</v>
      </c>
      <c r="H183" s="85">
        <f t="shared" si="178"/>
        <v>0</v>
      </c>
      <c r="I183" s="124">
        <f t="shared" si="178"/>
        <v>0</v>
      </c>
      <c r="J183" s="138">
        <f t="shared" si="178"/>
        <v>0</v>
      </c>
      <c r="K183" s="85">
        <f t="shared" si="178"/>
        <v>0</v>
      </c>
      <c r="L183" s="173">
        <f t="shared" si="178"/>
        <v>0</v>
      </c>
      <c r="M183" s="236">
        <f t="shared" si="178"/>
        <v>0</v>
      </c>
      <c r="N183" s="85">
        <f t="shared" si="178"/>
        <v>0</v>
      </c>
      <c r="O183" s="124">
        <f t="shared" si="178"/>
        <v>0</v>
      </c>
      <c r="P183" s="314"/>
      <c r="Q183" s="297"/>
      <c r="R183" s="776"/>
      <c r="S183" s="776"/>
      <c r="T183" s="776"/>
      <c r="U183" s="776"/>
    </row>
    <row r="184" spans="1:21" ht="48" hidden="1" x14ac:dyDescent="0.25">
      <c r="A184" s="57">
        <v>3310</v>
      </c>
      <c r="B184" s="58" t="s">
        <v>178</v>
      </c>
      <c r="C184" s="195">
        <f t="shared" si="170"/>
        <v>0</v>
      </c>
      <c r="D184" s="261"/>
      <c r="E184" s="77"/>
      <c r="F184" s="174">
        <f t="shared" ref="F184:F185" si="179">D184+E184</f>
        <v>0</v>
      </c>
      <c r="G184" s="232"/>
      <c r="H184" s="77"/>
      <c r="I184" s="154">
        <f t="shared" ref="I184:I185" si="180">G184+H184</f>
        <v>0</v>
      </c>
      <c r="J184" s="261"/>
      <c r="K184" s="77"/>
      <c r="L184" s="174">
        <f t="shared" ref="L184:L185" si="181">J184+K184</f>
        <v>0</v>
      </c>
      <c r="M184" s="232"/>
      <c r="N184" s="77"/>
      <c r="O184" s="154">
        <f t="shared" ref="O184:O185" si="182">M184+N184</f>
        <v>0</v>
      </c>
      <c r="P184" s="292"/>
      <c r="Q184" s="297"/>
      <c r="R184" s="776"/>
      <c r="S184" s="776"/>
      <c r="T184" s="776"/>
      <c r="U184" s="776"/>
    </row>
    <row r="185" spans="1:21" ht="60" hidden="1" x14ac:dyDescent="0.25">
      <c r="A185" s="27">
        <v>3320</v>
      </c>
      <c r="B185" s="40" t="s">
        <v>179</v>
      </c>
      <c r="C185" s="189">
        <f t="shared" si="170"/>
        <v>0</v>
      </c>
      <c r="D185" s="263"/>
      <c r="E185" s="42"/>
      <c r="F185" s="176">
        <f t="shared" si="179"/>
        <v>0</v>
      </c>
      <c r="G185" s="220"/>
      <c r="H185" s="42"/>
      <c r="I185" s="90">
        <f t="shared" si="180"/>
        <v>0</v>
      </c>
      <c r="J185" s="263"/>
      <c r="K185" s="42"/>
      <c r="L185" s="176">
        <f t="shared" si="181"/>
        <v>0</v>
      </c>
      <c r="M185" s="220"/>
      <c r="N185" s="42"/>
      <c r="O185" s="90">
        <f t="shared" si="182"/>
        <v>0</v>
      </c>
      <c r="P185" s="290"/>
      <c r="Q185" s="297"/>
      <c r="R185" s="776"/>
      <c r="S185" s="776"/>
      <c r="T185" s="776"/>
      <c r="U185" s="776"/>
    </row>
    <row r="186" spans="1:21" hidden="1" x14ac:dyDescent="0.25">
      <c r="A186" s="87">
        <v>4000</v>
      </c>
      <c r="B186" s="70" t="s">
        <v>180</v>
      </c>
      <c r="C186" s="200">
        <f t="shared" si="170"/>
        <v>0</v>
      </c>
      <c r="D186" s="137">
        <f t="shared" ref="D186:E186" si="183">SUM(D187,D190)</f>
        <v>0</v>
      </c>
      <c r="E186" s="71">
        <f t="shared" si="183"/>
        <v>0</v>
      </c>
      <c r="F186" s="172">
        <f>SUM(F187,F190)</f>
        <v>0</v>
      </c>
      <c r="G186" s="227">
        <f t="shared" ref="G186:N186" si="184">SUM(G187,G190)</f>
        <v>0</v>
      </c>
      <c r="H186" s="71">
        <f t="shared" si="184"/>
        <v>0</v>
      </c>
      <c r="I186" s="125">
        <f t="shared" si="184"/>
        <v>0</v>
      </c>
      <c r="J186" s="137">
        <f t="shared" si="184"/>
        <v>0</v>
      </c>
      <c r="K186" s="71">
        <f t="shared" si="184"/>
        <v>0</v>
      </c>
      <c r="L186" s="172">
        <f t="shared" si="184"/>
        <v>0</v>
      </c>
      <c r="M186" s="227">
        <f t="shared" si="184"/>
        <v>0</v>
      </c>
      <c r="N186" s="71">
        <f t="shared" si="184"/>
        <v>0</v>
      </c>
      <c r="O186" s="125">
        <f>SUM(O187,O190)</f>
        <v>0</v>
      </c>
      <c r="P186" s="313"/>
      <c r="Q186" s="297"/>
      <c r="R186" s="776"/>
      <c r="S186" s="776"/>
      <c r="T186" s="776"/>
      <c r="U186" s="776"/>
    </row>
    <row r="187" spans="1:21" ht="24" hidden="1" x14ac:dyDescent="0.25">
      <c r="A187" s="88">
        <v>4200</v>
      </c>
      <c r="B187" s="72" t="s">
        <v>181</v>
      </c>
      <c r="C187" s="188">
        <f t="shared" si="170"/>
        <v>0</v>
      </c>
      <c r="D187" s="130">
        <f t="shared" ref="D187:E187" si="185">SUM(D188,D189)</f>
        <v>0</v>
      </c>
      <c r="E187" s="38">
        <f t="shared" si="185"/>
        <v>0</v>
      </c>
      <c r="F187" s="175">
        <f>SUM(F188,F189)</f>
        <v>0</v>
      </c>
      <c r="G187" s="228">
        <f t="shared" ref="G187:N187" si="186">SUM(G188,G189)</f>
        <v>0</v>
      </c>
      <c r="H187" s="38">
        <f t="shared" si="186"/>
        <v>0</v>
      </c>
      <c r="I187" s="123">
        <f t="shared" si="186"/>
        <v>0</v>
      </c>
      <c r="J187" s="130">
        <f t="shared" si="186"/>
        <v>0</v>
      </c>
      <c r="K187" s="38">
        <f t="shared" si="186"/>
        <v>0</v>
      </c>
      <c r="L187" s="175">
        <f t="shared" si="186"/>
        <v>0</v>
      </c>
      <c r="M187" s="228">
        <f t="shared" si="186"/>
        <v>0</v>
      </c>
      <c r="N187" s="38">
        <f t="shared" si="186"/>
        <v>0</v>
      </c>
      <c r="O187" s="123">
        <f>SUM(O188,O189)</f>
        <v>0</v>
      </c>
      <c r="P187" s="293"/>
      <c r="Q187" s="297"/>
      <c r="R187" s="776"/>
      <c r="S187" s="776"/>
      <c r="T187" s="776"/>
      <c r="U187" s="776"/>
    </row>
    <row r="188" spans="1:21" ht="36" hidden="1" x14ac:dyDescent="0.25">
      <c r="A188" s="341">
        <v>4240</v>
      </c>
      <c r="B188" s="40" t="s">
        <v>182</v>
      </c>
      <c r="C188" s="189">
        <f t="shared" si="170"/>
        <v>0</v>
      </c>
      <c r="D188" s="263"/>
      <c r="E188" s="42"/>
      <c r="F188" s="176">
        <f t="shared" ref="F188:F189" si="187">D188+E188</f>
        <v>0</v>
      </c>
      <c r="G188" s="220"/>
      <c r="H188" s="42"/>
      <c r="I188" s="90">
        <f t="shared" ref="I188:I189" si="188">G188+H188</f>
        <v>0</v>
      </c>
      <c r="J188" s="263"/>
      <c r="K188" s="42"/>
      <c r="L188" s="176">
        <f t="shared" ref="L188:L189" si="189">J188+K188</f>
        <v>0</v>
      </c>
      <c r="M188" s="220"/>
      <c r="N188" s="42"/>
      <c r="O188" s="90">
        <f t="shared" ref="O188:O189" si="190">M188+N188</f>
        <v>0</v>
      </c>
      <c r="P188" s="290"/>
      <c r="Q188" s="297"/>
      <c r="R188" s="776"/>
      <c r="S188" s="776"/>
      <c r="T188" s="776"/>
      <c r="U188" s="776"/>
    </row>
    <row r="189" spans="1:21" ht="24" hidden="1" x14ac:dyDescent="0.25">
      <c r="A189" s="75">
        <v>4250</v>
      </c>
      <c r="B189" s="43" t="s">
        <v>183</v>
      </c>
      <c r="C189" s="190">
        <f t="shared" si="170"/>
        <v>0</v>
      </c>
      <c r="D189" s="264"/>
      <c r="E189" s="45"/>
      <c r="F189" s="95">
        <f t="shared" si="187"/>
        <v>0</v>
      </c>
      <c r="G189" s="230"/>
      <c r="H189" s="45"/>
      <c r="I189" s="91">
        <f t="shared" si="188"/>
        <v>0</v>
      </c>
      <c r="J189" s="264"/>
      <c r="K189" s="45"/>
      <c r="L189" s="95">
        <f t="shared" si="189"/>
        <v>0</v>
      </c>
      <c r="M189" s="230"/>
      <c r="N189" s="45"/>
      <c r="O189" s="91">
        <f t="shared" si="190"/>
        <v>0</v>
      </c>
      <c r="P189" s="291"/>
      <c r="Q189" s="297"/>
      <c r="R189" s="776"/>
      <c r="S189" s="776"/>
      <c r="T189" s="776"/>
      <c r="U189" s="776"/>
    </row>
    <row r="190" spans="1:21" hidden="1" x14ac:dyDescent="0.25">
      <c r="A190" s="35">
        <v>4300</v>
      </c>
      <c r="B190" s="72" t="s">
        <v>184</v>
      </c>
      <c r="C190" s="188">
        <f t="shared" si="170"/>
        <v>0</v>
      </c>
      <c r="D190" s="130">
        <f t="shared" ref="D190:E190" si="191">SUM(D191)</f>
        <v>0</v>
      </c>
      <c r="E190" s="38">
        <f t="shared" si="191"/>
        <v>0</v>
      </c>
      <c r="F190" s="175">
        <f>SUM(F191)</f>
        <v>0</v>
      </c>
      <c r="G190" s="228">
        <f t="shared" ref="G190:N190" si="192">SUM(G191)</f>
        <v>0</v>
      </c>
      <c r="H190" s="38">
        <f t="shared" si="192"/>
        <v>0</v>
      </c>
      <c r="I190" s="123">
        <f t="shared" si="192"/>
        <v>0</v>
      </c>
      <c r="J190" s="130">
        <f t="shared" si="192"/>
        <v>0</v>
      </c>
      <c r="K190" s="38">
        <f t="shared" si="192"/>
        <v>0</v>
      </c>
      <c r="L190" s="175">
        <f t="shared" si="192"/>
        <v>0</v>
      </c>
      <c r="M190" s="228">
        <f t="shared" si="192"/>
        <v>0</v>
      </c>
      <c r="N190" s="38">
        <f t="shared" si="192"/>
        <v>0</v>
      </c>
      <c r="O190" s="123">
        <f>SUM(O191)</f>
        <v>0</v>
      </c>
      <c r="P190" s="293"/>
      <c r="Q190" s="297"/>
      <c r="R190" s="776"/>
      <c r="S190" s="776"/>
      <c r="T190" s="776"/>
      <c r="U190" s="776"/>
    </row>
    <row r="191" spans="1:21" ht="24" hidden="1" x14ac:dyDescent="0.25">
      <c r="A191" s="341">
        <v>4310</v>
      </c>
      <c r="B191" s="40" t="s">
        <v>185</v>
      </c>
      <c r="C191" s="189">
        <f t="shared" si="170"/>
        <v>0</v>
      </c>
      <c r="D191" s="131">
        <f t="shared" ref="D191:E191" si="193">SUM(D192:D192)</f>
        <v>0</v>
      </c>
      <c r="E191" s="79">
        <f t="shared" si="193"/>
        <v>0</v>
      </c>
      <c r="F191" s="176">
        <f>SUM(F192:F192)</f>
        <v>0</v>
      </c>
      <c r="G191" s="233">
        <f t="shared" ref="G191:N191" si="194">SUM(G192:G192)</f>
        <v>0</v>
      </c>
      <c r="H191" s="79">
        <f t="shared" si="194"/>
        <v>0</v>
      </c>
      <c r="I191" s="90">
        <f t="shared" si="194"/>
        <v>0</v>
      </c>
      <c r="J191" s="131">
        <f t="shared" si="194"/>
        <v>0</v>
      </c>
      <c r="K191" s="79">
        <f t="shared" si="194"/>
        <v>0</v>
      </c>
      <c r="L191" s="176">
        <f t="shared" si="194"/>
        <v>0</v>
      </c>
      <c r="M191" s="233">
        <f t="shared" si="194"/>
        <v>0</v>
      </c>
      <c r="N191" s="79">
        <f t="shared" si="194"/>
        <v>0</v>
      </c>
      <c r="O191" s="90">
        <f>SUM(O192:O192)</f>
        <v>0</v>
      </c>
      <c r="P191" s="290"/>
      <c r="Q191" s="297"/>
      <c r="R191" s="776"/>
      <c r="S191" s="776"/>
      <c r="T191" s="776"/>
      <c r="U191" s="776"/>
    </row>
    <row r="192" spans="1:21" ht="36" hidden="1" x14ac:dyDescent="0.25">
      <c r="A192" s="30">
        <v>4311</v>
      </c>
      <c r="B192" s="43" t="s">
        <v>186</v>
      </c>
      <c r="C192" s="190">
        <f t="shared" si="170"/>
        <v>0</v>
      </c>
      <c r="D192" s="264"/>
      <c r="E192" s="45"/>
      <c r="F192" s="95">
        <f>D192+E192</f>
        <v>0</v>
      </c>
      <c r="G192" s="230"/>
      <c r="H192" s="45"/>
      <c r="I192" s="91">
        <f>G192+H192</f>
        <v>0</v>
      </c>
      <c r="J192" s="264"/>
      <c r="K192" s="45"/>
      <c r="L192" s="95">
        <f>J192+K192</f>
        <v>0</v>
      </c>
      <c r="M192" s="230"/>
      <c r="N192" s="45"/>
      <c r="O192" s="91">
        <f>M192+N192</f>
        <v>0</v>
      </c>
      <c r="P192" s="291"/>
      <c r="Q192" s="297"/>
      <c r="R192" s="776"/>
      <c r="S192" s="776"/>
      <c r="T192" s="776"/>
      <c r="U192" s="776"/>
    </row>
    <row r="193" spans="1:21" s="19" customFormat="1" ht="24" x14ac:dyDescent="0.25">
      <c r="A193" s="89"/>
      <c r="B193" s="17" t="s">
        <v>187</v>
      </c>
      <c r="C193" s="199">
        <f t="shared" si="170"/>
        <v>7980</v>
      </c>
      <c r="D193" s="136">
        <f t="shared" ref="D193:E193" si="195">SUM(D194,D229,D268)</f>
        <v>5173</v>
      </c>
      <c r="E193" s="275">
        <f t="shared" si="195"/>
        <v>0</v>
      </c>
      <c r="F193" s="896">
        <f>SUM(F194,F229,F268)</f>
        <v>5173</v>
      </c>
      <c r="G193" s="226">
        <f t="shared" ref="G193:N193" si="196">SUM(G194,G229,G268)</f>
        <v>2307</v>
      </c>
      <c r="H193" s="275">
        <f t="shared" si="196"/>
        <v>0</v>
      </c>
      <c r="I193" s="896">
        <f t="shared" si="196"/>
        <v>2307</v>
      </c>
      <c r="J193" s="136">
        <f t="shared" si="196"/>
        <v>0</v>
      </c>
      <c r="K193" s="69">
        <f t="shared" si="196"/>
        <v>0</v>
      </c>
      <c r="L193" s="171">
        <f t="shared" si="196"/>
        <v>0</v>
      </c>
      <c r="M193" s="226">
        <f t="shared" si="196"/>
        <v>500</v>
      </c>
      <c r="N193" s="69">
        <f t="shared" si="196"/>
        <v>0</v>
      </c>
      <c r="O193" s="157">
        <f>SUM(O194,O229,O268)</f>
        <v>500</v>
      </c>
      <c r="P193" s="316"/>
      <c r="Q193" s="182"/>
      <c r="R193" s="776"/>
      <c r="S193" s="776"/>
      <c r="T193" s="776"/>
      <c r="U193" s="776"/>
    </row>
    <row r="194" spans="1:21" x14ac:dyDescent="0.25">
      <c r="A194" s="70">
        <v>5000</v>
      </c>
      <c r="B194" s="70" t="s">
        <v>188</v>
      </c>
      <c r="C194" s="200">
        <f t="shared" si="170"/>
        <v>7980</v>
      </c>
      <c r="D194" s="137">
        <f t="shared" ref="D194:E194" si="197">D195+D203</f>
        <v>5173</v>
      </c>
      <c r="E194" s="125">
        <f t="shared" si="197"/>
        <v>0</v>
      </c>
      <c r="F194" s="897">
        <f>F195+F203</f>
        <v>5173</v>
      </c>
      <c r="G194" s="227">
        <f t="shared" ref="G194:N194" si="198">G195+G203</f>
        <v>2307</v>
      </c>
      <c r="H194" s="125">
        <f t="shared" si="198"/>
        <v>0</v>
      </c>
      <c r="I194" s="897">
        <f t="shared" si="198"/>
        <v>2307</v>
      </c>
      <c r="J194" s="137">
        <f t="shared" si="198"/>
        <v>0</v>
      </c>
      <c r="K194" s="71">
        <f t="shared" si="198"/>
        <v>0</v>
      </c>
      <c r="L194" s="172">
        <f t="shared" si="198"/>
        <v>0</v>
      </c>
      <c r="M194" s="227">
        <f t="shared" si="198"/>
        <v>500</v>
      </c>
      <c r="N194" s="71">
        <f t="shared" si="198"/>
        <v>0</v>
      </c>
      <c r="O194" s="125">
        <f>O195+O203</f>
        <v>500</v>
      </c>
      <c r="P194" s="313"/>
      <c r="Q194" s="297"/>
      <c r="R194" s="776"/>
      <c r="S194" s="776"/>
      <c r="T194" s="776"/>
      <c r="U194" s="776"/>
    </row>
    <row r="195" spans="1:21" x14ac:dyDescent="0.25">
      <c r="A195" s="35">
        <v>5100</v>
      </c>
      <c r="B195" s="72" t="s">
        <v>189</v>
      </c>
      <c r="C195" s="188">
        <f t="shared" si="170"/>
        <v>85</v>
      </c>
      <c r="D195" s="130">
        <f t="shared" ref="D195:E195" si="199">D196+D197+D200+D201+D202</f>
        <v>85</v>
      </c>
      <c r="E195" s="123">
        <f t="shared" si="199"/>
        <v>0</v>
      </c>
      <c r="F195" s="898">
        <f>F196+F197+F200+F201+F202</f>
        <v>85</v>
      </c>
      <c r="G195" s="228">
        <f t="shared" ref="G195:N195" si="200">G196+G197+G200+G201+G202</f>
        <v>0</v>
      </c>
      <c r="H195" s="123">
        <f t="shared" si="200"/>
        <v>0</v>
      </c>
      <c r="I195" s="898">
        <f t="shared" si="200"/>
        <v>0</v>
      </c>
      <c r="J195" s="130">
        <f t="shared" si="200"/>
        <v>0</v>
      </c>
      <c r="K195" s="38">
        <f t="shared" si="200"/>
        <v>0</v>
      </c>
      <c r="L195" s="175">
        <f t="shared" si="200"/>
        <v>0</v>
      </c>
      <c r="M195" s="228">
        <f t="shared" si="200"/>
        <v>0</v>
      </c>
      <c r="N195" s="38">
        <f t="shared" si="200"/>
        <v>0</v>
      </c>
      <c r="O195" s="123">
        <f>O196+O197+O200+O201+O202</f>
        <v>0</v>
      </c>
      <c r="P195" s="293"/>
      <c r="Q195" s="297"/>
      <c r="R195" s="776"/>
      <c r="S195" s="776"/>
      <c r="T195" s="776"/>
      <c r="U195" s="776"/>
    </row>
    <row r="196" spans="1:21" hidden="1" x14ac:dyDescent="0.25">
      <c r="A196" s="341">
        <v>5110</v>
      </c>
      <c r="B196" s="40" t="s">
        <v>190</v>
      </c>
      <c r="C196" s="189">
        <f t="shared" si="170"/>
        <v>0</v>
      </c>
      <c r="D196" s="263"/>
      <c r="E196" s="42"/>
      <c r="F196" s="176">
        <f>D196+E196</f>
        <v>0</v>
      </c>
      <c r="G196" s="220"/>
      <c r="H196" s="42"/>
      <c r="I196" s="90">
        <f>G196+H196</f>
        <v>0</v>
      </c>
      <c r="J196" s="263"/>
      <c r="K196" s="42"/>
      <c r="L196" s="176">
        <f>J196+K196</f>
        <v>0</v>
      </c>
      <c r="M196" s="220"/>
      <c r="N196" s="42"/>
      <c r="O196" s="90">
        <f>M196+N196</f>
        <v>0</v>
      </c>
      <c r="P196" s="290"/>
      <c r="Q196" s="297"/>
      <c r="R196" s="776"/>
      <c r="S196" s="776"/>
      <c r="T196" s="776"/>
      <c r="U196" s="776"/>
    </row>
    <row r="197" spans="1:21" ht="24" x14ac:dyDescent="0.25">
      <c r="A197" s="75">
        <v>5120</v>
      </c>
      <c r="B197" s="43" t="s">
        <v>191</v>
      </c>
      <c r="C197" s="190">
        <f t="shared" si="170"/>
        <v>85</v>
      </c>
      <c r="D197" s="132">
        <f t="shared" ref="D197:E197" si="201">D198+D199</f>
        <v>85</v>
      </c>
      <c r="E197" s="91">
        <f t="shared" si="201"/>
        <v>0</v>
      </c>
      <c r="F197" s="899">
        <f>F198+F199</f>
        <v>85</v>
      </c>
      <c r="G197" s="231">
        <f t="shared" ref="G197:O197" si="202">G198+G199</f>
        <v>0</v>
      </c>
      <c r="H197" s="91">
        <f t="shared" si="202"/>
        <v>0</v>
      </c>
      <c r="I197" s="899">
        <f t="shared" si="202"/>
        <v>0</v>
      </c>
      <c r="J197" s="132">
        <f t="shared" si="202"/>
        <v>0</v>
      </c>
      <c r="K197" s="76">
        <f t="shared" si="202"/>
        <v>0</v>
      </c>
      <c r="L197" s="95">
        <f t="shared" si="202"/>
        <v>0</v>
      </c>
      <c r="M197" s="231">
        <f t="shared" si="202"/>
        <v>0</v>
      </c>
      <c r="N197" s="76">
        <f t="shared" si="202"/>
        <v>0</v>
      </c>
      <c r="O197" s="91">
        <f t="shared" si="202"/>
        <v>0</v>
      </c>
      <c r="P197" s="291"/>
      <c r="Q197" s="297"/>
      <c r="R197" s="776"/>
      <c r="S197" s="776"/>
      <c r="T197" s="776"/>
      <c r="U197" s="776"/>
    </row>
    <row r="198" spans="1:21" x14ac:dyDescent="0.25">
      <c r="A198" s="30">
        <v>5121</v>
      </c>
      <c r="B198" s="43" t="s">
        <v>192</v>
      </c>
      <c r="C198" s="190">
        <f t="shared" si="170"/>
        <v>85</v>
      </c>
      <c r="D198" s="264">
        <v>85</v>
      </c>
      <c r="E198" s="705"/>
      <c r="F198" s="899">
        <f t="shared" ref="F198:F202" si="203">D198+E198</f>
        <v>85</v>
      </c>
      <c r="G198" s="230"/>
      <c r="H198" s="705"/>
      <c r="I198" s="899">
        <f t="shared" ref="I198:I202" si="204">G198+H198</f>
        <v>0</v>
      </c>
      <c r="J198" s="264"/>
      <c r="K198" s="45"/>
      <c r="L198" s="95">
        <f t="shared" ref="L198:L202" si="205">J198+K198</f>
        <v>0</v>
      </c>
      <c r="M198" s="230"/>
      <c r="N198" s="45"/>
      <c r="O198" s="91">
        <f t="shared" ref="O198:O202" si="206">M198+N198</f>
        <v>0</v>
      </c>
      <c r="P198" s="291"/>
      <c r="Q198" s="297"/>
      <c r="R198" s="776"/>
      <c r="S198" s="776"/>
      <c r="T198" s="776"/>
      <c r="U198" s="776"/>
    </row>
    <row r="199" spans="1:21" ht="24" hidden="1" x14ac:dyDescent="0.25">
      <c r="A199" s="30">
        <v>5129</v>
      </c>
      <c r="B199" s="43" t="s">
        <v>193</v>
      </c>
      <c r="C199" s="190">
        <f t="shared" si="170"/>
        <v>0</v>
      </c>
      <c r="D199" s="264"/>
      <c r="E199" s="45"/>
      <c r="F199" s="95">
        <f t="shared" si="203"/>
        <v>0</v>
      </c>
      <c r="G199" s="230"/>
      <c r="H199" s="45"/>
      <c r="I199" s="91">
        <f t="shared" si="204"/>
        <v>0</v>
      </c>
      <c r="J199" s="264"/>
      <c r="K199" s="45"/>
      <c r="L199" s="95">
        <f t="shared" si="205"/>
        <v>0</v>
      </c>
      <c r="M199" s="230"/>
      <c r="N199" s="45"/>
      <c r="O199" s="91">
        <f t="shared" si="206"/>
        <v>0</v>
      </c>
      <c r="P199" s="291"/>
      <c r="Q199" s="297"/>
      <c r="R199" s="776"/>
      <c r="S199" s="776"/>
      <c r="T199" s="776"/>
      <c r="U199" s="776"/>
    </row>
    <row r="200" spans="1:21" hidden="1" x14ac:dyDescent="0.25">
      <c r="A200" s="75">
        <v>5130</v>
      </c>
      <c r="B200" s="43" t="s">
        <v>194</v>
      </c>
      <c r="C200" s="190">
        <f t="shared" si="170"/>
        <v>0</v>
      </c>
      <c r="D200" s="264"/>
      <c r="E200" s="45"/>
      <c r="F200" s="95">
        <f t="shared" si="203"/>
        <v>0</v>
      </c>
      <c r="G200" s="230"/>
      <c r="H200" s="45"/>
      <c r="I200" s="91">
        <f t="shared" si="204"/>
        <v>0</v>
      </c>
      <c r="J200" s="264"/>
      <c r="K200" s="45"/>
      <c r="L200" s="95">
        <f t="shared" si="205"/>
        <v>0</v>
      </c>
      <c r="M200" s="230"/>
      <c r="N200" s="45"/>
      <c r="O200" s="91">
        <f t="shared" si="206"/>
        <v>0</v>
      </c>
      <c r="P200" s="291"/>
      <c r="Q200" s="297"/>
      <c r="R200" s="776"/>
      <c r="S200" s="776"/>
      <c r="T200" s="776"/>
      <c r="U200" s="776"/>
    </row>
    <row r="201" spans="1:21" hidden="1" x14ac:dyDescent="0.25">
      <c r="A201" s="75">
        <v>5140</v>
      </c>
      <c r="B201" s="43" t="s">
        <v>195</v>
      </c>
      <c r="C201" s="190">
        <f t="shared" si="170"/>
        <v>0</v>
      </c>
      <c r="D201" s="264"/>
      <c r="E201" s="45"/>
      <c r="F201" s="95">
        <f t="shared" si="203"/>
        <v>0</v>
      </c>
      <c r="G201" s="230"/>
      <c r="H201" s="45"/>
      <c r="I201" s="91">
        <f t="shared" si="204"/>
        <v>0</v>
      </c>
      <c r="J201" s="264"/>
      <c r="K201" s="45"/>
      <c r="L201" s="95">
        <f t="shared" si="205"/>
        <v>0</v>
      </c>
      <c r="M201" s="230"/>
      <c r="N201" s="45"/>
      <c r="O201" s="91">
        <f t="shared" si="206"/>
        <v>0</v>
      </c>
      <c r="P201" s="291"/>
      <c r="Q201" s="297"/>
      <c r="R201" s="776"/>
      <c r="S201" s="776"/>
      <c r="T201" s="776"/>
      <c r="U201" s="776"/>
    </row>
    <row r="202" spans="1:21" ht="24" hidden="1" x14ac:dyDescent="0.25">
      <c r="A202" s="75">
        <v>5170</v>
      </c>
      <c r="B202" s="43" t="s">
        <v>196</v>
      </c>
      <c r="C202" s="190">
        <f t="shared" si="170"/>
        <v>0</v>
      </c>
      <c r="D202" s="264"/>
      <c r="E202" s="45"/>
      <c r="F202" s="95">
        <f t="shared" si="203"/>
        <v>0</v>
      </c>
      <c r="G202" s="230"/>
      <c r="H202" s="45"/>
      <c r="I202" s="91">
        <f t="shared" si="204"/>
        <v>0</v>
      </c>
      <c r="J202" s="264"/>
      <c r="K202" s="45"/>
      <c r="L202" s="95">
        <f t="shared" si="205"/>
        <v>0</v>
      </c>
      <c r="M202" s="230"/>
      <c r="N202" s="45"/>
      <c r="O202" s="91">
        <f t="shared" si="206"/>
        <v>0</v>
      </c>
      <c r="P202" s="291"/>
      <c r="Q202" s="297"/>
      <c r="R202" s="776"/>
      <c r="S202" s="776"/>
      <c r="T202" s="776"/>
      <c r="U202" s="776"/>
    </row>
    <row r="203" spans="1:21" x14ac:dyDescent="0.25">
      <c r="A203" s="35">
        <v>5200</v>
      </c>
      <c r="B203" s="72" t="s">
        <v>197</v>
      </c>
      <c r="C203" s="188">
        <f t="shared" si="170"/>
        <v>7895</v>
      </c>
      <c r="D203" s="130">
        <f t="shared" ref="D203:E203" si="207">D204+D214+D215+D224+D225+D226+D228</f>
        <v>5088</v>
      </c>
      <c r="E203" s="123">
        <f t="shared" si="207"/>
        <v>0</v>
      </c>
      <c r="F203" s="898">
        <f>F204+F214+F215+F224+F225+F226+F228</f>
        <v>5088</v>
      </c>
      <c r="G203" s="228">
        <f t="shared" ref="G203:O203" si="208">G204+G214+G215+G224+G225+G226+G228</f>
        <v>2307</v>
      </c>
      <c r="H203" s="123">
        <f t="shared" si="208"/>
        <v>0</v>
      </c>
      <c r="I203" s="898">
        <f t="shared" si="208"/>
        <v>2307</v>
      </c>
      <c r="J203" s="130">
        <f t="shared" si="208"/>
        <v>0</v>
      </c>
      <c r="K203" s="38">
        <f t="shared" si="208"/>
        <v>0</v>
      </c>
      <c r="L203" s="175">
        <f t="shared" si="208"/>
        <v>0</v>
      </c>
      <c r="M203" s="228">
        <f t="shared" si="208"/>
        <v>500</v>
      </c>
      <c r="N203" s="38">
        <f t="shared" si="208"/>
        <v>0</v>
      </c>
      <c r="O203" s="123">
        <f t="shared" si="208"/>
        <v>500</v>
      </c>
      <c r="P203" s="293"/>
      <c r="Q203" s="297"/>
      <c r="R203" s="776"/>
      <c r="S203" s="776"/>
      <c r="T203" s="776"/>
      <c r="U203" s="776"/>
    </row>
    <row r="204" spans="1:21" hidden="1" x14ac:dyDescent="0.25">
      <c r="A204" s="73">
        <v>5210</v>
      </c>
      <c r="B204" s="58" t="s">
        <v>198</v>
      </c>
      <c r="C204" s="195">
        <f t="shared" si="170"/>
        <v>0</v>
      </c>
      <c r="D204" s="86">
        <f>SUM(D205:D213)</f>
        <v>0</v>
      </c>
      <c r="E204" s="74">
        <f>SUM(E205:E213)</f>
        <v>0</v>
      </c>
      <c r="F204" s="174">
        <f t="shared" ref="F204:N204" si="209">SUM(F205:F213)</f>
        <v>0</v>
      </c>
      <c r="G204" s="229">
        <f t="shared" si="209"/>
        <v>0</v>
      </c>
      <c r="H204" s="74">
        <f t="shared" si="209"/>
        <v>0</v>
      </c>
      <c r="I204" s="154">
        <f t="shared" si="209"/>
        <v>0</v>
      </c>
      <c r="J204" s="86">
        <f t="shared" si="209"/>
        <v>0</v>
      </c>
      <c r="K204" s="74">
        <f t="shared" si="209"/>
        <v>0</v>
      </c>
      <c r="L204" s="174">
        <f t="shared" si="209"/>
        <v>0</v>
      </c>
      <c r="M204" s="229">
        <f t="shared" si="209"/>
        <v>0</v>
      </c>
      <c r="N204" s="74">
        <f t="shared" si="209"/>
        <v>0</v>
      </c>
      <c r="O204" s="154">
        <f>SUM(O205:O213)</f>
        <v>0</v>
      </c>
      <c r="P204" s="292"/>
      <c r="Q204" s="297"/>
      <c r="R204" s="776"/>
      <c r="S204" s="776"/>
      <c r="T204" s="776"/>
      <c r="U204" s="776"/>
    </row>
    <row r="205" spans="1:21" hidden="1" x14ac:dyDescent="0.25">
      <c r="A205" s="27">
        <v>5211</v>
      </c>
      <c r="B205" s="40" t="s">
        <v>199</v>
      </c>
      <c r="C205" s="189">
        <f t="shared" si="170"/>
        <v>0</v>
      </c>
      <c r="D205" s="263"/>
      <c r="E205" s="42"/>
      <c r="F205" s="176">
        <f t="shared" ref="F205:F214" si="210">D205+E205</f>
        <v>0</v>
      </c>
      <c r="G205" s="220"/>
      <c r="H205" s="42"/>
      <c r="I205" s="90">
        <f t="shared" ref="I205:I214" si="211">G205+H205</f>
        <v>0</v>
      </c>
      <c r="J205" s="263"/>
      <c r="K205" s="42"/>
      <c r="L205" s="176">
        <f t="shared" ref="L205:L214" si="212">J205+K205</f>
        <v>0</v>
      </c>
      <c r="M205" s="220"/>
      <c r="N205" s="42"/>
      <c r="O205" s="90">
        <f t="shared" ref="O205:O214" si="213">M205+N205</f>
        <v>0</v>
      </c>
      <c r="P205" s="290"/>
      <c r="Q205" s="297"/>
      <c r="R205" s="776"/>
      <c r="S205" s="776"/>
      <c r="T205" s="776"/>
      <c r="U205" s="776"/>
    </row>
    <row r="206" spans="1:21" hidden="1" x14ac:dyDescent="0.25">
      <c r="A206" s="30">
        <v>5212</v>
      </c>
      <c r="B206" s="43" t="s">
        <v>200</v>
      </c>
      <c r="C206" s="190">
        <f t="shared" si="170"/>
        <v>0</v>
      </c>
      <c r="D206" s="264"/>
      <c r="E206" s="45"/>
      <c r="F206" s="95">
        <f t="shared" si="210"/>
        <v>0</v>
      </c>
      <c r="G206" s="230"/>
      <c r="H206" s="45"/>
      <c r="I206" s="91">
        <f t="shared" si="211"/>
        <v>0</v>
      </c>
      <c r="J206" s="264"/>
      <c r="K206" s="45"/>
      <c r="L206" s="95">
        <f t="shared" si="212"/>
        <v>0</v>
      </c>
      <c r="M206" s="230"/>
      <c r="N206" s="45"/>
      <c r="O206" s="91">
        <f t="shared" si="213"/>
        <v>0</v>
      </c>
      <c r="P206" s="291"/>
      <c r="Q206" s="297"/>
      <c r="R206" s="776"/>
      <c r="S206" s="776"/>
      <c r="T206" s="776"/>
      <c r="U206" s="776"/>
    </row>
    <row r="207" spans="1:21" hidden="1" x14ac:dyDescent="0.25">
      <c r="A207" s="30">
        <v>5213</v>
      </c>
      <c r="B207" s="43" t="s">
        <v>201</v>
      </c>
      <c r="C207" s="190">
        <f t="shared" si="170"/>
        <v>0</v>
      </c>
      <c r="D207" s="264"/>
      <c r="E207" s="45"/>
      <c r="F207" s="95">
        <f t="shared" si="210"/>
        <v>0</v>
      </c>
      <c r="G207" s="230"/>
      <c r="H207" s="45"/>
      <c r="I207" s="91">
        <f t="shared" si="211"/>
        <v>0</v>
      </c>
      <c r="J207" s="264"/>
      <c r="K207" s="45"/>
      <c r="L207" s="95">
        <f t="shared" si="212"/>
        <v>0</v>
      </c>
      <c r="M207" s="230"/>
      <c r="N207" s="45"/>
      <c r="O207" s="91">
        <f t="shared" si="213"/>
        <v>0</v>
      </c>
      <c r="P207" s="291"/>
      <c r="Q207" s="297"/>
      <c r="R207" s="776"/>
      <c r="S207" s="776"/>
      <c r="T207" s="776"/>
      <c r="U207" s="776"/>
    </row>
    <row r="208" spans="1:21" hidden="1" x14ac:dyDescent="0.25">
      <c r="A208" s="30">
        <v>5214</v>
      </c>
      <c r="B208" s="43" t="s">
        <v>202</v>
      </c>
      <c r="C208" s="190">
        <f t="shared" si="170"/>
        <v>0</v>
      </c>
      <c r="D208" s="264"/>
      <c r="E208" s="45"/>
      <c r="F208" s="95">
        <f t="shared" si="210"/>
        <v>0</v>
      </c>
      <c r="G208" s="230"/>
      <c r="H208" s="45"/>
      <c r="I208" s="91">
        <f t="shared" si="211"/>
        <v>0</v>
      </c>
      <c r="J208" s="264"/>
      <c r="K208" s="45"/>
      <c r="L208" s="95">
        <f t="shared" si="212"/>
        <v>0</v>
      </c>
      <c r="M208" s="230"/>
      <c r="N208" s="45"/>
      <c r="O208" s="91">
        <f t="shared" si="213"/>
        <v>0</v>
      </c>
      <c r="P208" s="291"/>
      <c r="Q208" s="297"/>
      <c r="R208" s="776"/>
      <c r="S208" s="776"/>
      <c r="T208" s="776"/>
      <c r="U208" s="776"/>
    </row>
    <row r="209" spans="1:21" hidden="1" x14ac:dyDescent="0.25">
      <c r="A209" s="30">
        <v>5215</v>
      </c>
      <c r="B209" s="43" t="s">
        <v>203</v>
      </c>
      <c r="C209" s="190">
        <f t="shared" si="170"/>
        <v>0</v>
      </c>
      <c r="D209" s="264"/>
      <c r="E209" s="45"/>
      <c r="F209" s="95">
        <f t="shared" si="210"/>
        <v>0</v>
      </c>
      <c r="G209" s="230"/>
      <c r="H209" s="45"/>
      <c r="I209" s="91">
        <f t="shared" si="211"/>
        <v>0</v>
      </c>
      <c r="J209" s="264"/>
      <c r="K209" s="45"/>
      <c r="L209" s="95">
        <f t="shared" si="212"/>
        <v>0</v>
      </c>
      <c r="M209" s="230"/>
      <c r="N209" s="45"/>
      <c r="O209" s="91">
        <f t="shared" si="213"/>
        <v>0</v>
      </c>
      <c r="P209" s="291"/>
      <c r="Q209" s="297"/>
      <c r="R209" s="776"/>
      <c r="S209" s="776"/>
      <c r="T209" s="776"/>
      <c r="U209" s="776"/>
    </row>
    <row r="210" spans="1:21" ht="24" hidden="1" x14ac:dyDescent="0.25">
      <c r="A210" s="30">
        <v>5216</v>
      </c>
      <c r="B210" s="43" t="s">
        <v>204</v>
      </c>
      <c r="C210" s="190">
        <f t="shared" si="170"/>
        <v>0</v>
      </c>
      <c r="D210" s="264"/>
      <c r="E210" s="45"/>
      <c r="F210" s="95">
        <f t="shared" si="210"/>
        <v>0</v>
      </c>
      <c r="G210" s="230"/>
      <c r="H210" s="45"/>
      <c r="I210" s="91">
        <f t="shared" si="211"/>
        <v>0</v>
      </c>
      <c r="J210" s="264"/>
      <c r="K210" s="45"/>
      <c r="L210" s="95">
        <f t="shared" si="212"/>
        <v>0</v>
      </c>
      <c r="M210" s="230"/>
      <c r="N210" s="45"/>
      <c r="O210" s="91">
        <f t="shared" si="213"/>
        <v>0</v>
      </c>
      <c r="P210" s="291"/>
      <c r="Q210" s="297"/>
      <c r="R210" s="776"/>
      <c r="S210" s="776"/>
      <c r="T210" s="776"/>
      <c r="U210" s="776"/>
    </row>
    <row r="211" spans="1:21" hidden="1" x14ac:dyDescent="0.25">
      <c r="A211" s="30">
        <v>5217</v>
      </c>
      <c r="B211" s="43" t="s">
        <v>205</v>
      </c>
      <c r="C211" s="190">
        <f t="shared" si="170"/>
        <v>0</v>
      </c>
      <c r="D211" s="264"/>
      <c r="E211" s="45"/>
      <c r="F211" s="95">
        <f t="shared" si="210"/>
        <v>0</v>
      </c>
      <c r="G211" s="230"/>
      <c r="H211" s="45"/>
      <c r="I211" s="91">
        <f t="shared" si="211"/>
        <v>0</v>
      </c>
      <c r="J211" s="264"/>
      <c r="K211" s="45"/>
      <c r="L211" s="95">
        <f t="shared" si="212"/>
        <v>0</v>
      </c>
      <c r="M211" s="230"/>
      <c r="N211" s="45"/>
      <c r="O211" s="91">
        <f t="shared" si="213"/>
        <v>0</v>
      </c>
      <c r="P211" s="291"/>
      <c r="Q211" s="297"/>
      <c r="R211" s="776"/>
      <c r="S211" s="776"/>
      <c r="T211" s="776"/>
      <c r="U211" s="776"/>
    </row>
    <row r="212" spans="1:21" hidden="1" x14ac:dyDescent="0.25">
      <c r="A212" s="30">
        <v>5218</v>
      </c>
      <c r="B212" s="43" t="s">
        <v>206</v>
      </c>
      <c r="C212" s="190">
        <f t="shared" si="170"/>
        <v>0</v>
      </c>
      <c r="D212" s="264"/>
      <c r="E212" s="45"/>
      <c r="F212" s="95">
        <f t="shared" si="210"/>
        <v>0</v>
      </c>
      <c r="G212" s="230"/>
      <c r="H212" s="45"/>
      <c r="I212" s="91">
        <f t="shared" si="211"/>
        <v>0</v>
      </c>
      <c r="J212" s="264"/>
      <c r="K212" s="45"/>
      <c r="L212" s="95">
        <f t="shared" si="212"/>
        <v>0</v>
      </c>
      <c r="M212" s="230"/>
      <c r="N212" s="45"/>
      <c r="O212" s="91">
        <f t="shared" si="213"/>
        <v>0</v>
      </c>
      <c r="P212" s="291"/>
      <c r="Q212" s="297"/>
      <c r="R212" s="776"/>
      <c r="S212" s="776"/>
      <c r="T212" s="776"/>
      <c r="U212" s="776"/>
    </row>
    <row r="213" spans="1:21" hidden="1" x14ac:dyDescent="0.25">
      <c r="A213" s="30">
        <v>5219</v>
      </c>
      <c r="B213" s="43" t="s">
        <v>207</v>
      </c>
      <c r="C213" s="190">
        <f t="shared" si="170"/>
        <v>0</v>
      </c>
      <c r="D213" s="264"/>
      <c r="E213" s="45"/>
      <c r="F213" s="95">
        <f t="shared" si="210"/>
        <v>0</v>
      </c>
      <c r="G213" s="230"/>
      <c r="H213" s="45"/>
      <c r="I213" s="91">
        <f t="shared" si="211"/>
        <v>0</v>
      </c>
      <c r="J213" s="264"/>
      <c r="K213" s="45"/>
      <c r="L213" s="95">
        <f t="shared" si="212"/>
        <v>0</v>
      </c>
      <c r="M213" s="230"/>
      <c r="N213" s="45"/>
      <c r="O213" s="91">
        <f t="shared" si="213"/>
        <v>0</v>
      </c>
      <c r="P213" s="291"/>
      <c r="Q213" s="297"/>
      <c r="R213" s="776"/>
      <c r="S213" s="776"/>
      <c r="T213" s="776"/>
      <c r="U213" s="776"/>
    </row>
    <row r="214" spans="1:21" ht="13.5" hidden="1" customHeight="1" x14ac:dyDescent="0.25">
      <c r="A214" s="75">
        <v>5220</v>
      </c>
      <c r="B214" s="43" t="s">
        <v>208</v>
      </c>
      <c r="C214" s="190">
        <f t="shared" si="170"/>
        <v>0</v>
      </c>
      <c r="D214" s="264"/>
      <c r="E214" s="45"/>
      <c r="F214" s="95">
        <f t="shared" si="210"/>
        <v>0</v>
      </c>
      <c r="G214" s="230"/>
      <c r="H214" s="45"/>
      <c r="I214" s="91">
        <f t="shared" si="211"/>
        <v>0</v>
      </c>
      <c r="J214" s="264"/>
      <c r="K214" s="45"/>
      <c r="L214" s="95">
        <f t="shared" si="212"/>
        <v>0</v>
      </c>
      <c r="M214" s="230"/>
      <c r="N214" s="45"/>
      <c r="O214" s="91">
        <f t="shared" si="213"/>
        <v>0</v>
      </c>
      <c r="P214" s="291"/>
      <c r="Q214" s="297"/>
      <c r="R214" s="776"/>
      <c r="S214" s="776"/>
      <c r="T214" s="776"/>
      <c r="U214" s="776"/>
    </row>
    <row r="215" spans="1:21" x14ac:dyDescent="0.25">
      <c r="A215" s="75">
        <v>5230</v>
      </c>
      <c r="B215" s="43" t="s">
        <v>209</v>
      </c>
      <c r="C215" s="190">
        <f t="shared" si="170"/>
        <v>7895</v>
      </c>
      <c r="D215" s="132">
        <f t="shared" ref="D215:E215" si="214">SUM(D216:D223)</f>
        <v>5088</v>
      </c>
      <c r="E215" s="91">
        <f t="shared" si="214"/>
        <v>0</v>
      </c>
      <c r="F215" s="899">
        <f>SUM(F216:F223)</f>
        <v>5088</v>
      </c>
      <c r="G215" s="231">
        <f t="shared" ref="G215:N215" si="215">SUM(G216:G223)</f>
        <v>2307</v>
      </c>
      <c r="H215" s="91">
        <f t="shared" si="215"/>
        <v>0</v>
      </c>
      <c r="I215" s="899">
        <f t="shared" si="215"/>
        <v>2307</v>
      </c>
      <c r="J215" s="132">
        <f t="shared" si="215"/>
        <v>0</v>
      </c>
      <c r="K215" s="76">
        <f t="shared" si="215"/>
        <v>0</v>
      </c>
      <c r="L215" s="95">
        <f t="shared" si="215"/>
        <v>0</v>
      </c>
      <c r="M215" s="231">
        <f t="shared" si="215"/>
        <v>500</v>
      </c>
      <c r="N215" s="76">
        <f t="shared" si="215"/>
        <v>0</v>
      </c>
      <c r="O215" s="91">
        <f>SUM(O216:O223)</f>
        <v>500</v>
      </c>
      <c r="P215" s="291"/>
      <c r="Q215" s="297"/>
      <c r="R215" s="776"/>
      <c r="S215" s="776"/>
      <c r="T215" s="776"/>
      <c r="U215" s="776"/>
    </row>
    <row r="216" spans="1:21" hidden="1" x14ac:dyDescent="0.25">
      <c r="A216" s="30">
        <v>5231</v>
      </c>
      <c r="B216" s="43" t="s">
        <v>210</v>
      </c>
      <c r="C216" s="190">
        <f t="shared" si="170"/>
        <v>0</v>
      </c>
      <c r="D216" s="264"/>
      <c r="E216" s="45"/>
      <c r="F216" s="95">
        <f t="shared" ref="F216:F225" si="216">D216+E216</f>
        <v>0</v>
      </c>
      <c r="G216" s="230"/>
      <c r="H216" s="45"/>
      <c r="I216" s="91">
        <f t="shared" ref="I216:I225" si="217">G216+H216</f>
        <v>0</v>
      </c>
      <c r="J216" s="264"/>
      <c r="K216" s="45"/>
      <c r="L216" s="95">
        <f t="shared" ref="L216:L225" si="218">J216+K216</f>
        <v>0</v>
      </c>
      <c r="M216" s="230"/>
      <c r="N216" s="45"/>
      <c r="O216" s="91">
        <f t="shared" ref="O216:O225" si="219">M216+N216</f>
        <v>0</v>
      </c>
      <c r="P216" s="291"/>
      <c r="Q216" s="297"/>
      <c r="R216" s="776"/>
      <c r="S216" s="776"/>
      <c r="T216" s="776"/>
      <c r="U216" s="776"/>
    </row>
    <row r="217" spans="1:21" hidden="1" x14ac:dyDescent="0.25">
      <c r="A217" s="30">
        <v>5232</v>
      </c>
      <c r="B217" s="43" t="s">
        <v>211</v>
      </c>
      <c r="C217" s="190">
        <f t="shared" si="170"/>
        <v>0</v>
      </c>
      <c r="D217" s="264"/>
      <c r="E217" s="45"/>
      <c r="F217" s="95">
        <f t="shared" si="216"/>
        <v>0</v>
      </c>
      <c r="G217" s="230"/>
      <c r="H217" s="45"/>
      <c r="I217" s="91">
        <f t="shared" si="217"/>
        <v>0</v>
      </c>
      <c r="J217" s="264"/>
      <c r="K217" s="45"/>
      <c r="L217" s="95">
        <f t="shared" si="218"/>
        <v>0</v>
      </c>
      <c r="M217" s="230"/>
      <c r="N217" s="45"/>
      <c r="O217" s="91">
        <f t="shared" si="219"/>
        <v>0</v>
      </c>
      <c r="P217" s="291"/>
      <c r="Q217" s="297"/>
      <c r="R217" s="776"/>
      <c r="S217" s="776"/>
      <c r="T217" s="776"/>
      <c r="U217" s="776"/>
    </row>
    <row r="218" spans="1:21" x14ac:dyDescent="0.25">
      <c r="A218" s="30">
        <v>5233</v>
      </c>
      <c r="B218" s="43" t="s">
        <v>212</v>
      </c>
      <c r="C218" s="190">
        <f t="shared" si="170"/>
        <v>3152</v>
      </c>
      <c r="D218" s="264">
        <v>845</v>
      </c>
      <c r="E218" s="705"/>
      <c r="F218" s="899">
        <f t="shared" si="216"/>
        <v>845</v>
      </c>
      <c r="G218" s="230">
        <v>2307</v>
      </c>
      <c r="H218" s="705"/>
      <c r="I218" s="899">
        <f t="shared" si="217"/>
        <v>2307</v>
      </c>
      <c r="J218" s="264"/>
      <c r="K218" s="45"/>
      <c r="L218" s="95">
        <f t="shared" si="218"/>
        <v>0</v>
      </c>
      <c r="M218" s="230"/>
      <c r="N218" s="45"/>
      <c r="O218" s="91">
        <f t="shared" si="219"/>
        <v>0</v>
      </c>
      <c r="P218" s="291"/>
      <c r="Q218" s="297"/>
      <c r="R218" s="776"/>
      <c r="S218" s="776"/>
      <c r="T218" s="776"/>
      <c r="U218" s="776"/>
    </row>
    <row r="219" spans="1:21" ht="24" hidden="1" x14ac:dyDescent="0.25">
      <c r="A219" s="30">
        <v>5234</v>
      </c>
      <c r="B219" s="43" t="s">
        <v>213</v>
      </c>
      <c r="C219" s="190">
        <f t="shared" si="170"/>
        <v>0</v>
      </c>
      <c r="D219" s="264"/>
      <c r="E219" s="45"/>
      <c r="F219" s="95">
        <f t="shared" si="216"/>
        <v>0</v>
      </c>
      <c r="G219" s="230"/>
      <c r="H219" s="45"/>
      <c r="I219" s="91">
        <f t="shared" si="217"/>
        <v>0</v>
      </c>
      <c r="J219" s="264"/>
      <c r="K219" s="45"/>
      <c r="L219" s="95">
        <f t="shared" si="218"/>
        <v>0</v>
      </c>
      <c r="M219" s="230"/>
      <c r="N219" s="45"/>
      <c r="O219" s="91">
        <f t="shared" si="219"/>
        <v>0</v>
      </c>
      <c r="P219" s="291"/>
      <c r="Q219" s="297"/>
      <c r="R219" s="776"/>
      <c r="S219" s="776"/>
      <c r="T219" s="776"/>
      <c r="U219" s="776"/>
    </row>
    <row r="220" spans="1:21" ht="14.25" hidden="1" customHeight="1" x14ac:dyDescent="0.25">
      <c r="A220" s="30">
        <v>5236</v>
      </c>
      <c r="B220" s="43" t="s">
        <v>214</v>
      </c>
      <c r="C220" s="190">
        <f t="shared" si="170"/>
        <v>0</v>
      </c>
      <c r="D220" s="264"/>
      <c r="E220" s="45"/>
      <c r="F220" s="95">
        <f t="shared" si="216"/>
        <v>0</v>
      </c>
      <c r="G220" s="230"/>
      <c r="H220" s="45"/>
      <c r="I220" s="91">
        <f t="shared" si="217"/>
        <v>0</v>
      </c>
      <c r="J220" s="264"/>
      <c r="K220" s="45"/>
      <c r="L220" s="95">
        <f t="shared" si="218"/>
        <v>0</v>
      </c>
      <c r="M220" s="230"/>
      <c r="N220" s="45"/>
      <c r="O220" s="91">
        <f t="shared" si="219"/>
        <v>0</v>
      </c>
      <c r="P220" s="291"/>
      <c r="Q220" s="297"/>
      <c r="R220" s="776"/>
      <c r="S220" s="776"/>
      <c r="T220" s="776"/>
      <c r="U220" s="776"/>
    </row>
    <row r="221" spans="1:21" ht="14.25" hidden="1" customHeight="1" x14ac:dyDescent="0.25">
      <c r="A221" s="30">
        <v>5237</v>
      </c>
      <c r="B221" s="43" t="s">
        <v>215</v>
      </c>
      <c r="C221" s="190">
        <f t="shared" si="170"/>
        <v>0</v>
      </c>
      <c r="D221" s="264"/>
      <c r="E221" s="45"/>
      <c r="F221" s="95">
        <f t="shared" si="216"/>
        <v>0</v>
      </c>
      <c r="G221" s="230"/>
      <c r="H221" s="45"/>
      <c r="I221" s="91">
        <f t="shared" si="217"/>
        <v>0</v>
      </c>
      <c r="J221" s="264"/>
      <c r="K221" s="45"/>
      <c r="L221" s="95">
        <f t="shared" si="218"/>
        <v>0</v>
      </c>
      <c r="M221" s="230"/>
      <c r="N221" s="45"/>
      <c r="O221" s="91">
        <f t="shared" si="219"/>
        <v>0</v>
      </c>
      <c r="P221" s="291"/>
      <c r="Q221" s="297"/>
      <c r="R221" s="776"/>
      <c r="S221" s="776"/>
      <c r="T221" s="776"/>
      <c r="U221" s="776"/>
    </row>
    <row r="222" spans="1:21" ht="24" x14ac:dyDescent="0.25">
      <c r="A222" s="30">
        <v>5238</v>
      </c>
      <c r="B222" s="43" t="s">
        <v>216</v>
      </c>
      <c r="C222" s="190">
        <f t="shared" si="170"/>
        <v>925</v>
      </c>
      <c r="D222" s="264">
        <v>925</v>
      </c>
      <c r="E222" s="705"/>
      <c r="F222" s="899">
        <f t="shared" si="216"/>
        <v>925</v>
      </c>
      <c r="G222" s="230"/>
      <c r="H222" s="705"/>
      <c r="I222" s="899">
        <f t="shared" si="217"/>
        <v>0</v>
      </c>
      <c r="J222" s="264"/>
      <c r="K222" s="45"/>
      <c r="L222" s="95">
        <f t="shared" si="218"/>
        <v>0</v>
      </c>
      <c r="M222" s="230"/>
      <c r="N222" s="45"/>
      <c r="O222" s="91">
        <f t="shared" si="219"/>
        <v>0</v>
      </c>
      <c r="P222" s="291"/>
      <c r="Q222" s="297"/>
      <c r="R222" s="776"/>
      <c r="S222" s="776"/>
      <c r="T222" s="776"/>
      <c r="U222" s="776"/>
    </row>
    <row r="223" spans="1:21" ht="24" x14ac:dyDescent="0.25">
      <c r="A223" s="30">
        <v>5239</v>
      </c>
      <c r="B223" s="43" t="s">
        <v>217</v>
      </c>
      <c r="C223" s="190">
        <f t="shared" si="170"/>
        <v>3818</v>
      </c>
      <c r="D223" s="264">
        <v>3318</v>
      </c>
      <c r="E223" s="705"/>
      <c r="F223" s="899">
        <f t="shared" si="216"/>
        <v>3318</v>
      </c>
      <c r="G223" s="230"/>
      <c r="H223" s="705"/>
      <c r="I223" s="899">
        <f t="shared" si="217"/>
        <v>0</v>
      </c>
      <c r="J223" s="264"/>
      <c r="K223" s="45"/>
      <c r="L223" s="95">
        <f t="shared" si="218"/>
        <v>0</v>
      </c>
      <c r="M223" s="230">
        <v>500</v>
      </c>
      <c r="N223" s="45"/>
      <c r="O223" s="91">
        <f t="shared" si="219"/>
        <v>500</v>
      </c>
      <c r="P223" s="291"/>
      <c r="Q223" s="297"/>
      <c r="R223" s="776"/>
      <c r="S223" s="776"/>
      <c r="T223" s="776"/>
      <c r="U223" s="776"/>
    </row>
    <row r="224" spans="1:21" ht="24" hidden="1" x14ac:dyDescent="0.25">
      <c r="A224" s="75">
        <v>5240</v>
      </c>
      <c r="B224" s="43" t="s">
        <v>218</v>
      </c>
      <c r="C224" s="190">
        <f t="shared" si="170"/>
        <v>0</v>
      </c>
      <c r="D224" s="264"/>
      <c r="E224" s="45"/>
      <c r="F224" s="95">
        <f t="shared" si="216"/>
        <v>0</v>
      </c>
      <c r="G224" s="230"/>
      <c r="H224" s="45"/>
      <c r="I224" s="91">
        <f t="shared" si="217"/>
        <v>0</v>
      </c>
      <c r="J224" s="264"/>
      <c r="K224" s="45"/>
      <c r="L224" s="95">
        <f t="shared" si="218"/>
        <v>0</v>
      </c>
      <c r="M224" s="230"/>
      <c r="N224" s="45"/>
      <c r="O224" s="91">
        <f t="shared" si="219"/>
        <v>0</v>
      </c>
      <c r="P224" s="291"/>
      <c r="Q224" s="297"/>
      <c r="R224" s="776"/>
      <c r="S224" s="776"/>
      <c r="T224" s="776"/>
      <c r="U224" s="776"/>
    </row>
    <row r="225" spans="1:21" hidden="1" x14ac:dyDescent="0.25">
      <c r="A225" s="75">
        <v>5250</v>
      </c>
      <c r="B225" s="43" t="s">
        <v>219</v>
      </c>
      <c r="C225" s="190">
        <f t="shared" si="170"/>
        <v>0</v>
      </c>
      <c r="D225" s="264"/>
      <c r="E225" s="45"/>
      <c r="F225" s="95">
        <f t="shared" si="216"/>
        <v>0</v>
      </c>
      <c r="G225" s="230"/>
      <c r="H225" s="45"/>
      <c r="I225" s="91">
        <f t="shared" si="217"/>
        <v>0</v>
      </c>
      <c r="J225" s="264"/>
      <c r="K225" s="45"/>
      <c r="L225" s="95">
        <f t="shared" si="218"/>
        <v>0</v>
      </c>
      <c r="M225" s="230"/>
      <c r="N225" s="45"/>
      <c r="O225" s="91">
        <f t="shared" si="219"/>
        <v>0</v>
      </c>
      <c r="P225" s="291"/>
      <c r="Q225" s="297"/>
      <c r="R225" s="776"/>
      <c r="S225" s="776"/>
      <c r="T225" s="776"/>
      <c r="U225" s="776"/>
    </row>
    <row r="226" spans="1:21" hidden="1" x14ac:dyDescent="0.25">
      <c r="A226" s="75">
        <v>5260</v>
      </c>
      <c r="B226" s="43" t="s">
        <v>220</v>
      </c>
      <c r="C226" s="190">
        <f t="shared" si="170"/>
        <v>0</v>
      </c>
      <c r="D226" s="132">
        <f t="shared" ref="D226:E226" si="220">SUM(D227)</f>
        <v>0</v>
      </c>
      <c r="E226" s="76">
        <f t="shared" si="220"/>
        <v>0</v>
      </c>
      <c r="F226" s="95">
        <f>SUM(F227)</f>
        <v>0</v>
      </c>
      <c r="G226" s="231">
        <f t="shared" ref="G226:N226" si="221">SUM(G227)</f>
        <v>0</v>
      </c>
      <c r="H226" s="76">
        <f t="shared" si="221"/>
        <v>0</v>
      </c>
      <c r="I226" s="91">
        <f t="shared" si="221"/>
        <v>0</v>
      </c>
      <c r="J226" s="132">
        <f t="shared" si="221"/>
        <v>0</v>
      </c>
      <c r="K226" s="76">
        <f t="shared" si="221"/>
        <v>0</v>
      </c>
      <c r="L226" s="95">
        <f t="shared" si="221"/>
        <v>0</v>
      </c>
      <c r="M226" s="231">
        <f t="shared" si="221"/>
        <v>0</v>
      </c>
      <c r="N226" s="76">
        <f t="shared" si="221"/>
        <v>0</v>
      </c>
      <c r="O226" s="91">
        <f>SUM(O227)</f>
        <v>0</v>
      </c>
      <c r="P226" s="291"/>
      <c r="Q226" s="297"/>
      <c r="R226" s="776"/>
      <c r="S226" s="776"/>
      <c r="T226" s="776"/>
      <c r="U226" s="776"/>
    </row>
    <row r="227" spans="1:21" ht="24" hidden="1" x14ac:dyDescent="0.25">
      <c r="A227" s="30">
        <v>5269</v>
      </c>
      <c r="B227" s="43" t="s">
        <v>221</v>
      </c>
      <c r="C227" s="190">
        <f t="shared" si="170"/>
        <v>0</v>
      </c>
      <c r="D227" s="264"/>
      <c r="E227" s="45"/>
      <c r="F227" s="95">
        <f t="shared" ref="F227:F228" si="222">D227+E227</f>
        <v>0</v>
      </c>
      <c r="G227" s="230"/>
      <c r="H227" s="45"/>
      <c r="I227" s="91">
        <f t="shared" ref="I227:I228" si="223">G227+H227</f>
        <v>0</v>
      </c>
      <c r="J227" s="264"/>
      <c r="K227" s="45"/>
      <c r="L227" s="95">
        <f t="shared" ref="L227:L228" si="224">J227+K227</f>
        <v>0</v>
      </c>
      <c r="M227" s="230"/>
      <c r="N227" s="45"/>
      <c r="O227" s="91">
        <f t="shared" ref="O227:O228" si="225">M227+N227</f>
        <v>0</v>
      </c>
      <c r="P227" s="291"/>
      <c r="Q227" s="297"/>
      <c r="R227" s="776"/>
      <c r="S227" s="776"/>
      <c r="T227" s="776"/>
      <c r="U227" s="776"/>
    </row>
    <row r="228" spans="1:21" ht="24" hidden="1" x14ac:dyDescent="0.25">
      <c r="A228" s="73">
        <v>5270</v>
      </c>
      <c r="B228" s="58" t="s">
        <v>222</v>
      </c>
      <c r="C228" s="195">
        <f t="shared" si="170"/>
        <v>0</v>
      </c>
      <c r="D228" s="261"/>
      <c r="E228" s="77"/>
      <c r="F228" s="174">
        <f t="shared" si="222"/>
        <v>0</v>
      </c>
      <c r="G228" s="232"/>
      <c r="H228" s="77"/>
      <c r="I228" s="154">
        <f t="shared" si="223"/>
        <v>0</v>
      </c>
      <c r="J228" s="261"/>
      <c r="K228" s="77"/>
      <c r="L228" s="174">
        <f t="shared" si="224"/>
        <v>0</v>
      </c>
      <c r="M228" s="232"/>
      <c r="N228" s="77"/>
      <c r="O228" s="154">
        <f t="shared" si="225"/>
        <v>0</v>
      </c>
      <c r="P228" s="292"/>
      <c r="Q228" s="297"/>
      <c r="R228" s="776"/>
      <c r="S228" s="776"/>
      <c r="T228" s="776"/>
      <c r="U228" s="776"/>
    </row>
    <row r="229" spans="1:21" hidden="1" x14ac:dyDescent="0.25">
      <c r="A229" s="70">
        <v>6000</v>
      </c>
      <c r="B229" s="70" t="s">
        <v>223</v>
      </c>
      <c r="C229" s="200">
        <f t="shared" si="170"/>
        <v>0</v>
      </c>
      <c r="D229" s="137">
        <f t="shared" ref="D229:E229" si="226">D230+D250+D258</f>
        <v>0</v>
      </c>
      <c r="E229" s="71">
        <f t="shared" si="226"/>
        <v>0</v>
      </c>
      <c r="F229" s="172">
        <f>F230+F250+F258</f>
        <v>0</v>
      </c>
      <c r="G229" s="227">
        <f t="shared" ref="G229:N229" si="227">G230+G250+G258</f>
        <v>0</v>
      </c>
      <c r="H229" s="71">
        <f t="shared" si="227"/>
        <v>0</v>
      </c>
      <c r="I229" s="125">
        <f t="shared" si="227"/>
        <v>0</v>
      </c>
      <c r="J229" s="137">
        <f t="shared" si="227"/>
        <v>0</v>
      </c>
      <c r="K229" s="71">
        <f t="shared" si="227"/>
        <v>0</v>
      </c>
      <c r="L229" s="172">
        <f t="shared" si="227"/>
        <v>0</v>
      </c>
      <c r="M229" s="227">
        <f t="shared" si="227"/>
        <v>0</v>
      </c>
      <c r="N229" s="71">
        <f t="shared" si="227"/>
        <v>0</v>
      </c>
      <c r="O229" s="125">
        <f>O230+O250+O258</f>
        <v>0</v>
      </c>
      <c r="P229" s="313"/>
      <c r="Q229" s="297"/>
      <c r="R229" s="776"/>
      <c r="S229" s="776"/>
      <c r="T229" s="776"/>
      <c r="U229" s="776"/>
    </row>
    <row r="230" spans="1:21" ht="14.25" hidden="1" customHeight="1" x14ac:dyDescent="0.25">
      <c r="A230" s="51">
        <v>6200</v>
      </c>
      <c r="B230" s="82" t="s">
        <v>224</v>
      </c>
      <c r="C230" s="202">
        <f t="shared" si="170"/>
        <v>0</v>
      </c>
      <c r="D230" s="138">
        <f t="shared" ref="D230:E230" si="228">SUM(D231,D232,D234,D237,D243,D244,D245)</f>
        <v>0</v>
      </c>
      <c r="E230" s="85">
        <f t="shared" si="228"/>
        <v>0</v>
      </c>
      <c r="F230" s="173">
        <f>SUM(F231,F232,F234,F237,F243,F244,F245)</f>
        <v>0</v>
      </c>
      <c r="G230" s="236">
        <f t="shared" ref="G230:N230" si="229">SUM(G231,G232,G234,G237,G243,G244,G245)</f>
        <v>0</v>
      </c>
      <c r="H230" s="85">
        <f t="shared" si="229"/>
        <v>0</v>
      </c>
      <c r="I230" s="124">
        <f t="shared" si="229"/>
        <v>0</v>
      </c>
      <c r="J230" s="138">
        <f t="shared" si="229"/>
        <v>0</v>
      </c>
      <c r="K230" s="85">
        <f t="shared" si="229"/>
        <v>0</v>
      </c>
      <c r="L230" s="173">
        <f t="shared" si="229"/>
        <v>0</v>
      </c>
      <c r="M230" s="236">
        <f t="shared" si="229"/>
        <v>0</v>
      </c>
      <c r="N230" s="85">
        <f t="shared" si="229"/>
        <v>0</v>
      </c>
      <c r="O230" s="124">
        <f>SUM(O231,O232,O234,O237,O243,O244,O245)</f>
        <v>0</v>
      </c>
      <c r="P230" s="314"/>
      <c r="Q230" s="297"/>
      <c r="R230" s="776"/>
      <c r="S230" s="776"/>
      <c r="T230" s="776"/>
      <c r="U230" s="776"/>
    </row>
    <row r="231" spans="1:21" ht="24" hidden="1" x14ac:dyDescent="0.25">
      <c r="A231" s="341">
        <v>6220</v>
      </c>
      <c r="B231" s="40" t="s">
        <v>225</v>
      </c>
      <c r="C231" s="189">
        <f t="shared" si="170"/>
        <v>0</v>
      </c>
      <c r="D231" s="263"/>
      <c r="E231" s="42"/>
      <c r="F231" s="176">
        <f>D231+E231</f>
        <v>0</v>
      </c>
      <c r="G231" s="220"/>
      <c r="H231" s="42"/>
      <c r="I231" s="90">
        <f>G231+H231</f>
        <v>0</v>
      </c>
      <c r="J231" s="263"/>
      <c r="K231" s="42"/>
      <c r="L231" s="176">
        <f>J231+K231</f>
        <v>0</v>
      </c>
      <c r="M231" s="220"/>
      <c r="N231" s="42"/>
      <c r="O231" s="90">
        <f>M231+N231</f>
        <v>0</v>
      </c>
      <c r="P231" s="290"/>
      <c r="Q231" s="297"/>
      <c r="R231" s="776"/>
      <c r="S231" s="776"/>
      <c r="T231" s="776"/>
      <c r="U231" s="776"/>
    </row>
    <row r="232" spans="1:21" hidden="1" x14ac:dyDescent="0.25">
      <c r="A232" s="75">
        <v>6230</v>
      </c>
      <c r="B232" s="43" t="s">
        <v>226</v>
      </c>
      <c r="C232" s="190">
        <f t="shared" si="170"/>
        <v>0</v>
      </c>
      <c r="D232" s="132">
        <f t="shared" ref="D232:O232" si="230">SUM(D233)</f>
        <v>0</v>
      </c>
      <c r="E232" s="76">
        <f t="shared" si="230"/>
        <v>0</v>
      </c>
      <c r="F232" s="95">
        <f t="shared" si="230"/>
        <v>0</v>
      </c>
      <c r="G232" s="231">
        <f t="shared" si="230"/>
        <v>0</v>
      </c>
      <c r="H232" s="76">
        <f t="shared" si="230"/>
        <v>0</v>
      </c>
      <c r="I232" s="91">
        <f t="shared" si="230"/>
        <v>0</v>
      </c>
      <c r="J232" s="132">
        <f t="shared" si="230"/>
        <v>0</v>
      </c>
      <c r="K232" s="76">
        <f t="shared" si="230"/>
        <v>0</v>
      </c>
      <c r="L232" s="95">
        <f t="shared" si="230"/>
        <v>0</v>
      </c>
      <c r="M232" s="231">
        <f t="shared" si="230"/>
        <v>0</v>
      </c>
      <c r="N232" s="76">
        <f t="shared" si="230"/>
        <v>0</v>
      </c>
      <c r="O232" s="91">
        <f t="shared" si="230"/>
        <v>0</v>
      </c>
      <c r="P232" s="291"/>
      <c r="Q232" s="297"/>
      <c r="R232" s="776"/>
      <c r="S232" s="776"/>
      <c r="T232" s="776"/>
      <c r="U232" s="776"/>
    </row>
    <row r="233" spans="1:21" ht="24" hidden="1" x14ac:dyDescent="0.25">
      <c r="A233" s="30">
        <v>6239</v>
      </c>
      <c r="B233" s="40" t="s">
        <v>227</v>
      </c>
      <c r="C233" s="190">
        <f t="shared" si="170"/>
        <v>0</v>
      </c>
      <c r="D233" s="263"/>
      <c r="E233" s="42"/>
      <c r="F233" s="176">
        <f>D233+E233</f>
        <v>0</v>
      </c>
      <c r="G233" s="220"/>
      <c r="H233" s="42"/>
      <c r="I233" s="90">
        <f>G233+H233</f>
        <v>0</v>
      </c>
      <c r="J233" s="263"/>
      <c r="K233" s="42"/>
      <c r="L233" s="176">
        <f>J233+K233</f>
        <v>0</v>
      </c>
      <c r="M233" s="220"/>
      <c r="N233" s="42"/>
      <c r="O233" s="90">
        <f>M233+N233</f>
        <v>0</v>
      </c>
      <c r="P233" s="290"/>
      <c r="Q233" s="297"/>
      <c r="R233" s="776"/>
      <c r="S233" s="776"/>
      <c r="T233" s="776"/>
      <c r="U233" s="776"/>
    </row>
    <row r="234" spans="1:21" ht="24" hidden="1" x14ac:dyDescent="0.25">
      <c r="A234" s="75">
        <v>6240</v>
      </c>
      <c r="B234" s="43" t="s">
        <v>228</v>
      </c>
      <c r="C234" s="190">
        <f t="shared" si="170"/>
        <v>0</v>
      </c>
      <c r="D234" s="132">
        <f t="shared" ref="D234:E234" si="231">SUM(D235:D236)</f>
        <v>0</v>
      </c>
      <c r="E234" s="76">
        <f t="shared" si="231"/>
        <v>0</v>
      </c>
      <c r="F234" s="95">
        <f>SUM(F235:F236)</f>
        <v>0</v>
      </c>
      <c r="G234" s="231">
        <f t="shared" ref="G234:N234" si="232">SUM(G235:G236)</f>
        <v>0</v>
      </c>
      <c r="H234" s="76">
        <f t="shared" si="232"/>
        <v>0</v>
      </c>
      <c r="I234" s="91">
        <f t="shared" si="232"/>
        <v>0</v>
      </c>
      <c r="J234" s="132">
        <f t="shared" si="232"/>
        <v>0</v>
      </c>
      <c r="K234" s="76">
        <f t="shared" si="232"/>
        <v>0</v>
      </c>
      <c r="L234" s="95">
        <f t="shared" si="232"/>
        <v>0</v>
      </c>
      <c r="M234" s="231">
        <f t="shared" si="232"/>
        <v>0</v>
      </c>
      <c r="N234" s="76">
        <f t="shared" si="232"/>
        <v>0</v>
      </c>
      <c r="O234" s="91">
        <f>SUM(O235:O236)</f>
        <v>0</v>
      </c>
      <c r="P234" s="291"/>
      <c r="Q234" s="297"/>
      <c r="R234" s="776"/>
      <c r="S234" s="776"/>
      <c r="T234" s="776"/>
      <c r="U234" s="776"/>
    </row>
    <row r="235" spans="1:21" hidden="1" x14ac:dyDescent="0.25">
      <c r="A235" s="30">
        <v>6241</v>
      </c>
      <c r="B235" s="43" t="s">
        <v>229</v>
      </c>
      <c r="C235" s="190">
        <f t="shared" si="170"/>
        <v>0</v>
      </c>
      <c r="D235" s="264"/>
      <c r="E235" s="45"/>
      <c r="F235" s="95">
        <f t="shared" ref="F235:F236" si="233">D235+E235</f>
        <v>0</v>
      </c>
      <c r="G235" s="230"/>
      <c r="H235" s="45"/>
      <c r="I235" s="91">
        <f t="shared" ref="I235:I236" si="234">G235+H235</f>
        <v>0</v>
      </c>
      <c r="J235" s="264"/>
      <c r="K235" s="45"/>
      <c r="L235" s="95">
        <f t="shared" ref="L235:L236" si="235">J235+K235</f>
        <v>0</v>
      </c>
      <c r="M235" s="230"/>
      <c r="N235" s="45"/>
      <c r="O235" s="91">
        <f t="shared" ref="O235:O236" si="236">M235+N235</f>
        <v>0</v>
      </c>
      <c r="P235" s="291"/>
      <c r="Q235" s="297"/>
      <c r="R235" s="776"/>
      <c r="S235" s="776"/>
      <c r="T235" s="776"/>
      <c r="U235" s="776"/>
    </row>
    <row r="236" spans="1:21" hidden="1" x14ac:dyDescent="0.25">
      <c r="A236" s="30">
        <v>6242</v>
      </c>
      <c r="B236" s="43" t="s">
        <v>230</v>
      </c>
      <c r="C236" s="190">
        <f t="shared" si="170"/>
        <v>0</v>
      </c>
      <c r="D236" s="264"/>
      <c r="E236" s="45"/>
      <c r="F236" s="95">
        <f t="shared" si="233"/>
        <v>0</v>
      </c>
      <c r="G236" s="230"/>
      <c r="H236" s="45"/>
      <c r="I236" s="91">
        <f t="shared" si="234"/>
        <v>0</v>
      </c>
      <c r="J236" s="264"/>
      <c r="K236" s="45"/>
      <c r="L236" s="95">
        <f t="shared" si="235"/>
        <v>0</v>
      </c>
      <c r="M236" s="230"/>
      <c r="N236" s="45"/>
      <c r="O236" s="91">
        <f t="shared" si="236"/>
        <v>0</v>
      </c>
      <c r="P236" s="291"/>
      <c r="Q236" s="297"/>
      <c r="R236" s="776"/>
      <c r="S236" s="776"/>
      <c r="T236" s="776"/>
      <c r="U236" s="776"/>
    </row>
    <row r="237" spans="1:21" ht="25.5" hidden="1" customHeight="1" x14ac:dyDescent="0.25">
      <c r="A237" s="75">
        <v>6250</v>
      </c>
      <c r="B237" s="43" t="s">
        <v>231</v>
      </c>
      <c r="C237" s="190">
        <f t="shared" si="170"/>
        <v>0</v>
      </c>
      <c r="D237" s="132">
        <f t="shared" ref="D237:E237" si="237">SUM(D238:D242)</f>
        <v>0</v>
      </c>
      <c r="E237" s="76">
        <f t="shared" si="237"/>
        <v>0</v>
      </c>
      <c r="F237" s="95">
        <f>SUM(F238:F242)</f>
        <v>0</v>
      </c>
      <c r="G237" s="231">
        <f t="shared" ref="G237:N237" si="238">SUM(G238:G242)</f>
        <v>0</v>
      </c>
      <c r="H237" s="76">
        <f t="shared" si="238"/>
        <v>0</v>
      </c>
      <c r="I237" s="91">
        <f t="shared" si="238"/>
        <v>0</v>
      </c>
      <c r="J237" s="132">
        <f t="shared" si="238"/>
        <v>0</v>
      </c>
      <c r="K237" s="76">
        <f t="shared" si="238"/>
        <v>0</v>
      </c>
      <c r="L237" s="95">
        <f t="shared" si="238"/>
        <v>0</v>
      </c>
      <c r="M237" s="231">
        <f t="shared" si="238"/>
        <v>0</v>
      </c>
      <c r="N237" s="76">
        <f t="shared" si="238"/>
        <v>0</v>
      </c>
      <c r="O237" s="91">
        <f>SUM(O238:O242)</f>
        <v>0</v>
      </c>
      <c r="P237" s="291"/>
      <c r="Q237" s="297"/>
      <c r="R237" s="776"/>
      <c r="S237" s="776"/>
      <c r="T237" s="776"/>
      <c r="U237" s="776"/>
    </row>
    <row r="238" spans="1:21" ht="14.25" hidden="1" customHeight="1" x14ac:dyDescent="0.25">
      <c r="A238" s="30">
        <v>6252</v>
      </c>
      <c r="B238" s="43" t="s">
        <v>232</v>
      </c>
      <c r="C238" s="190">
        <f t="shared" si="170"/>
        <v>0</v>
      </c>
      <c r="D238" s="264"/>
      <c r="E238" s="45"/>
      <c r="F238" s="95">
        <f t="shared" ref="F238:F244" si="239">D238+E238</f>
        <v>0</v>
      </c>
      <c r="G238" s="230"/>
      <c r="H238" s="45"/>
      <c r="I238" s="91">
        <f t="shared" ref="I238:I244" si="240">G238+H238</f>
        <v>0</v>
      </c>
      <c r="J238" s="264"/>
      <c r="K238" s="45"/>
      <c r="L238" s="95">
        <f t="shared" ref="L238:L244" si="241">J238+K238</f>
        <v>0</v>
      </c>
      <c r="M238" s="230"/>
      <c r="N238" s="45"/>
      <c r="O238" s="91">
        <f t="shared" ref="O238:O244" si="242">M238+N238</f>
        <v>0</v>
      </c>
      <c r="P238" s="291"/>
      <c r="Q238" s="297"/>
      <c r="R238" s="776"/>
      <c r="S238" s="776"/>
      <c r="T238" s="776"/>
      <c r="U238" s="776"/>
    </row>
    <row r="239" spans="1:21" ht="14.25" hidden="1" customHeight="1" x14ac:dyDescent="0.25">
      <c r="A239" s="30">
        <v>6253</v>
      </c>
      <c r="B239" s="43" t="s">
        <v>233</v>
      </c>
      <c r="C239" s="190">
        <f t="shared" si="170"/>
        <v>0</v>
      </c>
      <c r="D239" s="264"/>
      <c r="E239" s="45"/>
      <c r="F239" s="95">
        <f t="shared" si="239"/>
        <v>0</v>
      </c>
      <c r="G239" s="230"/>
      <c r="H239" s="45"/>
      <c r="I239" s="91">
        <f t="shared" si="240"/>
        <v>0</v>
      </c>
      <c r="J239" s="264"/>
      <c r="K239" s="45"/>
      <c r="L239" s="95">
        <f t="shared" si="241"/>
        <v>0</v>
      </c>
      <c r="M239" s="230"/>
      <c r="N239" s="45"/>
      <c r="O239" s="91">
        <f t="shared" si="242"/>
        <v>0</v>
      </c>
      <c r="P239" s="291"/>
      <c r="Q239" s="297"/>
      <c r="R239" s="776"/>
      <c r="S239" s="776"/>
      <c r="T239" s="776"/>
      <c r="U239" s="776"/>
    </row>
    <row r="240" spans="1:21" ht="24" hidden="1" x14ac:dyDescent="0.25">
      <c r="A240" s="30">
        <v>6254</v>
      </c>
      <c r="B240" s="43" t="s">
        <v>234</v>
      </c>
      <c r="C240" s="190">
        <f t="shared" si="170"/>
        <v>0</v>
      </c>
      <c r="D240" s="264"/>
      <c r="E240" s="45"/>
      <c r="F240" s="95">
        <f t="shared" si="239"/>
        <v>0</v>
      </c>
      <c r="G240" s="230"/>
      <c r="H240" s="45"/>
      <c r="I240" s="91">
        <f t="shared" si="240"/>
        <v>0</v>
      </c>
      <c r="J240" s="264"/>
      <c r="K240" s="45"/>
      <c r="L240" s="95">
        <f t="shared" si="241"/>
        <v>0</v>
      </c>
      <c r="M240" s="230"/>
      <c r="N240" s="45"/>
      <c r="O240" s="91">
        <f t="shared" si="242"/>
        <v>0</v>
      </c>
      <c r="P240" s="291"/>
      <c r="Q240" s="297"/>
      <c r="R240" s="776"/>
      <c r="S240" s="776"/>
      <c r="T240" s="776"/>
      <c r="U240" s="776"/>
    </row>
    <row r="241" spans="1:21" ht="24" hidden="1" x14ac:dyDescent="0.25">
      <c r="A241" s="30">
        <v>6255</v>
      </c>
      <c r="B241" s="43" t="s">
        <v>235</v>
      </c>
      <c r="C241" s="190">
        <f t="shared" ref="C241:C295" si="243">SUM(F241,I241,L241,O241)</f>
        <v>0</v>
      </c>
      <c r="D241" s="264"/>
      <c r="E241" s="45"/>
      <c r="F241" s="95">
        <f t="shared" si="239"/>
        <v>0</v>
      </c>
      <c r="G241" s="230"/>
      <c r="H241" s="45"/>
      <c r="I241" s="91">
        <f t="shared" si="240"/>
        <v>0</v>
      </c>
      <c r="J241" s="264"/>
      <c r="K241" s="45"/>
      <c r="L241" s="95">
        <f t="shared" si="241"/>
        <v>0</v>
      </c>
      <c r="M241" s="230"/>
      <c r="N241" s="45"/>
      <c r="O241" s="91">
        <f t="shared" si="242"/>
        <v>0</v>
      </c>
      <c r="P241" s="291"/>
      <c r="Q241" s="297"/>
      <c r="R241" s="776"/>
      <c r="S241" s="776"/>
      <c r="T241" s="776"/>
      <c r="U241" s="776"/>
    </row>
    <row r="242" spans="1:21" hidden="1" x14ac:dyDescent="0.25">
      <c r="A242" s="30">
        <v>6259</v>
      </c>
      <c r="B242" s="43" t="s">
        <v>236</v>
      </c>
      <c r="C242" s="190">
        <f t="shared" si="243"/>
        <v>0</v>
      </c>
      <c r="D242" s="264"/>
      <c r="E242" s="45"/>
      <c r="F242" s="95">
        <f t="shared" si="239"/>
        <v>0</v>
      </c>
      <c r="G242" s="230"/>
      <c r="H242" s="45"/>
      <c r="I242" s="91">
        <f t="shared" si="240"/>
        <v>0</v>
      </c>
      <c r="J242" s="264"/>
      <c r="K242" s="45"/>
      <c r="L242" s="95">
        <f t="shared" si="241"/>
        <v>0</v>
      </c>
      <c r="M242" s="230"/>
      <c r="N242" s="45"/>
      <c r="O242" s="91">
        <f t="shared" si="242"/>
        <v>0</v>
      </c>
      <c r="P242" s="291"/>
      <c r="Q242" s="297"/>
      <c r="R242" s="776"/>
      <c r="S242" s="776"/>
      <c r="T242" s="776"/>
      <c r="U242" s="776"/>
    </row>
    <row r="243" spans="1:21" ht="24" hidden="1" x14ac:dyDescent="0.25">
      <c r="A243" s="75">
        <v>6260</v>
      </c>
      <c r="B243" s="43" t="s">
        <v>237</v>
      </c>
      <c r="C243" s="190">
        <f t="shared" si="243"/>
        <v>0</v>
      </c>
      <c r="D243" s="264"/>
      <c r="E243" s="45"/>
      <c r="F243" s="95">
        <f t="shared" si="239"/>
        <v>0</v>
      </c>
      <c r="G243" s="230"/>
      <c r="H243" s="45"/>
      <c r="I243" s="91">
        <f t="shared" si="240"/>
        <v>0</v>
      </c>
      <c r="J243" s="264"/>
      <c r="K243" s="45"/>
      <c r="L243" s="95">
        <f t="shared" si="241"/>
        <v>0</v>
      </c>
      <c r="M243" s="230"/>
      <c r="N243" s="45"/>
      <c r="O243" s="91">
        <f t="shared" si="242"/>
        <v>0</v>
      </c>
      <c r="P243" s="291"/>
      <c r="Q243" s="297"/>
      <c r="R243" s="776"/>
      <c r="S243" s="776"/>
      <c r="T243" s="776"/>
      <c r="U243" s="776"/>
    </row>
    <row r="244" spans="1:21" hidden="1" x14ac:dyDescent="0.25">
      <c r="A244" s="75">
        <v>6270</v>
      </c>
      <c r="B244" s="43" t="s">
        <v>238</v>
      </c>
      <c r="C244" s="190">
        <f t="shared" si="243"/>
        <v>0</v>
      </c>
      <c r="D244" s="264"/>
      <c r="E244" s="45"/>
      <c r="F244" s="95">
        <f t="shared" si="239"/>
        <v>0</v>
      </c>
      <c r="G244" s="230"/>
      <c r="H244" s="45"/>
      <c r="I244" s="91">
        <f t="shared" si="240"/>
        <v>0</v>
      </c>
      <c r="J244" s="264"/>
      <c r="K244" s="45"/>
      <c r="L244" s="95">
        <f t="shared" si="241"/>
        <v>0</v>
      </c>
      <c r="M244" s="230"/>
      <c r="N244" s="45"/>
      <c r="O244" s="91">
        <f t="shared" si="242"/>
        <v>0</v>
      </c>
      <c r="P244" s="291"/>
      <c r="Q244" s="297"/>
      <c r="R244" s="776"/>
      <c r="S244" s="776"/>
      <c r="T244" s="776"/>
      <c r="U244" s="776"/>
    </row>
    <row r="245" spans="1:21" ht="24" hidden="1" x14ac:dyDescent="0.25">
      <c r="A245" s="341">
        <v>6290</v>
      </c>
      <c r="B245" s="40" t="s">
        <v>239</v>
      </c>
      <c r="C245" s="201">
        <f t="shared" si="243"/>
        <v>0</v>
      </c>
      <c r="D245" s="131">
        <f t="shared" ref="D245:E245" si="244">SUM(D246:D249)</f>
        <v>0</v>
      </c>
      <c r="E245" s="79">
        <f t="shared" si="244"/>
        <v>0</v>
      </c>
      <c r="F245" s="176">
        <f>SUM(F246:F249)</f>
        <v>0</v>
      </c>
      <c r="G245" s="233">
        <f t="shared" ref="G245:O245" si="245">SUM(G246:G249)</f>
        <v>0</v>
      </c>
      <c r="H245" s="79">
        <f t="shared" si="245"/>
        <v>0</v>
      </c>
      <c r="I245" s="90">
        <f t="shared" si="245"/>
        <v>0</v>
      </c>
      <c r="J245" s="131">
        <f t="shared" si="245"/>
        <v>0</v>
      </c>
      <c r="K245" s="79">
        <f t="shared" si="245"/>
        <v>0</v>
      </c>
      <c r="L245" s="176">
        <f t="shared" si="245"/>
        <v>0</v>
      </c>
      <c r="M245" s="233">
        <f t="shared" si="245"/>
        <v>0</v>
      </c>
      <c r="N245" s="79">
        <f t="shared" si="245"/>
        <v>0</v>
      </c>
      <c r="O245" s="90">
        <f t="shared" si="245"/>
        <v>0</v>
      </c>
      <c r="P245" s="294"/>
      <c r="Q245" s="297"/>
      <c r="R245" s="776"/>
      <c r="S245" s="776"/>
      <c r="T245" s="776"/>
      <c r="U245" s="776"/>
    </row>
    <row r="246" spans="1:21" hidden="1" x14ac:dyDescent="0.25">
      <c r="A246" s="30">
        <v>6291</v>
      </c>
      <c r="B246" s="43" t="s">
        <v>240</v>
      </c>
      <c r="C246" s="190">
        <f t="shared" si="243"/>
        <v>0</v>
      </c>
      <c r="D246" s="264"/>
      <c r="E246" s="45"/>
      <c r="F246" s="95">
        <f t="shared" ref="F246:F249" si="246">D246+E246</f>
        <v>0</v>
      </c>
      <c r="G246" s="230"/>
      <c r="H246" s="45"/>
      <c r="I246" s="91">
        <f t="shared" ref="I246:I249" si="247">G246+H246</f>
        <v>0</v>
      </c>
      <c r="J246" s="264"/>
      <c r="K246" s="45"/>
      <c r="L246" s="95">
        <f t="shared" ref="L246:L249" si="248">J246+K246</f>
        <v>0</v>
      </c>
      <c r="M246" s="230"/>
      <c r="N246" s="45"/>
      <c r="O246" s="91">
        <f t="shared" ref="O246:O249" si="249">M246+N246</f>
        <v>0</v>
      </c>
      <c r="P246" s="291"/>
      <c r="Q246" s="297"/>
      <c r="R246" s="776"/>
      <c r="S246" s="776"/>
      <c r="T246" s="776"/>
      <c r="U246" s="776"/>
    </row>
    <row r="247" spans="1:21" hidden="1" x14ac:dyDescent="0.25">
      <c r="A247" s="30">
        <v>6292</v>
      </c>
      <c r="B247" s="43" t="s">
        <v>241</v>
      </c>
      <c r="C247" s="190">
        <f t="shared" si="243"/>
        <v>0</v>
      </c>
      <c r="D247" s="264"/>
      <c r="E247" s="45"/>
      <c r="F247" s="95">
        <f t="shared" si="246"/>
        <v>0</v>
      </c>
      <c r="G247" s="230"/>
      <c r="H247" s="45"/>
      <c r="I247" s="91">
        <f t="shared" si="247"/>
        <v>0</v>
      </c>
      <c r="J247" s="264"/>
      <c r="K247" s="45"/>
      <c r="L247" s="95">
        <f t="shared" si="248"/>
        <v>0</v>
      </c>
      <c r="M247" s="230"/>
      <c r="N247" s="45"/>
      <c r="O247" s="91">
        <f t="shared" si="249"/>
        <v>0</v>
      </c>
      <c r="P247" s="291"/>
      <c r="Q247" s="297"/>
      <c r="R247" s="776"/>
      <c r="S247" s="776"/>
      <c r="T247" s="776"/>
      <c r="U247" s="776"/>
    </row>
    <row r="248" spans="1:21" ht="72" hidden="1" x14ac:dyDescent="0.25">
      <c r="A248" s="30">
        <v>6296</v>
      </c>
      <c r="B248" s="43" t="s">
        <v>242</v>
      </c>
      <c r="C248" s="190">
        <f t="shared" si="243"/>
        <v>0</v>
      </c>
      <c r="D248" s="264"/>
      <c r="E248" s="45"/>
      <c r="F248" s="95">
        <f t="shared" si="246"/>
        <v>0</v>
      </c>
      <c r="G248" s="230"/>
      <c r="H248" s="45"/>
      <c r="I248" s="91">
        <f t="shared" si="247"/>
        <v>0</v>
      </c>
      <c r="J248" s="264"/>
      <c r="K248" s="45"/>
      <c r="L248" s="95">
        <f t="shared" si="248"/>
        <v>0</v>
      </c>
      <c r="M248" s="230"/>
      <c r="N248" s="45"/>
      <c r="O248" s="91">
        <f t="shared" si="249"/>
        <v>0</v>
      </c>
      <c r="P248" s="291"/>
      <c r="Q248" s="297"/>
      <c r="R248" s="776"/>
      <c r="S248" s="776"/>
      <c r="T248" s="776"/>
      <c r="U248" s="776"/>
    </row>
    <row r="249" spans="1:21" ht="39.75" hidden="1" customHeight="1" x14ac:dyDescent="0.25">
      <c r="A249" s="30">
        <v>6299</v>
      </c>
      <c r="B249" s="43" t="s">
        <v>243</v>
      </c>
      <c r="C249" s="190">
        <f t="shared" si="243"/>
        <v>0</v>
      </c>
      <c r="D249" s="264"/>
      <c r="E249" s="45"/>
      <c r="F249" s="95">
        <f t="shared" si="246"/>
        <v>0</v>
      </c>
      <c r="G249" s="230"/>
      <c r="H249" s="45"/>
      <c r="I249" s="91">
        <f t="shared" si="247"/>
        <v>0</v>
      </c>
      <c r="J249" s="264"/>
      <c r="K249" s="45"/>
      <c r="L249" s="95">
        <f t="shared" si="248"/>
        <v>0</v>
      </c>
      <c r="M249" s="230"/>
      <c r="N249" s="45"/>
      <c r="O249" s="91">
        <f t="shared" si="249"/>
        <v>0</v>
      </c>
      <c r="P249" s="291"/>
      <c r="Q249" s="297"/>
      <c r="R249" s="776"/>
      <c r="S249" s="776"/>
      <c r="T249" s="776"/>
      <c r="U249" s="776"/>
    </row>
    <row r="250" spans="1:21" hidden="1" x14ac:dyDescent="0.25">
      <c r="A250" s="35">
        <v>6300</v>
      </c>
      <c r="B250" s="72" t="s">
        <v>244</v>
      </c>
      <c r="C250" s="188">
        <f t="shared" si="243"/>
        <v>0</v>
      </c>
      <c r="D250" s="130">
        <f t="shared" ref="D250:E250" si="250">SUM(D251,D256,D257)</f>
        <v>0</v>
      </c>
      <c r="E250" s="38">
        <f t="shared" si="250"/>
        <v>0</v>
      </c>
      <c r="F250" s="175">
        <f>SUM(F251,F256,F257)</f>
        <v>0</v>
      </c>
      <c r="G250" s="228">
        <f t="shared" ref="G250:O250" si="251">SUM(G251,G256,G257)</f>
        <v>0</v>
      </c>
      <c r="H250" s="38">
        <f t="shared" si="251"/>
        <v>0</v>
      </c>
      <c r="I250" s="123">
        <f t="shared" si="251"/>
        <v>0</v>
      </c>
      <c r="J250" s="130">
        <f t="shared" si="251"/>
        <v>0</v>
      </c>
      <c r="K250" s="38">
        <f t="shared" si="251"/>
        <v>0</v>
      </c>
      <c r="L250" s="175">
        <f t="shared" si="251"/>
        <v>0</v>
      </c>
      <c r="M250" s="228">
        <f t="shared" si="251"/>
        <v>0</v>
      </c>
      <c r="N250" s="38">
        <f t="shared" si="251"/>
        <v>0</v>
      </c>
      <c r="O250" s="123">
        <f t="shared" si="251"/>
        <v>0</v>
      </c>
      <c r="P250" s="315"/>
      <c r="Q250" s="297"/>
      <c r="R250" s="776"/>
      <c r="S250" s="776"/>
      <c r="T250" s="776"/>
      <c r="U250" s="776"/>
    </row>
    <row r="251" spans="1:21" ht="24" hidden="1" x14ac:dyDescent="0.25">
      <c r="A251" s="341">
        <v>6320</v>
      </c>
      <c r="B251" s="40" t="s">
        <v>245</v>
      </c>
      <c r="C251" s="201">
        <f t="shared" si="243"/>
        <v>0</v>
      </c>
      <c r="D251" s="131">
        <f t="shared" ref="D251:E251" si="252">SUM(D252:D255)</f>
        <v>0</v>
      </c>
      <c r="E251" s="79">
        <f t="shared" si="252"/>
        <v>0</v>
      </c>
      <c r="F251" s="176">
        <f>SUM(F252:F255)</f>
        <v>0</v>
      </c>
      <c r="G251" s="233">
        <f t="shared" ref="G251:O251" si="253">SUM(G252:G255)</f>
        <v>0</v>
      </c>
      <c r="H251" s="79">
        <f t="shared" si="253"/>
        <v>0</v>
      </c>
      <c r="I251" s="90">
        <f t="shared" si="253"/>
        <v>0</v>
      </c>
      <c r="J251" s="131">
        <f t="shared" si="253"/>
        <v>0</v>
      </c>
      <c r="K251" s="79">
        <f t="shared" si="253"/>
        <v>0</v>
      </c>
      <c r="L251" s="176">
        <f t="shared" si="253"/>
        <v>0</v>
      </c>
      <c r="M251" s="233">
        <f t="shared" si="253"/>
        <v>0</v>
      </c>
      <c r="N251" s="79">
        <f t="shared" si="253"/>
        <v>0</v>
      </c>
      <c r="O251" s="90">
        <f t="shared" si="253"/>
        <v>0</v>
      </c>
      <c r="P251" s="290"/>
      <c r="Q251" s="297"/>
      <c r="R251" s="776"/>
      <c r="S251" s="776"/>
      <c r="T251" s="776"/>
      <c r="U251" s="776"/>
    </row>
    <row r="252" spans="1:21" hidden="1" x14ac:dyDescent="0.25">
      <c r="A252" s="30">
        <v>6322</v>
      </c>
      <c r="B252" s="43" t="s">
        <v>246</v>
      </c>
      <c r="C252" s="190">
        <f t="shared" si="243"/>
        <v>0</v>
      </c>
      <c r="D252" s="264"/>
      <c r="E252" s="45"/>
      <c r="F252" s="95">
        <f t="shared" ref="F252:F257" si="254">D252+E252</f>
        <v>0</v>
      </c>
      <c r="G252" s="230"/>
      <c r="H252" s="45"/>
      <c r="I252" s="91">
        <f t="shared" ref="I252:I257" si="255">G252+H252</f>
        <v>0</v>
      </c>
      <c r="J252" s="264"/>
      <c r="K252" s="45"/>
      <c r="L252" s="95">
        <f t="shared" ref="L252:L257" si="256">J252+K252</f>
        <v>0</v>
      </c>
      <c r="M252" s="230"/>
      <c r="N252" s="45"/>
      <c r="O252" s="91">
        <f t="shared" ref="O252:O257" si="257">M252+N252</f>
        <v>0</v>
      </c>
      <c r="P252" s="291"/>
      <c r="Q252" s="297"/>
      <c r="R252" s="776"/>
      <c r="S252" s="776"/>
      <c r="T252" s="776"/>
      <c r="U252" s="776"/>
    </row>
    <row r="253" spans="1:21" ht="24" hidden="1" x14ac:dyDescent="0.25">
      <c r="A253" s="30">
        <v>6323</v>
      </c>
      <c r="B253" s="43" t="s">
        <v>247</v>
      </c>
      <c r="C253" s="190">
        <f t="shared" si="243"/>
        <v>0</v>
      </c>
      <c r="D253" s="264"/>
      <c r="E253" s="45"/>
      <c r="F253" s="95">
        <f t="shared" si="254"/>
        <v>0</v>
      </c>
      <c r="G253" s="230"/>
      <c r="H253" s="45"/>
      <c r="I253" s="91">
        <f t="shared" si="255"/>
        <v>0</v>
      </c>
      <c r="J253" s="264"/>
      <c r="K253" s="45"/>
      <c r="L253" s="95">
        <f t="shared" si="256"/>
        <v>0</v>
      </c>
      <c r="M253" s="230"/>
      <c r="N253" s="45"/>
      <c r="O253" s="91">
        <f t="shared" si="257"/>
        <v>0</v>
      </c>
      <c r="P253" s="291"/>
      <c r="Q253" s="297"/>
      <c r="R253" s="776"/>
      <c r="S253" s="776"/>
      <c r="T253" s="776"/>
      <c r="U253" s="776"/>
    </row>
    <row r="254" spans="1:21" ht="24" hidden="1" x14ac:dyDescent="0.25">
      <c r="A254" s="30">
        <v>6324</v>
      </c>
      <c r="B254" s="43" t="s">
        <v>301</v>
      </c>
      <c r="C254" s="190">
        <f t="shared" si="243"/>
        <v>0</v>
      </c>
      <c r="D254" s="264"/>
      <c r="E254" s="45"/>
      <c r="F254" s="95">
        <f t="shared" si="254"/>
        <v>0</v>
      </c>
      <c r="G254" s="230"/>
      <c r="H254" s="45"/>
      <c r="I254" s="91">
        <f t="shared" si="255"/>
        <v>0</v>
      </c>
      <c r="J254" s="264"/>
      <c r="K254" s="45"/>
      <c r="L254" s="95">
        <f t="shared" si="256"/>
        <v>0</v>
      </c>
      <c r="M254" s="230"/>
      <c r="N254" s="45"/>
      <c r="O254" s="91">
        <f t="shared" si="257"/>
        <v>0</v>
      </c>
      <c r="P254" s="291"/>
      <c r="Q254" s="297"/>
      <c r="R254" s="776"/>
      <c r="S254" s="776"/>
      <c r="T254" s="776"/>
      <c r="U254" s="776"/>
    </row>
    <row r="255" spans="1:21" hidden="1" x14ac:dyDescent="0.25">
      <c r="A255" s="27">
        <v>6329</v>
      </c>
      <c r="B255" s="40" t="s">
        <v>302</v>
      </c>
      <c r="C255" s="189">
        <f t="shared" si="243"/>
        <v>0</v>
      </c>
      <c r="D255" s="263"/>
      <c r="E255" s="42"/>
      <c r="F255" s="176">
        <f t="shared" si="254"/>
        <v>0</v>
      </c>
      <c r="G255" s="220"/>
      <c r="H255" s="42"/>
      <c r="I255" s="90">
        <f t="shared" si="255"/>
        <v>0</v>
      </c>
      <c r="J255" s="263"/>
      <c r="K255" s="42"/>
      <c r="L255" s="176">
        <f t="shared" si="256"/>
        <v>0</v>
      </c>
      <c r="M255" s="220"/>
      <c r="N255" s="42"/>
      <c r="O255" s="90">
        <f t="shared" si="257"/>
        <v>0</v>
      </c>
      <c r="P255" s="290"/>
      <c r="Q255" s="297"/>
      <c r="R255" s="776"/>
      <c r="S255" s="776"/>
      <c r="T255" s="776"/>
      <c r="U255" s="776"/>
    </row>
    <row r="256" spans="1:21" ht="24" hidden="1" x14ac:dyDescent="0.25">
      <c r="A256" s="92">
        <v>6330</v>
      </c>
      <c r="B256" s="93" t="s">
        <v>248</v>
      </c>
      <c r="C256" s="201">
        <f t="shared" si="243"/>
        <v>0</v>
      </c>
      <c r="D256" s="265"/>
      <c r="E256" s="84"/>
      <c r="F256" s="329">
        <f t="shared" si="254"/>
        <v>0</v>
      </c>
      <c r="G256" s="235"/>
      <c r="H256" s="84"/>
      <c r="I256" s="156">
        <f t="shared" si="255"/>
        <v>0</v>
      </c>
      <c r="J256" s="265"/>
      <c r="K256" s="84"/>
      <c r="L256" s="329">
        <f t="shared" si="256"/>
        <v>0</v>
      </c>
      <c r="M256" s="235"/>
      <c r="N256" s="84"/>
      <c r="O256" s="156">
        <f t="shared" si="257"/>
        <v>0</v>
      </c>
      <c r="P256" s="294"/>
      <c r="Q256" s="297"/>
      <c r="R256" s="776"/>
      <c r="S256" s="776"/>
      <c r="T256" s="776"/>
      <c r="U256" s="776"/>
    </row>
    <row r="257" spans="1:21" hidden="1" x14ac:dyDescent="0.25">
      <c r="A257" s="75">
        <v>6360</v>
      </c>
      <c r="B257" s="43" t="s">
        <v>249</v>
      </c>
      <c r="C257" s="190">
        <f t="shared" si="243"/>
        <v>0</v>
      </c>
      <c r="D257" s="264"/>
      <c r="E257" s="45"/>
      <c r="F257" s="95">
        <f t="shared" si="254"/>
        <v>0</v>
      </c>
      <c r="G257" s="230"/>
      <c r="H257" s="45"/>
      <c r="I257" s="91">
        <f t="shared" si="255"/>
        <v>0</v>
      </c>
      <c r="J257" s="264"/>
      <c r="K257" s="45"/>
      <c r="L257" s="95">
        <f t="shared" si="256"/>
        <v>0</v>
      </c>
      <c r="M257" s="230"/>
      <c r="N257" s="45"/>
      <c r="O257" s="91">
        <f t="shared" si="257"/>
        <v>0</v>
      </c>
      <c r="P257" s="291"/>
      <c r="Q257" s="297"/>
      <c r="R257" s="776"/>
      <c r="S257" s="776"/>
      <c r="T257" s="776"/>
      <c r="U257" s="776"/>
    </row>
    <row r="258" spans="1:21" ht="36" hidden="1" x14ac:dyDescent="0.25">
      <c r="A258" s="35">
        <v>6400</v>
      </c>
      <c r="B258" s="72" t="s">
        <v>250</v>
      </c>
      <c r="C258" s="188">
        <f t="shared" si="243"/>
        <v>0</v>
      </c>
      <c r="D258" s="130">
        <f t="shared" ref="D258:E258" si="258">SUM(D259,D263)</f>
        <v>0</v>
      </c>
      <c r="E258" s="38">
        <f t="shared" si="258"/>
        <v>0</v>
      </c>
      <c r="F258" s="175">
        <f>SUM(F259,F263)</f>
        <v>0</v>
      </c>
      <c r="G258" s="228">
        <f t="shared" ref="G258:O258" si="259">SUM(G259,G263)</f>
        <v>0</v>
      </c>
      <c r="H258" s="38">
        <f t="shared" si="259"/>
        <v>0</v>
      </c>
      <c r="I258" s="123">
        <f t="shared" si="259"/>
        <v>0</v>
      </c>
      <c r="J258" s="130">
        <f t="shared" si="259"/>
        <v>0</v>
      </c>
      <c r="K258" s="38">
        <f t="shared" si="259"/>
        <v>0</v>
      </c>
      <c r="L258" s="175">
        <f t="shared" si="259"/>
        <v>0</v>
      </c>
      <c r="M258" s="228">
        <f t="shared" si="259"/>
        <v>0</v>
      </c>
      <c r="N258" s="38">
        <f t="shared" si="259"/>
        <v>0</v>
      </c>
      <c r="O258" s="123">
        <f t="shared" si="259"/>
        <v>0</v>
      </c>
      <c r="P258" s="315"/>
      <c r="Q258" s="297"/>
      <c r="R258" s="776"/>
      <c r="S258" s="776"/>
      <c r="T258" s="776"/>
      <c r="U258" s="776"/>
    </row>
    <row r="259" spans="1:21" ht="24" hidden="1" x14ac:dyDescent="0.25">
      <c r="A259" s="341">
        <v>6410</v>
      </c>
      <c r="B259" s="40" t="s">
        <v>251</v>
      </c>
      <c r="C259" s="189">
        <f t="shared" si="243"/>
        <v>0</v>
      </c>
      <c r="D259" s="131">
        <f t="shared" ref="D259:E259" si="260">SUM(D260:D262)</f>
        <v>0</v>
      </c>
      <c r="E259" s="79">
        <f t="shared" si="260"/>
        <v>0</v>
      </c>
      <c r="F259" s="176">
        <f>SUM(F260:F262)</f>
        <v>0</v>
      </c>
      <c r="G259" s="233">
        <f t="shared" ref="G259:O259" si="261">SUM(G260:G262)</f>
        <v>0</v>
      </c>
      <c r="H259" s="79">
        <f t="shared" si="261"/>
        <v>0</v>
      </c>
      <c r="I259" s="90">
        <f t="shared" si="261"/>
        <v>0</v>
      </c>
      <c r="J259" s="131">
        <f t="shared" si="261"/>
        <v>0</v>
      </c>
      <c r="K259" s="79">
        <f t="shared" si="261"/>
        <v>0</v>
      </c>
      <c r="L259" s="176">
        <f t="shared" si="261"/>
        <v>0</v>
      </c>
      <c r="M259" s="233">
        <f t="shared" si="261"/>
        <v>0</v>
      </c>
      <c r="N259" s="79">
        <f t="shared" si="261"/>
        <v>0</v>
      </c>
      <c r="O259" s="155">
        <f t="shared" si="261"/>
        <v>0</v>
      </c>
      <c r="P259" s="295"/>
      <c r="Q259" s="297"/>
      <c r="R259" s="776"/>
      <c r="S259" s="776"/>
      <c r="T259" s="776"/>
      <c r="U259" s="776"/>
    </row>
    <row r="260" spans="1:21" hidden="1" x14ac:dyDescent="0.25">
      <c r="A260" s="30">
        <v>6411</v>
      </c>
      <c r="B260" s="94" t="s">
        <v>252</v>
      </c>
      <c r="C260" s="190">
        <f t="shared" si="243"/>
        <v>0</v>
      </c>
      <c r="D260" s="264"/>
      <c r="E260" s="45"/>
      <c r="F260" s="95">
        <f t="shared" ref="F260:F262" si="262">D260+E260</f>
        <v>0</v>
      </c>
      <c r="G260" s="230"/>
      <c r="H260" s="45"/>
      <c r="I260" s="91">
        <f t="shared" ref="I260:I262" si="263">G260+H260</f>
        <v>0</v>
      </c>
      <c r="J260" s="264"/>
      <c r="K260" s="45"/>
      <c r="L260" s="95">
        <f t="shared" ref="L260:L262" si="264">J260+K260</f>
        <v>0</v>
      </c>
      <c r="M260" s="230"/>
      <c r="N260" s="45"/>
      <c r="O260" s="91">
        <f t="shared" ref="O260:O262" si="265">M260+N260</f>
        <v>0</v>
      </c>
      <c r="P260" s="291"/>
      <c r="Q260" s="297"/>
      <c r="R260" s="776"/>
      <c r="S260" s="776"/>
      <c r="T260" s="776"/>
      <c r="U260" s="776"/>
    </row>
    <row r="261" spans="1:21" ht="36" hidden="1" x14ac:dyDescent="0.25">
      <c r="A261" s="30">
        <v>6412</v>
      </c>
      <c r="B261" s="43" t="s">
        <v>253</v>
      </c>
      <c r="C261" s="190">
        <f t="shared" si="243"/>
        <v>0</v>
      </c>
      <c r="D261" s="264"/>
      <c r="E261" s="45"/>
      <c r="F261" s="95">
        <f t="shared" si="262"/>
        <v>0</v>
      </c>
      <c r="G261" s="230"/>
      <c r="H261" s="45"/>
      <c r="I261" s="91">
        <f t="shared" si="263"/>
        <v>0</v>
      </c>
      <c r="J261" s="264"/>
      <c r="K261" s="45"/>
      <c r="L261" s="95">
        <f t="shared" si="264"/>
        <v>0</v>
      </c>
      <c r="M261" s="230"/>
      <c r="N261" s="45"/>
      <c r="O261" s="91">
        <f t="shared" si="265"/>
        <v>0</v>
      </c>
      <c r="P261" s="291"/>
      <c r="Q261" s="297"/>
      <c r="R261" s="776"/>
      <c r="S261" s="776"/>
      <c r="T261" s="776"/>
      <c r="U261" s="776"/>
    </row>
    <row r="262" spans="1:21" ht="36" hidden="1" x14ac:dyDescent="0.25">
      <c r="A262" s="30">
        <v>6419</v>
      </c>
      <c r="B262" s="43" t="s">
        <v>254</v>
      </c>
      <c r="C262" s="190">
        <f t="shared" si="243"/>
        <v>0</v>
      </c>
      <c r="D262" s="264"/>
      <c r="E262" s="45"/>
      <c r="F262" s="95">
        <f t="shared" si="262"/>
        <v>0</v>
      </c>
      <c r="G262" s="230"/>
      <c r="H262" s="45"/>
      <c r="I262" s="91">
        <f t="shared" si="263"/>
        <v>0</v>
      </c>
      <c r="J262" s="264"/>
      <c r="K262" s="45"/>
      <c r="L262" s="95">
        <f t="shared" si="264"/>
        <v>0</v>
      </c>
      <c r="M262" s="230"/>
      <c r="N262" s="45"/>
      <c r="O262" s="91">
        <f t="shared" si="265"/>
        <v>0</v>
      </c>
      <c r="P262" s="291"/>
      <c r="Q262" s="297"/>
      <c r="R262" s="776"/>
      <c r="S262" s="776"/>
      <c r="T262" s="776"/>
      <c r="U262" s="776"/>
    </row>
    <row r="263" spans="1:21" ht="36" hidden="1" x14ac:dyDescent="0.25">
      <c r="A263" s="75">
        <v>6420</v>
      </c>
      <c r="B263" s="43" t="s">
        <v>255</v>
      </c>
      <c r="C263" s="190">
        <f t="shared" si="243"/>
        <v>0</v>
      </c>
      <c r="D263" s="132">
        <f t="shared" ref="D263:E263" si="266">SUM(D264:D267)</f>
        <v>0</v>
      </c>
      <c r="E263" s="76">
        <f t="shared" si="266"/>
        <v>0</v>
      </c>
      <c r="F263" s="95">
        <f>SUM(F264:F267)</f>
        <v>0</v>
      </c>
      <c r="G263" s="231">
        <f t="shared" ref="G263:N263" si="267">SUM(G264:G267)</f>
        <v>0</v>
      </c>
      <c r="H263" s="76">
        <f t="shared" si="267"/>
        <v>0</v>
      </c>
      <c r="I263" s="91">
        <f t="shared" si="267"/>
        <v>0</v>
      </c>
      <c r="J263" s="132">
        <f t="shared" si="267"/>
        <v>0</v>
      </c>
      <c r="K263" s="76">
        <f t="shared" si="267"/>
        <v>0</v>
      </c>
      <c r="L263" s="95">
        <f t="shared" si="267"/>
        <v>0</v>
      </c>
      <c r="M263" s="231">
        <f t="shared" si="267"/>
        <v>0</v>
      </c>
      <c r="N263" s="76">
        <f t="shared" si="267"/>
        <v>0</v>
      </c>
      <c r="O263" s="91">
        <f>SUM(O264:O267)</f>
        <v>0</v>
      </c>
      <c r="P263" s="291"/>
      <c r="Q263" s="297"/>
      <c r="R263" s="776"/>
      <c r="S263" s="776"/>
      <c r="T263" s="776"/>
      <c r="U263" s="776"/>
    </row>
    <row r="264" spans="1:21" hidden="1" x14ac:dyDescent="0.25">
      <c r="A264" s="30">
        <v>6421</v>
      </c>
      <c r="B264" s="43" t="s">
        <v>256</v>
      </c>
      <c r="C264" s="190">
        <f t="shared" si="243"/>
        <v>0</v>
      </c>
      <c r="D264" s="264"/>
      <c r="E264" s="45"/>
      <c r="F264" s="95">
        <f t="shared" ref="F264:F267" si="268">D264+E264</f>
        <v>0</v>
      </c>
      <c r="G264" s="230"/>
      <c r="H264" s="45"/>
      <c r="I264" s="91">
        <f t="shared" ref="I264:I267" si="269">G264+H264</f>
        <v>0</v>
      </c>
      <c r="J264" s="264"/>
      <c r="K264" s="45"/>
      <c r="L264" s="95">
        <f t="shared" ref="L264:L267" si="270">J264+K264</f>
        <v>0</v>
      </c>
      <c r="M264" s="230"/>
      <c r="N264" s="45"/>
      <c r="O264" s="91">
        <f t="shared" ref="O264:O267" si="271">M264+N264</f>
        <v>0</v>
      </c>
      <c r="P264" s="291"/>
      <c r="Q264" s="297"/>
      <c r="R264" s="776"/>
      <c r="S264" s="776"/>
      <c r="T264" s="776"/>
      <c r="U264" s="776"/>
    </row>
    <row r="265" spans="1:21" hidden="1" x14ac:dyDescent="0.25">
      <c r="A265" s="30">
        <v>6422</v>
      </c>
      <c r="B265" s="43" t="s">
        <v>257</v>
      </c>
      <c r="C265" s="190">
        <f t="shared" si="243"/>
        <v>0</v>
      </c>
      <c r="D265" s="264"/>
      <c r="E265" s="45"/>
      <c r="F265" s="95">
        <f t="shared" si="268"/>
        <v>0</v>
      </c>
      <c r="G265" s="230"/>
      <c r="H265" s="45"/>
      <c r="I265" s="91">
        <f t="shared" si="269"/>
        <v>0</v>
      </c>
      <c r="J265" s="264"/>
      <c r="K265" s="45"/>
      <c r="L265" s="95">
        <f t="shared" si="270"/>
        <v>0</v>
      </c>
      <c r="M265" s="230"/>
      <c r="N265" s="45"/>
      <c r="O265" s="91">
        <f t="shared" si="271"/>
        <v>0</v>
      </c>
      <c r="P265" s="291"/>
      <c r="Q265" s="297"/>
      <c r="R265" s="776"/>
      <c r="S265" s="776"/>
      <c r="T265" s="776"/>
      <c r="U265" s="776"/>
    </row>
    <row r="266" spans="1:21" ht="24" hidden="1" x14ac:dyDescent="0.25">
      <c r="A266" s="30">
        <v>6423</v>
      </c>
      <c r="B266" s="43" t="s">
        <v>258</v>
      </c>
      <c r="C266" s="190">
        <f t="shared" si="243"/>
        <v>0</v>
      </c>
      <c r="D266" s="264"/>
      <c r="E266" s="45"/>
      <c r="F266" s="95">
        <f t="shared" si="268"/>
        <v>0</v>
      </c>
      <c r="G266" s="230"/>
      <c r="H266" s="45"/>
      <c r="I266" s="91">
        <f t="shared" si="269"/>
        <v>0</v>
      </c>
      <c r="J266" s="264"/>
      <c r="K266" s="45"/>
      <c r="L266" s="95">
        <f t="shared" si="270"/>
        <v>0</v>
      </c>
      <c r="M266" s="230"/>
      <c r="N266" s="45"/>
      <c r="O266" s="91">
        <f t="shared" si="271"/>
        <v>0</v>
      </c>
      <c r="P266" s="291"/>
      <c r="Q266" s="297"/>
      <c r="R266" s="776"/>
      <c r="S266" s="776"/>
      <c r="T266" s="776"/>
      <c r="U266" s="776"/>
    </row>
    <row r="267" spans="1:21" ht="36" hidden="1" x14ac:dyDescent="0.25">
      <c r="A267" s="30">
        <v>6424</v>
      </c>
      <c r="B267" s="43" t="s">
        <v>259</v>
      </c>
      <c r="C267" s="190">
        <f t="shared" si="243"/>
        <v>0</v>
      </c>
      <c r="D267" s="264"/>
      <c r="E267" s="45"/>
      <c r="F267" s="95">
        <f t="shared" si="268"/>
        <v>0</v>
      </c>
      <c r="G267" s="230"/>
      <c r="H267" s="45"/>
      <c r="I267" s="91">
        <f t="shared" si="269"/>
        <v>0</v>
      </c>
      <c r="J267" s="264"/>
      <c r="K267" s="45"/>
      <c r="L267" s="95">
        <f t="shared" si="270"/>
        <v>0</v>
      </c>
      <c r="M267" s="230"/>
      <c r="N267" s="45"/>
      <c r="O267" s="91">
        <f t="shared" si="271"/>
        <v>0</v>
      </c>
      <c r="P267" s="291"/>
      <c r="Q267" s="297"/>
      <c r="R267" s="776"/>
      <c r="S267" s="776"/>
      <c r="T267" s="776"/>
      <c r="U267" s="776"/>
    </row>
    <row r="268" spans="1:21" ht="36" hidden="1" x14ac:dyDescent="0.25">
      <c r="A268" s="97">
        <v>7000</v>
      </c>
      <c r="B268" s="97" t="s">
        <v>260</v>
      </c>
      <c r="C268" s="203">
        <f>SUM(F268,I268,L268,O268)</f>
        <v>0</v>
      </c>
      <c r="D268" s="139">
        <f t="shared" ref="D268:E268" si="272">SUM(D269,D279)</f>
        <v>0</v>
      </c>
      <c r="E268" s="98">
        <f t="shared" si="272"/>
        <v>0</v>
      </c>
      <c r="F268" s="266">
        <f>SUM(F269,F279)</f>
        <v>0</v>
      </c>
      <c r="G268" s="237">
        <f t="shared" ref="G268:N268" si="273">SUM(G269,G279)</f>
        <v>0</v>
      </c>
      <c r="H268" s="98">
        <f t="shared" si="273"/>
        <v>0</v>
      </c>
      <c r="I268" s="276">
        <f t="shared" si="273"/>
        <v>0</v>
      </c>
      <c r="J268" s="139">
        <f t="shared" si="273"/>
        <v>0</v>
      </c>
      <c r="K268" s="98">
        <f t="shared" si="273"/>
        <v>0</v>
      </c>
      <c r="L268" s="266">
        <f t="shared" si="273"/>
        <v>0</v>
      </c>
      <c r="M268" s="237">
        <f t="shared" si="273"/>
        <v>0</v>
      </c>
      <c r="N268" s="98">
        <f t="shared" si="273"/>
        <v>0</v>
      </c>
      <c r="O268" s="158">
        <f>SUM(O269,O279)</f>
        <v>0</v>
      </c>
      <c r="P268" s="317"/>
      <c r="Q268" s="297"/>
      <c r="R268" s="776"/>
      <c r="S268" s="776"/>
      <c r="T268" s="776"/>
      <c r="U268" s="776"/>
    </row>
    <row r="269" spans="1:21" ht="24" hidden="1" x14ac:dyDescent="0.25">
      <c r="A269" s="35">
        <v>7200</v>
      </c>
      <c r="B269" s="72" t="s">
        <v>261</v>
      </c>
      <c r="C269" s="188">
        <f t="shared" si="243"/>
        <v>0</v>
      </c>
      <c r="D269" s="130">
        <f t="shared" ref="D269:E269" si="274">SUM(D270,D271,D274,D275,D278)</f>
        <v>0</v>
      </c>
      <c r="E269" s="38">
        <f t="shared" si="274"/>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c r="R269" s="776"/>
      <c r="S269" s="776"/>
      <c r="T269" s="776"/>
      <c r="U269" s="776"/>
    </row>
    <row r="270" spans="1:21" ht="24" hidden="1" x14ac:dyDescent="0.25">
      <c r="A270" s="341">
        <v>7210</v>
      </c>
      <c r="B270" s="40" t="s">
        <v>262</v>
      </c>
      <c r="C270" s="189">
        <f t="shared" si="243"/>
        <v>0</v>
      </c>
      <c r="D270" s="263"/>
      <c r="E270" s="42"/>
      <c r="F270" s="176">
        <f>D270+E270</f>
        <v>0</v>
      </c>
      <c r="G270" s="220"/>
      <c r="H270" s="42"/>
      <c r="I270" s="90">
        <f>G270+H270</f>
        <v>0</v>
      </c>
      <c r="J270" s="263"/>
      <c r="K270" s="42"/>
      <c r="L270" s="176">
        <f>J270+K270</f>
        <v>0</v>
      </c>
      <c r="M270" s="220"/>
      <c r="N270" s="42"/>
      <c r="O270" s="90">
        <f>M270+N270</f>
        <v>0</v>
      </c>
      <c r="P270" s="290"/>
      <c r="Q270" s="297"/>
      <c r="R270" s="776"/>
      <c r="S270" s="776"/>
      <c r="T270" s="776"/>
      <c r="U270" s="776"/>
    </row>
    <row r="271" spans="1:21" s="96" customFormat="1" ht="36" hidden="1" x14ac:dyDescent="0.25">
      <c r="A271" s="75">
        <v>7220</v>
      </c>
      <c r="B271" s="43" t="s">
        <v>263</v>
      </c>
      <c r="C271" s="190">
        <f t="shared" si="243"/>
        <v>0</v>
      </c>
      <c r="D271" s="132">
        <f t="shared" ref="D271:E271" si="275">SUM(D272:D273)</f>
        <v>0</v>
      </c>
      <c r="E271" s="76">
        <f t="shared" si="275"/>
        <v>0</v>
      </c>
      <c r="F271" s="95">
        <f>SUM(F272:F273)</f>
        <v>0</v>
      </c>
      <c r="G271" s="231">
        <f t="shared" ref="G271:O271" si="276">SUM(G272:G273)</f>
        <v>0</v>
      </c>
      <c r="H271" s="76">
        <f t="shared" si="276"/>
        <v>0</v>
      </c>
      <c r="I271" s="91">
        <f t="shared" si="276"/>
        <v>0</v>
      </c>
      <c r="J271" s="132">
        <f t="shared" si="276"/>
        <v>0</v>
      </c>
      <c r="K271" s="76">
        <f t="shared" si="276"/>
        <v>0</v>
      </c>
      <c r="L271" s="95">
        <f t="shared" si="276"/>
        <v>0</v>
      </c>
      <c r="M271" s="231">
        <f t="shared" si="276"/>
        <v>0</v>
      </c>
      <c r="N271" s="76">
        <f t="shared" si="276"/>
        <v>0</v>
      </c>
      <c r="O271" s="91">
        <f t="shared" si="276"/>
        <v>0</v>
      </c>
      <c r="P271" s="291"/>
      <c r="Q271" s="301"/>
      <c r="R271" s="776"/>
      <c r="S271" s="776"/>
      <c r="T271" s="776"/>
      <c r="U271" s="776"/>
    </row>
    <row r="272" spans="1:21" s="96" customFormat="1" ht="36" hidden="1" x14ac:dyDescent="0.25">
      <c r="A272" s="30">
        <v>7221</v>
      </c>
      <c r="B272" s="43" t="s">
        <v>264</v>
      </c>
      <c r="C272" s="190">
        <f t="shared" si="243"/>
        <v>0</v>
      </c>
      <c r="D272" s="264"/>
      <c r="E272" s="45"/>
      <c r="F272" s="95">
        <f t="shared" ref="F272:F274" si="277">D272+E272</f>
        <v>0</v>
      </c>
      <c r="G272" s="230"/>
      <c r="H272" s="45"/>
      <c r="I272" s="91">
        <f t="shared" ref="I272:I274" si="278">G272+H272</f>
        <v>0</v>
      </c>
      <c r="J272" s="264"/>
      <c r="K272" s="45"/>
      <c r="L272" s="95">
        <f t="shared" ref="L272:L274" si="279">J272+K272</f>
        <v>0</v>
      </c>
      <c r="M272" s="230"/>
      <c r="N272" s="45"/>
      <c r="O272" s="91">
        <f t="shared" ref="O272:O274" si="280">M272+N272</f>
        <v>0</v>
      </c>
      <c r="P272" s="291"/>
      <c r="Q272" s="301"/>
      <c r="R272" s="776"/>
      <c r="S272" s="776"/>
      <c r="T272" s="776"/>
      <c r="U272" s="776"/>
    </row>
    <row r="273" spans="1:21" s="96" customFormat="1" ht="36" hidden="1" x14ac:dyDescent="0.25">
      <c r="A273" s="30">
        <v>7222</v>
      </c>
      <c r="B273" s="43" t="s">
        <v>265</v>
      </c>
      <c r="C273" s="190">
        <f t="shared" si="243"/>
        <v>0</v>
      </c>
      <c r="D273" s="264"/>
      <c r="E273" s="45"/>
      <c r="F273" s="95">
        <f t="shared" si="277"/>
        <v>0</v>
      </c>
      <c r="G273" s="230"/>
      <c r="H273" s="45"/>
      <c r="I273" s="91">
        <f t="shared" si="278"/>
        <v>0</v>
      </c>
      <c r="J273" s="264"/>
      <c r="K273" s="45"/>
      <c r="L273" s="95">
        <f t="shared" si="279"/>
        <v>0</v>
      </c>
      <c r="M273" s="230"/>
      <c r="N273" s="45"/>
      <c r="O273" s="91">
        <f t="shared" si="280"/>
        <v>0</v>
      </c>
      <c r="P273" s="291"/>
      <c r="Q273" s="301"/>
      <c r="R273" s="776"/>
      <c r="S273" s="776"/>
      <c r="T273" s="776"/>
      <c r="U273" s="776"/>
    </row>
    <row r="274" spans="1:21" ht="24" hidden="1" x14ac:dyDescent="0.25">
      <c r="A274" s="75">
        <v>7230</v>
      </c>
      <c r="B274" s="43" t="s">
        <v>308</v>
      </c>
      <c r="C274" s="190">
        <f t="shared" si="243"/>
        <v>0</v>
      </c>
      <c r="D274" s="264"/>
      <c r="E274" s="45"/>
      <c r="F274" s="95">
        <f t="shared" si="277"/>
        <v>0</v>
      </c>
      <c r="G274" s="230"/>
      <c r="H274" s="45"/>
      <c r="I274" s="91">
        <f t="shared" si="278"/>
        <v>0</v>
      </c>
      <c r="J274" s="264"/>
      <c r="K274" s="45"/>
      <c r="L274" s="95">
        <f t="shared" si="279"/>
        <v>0</v>
      </c>
      <c r="M274" s="230"/>
      <c r="N274" s="45"/>
      <c r="O274" s="91">
        <f t="shared" si="280"/>
        <v>0</v>
      </c>
      <c r="P274" s="291"/>
      <c r="Q274" s="297"/>
      <c r="R274" s="776"/>
      <c r="S274" s="776"/>
      <c r="T274" s="776"/>
      <c r="U274" s="776"/>
    </row>
    <row r="275" spans="1:21" ht="24" hidden="1" x14ac:dyDescent="0.25">
      <c r="A275" s="75">
        <v>7240</v>
      </c>
      <c r="B275" s="43" t="s">
        <v>266</v>
      </c>
      <c r="C275" s="190">
        <f t="shared" si="243"/>
        <v>0</v>
      </c>
      <c r="D275" s="132">
        <f t="shared" ref="D275:E275" si="281">SUM(D276:D277)</f>
        <v>0</v>
      </c>
      <c r="E275" s="76">
        <f t="shared" si="281"/>
        <v>0</v>
      </c>
      <c r="F275" s="95">
        <f>SUM(F276:F277)</f>
        <v>0</v>
      </c>
      <c r="G275" s="231">
        <f t="shared" ref="G275:O275" si="282">SUM(G276:G277)</f>
        <v>0</v>
      </c>
      <c r="H275" s="76">
        <f t="shared" si="282"/>
        <v>0</v>
      </c>
      <c r="I275" s="91">
        <f t="shared" si="282"/>
        <v>0</v>
      </c>
      <c r="J275" s="132">
        <f t="shared" si="282"/>
        <v>0</v>
      </c>
      <c r="K275" s="76">
        <f t="shared" si="282"/>
        <v>0</v>
      </c>
      <c r="L275" s="95">
        <f t="shared" si="282"/>
        <v>0</v>
      </c>
      <c r="M275" s="231">
        <f t="shared" si="282"/>
        <v>0</v>
      </c>
      <c r="N275" s="76">
        <f t="shared" si="282"/>
        <v>0</v>
      </c>
      <c r="O275" s="91">
        <f t="shared" si="282"/>
        <v>0</v>
      </c>
      <c r="P275" s="291"/>
      <c r="Q275" s="297"/>
      <c r="R275" s="776"/>
      <c r="S275" s="776"/>
      <c r="T275" s="776"/>
      <c r="U275" s="776"/>
    </row>
    <row r="276" spans="1:21" ht="48" hidden="1" x14ac:dyDescent="0.25">
      <c r="A276" s="30">
        <v>7245</v>
      </c>
      <c r="B276" s="43" t="s">
        <v>267</v>
      </c>
      <c r="C276" s="190">
        <f t="shared" si="243"/>
        <v>0</v>
      </c>
      <c r="D276" s="264"/>
      <c r="E276" s="45"/>
      <c r="F276" s="95">
        <f t="shared" ref="F276:F278" si="283">D276+E276</f>
        <v>0</v>
      </c>
      <c r="G276" s="230"/>
      <c r="H276" s="45"/>
      <c r="I276" s="91">
        <f t="shared" ref="I276:I278" si="284">G276+H276</f>
        <v>0</v>
      </c>
      <c r="J276" s="264"/>
      <c r="K276" s="45"/>
      <c r="L276" s="95">
        <f t="shared" ref="L276:L278" si="285">J276+K276</f>
        <v>0</v>
      </c>
      <c r="M276" s="230"/>
      <c r="N276" s="45"/>
      <c r="O276" s="91">
        <f t="shared" ref="O276:O278" si="286">M276+N276</f>
        <v>0</v>
      </c>
      <c r="P276" s="291"/>
      <c r="Q276" s="297"/>
      <c r="R276" s="776"/>
      <c r="S276" s="776"/>
      <c r="T276" s="776"/>
      <c r="U276" s="776"/>
    </row>
    <row r="277" spans="1:21" ht="96" hidden="1" x14ac:dyDescent="0.25">
      <c r="A277" s="30">
        <v>7246</v>
      </c>
      <c r="B277" s="43" t="s">
        <v>268</v>
      </c>
      <c r="C277" s="190">
        <f t="shared" si="243"/>
        <v>0</v>
      </c>
      <c r="D277" s="264"/>
      <c r="E277" s="45"/>
      <c r="F277" s="95">
        <f t="shared" si="283"/>
        <v>0</v>
      </c>
      <c r="G277" s="230"/>
      <c r="H277" s="45"/>
      <c r="I277" s="91">
        <f t="shared" si="284"/>
        <v>0</v>
      </c>
      <c r="J277" s="264"/>
      <c r="K277" s="45"/>
      <c r="L277" s="95">
        <f t="shared" si="285"/>
        <v>0</v>
      </c>
      <c r="M277" s="230"/>
      <c r="N277" s="45"/>
      <c r="O277" s="91">
        <f t="shared" si="286"/>
        <v>0</v>
      </c>
      <c r="P277" s="291"/>
      <c r="Q277" s="297"/>
      <c r="R277" s="776"/>
      <c r="S277" s="776"/>
      <c r="T277" s="776"/>
      <c r="U277" s="776"/>
    </row>
    <row r="278" spans="1:21" ht="24" hidden="1" x14ac:dyDescent="0.25">
      <c r="A278" s="92">
        <v>7260</v>
      </c>
      <c r="B278" s="40" t="s">
        <v>269</v>
      </c>
      <c r="C278" s="189">
        <f t="shared" si="243"/>
        <v>0</v>
      </c>
      <c r="D278" s="263"/>
      <c r="E278" s="42"/>
      <c r="F278" s="176">
        <f t="shared" si="283"/>
        <v>0</v>
      </c>
      <c r="G278" s="220"/>
      <c r="H278" s="42"/>
      <c r="I278" s="90">
        <f t="shared" si="284"/>
        <v>0</v>
      </c>
      <c r="J278" s="263"/>
      <c r="K278" s="42"/>
      <c r="L278" s="176">
        <f t="shared" si="285"/>
        <v>0</v>
      </c>
      <c r="M278" s="220"/>
      <c r="N278" s="42"/>
      <c r="O278" s="90">
        <f t="shared" si="286"/>
        <v>0</v>
      </c>
      <c r="P278" s="290"/>
      <c r="Q278" s="297"/>
      <c r="R278" s="776"/>
      <c r="S278" s="776"/>
      <c r="T278" s="776"/>
      <c r="U278" s="776"/>
    </row>
    <row r="279" spans="1:21" hidden="1" x14ac:dyDescent="0.25">
      <c r="A279" s="55">
        <v>7700</v>
      </c>
      <c r="B279" s="105" t="s">
        <v>298</v>
      </c>
      <c r="C279" s="204">
        <f t="shared" si="243"/>
        <v>0</v>
      </c>
      <c r="D279" s="140">
        <f t="shared" ref="D279:O279" si="287">D280</f>
        <v>0</v>
      </c>
      <c r="E279" s="106">
        <f t="shared" si="287"/>
        <v>0</v>
      </c>
      <c r="F279" s="177">
        <f t="shared" si="287"/>
        <v>0</v>
      </c>
      <c r="G279" s="238">
        <f t="shared" si="287"/>
        <v>0</v>
      </c>
      <c r="H279" s="106">
        <f t="shared" si="287"/>
        <v>0</v>
      </c>
      <c r="I279" s="277">
        <f t="shared" si="287"/>
        <v>0</v>
      </c>
      <c r="J279" s="140">
        <f t="shared" si="287"/>
        <v>0</v>
      </c>
      <c r="K279" s="106">
        <f t="shared" si="287"/>
        <v>0</v>
      </c>
      <c r="L279" s="177">
        <f t="shared" si="287"/>
        <v>0</v>
      </c>
      <c r="M279" s="238">
        <f t="shared" si="287"/>
        <v>0</v>
      </c>
      <c r="N279" s="106">
        <f t="shared" si="287"/>
        <v>0</v>
      </c>
      <c r="O279" s="277">
        <f t="shared" si="287"/>
        <v>0</v>
      </c>
      <c r="P279" s="315"/>
      <c r="Q279" s="297"/>
      <c r="R279" s="776"/>
      <c r="S279" s="776"/>
      <c r="T279" s="776"/>
      <c r="U279" s="776"/>
    </row>
    <row r="280" spans="1:21" hidden="1" x14ac:dyDescent="0.25">
      <c r="A280" s="73">
        <v>7720</v>
      </c>
      <c r="B280" s="40" t="s">
        <v>299</v>
      </c>
      <c r="C280" s="191">
        <f t="shared" si="243"/>
        <v>0</v>
      </c>
      <c r="D280" s="256"/>
      <c r="E280" s="49"/>
      <c r="F280" s="330">
        <f>D280+E280</f>
        <v>0</v>
      </c>
      <c r="G280" s="239"/>
      <c r="H280" s="49"/>
      <c r="I280" s="155">
        <f>G280+H280</f>
        <v>0</v>
      </c>
      <c r="J280" s="256"/>
      <c r="K280" s="49"/>
      <c r="L280" s="330">
        <f>J280+K280</f>
        <v>0</v>
      </c>
      <c r="M280" s="239"/>
      <c r="N280" s="49"/>
      <c r="O280" s="155">
        <f>M280+N280</f>
        <v>0</v>
      </c>
      <c r="P280" s="295"/>
      <c r="Q280" s="297"/>
      <c r="R280" s="776"/>
      <c r="S280" s="776"/>
      <c r="T280" s="776"/>
      <c r="U280" s="776"/>
    </row>
    <row r="281" spans="1:21" hidden="1" x14ac:dyDescent="0.25">
      <c r="A281" s="94"/>
      <c r="B281" s="43" t="s">
        <v>270</v>
      </c>
      <c r="C281" s="190">
        <f t="shared" si="243"/>
        <v>0</v>
      </c>
      <c r="D281" s="132">
        <f t="shared" ref="D281:E281" si="288">SUM(D282:D283)</f>
        <v>0</v>
      </c>
      <c r="E281" s="76">
        <f t="shared" si="288"/>
        <v>0</v>
      </c>
      <c r="F281" s="95">
        <f>SUM(F282:F283)</f>
        <v>0</v>
      </c>
      <c r="G281" s="231">
        <f t="shared" ref="G281:O281" si="289">SUM(G282:G283)</f>
        <v>0</v>
      </c>
      <c r="H281" s="76">
        <f t="shared" si="289"/>
        <v>0</v>
      </c>
      <c r="I281" s="91">
        <f t="shared" si="289"/>
        <v>0</v>
      </c>
      <c r="J281" s="132">
        <f t="shared" si="289"/>
        <v>0</v>
      </c>
      <c r="K281" s="76">
        <f t="shared" si="289"/>
        <v>0</v>
      </c>
      <c r="L281" s="95">
        <f t="shared" si="289"/>
        <v>0</v>
      </c>
      <c r="M281" s="231">
        <f t="shared" si="289"/>
        <v>0</v>
      </c>
      <c r="N281" s="76">
        <f t="shared" si="289"/>
        <v>0</v>
      </c>
      <c r="O281" s="91">
        <f t="shared" si="289"/>
        <v>0</v>
      </c>
      <c r="P281" s="291"/>
      <c r="Q281" s="297"/>
      <c r="R281" s="776"/>
      <c r="S281" s="776"/>
      <c r="T281" s="776"/>
      <c r="U281" s="776"/>
    </row>
    <row r="282" spans="1:21" hidden="1" x14ac:dyDescent="0.25">
      <c r="A282" s="94" t="s">
        <v>271</v>
      </c>
      <c r="B282" s="30" t="s">
        <v>272</v>
      </c>
      <c r="C282" s="190">
        <f t="shared" si="243"/>
        <v>0</v>
      </c>
      <c r="D282" s="264"/>
      <c r="E282" s="45"/>
      <c r="F282" s="95">
        <f>E282+D282</f>
        <v>0</v>
      </c>
      <c r="G282" s="230"/>
      <c r="H282" s="45"/>
      <c r="I282" s="91">
        <f>H282+G282</f>
        <v>0</v>
      </c>
      <c r="J282" s="264"/>
      <c r="K282" s="45"/>
      <c r="L282" s="95">
        <f>K282+J282</f>
        <v>0</v>
      </c>
      <c r="M282" s="230"/>
      <c r="N282" s="45"/>
      <c r="O282" s="91">
        <f>N282+M282</f>
        <v>0</v>
      </c>
      <c r="P282" s="291"/>
      <c r="Q282" s="297"/>
      <c r="R282" s="776"/>
      <c r="S282" s="776"/>
      <c r="T282" s="776"/>
      <c r="U282" s="776"/>
    </row>
    <row r="283" spans="1:21" ht="24" hidden="1" x14ac:dyDescent="0.25">
      <c r="A283" s="94" t="s">
        <v>273</v>
      </c>
      <c r="B283" s="99" t="s">
        <v>274</v>
      </c>
      <c r="C283" s="189">
        <f t="shared" si="243"/>
        <v>0</v>
      </c>
      <c r="D283" s="263"/>
      <c r="E283" s="42"/>
      <c r="F283" s="176">
        <f>E283+D283</f>
        <v>0</v>
      </c>
      <c r="G283" s="220"/>
      <c r="H283" s="42"/>
      <c r="I283" s="90">
        <f>H283+G283</f>
        <v>0</v>
      </c>
      <c r="J283" s="263"/>
      <c r="K283" s="42"/>
      <c r="L283" s="176">
        <f>K283+J283</f>
        <v>0</v>
      </c>
      <c r="M283" s="220"/>
      <c r="N283" s="42"/>
      <c r="O283" s="90">
        <f>N283+M283</f>
        <v>0</v>
      </c>
      <c r="P283" s="290"/>
      <c r="Q283" s="297"/>
      <c r="R283" s="776"/>
      <c r="S283" s="776"/>
      <c r="T283" s="776"/>
      <c r="U283" s="776"/>
    </row>
    <row r="284" spans="1:21" ht="12.75" thickBot="1" x14ac:dyDescent="0.3">
      <c r="A284" s="110"/>
      <c r="B284" s="110" t="s">
        <v>275</v>
      </c>
      <c r="C284" s="205">
        <f t="shared" si="243"/>
        <v>630686</v>
      </c>
      <c r="D284" s="141">
        <f t="shared" ref="D284:O284" si="290">SUM(D281,D268,D229,D194,D186,D172,D74,D52)</f>
        <v>308331</v>
      </c>
      <c r="E284" s="278">
        <f t="shared" si="290"/>
        <v>0</v>
      </c>
      <c r="F284" s="901">
        <f t="shared" si="290"/>
        <v>308331</v>
      </c>
      <c r="G284" s="240">
        <f t="shared" si="290"/>
        <v>317479</v>
      </c>
      <c r="H284" s="278">
        <f t="shared" si="290"/>
        <v>0</v>
      </c>
      <c r="I284" s="901">
        <f t="shared" si="290"/>
        <v>317479</v>
      </c>
      <c r="J284" s="141">
        <f t="shared" si="290"/>
        <v>4376</v>
      </c>
      <c r="K284" s="111">
        <f t="shared" si="290"/>
        <v>0</v>
      </c>
      <c r="L284" s="112">
        <f t="shared" si="290"/>
        <v>4376</v>
      </c>
      <c r="M284" s="240">
        <f t="shared" si="290"/>
        <v>500</v>
      </c>
      <c r="N284" s="111">
        <f t="shared" si="290"/>
        <v>0</v>
      </c>
      <c r="O284" s="278">
        <f t="shared" si="290"/>
        <v>500</v>
      </c>
      <c r="P284" s="318"/>
      <c r="Q284" s="297"/>
      <c r="R284" s="776"/>
      <c r="S284" s="776"/>
      <c r="T284" s="776"/>
      <c r="U284" s="776"/>
    </row>
    <row r="285" spans="1:21" s="19" customFormat="1" ht="13.5" thickTop="1" thickBot="1" x14ac:dyDescent="0.3">
      <c r="A285" s="1283" t="s">
        <v>276</v>
      </c>
      <c r="B285" s="1284"/>
      <c r="C285" s="206">
        <f t="shared" si="243"/>
        <v>-576</v>
      </c>
      <c r="D285" s="142">
        <f>SUM(D24,D25,D41,D42)-D50</f>
        <v>0</v>
      </c>
      <c r="E285" s="126">
        <f t="shared" ref="E285:F285" si="291">SUM(E24,E25,E41,E42)-E50</f>
        <v>0</v>
      </c>
      <c r="F285" s="909">
        <f t="shared" si="291"/>
        <v>0</v>
      </c>
      <c r="G285" s="241">
        <f>SUM(G24,G42)-G50</f>
        <v>0</v>
      </c>
      <c r="H285" s="126">
        <f t="shared" ref="H285:I285" si="292">SUM(H24,H42)-H50</f>
        <v>0</v>
      </c>
      <c r="I285" s="909">
        <f t="shared" si="292"/>
        <v>0</v>
      </c>
      <c r="J285" s="142">
        <f>SUM(J26,J42)-J50</f>
        <v>-76</v>
      </c>
      <c r="K285" s="114">
        <f t="shared" ref="K285:L285" si="293">SUM(K26,K42)-K50</f>
        <v>0</v>
      </c>
      <c r="L285" s="115">
        <f t="shared" si="293"/>
        <v>-76</v>
      </c>
      <c r="M285" s="241">
        <f>SUM(M44)-M50</f>
        <v>-500</v>
      </c>
      <c r="N285" s="114">
        <f t="shared" ref="N285:O285" si="294">SUM(N44)-N50</f>
        <v>0</v>
      </c>
      <c r="O285" s="126">
        <f t="shared" si="294"/>
        <v>-500</v>
      </c>
      <c r="P285" s="296"/>
      <c r="Q285" s="182"/>
      <c r="R285" s="776"/>
      <c r="S285" s="776"/>
      <c r="T285" s="776"/>
      <c r="U285" s="776"/>
    </row>
    <row r="286" spans="1:21" s="19" customFormat="1" ht="12.75" thickTop="1" x14ac:dyDescent="0.25">
      <c r="A286" s="1285" t="s">
        <v>277</v>
      </c>
      <c r="B286" s="1286"/>
      <c r="C286" s="207">
        <f t="shared" si="243"/>
        <v>576</v>
      </c>
      <c r="D286" s="143">
        <f>SUM(D287,D288)-D295+D296</f>
        <v>0</v>
      </c>
      <c r="E286" s="113">
        <f t="shared" ref="E286:O286" si="295">SUM(E287,E288)-E295+E296</f>
        <v>0</v>
      </c>
      <c r="F286" s="910">
        <f t="shared" si="295"/>
        <v>0</v>
      </c>
      <c r="G286" s="242">
        <f t="shared" si="295"/>
        <v>0</v>
      </c>
      <c r="H286" s="113">
        <f t="shared" si="295"/>
        <v>0</v>
      </c>
      <c r="I286" s="910">
        <f t="shared" si="295"/>
        <v>0</v>
      </c>
      <c r="J286" s="143">
        <f t="shared" si="295"/>
        <v>76</v>
      </c>
      <c r="K286" s="103">
        <f t="shared" si="295"/>
        <v>0</v>
      </c>
      <c r="L286" s="109">
        <f t="shared" si="295"/>
        <v>76</v>
      </c>
      <c r="M286" s="242">
        <f t="shared" si="295"/>
        <v>500</v>
      </c>
      <c r="N286" s="103">
        <f t="shared" si="295"/>
        <v>0</v>
      </c>
      <c r="O286" s="113">
        <f t="shared" si="295"/>
        <v>500</v>
      </c>
      <c r="P286" s="319"/>
      <c r="Q286" s="182"/>
      <c r="R286" s="776"/>
      <c r="S286" s="776"/>
      <c r="T286" s="776"/>
      <c r="U286" s="776"/>
    </row>
    <row r="287" spans="1:21" s="19" customFormat="1" ht="12.75" thickBot="1" x14ac:dyDescent="0.3">
      <c r="A287" s="63" t="s">
        <v>278</v>
      </c>
      <c r="B287" s="63" t="s">
        <v>279</v>
      </c>
      <c r="C287" s="197">
        <f t="shared" si="243"/>
        <v>576</v>
      </c>
      <c r="D287" s="134">
        <f t="shared" ref="D287:O287" si="296">D21-D281</f>
        <v>0</v>
      </c>
      <c r="E287" s="117">
        <f t="shared" si="296"/>
        <v>0</v>
      </c>
      <c r="F287" s="894">
        <f t="shared" si="296"/>
        <v>0</v>
      </c>
      <c r="G287" s="224">
        <f t="shared" si="296"/>
        <v>0</v>
      </c>
      <c r="H287" s="117">
        <f t="shared" si="296"/>
        <v>0</v>
      </c>
      <c r="I287" s="894">
        <f t="shared" si="296"/>
        <v>0</v>
      </c>
      <c r="J287" s="134">
        <f t="shared" si="296"/>
        <v>76</v>
      </c>
      <c r="K287" s="64">
        <f t="shared" si="296"/>
        <v>0</v>
      </c>
      <c r="L287" s="169">
        <f t="shared" si="296"/>
        <v>76</v>
      </c>
      <c r="M287" s="224">
        <f t="shared" si="296"/>
        <v>500</v>
      </c>
      <c r="N287" s="64">
        <f t="shared" si="296"/>
        <v>0</v>
      </c>
      <c r="O287" s="117">
        <f t="shared" si="296"/>
        <v>500</v>
      </c>
      <c r="P287" s="310"/>
      <c r="Q287" s="182"/>
      <c r="R287" s="776"/>
      <c r="S287" s="776"/>
      <c r="T287" s="776"/>
      <c r="U287" s="776"/>
    </row>
    <row r="288" spans="1:21" s="19" customFormat="1" ht="12.75" hidden="1" thickTop="1" x14ac:dyDescent="0.25">
      <c r="A288" s="116" t="s">
        <v>280</v>
      </c>
      <c r="B288" s="116" t="s">
        <v>281</v>
      </c>
      <c r="C288" s="207">
        <f t="shared" si="243"/>
        <v>0</v>
      </c>
      <c r="D288" s="143">
        <f t="shared" ref="D288:O288" si="297">SUM(D289,D291,D293)-SUM(D290,D292,D294)</f>
        <v>0</v>
      </c>
      <c r="E288" s="103">
        <f t="shared" si="297"/>
        <v>0</v>
      </c>
      <c r="F288" s="109">
        <f t="shared" si="297"/>
        <v>0</v>
      </c>
      <c r="G288" s="242">
        <f t="shared" si="297"/>
        <v>0</v>
      </c>
      <c r="H288" s="103">
        <f t="shared" si="297"/>
        <v>0</v>
      </c>
      <c r="I288" s="113">
        <f t="shared" si="297"/>
        <v>0</v>
      </c>
      <c r="J288" s="143">
        <f t="shared" si="297"/>
        <v>0</v>
      </c>
      <c r="K288" s="103">
        <f t="shared" si="297"/>
        <v>0</v>
      </c>
      <c r="L288" s="109">
        <f t="shared" si="297"/>
        <v>0</v>
      </c>
      <c r="M288" s="242">
        <f t="shared" si="297"/>
        <v>0</v>
      </c>
      <c r="N288" s="103">
        <f t="shared" si="297"/>
        <v>0</v>
      </c>
      <c r="O288" s="113">
        <f t="shared" si="297"/>
        <v>0</v>
      </c>
      <c r="P288" s="319"/>
      <c r="Q288" s="182"/>
      <c r="R288" s="776"/>
      <c r="S288" s="776"/>
      <c r="T288" s="776"/>
      <c r="U288" s="776"/>
    </row>
    <row r="289" spans="1:21" ht="12.75" hidden="1" thickTop="1" x14ac:dyDescent="0.25">
      <c r="A289" s="100" t="s">
        <v>282</v>
      </c>
      <c r="B289" s="60" t="s">
        <v>283</v>
      </c>
      <c r="C289" s="191">
        <f t="shared" si="243"/>
        <v>0</v>
      </c>
      <c r="D289" s="256"/>
      <c r="E289" s="49"/>
      <c r="F289" s="330">
        <f t="shared" ref="F289:F296" si="298">E289+D289</f>
        <v>0</v>
      </c>
      <c r="G289" s="239"/>
      <c r="H289" s="49"/>
      <c r="I289" s="155">
        <f t="shared" ref="I289:I296" si="299">H289+G289</f>
        <v>0</v>
      </c>
      <c r="J289" s="256"/>
      <c r="K289" s="49"/>
      <c r="L289" s="330">
        <f t="shared" ref="L289:L296" si="300">K289+J289</f>
        <v>0</v>
      </c>
      <c r="M289" s="239"/>
      <c r="N289" s="49"/>
      <c r="O289" s="155">
        <f t="shared" ref="O289:O296" si="301">N289+M289</f>
        <v>0</v>
      </c>
      <c r="P289" s="295"/>
      <c r="Q289" s="297"/>
      <c r="R289" s="776"/>
      <c r="S289" s="776"/>
      <c r="T289" s="776"/>
      <c r="U289" s="776"/>
    </row>
    <row r="290" spans="1:21" ht="24.75" hidden="1" thickTop="1" x14ac:dyDescent="0.25">
      <c r="A290" s="94" t="s">
        <v>284</v>
      </c>
      <c r="B290" s="29" t="s">
        <v>285</v>
      </c>
      <c r="C290" s="190">
        <f t="shared" si="243"/>
        <v>0</v>
      </c>
      <c r="D290" s="264"/>
      <c r="E290" s="45"/>
      <c r="F290" s="95">
        <f t="shared" si="298"/>
        <v>0</v>
      </c>
      <c r="G290" s="230"/>
      <c r="H290" s="45"/>
      <c r="I290" s="91">
        <f t="shared" si="299"/>
        <v>0</v>
      </c>
      <c r="J290" s="264"/>
      <c r="K290" s="45"/>
      <c r="L290" s="95">
        <f t="shared" si="300"/>
        <v>0</v>
      </c>
      <c r="M290" s="230"/>
      <c r="N290" s="45"/>
      <c r="O290" s="91">
        <f t="shared" si="301"/>
        <v>0</v>
      </c>
      <c r="P290" s="291"/>
      <c r="Q290" s="297"/>
      <c r="R290" s="776"/>
      <c r="S290" s="776"/>
      <c r="T290" s="776"/>
      <c r="U290" s="776"/>
    </row>
    <row r="291" spans="1:21" ht="12.75" hidden="1" thickTop="1" x14ac:dyDescent="0.25">
      <c r="A291" s="94" t="s">
        <v>286</v>
      </c>
      <c r="B291" s="29" t="s">
        <v>287</v>
      </c>
      <c r="C291" s="190">
        <f t="shared" si="243"/>
        <v>0</v>
      </c>
      <c r="D291" s="264"/>
      <c r="E291" s="45"/>
      <c r="F291" s="95">
        <f t="shared" si="298"/>
        <v>0</v>
      </c>
      <c r="G291" s="230"/>
      <c r="H291" s="45"/>
      <c r="I291" s="91">
        <f t="shared" si="299"/>
        <v>0</v>
      </c>
      <c r="J291" s="264"/>
      <c r="K291" s="45"/>
      <c r="L291" s="95">
        <f t="shared" si="300"/>
        <v>0</v>
      </c>
      <c r="M291" s="230"/>
      <c r="N291" s="45"/>
      <c r="O291" s="91">
        <f t="shared" si="301"/>
        <v>0</v>
      </c>
      <c r="P291" s="291"/>
      <c r="Q291" s="297"/>
      <c r="R291" s="776"/>
      <c r="S291" s="776"/>
      <c r="T291" s="776"/>
      <c r="U291" s="776"/>
    </row>
    <row r="292" spans="1:21" ht="24.75" hidden="1" thickTop="1" x14ac:dyDescent="0.25">
      <c r="A292" s="94" t="s">
        <v>288</v>
      </c>
      <c r="B292" s="29" t="s">
        <v>289</v>
      </c>
      <c r="C292" s="190">
        <f>SUM(F292,I292,L292,O292)</f>
        <v>0</v>
      </c>
      <c r="D292" s="264"/>
      <c r="E292" s="45"/>
      <c r="F292" s="95">
        <f t="shared" si="298"/>
        <v>0</v>
      </c>
      <c r="G292" s="230"/>
      <c r="H292" s="45"/>
      <c r="I292" s="91">
        <f t="shared" si="299"/>
        <v>0</v>
      </c>
      <c r="J292" s="264"/>
      <c r="K292" s="45"/>
      <c r="L292" s="95">
        <f t="shared" si="300"/>
        <v>0</v>
      </c>
      <c r="M292" s="230"/>
      <c r="N292" s="45"/>
      <c r="O292" s="91">
        <f t="shared" si="301"/>
        <v>0</v>
      </c>
      <c r="P292" s="291"/>
      <c r="Q292" s="297"/>
      <c r="R292" s="776"/>
      <c r="S292" s="776"/>
      <c r="T292" s="776"/>
      <c r="U292" s="776"/>
    </row>
    <row r="293" spans="1:21" ht="12.75" hidden="1" thickTop="1" x14ac:dyDescent="0.25">
      <c r="A293" s="94" t="s">
        <v>290</v>
      </c>
      <c r="B293" s="29" t="s">
        <v>291</v>
      </c>
      <c r="C293" s="190">
        <f t="shared" si="243"/>
        <v>0</v>
      </c>
      <c r="D293" s="264"/>
      <c r="E293" s="45"/>
      <c r="F293" s="95">
        <f t="shared" si="298"/>
        <v>0</v>
      </c>
      <c r="G293" s="230"/>
      <c r="H293" s="45"/>
      <c r="I293" s="91">
        <f t="shared" si="299"/>
        <v>0</v>
      </c>
      <c r="J293" s="264"/>
      <c r="K293" s="45"/>
      <c r="L293" s="95">
        <f t="shared" si="300"/>
        <v>0</v>
      </c>
      <c r="M293" s="230"/>
      <c r="N293" s="45"/>
      <c r="O293" s="91">
        <f t="shared" si="301"/>
        <v>0</v>
      </c>
      <c r="P293" s="291"/>
      <c r="Q293" s="297"/>
      <c r="R293" s="776"/>
      <c r="S293" s="776"/>
      <c r="T293" s="776"/>
      <c r="U293" s="776"/>
    </row>
    <row r="294" spans="1:21" ht="24.75" hidden="1" thickTop="1" x14ac:dyDescent="0.25">
      <c r="A294" s="101" t="s">
        <v>292</v>
      </c>
      <c r="B294" s="102" t="s">
        <v>293</v>
      </c>
      <c r="C294" s="201">
        <f t="shared" si="243"/>
        <v>0</v>
      </c>
      <c r="D294" s="265"/>
      <c r="E294" s="84"/>
      <c r="F294" s="329">
        <f t="shared" si="298"/>
        <v>0</v>
      </c>
      <c r="G294" s="235"/>
      <c r="H294" s="84"/>
      <c r="I294" s="156">
        <f t="shared" si="299"/>
        <v>0</v>
      </c>
      <c r="J294" s="265"/>
      <c r="K294" s="84"/>
      <c r="L294" s="329">
        <f t="shared" si="300"/>
        <v>0</v>
      </c>
      <c r="M294" s="235"/>
      <c r="N294" s="84"/>
      <c r="O294" s="156">
        <f t="shared" si="301"/>
        <v>0</v>
      </c>
      <c r="P294" s="294"/>
      <c r="Q294" s="297"/>
      <c r="R294" s="776"/>
      <c r="S294" s="776"/>
      <c r="T294" s="776"/>
      <c r="U294" s="776"/>
    </row>
    <row r="295" spans="1:21" s="19" customFormat="1" ht="13.5" hidden="1" thickTop="1" thickBot="1" x14ac:dyDescent="0.3">
      <c r="A295" s="118" t="s">
        <v>294</v>
      </c>
      <c r="B295" s="118" t="s">
        <v>295</v>
      </c>
      <c r="C295" s="206">
        <f t="shared" si="243"/>
        <v>0</v>
      </c>
      <c r="D295" s="267"/>
      <c r="E295" s="119"/>
      <c r="F295" s="115">
        <f t="shared" si="298"/>
        <v>0</v>
      </c>
      <c r="G295" s="243"/>
      <c r="H295" s="119"/>
      <c r="I295" s="126">
        <f t="shared" si="299"/>
        <v>0</v>
      </c>
      <c r="J295" s="267"/>
      <c r="K295" s="119"/>
      <c r="L295" s="115">
        <f t="shared" si="300"/>
        <v>0</v>
      </c>
      <c r="M295" s="243"/>
      <c r="N295" s="119"/>
      <c r="O295" s="126">
        <f t="shared" si="301"/>
        <v>0</v>
      </c>
      <c r="P295" s="296"/>
      <c r="Q295" s="182"/>
      <c r="R295" s="776"/>
      <c r="S295" s="776"/>
      <c r="T295" s="776"/>
      <c r="U295" s="776"/>
    </row>
    <row r="296" spans="1:21" s="19" customFormat="1" ht="48.75" hidden="1" thickTop="1" x14ac:dyDescent="0.25">
      <c r="A296" s="116" t="s">
        <v>296</v>
      </c>
      <c r="B296" s="104" t="s">
        <v>297</v>
      </c>
      <c r="C296" s="207">
        <f>SUM(F296,I296,L296,O296)</f>
        <v>0</v>
      </c>
      <c r="D296" s="268"/>
      <c r="E296" s="180"/>
      <c r="F296" s="175">
        <f t="shared" si="298"/>
        <v>0</v>
      </c>
      <c r="G296" s="234"/>
      <c r="H296" s="80"/>
      <c r="I296" s="123">
        <f t="shared" si="299"/>
        <v>0</v>
      </c>
      <c r="J296" s="248"/>
      <c r="K296" s="80"/>
      <c r="L296" s="175">
        <f t="shared" si="300"/>
        <v>0</v>
      </c>
      <c r="M296" s="234"/>
      <c r="N296" s="80"/>
      <c r="O296" s="123">
        <f t="shared" si="301"/>
        <v>0</v>
      </c>
      <c r="P296" s="293"/>
      <c r="Q296" s="182"/>
      <c r="R296" s="776"/>
      <c r="S296" s="776"/>
      <c r="T296" s="776"/>
      <c r="U296" s="776"/>
    </row>
    <row r="297" spans="1:21" ht="12.75" thickTop="1" x14ac:dyDescent="0.25">
      <c r="A297" s="1"/>
      <c r="B297" s="1"/>
      <c r="C297" s="1"/>
      <c r="D297" s="1"/>
      <c r="E297" s="1"/>
      <c r="F297" s="1"/>
      <c r="G297" s="1"/>
      <c r="H297" s="1"/>
      <c r="I297" s="1"/>
      <c r="J297" s="1"/>
      <c r="K297" s="1"/>
      <c r="L297" s="1"/>
      <c r="M297" s="1"/>
      <c r="N297" s="1"/>
      <c r="O297" s="1"/>
    </row>
    <row r="298" spans="1:21" x14ac:dyDescent="0.25">
      <c r="A298" s="1"/>
      <c r="B298" s="1"/>
      <c r="C298" s="1"/>
      <c r="D298" s="1"/>
      <c r="E298" s="1"/>
      <c r="F298" s="1"/>
      <c r="G298" s="1"/>
      <c r="H298" s="1"/>
      <c r="I298" s="1"/>
      <c r="J298" s="1"/>
      <c r="K298" s="1"/>
      <c r="L298" s="1"/>
      <c r="M298" s="1"/>
      <c r="N298" s="1"/>
      <c r="O298" s="1"/>
    </row>
    <row r="299" spans="1:21" x14ac:dyDescent="0.25">
      <c r="A299" s="1"/>
      <c r="B299" s="1"/>
      <c r="C299" s="1"/>
      <c r="D299" s="1"/>
      <c r="E299" s="1"/>
      <c r="F299" s="1"/>
      <c r="G299" s="1"/>
      <c r="H299" s="1"/>
      <c r="I299" s="1"/>
      <c r="J299" s="1"/>
      <c r="K299" s="1"/>
      <c r="L299" s="1"/>
      <c r="M299" s="1"/>
      <c r="N299" s="1"/>
      <c r="O299" s="1"/>
    </row>
    <row r="300" spans="1:21" x14ac:dyDescent="0.25">
      <c r="A300" s="1"/>
      <c r="B300" s="1"/>
      <c r="C300" s="1"/>
      <c r="D300" s="1"/>
      <c r="E300" s="1"/>
      <c r="F300" s="1"/>
      <c r="G300" s="1"/>
      <c r="H300" s="1"/>
      <c r="I300" s="1"/>
      <c r="J300" s="1"/>
      <c r="K300" s="1"/>
      <c r="L300" s="1"/>
      <c r="M300" s="1"/>
      <c r="N300" s="1"/>
      <c r="O300" s="1"/>
    </row>
    <row r="301" spans="1:21" x14ac:dyDescent="0.25">
      <c r="A301" s="1"/>
      <c r="B301" s="1"/>
      <c r="C301" s="1"/>
      <c r="D301" s="1"/>
      <c r="E301" s="1"/>
      <c r="F301" s="1"/>
      <c r="G301" s="1"/>
      <c r="H301" s="1"/>
      <c r="I301" s="1"/>
      <c r="J301" s="1"/>
      <c r="K301" s="1"/>
      <c r="L301" s="1"/>
      <c r="M301" s="1"/>
      <c r="N301" s="1"/>
      <c r="O301" s="1"/>
    </row>
    <row r="302" spans="1:21" x14ac:dyDescent="0.25">
      <c r="A302" s="1"/>
      <c r="B302" s="1"/>
      <c r="C302" s="1"/>
      <c r="D302" s="1"/>
      <c r="E302" s="1"/>
      <c r="F302" s="1"/>
      <c r="G302" s="1"/>
      <c r="H302" s="1"/>
      <c r="I302" s="1"/>
      <c r="J302" s="1"/>
      <c r="K302" s="1"/>
      <c r="L302" s="1"/>
      <c r="M302" s="1"/>
      <c r="N302" s="1"/>
      <c r="O302" s="1"/>
    </row>
    <row r="303" spans="1:21" x14ac:dyDescent="0.25">
      <c r="A303" s="1"/>
      <c r="B303" s="1"/>
      <c r="C303" s="1"/>
      <c r="D303" s="1"/>
      <c r="E303" s="1"/>
      <c r="F303" s="1"/>
      <c r="G303" s="1"/>
      <c r="H303" s="1"/>
      <c r="I303" s="1"/>
      <c r="J303" s="1"/>
      <c r="K303" s="1"/>
      <c r="L303" s="1"/>
      <c r="M303" s="1"/>
      <c r="N303" s="1"/>
      <c r="O303" s="1"/>
    </row>
    <row r="304" spans="1:21"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8RTCxljRQA9rDy4jHZpQPSPxYB8QF6Pk6th2NMs3W6slH/gr9mgZrvkGv+41xfPHRmFPIxpIWeSAmJqjhQa29A==" saltValue="2yQSQZFXlsBVeKP1XYtv1w==" spinCount="100000" sheet="1" objects="1" scenarios="1" formatCells="0" formatColumns="0" formatRows="0"/>
  <autoFilter ref="A18:P296">
    <filterColumn colId="2">
      <filters blank="1">
        <filter val="1 034"/>
        <filter val="1 056"/>
        <filter val="1 352"/>
        <filter val="1 515"/>
        <filter val="1 533"/>
        <filter val="1 630"/>
        <filter val="1 870"/>
        <filter val="100"/>
        <filter val="104 835"/>
        <filter val="12 020"/>
        <filter val="129 871"/>
        <filter val="13 097"/>
        <filter val="13 590"/>
        <filter val="16 118"/>
        <filter val="17"/>
        <filter val="17 272"/>
        <filter val="2 080"/>
        <filter val="2 091"/>
        <filter val="2 220"/>
        <filter val="2 411"/>
        <filter val="2 500"/>
        <filter val="2 940"/>
        <filter val="25 036"/>
        <filter val="28 565"/>
        <filter val="280"/>
        <filter val="3 152"/>
        <filter val="3 485"/>
        <filter val="3 709"/>
        <filter val="3 743"/>
        <filter val="3 818"/>
        <filter val="30 562"/>
        <filter val="374"/>
        <filter val="375"/>
        <filter val="385"/>
        <filter val="391 609"/>
        <filter val="4 300"/>
        <filter val="4 559"/>
        <filter val="4 764"/>
        <filter val="426 935"/>
        <filter val="427"/>
        <filter val="429"/>
        <filter val="432"/>
        <filter val="460"/>
        <filter val="495"/>
        <filter val="5 178"/>
        <filter val="5 218"/>
        <filter val="5 741"/>
        <filter val="50"/>
        <filter val="50 098"/>
        <filter val="510"/>
        <filter val="514"/>
        <filter val="540"/>
        <filter val="556 806"/>
        <filter val="576"/>
        <filter val="-576"/>
        <filter val="598"/>
        <filter val="614"/>
        <filter val="622 706"/>
        <filter val="625 810"/>
        <filter val="630 686"/>
        <filter val="65 900"/>
        <filter val="67"/>
        <filter val="7 895"/>
        <filter val="7 980"/>
        <filter val="70"/>
        <filter val="739"/>
        <filter val="75"/>
        <filter val="8 355"/>
        <filter val="8 491"/>
        <filter val="85"/>
        <filter val="850"/>
        <filter val="9 557"/>
        <filter val="900"/>
        <filter val="925"/>
        <filter val="955"/>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19.pielikums Jūrmalas pilsētas domes
2017.gada 9.jūnija saistošajiem noteikumiem Nr.21
(protokols Nr.10, 2.punkts)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Q16" sqref="Q16"/>
    </sheetView>
  </sheetViews>
  <sheetFormatPr defaultRowHeight="12" outlineLevelCol="1" x14ac:dyDescent="0.25"/>
  <cols>
    <col min="1" max="1" width="10.42578125" style="6" customWidth="1"/>
    <col min="2" max="2" width="33.285156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856</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800</v>
      </c>
      <c r="D6" s="1293"/>
      <c r="E6" s="1293"/>
      <c r="F6" s="1293"/>
      <c r="G6" s="1293"/>
      <c r="H6" s="1293"/>
      <c r="I6" s="1293"/>
      <c r="J6" s="1293"/>
      <c r="K6" s="1293"/>
      <c r="L6" s="1293"/>
      <c r="M6" s="1293"/>
      <c r="N6" s="1293"/>
      <c r="O6" s="1293"/>
      <c r="P6" s="1294"/>
      <c r="Q6" s="297"/>
    </row>
    <row r="7" spans="1:17" ht="24.75" customHeight="1" x14ac:dyDescent="0.25">
      <c r="A7" s="2" t="s">
        <v>4</v>
      </c>
      <c r="B7" s="3"/>
      <c r="C7" s="1318" t="s">
        <v>799</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527</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174781</v>
      </c>
      <c r="D20" s="128">
        <f>SUM(D21,D24,D25,D41,D42)</f>
        <v>176519</v>
      </c>
      <c r="E20" s="269">
        <f>SUM(E21,E24,E25,E41,E42)</f>
        <v>-1738</v>
      </c>
      <c r="F20" s="888">
        <f>SUM(F21,F24,F25,F41,F42)</f>
        <v>174781</v>
      </c>
      <c r="G20" s="210">
        <f>SUM(G21,G24,G42)</f>
        <v>0</v>
      </c>
      <c r="H20" s="269">
        <f>SUM(H21,H24,H42)</f>
        <v>0</v>
      </c>
      <c r="I20" s="888">
        <f>SUM(I21,I24,I42)</f>
        <v>0</v>
      </c>
      <c r="J20" s="128">
        <f>SUM(J21,J26,J42)</f>
        <v>0</v>
      </c>
      <c r="K20" s="22">
        <f>SUM(K21,K26,K42)</f>
        <v>0</v>
      </c>
      <c r="L20" s="161">
        <f>SUM(L21,L26,L42)</f>
        <v>0</v>
      </c>
      <c r="M20" s="210">
        <f>SUM(M21,M44)</f>
        <v>0</v>
      </c>
      <c r="N20" s="22">
        <f>SUM(N21,N44)</f>
        <v>0</v>
      </c>
      <c r="O20" s="269">
        <f>SUM(O21,O44)</f>
        <v>0</v>
      </c>
      <c r="P20" s="302"/>
      <c r="Q20" s="182"/>
    </row>
    <row r="21" spans="1:17" ht="12.75" hidden="1" thickTop="1" x14ac:dyDescent="0.25">
      <c r="A21" s="23"/>
      <c r="B21" s="24" t="s">
        <v>21</v>
      </c>
      <c r="C21" s="184">
        <f>SUM(F21,I21,L21,O21)</f>
        <v>0</v>
      </c>
      <c r="D21" s="129">
        <f t="shared" ref="D21:O21" si="0">SUM(D22:D23)</f>
        <v>0</v>
      </c>
      <c r="E21" s="25">
        <f t="shared" si="0"/>
        <v>0</v>
      </c>
      <c r="F21" s="162">
        <f t="shared" si="0"/>
        <v>0</v>
      </c>
      <c r="G21" s="211">
        <f t="shared" si="0"/>
        <v>0</v>
      </c>
      <c r="H21" s="25">
        <f t="shared" si="0"/>
        <v>0</v>
      </c>
      <c r="I21" s="270">
        <f t="shared" si="0"/>
        <v>0</v>
      </c>
      <c r="J21" s="129">
        <f t="shared" si="0"/>
        <v>0</v>
      </c>
      <c r="K21" s="25">
        <f t="shared" si="0"/>
        <v>0</v>
      </c>
      <c r="L21" s="162">
        <f t="shared" si="0"/>
        <v>0</v>
      </c>
      <c r="M21" s="211">
        <f t="shared" si="0"/>
        <v>0</v>
      </c>
      <c r="N21" s="25">
        <f t="shared" si="0"/>
        <v>0</v>
      </c>
      <c r="O21" s="270">
        <f t="shared" si="0"/>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ht="12.75" hidden="1" thickTop="1" x14ac:dyDescent="0.25">
      <c r="A23" s="29"/>
      <c r="B23" s="30" t="s">
        <v>23</v>
      </c>
      <c r="C23" s="186">
        <f>SUM(F23,I23,L23,O23)</f>
        <v>0</v>
      </c>
      <c r="D23" s="246"/>
      <c r="E23" s="31"/>
      <c r="F23" s="326">
        <f>D23+E23</f>
        <v>0</v>
      </c>
      <c r="G23" s="213"/>
      <c r="H23" s="31"/>
      <c r="I23" s="146">
        <f>G23+H23</f>
        <v>0</v>
      </c>
      <c r="J23" s="246"/>
      <c r="K23" s="31"/>
      <c r="L23" s="326">
        <f>J23+K23</f>
        <v>0</v>
      </c>
      <c r="M23" s="213"/>
      <c r="N23" s="31"/>
      <c r="O23" s="146">
        <f>M23+N23</f>
        <v>0</v>
      </c>
      <c r="P23" s="368"/>
      <c r="Q23" s="297"/>
    </row>
    <row r="24" spans="1:17" s="19" customFormat="1" ht="25.5" thickTop="1" thickBot="1" x14ac:dyDescent="0.3">
      <c r="A24" s="32">
        <v>19300</v>
      </c>
      <c r="B24" s="32" t="s">
        <v>24</v>
      </c>
      <c r="C24" s="187">
        <f>SUM(F24,I24)</f>
        <v>174781</v>
      </c>
      <c r="D24" s="247">
        <f>160421+16098</f>
        <v>176519</v>
      </c>
      <c r="E24" s="697">
        <f>-6275+4750-213</f>
        <v>-1738</v>
      </c>
      <c r="F24" s="889">
        <f>D24+E24</f>
        <v>174781</v>
      </c>
      <c r="G24" s="214"/>
      <c r="H24" s="697"/>
      <c r="I24" s="889">
        <f>G24+H24</f>
        <v>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24.75" hidden="1" thickTop="1" x14ac:dyDescent="0.25">
      <c r="A26" s="35">
        <v>21300</v>
      </c>
      <c r="B26" s="35" t="s">
        <v>27</v>
      </c>
      <c r="C26" s="188">
        <f t="shared" ref="C26:C40" si="1">SUM(L26)</f>
        <v>0</v>
      </c>
      <c r="D26" s="249" t="s">
        <v>25</v>
      </c>
      <c r="E26" s="37" t="s">
        <v>25</v>
      </c>
      <c r="F26" s="164" t="s">
        <v>25</v>
      </c>
      <c r="G26" s="215" t="s">
        <v>25</v>
      </c>
      <c r="H26" s="37" t="s">
        <v>25</v>
      </c>
      <c r="I26" s="122" t="s">
        <v>25</v>
      </c>
      <c r="J26" s="130">
        <f>SUM(J27,J31,J33,J36)</f>
        <v>0</v>
      </c>
      <c r="K26" s="38">
        <f>SUM(K27,K31,K33,K36)</f>
        <v>0</v>
      </c>
      <c r="L26" s="175">
        <f>SUM(L27,L31,L33,L36)</f>
        <v>0</v>
      </c>
      <c r="M26" s="280" t="s">
        <v>25</v>
      </c>
      <c r="N26" s="122" t="s">
        <v>25</v>
      </c>
      <c r="O26" s="122" t="s">
        <v>25</v>
      </c>
      <c r="P26" s="304"/>
      <c r="Q26" s="182"/>
    </row>
    <row r="27" spans="1:17" s="19" customFormat="1" ht="12.75" hidden="1" thickTop="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t="12.75" hidden="1" thickTop="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t="12.75" hidden="1" thickTop="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75" hidden="1" thickTop="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24.75" hidden="1" thickTop="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24.75" hidden="1" thickTop="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t="12.75" hidden="1" thickTop="1" x14ac:dyDescent="0.25">
      <c r="A33" s="39">
        <v>21380</v>
      </c>
      <c r="B33" s="35" t="s">
        <v>34</v>
      </c>
      <c r="C33" s="188">
        <f t="shared" si="1"/>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c r="Q33" s="182"/>
    </row>
    <row r="34" spans="1:17" ht="12.75" hidden="1" thickTop="1" x14ac:dyDescent="0.25">
      <c r="A34" s="27">
        <v>21381</v>
      </c>
      <c r="B34" s="40" t="s">
        <v>35</v>
      </c>
      <c r="C34" s="189">
        <f t="shared" si="1"/>
        <v>0</v>
      </c>
      <c r="D34" s="250" t="s">
        <v>25</v>
      </c>
      <c r="E34" s="41" t="s">
        <v>25</v>
      </c>
      <c r="F34" s="165" t="s">
        <v>25</v>
      </c>
      <c r="G34" s="216" t="s">
        <v>25</v>
      </c>
      <c r="H34" s="41" t="s">
        <v>25</v>
      </c>
      <c r="I34" s="148" t="s">
        <v>25</v>
      </c>
      <c r="J34" s="564"/>
      <c r="K34" s="320"/>
      <c r="L34" s="176">
        <f>J34+K34</f>
        <v>0</v>
      </c>
      <c r="M34" s="281" t="s">
        <v>25</v>
      </c>
      <c r="N34" s="148" t="s">
        <v>25</v>
      </c>
      <c r="O34" s="148" t="s">
        <v>25</v>
      </c>
      <c r="P34" s="305"/>
      <c r="Q34" s="297"/>
    </row>
    <row r="35" spans="1:17" ht="12.75" hidden="1" thickTop="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75" hidden="1" thickTop="1" x14ac:dyDescent="0.25">
      <c r="A36" s="39">
        <v>21390</v>
      </c>
      <c r="B36" s="35" t="s">
        <v>37</v>
      </c>
      <c r="C36" s="188">
        <f t="shared" si="1"/>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304"/>
      <c r="Q36" s="182"/>
    </row>
    <row r="37" spans="1:17" ht="24.75" hidden="1" thickTop="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t="12.75" hidden="1" thickTop="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t="12.75" hidden="1" thickTop="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12.75" hidden="1" thickTop="1" x14ac:dyDescent="0.25">
      <c r="A40" s="30">
        <v>21399</v>
      </c>
      <c r="B40" s="43" t="s">
        <v>41</v>
      </c>
      <c r="C40" s="190">
        <f t="shared" si="1"/>
        <v>0</v>
      </c>
      <c r="D40" s="251" t="s">
        <v>25</v>
      </c>
      <c r="E40" s="44" t="s">
        <v>25</v>
      </c>
      <c r="F40" s="166" t="s">
        <v>25</v>
      </c>
      <c r="G40" s="217" t="s">
        <v>25</v>
      </c>
      <c r="H40" s="44" t="s">
        <v>25</v>
      </c>
      <c r="I40" s="149" t="s">
        <v>25</v>
      </c>
      <c r="J40" s="565"/>
      <c r="K40" s="321"/>
      <c r="L40" s="95">
        <f>J40+K40</f>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75" hidden="1" thickTop="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t="12.75" hidden="1" thickTop="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12.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75" hidden="1" thickTop="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75" hidden="1" thickTop="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ht="12.75" thickTop="1"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174781</v>
      </c>
      <c r="D49" s="134">
        <f t="shared" ref="D49:O49" si="4">SUM(D50,D281)</f>
        <v>176519</v>
      </c>
      <c r="E49" s="117">
        <f t="shared" si="4"/>
        <v>-1738</v>
      </c>
      <c r="F49" s="894">
        <f t="shared" si="4"/>
        <v>174781</v>
      </c>
      <c r="G49" s="224">
        <f t="shared" si="4"/>
        <v>0</v>
      </c>
      <c r="H49" s="117">
        <f t="shared" si="4"/>
        <v>0</v>
      </c>
      <c r="I49" s="894">
        <f t="shared" si="4"/>
        <v>0</v>
      </c>
      <c r="J49" s="134">
        <f t="shared" si="4"/>
        <v>0</v>
      </c>
      <c r="K49" s="64">
        <f t="shared" si="4"/>
        <v>0</v>
      </c>
      <c r="L49" s="169">
        <f t="shared" si="4"/>
        <v>0</v>
      </c>
      <c r="M49" s="224">
        <f t="shared" si="4"/>
        <v>0</v>
      </c>
      <c r="N49" s="64">
        <f t="shared" si="4"/>
        <v>0</v>
      </c>
      <c r="O49" s="117">
        <f t="shared" si="4"/>
        <v>0</v>
      </c>
      <c r="P49" s="310"/>
      <c r="Q49" s="182"/>
    </row>
    <row r="50" spans="1:17" s="19" customFormat="1" ht="36.75" thickTop="1" x14ac:dyDescent="0.25">
      <c r="A50" s="65"/>
      <c r="B50" s="66" t="s">
        <v>50</v>
      </c>
      <c r="C50" s="198">
        <f t="shared" si="3"/>
        <v>174781</v>
      </c>
      <c r="D50" s="135">
        <f t="shared" ref="D50:O50" si="5">SUM(D51,D193)</f>
        <v>176519</v>
      </c>
      <c r="E50" s="274">
        <f t="shared" si="5"/>
        <v>-1738</v>
      </c>
      <c r="F50" s="895">
        <f t="shared" si="5"/>
        <v>174781</v>
      </c>
      <c r="G50" s="225">
        <f t="shared" si="5"/>
        <v>0</v>
      </c>
      <c r="H50" s="274">
        <f t="shared" si="5"/>
        <v>0</v>
      </c>
      <c r="I50" s="895">
        <f t="shared" si="5"/>
        <v>0</v>
      </c>
      <c r="J50" s="135">
        <f t="shared" si="5"/>
        <v>0</v>
      </c>
      <c r="K50" s="67">
        <f t="shared" si="5"/>
        <v>0</v>
      </c>
      <c r="L50" s="170">
        <f t="shared" si="5"/>
        <v>0</v>
      </c>
      <c r="M50" s="225">
        <f t="shared" si="5"/>
        <v>0</v>
      </c>
      <c r="N50" s="67">
        <f t="shared" si="5"/>
        <v>0</v>
      </c>
      <c r="O50" s="274">
        <f t="shared" si="5"/>
        <v>0</v>
      </c>
      <c r="P50" s="311"/>
      <c r="Q50" s="182"/>
    </row>
    <row r="51" spans="1:17" s="19" customFormat="1" ht="24" hidden="1" x14ac:dyDescent="0.25">
      <c r="A51" s="68"/>
      <c r="B51" s="16" t="s">
        <v>51</v>
      </c>
      <c r="C51" s="199">
        <f t="shared" si="3"/>
        <v>0</v>
      </c>
      <c r="D51" s="136">
        <f t="shared" ref="D51:O51" si="6">SUM(D52,D74,D172,D186)</f>
        <v>0</v>
      </c>
      <c r="E51" s="69">
        <f t="shared" si="6"/>
        <v>0</v>
      </c>
      <c r="F51" s="171">
        <f t="shared" si="6"/>
        <v>0</v>
      </c>
      <c r="G51" s="226">
        <f t="shared" si="6"/>
        <v>0</v>
      </c>
      <c r="H51" s="69">
        <f t="shared" si="6"/>
        <v>0</v>
      </c>
      <c r="I51" s="275">
        <f t="shared" si="6"/>
        <v>0</v>
      </c>
      <c r="J51" s="136">
        <f t="shared" si="6"/>
        <v>0</v>
      </c>
      <c r="K51" s="69">
        <f t="shared" si="6"/>
        <v>0</v>
      </c>
      <c r="L51" s="171">
        <f t="shared" si="6"/>
        <v>0</v>
      </c>
      <c r="M51" s="226">
        <f t="shared" si="6"/>
        <v>0</v>
      </c>
      <c r="N51" s="69">
        <f t="shared" si="6"/>
        <v>0</v>
      </c>
      <c r="O51" s="275">
        <f t="shared" si="6"/>
        <v>0</v>
      </c>
      <c r="P51" s="312"/>
      <c r="Q51" s="182"/>
    </row>
    <row r="52" spans="1:17" s="19" customFormat="1" hidden="1" x14ac:dyDescent="0.25">
      <c r="A52" s="70">
        <v>1000</v>
      </c>
      <c r="B52" s="70" t="s">
        <v>52</v>
      </c>
      <c r="C52" s="200">
        <f t="shared" si="3"/>
        <v>0</v>
      </c>
      <c r="D52" s="137">
        <f t="shared" ref="D52:O52" si="7">SUM(D53,D66)</f>
        <v>0</v>
      </c>
      <c r="E52" s="71">
        <f t="shared" si="7"/>
        <v>0</v>
      </c>
      <c r="F52" s="172">
        <f t="shared" si="7"/>
        <v>0</v>
      </c>
      <c r="G52" s="227">
        <f t="shared" si="7"/>
        <v>0</v>
      </c>
      <c r="H52" s="71">
        <f t="shared" si="7"/>
        <v>0</v>
      </c>
      <c r="I52" s="125">
        <f t="shared" si="7"/>
        <v>0</v>
      </c>
      <c r="J52" s="137">
        <f t="shared" si="7"/>
        <v>0</v>
      </c>
      <c r="K52" s="71">
        <f t="shared" si="7"/>
        <v>0</v>
      </c>
      <c r="L52" s="172">
        <f t="shared" si="7"/>
        <v>0</v>
      </c>
      <c r="M52" s="227">
        <f t="shared" si="7"/>
        <v>0</v>
      </c>
      <c r="N52" s="71">
        <f t="shared" si="7"/>
        <v>0</v>
      </c>
      <c r="O52" s="125">
        <f t="shared" si="7"/>
        <v>0</v>
      </c>
      <c r="P52" s="313"/>
      <c r="Q52" s="182"/>
    </row>
    <row r="53" spans="1:17" hidden="1" x14ac:dyDescent="0.25">
      <c r="A53" s="35">
        <v>1100</v>
      </c>
      <c r="B53" s="72" t="s">
        <v>53</v>
      </c>
      <c r="C53" s="188">
        <f t="shared" si="3"/>
        <v>0</v>
      </c>
      <c r="D53" s="130">
        <f t="shared" ref="D53:O53" si="8">SUM(D54,D57,D65)</f>
        <v>0</v>
      </c>
      <c r="E53" s="38">
        <f t="shared" si="8"/>
        <v>0</v>
      </c>
      <c r="F53" s="175">
        <f t="shared" si="8"/>
        <v>0</v>
      </c>
      <c r="G53" s="228">
        <f t="shared" si="8"/>
        <v>0</v>
      </c>
      <c r="H53" s="38">
        <f t="shared" si="8"/>
        <v>0</v>
      </c>
      <c r="I53" s="123">
        <f t="shared" si="8"/>
        <v>0</v>
      </c>
      <c r="J53" s="130">
        <f t="shared" si="8"/>
        <v>0</v>
      </c>
      <c r="K53" s="38">
        <f t="shared" si="8"/>
        <v>0</v>
      </c>
      <c r="L53" s="175">
        <f t="shared" si="8"/>
        <v>0</v>
      </c>
      <c r="M53" s="228">
        <f t="shared" si="8"/>
        <v>0</v>
      </c>
      <c r="N53" s="38">
        <f t="shared" si="8"/>
        <v>0</v>
      </c>
      <c r="O53" s="123">
        <f t="shared" si="8"/>
        <v>0</v>
      </c>
      <c r="P53" s="314"/>
      <c r="Q53" s="297"/>
    </row>
    <row r="54" spans="1:17" hidden="1" x14ac:dyDescent="0.25">
      <c r="A54" s="73">
        <v>1110</v>
      </c>
      <c r="B54" s="58" t="s">
        <v>54</v>
      </c>
      <c r="C54" s="195">
        <f t="shared" si="3"/>
        <v>0</v>
      </c>
      <c r="D54" s="86">
        <f t="shared" ref="D54:O54" si="9">SUM(D55:D56)</f>
        <v>0</v>
      </c>
      <c r="E54" s="74">
        <f t="shared" si="9"/>
        <v>0</v>
      </c>
      <c r="F54" s="174">
        <f t="shared" si="9"/>
        <v>0</v>
      </c>
      <c r="G54" s="229">
        <f t="shared" si="9"/>
        <v>0</v>
      </c>
      <c r="H54" s="74">
        <f t="shared" si="9"/>
        <v>0</v>
      </c>
      <c r="I54" s="154">
        <f t="shared" si="9"/>
        <v>0</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v>0</v>
      </c>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3"/>
        <v>0</v>
      </c>
      <c r="D56" s="264">
        <v>0</v>
      </c>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3"/>
        <v>0</v>
      </c>
      <c r="D57" s="132">
        <f t="shared" ref="D57:O57" si="10">SUM(D58:D64)</f>
        <v>0</v>
      </c>
      <c r="E57" s="76">
        <f t="shared" si="10"/>
        <v>0</v>
      </c>
      <c r="F57" s="95">
        <f t="shared" si="10"/>
        <v>0</v>
      </c>
      <c r="G57" s="231">
        <f t="shared" si="10"/>
        <v>0</v>
      </c>
      <c r="H57" s="76">
        <f t="shared" si="10"/>
        <v>0</v>
      </c>
      <c r="I57" s="91">
        <f t="shared" si="10"/>
        <v>0</v>
      </c>
      <c r="J57" s="132">
        <f t="shared" si="10"/>
        <v>0</v>
      </c>
      <c r="K57" s="76">
        <f t="shared" si="10"/>
        <v>0</v>
      </c>
      <c r="L57" s="95">
        <f t="shared" si="10"/>
        <v>0</v>
      </c>
      <c r="M57" s="231">
        <f t="shared" si="10"/>
        <v>0</v>
      </c>
      <c r="N57" s="76">
        <f t="shared" si="10"/>
        <v>0</v>
      </c>
      <c r="O57" s="91">
        <f t="shared" si="10"/>
        <v>0</v>
      </c>
      <c r="P57" s="291"/>
      <c r="Q57" s="297"/>
    </row>
    <row r="58" spans="1:17" hidden="1" x14ac:dyDescent="0.25">
      <c r="A58" s="30">
        <v>1141</v>
      </c>
      <c r="B58" s="43" t="s">
        <v>58</v>
      </c>
      <c r="C58" s="190">
        <f t="shared" si="3"/>
        <v>0</v>
      </c>
      <c r="D58" s="264">
        <v>0</v>
      </c>
      <c r="E58" s="45"/>
      <c r="F58" s="95">
        <f t="shared" ref="F58:F65" si="11">D58+E58</f>
        <v>0</v>
      </c>
      <c r="G58" s="230"/>
      <c r="H58" s="45"/>
      <c r="I58" s="91">
        <f t="shared" ref="I58:I65" si="12">G58+H58</f>
        <v>0</v>
      </c>
      <c r="J58" s="264"/>
      <c r="K58" s="45"/>
      <c r="L58" s="95">
        <f t="shared" ref="L58:L65" si="13">J58+K58</f>
        <v>0</v>
      </c>
      <c r="M58" s="230"/>
      <c r="N58" s="45"/>
      <c r="O58" s="91">
        <f t="shared" ref="O58:O65" si="14">M58+N58</f>
        <v>0</v>
      </c>
      <c r="P58" s="291"/>
      <c r="Q58" s="297"/>
    </row>
    <row r="59" spans="1:17" ht="24.75" hidden="1" customHeight="1" x14ac:dyDescent="0.25">
      <c r="A59" s="30">
        <v>1142</v>
      </c>
      <c r="B59" s="43" t="s">
        <v>59</v>
      </c>
      <c r="C59" s="190">
        <f t="shared" si="3"/>
        <v>0</v>
      </c>
      <c r="D59" s="264">
        <v>0</v>
      </c>
      <c r="E59" s="45"/>
      <c r="F59" s="95">
        <f t="shared" si="11"/>
        <v>0</v>
      </c>
      <c r="G59" s="230"/>
      <c r="H59" s="45"/>
      <c r="I59" s="91">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v>0</v>
      </c>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v>0</v>
      </c>
      <c r="E61" s="45"/>
      <c r="F61" s="95">
        <f t="shared" si="11"/>
        <v>0</v>
      </c>
      <c r="G61" s="230"/>
      <c r="H61" s="45"/>
      <c r="I61" s="91">
        <f t="shared" si="12"/>
        <v>0</v>
      </c>
      <c r="J61" s="264"/>
      <c r="K61" s="45"/>
      <c r="L61" s="95">
        <f t="shared" si="13"/>
        <v>0</v>
      </c>
      <c r="M61" s="230"/>
      <c r="N61" s="45"/>
      <c r="O61" s="91">
        <f t="shared" si="14"/>
        <v>0</v>
      </c>
      <c r="P61" s="291"/>
      <c r="Q61" s="297"/>
    </row>
    <row r="62" spans="1:17" hidden="1" x14ac:dyDescent="0.25">
      <c r="A62" s="30">
        <v>1147</v>
      </c>
      <c r="B62" s="43" t="s">
        <v>62</v>
      </c>
      <c r="C62" s="190">
        <f t="shared" si="3"/>
        <v>0</v>
      </c>
      <c r="D62" s="264">
        <v>0</v>
      </c>
      <c r="E62" s="45"/>
      <c r="F62" s="95">
        <f t="shared" si="11"/>
        <v>0</v>
      </c>
      <c r="G62" s="230"/>
      <c r="H62" s="45"/>
      <c r="I62" s="91">
        <f t="shared" si="12"/>
        <v>0</v>
      </c>
      <c r="J62" s="264"/>
      <c r="K62" s="45"/>
      <c r="L62" s="95">
        <f t="shared" si="13"/>
        <v>0</v>
      </c>
      <c r="M62" s="230"/>
      <c r="N62" s="45"/>
      <c r="O62" s="91">
        <f t="shared" si="14"/>
        <v>0</v>
      </c>
      <c r="P62" s="291"/>
      <c r="Q62" s="297"/>
    </row>
    <row r="63" spans="1:17" hidden="1" x14ac:dyDescent="0.25">
      <c r="A63" s="30">
        <v>1148</v>
      </c>
      <c r="B63" s="43" t="s">
        <v>63</v>
      </c>
      <c r="C63" s="190">
        <f t="shared" si="3"/>
        <v>0</v>
      </c>
      <c r="D63" s="264">
        <v>0</v>
      </c>
      <c r="E63" s="45"/>
      <c r="F63" s="95">
        <f t="shared" si="11"/>
        <v>0</v>
      </c>
      <c r="G63" s="230"/>
      <c r="H63" s="45"/>
      <c r="I63" s="91">
        <f t="shared" si="12"/>
        <v>0</v>
      </c>
      <c r="J63" s="264"/>
      <c r="K63" s="45"/>
      <c r="L63" s="95">
        <f t="shared" si="13"/>
        <v>0</v>
      </c>
      <c r="M63" s="230"/>
      <c r="N63" s="45"/>
      <c r="O63" s="91">
        <f t="shared" si="14"/>
        <v>0</v>
      </c>
      <c r="P63" s="291"/>
      <c r="Q63" s="297"/>
    </row>
    <row r="64" spans="1:17" ht="24" hidden="1" x14ac:dyDescent="0.25">
      <c r="A64" s="30">
        <v>1149</v>
      </c>
      <c r="B64" s="43" t="s">
        <v>64</v>
      </c>
      <c r="C64" s="190">
        <f t="shared" si="3"/>
        <v>0</v>
      </c>
      <c r="D64" s="264">
        <v>0</v>
      </c>
      <c r="E64" s="45"/>
      <c r="F64" s="95">
        <f t="shared" si="11"/>
        <v>0</v>
      </c>
      <c r="G64" s="230"/>
      <c r="H64" s="45"/>
      <c r="I64" s="91">
        <f t="shared" si="12"/>
        <v>0</v>
      </c>
      <c r="J64" s="264"/>
      <c r="K64" s="45"/>
      <c r="L64" s="95">
        <f t="shared" si="13"/>
        <v>0</v>
      </c>
      <c r="M64" s="230"/>
      <c r="N64" s="45"/>
      <c r="O64" s="91">
        <f t="shared" si="14"/>
        <v>0</v>
      </c>
      <c r="P64" s="291"/>
      <c r="Q64" s="297"/>
    </row>
    <row r="65" spans="1:17" ht="24" hidden="1" x14ac:dyDescent="0.25">
      <c r="A65" s="73">
        <v>1150</v>
      </c>
      <c r="B65" s="58" t="s">
        <v>65</v>
      </c>
      <c r="C65" s="195">
        <f t="shared" si="3"/>
        <v>0</v>
      </c>
      <c r="D65" s="261">
        <v>0</v>
      </c>
      <c r="E65" s="77"/>
      <c r="F65" s="174">
        <f t="shared" si="11"/>
        <v>0</v>
      </c>
      <c r="G65" s="232"/>
      <c r="H65" s="77"/>
      <c r="I65" s="154">
        <f t="shared" si="12"/>
        <v>0</v>
      </c>
      <c r="J65" s="261"/>
      <c r="K65" s="77"/>
      <c r="L65" s="174">
        <f t="shared" si="13"/>
        <v>0</v>
      </c>
      <c r="M65" s="232"/>
      <c r="N65" s="77"/>
      <c r="O65" s="154">
        <f t="shared" si="14"/>
        <v>0</v>
      </c>
      <c r="P65" s="292"/>
      <c r="Q65" s="297"/>
    </row>
    <row r="66" spans="1:17" ht="36" hidden="1" x14ac:dyDescent="0.25">
      <c r="A66" s="35">
        <v>1200</v>
      </c>
      <c r="B66" s="72" t="s">
        <v>66</v>
      </c>
      <c r="C66" s="188">
        <f t="shared" si="3"/>
        <v>0</v>
      </c>
      <c r="D66" s="130">
        <f t="shared" ref="D66:O66" si="15">SUM(D67:D68)</f>
        <v>0</v>
      </c>
      <c r="E66" s="38">
        <f t="shared" si="15"/>
        <v>0</v>
      </c>
      <c r="F66" s="175">
        <f t="shared" si="15"/>
        <v>0</v>
      </c>
      <c r="G66" s="228">
        <f t="shared" si="15"/>
        <v>0</v>
      </c>
      <c r="H66" s="38">
        <f t="shared" si="15"/>
        <v>0</v>
      </c>
      <c r="I66" s="123">
        <f t="shared" si="15"/>
        <v>0</v>
      </c>
      <c r="J66" s="130">
        <f t="shared" si="15"/>
        <v>0</v>
      </c>
      <c r="K66" s="38">
        <f t="shared" si="15"/>
        <v>0</v>
      </c>
      <c r="L66" s="175">
        <f t="shared" si="15"/>
        <v>0</v>
      </c>
      <c r="M66" s="228">
        <f t="shared" si="15"/>
        <v>0</v>
      </c>
      <c r="N66" s="38">
        <f t="shared" si="15"/>
        <v>0</v>
      </c>
      <c r="O66" s="123">
        <f t="shared" si="15"/>
        <v>0</v>
      </c>
      <c r="P66" s="293"/>
      <c r="Q66" s="297"/>
    </row>
    <row r="67" spans="1:17" ht="24" hidden="1" x14ac:dyDescent="0.25">
      <c r="A67" s="1203">
        <v>1210</v>
      </c>
      <c r="B67" s="40" t="s">
        <v>67</v>
      </c>
      <c r="C67" s="189">
        <f t="shared" si="3"/>
        <v>0</v>
      </c>
      <c r="D67" s="263">
        <v>0</v>
      </c>
      <c r="E67" s="42"/>
      <c r="F67" s="176">
        <f>D67+E67</f>
        <v>0</v>
      </c>
      <c r="G67" s="220"/>
      <c r="H67" s="42"/>
      <c r="I67" s="90">
        <f>G67+H67</f>
        <v>0</v>
      </c>
      <c r="J67" s="263"/>
      <c r="K67" s="42"/>
      <c r="L67" s="176">
        <f>J67+K67</f>
        <v>0</v>
      </c>
      <c r="M67" s="220"/>
      <c r="N67" s="42"/>
      <c r="O67" s="90">
        <f>M67+N67</f>
        <v>0</v>
      </c>
      <c r="P67" s="290"/>
      <c r="Q67" s="297"/>
    </row>
    <row r="68" spans="1:17" ht="24" hidden="1" x14ac:dyDescent="0.25">
      <c r="A68" s="75">
        <v>1220</v>
      </c>
      <c r="B68" s="43" t="s">
        <v>68</v>
      </c>
      <c r="C68" s="190">
        <f t="shared" si="3"/>
        <v>0</v>
      </c>
      <c r="D68" s="132">
        <f t="shared" ref="D68:O68" si="16">SUM(D69:D73)</f>
        <v>0</v>
      </c>
      <c r="E68" s="76">
        <f t="shared" si="16"/>
        <v>0</v>
      </c>
      <c r="F68" s="95">
        <f t="shared" si="16"/>
        <v>0</v>
      </c>
      <c r="G68" s="231">
        <f t="shared" si="16"/>
        <v>0</v>
      </c>
      <c r="H68" s="76">
        <f t="shared" si="16"/>
        <v>0</v>
      </c>
      <c r="I68" s="91">
        <f t="shared" si="16"/>
        <v>0</v>
      </c>
      <c r="J68" s="132">
        <f t="shared" si="16"/>
        <v>0</v>
      </c>
      <c r="K68" s="76">
        <f t="shared" si="16"/>
        <v>0</v>
      </c>
      <c r="L68" s="95">
        <f t="shared" si="16"/>
        <v>0</v>
      </c>
      <c r="M68" s="231">
        <f t="shared" si="16"/>
        <v>0</v>
      </c>
      <c r="N68" s="76">
        <f t="shared" si="16"/>
        <v>0</v>
      </c>
      <c r="O68" s="91">
        <f t="shared" si="16"/>
        <v>0</v>
      </c>
      <c r="P68" s="291"/>
      <c r="Q68" s="297"/>
    </row>
    <row r="69" spans="1:17" ht="48" hidden="1" x14ac:dyDescent="0.25">
      <c r="A69" s="30">
        <v>1221</v>
      </c>
      <c r="B69" s="43" t="s">
        <v>69</v>
      </c>
      <c r="C69" s="190">
        <f t="shared" si="3"/>
        <v>0</v>
      </c>
      <c r="D69" s="264">
        <v>0</v>
      </c>
      <c r="E69" s="45"/>
      <c r="F69" s="95">
        <f>D69+E69</f>
        <v>0</v>
      </c>
      <c r="G69" s="230"/>
      <c r="H69" s="45"/>
      <c r="I69" s="91">
        <f>G69+H69</f>
        <v>0</v>
      </c>
      <c r="J69" s="264"/>
      <c r="K69" s="45"/>
      <c r="L69" s="95">
        <f>J69+K69</f>
        <v>0</v>
      </c>
      <c r="M69" s="230"/>
      <c r="N69" s="45"/>
      <c r="O69" s="91">
        <f>M69+N69</f>
        <v>0</v>
      </c>
      <c r="P69" s="291"/>
      <c r="Q69" s="297"/>
    </row>
    <row r="70" spans="1:17" hidden="1" x14ac:dyDescent="0.25">
      <c r="A70" s="30">
        <v>1223</v>
      </c>
      <c r="B70" s="43" t="s">
        <v>70</v>
      </c>
      <c r="C70" s="190">
        <f t="shared" si="3"/>
        <v>0</v>
      </c>
      <c r="D70" s="264">
        <v>0</v>
      </c>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v>0</v>
      </c>
      <c r="E71" s="45"/>
      <c r="F71" s="95">
        <f>D71+E71</f>
        <v>0</v>
      </c>
      <c r="G71" s="230"/>
      <c r="H71" s="45"/>
      <c r="I71" s="91">
        <f>G71+H71</f>
        <v>0</v>
      </c>
      <c r="J71" s="264"/>
      <c r="K71" s="45"/>
      <c r="L71" s="95">
        <f>J71+K71</f>
        <v>0</v>
      </c>
      <c r="M71" s="230"/>
      <c r="N71" s="45"/>
      <c r="O71" s="91">
        <f>M71+N71</f>
        <v>0</v>
      </c>
      <c r="P71" s="291"/>
      <c r="Q71" s="297"/>
    </row>
    <row r="72" spans="1:17" ht="24" hidden="1" x14ac:dyDescent="0.25">
      <c r="A72" s="30">
        <v>1227</v>
      </c>
      <c r="B72" s="43" t="s">
        <v>72</v>
      </c>
      <c r="C72" s="190">
        <f t="shared" si="3"/>
        <v>0</v>
      </c>
      <c r="D72" s="264">
        <v>0</v>
      </c>
      <c r="E72" s="45"/>
      <c r="F72" s="95">
        <f>D72+E72</f>
        <v>0</v>
      </c>
      <c r="G72" s="230"/>
      <c r="H72" s="45"/>
      <c r="I72" s="91">
        <f>G72+H72</f>
        <v>0</v>
      </c>
      <c r="J72" s="264"/>
      <c r="K72" s="45"/>
      <c r="L72" s="95">
        <f>J72+K72</f>
        <v>0</v>
      </c>
      <c r="M72" s="230"/>
      <c r="N72" s="45"/>
      <c r="O72" s="91">
        <f>M72+N72</f>
        <v>0</v>
      </c>
      <c r="P72" s="291"/>
      <c r="Q72" s="297"/>
    </row>
    <row r="73" spans="1:17" ht="48" hidden="1" x14ac:dyDescent="0.25">
      <c r="A73" s="30">
        <v>1228</v>
      </c>
      <c r="B73" s="43" t="s">
        <v>73</v>
      </c>
      <c r="C73" s="190">
        <f t="shared" si="3"/>
        <v>0</v>
      </c>
      <c r="D73" s="264">
        <v>0</v>
      </c>
      <c r="E73" s="45"/>
      <c r="F73" s="95">
        <f>D73+E73</f>
        <v>0</v>
      </c>
      <c r="G73" s="230"/>
      <c r="H73" s="45"/>
      <c r="I73" s="91">
        <f>G73+H73</f>
        <v>0</v>
      </c>
      <c r="J73" s="264"/>
      <c r="K73" s="45"/>
      <c r="L73" s="95">
        <f>J73+K73</f>
        <v>0</v>
      </c>
      <c r="M73" s="230"/>
      <c r="N73" s="45"/>
      <c r="O73" s="91">
        <f>M73+N73</f>
        <v>0</v>
      </c>
      <c r="P73" s="291"/>
      <c r="Q73" s="297"/>
    </row>
    <row r="74" spans="1:17" hidden="1" x14ac:dyDescent="0.25">
      <c r="A74" s="70">
        <v>2000</v>
      </c>
      <c r="B74" s="70" t="s">
        <v>74</v>
      </c>
      <c r="C74" s="200">
        <f t="shared" si="3"/>
        <v>0</v>
      </c>
      <c r="D74" s="137">
        <f t="shared" ref="D74:O74" si="17">SUM(D75,D82,D129,D163,D164,D171)</f>
        <v>0</v>
      </c>
      <c r="E74" s="71">
        <f t="shared" si="17"/>
        <v>0</v>
      </c>
      <c r="F74" s="172">
        <f t="shared" si="17"/>
        <v>0</v>
      </c>
      <c r="G74" s="227">
        <f t="shared" si="17"/>
        <v>0</v>
      </c>
      <c r="H74" s="71">
        <f t="shared" si="17"/>
        <v>0</v>
      </c>
      <c r="I74" s="125">
        <f t="shared" si="17"/>
        <v>0</v>
      </c>
      <c r="J74" s="137">
        <f t="shared" si="17"/>
        <v>0</v>
      </c>
      <c r="K74" s="71">
        <f t="shared" si="17"/>
        <v>0</v>
      </c>
      <c r="L74" s="172">
        <f t="shared" si="17"/>
        <v>0</v>
      </c>
      <c r="M74" s="227">
        <f t="shared" si="17"/>
        <v>0</v>
      </c>
      <c r="N74" s="71">
        <f t="shared" si="17"/>
        <v>0</v>
      </c>
      <c r="O74" s="125">
        <f t="shared" si="17"/>
        <v>0</v>
      </c>
      <c r="P74" s="313"/>
      <c r="Q74" s="297"/>
    </row>
    <row r="75" spans="1:17" ht="24" hidden="1" x14ac:dyDescent="0.25">
      <c r="A75" s="35">
        <v>2100</v>
      </c>
      <c r="B75" s="72" t="s">
        <v>75</v>
      </c>
      <c r="C75" s="188">
        <f t="shared" si="3"/>
        <v>0</v>
      </c>
      <c r="D75" s="130">
        <f t="shared" ref="D75:O75" si="18">SUM(D76,D79)</f>
        <v>0</v>
      </c>
      <c r="E75" s="38">
        <f t="shared" si="18"/>
        <v>0</v>
      </c>
      <c r="F75" s="175">
        <f t="shared" si="18"/>
        <v>0</v>
      </c>
      <c r="G75" s="228">
        <f t="shared" si="18"/>
        <v>0</v>
      </c>
      <c r="H75" s="38">
        <f t="shared" si="18"/>
        <v>0</v>
      </c>
      <c r="I75" s="123">
        <f t="shared" si="18"/>
        <v>0</v>
      </c>
      <c r="J75" s="130">
        <f t="shared" si="18"/>
        <v>0</v>
      </c>
      <c r="K75" s="38">
        <f t="shared" si="18"/>
        <v>0</v>
      </c>
      <c r="L75" s="175">
        <f t="shared" si="18"/>
        <v>0</v>
      </c>
      <c r="M75" s="228">
        <f t="shared" si="18"/>
        <v>0</v>
      </c>
      <c r="N75" s="38">
        <f t="shared" si="18"/>
        <v>0</v>
      </c>
      <c r="O75" s="123">
        <f t="shared" si="18"/>
        <v>0</v>
      </c>
      <c r="P75" s="293"/>
      <c r="Q75" s="297"/>
    </row>
    <row r="76" spans="1:17"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v>0</v>
      </c>
      <c r="E77" s="45"/>
      <c r="F77" s="95">
        <f>D77+E77</f>
        <v>0</v>
      </c>
      <c r="G77" s="230"/>
      <c r="H77" s="45"/>
      <c r="I77" s="91">
        <f>G77+H77</f>
        <v>0</v>
      </c>
      <c r="J77" s="264"/>
      <c r="K77" s="45"/>
      <c r="L77" s="95">
        <f>J77+K77</f>
        <v>0</v>
      </c>
      <c r="M77" s="230"/>
      <c r="N77" s="45"/>
      <c r="O77" s="91">
        <f>M77+N77</f>
        <v>0</v>
      </c>
      <c r="P77" s="291"/>
      <c r="Q77" s="297"/>
    </row>
    <row r="78" spans="1:17" ht="24" hidden="1" x14ac:dyDescent="0.25">
      <c r="A78" s="30">
        <v>2112</v>
      </c>
      <c r="B78" s="43" t="s">
        <v>78</v>
      </c>
      <c r="C78" s="190">
        <f t="shared" si="3"/>
        <v>0</v>
      </c>
      <c r="D78" s="264">
        <v>0</v>
      </c>
      <c r="E78" s="45"/>
      <c r="F78" s="95">
        <f>D78+E78</f>
        <v>0</v>
      </c>
      <c r="G78" s="230"/>
      <c r="H78" s="45"/>
      <c r="I78" s="91">
        <f>G78+H78</f>
        <v>0</v>
      </c>
      <c r="J78" s="264"/>
      <c r="K78" s="45"/>
      <c r="L78" s="95">
        <f>J78+K78</f>
        <v>0</v>
      </c>
      <c r="M78" s="230"/>
      <c r="N78" s="45"/>
      <c r="O78" s="91">
        <f>M78+N78</f>
        <v>0</v>
      </c>
      <c r="P78" s="291"/>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v>0</v>
      </c>
      <c r="E80" s="45"/>
      <c r="F80" s="95">
        <f>D80+E80</f>
        <v>0</v>
      </c>
      <c r="G80" s="230"/>
      <c r="H80" s="45"/>
      <c r="I80" s="91">
        <f>G80+H80</f>
        <v>0</v>
      </c>
      <c r="J80" s="264"/>
      <c r="K80" s="45"/>
      <c r="L80" s="95">
        <f>J80+K80</f>
        <v>0</v>
      </c>
      <c r="M80" s="230"/>
      <c r="N80" s="45"/>
      <c r="O80" s="91">
        <f>M80+N80</f>
        <v>0</v>
      </c>
      <c r="P80" s="291"/>
      <c r="Q80" s="297"/>
    </row>
    <row r="81" spans="1:17" ht="24" hidden="1" x14ac:dyDescent="0.25">
      <c r="A81" s="30">
        <v>2122</v>
      </c>
      <c r="B81" s="43" t="s">
        <v>78</v>
      </c>
      <c r="C81" s="190">
        <f t="shared" si="3"/>
        <v>0</v>
      </c>
      <c r="D81" s="264">
        <v>0</v>
      </c>
      <c r="E81" s="45"/>
      <c r="F81" s="95">
        <f>D81+E81</f>
        <v>0</v>
      </c>
      <c r="G81" s="230"/>
      <c r="H81" s="45"/>
      <c r="I81" s="91">
        <f>G81+H81</f>
        <v>0</v>
      </c>
      <c r="J81" s="264"/>
      <c r="K81" s="45"/>
      <c r="L81" s="95">
        <f>J81+K81</f>
        <v>0</v>
      </c>
      <c r="M81" s="230"/>
      <c r="N81" s="45"/>
      <c r="O81" s="91">
        <f>M81+N81</f>
        <v>0</v>
      </c>
      <c r="P81" s="291"/>
      <c r="Q81" s="297"/>
    </row>
    <row r="82" spans="1:17" hidden="1" x14ac:dyDescent="0.25">
      <c r="A82" s="35">
        <v>2200</v>
      </c>
      <c r="B82" s="72" t="s">
        <v>80</v>
      </c>
      <c r="C82" s="188">
        <f t="shared" si="3"/>
        <v>0</v>
      </c>
      <c r="D82" s="130">
        <f t="shared" ref="D82:O82" si="21">SUM(D83,D88,D94,D102,D111,D115,D121,D127)</f>
        <v>0</v>
      </c>
      <c r="E82" s="38">
        <f t="shared" si="21"/>
        <v>0</v>
      </c>
      <c r="F82" s="175">
        <f t="shared" si="21"/>
        <v>0</v>
      </c>
      <c r="G82" s="228">
        <f t="shared" si="21"/>
        <v>0</v>
      </c>
      <c r="H82" s="38">
        <f t="shared" si="21"/>
        <v>0</v>
      </c>
      <c r="I82" s="123">
        <f t="shared" si="21"/>
        <v>0</v>
      </c>
      <c r="J82" s="130">
        <f t="shared" si="21"/>
        <v>0</v>
      </c>
      <c r="K82" s="38">
        <f t="shared" si="21"/>
        <v>0</v>
      </c>
      <c r="L82" s="175">
        <f t="shared" si="21"/>
        <v>0</v>
      </c>
      <c r="M82" s="228">
        <f t="shared" si="21"/>
        <v>0</v>
      </c>
      <c r="N82" s="38">
        <f t="shared" si="21"/>
        <v>0</v>
      </c>
      <c r="O82" s="123">
        <f t="shared" si="21"/>
        <v>0</v>
      </c>
      <c r="P82" s="315"/>
      <c r="Q82" s="297"/>
    </row>
    <row r="83" spans="1:17" hidden="1" x14ac:dyDescent="0.25">
      <c r="A83" s="73">
        <v>2210</v>
      </c>
      <c r="B83" s="58" t="s">
        <v>81</v>
      </c>
      <c r="C83" s="195">
        <f t="shared" si="3"/>
        <v>0</v>
      </c>
      <c r="D83" s="86">
        <f t="shared" ref="D83:O83" si="22">SUM(D84:D87)</f>
        <v>0</v>
      </c>
      <c r="E83" s="74">
        <f t="shared" si="22"/>
        <v>0</v>
      </c>
      <c r="F83" s="174">
        <f t="shared" si="22"/>
        <v>0</v>
      </c>
      <c r="G83" s="229">
        <f t="shared" si="22"/>
        <v>0</v>
      </c>
      <c r="H83" s="74">
        <f t="shared" si="22"/>
        <v>0</v>
      </c>
      <c r="I83" s="154">
        <f t="shared" si="22"/>
        <v>0</v>
      </c>
      <c r="J83" s="86">
        <f t="shared" si="22"/>
        <v>0</v>
      </c>
      <c r="K83" s="74">
        <f t="shared" si="22"/>
        <v>0</v>
      </c>
      <c r="L83" s="174">
        <f t="shared" si="22"/>
        <v>0</v>
      </c>
      <c r="M83" s="229">
        <f t="shared" si="22"/>
        <v>0</v>
      </c>
      <c r="N83" s="74">
        <f t="shared" si="22"/>
        <v>0</v>
      </c>
      <c r="O83" s="154">
        <f t="shared" si="22"/>
        <v>0</v>
      </c>
      <c r="P83" s="292"/>
      <c r="Q83" s="297"/>
    </row>
    <row r="84" spans="1:17" ht="24" hidden="1" x14ac:dyDescent="0.25">
      <c r="A84" s="27">
        <v>2211</v>
      </c>
      <c r="B84" s="40" t="s">
        <v>82</v>
      </c>
      <c r="C84" s="189">
        <f t="shared" si="3"/>
        <v>0</v>
      </c>
      <c r="D84" s="263">
        <v>0</v>
      </c>
      <c r="E84" s="42"/>
      <c r="F84" s="176">
        <f>D84+E84</f>
        <v>0</v>
      </c>
      <c r="G84" s="220"/>
      <c r="H84" s="42"/>
      <c r="I84" s="90">
        <f>G84+H84</f>
        <v>0</v>
      </c>
      <c r="J84" s="263"/>
      <c r="K84" s="42"/>
      <c r="L84" s="176">
        <f>J84+K84</f>
        <v>0</v>
      </c>
      <c r="M84" s="220"/>
      <c r="N84" s="42"/>
      <c r="O84" s="90">
        <f>M84+N84</f>
        <v>0</v>
      </c>
      <c r="P84" s="290"/>
      <c r="Q84" s="297"/>
    </row>
    <row r="85" spans="1:17" ht="36" hidden="1" x14ac:dyDescent="0.25">
      <c r="A85" s="30">
        <v>2212</v>
      </c>
      <c r="B85" s="43" t="s">
        <v>83</v>
      </c>
      <c r="C85" s="190">
        <f t="shared" si="3"/>
        <v>0</v>
      </c>
      <c r="D85" s="264">
        <v>0</v>
      </c>
      <c r="E85" s="45"/>
      <c r="F85" s="95">
        <f>D85+E85</f>
        <v>0</v>
      </c>
      <c r="G85" s="230"/>
      <c r="H85" s="45"/>
      <c r="I85" s="91">
        <f>G85+H85</f>
        <v>0</v>
      </c>
      <c r="J85" s="264"/>
      <c r="K85" s="45"/>
      <c r="L85" s="95">
        <f>J85+K85</f>
        <v>0</v>
      </c>
      <c r="M85" s="230"/>
      <c r="N85" s="45"/>
      <c r="O85" s="91">
        <f>M85+N85</f>
        <v>0</v>
      </c>
      <c r="P85" s="291"/>
      <c r="Q85" s="297"/>
    </row>
    <row r="86" spans="1:17" ht="24" hidden="1" x14ac:dyDescent="0.25">
      <c r="A86" s="30">
        <v>2214</v>
      </c>
      <c r="B86" s="43" t="s">
        <v>84</v>
      </c>
      <c r="C86" s="190">
        <f t="shared" si="3"/>
        <v>0</v>
      </c>
      <c r="D86" s="264">
        <v>0</v>
      </c>
      <c r="E86" s="45"/>
      <c r="F86" s="95">
        <f>D86+E86</f>
        <v>0</v>
      </c>
      <c r="G86" s="230"/>
      <c r="H86" s="45"/>
      <c r="I86" s="91">
        <f>G86+H86</f>
        <v>0</v>
      </c>
      <c r="J86" s="264"/>
      <c r="K86" s="45"/>
      <c r="L86" s="95">
        <f>J86+K86</f>
        <v>0</v>
      </c>
      <c r="M86" s="230"/>
      <c r="N86" s="45"/>
      <c r="O86" s="91">
        <f>M86+N86</f>
        <v>0</v>
      </c>
      <c r="P86" s="291"/>
      <c r="Q86" s="297"/>
    </row>
    <row r="87" spans="1:17" hidden="1" x14ac:dyDescent="0.25">
      <c r="A87" s="30">
        <v>2219</v>
      </c>
      <c r="B87" s="43" t="s">
        <v>85</v>
      </c>
      <c r="C87" s="190">
        <f t="shared" si="3"/>
        <v>0</v>
      </c>
      <c r="D87" s="264">
        <v>0</v>
      </c>
      <c r="E87" s="45"/>
      <c r="F87" s="95">
        <f>D87+E87</f>
        <v>0</v>
      </c>
      <c r="G87" s="230"/>
      <c r="H87" s="45"/>
      <c r="I87" s="91">
        <f>G87+H87</f>
        <v>0</v>
      </c>
      <c r="J87" s="264"/>
      <c r="K87" s="45"/>
      <c r="L87" s="95">
        <f>J87+K87</f>
        <v>0</v>
      </c>
      <c r="M87" s="230"/>
      <c r="N87" s="45"/>
      <c r="O87" s="91">
        <f>M87+N87</f>
        <v>0</v>
      </c>
      <c r="P87" s="291"/>
      <c r="Q87" s="297"/>
    </row>
    <row r="88" spans="1:17" hidden="1" x14ac:dyDescent="0.25">
      <c r="A88" s="75">
        <v>2220</v>
      </c>
      <c r="B88" s="43" t="s">
        <v>86</v>
      </c>
      <c r="C88" s="190">
        <f t="shared" si="3"/>
        <v>0</v>
      </c>
      <c r="D88" s="132">
        <f t="shared" ref="D88:O88" si="23">SUM(D89:D93)</f>
        <v>0</v>
      </c>
      <c r="E88" s="76">
        <f t="shared" si="23"/>
        <v>0</v>
      </c>
      <c r="F88" s="95">
        <f t="shared" si="23"/>
        <v>0</v>
      </c>
      <c r="G88" s="231">
        <f t="shared" si="23"/>
        <v>0</v>
      </c>
      <c r="H88" s="76">
        <f t="shared" si="23"/>
        <v>0</v>
      </c>
      <c r="I88" s="91">
        <f t="shared" si="23"/>
        <v>0</v>
      </c>
      <c r="J88" s="132">
        <f t="shared" si="23"/>
        <v>0</v>
      </c>
      <c r="K88" s="76">
        <f t="shared" si="23"/>
        <v>0</v>
      </c>
      <c r="L88" s="95">
        <f t="shared" si="23"/>
        <v>0</v>
      </c>
      <c r="M88" s="231">
        <f t="shared" si="23"/>
        <v>0</v>
      </c>
      <c r="N88" s="76">
        <f t="shared" si="23"/>
        <v>0</v>
      </c>
      <c r="O88" s="91">
        <f t="shared" si="23"/>
        <v>0</v>
      </c>
      <c r="P88" s="291"/>
      <c r="Q88" s="297"/>
    </row>
    <row r="89" spans="1:17" hidden="1" x14ac:dyDescent="0.25">
      <c r="A89" s="30">
        <v>2221</v>
      </c>
      <c r="B89" s="43" t="s">
        <v>305</v>
      </c>
      <c r="C89" s="190">
        <f t="shared" si="3"/>
        <v>0</v>
      </c>
      <c r="D89" s="264">
        <v>0</v>
      </c>
      <c r="E89" s="45"/>
      <c r="F89" s="95">
        <f>D89+E89</f>
        <v>0</v>
      </c>
      <c r="G89" s="230"/>
      <c r="H89" s="45"/>
      <c r="I89" s="91">
        <f>G89+H89</f>
        <v>0</v>
      </c>
      <c r="J89" s="264"/>
      <c r="K89" s="45"/>
      <c r="L89" s="95">
        <f>J89+K89</f>
        <v>0</v>
      </c>
      <c r="M89" s="230"/>
      <c r="N89" s="45"/>
      <c r="O89" s="91">
        <f>M89+N89</f>
        <v>0</v>
      </c>
      <c r="P89" s="291"/>
      <c r="Q89" s="297"/>
    </row>
    <row r="90" spans="1:17" hidden="1" x14ac:dyDescent="0.25">
      <c r="A90" s="30">
        <v>2222</v>
      </c>
      <c r="B90" s="43" t="s">
        <v>87</v>
      </c>
      <c r="C90" s="190">
        <f t="shared" si="3"/>
        <v>0</v>
      </c>
      <c r="D90" s="264">
        <v>0</v>
      </c>
      <c r="E90" s="45"/>
      <c r="F90" s="95">
        <f>D90+E90</f>
        <v>0</v>
      </c>
      <c r="G90" s="230"/>
      <c r="H90" s="45"/>
      <c r="I90" s="91">
        <f>G90+H90</f>
        <v>0</v>
      </c>
      <c r="J90" s="264"/>
      <c r="K90" s="45"/>
      <c r="L90" s="95">
        <f>J90+K90</f>
        <v>0</v>
      </c>
      <c r="M90" s="230"/>
      <c r="N90" s="45"/>
      <c r="O90" s="91">
        <f>M90+N90</f>
        <v>0</v>
      </c>
      <c r="P90" s="291"/>
      <c r="Q90" s="297"/>
    </row>
    <row r="91" spans="1:17" hidden="1" x14ac:dyDescent="0.25">
      <c r="A91" s="30">
        <v>2223</v>
      </c>
      <c r="B91" s="43" t="s">
        <v>88</v>
      </c>
      <c r="C91" s="190">
        <f t="shared" si="3"/>
        <v>0</v>
      </c>
      <c r="D91" s="264">
        <v>0</v>
      </c>
      <c r="E91" s="45"/>
      <c r="F91" s="95">
        <f>D91+E91</f>
        <v>0</v>
      </c>
      <c r="G91" s="230"/>
      <c r="H91" s="45"/>
      <c r="I91" s="91">
        <f>G91+H91</f>
        <v>0</v>
      </c>
      <c r="J91" s="264"/>
      <c r="K91" s="45"/>
      <c r="L91" s="95">
        <f>J91+K91</f>
        <v>0</v>
      </c>
      <c r="M91" s="230"/>
      <c r="N91" s="45"/>
      <c r="O91" s="91">
        <f>M91+N91</f>
        <v>0</v>
      </c>
      <c r="P91" s="291"/>
      <c r="Q91" s="297"/>
    </row>
    <row r="92" spans="1:17" ht="36" hidden="1" x14ac:dyDescent="0.25">
      <c r="A92" s="30">
        <v>2224</v>
      </c>
      <c r="B92" s="43" t="s">
        <v>89</v>
      </c>
      <c r="C92" s="190">
        <f t="shared" si="3"/>
        <v>0</v>
      </c>
      <c r="D92" s="264">
        <v>0</v>
      </c>
      <c r="E92" s="45"/>
      <c r="F92" s="95">
        <f>D92+E92</f>
        <v>0</v>
      </c>
      <c r="G92" s="230"/>
      <c r="H92" s="45"/>
      <c r="I92" s="91">
        <f>G92+H92</f>
        <v>0</v>
      </c>
      <c r="J92" s="264"/>
      <c r="K92" s="45"/>
      <c r="L92" s="95">
        <f>J92+K92</f>
        <v>0</v>
      </c>
      <c r="M92" s="230"/>
      <c r="N92" s="45"/>
      <c r="O92" s="91">
        <f>M92+N92</f>
        <v>0</v>
      </c>
      <c r="P92" s="291"/>
      <c r="Q92" s="297"/>
    </row>
    <row r="93" spans="1:17" ht="24" hidden="1" x14ac:dyDescent="0.25">
      <c r="A93" s="30">
        <v>2229</v>
      </c>
      <c r="B93" s="43" t="s">
        <v>90</v>
      </c>
      <c r="C93" s="190">
        <f t="shared" si="3"/>
        <v>0</v>
      </c>
      <c r="D93" s="264">
        <v>0</v>
      </c>
      <c r="E93" s="45"/>
      <c r="F93" s="95">
        <f>D93+E93</f>
        <v>0</v>
      </c>
      <c r="G93" s="230"/>
      <c r="H93" s="45"/>
      <c r="I93" s="91">
        <f>G93+H93</f>
        <v>0</v>
      </c>
      <c r="J93" s="264"/>
      <c r="K93" s="45"/>
      <c r="L93" s="95">
        <f>J93+K93</f>
        <v>0</v>
      </c>
      <c r="M93" s="230"/>
      <c r="N93" s="45"/>
      <c r="O93" s="91">
        <f>M93+N93</f>
        <v>0</v>
      </c>
      <c r="P93" s="291"/>
      <c r="Q93" s="297"/>
    </row>
    <row r="94" spans="1:17" ht="36" hidden="1" x14ac:dyDescent="0.25">
      <c r="A94" s="75">
        <v>2230</v>
      </c>
      <c r="B94" s="43" t="s">
        <v>91</v>
      </c>
      <c r="C94" s="190">
        <f t="shared" si="3"/>
        <v>0</v>
      </c>
      <c r="D94" s="132">
        <f t="shared" ref="D94:O94" si="24">SUM(D95:D101)</f>
        <v>0</v>
      </c>
      <c r="E94" s="76">
        <f t="shared" si="24"/>
        <v>0</v>
      </c>
      <c r="F94" s="95">
        <f t="shared" si="24"/>
        <v>0</v>
      </c>
      <c r="G94" s="231">
        <f t="shared" si="24"/>
        <v>0</v>
      </c>
      <c r="H94" s="76">
        <f t="shared" si="24"/>
        <v>0</v>
      </c>
      <c r="I94" s="91">
        <f t="shared" si="24"/>
        <v>0</v>
      </c>
      <c r="J94" s="132">
        <f t="shared" si="24"/>
        <v>0</v>
      </c>
      <c r="K94" s="76">
        <f t="shared" si="24"/>
        <v>0</v>
      </c>
      <c r="L94" s="95">
        <f t="shared" si="24"/>
        <v>0</v>
      </c>
      <c r="M94" s="231">
        <f t="shared" si="24"/>
        <v>0</v>
      </c>
      <c r="N94" s="76">
        <f t="shared" si="24"/>
        <v>0</v>
      </c>
      <c r="O94" s="91">
        <f t="shared" si="24"/>
        <v>0</v>
      </c>
      <c r="P94" s="291"/>
      <c r="Q94" s="297"/>
    </row>
    <row r="95" spans="1:17" ht="24" hidden="1" x14ac:dyDescent="0.25">
      <c r="A95" s="30">
        <v>2231</v>
      </c>
      <c r="B95" s="43" t="s">
        <v>92</v>
      </c>
      <c r="C95" s="190">
        <f t="shared" si="3"/>
        <v>0</v>
      </c>
      <c r="D95" s="264">
        <v>0</v>
      </c>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24" hidden="1" x14ac:dyDescent="0.25">
      <c r="A96" s="30">
        <v>2232</v>
      </c>
      <c r="B96" s="43" t="s">
        <v>93</v>
      </c>
      <c r="C96" s="190">
        <f t="shared" si="3"/>
        <v>0</v>
      </c>
      <c r="D96" s="264">
        <v>0</v>
      </c>
      <c r="E96" s="45"/>
      <c r="F96" s="95">
        <f t="shared" si="25"/>
        <v>0</v>
      </c>
      <c r="G96" s="230"/>
      <c r="H96" s="45"/>
      <c r="I96" s="91">
        <f t="shared" si="26"/>
        <v>0</v>
      </c>
      <c r="J96" s="264"/>
      <c r="K96" s="45"/>
      <c r="L96" s="95">
        <f t="shared" si="27"/>
        <v>0</v>
      </c>
      <c r="M96" s="230"/>
      <c r="N96" s="45"/>
      <c r="O96" s="91">
        <f t="shared" si="28"/>
        <v>0</v>
      </c>
      <c r="P96" s="291"/>
      <c r="Q96" s="297"/>
    </row>
    <row r="97" spans="1:17" hidden="1" x14ac:dyDescent="0.25">
      <c r="A97" s="27">
        <v>2233</v>
      </c>
      <c r="B97" s="40" t="s">
        <v>94</v>
      </c>
      <c r="C97" s="189">
        <f t="shared" si="3"/>
        <v>0</v>
      </c>
      <c r="D97" s="263">
        <v>0</v>
      </c>
      <c r="E97" s="42"/>
      <c r="F97" s="176">
        <f t="shared" si="25"/>
        <v>0</v>
      </c>
      <c r="G97" s="220"/>
      <c r="H97" s="42"/>
      <c r="I97" s="90">
        <f t="shared" si="26"/>
        <v>0</v>
      </c>
      <c r="J97" s="263"/>
      <c r="K97" s="42"/>
      <c r="L97" s="176">
        <f t="shared" si="27"/>
        <v>0</v>
      </c>
      <c r="M97" s="220"/>
      <c r="N97" s="42"/>
      <c r="O97" s="90">
        <f t="shared" si="28"/>
        <v>0</v>
      </c>
      <c r="P97" s="290"/>
      <c r="Q97" s="297"/>
    </row>
    <row r="98" spans="1:17" ht="24" hidden="1" x14ac:dyDescent="0.25">
      <c r="A98" s="30">
        <v>2234</v>
      </c>
      <c r="B98" s="43" t="s">
        <v>95</v>
      </c>
      <c r="C98" s="190">
        <f t="shared" si="3"/>
        <v>0</v>
      </c>
      <c r="D98" s="264">
        <v>0</v>
      </c>
      <c r="E98" s="45"/>
      <c r="F98" s="95">
        <f t="shared" si="25"/>
        <v>0</v>
      </c>
      <c r="G98" s="230"/>
      <c r="H98" s="45"/>
      <c r="I98" s="91">
        <f t="shared" si="26"/>
        <v>0</v>
      </c>
      <c r="J98" s="264"/>
      <c r="K98" s="45"/>
      <c r="L98" s="95">
        <f t="shared" si="27"/>
        <v>0</v>
      </c>
      <c r="M98" s="230"/>
      <c r="N98" s="45"/>
      <c r="O98" s="91">
        <f t="shared" si="28"/>
        <v>0</v>
      </c>
      <c r="P98" s="291"/>
      <c r="Q98" s="297"/>
    </row>
    <row r="99" spans="1:17" ht="24" hidden="1" x14ac:dyDescent="0.25">
      <c r="A99" s="30">
        <v>2235</v>
      </c>
      <c r="B99" s="43" t="s">
        <v>96</v>
      </c>
      <c r="C99" s="190">
        <f t="shared" si="3"/>
        <v>0</v>
      </c>
      <c r="D99" s="264">
        <v>0</v>
      </c>
      <c r="E99" s="45"/>
      <c r="F99" s="95">
        <f t="shared" si="25"/>
        <v>0</v>
      </c>
      <c r="G99" s="230"/>
      <c r="H99" s="45"/>
      <c r="I99" s="91">
        <f t="shared" si="26"/>
        <v>0</v>
      </c>
      <c r="J99" s="264"/>
      <c r="K99" s="45"/>
      <c r="L99" s="95">
        <f t="shared" si="27"/>
        <v>0</v>
      </c>
      <c r="M99" s="230"/>
      <c r="N99" s="45"/>
      <c r="O99" s="91">
        <f t="shared" si="28"/>
        <v>0</v>
      </c>
      <c r="P99" s="291"/>
      <c r="Q99" s="297"/>
    </row>
    <row r="100" spans="1:17" hidden="1" x14ac:dyDescent="0.25">
      <c r="A100" s="30">
        <v>2236</v>
      </c>
      <c r="B100" s="43" t="s">
        <v>97</v>
      </c>
      <c r="C100" s="190">
        <f t="shared" si="3"/>
        <v>0</v>
      </c>
      <c r="D100" s="264">
        <v>0</v>
      </c>
      <c r="E100" s="45"/>
      <c r="F100" s="95">
        <f t="shared" si="25"/>
        <v>0</v>
      </c>
      <c r="G100" s="230"/>
      <c r="H100" s="45"/>
      <c r="I100" s="91">
        <f t="shared" si="26"/>
        <v>0</v>
      </c>
      <c r="J100" s="264"/>
      <c r="K100" s="45"/>
      <c r="L100" s="95">
        <f t="shared" si="27"/>
        <v>0</v>
      </c>
      <c r="M100" s="230"/>
      <c r="N100" s="45"/>
      <c r="O100" s="91">
        <f t="shared" si="28"/>
        <v>0</v>
      </c>
      <c r="P100" s="291"/>
      <c r="Q100" s="297"/>
    </row>
    <row r="101" spans="1:17" hidden="1" x14ac:dyDescent="0.25">
      <c r="A101" s="30">
        <v>2239</v>
      </c>
      <c r="B101" s="43" t="s">
        <v>98</v>
      </c>
      <c r="C101" s="190">
        <f t="shared" si="3"/>
        <v>0</v>
      </c>
      <c r="D101" s="264"/>
      <c r="E101" s="45"/>
      <c r="F101" s="95">
        <f t="shared" si="25"/>
        <v>0</v>
      </c>
      <c r="G101" s="230"/>
      <c r="H101" s="45"/>
      <c r="I101" s="91">
        <f t="shared" si="26"/>
        <v>0</v>
      </c>
      <c r="J101" s="264"/>
      <c r="K101" s="45"/>
      <c r="L101" s="95">
        <f t="shared" si="27"/>
        <v>0</v>
      </c>
      <c r="M101" s="230"/>
      <c r="N101" s="45"/>
      <c r="O101" s="91">
        <f t="shared" si="28"/>
        <v>0</v>
      </c>
      <c r="P101" s="291"/>
      <c r="Q101" s="297"/>
    </row>
    <row r="102" spans="1:17" ht="24" hidden="1" x14ac:dyDescent="0.25">
      <c r="A102" s="75">
        <v>2240</v>
      </c>
      <c r="B102" s="43" t="s">
        <v>99</v>
      </c>
      <c r="C102" s="190">
        <f t="shared" si="3"/>
        <v>0</v>
      </c>
      <c r="D102" s="132">
        <f t="shared" ref="D102:O102" si="29">SUM(D103:D110)</f>
        <v>0</v>
      </c>
      <c r="E102" s="76">
        <f t="shared" si="29"/>
        <v>0</v>
      </c>
      <c r="F102" s="95">
        <f t="shared" si="29"/>
        <v>0</v>
      </c>
      <c r="G102" s="231">
        <f t="shared" si="29"/>
        <v>0</v>
      </c>
      <c r="H102" s="76">
        <f t="shared" si="29"/>
        <v>0</v>
      </c>
      <c r="I102" s="91">
        <f t="shared" si="29"/>
        <v>0</v>
      </c>
      <c r="J102" s="132">
        <f t="shared" si="29"/>
        <v>0</v>
      </c>
      <c r="K102" s="76">
        <f t="shared" si="29"/>
        <v>0</v>
      </c>
      <c r="L102" s="95">
        <f t="shared" si="29"/>
        <v>0</v>
      </c>
      <c r="M102" s="231">
        <f t="shared" si="29"/>
        <v>0</v>
      </c>
      <c r="N102" s="76">
        <f t="shared" si="29"/>
        <v>0</v>
      </c>
      <c r="O102" s="91">
        <f t="shared" si="29"/>
        <v>0</v>
      </c>
      <c r="P102" s="291"/>
      <c r="Q102" s="297"/>
    </row>
    <row r="103" spans="1:17" hidden="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row>
    <row r="104" spans="1:17" hidden="1" x14ac:dyDescent="0.25">
      <c r="A104" s="30">
        <v>2242</v>
      </c>
      <c r="B104" s="43" t="s">
        <v>101</v>
      </c>
      <c r="C104" s="190">
        <f t="shared" si="3"/>
        <v>0</v>
      </c>
      <c r="D104" s="264">
        <v>0</v>
      </c>
      <c r="E104" s="45"/>
      <c r="F104" s="95">
        <f t="shared" si="30"/>
        <v>0</v>
      </c>
      <c r="G104" s="230"/>
      <c r="H104" s="45"/>
      <c r="I104" s="91">
        <f t="shared" si="31"/>
        <v>0</v>
      </c>
      <c r="J104" s="264"/>
      <c r="K104" s="45"/>
      <c r="L104" s="95">
        <f t="shared" si="32"/>
        <v>0</v>
      </c>
      <c r="M104" s="230"/>
      <c r="N104" s="45"/>
      <c r="O104" s="91">
        <f t="shared" si="33"/>
        <v>0</v>
      </c>
      <c r="P104" s="291"/>
      <c r="Q104" s="297"/>
    </row>
    <row r="105" spans="1:17" ht="24" hidden="1" x14ac:dyDescent="0.25">
      <c r="A105" s="30">
        <v>2243</v>
      </c>
      <c r="B105" s="43" t="s">
        <v>102</v>
      </c>
      <c r="C105" s="190">
        <f t="shared" si="3"/>
        <v>0</v>
      </c>
      <c r="D105" s="264">
        <v>0</v>
      </c>
      <c r="E105" s="45"/>
      <c r="F105" s="95">
        <f t="shared" si="30"/>
        <v>0</v>
      </c>
      <c r="G105" s="230"/>
      <c r="H105" s="45"/>
      <c r="I105" s="91">
        <f t="shared" si="31"/>
        <v>0</v>
      </c>
      <c r="J105" s="264"/>
      <c r="K105" s="45"/>
      <c r="L105" s="95">
        <f t="shared" si="32"/>
        <v>0</v>
      </c>
      <c r="M105" s="230"/>
      <c r="N105" s="45"/>
      <c r="O105" s="91">
        <f t="shared" si="33"/>
        <v>0</v>
      </c>
      <c r="P105" s="291"/>
      <c r="Q105" s="297"/>
    </row>
    <row r="106" spans="1:17" hidden="1" x14ac:dyDescent="0.25">
      <c r="A106" s="30">
        <v>2244</v>
      </c>
      <c r="B106" s="43" t="s">
        <v>103</v>
      </c>
      <c r="C106" s="190">
        <f t="shared" si="3"/>
        <v>0</v>
      </c>
      <c r="D106" s="264">
        <v>0</v>
      </c>
      <c r="E106" s="45"/>
      <c r="F106" s="95">
        <f t="shared" si="30"/>
        <v>0</v>
      </c>
      <c r="G106" s="230"/>
      <c r="H106" s="45"/>
      <c r="I106" s="91">
        <f t="shared" si="31"/>
        <v>0</v>
      </c>
      <c r="J106" s="264"/>
      <c r="K106" s="45"/>
      <c r="L106" s="95">
        <f t="shared" si="32"/>
        <v>0</v>
      </c>
      <c r="M106" s="230"/>
      <c r="N106" s="45"/>
      <c r="O106" s="91">
        <f t="shared" si="33"/>
        <v>0</v>
      </c>
      <c r="P106" s="291"/>
      <c r="Q106" s="297"/>
    </row>
    <row r="107" spans="1:17" hidden="1" x14ac:dyDescent="0.25">
      <c r="A107" s="30">
        <v>2246</v>
      </c>
      <c r="B107" s="43" t="s">
        <v>104</v>
      </c>
      <c r="C107" s="190">
        <f t="shared" si="3"/>
        <v>0</v>
      </c>
      <c r="D107" s="264">
        <v>0</v>
      </c>
      <c r="E107" s="45"/>
      <c r="F107" s="95">
        <f t="shared" si="30"/>
        <v>0</v>
      </c>
      <c r="G107" s="230"/>
      <c r="H107" s="45"/>
      <c r="I107" s="91">
        <f t="shared" si="31"/>
        <v>0</v>
      </c>
      <c r="J107" s="264"/>
      <c r="K107" s="45"/>
      <c r="L107" s="95">
        <f t="shared" si="32"/>
        <v>0</v>
      </c>
      <c r="M107" s="230"/>
      <c r="N107" s="45"/>
      <c r="O107" s="91">
        <f t="shared" si="33"/>
        <v>0</v>
      </c>
      <c r="P107" s="291"/>
      <c r="Q107" s="297"/>
    </row>
    <row r="108" spans="1:17" hidden="1" x14ac:dyDescent="0.25">
      <c r="A108" s="30">
        <v>2247</v>
      </c>
      <c r="B108" s="43" t="s">
        <v>105</v>
      </c>
      <c r="C108" s="190">
        <f t="shared" si="3"/>
        <v>0</v>
      </c>
      <c r="D108" s="264">
        <v>0</v>
      </c>
      <c r="E108" s="45"/>
      <c r="F108" s="95">
        <f t="shared" si="30"/>
        <v>0</v>
      </c>
      <c r="G108" s="230"/>
      <c r="H108" s="45"/>
      <c r="I108" s="91">
        <f t="shared" si="31"/>
        <v>0</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v>0</v>
      </c>
      <c r="E109" s="45"/>
      <c r="F109" s="95">
        <f t="shared" si="30"/>
        <v>0</v>
      </c>
      <c r="G109" s="230"/>
      <c r="H109" s="45"/>
      <c r="I109" s="91">
        <f t="shared" si="31"/>
        <v>0</v>
      </c>
      <c r="J109" s="264"/>
      <c r="K109" s="45"/>
      <c r="L109" s="95">
        <f t="shared" si="32"/>
        <v>0</v>
      </c>
      <c r="M109" s="230"/>
      <c r="N109" s="45"/>
      <c r="O109" s="91">
        <f t="shared" si="33"/>
        <v>0</v>
      </c>
      <c r="P109" s="291"/>
      <c r="Q109" s="297"/>
    </row>
    <row r="110" spans="1:17" ht="24" hidden="1" x14ac:dyDescent="0.25">
      <c r="A110" s="30">
        <v>2249</v>
      </c>
      <c r="B110" s="43" t="s">
        <v>107</v>
      </c>
      <c r="C110" s="190">
        <f t="shared" si="3"/>
        <v>0</v>
      </c>
      <c r="D110" s="264">
        <v>0</v>
      </c>
      <c r="E110" s="45"/>
      <c r="F110" s="95">
        <f t="shared" si="30"/>
        <v>0</v>
      </c>
      <c r="G110" s="230"/>
      <c r="H110" s="45"/>
      <c r="I110" s="91">
        <f t="shared" si="31"/>
        <v>0</v>
      </c>
      <c r="J110" s="264"/>
      <c r="K110" s="45"/>
      <c r="L110" s="95">
        <f t="shared" si="32"/>
        <v>0</v>
      </c>
      <c r="M110" s="230"/>
      <c r="N110" s="45"/>
      <c r="O110" s="91">
        <f t="shared" si="33"/>
        <v>0</v>
      </c>
      <c r="P110" s="291"/>
      <c r="Q110" s="297"/>
    </row>
    <row r="111" spans="1:17" hidden="1" x14ac:dyDescent="0.25">
      <c r="A111" s="75">
        <v>2250</v>
      </c>
      <c r="B111" s="43" t="s">
        <v>108</v>
      </c>
      <c r="C111" s="190">
        <f t="shared" si="3"/>
        <v>0</v>
      </c>
      <c r="D111" s="132">
        <f t="shared" ref="D111:O111" si="34">SUM(D112:D114)</f>
        <v>0</v>
      </c>
      <c r="E111" s="76">
        <f t="shared" si="34"/>
        <v>0</v>
      </c>
      <c r="F111" s="95">
        <f t="shared" si="34"/>
        <v>0</v>
      </c>
      <c r="G111" s="231">
        <f t="shared" si="34"/>
        <v>0</v>
      </c>
      <c r="H111" s="76">
        <f t="shared" si="34"/>
        <v>0</v>
      </c>
      <c r="I111" s="91">
        <f t="shared" si="34"/>
        <v>0</v>
      </c>
      <c r="J111" s="132">
        <f t="shared" si="34"/>
        <v>0</v>
      </c>
      <c r="K111" s="76">
        <f t="shared" si="34"/>
        <v>0</v>
      </c>
      <c r="L111" s="95">
        <f t="shared" si="34"/>
        <v>0</v>
      </c>
      <c r="M111" s="231">
        <f t="shared" si="34"/>
        <v>0</v>
      </c>
      <c r="N111" s="76">
        <f t="shared" si="34"/>
        <v>0</v>
      </c>
      <c r="O111" s="91">
        <f t="shared" si="34"/>
        <v>0</v>
      </c>
      <c r="P111" s="291"/>
      <c r="Q111" s="297"/>
    </row>
    <row r="112" spans="1:17" hidden="1" x14ac:dyDescent="0.25">
      <c r="A112" s="30">
        <v>2251</v>
      </c>
      <c r="B112" s="43" t="s">
        <v>109</v>
      </c>
      <c r="C112" s="190">
        <f t="shared" si="3"/>
        <v>0</v>
      </c>
      <c r="D112" s="264">
        <v>0</v>
      </c>
      <c r="E112" s="45"/>
      <c r="F112" s="95">
        <f>D112+E112</f>
        <v>0</v>
      </c>
      <c r="G112" s="230"/>
      <c r="H112" s="45"/>
      <c r="I112" s="91">
        <f>G112+H112</f>
        <v>0</v>
      </c>
      <c r="J112" s="264"/>
      <c r="K112" s="45"/>
      <c r="L112" s="95">
        <f>J112+K112</f>
        <v>0</v>
      </c>
      <c r="M112" s="230"/>
      <c r="N112" s="45"/>
      <c r="O112" s="91">
        <f>M112+N112</f>
        <v>0</v>
      </c>
      <c r="P112" s="291"/>
      <c r="Q112" s="297"/>
    </row>
    <row r="113" spans="1:17" hidden="1" x14ac:dyDescent="0.25">
      <c r="A113" s="30">
        <v>2252</v>
      </c>
      <c r="B113" s="43" t="s">
        <v>110</v>
      </c>
      <c r="C113" s="190">
        <f t="shared" ref="C113:C176" si="35">SUM(F113,I113,L113,O113)</f>
        <v>0</v>
      </c>
      <c r="D113" s="264">
        <v>0</v>
      </c>
      <c r="E113" s="45"/>
      <c r="F113" s="95">
        <f>D113+E113</f>
        <v>0</v>
      </c>
      <c r="G113" s="230"/>
      <c r="H113" s="45"/>
      <c r="I113" s="91">
        <f>G113+H113</f>
        <v>0</v>
      </c>
      <c r="J113" s="264"/>
      <c r="K113" s="45"/>
      <c r="L113" s="95">
        <f>J113+K113</f>
        <v>0</v>
      </c>
      <c r="M113" s="230"/>
      <c r="N113" s="45"/>
      <c r="O113" s="91">
        <f>M113+N113</f>
        <v>0</v>
      </c>
      <c r="P113" s="291"/>
      <c r="Q113" s="297"/>
    </row>
    <row r="114" spans="1:17" hidden="1" x14ac:dyDescent="0.25">
      <c r="A114" s="30">
        <v>2259</v>
      </c>
      <c r="B114" s="43" t="s">
        <v>111</v>
      </c>
      <c r="C114" s="190">
        <f t="shared" si="35"/>
        <v>0</v>
      </c>
      <c r="D114" s="264">
        <v>0</v>
      </c>
      <c r="E114" s="45"/>
      <c r="F114" s="95">
        <f>D114+E114</f>
        <v>0</v>
      </c>
      <c r="G114" s="230"/>
      <c r="H114" s="45"/>
      <c r="I114" s="91">
        <f>G114+H114</f>
        <v>0</v>
      </c>
      <c r="J114" s="264"/>
      <c r="K114" s="45"/>
      <c r="L114" s="95">
        <f>J114+K114</f>
        <v>0</v>
      </c>
      <c r="M114" s="230"/>
      <c r="N114" s="45"/>
      <c r="O114" s="91">
        <f>M114+N114</f>
        <v>0</v>
      </c>
      <c r="P114" s="291"/>
      <c r="Q114" s="297"/>
    </row>
    <row r="115" spans="1:17" hidden="1" x14ac:dyDescent="0.25">
      <c r="A115" s="75">
        <v>2260</v>
      </c>
      <c r="B115" s="43" t="s">
        <v>112</v>
      </c>
      <c r="C115" s="190">
        <f t="shared" si="35"/>
        <v>0</v>
      </c>
      <c r="D115" s="132">
        <f t="shared" ref="D115:O115" si="36">SUM(D116:D120)</f>
        <v>0</v>
      </c>
      <c r="E115" s="76">
        <f t="shared" si="36"/>
        <v>0</v>
      </c>
      <c r="F115" s="95">
        <f t="shared" si="36"/>
        <v>0</v>
      </c>
      <c r="G115" s="231">
        <f t="shared" si="36"/>
        <v>0</v>
      </c>
      <c r="H115" s="76">
        <f t="shared" si="36"/>
        <v>0</v>
      </c>
      <c r="I115" s="91">
        <f t="shared" si="36"/>
        <v>0</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v>0</v>
      </c>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v>0</v>
      </c>
      <c r="E117" s="45"/>
      <c r="F117" s="95">
        <f>D117+E117</f>
        <v>0</v>
      </c>
      <c r="G117" s="230"/>
      <c r="H117" s="45"/>
      <c r="I117" s="91">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v>0</v>
      </c>
      <c r="E118" s="45"/>
      <c r="F118" s="95">
        <f>D118+E118</f>
        <v>0</v>
      </c>
      <c r="G118" s="230"/>
      <c r="H118" s="45"/>
      <c r="I118" s="91">
        <f>G118+H118</f>
        <v>0</v>
      </c>
      <c r="J118" s="264"/>
      <c r="K118" s="45"/>
      <c r="L118" s="95">
        <f>J118+K118</f>
        <v>0</v>
      </c>
      <c r="M118" s="230"/>
      <c r="N118" s="45"/>
      <c r="O118" s="91">
        <f>M118+N118</f>
        <v>0</v>
      </c>
      <c r="P118" s="291"/>
      <c r="Q118" s="297"/>
    </row>
    <row r="119" spans="1:17" hidden="1" x14ac:dyDescent="0.25">
      <c r="A119" s="30">
        <v>2264</v>
      </c>
      <c r="B119" s="43" t="s">
        <v>116</v>
      </c>
      <c r="C119" s="190">
        <f t="shared" si="35"/>
        <v>0</v>
      </c>
      <c r="D119" s="264">
        <v>0</v>
      </c>
      <c r="E119" s="45"/>
      <c r="F119" s="95">
        <f>D119+E119</f>
        <v>0</v>
      </c>
      <c r="G119" s="230"/>
      <c r="H119" s="45"/>
      <c r="I119" s="91">
        <f>G119+H119</f>
        <v>0</v>
      </c>
      <c r="J119" s="264"/>
      <c r="K119" s="45"/>
      <c r="L119" s="95">
        <f>J119+K119</f>
        <v>0</v>
      </c>
      <c r="M119" s="230"/>
      <c r="N119" s="45"/>
      <c r="O119" s="91">
        <f>M119+N119</f>
        <v>0</v>
      </c>
      <c r="P119" s="291"/>
      <c r="Q119" s="297"/>
    </row>
    <row r="120" spans="1:17" hidden="1" x14ac:dyDescent="0.25">
      <c r="A120" s="30">
        <v>2269</v>
      </c>
      <c r="B120" s="43" t="s">
        <v>117</v>
      </c>
      <c r="C120" s="190">
        <f t="shared" si="35"/>
        <v>0</v>
      </c>
      <c r="D120" s="264">
        <v>0</v>
      </c>
      <c r="E120" s="45"/>
      <c r="F120" s="95">
        <f>D120+E120</f>
        <v>0</v>
      </c>
      <c r="G120" s="230"/>
      <c r="H120" s="45"/>
      <c r="I120" s="91">
        <f>G120+H120</f>
        <v>0</v>
      </c>
      <c r="J120" s="264"/>
      <c r="K120" s="45"/>
      <c r="L120" s="95">
        <f>J120+K120</f>
        <v>0</v>
      </c>
      <c r="M120" s="230"/>
      <c r="N120" s="45"/>
      <c r="O120" s="91">
        <f>M120+N120</f>
        <v>0</v>
      </c>
      <c r="P120" s="291"/>
      <c r="Q120" s="297"/>
    </row>
    <row r="121" spans="1:17" hidden="1" x14ac:dyDescent="0.25">
      <c r="A121" s="75">
        <v>2270</v>
      </c>
      <c r="B121" s="43" t="s">
        <v>118</v>
      </c>
      <c r="C121" s="190">
        <f t="shared" si="35"/>
        <v>0</v>
      </c>
      <c r="D121" s="132">
        <f t="shared" ref="D121:O121" si="37">SUM(D122:D126)</f>
        <v>0</v>
      </c>
      <c r="E121" s="76">
        <f t="shared" si="37"/>
        <v>0</v>
      </c>
      <c r="F121" s="95">
        <f t="shared" si="37"/>
        <v>0</v>
      </c>
      <c r="G121" s="231">
        <f t="shared" si="37"/>
        <v>0</v>
      </c>
      <c r="H121" s="76">
        <f t="shared" si="37"/>
        <v>0</v>
      </c>
      <c r="I121" s="91">
        <f t="shared" si="37"/>
        <v>0</v>
      </c>
      <c r="J121" s="132">
        <f t="shared" si="37"/>
        <v>0</v>
      </c>
      <c r="K121" s="76">
        <f t="shared" si="37"/>
        <v>0</v>
      </c>
      <c r="L121" s="95">
        <f t="shared" si="37"/>
        <v>0</v>
      </c>
      <c r="M121" s="231">
        <f t="shared" si="37"/>
        <v>0</v>
      </c>
      <c r="N121" s="76">
        <f t="shared" si="37"/>
        <v>0</v>
      </c>
      <c r="O121" s="91">
        <f t="shared" si="37"/>
        <v>0</v>
      </c>
      <c r="P121" s="291"/>
      <c r="Q121" s="297"/>
    </row>
    <row r="122" spans="1:17" hidden="1" x14ac:dyDescent="0.25">
      <c r="A122" s="30">
        <v>2272</v>
      </c>
      <c r="B122" s="94" t="s">
        <v>119</v>
      </c>
      <c r="C122" s="190">
        <f t="shared" si="35"/>
        <v>0</v>
      </c>
      <c r="D122" s="264">
        <v>0</v>
      </c>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v>0</v>
      </c>
      <c r="E123" s="45"/>
      <c r="F123" s="95">
        <f>D123+E123</f>
        <v>0</v>
      </c>
      <c r="G123" s="230"/>
      <c r="H123" s="45"/>
      <c r="I123" s="91">
        <f>G123+H123</f>
        <v>0</v>
      </c>
      <c r="J123" s="264"/>
      <c r="K123" s="45"/>
      <c r="L123" s="95">
        <f>J123+K123</f>
        <v>0</v>
      </c>
      <c r="M123" s="230"/>
      <c r="N123" s="45"/>
      <c r="O123" s="91">
        <f>M123+N123</f>
        <v>0</v>
      </c>
      <c r="P123" s="291"/>
      <c r="Q123" s="297"/>
    </row>
    <row r="124" spans="1:17" hidden="1" x14ac:dyDescent="0.25">
      <c r="A124" s="30">
        <v>2275</v>
      </c>
      <c r="B124" s="43" t="s">
        <v>120</v>
      </c>
      <c r="C124" s="190">
        <f t="shared" si="35"/>
        <v>0</v>
      </c>
      <c r="D124" s="264">
        <v>0</v>
      </c>
      <c r="E124" s="45"/>
      <c r="F124" s="95">
        <f>D124+E124</f>
        <v>0</v>
      </c>
      <c r="G124" s="230"/>
      <c r="H124" s="45"/>
      <c r="I124" s="91">
        <f>G124+H124</f>
        <v>0</v>
      </c>
      <c r="J124" s="264"/>
      <c r="K124" s="45"/>
      <c r="L124" s="95">
        <f>J124+K124</f>
        <v>0</v>
      </c>
      <c r="M124" s="230"/>
      <c r="N124" s="45"/>
      <c r="O124" s="91">
        <f>M124+N124</f>
        <v>0</v>
      </c>
      <c r="P124" s="291"/>
      <c r="Q124" s="297"/>
    </row>
    <row r="125" spans="1:17" ht="24" hidden="1" x14ac:dyDescent="0.25">
      <c r="A125" s="30">
        <v>2276</v>
      </c>
      <c r="B125" s="43" t="s">
        <v>121</v>
      </c>
      <c r="C125" s="190">
        <f t="shared" si="35"/>
        <v>0</v>
      </c>
      <c r="D125" s="264">
        <v>0</v>
      </c>
      <c r="E125" s="45"/>
      <c r="F125" s="95">
        <f>D125+E125</f>
        <v>0</v>
      </c>
      <c r="G125" s="230"/>
      <c r="H125" s="45"/>
      <c r="I125" s="91">
        <f>G125+H125</f>
        <v>0</v>
      </c>
      <c r="J125" s="264"/>
      <c r="K125" s="45"/>
      <c r="L125" s="95">
        <f>J125+K125</f>
        <v>0</v>
      </c>
      <c r="M125" s="230"/>
      <c r="N125" s="45"/>
      <c r="O125" s="91">
        <f>M125+N125</f>
        <v>0</v>
      </c>
      <c r="P125" s="291"/>
      <c r="Q125" s="297"/>
    </row>
    <row r="126" spans="1:17" ht="24" hidden="1" x14ac:dyDescent="0.25">
      <c r="A126" s="30">
        <v>2279</v>
      </c>
      <c r="B126" s="43" t="s">
        <v>122</v>
      </c>
      <c r="C126" s="190">
        <f t="shared" si="35"/>
        <v>0</v>
      </c>
      <c r="D126" s="264">
        <v>0</v>
      </c>
      <c r="E126" s="45"/>
      <c r="F126" s="95">
        <f>D126+E126</f>
        <v>0</v>
      </c>
      <c r="G126" s="230"/>
      <c r="H126" s="45"/>
      <c r="I126" s="91">
        <f>G126+H126</f>
        <v>0</v>
      </c>
      <c r="J126" s="264"/>
      <c r="K126" s="45"/>
      <c r="L126" s="95">
        <f>J126+K126</f>
        <v>0</v>
      </c>
      <c r="M126" s="230"/>
      <c r="N126" s="45"/>
      <c r="O126" s="91">
        <f>M126+N126</f>
        <v>0</v>
      </c>
      <c r="P126" s="291"/>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v>0</v>
      </c>
      <c r="E128" s="45"/>
      <c r="F128" s="95">
        <f>D128+E128</f>
        <v>0</v>
      </c>
      <c r="G128" s="230"/>
      <c r="H128" s="45"/>
      <c r="I128" s="91">
        <f>G128+H128</f>
        <v>0</v>
      </c>
      <c r="J128" s="264"/>
      <c r="K128" s="45"/>
      <c r="L128" s="95">
        <f>J128+K128</f>
        <v>0</v>
      </c>
      <c r="M128" s="230"/>
      <c r="N128" s="45"/>
      <c r="O128" s="91">
        <f>M128+N128</f>
        <v>0</v>
      </c>
      <c r="P128" s="291"/>
      <c r="Q128" s="297"/>
    </row>
    <row r="129" spans="1:17" ht="38.25" hidden="1" customHeight="1" x14ac:dyDescent="0.25">
      <c r="A129" s="35">
        <v>2300</v>
      </c>
      <c r="B129" s="72" t="s">
        <v>125</v>
      </c>
      <c r="C129" s="188">
        <f t="shared" si="35"/>
        <v>0</v>
      </c>
      <c r="D129" s="130">
        <f t="shared" ref="D129:O129" si="39">SUM(D130,D135,D139,D140,D143,D150,D158,D159,D162)</f>
        <v>0</v>
      </c>
      <c r="E129" s="38">
        <f t="shared" si="39"/>
        <v>0</v>
      </c>
      <c r="F129" s="175">
        <f t="shared" si="39"/>
        <v>0</v>
      </c>
      <c r="G129" s="228">
        <f t="shared" si="39"/>
        <v>0</v>
      </c>
      <c r="H129" s="38">
        <f t="shared" si="39"/>
        <v>0</v>
      </c>
      <c r="I129" s="123">
        <f t="shared" si="39"/>
        <v>0</v>
      </c>
      <c r="J129" s="130">
        <f t="shared" si="39"/>
        <v>0</v>
      </c>
      <c r="K129" s="38">
        <f t="shared" si="39"/>
        <v>0</v>
      </c>
      <c r="L129" s="175">
        <f t="shared" si="39"/>
        <v>0</v>
      </c>
      <c r="M129" s="228">
        <f t="shared" si="39"/>
        <v>0</v>
      </c>
      <c r="N129" s="38">
        <f t="shared" si="39"/>
        <v>0</v>
      </c>
      <c r="O129" s="123">
        <f t="shared" si="39"/>
        <v>0</v>
      </c>
      <c r="P129" s="293"/>
      <c r="Q129" s="297"/>
    </row>
    <row r="130" spans="1:17" ht="24" hidden="1" x14ac:dyDescent="0.25">
      <c r="A130" s="1203">
        <v>2310</v>
      </c>
      <c r="B130" s="40" t="s">
        <v>126</v>
      </c>
      <c r="C130" s="189">
        <f t="shared" si="35"/>
        <v>0</v>
      </c>
      <c r="D130" s="131">
        <f t="shared" ref="D130:O130" si="40">SUM(D131:D134)</f>
        <v>0</v>
      </c>
      <c r="E130" s="79">
        <f t="shared" si="40"/>
        <v>0</v>
      </c>
      <c r="F130" s="176">
        <f t="shared" si="40"/>
        <v>0</v>
      </c>
      <c r="G130" s="233">
        <f t="shared" si="40"/>
        <v>0</v>
      </c>
      <c r="H130" s="79">
        <f t="shared" si="40"/>
        <v>0</v>
      </c>
      <c r="I130" s="90">
        <f t="shared" si="40"/>
        <v>0</v>
      </c>
      <c r="J130" s="131">
        <f t="shared" si="40"/>
        <v>0</v>
      </c>
      <c r="K130" s="79">
        <f t="shared" si="40"/>
        <v>0</v>
      </c>
      <c r="L130" s="176">
        <f t="shared" si="40"/>
        <v>0</v>
      </c>
      <c r="M130" s="233">
        <f t="shared" si="40"/>
        <v>0</v>
      </c>
      <c r="N130" s="79">
        <f t="shared" si="40"/>
        <v>0</v>
      </c>
      <c r="O130" s="90">
        <f t="shared" si="40"/>
        <v>0</v>
      </c>
      <c r="P130" s="290"/>
      <c r="Q130" s="297"/>
    </row>
    <row r="131" spans="1:17" hidden="1" x14ac:dyDescent="0.25">
      <c r="A131" s="30">
        <v>2311</v>
      </c>
      <c r="B131" s="43" t="s">
        <v>127</v>
      </c>
      <c r="C131" s="190">
        <f t="shared" si="35"/>
        <v>0</v>
      </c>
      <c r="D131" s="264">
        <v>0</v>
      </c>
      <c r="E131" s="45"/>
      <c r="F131" s="95">
        <f>D131+E131</f>
        <v>0</v>
      </c>
      <c r="G131" s="230"/>
      <c r="H131" s="45"/>
      <c r="I131" s="91">
        <f>G131+H131</f>
        <v>0</v>
      </c>
      <c r="J131" s="264"/>
      <c r="K131" s="45"/>
      <c r="L131" s="95">
        <f>J131+K131</f>
        <v>0</v>
      </c>
      <c r="M131" s="230"/>
      <c r="N131" s="45"/>
      <c r="O131" s="91">
        <f>M131+N131</f>
        <v>0</v>
      </c>
      <c r="P131" s="291"/>
      <c r="Q131" s="297"/>
    </row>
    <row r="132" spans="1:17" hidden="1" x14ac:dyDescent="0.25">
      <c r="A132" s="30">
        <v>2312</v>
      </c>
      <c r="B132" s="43" t="s">
        <v>128</v>
      </c>
      <c r="C132" s="190">
        <f t="shared" si="35"/>
        <v>0</v>
      </c>
      <c r="D132" s="264">
        <v>0</v>
      </c>
      <c r="E132" s="45"/>
      <c r="F132" s="95">
        <f>D132+E132</f>
        <v>0</v>
      </c>
      <c r="G132" s="230"/>
      <c r="H132" s="45"/>
      <c r="I132" s="91">
        <f>G132+H132</f>
        <v>0</v>
      </c>
      <c r="J132" s="264"/>
      <c r="K132" s="45"/>
      <c r="L132" s="95">
        <f>J132+K132</f>
        <v>0</v>
      </c>
      <c r="M132" s="230"/>
      <c r="N132" s="45"/>
      <c r="O132" s="91">
        <f>M132+N132</f>
        <v>0</v>
      </c>
      <c r="P132" s="291"/>
      <c r="Q132" s="297"/>
    </row>
    <row r="133" spans="1:17" hidden="1" x14ac:dyDescent="0.25">
      <c r="A133" s="30">
        <v>2313</v>
      </c>
      <c r="B133" s="43" t="s">
        <v>129</v>
      </c>
      <c r="C133" s="190">
        <f t="shared" si="35"/>
        <v>0</v>
      </c>
      <c r="D133" s="264">
        <v>0</v>
      </c>
      <c r="E133" s="45"/>
      <c r="F133" s="95">
        <f>D133+E133</f>
        <v>0</v>
      </c>
      <c r="G133" s="230"/>
      <c r="H133" s="45"/>
      <c r="I133" s="91">
        <f>G133+H133</f>
        <v>0</v>
      </c>
      <c r="J133" s="264"/>
      <c r="K133" s="45"/>
      <c r="L133" s="95">
        <f>J133+K133</f>
        <v>0</v>
      </c>
      <c r="M133" s="230"/>
      <c r="N133" s="45"/>
      <c r="O133" s="91">
        <f>M133+N133</f>
        <v>0</v>
      </c>
      <c r="P133" s="291"/>
      <c r="Q133" s="297"/>
    </row>
    <row r="134" spans="1:17" ht="47.25" hidden="1" customHeight="1" x14ac:dyDescent="0.25">
      <c r="A134" s="30">
        <v>2314</v>
      </c>
      <c r="B134" s="43" t="s">
        <v>307</v>
      </c>
      <c r="C134" s="190">
        <f t="shared" si="35"/>
        <v>0</v>
      </c>
      <c r="D134" s="264">
        <v>0</v>
      </c>
      <c r="E134" s="45"/>
      <c r="F134" s="95">
        <f>D134+E134</f>
        <v>0</v>
      </c>
      <c r="G134" s="230"/>
      <c r="H134" s="45"/>
      <c r="I134" s="91">
        <f>G134+H134</f>
        <v>0</v>
      </c>
      <c r="J134" s="264"/>
      <c r="K134" s="45"/>
      <c r="L134" s="95">
        <f>J134+K134</f>
        <v>0</v>
      </c>
      <c r="M134" s="230"/>
      <c r="N134" s="45"/>
      <c r="O134" s="91">
        <f>M134+N134</f>
        <v>0</v>
      </c>
      <c r="P134" s="291"/>
      <c r="Q134" s="297"/>
    </row>
    <row r="135" spans="1:17" hidden="1" x14ac:dyDescent="0.25">
      <c r="A135" s="75">
        <v>2320</v>
      </c>
      <c r="B135" s="43" t="s">
        <v>130</v>
      </c>
      <c r="C135" s="190">
        <f t="shared" si="35"/>
        <v>0</v>
      </c>
      <c r="D135" s="132">
        <f t="shared" ref="D135:O135" si="41">SUM(D136:D138)</f>
        <v>0</v>
      </c>
      <c r="E135" s="76">
        <f t="shared" si="41"/>
        <v>0</v>
      </c>
      <c r="F135" s="95">
        <f t="shared" si="41"/>
        <v>0</v>
      </c>
      <c r="G135" s="231">
        <f t="shared" si="41"/>
        <v>0</v>
      </c>
      <c r="H135" s="76">
        <f t="shared" si="41"/>
        <v>0</v>
      </c>
      <c r="I135" s="91">
        <f t="shared" si="41"/>
        <v>0</v>
      </c>
      <c r="J135" s="132">
        <f t="shared" si="41"/>
        <v>0</v>
      </c>
      <c r="K135" s="76">
        <f t="shared" si="41"/>
        <v>0</v>
      </c>
      <c r="L135" s="95">
        <f t="shared" si="41"/>
        <v>0</v>
      </c>
      <c r="M135" s="231">
        <f t="shared" si="41"/>
        <v>0</v>
      </c>
      <c r="N135" s="76">
        <f t="shared" si="41"/>
        <v>0</v>
      </c>
      <c r="O135" s="91">
        <f t="shared" si="41"/>
        <v>0</v>
      </c>
      <c r="P135" s="291"/>
      <c r="Q135" s="297"/>
    </row>
    <row r="136" spans="1:17" hidden="1" x14ac:dyDescent="0.25">
      <c r="A136" s="30">
        <v>2321</v>
      </c>
      <c r="B136" s="43" t="s">
        <v>131</v>
      </c>
      <c r="C136" s="190">
        <f t="shared" si="35"/>
        <v>0</v>
      </c>
      <c r="D136" s="264">
        <v>0</v>
      </c>
      <c r="E136" s="45"/>
      <c r="F136" s="95">
        <f>D136+E136</f>
        <v>0</v>
      </c>
      <c r="G136" s="230"/>
      <c r="H136" s="45"/>
      <c r="I136" s="91">
        <f>G136+H136</f>
        <v>0</v>
      </c>
      <c r="J136" s="264"/>
      <c r="K136" s="45"/>
      <c r="L136" s="95">
        <f>J136+K136</f>
        <v>0</v>
      </c>
      <c r="M136" s="230"/>
      <c r="N136" s="45"/>
      <c r="O136" s="91">
        <f>M136+N136</f>
        <v>0</v>
      </c>
      <c r="P136" s="291"/>
      <c r="Q136" s="297"/>
    </row>
    <row r="137" spans="1:17" hidden="1" x14ac:dyDescent="0.25">
      <c r="A137" s="30">
        <v>2322</v>
      </c>
      <c r="B137" s="43" t="s">
        <v>132</v>
      </c>
      <c r="C137" s="190">
        <f t="shared" si="35"/>
        <v>0</v>
      </c>
      <c r="D137" s="264">
        <v>0</v>
      </c>
      <c r="E137" s="45"/>
      <c r="F137" s="95">
        <f>D137+E137</f>
        <v>0</v>
      </c>
      <c r="G137" s="230"/>
      <c r="H137" s="45"/>
      <c r="I137" s="91">
        <f>G137+H137</f>
        <v>0</v>
      </c>
      <c r="J137" s="264"/>
      <c r="K137" s="45"/>
      <c r="L137" s="95">
        <f>J137+K137</f>
        <v>0</v>
      </c>
      <c r="M137" s="230"/>
      <c r="N137" s="45"/>
      <c r="O137" s="91">
        <f>M137+N137</f>
        <v>0</v>
      </c>
      <c r="P137" s="291"/>
      <c r="Q137" s="297"/>
    </row>
    <row r="138" spans="1:17" ht="10.5" hidden="1" customHeight="1" x14ac:dyDescent="0.25">
      <c r="A138" s="30">
        <v>2329</v>
      </c>
      <c r="B138" s="43" t="s">
        <v>133</v>
      </c>
      <c r="C138" s="190">
        <f t="shared" si="35"/>
        <v>0</v>
      </c>
      <c r="D138" s="264">
        <v>0</v>
      </c>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v>0</v>
      </c>
      <c r="E139" s="45"/>
      <c r="F139" s="95">
        <f>D139+E139</f>
        <v>0</v>
      </c>
      <c r="G139" s="230"/>
      <c r="H139" s="45"/>
      <c r="I139" s="91">
        <f>G139+H139</f>
        <v>0</v>
      </c>
      <c r="J139" s="264"/>
      <c r="K139" s="45"/>
      <c r="L139" s="95">
        <f>J139+K139</f>
        <v>0</v>
      </c>
      <c r="M139" s="230"/>
      <c r="N139" s="45"/>
      <c r="O139" s="91">
        <f>M139+N139</f>
        <v>0</v>
      </c>
      <c r="P139" s="291"/>
      <c r="Q139" s="297"/>
    </row>
    <row r="140" spans="1:17" ht="36"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idden="1" x14ac:dyDescent="0.25">
      <c r="A141" s="30">
        <v>2341</v>
      </c>
      <c r="B141" s="43" t="s">
        <v>136</v>
      </c>
      <c r="C141" s="190">
        <f t="shared" si="35"/>
        <v>0</v>
      </c>
      <c r="D141" s="264">
        <v>0</v>
      </c>
      <c r="E141" s="45"/>
      <c r="F141" s="95">
        <f>D141+E141</f>
        <v>0</v>
      </c>
      <c r="G141" s="230"/>
      <c r="H141" s="45"/>
      <c r="I141" s="91">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v>0</v>
      </c>
      <c r="E142" s="45"/>
      <c r="F142" s="95">
        <f>D142+E142</f>
        <v>0</v>
      </c>
      <c r="G142" s="230"/>
      <c r="H142" s="45"/>
      <c r="I142" s="91">
        <f>G142+H142</f>
        <v>0</v>
      </c>
      <c r="J142" s="264"/>
      <c r="K142" s="45"/>
      <c r="L142" s="95">
        <f>J142+K142</f>
        <v>0</v>
      </c>
      <c r="M142" s="230"/>
      <c r="N142" s="45"/>
      <c r="O142" s="91">
        <f>M142+N142</f>
        <v>0</v>
      </c>
      <c r="P142" s="291"/>
      <c r="Q142" s="297"/>
    </row>
    <row r="143" spans="1:17" ht="24" hidden="1" x14ac:dyDescent="0.25">
      <c r="A143" s="73">
        <v>2350</v>
      </c>
      <c r="B143" s="58" t="s">
        <v>138</v>
      </c>
      <c r="C143" s="195">
        <f t="shared" si="35"/>
        <v>0</v>
      </c>
      <c r="D143" s="86">
        <f t="shared" ref="D143:O143" si="43">SUM(D144:D149)</f>
        <v>0</v>
      </c>
      <c r="E143" s="74">
        <f t="shared" si="43"/>
        <v>0</v>
      </c>
      <c r="F143" s="174">
        <f t="shared" si="43"/>
        <v>0</v>
      </c>
      <c r="G143" s="229">
        <f t="shared" si="43"/>
        <v>0</v>
      </c>
      <c r="H143" s="74">
        <f t="shared" si="43"/>
        <v>0</v>
      </c>
      <c r="I143" s="154">
        <f t="shared" si="43"/>
        <v>0</v>
      </c>
      <c r="J143" s="86">
        <f t="shared" si="43"/>
        <v>0</v>
      </c>
      <c r="K143" s="74">
        <f t="shared" si="43"/>
        <v>0</v>
      </c>
      <c r="L143" s="174">
        <f t="shared" si="43"/>
        <v>0</v>
      </c>
      <c r="M143" s="229">
        <f t="shared" si="43"/>
        <v>0</v>
      </c>
      <c r="N143" s="74">
        <f t="shared" si="43"/>
        <v>0</v>
      </c>
      <c r="O143" s="154">
        <f t="shared" si="43"/>
        <v>0</v>
      </c>
      <c r="P143" s="292"/>
      <c r="Q143" s="297"/>
    </row>
    <row r="144" spans="1:17" hidden="1" x14ac:dyDescent="0.25">
      <c r="A144" s="27">
        <v>2351</v>
      </c>
      <c r="B144" s="40" t="s">
        <v>139</v>
      </c>
      <c r="C144" s="189">
        <f t="shared" si="35"/>
        <v>0</v>
      </c>
      <c r="D144" s="263">
        <v>0</v>
      </c>
      <c r="E144" s="42"/>
      <c r="F144" s="176">
        <f t="shared" ref="F144:F149" si="44">D144+E144</f>
        <v>0</v>
      </c>
      <c r="G144" s="220"/>
      <c r="H144" s="42"/>
      <c r="I144" s="90">
        <f t="shared" ref="I144:I149" si="45">G144+H144</f>
        <v>0</v>
      </c>
      <c r="J144" s="263"/>
      <c r="K144" s="42"/>
      <c r="L144" s="176">
        <f t="shared" ref="L144:L149" si="46">J144+K144</f>
        <v>0</v>
      </c>
      <c r="M144" s="220"/>
      <c r="N144" s="42"/>
      <c r="O144" s="90">
        <f t="shared" ref="O144:O149" si="47">M144+N144</f>
        <v>0</v>
      </c>
      <c r="P144" s="290"/>
      <c r="Q144" s="297"/>
    </row>
    <row r="145" spans="1:17" hidden="1" x14ac:dyDescent="0.25">
      <c r="A145" s="30">
        <v>2352</v>
      </c>
      <c r="B145" s="43" t="s">
        <v>140</v>
      </c>
      <c r="C145" s="190">
        <f t="shared" si="35"/>
        <v>0</v>
      </c>
      <c r="D145" s="264">
        <v>0</v>
      </c>
      <c r="E145" s="45"/>
      <c r="F145" s="95">
        <f t="shared" si="44"/>
        <v>0</v>
      </c>
      <c r="G145" s="230"/>
      <c r="H145" s="45"/>
      <c r="I145" s="91">
        <f t="shared" si="45"/>
        <v>0</v>
      </c>
      <c r="J145" s="264"/>
      <c r="K145" s="45"/>
      <c r="L145" s="95">
        <f t="shared" si="46"/>
        <v>0</v>
      </c>
      <c r="M145" s="230"/>
      <c r="N145" s="45"/>
      <c r="O145" s="91">
        <f t="shared" si="47"/>
        <v>0</v>
      </c>
      <c r="P145" s="291"/>
      <c r="Q145" s="297"/>
    </row>
    <row r="146" spans="1:17" ht="24" hidden="1" x14ac:dyDescent="0.25">
      <c r="A146" s="30">
        <v>2353</v>
      </c>
      <c r="B146" s="43" t="s">
        <v>141</v>
      </c>
      <c r="C146" s="190">
        <f t="shared" si="35"/>
        <v>0</v>
      </c>
      <c r="D146" s="264">
        <v>0</v>
      </c>
      <c r="E146" s="45"/>
      <c r="F146" s="95">
        <f t="shared" si="44"/>
        <v>0</v>
      </c>
      <c r="G146" s="230"/>
      <c r="H146" s="45"/>
      <c r="I146" s="91">
        <f t="shared" si="45"/>
        <v>0</v>
      </c>
      <c r="J146" s="264"/>
      <c r="K146" s="45"/>
      <c r="L146" s="95">
        <f t="shared" si="46"/>
        <v>0</v>
      </c>
      <c r="M146" s="230"/>
      <c r="N146" s="45"/>
      <c r="O146" s="91">
        <f t="shared" si="47"/>
        <v>0</v>
      </c>
      <c r="P146" s="291"/>
      <c r="Q146" s="297"/>
    </row>
    <row r="147" spans="1:17" ht="24" hidden="1" x14ac:dyDescent="0.25">
      <c r="A147" s="30">
        <v>2354</v>
      </c>
      <c r="B147" s="43" t="s">
        <v>142</v>
      </c>
      <c r="C147" s="190">
        <f t="shared" si="35"/>
        <v>0</v>
      </c>
      <c r="D147" s="264">
        <v>0</v>
      </c>
      <c r="E147" s="45"/>
      <c r="F147" s="95">
        <f t="shared" si="44"/>
        <v>0</v>
      </c>
      <c r="G147" s="230"/>
      <c r="H147" s="45"/>
      <c r="I147" s="91">
        <f t="shared" si="45"/>
        <v>0</v>
      </c>
      <c r="J147" s="264"/>
      <c r="K147" s="45"/>
      <c r="L147" s="95">
        <f t="shared" si="46"/>
        <v>0</v>
      </c>
      <c r="M147" s="230"/>
      <c r="N147" s="45"/>
      <c r="O147" s="91">
        <f t="shared" si="47"/>
        <v>0</v>
      </c>
      <c r="P147" s="291"/>
      <c r="Q147" s="297"/>
    </row>
    <row r="148" spans="1:17" ht="24" hidden="1" x14ac:dyDescent="0.25">
      <c r="A148" s="30">
        <v>2355</v>
      </c>
      <c r="B148" s="43" t="s">
        <v>143</v>
      </c>
      <c r="C148" s="190">
        <f t="shared" si="35"/>
        <v>0</v>
      </c>
      <c r="D148" s="264">
        <v>0</v>
      </c>
      <c r="E148" s="45"/>
      <c r="F148" s="95">
        <f t="shared" si="44"/>
        <v>0</v>
      </c>
      <c r="G148" s="230"/>
      <c r="H148" s="45"/>
      <c r="I148" s="91">
        <f t="shared" si="45"/>
        <v>0</v>
      </c>
      <c r="J148" s="264"/>
      <c r="K148" s="45"/>
      <c r="L148" s="95">
        <f t="shared" si="46"/>
        <v>0</v>
      </c>
      <c r="M148" s="230"/>
      <c r="N148" s="45"/>
      <c r="O148" s="91">
        <f t="shared" si="47"/>
        <v>0</v>
      </c>
      <c r="P148" s="291"/>
      <c r="Q148" s="297"/>
    </row>
    <row r="149" spans="1:17" hidden="1" x14ac:dyDescent="0.25">
      <c r="A149" s="30">
        <v>2359</v>
      </c>
      <c r="B149" s="43" t="s">
        <v>144</v>
      </c>
      <c r="C149" s="190">
        <f t="shared" si="35"/>
        <v>0</v>
      </c>
      <c r="D149" s="264">
        <v>0</v>
      </c>
      <c r="E149" s="45"/>
      <c r="F149" s="95">
        <f t="shared" si="44"/>
        <v>0</v>
      </c>
      <c r="G149" s="230"/>
      <c r="H149" s="45"/>
      <c r="I149" s="91">
        <f t="shared" si="45"/>
        <v>0</v>
      </c>
      <c r="J149" s="264"/>
      <c r="K149" s="45"/>
      <c r="L149" s="95">
        <f t="shared" si="46"/>
        <v>0</v>
      </c>
      <c r="M149" s="230"/>
      <c r="N149" s="45"/>
      <c r="O149" s="91">
        <f t="shared" si="47"/>
        <v>0</v>
      </c>
      <c r="P149" s="291"/>
      <c r="Q149" s="297"/>
    </row>
    <row r="150" spans="1:17" ht="24.75" hidden="1" customHeight="1" x14ac:dyDescent="0.25">
      <c r="A150" s="75">
        <v>2360</v>
      </c>
      <c r="B150" s="43" t="s">
        <v>145</v>
      </c>
      <c r="C150" s="190">
        <f t="shared" si="35"/>
        <v>0</v>
      </c>
      <c r="D150" s="132">
        <f t="shared" ref="D150:O150" si="48">SUM(D151:D157)</f>
        <v>0</v>
      </c>
      <c r="E150" s="76">
        <f t="shared" si="48"/>
        <v>0</v>
      </c>
      <c r="F150" s="95">
        <f t="shared" si="48"/>
        <v>0</v>
      </c>
      <c r="G150" s="231">
        <f t="shared" si="48"/>
        <v>0</v>
      </c>
      <c r="H150" s="76">
        <f t="shared" si="48"/>
        <v>0</v>
      </c>
      <c r="I150" s="91">
        <f t="shared" si="48"/>
        <v>0</v>
      </c>
      <c r="J150" s="132">
        <f t="shared" si="48"/>
        <v>0</v>
      </c>
      <c r="K150" s="76">
        <f t="shared" si="48"/>
        <v>0</v>
      </c>
      <c r="L150" s="95">
        <f t="shared" si="48"/>
        <v>0</v>
      </c>
      <c r="M150" s="231">
        <f t="shared" si="48"/>
        <v>0</v>
      </c>
      <c r="N150" s="76">
        <f t="shared" si="48"/>
        <v>0</v>
      </c>
      <c r="O150" s="91">
        <f t="shared" si="48"/>
        <v>0</v>
      </c>
      <c r="P150" s="291"/>
      <c r="Q150" s="297"/>
    </row>
    <row r="151" spans="1:17" hidden="1" x14ac:dyDescent="0.25">
      <c r="A151" s="29">
        <v>2361</v>
      </c>
      <c r="B151" s="43" t="s">
        <v>146</v>
      </c>
      <c r="C151" s="190">
        <f t="shared" si="35"/>
        <v>0</v>
      </c>
      <c r="D151" s="264">
        <v>0</v>
      </c>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291"/>
      <c r="Q151" s="297"/>
    </row>
    <row r="152" spans="1:17" hidden="1" x14ac:dyDescent="0.25">
      <c r="A152" s="29">
        <v>2362</v>
      </c>
      <c r="B152" s="43" t="s">
        <v>147</v>
      </c>
      <c r="C152" s="190">
        <f t="shared" si="35"/>
        <v>0</v>
      </c>
      <c r="D152" s="264">
        <v>0</v>
      </c>
      <c r="E152" s="45"/>
      <c r="F152" s="95">
        <f t="shared" si="49"/>
        <v>0</v>
      </c>
      <c r="G152" s="230"/>
      <c r="H152" s="45"/>
      <c r="I152" s="91">
        <f t="shared" si="50"/>
        <v>0</v>
      </c>
      <c r="J152" s="264"/>
      <c r="K152" s="45"/>
      <c r="L152" s="95">
        <f t="shared" si="51"/>
        <v>0</v>
      </c>
      <c r="M152" s="230"/>
      <c r="N152" s="45"/>
      <c r="O152" s="91">
        <f t="shared" si="52"/>
        <v>0</v>
      </c>
      <c r="P152" s="291"/>
      <c r="Q152" s="297"/>
    </row>
    <row r="153" spans="1:17" hidden="1" x14ac:dyDescent="0.25">
      <c r="A153" s="29">
        <v>2363</v>
      </c>
      <c r="B153" s="43" t="s">
        <v>148</v>
      </c>
      <c r="C153" s="190">
        <f t="shared" si="35"/>
        <v>0</v>
      </c>
      <c r="D153" s="264">
        <v>0</v>
      </c>
      <c r="E153" s="45"/>
      <c r="F153" s="95">
        <f t="shared" si="49"/>
        <v>0</v>
      </c>
      <c r="G153" s="230"/>
      <c r="H153" s="45"/>
      <c r="I153" s="91">
        <f t="shared" si="50"/>
        <v>0</v>
      </c>
      <c r="J153" s="264"/>
      <c r="K153" s="45"/>
      <c r="L153" s="95">
        <f t="shared" si="51"/>
        <v>0</v>
      </c>
      <c r="M153" s="230"/>
      <c r="N153" s="45"/>
      <c r="O153" s="91">
        <f t="shared" si="52"/>
        <v>0</v>
      </c>
      <c r="P153" s="291"/>
      <c r="Q153" s="297"/>
    </row>
    <row r="154" spans="1:17" hidden="1" x14ac:dyDescent="0.25">
      <c r="A154" s="29">
        <v>2364</v>
      </c>
      <c r="B154" s="43" t="s">
        <v>149</v>
      </c>
      <c r="C154" s="190">
        <f t="shared" si="35"/>
        <v>0</v>
      </c>
      <c r="D154" s="264">
        <v>0</v>
      </c>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v>0</v>
      </c>
      <c r="E155" s="45"/>
      <c r="F155" s="95">
        <f t="shared" si="49"/>
        <v>0</v>
      </c>
      <c r="G155" s="230"/>
      <c r="H155" s="45"/>
      <c r="I155" s="91">
        <f t="shared" si="50"/>
        <v>0</v>
      </c>
      <c r="J155" s="264"/>
      <c r="K155" s="45"/>
      <c r="L155" s="95">
        <f t="shared" si="51"/>
        <v>0</v>
      </c>
      <c r="M155" s="230"/>
      <c r="N155" s="45"/>
      <c r="O155" s="91">
        <f t="shared" si="52"/>
        <v>0</v>
      </c>
      <c r="P155" s="291"/>
      <c r="Q155" s="297"/>
    </row>
    <row r="156" spans="1:17" ht="24" hidden="1" x14ac:dyDescent="0.25">
      <c r="A156" s="29">
        <v>2366</v>
      </c>
      <c r="B156" s="43" t="s">
        <v>151</v>
      </c>
      <c r="C156" s="190">
        <f t="shared" si="35"/>
        <v>0</v>
      </c>
      <c r="D156" s="264">
        <v>0</v>
      </c>
      <c r="E156" s="45"/>
      <c r="F156" s="95">
        <f t="shared" si="49"/>
        <v>0</v>
      </c>
      <c r="G156" s="230"/>
      <c r="H156" s="45"/>
      <c r="I156" s="91">
        <f t="shared" si="50"/>
        <v>0</v>
      </c>
      <c r="J156" s="264"/>
      <c r="K156" s="45"/>
      <c r="L156" s="95">
        <f t="shared" si="51"/>
        <v>0</v>
      </c>
      <c r="M156" s="230"/>
      <c r="N156" s="45"/>
      <c r="O156" s="91">
        <f t="shared" si="52"/>
        <v>0</v>
      </c>
      <c r="P156" s="291"/>
      <c r="Q156" s="297"/>
    </row>
    <row r="157" spans="1:17" ht="36" hidden="1" x14ac:dyDescent="0.25">
      <c r="A157" s="29">
        <v>2369</v>
      </c>
      <c r="B157" s="43" t="s">
        <v>152</v>
      </c>
      <c r="C157" s="190">
        <f t="shared" si="35"/>
        <v>0</v>
      </c>
      <c r="D157" s="264">
        <v>0</v>
      </c>
      <c r="E157" s="45"/>
      <c r="F157" s="95">
        <f t="shared" si="49"/>
        <v>0</v>
      </c>
      <c r="G157" s="230"/>
      <c r="H157" s="45"/>
      <c r="I157" s="91">
        <f t="shared" si="50"/>
        <v>0</v>
      </c>
      <c r="J157" s="264"/>
      <c r="K157" s="45"/>
      <c r="L157" s="95">
        <f t="shared" si="51"/>
        <v>0</v>
      </c>
      <c r="M157" s="230"/>
      <c r="N157" s="45"/>
      <c r="O157" s="91">
        <f t="shared" si="52"/>
        <v>0</v>
      </c>
      <c r="P157" s="291"/>
      <c r="Q157" s="297"/>
    </row>
    <row r="158" spans="1:17" hidden="1" x14ac:dyDescent="0.25">
      <c r="A158" s="73">
        <v>2370</v>
      </c>
      <c r="B158" s="58" t="s">
        <v>153</v>
      </c>
      <c r="C158" s="195">
        <f t="shared" si="35"/>
        <v>0</v>
      </c>
      <c r="D158" s="261">
        <v>0</v>
      </c>
      <c r="E158" s="77"/>
      <c r="F158" s="174">
        <f t="shared" si="49"/>
        <v>0</v>
      </c>
      <c r="G158" s="232"/>
      <c r="H158" s="77"/>
      <c r="I158" s="154">
        <f t="shared" si="50"/>
        <v>0</v>
      </c>
      <c r="J158" s="261"/>
      <c r="K158" s="77"/>
      <c r="L158" s="174">
        <f t="shared" si="51"/>
        <v>0</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v>0</v>
      </c>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v>0</v>
      </c>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v>0</v>
      </c>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v>0</v>
      </c>
      <c r="E163" s="80"/>
      <c r="F163" s="175">
        <f>D163+E163</f>
        <v>0</v>
      </c>
      <c r="G163" s="234"/>
      <c r="H163" s="80"/>
      <c r="I163" s="123">
        <f>G163+H163</f>
        <v>0</v>
      </c>
      <c r="J163" s="248"/>
      <c r="K163" s="80"/>
      <c r="L163" s="175">
        <f>J163+K163</f>
        <v>0</v>
      </c>
      <c r="M163" s="234"/>
      <c r="N163" s="80"/>
      <c r="O163" s="123">
        <f>M163+N163</f>
        <v>0</v>
      </c>
      <c r="P163" s="293"/>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v>0</v>
      </c>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v>0</v>
      </c>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v>0</v>
      </c>
      <c r="E168" s="45"/>
      <c r="F168" s="95">
        <f t="shared" si="56"/>
        <v>0</v>
      </c>
      <c r="G168" s="230"/>
      <c r="H168" s="45"/>
      <c r="I168" s="91">
        <f t="shared" si="57"/>
        <v>0</v>
      </c>
      <c r="J168" s="264"/>
      <c r="K168" s="45"/>
      <c r="L168" s="95">
        <f t="shared" si="58"/>
        <v>0</v>
      </c>
      <c r="M168" s="230"/>
      <c r="N168" s="45"/>
      <c r="O168" s="91">
        <f t="shared" si="59"/>
        <v>0</v>
      </c>
      <c r="P168" s="291"/>
      <c r="Q168" s="297"/>
    </row>
    <row r="169" spans="1:17" ht="24" hidden="1" x14ac:dyDescent="0.25">
      <c r="A169" s="30">
        <v>2519</v>
      </c>
      <c r="B169" s="43" t="s">
        <v>164</v>
      </c>
      <c r="C169" s="190">
        <f t="shared" si="35"/>
        <v>0</v>
      </c>
      <c r="D169" s="264">
        <v>0</v>
      </c>
      <c r="E169" s="45"/>
      <c r="F169" s="95">
        <f t="shared" si="56"/>
        <v>0</v>
      </c>
      <c r="G169" s="230"/>
      <c r="H169" s="45"/>
      <c r="I169" s="91">
        <f t="shared" si="57"/>
        <v>0</v>
      </c>
      <c r="J169" s="264"/>
      <c r="K169" s="45"/>
      <c r="L169" s="95">
        <f t="shared" si="58"/>
        <v>0</v>
      </c>
      <c r="M169" s="230"/>
      <c r="N169" s="45"/>
      <c r="O169" s="91">
        <f t="shared" si="59"/>
        <v>0</v>
      </c>
      <c r="P169" s="291"/>
      <c r="Q169" s="297"/>
    </row>
    <row r="170" spans="1:17" hidden="1" x14ac:dyDescent="0.25">
      <c r="A170" s="75">
        <v>2520</v>
      </c>
      <c r="B170" s="43" t="s">
        <v>165</v>
      </c>
      <c r="C170" s="190">
        <f t="shared" si="35"/>
        <v>0</v>
      </c>
      <c r="D170" s="264">
        <v>0</v>
      </c>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36" hidden="1" x14ac:dyDescent="0.25">
      <c r="A171" s="17">
        <v>2800</v>
      </c>
      <c r="B171" s="40" t="s">
        <v>166</v>
      </c>
      <c r="C171" s="189">
        <f t="shared" si="35"/>
        <v>0</v>
      </c>
      <c r="D171" s="263">
        <v>0</v>
      </c>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v>0</v>
      </c>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v>0</v>
      </c>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v>0</v>
      </c>
      <c r="E177" s="45"/>
      <c r="F177" s="95">
        <f>D177+E177</f>
        <v>0</v>
      </c>
      <c r="G177" s="230"/>
      <c r="H177" s="45"/>
      <c r="I177" s="91">
        <f>G177+H177</f>
        <v>0</v>
      </c>
      <c r="J177" s="264"/>
      <c r="K177" s="45"/>
      <c r="L177" s="95">
        <f>J177+K177</f>
        <v>0</v>
      </c>
      <c r="M177" s="230"/>
      <c r="N177" s="45"/>
      <c r="O177" s="91">
        <f>M177+N177</f>
        <v>0</v>
      </c>
      <c r="P177" s="291"/>
      <c r="Q177" s="297"/>
    </row>
    <row r="178" spans="1:17" ht="72"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60" hidden="1" x14ac:dyDescent="0.25">
      <c r="A179" s="30">
        <v>3291</v>
      </c>
      <c r="B179" s="43" t="s">
        <v>173</v>
      </c>
      <c r="C179" s="190">
        <f t="shared" si="63"/>
        <v>0</v>
      </c>
      <c r="D179" s="264">
        <v>0</v>
      </c>
      <c r="E179" s="45"/>
      <c r="F179" s="95">
        <f>D179+E179</f>
        <v>0</v>
      </c>
      <c r="G179" s="230"/>
      <c r="H179" s="45"/>
      <c r="I179" s="91">
        <f>G179+H179</f>
        <v>0</v>
      </c>
      <c r="J179" s="264"/>
      <c r="K179" s="45"/>
      <c r="L179" s="95">
        <f>J179+K179</f>
        <v>0</v>
      </c>
      <c r="M179" s="230"/>
      <c r="N179" s="45"/>
      <c r="O179" s="91">
        <f>M179+N179</f>
        <v>0</v>
      </c>
      <c r="P179" s="291"/>
      <c r="Q179" s="297"/>
    </row>
    <row r="180" spans="1:17" ht="60" hidden="1" x14ac:dyDescent="0.25">
      <c r="A180" s="30">
        <v>3292</v>
      </c>
      <c r="B180" s="43" t="s">
        <v>174</v>
      </c>
      <c r="C180" s="190">
        <f t="shared" si="63"/>
        <v>0</v>
      </c>
      <c r="D180" s="264">
        <v>0</v>
      </c>
      <c r="E180" s="45"/>
      <c r="F180" s="95">
        <f>D180+E180</f>
        <v>0</v>
      </c>
      <c r="G180" s="230"/>
      <c r="H180" s="45"/>
      <c r="I180" s="91">
        <f>G180+H180</f>
        <v>0</v>
      </c>
      <c r="J180" s="264"/>
      <c r="K180" s="45"/>
      <c r="L180" s="95">
        <f>J180+K180</f>
        <v>0</v>
      </c>
      <c r="M180" s="230"/>
      <c r="N180" s="45"/>
      <c r="O180" s="91">
        <f>M180+N180</f>
        <v>0</v>
      </c>
      <c r="P180" s="291"/>
      <c r="Q180" s="297"/>
    </row>
    <row r="181" spans="1:17" ht="60" hidden="1" x14ac:dyDescent="0.25">
      <c r="A181" s="30">
        <v>3293</v>
      </c>
      <c r="B181" s="43" t="s">
        <v>175</v>
      </c>
      <c r="C181" s="190">
        <f t="shared" si="63"/>
        <v>0</v>
      </c>
      <c r="D181" s="264">
        <v>0</v>
      </c>
      <c r="E181" s="45"/>
      <c r="F181" s="95">
        <f>D181+E181</f>
        <v>0</v>
      </c>
      <c r="G181" s="230"/>
      <c r="H181" s="45"/>
      <c r="I181" s="91">
        <f>G181+H181</f>
        <v>0</v>
      </c>
      <c r="J181" s="264"/>
      <c r="K181" s="45"/>
      <c r="L181" s="95">
        <f>J181+K181</f>
        <v>0</v>
      </c>
      <c r="M181" s="230"/>
      <c r="N181" s="45"/>
      <c r="O181" s="91">
        <f>M181+N181</f>
        <v>0</v>
      </c>
      <c r="P181" s="291"/>
      <c r="Q181" s="297"/>
    </row>
    <row r="182" spans="1:17" ht="48" hidden="1" x14ac:dyDescent="0.25">
      <c r="A182" s="83">
        <v>3294</v>
      </c>
      <c r="B182" s="43" t="s">
        <v>176</v>
      </c>
      <c r="C182" s="201">
        <f t="shared" si="63"/>
        <v>0</v>
      </c>
      <c r="D182" s="265">
        <v>0</v>
      </c>
      <c r="E182" s="84"/>
      <c r="F182" s="329">
        <f>D182+E182</f>
        <v>0</v>
      </c>
      <c r="G182" s="235"/>
      <c r="H182" s="84"/>
      <c r="I182" s="156">
        <f>G182+H182</f>
        <v>0</v>
      </c>
      <c r="J182" s="265"/>
      <c r="K182" s="84"/>
      <c r="L182" s="329">
        <f>J182+K182</f>
        <v>0</v>
      </c>
      <c r="M182" s="235"/>
      <c r="N182" s="84"/>
      <c r="O182" s="156">
        <f>M182+N182</f>
        <v>0</v>
      </c>
      <c r="P182" s="294"/>
      <c r="Q182" s="297"/>
    </row>
    <row r="183" spans="1:17" ht="36"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v>0</v>
      </c>
      <c r="E184" s="77"/>
      <c r="F184" s="174">
        <f>D184+E184</f>
        <v>0</v>
      </c>
      <c r="G184" s="232"/>
      <c r="H184" s="77"/>
      <c r="I184" s="154">
        <f>G184+H184</f>
        <v>0</v>
      </c>
      <c r="J184" s="261"/>
      <c r="K184" s="77"/>
      <c r="L184" s="174">
        <f>J184+K184</f>
        <v>0</v>
      </c>
      <c r="M184" s="232"/>
      <c r="N184" s="77"/>
      <c r="O184" s="154">
        <f>M184+N184</f>
        <v>0</v>
      </c>
      <c r="P184" s="292"/>
      <c r="Q184" s="297"/>
    </row>
    <row r="185" spans="1:17" ht="48" hidden="1" x14ac:dyDescent="0.25">
      <c r="A185" s="27">
        <v>3320</v>
      </c>
      <c r="B185" s="40" t="s">
        <v>179</v>
      </c>
      <c r="C185" s="189">
        <f t="shared" si="63"/>
        <v>0</v>
      </c>
      <c r="D185" s="263">
        <v>0</v>
      </c>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v>0</v>
      </c>
      <c r="E188" s="42"/>
      <c r="F188" s="176">
        <f>D188+E188</f>
        <v>0</v>
      </c>
      <c r="G188" s="220"/>
      <c r="H188" s="42"/>
      <c r="I188" s="90">
        <f>G188+H188</f>
        <v>0</v>
      </c>
      <c r="J188" s="263"/>
      <c r="K188" s="42"/>
      <c r="L188" s="176">
        <f>J188+K188</f>
        <v>0</v>
      </c>
      <c r="M188" s="220"/>
      <c r="N188" s="42"/>
      <c r="O188" s="90">
        <f>M188+N188</f>
        <v>0</v>
      </c>
      <c r="P188" s="290"/>
      <c r="Q188" s="297"/>
    </row>
    <row r="189" spans="1:17" hidden="1" x14ac:dyDescent="0.25">
      <c r="A189" s="75">
        <v>4250</v>
      </c>
      <c r="B189" s="43" t="s">
        <v>183</v>
      </c>
      <c r="C189" s="190">
        <f t="shared" si="63"/>
        <v>0</v>
      </c>
      <c r="D189" s="264">
        <v>0</v>
      </c>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v>0</v>
      </c>
      <c r="E192" s="45"/>
      <c r="F192" s="95">
        <f>D192+E192</f>
        <v>0</v>
      </c>
      <c r="G192" s="230"/>
      <c r="H192" s="45"/>
      <c r="I192" s="91">
        <f>G192+H192</f>
        <v>0</v>
      </c>
      <c r="J192" s="264"/>
      <c r="K192" s="45"/>
      <c r="L192" s="95">
        <f>J192+K192</f>
        <v>0</v>
      </c>
      <c r="M192" s="230"/>
      <c r="N192" s="45"/>
      <c r="O192" s="91">
        <f>M192+N192</f>
        <v>0</v>
      </c>
      <c r="P192" s="291"/>
      <c r="Q192" s="297"/>
    </row>
    <row r="193" spans="1:17" s="19" customFormat="1" x14ac:dyDescent="0.25">
      <c r="A193" s="89"/>
      <c r="B193" s="17" t="s">
        <v>187</v>
      </c>
      <c r="C193" s="199">
        <f t="shared" si="63"/>
        <v>174781</v>
      </c>
      <c r="D193" s="136">
        <f t="shared" ref="D193:O193" si="70">SUM(D194,D229,D268)</f>
        <v>176519</v>
      </c>
      <c r="E193" s="275">
        <f t="shared" si="70"/>
        <v>-1738</v>
      </c>
      <c r="F193" s="896">
        <f t="shared" si="70"/>
        <v>174781</v>
      </c>
      <c r="G193" s="226">
        <f t="shared" si="70"/>
        <v>0</v>
      </c>
      <c r="H193" s="275">
        <f t="shared" si="70"/>
        <v>0</v>
      </c>
      <c r="I193" s="896">
        <f t="shared" si="70"/>
        <v>0</v>
      </c>
      <c r="J193" s="136">
        <f t="shared" si="70"/>
        <v>0</v>
      </c>
      <c r="K193" s="69">
        <f t="shared" si="70"/>
        <v>0</v>
      </c>
      <c r="L193" s="171">
        <f t="shared" si="70"/>
        <v>0</v>
      </c>
      <c r="M193" s="226">
        <f t="shared" si="70"/>
        <v>0</v>
      </c>
      <c r="N193" s="69">
        <f t="shared" si="70"/>
        <v>0</v>
      </c>
      <c r="O193" s="157">
        <f t="shared" si="70"/>
        <v>0</v>
      </c>
      <c r="P193" s="316"/>
      <c r="Q193" s="182"/>
    </row>
    <row r="194" spans="1:17" x14ac:dyDescent="0.25">
      <c r="A194" s="70">
        <v>5000</v>
      </c>
      <c r="B194" s="70" t="s">
        <v>188</v>
      </c>
      <c r="C194" s="200">
        <f t="shared" si="63"/>
        <v>174781</v>
      </c>
      <c r="D194" s="137">
        <f t="shared" ref="D194:O194" si="71">D195+D203</f>
        <v>176519</v>
      </c>
      <c r="E194" s="125">
        <f t="shared" si="71"/>
        <v>-1738</v>
      </c>
      <c r="F194" s="897">
        <f t="shared" si="71"/>
        <v>174781</v>
      </c>
      <c r="G194" s="227">
        <f t="shared" si="71"/>
        <v>0</v>
      </c>
      <c r="H194" s="125">
        <f t="shared" si="71"/>
        <v>0</v>
      </c>
      <c r="I194" s="897">
        <f t="shared" si="71"/>
        <v>0</v>
      </c>
      <c r="J194" s="137">
        <f t="shared" si="71"/>
        <v>0</v>
      </c>
      <c r="K194" s="71">
        <f t="shared" si="71"/>
        <v>0</v>
      </c>
      <c r="L194" s="172">
        <f t="shared" si="71"/>
        <v>0</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v>0</v>
      </c>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v>0</v>
      </c>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v>0</v>
      </c>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v>0</v>
      </c>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v>0</v>
      </c>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v>0</v>
      </c>
      <c r="E202" s="45"/>
      <c r="F202" s="95">
        <f>D202+E202</f>
        <v>0</v>
      </c>
      <c r="G202" s="230"/>
      <c r="H202" s="45"/>
      <c r="I202" s="91">
        <f>G202+H202</f>
        <v>0</v>
      </c>
      <c r="J202" s="264"/>
      <c r="K202" s="45"/>
      <c r="L202" s="95">
        <f>J202+K202</f>
        <v>0</v>
      </c>
      <c r="M202" s="230"/>
      <c r="N202" s="45"/>
      <c r="O202" s="91">
        <f>M202+N202</f>
        <v>0</v>
      </c>
      <c r="P202" s="291"/>
      <c r="Q202" s="297"/>
    </row>
    <row r="203" spans="1:17" x14ac:dyDescent="0.25">
      <c r="A203" s="35">
        <v>5200</v>
      </c>
      <c r="B203" s="72" t="s">
        <v>197</v>
      </c>
      <c r="C203" s="188">
        <f t="shared" si="63"/>
        <v>174781</v>
      </c>
      <c r="D203" s="130">
        <f t="shared" ref="D203:O203" si="74">D204+D214+D215+D224+D225+D226+D228</f>
        <v>176519</v>
      </c>
      <c r="E203" s="123">
        <f t="shared" si="74"/>
        <v>-1738</v>
      </c>
      <c r="F203" s="898">
        <f t="shared" si="74"/>
        <v>174781</v>
      </c>
      <c r="G203" s="228">
        <f t="shared" si="74"/>
        <v>0</v>
      </c>
      <c r="H203" s="123">
        <f t="shared" si="74"/>
        <v>0</v>
      </c>
      <c r="I203" s="898">
        <f t="shared" si="74"/>
        <v>0</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v>0</v>
      </c>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v>0</v>
      </c>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v>0</v>
      </c>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v>0</v>
      </c>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v>0</v>
      </c>
      <c r="E209" s="45"/>
      <c r="F209" s="95">
        <f t="shared" si="76"/>
        <v>0</v>
      </c>
      <c r="G209" s="230"/>
      <c r="H209" s="45"/>
      <c r="I209" s="91">
        <f t="shared" si="77"/>
        <v>0</v>
      </c>
      <c r="J209" s="264"/>
      <c r="K209" s="45"/>
      <c r="L209" s="95">
        <f t="shared" si="78"/>
        <v>0</v>
      </c>
      <c r="M209" s="230"/>
      <c r="N209" s="45"/>
      <c r="O209" s="91">
        <f t="shared" si="79"/>
        <v>0</v>
      </c>
      <c r="P209" s="291"/>
      <c r="Q209" s="297"/>
    </row>
    <row r="210" spans="1:17" hidden="1" x14ac:dyDescent="0.25">
      <c r="A210" s="30">
        <v>5216</v>
      </c>
      <c r="B210" s="43" t="s">
        <v>204</v>
      </c>
      <c r="C210" s="190">
        <f t="shared" si="63"/>
        <v>0</v>
      </c>
      <c r="D210" s="264">
        <v>0</v>
      </c>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v>0</v>
      </c>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v>0</v>
      </c>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v>0</v>
      </c>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v>0</v>
      </c>
      <c r="E214" s="45"/>
      <c r="F214" s="95">
        <f t="shared" si="76"/>
        <v>0</v>
      </c>
      <c r="G214" s="230"/>
      <c r="H214" s="45"/>
      <c r="I214" s="91">
        <f t="shared" si="77"/>
        <v>0</v>
      </c>
      <c r="J214" s="264"/>
      <c r="K214" s="45"/>
      <c r="L214" s="95">
        <f t="shared" si="78"/>
        <v>0</v>
      </c>
      <c r="M214" s="230"/>
      <c r="N214" s="45"/>
      <c r="O214" s="91">
        <f t="shared" si="79"/>
        <v>0</v>
      </c>
      <c r="P214" s="291"/>
      <c r="Q214" s="297"/>
    </row>
    <row r="215" spans="1:17" hidden="1" x14ac:dyDescent="0.25">
      <c r="A215" s="75">
        <v>5230</v>
      </c>
      <c r="B215" s="43" t="s">
        <v>209</v>
      </c>
      <c r="C215" s="190">
        <f t="shared" si="63"/>
        <v>0</v>
      </c>
      <c r="D215" s="132">
        <f t="shared" ref="D215:O215" si="80">SUM(D216:D223)</f>
        <v>0</v>
      </c>
      <c r="E215" s="76">
        <f t="shared" si="80"/>
        <v>0</v>
      </c>
      <c r="F215" s="95">
        <f t="shared" si="80"/>
        <v>0</v>
      </c>
      <c r="G215" s="231">
        <f t="shared" si="80"/>
        <v>0</v>
      </c>
      <c r="H215" s="76">
        <f t="shared" si="80"/>
        <v>0</v>
      </c>
      <c r="I215" s="91">
        <f t="shared" si="80"/>
        <v>0</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v>0</v>
      </c>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v>0</v>
      </c>
      <c r="E217" s="45"/>
      <c r="F217" s="95">
        <f t="shared" si="81"/>
        <v>0</v>
      </c>
      <c r="G217" s="230"/>
      <c r="H217" s="45"/>
      <c r="I217" s="91">
        <f t="shared" si="82"/>
        <v>0</v>
      </c>
      <c r="J217" s="264"/>
      <c r="K217" s="45"/>
      <c r="L217" s="95">
        <f t="shared" si="83"/>
        <v>0</v>
      </c>
      <c r="M217" s="230"/>
      <c r="N217" s="45"/>
      <c r="O217" s="91">
        <f t="shared" si="84"/>
        <v>0</v>
      </c>
      <c r="P217" s="291"/>
      <c r="Q217" s="297"/>
    </row>
    <row r="218" spans="1:17" hidden="1" x14ac:dyDescent="0.25">
      <c r="A218" s="30">
        <v>5233</v>
      </c>
      <c r="B218" s="43" t="s">
        <v>212</v>
      </c>
      <c r="C218" s="190">
        <f t="shared" si="63"/>
        <v>0</v>
      </c>
      <c r="D218" s="264">
        <v>0</v>
      </c>
      <c r="E218" s="45"/>
      <c r="F218" s="95">
        <f t="shared" si="81"/>
        <v>0</v>
      </c>
      <c r="G218" s="230"/>
      <c r="H218" s="45"/>
      <c r="I218" s="91">
        <f t="shared" si="82"/>
        <v>0</v>
      </c>
      <c r="J218" s="264"/>
      <c r="K218" s="45"/>
      <c r="L218" s="95">
        <f t="shared" si="83"/>
        <v>0</v>
      </c>
      <c r="M218" s="230"/>
      <c r="N218" s="45"/>
      <c r="O218" s="91">
        <f t="shared" si="84"/>
        <v>0</v>
      </c>
      <c r="P218" s="291"/>
      <c r="Q218" s="297"/>
    </row>
    <row r="219" spans="1:17" hidden="1" x14ac:dyDescent="0.25">
      <c r="A219" s="30">
        <v>5234</v>
      </c>
      <c r="B219" s="43" t="s">
        <v>213</v>
      </c>
      <c r="C219" s="190">
        <f t="shared" si="63"/>
        <v>0</v>
      </c>
      <c r="D219" s="264">
        <v>0</v>
      </c>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v>0</v>
      </c>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v>0</v>
      </c>
      <c r="E221" s="45"/>
      <c r="F221" s="95">
        <f t="shared" si="81"/>
        <v>0</v>
      </c>
      <c r="G221" s="230"/>
      <c r="H221" s="45"/>
      <c r="I221" s="91">
        <f t="shared" si="82"/>
        <v>0</v>
      </c>
      <c r="J221" s="264"/>
      <c r="K221" s="45"/>
      <c r="L221" s="95">
        <f t="shared" si="83"/>
        <v>0</v>
      </c>
      <c r="M221" s="230"/>
      <c r="N221" s="45"/>
      <c r="O221" s="91">
        <f t="shared" si="84"/>
        <v>0</v>
      </c>
      <c r="P221" s="291"/>
      <c r="Q221" s="297"/>
    </row>
    <row r="222" spans="1:17" hidden="1" x14ac:dyDescent="0.25">
      <c r="A222" s="30">
        <v>5238</v>
      </c>
      <c r="B222" s="43" t="s">
        <v>216</v>
      </c>
      <c r="C222" s="190">
        <f t="shared" si="63"/>
        <v>0</v>
      </c>
      <c r="D222" s="264">
        <v>0</v>
      </c>
      <c r="E222" s="45"/>
      <c r="F222" s="95">
        <f t="shared" si="81"/>
        <v>0</v>
      </c>
      <c r="G222" s="230"/>
      <c r="H222" s="45"/>
      <c r="I222" s="91">
        <f t="shared" si="82"/>
        <v>0</v>
      </c>
      <c r="J222" s="264"/>
      <c r="K222" s="45"/>
      <c r="L222" s="95">
        <f t="shared" si="83"/>
        <v>0</v>
      </c>
      <c r="M222" s="230"/>
      <c r="N222" s="45"/>
      <c r="O222" s="91">
        <f t="shared" si="84"/>
        <v>0</v>
      </c>
      <c r="P222" s="291"/>
      <c r="Q222" s="297"/>
    </row>
    <row r="223" spans="1:17" hidden="1" x14ac:dyDescent="0.25">
      <c r="A223" s="30">
        <v>5239</v>
      </c>
      <c r="B223" s="43" t="s">
        <v>217</v>
      </c>
      <c r="C223" s="190">
        <f t="shared" si="63"/>
        <v>0</v>
      </c>
      <c r="D223" s="264">
        <v>0</v>
      </c>
      <c r="E223" s="45"/>
      <c r="F223" s="95">
        <f t="shared" si="81"/>
        <v>0</v>
      </c>
      <c r="G223" s="230"/>
      <c r="H223" s="45"/>
      <c r="I223" s="91">
        <f t="shared" si="82"/>
        <v>0</v>
      </c>
      <c r="J223" s="264"/>
      <c r="K223" s="45"/>
      <c r="L223" s="95">
        <f t="shared" si="83"/>
        <v>0</v>
      </c>
      <c r="M223" s="230"/>
      <c r="N223" s="45"/>
      <c r="O223" s="91">
        <f t="shared" si="84"/>
        <v>0</v>
      </c>
      <c r="P223" s="291"/>
      <c r="Q223" s="297"/>
    </row>
    <row r="224" spans="1:17" ht="24" hidden="1" x14ac:dyDescent="0.25">
      <c r="A224" s="75">
        <v>5240</v>
      </c>
      <c r="B224" s="43" t="s">
        <v>218</v>
      </c>
      <c r="C224" s="190">
        <f t="shared" si="63"/>
        <v>0</v>
      </c>
      <c r="D224" s="264">
        <v>0</v>
      </c>
      <c r="E224" s="45"/>
      <c r="F224" s="95">
        <f t="shared" si="81"/>
        <v>0</v>
      </c>
      <c r="G224" s="230"/>
      <c r="H224" s="45"/>
      <c r="I224" s="91">
        <f t="shared" si="82"/>
        <v>0</v>
      </c>
      <c r="J224" s="264"/>
      <c r="K224" s="45"/>
      <c r="L224" s="95">
        <f t="shared" si="83"/>
        <v>0</v>
      </c>
      <c r="M224" s="230"/>
      <c r="N224" s="45"/>
      <c r="O224" s="91">
        <f t="shared" si="84"/>
        <v>0</v>
      </c>
      <c r="P224" s="291"/>
      <c r="Q224" s="297"/>
    </row>
    <row r="225" spans="1:17" x14ac:dyDescent="0.25">
      <c r="A225" s="75">
        <v>5250</v>
      </c>
      <c r="B225" s="43" t="s">
        <v>219</v>
      </c>
      <c r="C225" s="190">
        <f t="shared" si="63"/>
        <v>174781</v>
      </c>
      <c r="D225" s="264">
        <f>160421+16098</f>
        <v>176519</v>
      </c>
      <c r="E225" s="705">
        <f>-6275+4750-213</f>
        <v>-1738</v>
      </c>
      <c r="F225" s="899">
        <f t="shared" si="81"/>
        <v>174781</v>
      </c>
      <c r="G225" s="230"/>
      <c r="H225" s="705"/>
      <c r="I225" s="899">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idden="1" x14ac:dyDescent="0.25">
      <c r="A227" s="30">
        <v>5269</v>
      </c>
      <c r="B227" s="43" t="s">
        <v>221</v>
      </c>
      <c r="C227" s="190">
        <f t="shared" si="63"/>
        <v>0</v>
      </c>
      <c r="D227" s="264">
        <v>0</v>
      </c>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v>0</v>
      </c>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idden="1" x14ac:dyDescent="0.25">
      <c r="A231" s="1203">
        <v>6220</v>
      </c>
      <c r="B231" s="40" t="s">
        <v>225</v>
      </c>
      <c r="C231" s="189">
        <f t="shared" si="63"/>
        <v>0</v>
      </c>
      <c r="D231" s="263">
        <v>0</v>
      </c>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idden="1" x14ac:dyDescent="0.25">
      <c r="A233" s="30">
        <v>6239</v>
      </c>
      <c r="B233" s="40" t="s">
        <v>227</v>
      </c>
      <c r="C233" s="190">
        <f t="shared" si="63"/>
        <v>0</v>
      </c>
      <c r="D233" s="263">
        <v>0</v>
      </c>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v>0</v>
      </c>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v>0</v>
      </c>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v>0</v>
      </c>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v>0</v>
      </c>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v>0</v>
      </c>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v>0</v>
      </c>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v>0</v>
      </c>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v>0</v>
      </c>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v>0</v>
      </c>
      <c r="E244" s="45"/>
      <c r="F244" s="95">
        <f t="shared" si="91"/>
        <v>0</v>
      </c>
      <c r="G244" s="230"/>
      <c r="H244" s="45"/>
      <c r="I244" s="91">
        <f t="shared" si="92"/>
        <v>0</v>
      </c>
      <c r="J244" s="264"/>
      <c r="K244" s="45"/>
      <c r="L244" s="95">
        <f t="shared" si="93"/>
        <v>0</v>
      </c>
      <c r="M244" s="230"/>
      <c r="N244" s="45"/>
      <c r="O244" s="91">
        <f t="shared" si="94"/>
        <v>0</v>
      </c>
      <c r="P244" s="291"/>
      <c r="Q244" s="297"/>
    </row>
    <row r="245" spans="1:17"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v>0</v>
      </c>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v>0</v>
      </c>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v>0</v>
      </c>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v>0</v>
      </c>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v>0</v>
      </c>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v>0</v>
      </c>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v>0</v>
      </c>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v>0</v>
      </c>
      <c r="E255" s="42"/>
      <c r="F255" s="176">
        <f t="shared" si="99"/>
        <v>0</v>
      </c>
      <c r="G255" s="220"/>
      <c r="H255" s="42"/>
      <c r="I255" s="90">
        <f t="shared" si="100"/>
        <v>0</v>
      </c>
      <c r="J255" s="263"/>
      <c r="K255" s="42"/>
      <c r="L255" s="176">
        <f t="shared" si="101"/>
        <v>0</v>
      </c>
      <c r="M255" s="220"/>
      <c r="N255" s="42"/>
      <c r="O255" s="90">
        <f t="shared" si="102"/>
        <v>0</v>
      </c>
      <c r="P255" s="290"/>
      <c r="Q255" s="297"/>
    </row>
    <row r="256" spans="1:17" hidden="1" x14ac:dyDescent="0.25">
      <c r="A256" s="92">
        <v>6330</v>
      </c>
      <c r="B256" s="93" t="s">
        <v>248</v>
      </c>
      <c r="C256" s="201">
        <f t="shared" si="95"/>
        <v>0</v>
      </c>
      <c r="D256" s="265">
        <v>0</v>
      </c>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v>0</v>
      </c>
      <c r="E257" s="45"/>
      <c r="F257" s="95">
        <f t="shared" si="99"/>
        <v>0</v>
      </c>
      <c r="G257" s="230"/>
      <c r="H257" s="45"/>
      <c r="I257" s="91">
        <f t="shared" si="100"/>
        <v>0</v>
      </c>
      <c r="J257" s="264"/>
      <c r="K257" s="45"/>
      <c r="L257" s="95">
        <f t="shared" si="101"/>
        <v>0</v>
      </c>
      <c r="M257" s="230"/>
      <c r="N257" s="45"/>
      <c r="O257" s="91">
        <f t="shared" si="102"/>
        <v>0</v>
      </c>
      <c r="P257" s="291"/>
      <c r="Q257" s="297"/>
    </row>
    <row r="258" spans="1:17" ht="24"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v>0</v>
      </c>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v>0</v>
      </c>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v>0</v>
      </c>
      <c r="E262" s="45"/>
      <c r="F262" s="95">
        <f>D262+E262</f>
        <v>0</v>
      </c>
      <c r="G262" s="230"/>
      <c r="H262" s="45"/>
      <c r="I262" s="91">
        <f>G262+H262</f>
        <v>0</v>
      </c>
      <c r="J262" s="264"/>
      <c r="K262" s="45"/>
      <c r="L262" s="95">
        <f>J262+K262</f>
        <v>0</v>
      </c>
      <c r="M262" s="230"/>
      <c r="N262" s="45"/>
      <c r="O262" s="91">
        <f>M262+N262</f>
        <v>0</v>
      </c>
      <c r="P262" s="291"/>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v>0</v>
      </c>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v>0</v>
      </c>
      <c r="E265" s="45"/>
      <c r="F265" s="95">
        <f>D265+E265</f>
        <v>0</v>
      </c>
      <c r="G265" s="230"/>
      <c r="H265" s="45"/>
      <c r="I265" s="91">
        <f>G265+H265</f>
        <v>0</v>
      </c>
      <c r="J265" s="264"/>
      <c r="K265" s="45"/>
      <c r="L265" s="95">
        <f>J265+K265</f>
        <v>0</v>
      </c>
      <c r="M265" s="230"/>
      <c r="N265" s="45"/>
      <c r="O265" s="91">
        <f>M265+N265</f>
        <v>0</v>
      </c>
      <c r="P265" s="291"/>
      <c r="Q265" s="297"/>
    </row>
    <row r="266" spans="1:17" hidden="1" x14ac:dyDescent="0.25">
      <c r="A266" s="30">
        <v>6423</v>
      </c>
      <c r="B266" s="43" t="s">
        <v>258</v>
      </c>
      <c r="C266" s="190">
        <f t="shared" si="95"/>
        <v>0</v>
      </c>
      <c r="D266" s="264">
        <v>0</v>
      </c>
      <c r="E266" s="45"/>
      <c r="F266" s="95">
        <f>D266+E266</f>
        <v>0</v>
      </c>
      <c r="G266" s="230"/>
      <c r="H266" s="45"/>
      <c r="I266" s="91">
        <f>G266+H266</f>
        <v>0</v>
      </c>
      <c r="J266" s="264"/>
      <c r="K266" s="45"/>
      <c r="L266" s="95">
        <f>J266+K266</f>
        <v>0</v>
      </c>
      <c r="M266" s="230"/>
      <c r="N266" s="45"/>
      <c r="O266" s="91">
        <f>M266+N266</f>
        <v>0</v>
      </c>
      <c r="P266" s="291"/>
      <c r="Q266" s="297"/>
    </row>
    <row r="267" spans="1:17" ht="24" hidden="1" x14ac:dyDescent="0.25">
      <c r="A267" s="30">
        <v>6424</v>
      </c>
      <c r="B267" s="43" t="s">
        <v>259</v>
      </c>
      <c r="C267" s="190">
        <f t="shared" si="95"/>
        <v>0</v>
      </c>
      <c r="D267" s="264">
        <v>0</v>
      </c>
      <c r="E267" s="45"/>
      <c r="F267" s="95">
        <f>D267+E267</f>
        <v>0</v>
      </c>
      <c r="G267" s="230"/>
      <c r="H267" s="45"/>
      <c r="I267" s="91">
        <f>G267+H267</f>
        <v>0</v>
      </c>
      <c r="J267" s="264"/>
      <c r="K267" s="45"/>
      <c r="L267" s="95">
        <f>J267+K267</f>
        <v>0</v>
      </c>
      <c r="M267" s="230"/>
      <c r="N267" s="45"/>
      <c r="O267" s="91">
        <f>M267+N267</f>
        <v>0</v>
      </c>
      <c r="P267" s="291"/>
      <c r="Q267" s="297"/>
    </row>
    <row r="268" spans="1:17" ht="36"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row>
    <row r="269" spans="1:17" hidden="1" x14ac:dyDescent="0.25">
      <c r="A269" s="35">
        <v>7200</v>
      </c>
      <c r="B269" s="72" t="s">
        <v>261</v>
      </c>
      <c r="C269" s="188">
        <f t="shared" si="95"/>
        <v>0</v>
      </c>
      <c r="D269" s="130">
        <f>SUM(D270,D271,D274,D275,D278)</f>
        <v>0</v>
      </c>
      <c r="E269" s="38">
        <f>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1203">
        <v>7210</v>
      </c>
      <c r="B270" s="40" t="s">
        <v>262</v>
      </c>
      <c r="C270" s="189">
        <f t="shared" si="95"/>
        <v>0</v>
      </c>
      <c r="D270" s="263">
        <v>0</v>
      </c>
      <c r="E270" s="42"/>
      <c r="F270" s="176">
        <f>D270+E270</f>
        <v>0</v>
      </c>
      <c r="G270" s="220"/>
      <c r="H270" s="42"/>
      <c r="I270" s="90">
        <f>G270+H270</f>
        <v>0</v>
      </c>
      <c r="J270" s="263"/>
      <c r="K270" s="42"/>
      <c r="L270" s="176">
        <f>J270+K270</f>
        <v>0</v>
      </c>
      <c r="M270" s="220"/>
      <c r="N270" s="42"/>
      <c r="O270" s="90">
        <f>M270+N270</f>
        <v>0</v>
      </c>
      <c r="P270" s="290"/>
      <c r="Q270" s="297"/>
    </row>
    <row r="271" spans="1:17" s="96" customFormat="1" ht="24" hidden="1" x14ac:dyDescent="0.25">
      <c r="A271" s="75">
        <v>7220</v>
      </c>
      <c r="B271" s="43" t="s">
        <v>263</v>
      </c>
      <c r="C271" s="190">
        <f t="shared" si="95"/>
        <v>0</v>
      </c>
      <c r="D271" s="132">
        <f t="shared" ref="D271:O271" si="107">SUM(D272:D273)</f>
        <v>0</v>
      </c>
      <c r="E271" s="76">
        <f t="shared" si="107"/>
        <v>0</v>
      </c>
      <c r="F271" s="95">
        <f t="shared" si="107"/>
        <v>0</v>
      </c>
      <c r="G271" s="231">
        <f t="shared" si="107"/>
        <v>0</v>
      </c>
      <c r="H271" s="76">
        <f t="shared" si="107"/>
        <v>0</v>
      </c>
      <c r="I271" s="91">
        <f t="shared" si="107"/>
        <v>0</v>
      </c>
      <c r="J271" s="132">
        <f t="shared" si="107"/>
        <v>0</v>
      </c>
      <c r="K271" s="76">
        <f t="shared" si="107"/>
        <v>0</v>
      </c>
      <c r="L271" s="95">
        <f t="shared" si="107"/>
        <v>0</v>
      </c>
      <c r="M271" s="231">
        <f t="shared" si="107"/>
        <v>0</v>
      </c>
      <c r="N271" s="76">
        <f t="shared" si="107"/>
        <v>0</v>
      </c>
      <c r="O271" s="91">
        <f t="shared" si="107"/>
        <v>0</v>
      </c>
      <c r="P271" s="291"/>
      <c r="Q271" s="301"/>
    </row>
    <row r="272" spans="1:17" s="96" customFormat="1" ht="36" hidden="1" x14ac:dyDescent="0.25">
      <c r="A272" s="30">
        <v>7221</v>
      </c>
      <c r="B272" s="43" t="s">
        <v>264</v>
      </c>
      <c r="C272" s="190">
        <f t="shared" si="95"/>
        <v>0</v>
      </c>
      <c r="D272" s="264">
        <v>0</v>
      </c>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v>0</v>
      </c>
      <c r="E273" s="45"/>
      <c r="F273" s="95">
        <f>D273+E273</f>
        <v>0</v>
      </c>
      <c r="G273" s="230"/>
      <c r="H273" s="45"/>
      <c r="I273" s="91">
        <f>G273+H273</f>
        <v>0</v>
      </c>
      <c r="J273" s="264"/>
      <c r="K273" s="45"/>
      <c r="L273" s="95">
        <f>J273+K273</f>
        <v>0</v>
      </c>
      <c r="M273" s="230"/>
      <c r="N273" s="45"/>
      <c r="O273" s="91">
        <f>M273+N273</f>
        <v>0</v>
      </c>
      <c r="P273" s="291"/>
      <c r="Q273" s="301"/>
    </row>
    <row r="274" spans="1:17" ht="24" hidden="1" x14ac:dyDescent="0.25">
      <c r="A274" s="75">
        <v>7230</v>
      </c>
      <c r="B274" s="43" t="s">
        <v>308</v>
      </c>
      <c r="C274" s="190">
        <f t="shared" si="95"/>
        <v>0</v>
      </c>
      <c r="D274" s="264">
        <v>0</v>
      </c>
      <c r="E274" s="45"/>
      <c r="F274" s="95">
        <f>D274+E274</f>
        <v>0</v>
      </c>
      <c r="G274" s="230"/>
      <c r="H274" s="45"/>
      <c r="I274" s="91">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8">SUM(D276:D277)</f>
        <v>0</v>
      </c>
      <c r="E275" s="76">
        <f t="shared" si="108"/>
        <v>0</v>
      </c>
      <c r="F275" s="95">
        <f t="shared" si="108"/>
        <v>0</v>
      </c>
      <c r="G275" s="231">
        <f t="shared" si="108"/>
        <v>0</v>
      </c>
      <c r="H275" s="76">
        <f t="shared" si="108"/>
        <v>0</v>
      </c>
      <c r="I275" s="91">
        <f t="shared" si="108"/>
        <v>0</v>
      </c>
      <c r="J275" s="132">
        <f t="shared" si="108"/>
        <v>0</v>
      </c>
      <c r="K275" s="76">
        <f t="shared" si="108"/>
        <v>0</v>
      </c>
      <c r="L275" s="95">
        <f t="shared" si="108"/>
        <v>0</v>
      </c>
      <c r="M275" s="231">
        <f t="shared" si="108"/>
        <v>0</v>
      </c>
      <c r="N275" s="76">
        <f t="shared" si="108"/>
        <v>0</v>
      </c>
      <c r="O275" s="91">
        <f t="shared" si="108"/>
        <v>0</v>
      </c>
      <c r="P275" s="291"/>
      <c r="Q275" s="297"/>
    </row>
    <row r="276" spans="1:17" ht="48" hidden="1" x14ac:dyDescent="0.25">
      <c r="A276" s="30">
        <v>7245</v>
      </c>
      <c r="B276" s="43" t="s">
        <v>267</v>
      </c>
      <c r="C276" s="190">
        <f t="shared" si="95"/>
        <v>0</v>
      </c>
      <c r="D276" s="264">
        <v>0</v>
      </c>
      <c r="E276" s="45"/>
      <c r="F276" s="95">
        <f>D276+E276</f>
        <v>0</v>
      </c>
      <c r="G276" s="230"/>
      <c r="H276" s="45"/>
      <c r="I276" s="91">
        <f>G276+H276</f>
        <v>0</v>
      </c>
      <c r="J276" s="264"/>
      <c r="K276" s="45"/>
      <c r="L276" s="95">
        <f>J276+K276</f>
        <v>0</v>
      </c>
      <c r="M276" s="230"/>
      <c r="N276" s="45"/>
      <c r="O276" s="91">
        <f>M276+N276</f>
        <v>0</v>
      </c>
      <c r="P276" s="291"/>
      <c r="Q276" s="297"/>
    </row>
    <row r="277" spans="1:17" ht="72" hidden="1" x14ac:dyDescent="0.25">
      <c r="A277" s="30">
        <v>7246</v>
      </c>
      <c r="B277" s="43" t="s">
        <v>268</v>
      </c>
      <c r="C277" s="190">
        <f t="shared" si="95"/>
        <v>0</v>
      </c>
      <c r="D277" s="264">
        <v>0</v>
      </c>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v>0</v>
      </c>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09">D280</f>
        <v>0</v>
      </c>
      <c r="E279" s="106">
        <f t="shared" si="109"/>
        <v>0</v>
      </c>
      <c r="F279" s="177">
        <f t="shared" si="109"/>
        <v>0</v>
      </c>
      <c r="G279" s="238">
        <f t="shared" si="109"/>
        <v>0</v>
      </c>
      <c r="H279" s="106">
        <f t="shared" si="109"/>
        <v>0</v>
      </c>
      <c r="I279" s="277">
        <f t="shared" si="109"/>
        <v>0</v>
      </c>
      <c r="J279" s="140">
        <f t="shared" si="109"/>
        <v>0</v>
      </c>
      <c r="K279" s="106">
        <f t="shared" si="109"/>
        <v>0</v>
      </c>
      <c r="L279" s="177">
        <f t="shared" si="109"/>
        <v>0</v>
      </c>
      <c r="M279" s="238">
        <f t="shared" si="109"/>
        <v>0</v>
      </c>
      <c r="N279" s="106">
        <f t="shared" si="109"/>
        <v>0</v>
      </c>
      <c r="O279" s="277">
        <f t="shared" si="109"/>
        <v>0</v>
      </c>
      <c r="P279" s="315"/>
      <c r="Q279" s="297"/>
    </row>
    <row r="280" spans="1:17" hidden="1" x14ac:dyDescent="0.25">
      <c r="A280" s="73">
        <v>7720</v>
      </c>
      <c r="B280" s="40" t="s">
        <v>299</v>
      </c>
      <c r="C280" s="191">
        <f t="shared" si="95"/>
        <v>0</v>
      </c>
      <c r="D280" s="256">
        <v>0</v>
      </c>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0">SUM(D282:D283)</f>
        <v>0</v>
      </c>
      <c r="E281" s="76">
        <f t="shared" si="110"/>
        <v>0</v>
      </c>
      <c r="F281" s="95">
        <f t="shared" si="110"/>
        <v>0</v>
      </c>
      <c r="G281" s="231">
        <f t="shared" si="110"/>
        <v>0</v>
      </c>
      <c r="H281" s="76">
        <f t="shared" si="110"/>
        <v>0</v>
      </c>
      <c r="I281" s="91">
        <f t="shared" si="110"/>
        <v>0</v>
      </c>
      <c r="J281" s="132">
        <f t="shared" si="110"/>
        <v>0</v>
      </c>
      <c r="K281" s="76">
        <f t="shared" si="110"/>
        <v>0</v>
      </c>
      <c r="L281" s="95">
        <f t="shared" si="110"/>
        <v>0</v>
      </c>
      <c r="M281" s="231">
        <f t="shared" si="110"/>
        <v>0</v>
      </c>
      <c r="N281" s="76">
        <f t="shared" si="110"/>
        <v>0</v>
      </c>
      <c r="O281" s="91">
        <f t="shared" si="110"/>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174781</v>
      </c>
      <c r="D284" s="141">
        <f t="shared" ref="D284:O284" si="111">SUM(D281,D268,D229,D194,D186,D172,D74,D52)</f>
        <v>176519</v>
      </c>
      <c r="E284" s="278">
        <f t="shared" si="111"/>
        <v>-1738</v>
      </c>
      <c r="F284" s="901">
        <f t="shared" si="111"/>
        <v>174781</v>
      </c>
      <c r="G284" s="240">
        <f t="shared" si="111"/>
        <v>0</v>
      </c>
      <c r="H284" s="278">
        <f t="shared" si="111"/>
        <v>0</v>
      </c>
      <c r="I284" s="901">
        <f t="shared" si="111"/>
        <v>0</v>
      </c>
      <c r="J284" s="141">
        <f t="shared" si="111"/>
        <v>0</v>
      </c>
      <c r="K284" s="111">
        <f t="shared" si="111"/>
        <v>0</v>
      </c>
      <c r="L284" s="112">
        <f t="shared" si="111"/>
        <v>0</v>
      </c>
      <c r="M284" s="240">
        <f t="shared" si="111"/>
        <v>0</v>
      </c>
      <c r="N284" s="111">
        <f t="shared" si="111"/>
        <v>0</v>
      </c>
      <c r="O284" s="278">
        <f t="shared" si="111"/>
        <v>0</v>
      </c>
      <c r="P284" s="318"/>
      <c r="Q284" s="297"/>
    </row>
    <row r="285" spans="1:17" s="19" customFormat="1" ht="13.5" hidden="1" thickTop="1" thickBot="1" x14ac:dyDescent="0.3">
      <c r="A285" s="1283" t="s">
        <v>276</v>
      </c>
      <c r="B285" s="1284"/>
      <c r="C285" s="206">
        <f t="shared" si="95"/>
        <v>0</v>
      </c>
      <c r="D285" s="142">
        <f>SUM(D24,D25,D41,D42)-D50</f>
        <v>0</v>
      </c>
      <c r="E285" s="114">
        <f>SUM(E24,E25,E41,E42)-E50</f>
        <v>0</v>
      </c>
      <c r="F285" s="115">
        <f>SUM(F24,F25,F41,F42)-F50</f>
        <v>0</v>
      </c>
      <c r="G285" s="241">
        <f>SUM(G24,G42)-G50</f>
        <v>0</v>
      </c>
      <c r="H285" s="114">
        <f>SUM(H24,H42)-H50</f>
        <v>0</v>
      </c>
      <c r="I285" s="126">
        <f>SUM(I24,I42)-I50</f>
        <v>0</v>
      </c>
      <c r="J285" s="142">
        <f>SUM(J26,J42)-J50</f>
        <v>0</v>
      </c>
      <c r="K285" s="114">
        <f>SUM(K26,K42)-K50</f>
        <v>0</v>
      </c>
      <c r="L285" s="115">
        <f>SUM(L26,L42)-L50</f>
        <v>0</v>
      </c>
      <c r="M285" s="241">
        <f>SUM(M44)-M50</f>
        <v>0</v>
      </c>
      <c r="N285" s="114">
        <f>SUM(N44)-N50</f>
        <v>0</v>
      </c>
      <c r="O285" s="126">
        <f>SUM(O44)-O50</f>
        <v>0</v>
      </c>
      <c r="P285" s="296"/>
      <c r="Q285" s="182"/>
    </row>
    <row r="286" spans="1:17" s="19" customFormat="1" ht="12.75" hidden="1" thickTop="1" x14ac:dyDescent="0.25">
      <c r="A286" s="1285" t="s">
        <v>277</v>
      </c>
      <c r="B286" s="1286"/>
      <c r="C286" s="207">
        <f t="shared" si="95"/>
        <v>0</v>
      </c>
      <c r="D286" s="143">
        <f t="shared" ref="D286:O286" si="112">SUM(D287,D288)-D295+D296</f>
        <v>0</v>
      </c>
      <c r="E286" s="103">
        <f t="shared" si="112"/>
        <v>0</v>
      </c>
      <c r="F286" s="109">
        <f t="shared" si="112"/>
        <v>0</v>
      </c>
      <c r="G286" s="242">
        <f t="shared" si="112"/>
        <v>0</v>
      </c>
      <c r="H286" s="103">
        <f t="shared" si="112"/>
        <v>0</v>
      </c>
      <c r="I286" s="113">
        <f t="shared" si="112"/>
        <v>0</v>
      </c>
      <c r="J286" s="143">
        <f t="shared" si="112"/>
        <v>0</v>
      </c>
      <c r="K286" s="103">
        <f t="shared" si="112"/>
        <v>0</v>
      </c>
      <c r="L286" s="109">
        <f t="shared" si="112"/>
        <v>0</v>
      </c>
      <c r="M286" s="242">
        <f t="shared" si="112"/>
        <v>0</v>
      </c>
      <c r="N286" s="103">
        <f t="shared" si="112"/>
        <v>0</v>
      </c>
      <c r="O286" s="113">
        <f t="shared" si="112"/>
        <v>0</v>
      </c>
      <c r="P286" s="319"/>
      <c r="Q286" s="182"/>
    </row>
    <row r="287" spans="1:17" s="19" customFormat="1" ht="13.5" hidden="1" thickTop="1" thickBot="1" x14ac:dyDescent="0.3">
      <c r="A287" s="63" t="s">
        <v>278</v>
      </c>
      <c r="B287" s="63" t="s">
        <v>279</v>
      </c>
      <c r="C287" s="197">
        <f t="shared" si="95"/>
        <v>0</v>
      </c>
      <c r="D287" s="134">
        <f t="shared" ref="D287:O287" si="113">D21-D281</f>
        <v>0</v>
      </c>
      <c r="E287" s="64">
        <f t="shared" si="113"/>
        <v>0</v>
      </c>
      <c r="F287" s="169">
        <f t="shared" si="113"/>
        <v>0</v>
      </c>
      <c r="G287" s="224">
        <f t="shared" si="113"/>
        <v>0</v>
      </c>
      <c r="H287" s="64">
        <f t="shared" si="113"/>
        <v>0</v>
      </c>
      <c r="I287" s="117">
        <f t="shared" si="113"/>
        <v>0</v>
      </c>
      <c r="J287" s="134">
        <f t="shared" si="113"/>
        <v>0</v>
      </c>
      <c r="K287" s="64">
        <f t="shared" si="113"/>
        <v>0</v>
      </c>
      <c r="L287" s="169">
        <f t="shared" si="113"/>
        <v>0</v>
      </c>
      <c r="M287" s="224">
        <f t="shared" si="113"/>
        <v>0</v>
      </c>
      <c r="N287" s="64">
        <f t="shared" si="113"/>
        <v>0</v>
      </c>
      <c r="O287" s="117">
        <f t="shared" si="113"/>
        <v>0</v>
      </c>
      <c r="P287" s="310"/>
      <c r="Q287" s="182"/>
    </row>
    <row r="288" spans="1:17" s="19" customFormat="1" ht="12.75" hidden="1" thickTop="1" x14ac:dyDescent="0.25">
      <c r="A288" s="116" t="s">
        <v>280</v>
      </c>
      <c r="B288" s="116" t="s">
        <v>281</v>
      </c>
      <c r="C288" s="207">
        <f t="shared" si="95"/>
        <v>0</v>
      </c>
      <c r="D288" s="143">
        <f t="shared" ref="D288:O288" si="114">SUM(D289,D291,D293)-SUM(D290,D292,D294)</f>
        <v>0</v>
      </c>
      <c r="E288" s="103">
        <f t="shared" si="114"/>
        <v>0</v>
      </c>
      <c r="F288" s="109">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319"/>
      <c r="Q288" s="182"/>
    </row>
    <row r="289" spans="1:17" ht="12.75" hidden="1" thickTop="1" x14ac:dyDescent="0.25">
      <c r="A289" s="100" t="s">
        <v>282</v>
      </c>
      <c r="B289" s="60" t="s">
        <v>283</v>
      </c>
      <c r="C289" s="191">
        <f t="shared" si="95"/>
        <v>0</v>
      </c>
      <c r="D289" s="256"/>
      <c r="E289" s="49"/>
      <c r="F289" s="330">
        <f t="shared" ref="F289:F296" si="115">E289+D289</f>
        <v>0</v>
      </c>
      <c r="G289" s="239"/>
      <c r="H289" s="49"/>
      <c r="I289" s="155">
        <f t="shared" ref="I289:I296" si="116">H289+G289</f>
        <v>0</v>
      </c>
      <c r="J289" s="256"/>
      <c r="K289" s="49"/>
      <c r="L289" s="330">
        <f t="shared" ref="L289:L296" si="117">K289+J289</f>
        <v>0</v>
      </c>
      <c r="M289" s="239"/>
      <c r="N289" s="49"/>
      <c r="O289" s="155">
        <f t="shared" ref="O289:O296" si="118">N289+M289</f>
        <v>0</v>
      </c>
      <c r="P289" s="295"/>
      <c r="Q289" s="297"/>
    </row>
    <row r="290" spans="1:17" ht="12.75" hidden="1" thickTop="1" x14ac:dyDescent="0.25">
      <c r="A290" s="94" t="s">
        <v>284</v>
      </c>
      <c r="B290" s="29" t="s">
        <v>285</v>
      </c>
      <c r="C290" s="190">
        <f t="shared" si="95"/>
        <v>0</v>
      </c>
      <c r="D290" s="264"/>
      <c r="E290" s="45"/>
      <c r="F290" s="95">
        <f t="shared" si="115"/>
        <v>0</v>
      </c>
      <c r="G290" s="230"/>
      <c r="H290" s="45"/>
      <c r="I290" s="91">
        <f t="shared" si="116"/>
        <v>0</v>
      </c>
      <c r="J290" s="264"/>
      <c r="K290" s="45"/>
      <c r="L290" s="95">
        <f t="shared" si="117"/>
        <v>0</v>
      </c>
      <c r="M290" s="230"/>
      <c r="N290" s="45"/>
      <c r="O290" s="91">
        <f t="shared" si="118"/>
        <v>0</v>
      </c>
      <c r="P290" s="291"/>
      <c r="Q290" s="297"/>
    </row>
    <row r="291" spans="1:17" ht="12.75" hidden="1" thickTop="1" x14ac:dyDescent="0.25">
      <c r="A291" s="94" t="s">
        <v>286</v>
      </c>
      <c r="B291" s="29" t="s">
        <v>287</v>
      </c>
      <c r="C291" s="190">
        <f t="shared" si="95"/>
        <v>0</v>
      </c>
      <c r="D291" s="264"/>
      <c r="E291" s="45"/>
      <c r="F291" s="95">
        <f t="shared" si="115"/>
        <v>0</v>
      </c>
      <c r="G291" s="230"/>
      <c r="H291" s="45"/>
      <c r="I291" s="91">
        <f t="shared" si="116"/>
        <v>0</v>
      </c>
      <c r="J291" s="264"/>
      <c r="K291" s="45"/>
      <c r="L291" s="95">
        <f t="shared" si="117"/>
        <v>0</v>
      </c>
      <c r="M291" s="230"/>
      <c r="N291" s="45"/>
      <c r="O291" s="91">
        <f t="shared" si="118"/>
        <v>0</v>
      </c>
      <c r="P291" s="291"/>
      <c r="Q291" s="297"/>
    </row>
    <row r="292" spans="1:17" ht="12.75" hidden="1" thickTop="1" x14ac:dyDescent="0.25">
      <c r="A292" s="94" t="s">
        <v>288</v>
      </c>
      <c r="B292" s="29" t="s">
        <v>289</v>
      </c>
      <c r="C292" s="190">
        <f t="shared" si="95"/>
        <v>0</v>
      </c>
      <c r="D292" s="264"/>
      <c r="E292" s="45"/>
      <c r="F292" s="95">
        <f t="shared" si="115"/>
        <v>0</v>
      </c>
      <c r="G292" s="230"/>
      <c r="H292" s="45"/>
      <c r="I292" s="91">
        <f t="shared" si="116"/>
        <v>0</v>
      </c>
      <c r="J292" s="264"/>
      <c r="K292" s="45"/>
      <c r="L292" s="95">
        <f t="shared" si="117"/>
        <v>0</v>
      </c>
      <c r="M292" s="230"/>
      <c r="N292" s="45"/>
      <c r="O292" s="91">
        <f t="shared" si="118"/>
        <v>0</v>
      </c>
      <c r="P292" s="291"/>
      <c r="Q292" s="297"/>
    </row>
    <row r="293" spans="1:17" ht="12.75" hidden="1" thickTop="1" x14ac:dyDescent="0.25">
      <c r="A293" s="94" t="s">
        <v>290</v>
      </c>
      <c r="B293" s="29" t="s">
        <v>291</v>
      </c>
      <c r="C293" s="190">
        <f t="shared" si="95"/>
        <v>0</v>
      </c>
      <c r="D293" s="264"/>
      <c r="E293" s="45"/>
      <c r="F293" s="95">
        <f t="shared" si="115"/>
        <v>0</v>
      </c>
      <c r="G293" s="230"/>
      <c r="H293" s="45"/>
      <c r="I293" s="91">
        <f t="shared" si="116"/>
        <v>0</v>
      </c>
      <c r="J293" s="264"/>
      <c r="K293" s="45"/>
      <c r="L293" s="95">
        <f t="shared" si="117"/>
        <v>0</v>
      </c>
      <c r="M293" s="230"/>
      <c r="N293" s="45"/>
      <c r="O293" s="91">
        <f t="shared" si="118"/>
        <v>0</v>
      </c>
      <c r="P293" s="291"/>
      <c r="Q293" s="297"/>
    </row>
    <row r="294" spans="1:17" ht="12.75" hidden="1" thickTop="1" x14ac:dyDescent="0.25">
      <c r="A294" s="101" t="s">
        <v>292</v>
      </c>
      <c r="B294" s="102" t="s">
        <v>293</v>
      </c>
      <c r="C294" s="201">
        <f t="shared" si="95"/>
        <v>0</v>
      </c>
      <c r="D294" s="265"/>
      <c r="E294" s="84"/>
      <c r="F294" s="329">
        <f t="shared" si="115"/>
        <v>0</v>
      </c>
      <c r="G294" s="235"/>
      <c r="H294" s="84"/>
      <c r="I294" s="156">
        <f t="shared" si="116"/>
        <v>0</v>
      </c>
      <c r="J294" s="265"/>
      <c r="K294" s="84"/>
      <c r="L294" s="329">
        <f t="shared" si="117"/>
        <v>0</v>
      </c>
      <c r="M294" s="235"/>
      <c r="N294" s="84"/>
      <c r="O294" s="156">
        <f t="shared" si="118"/>
        <v>0</v>
      </c>
      <c r="P294" s="294"/>
      <c r="Q294" s="297"/>
    </row>
    <row r="295" spans="1:17" s="19" customFormat="1" ht="13.5" hidden="1" thickTop="1" thickBot="1" x14ac:dyDescent="0.3">
      <c r="A295" s="118" t="s">
        <v>294</v>
      </c>
      <c r="B295" s="118" t="s">
        <v>295</v>
      </c>
      <c r="C295" s="206">
        <f t="shared" si="95"/>
        <v>0</v>
      </c>
      <c r="D295" s="267"/>
      <c r="E295" s="119"/>
      <c r="F295" s="115">
        <f t="shared" si="115"/>
        <v>0</v>
      </c>
      <c r="G295" s="243"/>
      <c r="H295" s="119"/>
      <c r="I295" s="126">
        <f t="shared" si="116"/>
        <v>0</v>
      </c>
      <c r="J295" s="267"/>
      <c r="K295" s="119"/>
      <c r="L295" s="115">
        <f t="shared" si="117"/>
        <v>0</v>
      </c>
      <c r="M295" s="243"/>
      <c r="N295" s="119"/>
      <c r="O295" s="126">
        <f t="shared" si="118"/>
        <v>0</v>
      </c>
      <c r="P295" s="296"/>
      <c r="Q295" s="182"/>
    </row>
    <row r="296" spans="1:17" s="19" customFormat="1" ht="36.75" hidden="1" thickTop="1" x14ac:dyDescent="0.25">
      <c r="A296" s="116" t="s">
        <v>296</v>
      </c>
      <c r="B296" s="104" t="s">
        <v>297</v>
      </c>
      <c r="C296" s="207">
        <f t="shared" si="95"/>
        <v>0</v>
      </c>
      <c r="D296" s="268"/>
      <c r="E296" s="180"/>
      <c r="F296" s="175">
        <f t="shared" si="115"/>
        <v>0</v>
      </c>
      <c r="G296" s="234"/>
      <c r="H296" s="80"/>
      <c r="I296" s="123">
        <f t="shared" si="116"/>
        <v>0</v>
      </c>
      <c r="J296" s="248"/>
      <c r="K296" s="80"/>
      <c r="L296" s="175">
        <f t="shared" si="117"/>
        <v>0</v>
      </c>
      <c r="M296" s="234"/>
      <c r="N296" s="80"/>
      <c r="O296" s="123">
        <f t="shared" si="11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IlelAN/TkK6MnEsF+7R9DO1h1ywKb6Il3XTIbVQxZQEf8yf/T7J65FQX/hI1TY7xyfedm2eYM0hwSnT6+scFSw==" saltValue="6Ij97Y5+6OIgPUrbgK8FLA==" spinCount="100000" sheet="1" objects="1" scenarios="1" formatCells="0" formatColumns="0" formatRows="0"/>
  <autoFilter ref="A18:P296">
    <filterColumn colId="2">
      <filters>
        <filter val="158 683"/>
      </filters>
    </filterColumn>
  </autoFilter>
  <mergeCells count="32">
    <mergeCell ref="C6:P6"/>
    <mergeCell ref="C7:P7"/>
    <mergeCell ref="C8:P8"/>
    <mergeCell ref="C9:P9"/>
    <mergeCell ref="A1:O1"/>
    <mergeCell ref="A2:P2"/>
    <mergeCell ref="C3:P3"/>
    <mergeCell ref="C4:P4"/>
    <mergeCell ref="C5:P5"/>
    <mergeCell ref="C10:P10"/>
    <mergeCell ref="C11:P11"/>
    <mergeCell ref="C13:P13"/>
    <mergeCell ref="A15:A17"/>
    <mergeCell ref="B15:B17"/>
    <mergeCell ref="C15:O15"/>
    <mergeCell ref="C16:C17"/>
    <mergeCell ref="D16:D17"/>
    <mergeCell ref="E16:E17"/>
    <mergeCell ref="F16:F17"/>
    <mergeCell ref="C12:P12"/>
    <mergeCell ref="O16:O17"/>
    <mergeCell ref="P16:P17"/>
    <mergeCell ref="L16:L17"/>
    <mergeCell ref="M16:M17"/>
    <mergeCell ref="N16:N17"/>
    <mergeCell ref="A285:B285"/>
    <mergeCell ref="A286:B286"/>
    <mergeCell ref="I16:I17"/>
    <mergeCell ref="J16:J17"/>
    <mergeCell ref="K16:K17"/>
    <mergeCell ref="G16:G17"/>
    <mergeCell ref="H16:H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20.pielikums Jūrmalas pilsētas domes
2017.gada 9.jūnija saistošajiem noteikumiem Nr.21
(protokols Nr.10, 2.punkts)</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U6" sqref="U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663</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28.5" customHeight="1" x14ac:dyDescent="0.25">
      <c r="A3" s="4" t="s">
        <v>0</v>
      </c>
      <c r="B3" s="5"/>
      <c r="C3" s="1318" t="s">
        <v>645</v>
      </c>
      <c r="D3" s="1318"/>
      <c r="E3" s="1318"/>
      <c r="F3" s="1318"/>
      <c r="G3" s="1318"/>
      <c r="H3" s="1318"/>
      <c r="I3" s="1318"/>
      <c r="J3" s="1318"/>
      <c r="K3" s="1318"/>
      <c r="L3" s="1318"/>
      <c r="M3" s="1318"/>
      <c r="N3" s="1318"/>
      <c r="O3" s="1318"/>
      <c r="P3" s="1319"/>
      <c r="Q3" s="297"/>
    </row>
    <row r="4" spans="1:17" ht="12.75" customHeight="1" x14ac:dyDescent="0.25">
      <c r="A4" s="4" t="s">
        <v>1</v>
      </c>
      <c r="B4" s="5"/>
      <c r="C4" s="1318" t="s">
        <v>646</v>
      </c>
      <c r="D4" s="1318"/>
      <c r="E4" s="1318"/>
      <c r="F4" s="1318"/>
      <c r="G4" s="1318"/>
      <c r="H4" s="1318"/>
      <c r="I4" s="1318"/>
      <c r="J4" s="1318"/>
      <c r="K4" s="1318"/>
      <c r="L4" s="1318"/>
      <c r="M4" s="1318"/>
      <c r="N4" s="1318"/>
      <c r="O4" s="1318"/>
      <c r="P4" s="1319"/>
      <c r="Q4" s="297"/>
    </row>
    <row r="5" spans="1:17" ht="12.75" customHeight="1" x14ac:dyDescent="0.25">
      <c r="A5" s="2" t="s">
        <v>2</v>
      </c>
      <c r="B5" s="3"/>
      <c r="C5" s="1293" t="s">
        <v>647</v>
      </c>
      <c r="D5" s="1293"/>
      <c r="E5" s="1293"/>
      <c r="F5" s="1293"/>
      <c r="G5" s="1293"/>
      <c r="H5" s="1293"/>
      <c r="I5" s="1293"/>
      <c r="J5" s="1293"/>
      <c r="K5" s="1293"/>
      <c r="L5" s="1293"/>
      <c r="M5" s="1293"/>
      <c r="N5" s="1293"/>
      <c r="O5" s="1293"/>
      <c r="P5" s="1294"/>
      <c r="Q5" s="297"/>
    </row>
    <row r="6" spans="1:17" ht="12.75" customHeight="1" x14ac:dyDescent="0.25">
      <c r="A6" s="2" t="s">
        <v>3</v>
      </c>
      <c r="B6" s="3"/>
      <c r="C6" s="1293" t="s">
        <v>648</v>
      </c>
      <c r="D6" s="1293"/>
      <c r="E6" s="1293"/>
      <c r="F6" s="1293"/>
      <c r="G6" s="1293"/>
      <c r="H6" s="1293"/>
      <c r="I6" s="1293"/>
      <c r="J6" s="1293"/>
      <c r="K6" s="1293"/>
      <c r="L6" s="1293"/>
      <c r="M6" s="1293"/>
      <c r="N6" s="1293"/>
      <c r="O6" s="1293"/>
      <c r="P6" s="1294"/>
      <c r="Q6" s="297"/>
    </row>
    <row r="7" spans="1:17" x14ac:dyDescent="0.25">
      <c r="A7" s="2" t="s">
        <v>4</v>
      </c>
      <c r="B7" s="3"/>
      <c r="C7" s="1318" t="s">
        <v>649</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664</v>
      </c>
      <c r="D9" s="1293"/>
      <c r="E9" s="1293"/>
      <c r="F9" s="1293"/>
      <c r="G9" s="1293"/>
      <c r="H9" s="1293"/>
      <c r="I9" s="1293"/>
      <c r="J9" s="1293"/>
      <c r="K9" s="1293"/>
      <c r="L9" s="1293"/>
      <c r="M9" s="1293"/>
      <c r="N9" s="1293"/>
      <c r="O9" s="1293"/>
      <c r="P9" s="1294"/>
      <c r="Q9" s="297"/>
    </row>
    <row r="10" spans="1:17" ht="12.75" customHeight="1" x14ac:dyDescent="0.25">
      <c r="A10" s="2"/>
      <c r="B10" s="3" t="s">
        <v>7</v>
      </c>
      <c r="C10" s="1293" t="s">
        <v>664</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665</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t="s">
        <v>666</v>
      </c>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658"/>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1167449</v>
      </c>
      <c r="D20" s="128">
        <f t="shared" ref="D20:I20" si="0">SUM(D21,D24,D25,D41,D42)</f>
        <v>512674</v>
      </c>
      <c r="E20" s="269">
        <f t="shared" si="0"/>
        <v>0</v>
      </c>
      <c r="F20" s="888">
        <f t="shared" si="0"/>
        <v>512674</v>
      </c>
      <c r="G20" s="210">
        <f t="shared" si="0"/>
        <v>34822</v>
      </c>
      <c r="H20" s="269">
        <f t="shared" si="0"/>
        <v>-9202</v>
      </c>
      <c r="I20" s="888">
        <f t="shared" si="0"/>
        <v>25620</v>
      </c>
      <c r="J20" s="128">
        <f>SUM(J21,J26,J42)</f>
        <v>628310</v>
      </c>
      <c r="K20" s="22">
        <f t="shared" ref="K20:L20" si="1">SUM(K21,K26,K42)</f>
        <v>0</v>
      </c>
      <c r="L20" s="161">
        <f t="shared" si="1"/>
        <v>628310</v>
      </c>
      <c r="M20" s="210">
        <f>SUM(M21,M44)</f>
        <v>845</v>
      </c>
      <c r="N20" s="22">
        <f t="shared" ref="N20:O20" si="2">SUM(N21,N44)</f>
        <v>0</v>
      </c>
      <c r="O20" s="269">
        <f t="shared" si="2"/>
        <v>845</v>
      </c>
      <c r="P20" s="302"/>
      <c r="Q20" s="182"/>
    </row>
    <row r="21" spans="1:17" ht="12.75" thickTop="1" x14ac:dyDescent="0.25">
      <c r="A21" s="23"/>
      <c r="B21" s="24" t="s">
        <v>21</v>
      </c>
      <c r="C21" s="184">
        <f t="shared" ref="C21" si="3">SUM(F21,I21,L21,O21)</f>
        <v>32210</v>
      </c>
      <c r="D21" s="129">
        <f t="shared" ref="D21:E21" si="4">SUM(D22:D23)</f>
        <v>0</v>
      </c>
      <c r="E21" s="270">
        <f t="shared" si="4"/>
        <v>0</v>
      </c>
      <c r="F21" s="902">
        <f>SUM(F22:F23)</f>
        <v>0</v>
      </c>
      <c r="G21" s="211">
        <f t="shared" ref="G21:O21" si="5">SUM(G22:G23)</f>
        <v>0</v>
      </c>
      <c r="H21" s="270">
        <f t="shared" si="5"/>
        <v>0</v>
      </c>
      <c r="I21" s="902">
        <f t="shared" si="5"/>
        <v>0</v>
      </c>
      <c r="J21" s="129">
        <f t="shared" si="5"/>
        <v>31365</v>
      </c>
      <c r="K21" s="25">
        <f t="shared" si="5"/>
        <v>0</v>
      </c>
      <c r="L21" s="162">
        <f t="shared" si="5"/>
        <v>31365</v>
      </c>
      <c r="M21" s="211">
        <f>SUM(M22:M23)</f>
        <v>845</v>
      </c>
      <c r="N21" s="25">
        <f t="shared" si="5"/>
        <v>0</v>
      </c>
      <c r="O21" s="270">
        <f t="shared" si="5"/>
        <v>845</v>
      </c>
      <c r="P21" s="303"/>
      <c r="Q21" s="297"/>
    </row>
    <row r="22" spans="1:17"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6">M22+N22</f>
        <v>0</v>
      </c>
      <c r="P22" s="288"/>
      <c r="Q22" s="297"/>
    </row>
    <row r="23" spans="1:17" x14ac:dyDescent="0.25">
      <c r="A23" s="29"/>
      <c r="B23" s="30" t="s">
        <v>23</v>
      </c>
      <c r="C23" s="186">
        <f t="shared" ref="C23" si="7">SUM(F23,I23,L23,O23)</f>
        <v>32210</v>
      </c>
      <c r="D23" s="246"/>
      <c r="E23" s="696"/>
      <c r="F23" s="904">
        <f t="shared" ref="F23:F24" si="8">D23+E23</f>
        <v>0</v>
      </c>
      <c r="G23" s="213"/>
      <c r="H23" s="696"/>
      <c r="I23" s="904">
        <f>G23+H23</f>
        <v>0</v>
      </c>
      <c r="J23" s="246">
        <v>31365</v>
      </c>
      <c r="K23" s="31"/>
      <c r="L23" s="326">
        <f>J23+K23</f>
        <v>31365</v>
      </c>
      <c r="M23" s="213">
        <v>845</v>
      </c>
      <c r="N23" s="31"/>
      <c r="O23" s="146">
        <f>M23+N23</f>
        <v>845</v>
      </c>
      <c r="P23" s="368"/>
      <c r="Q23" s="297"/>
    </row>
    <row r="24" spans="1:17" s="19" customFormat="1" ht="24.75" thickBot="1" x14ac:dyDescent="0.3">
      <c r="A24" s="32">
        <v>19300</v>
      </c>
      <c r="B24" s="32" t="s">
        <v>24</v>
      </c>
      <c r="C24" s="187">
        <f>SUM(F24,I24)</f>
        <v>538294</v>
      </c>
      <c r="D24" s="247">
        <v>512674</v>
      </c>
      <c r="E24" s="697"/>
      <c r="F24" s="889">
        <f t="shared" si="8"/>
        <v>512674</v>
      </c>
      <c r="G24" s="214">
        <v>25620</v>
      </c>
      <c r="H24" s="697"/>
      <c r="I24" s="889">
        <f t="shared" ref="I24" si="9">G24+H24</f>
        <v>25620</v>
      </c>
      <c r="J24" s="286" t="s">
        <v>25</v>
      </c>
      <c r="K24" s="34" t="s">
        <v>25</v>
      </c>
      <c r="L24" s="163" t="s">
        <v>25</v>
      </c>
      <c r="M24" s="279" t="s">
        <v>25</v>
      </c>
      <c r="N24" s="147" t="s">
        <v>25</v>
      </c>
      <c r="O24" s="147" t="s">
        <v>25</v>
      </c>
      <c r="P24" s="380"/>
      <c r="Q24" s="182"/>
    </row>
    <row r="25" spans="1:17" s="19" customFormat="1" ht="84.75" hidden="1" thickTop="1" x14ac:dyDescent="0.25">
      <c r="A25" s="121">
        <v>19200</v>
      </c>
      <c r="B25" s="35" t="s">
        <v>654</v>
      </c>
      <c r="C25" s="188">
        <f>SUM(F25)</f>
        <v>0</v>
      </c>
      <c r="D25" s="248"/>
      <c r="E25" s="80"/>
      <c r="F25" s="328">
        <f>D25+E25</f>
        <v>0</v>
      </c>
      <c r="G25" s="762">
        <v>9202</v>
      </c>
      <c r="H25" s="763">
        <v>-9202</v>
      </c>
      <c r="I25" s="151">
        <f>G25+H25</f>
        <v>0</v>
      </c>
      <c r="J25" s="249" t="s">
        <v>25</v>
      </c>
      <c r="K25" s="37" t="s">
        <v>25</v>
      </c>
      <c r="L25" s="164" t="s">
        <v>25</v>
      </c>
      <c r="M25" s="280" t="s">
        <v>25</v>
      </c>
      <c r="N25" s="122" t="s">
        <v>25</v>
      </c>
      <c r="O25" s="122" t="s">
        <v>25</v>
      </c>
      <c r="P25" s="764" t="s">
        <v>655</v>
      </c>
      <c r="Q25" s="182"/>
    </row>
    <row r="26" spans="1:17" s="19" customFormat="1" ht="36.75" thickTop="1" x14ac:dyDescent="0.25">
      <c r="A26" s="35">
        <v>21300</v>
      </c>
      <c r="B26" s="35" t="s">
        <v>27</v>
      </c>
      <c r="C26" s="188">
        <f>SUM(L26)</f>
        <v>596945</v>
      </c>
      <c r="D26" s="249" t="s">
        <v>25</v>
      </c>
      <c r="E26" s="122" t="s">
        <v>25</v>
      </c>
      <c r="F26" s="890" t="s">
        <v>25</v>
      </c>
      <c r="G26" s="215" t="s">
        <v>25</v>
      </c>
      <c r="H26" s="122" t="s">
        <v>25</v>
      </c>
      <c r="I26" s="890" t="s">
        <v>25</v>
      </c>
      <c r="J26" s="337">
        <v>596945</v>
      </c>
      <c r="K26" s="38">
        <f t="shared" ref="K26" si="10">SUM(K27,K31,K33,K36)</f>
        <v>0</v>
      </c>
      <c r="L26" s="175">
        <f>SUM(L27,L31,L33,L36)</f>
        <v>596945</v>
      </c>
      <c r="M26" s="280" t="s">
        <v>25</v>
      </c>
      <c r="N26" s="122" t="s">
        <v>25</v>
      </c>
      <c r="O26" s="122" t="s">
        <v>25</v>
      </c>
      <c r="P26" s="764"/>
      <c r="Q26" s="182"/>
    </row>
    <row r="27" spans="1:17" s="19" customFormat="1" ht="24" hidden="1" x14ac:dyDescent="0.25">
      <c r="A27" s="39">
        <v>21350</v>
      </c>
      <c r="B27" s="35" t="s">
        <v>28</v>
      </c>
      <c r="C27" s="188">
        <f t="shared" ref="C27:C40" si="11">SUM(L27)</f>
        <v>0</v>
      </c>
      <c r="D27" s="249" t="s">
        <v>25</v>
      </c>
      <c r="E27" s="37" t="s">
        <v>25</v>
      </c>
      <c r="F27" s="164" t="s">
        <v>25</v>
      </c>
      <c r="G27" s="215" t="s">
        <v>25</v>
      </c>
      <c r="H27" s="37" t="s">
        <v>25</v>
      </c>
      <c r="I27" s="122" t="s">
        <v>25</v>
      </c>
      <c r="J27" s="130">
        <f t="shared" ref="J27:K27" si="12">SUM(J28:J30)</f>
        <v>0</v>
      </c>
      <c r="K27" s="38">
        <f t="shared" si="12"/>
        <v>0</v>
      </c>
      <c r="L27" s="175">
        <f>SUM(L28:L30)</f>
        <v>0</v>
      </c>
      <c r="M27" s="280" t="s">
        <v>25</v>
      </c>
      <c r="N27" s="122" t="s">
        <v>25</v>
      </c>
      <c r="O27" s="122" t="s">
        <v>25</v>
      </c>
      <c r="P27" s="764"/>
      <c r="Q27" s="182"/>
    </row>
    <row r="28" spans="1:17" hidden="1" x14ac:dyDescent="0.25">
      <c r="A28" s="26">
        <v>21351</v>
      </c>
      <c r="B28" s="40" t="s">
        <v>29</v>
      </c>
      <c r="C28" s="189">
        <f t="shared" si="11"/>
        <v>0</v>
      </c>
      <c r="D28" s="250" t="s">
        <v>25</v>
      </c>
      <c r="E28" s="41" t="s">
        <v>25</v>
      </c>
      <c r="F28" s="165" t="s">
        <v>25</v>
      </c>
      <c r="G28" s="216" t="s">
        <v>25</v>
      </c>
      <c r="H28" s="41" t="s">
        <v>25</v>
      </c>
      <c r="I28" s="148" t="s">
        <v>25</v>
      </c>
      <c r="J28" s="564"/>
      <c r="K28" s="320"/>
      <c r="L28" s="176">
        <f t="shared" ref="L28:L30" si="13">J28+K28</f>
        <v>0</v>
      </c>
      <c r="M28" s="281" t="s">
        <v>25</v>
      </c>
      <c r="N28" s="148" t="s">
        <v>25</v>
      </c>
      <c r="O28" s="148" t="s">
        <v>25</v>
      </c>
      <c r="P28" s="765"/>
      <c r="Q28" s="297"/>
    </row>
    <row r="29" spans="1:17" hidden="1" x14ac:dyDescent="0.25">
      <c r="A29" s="29">
        <v>21352</v>
      </c>
      <c r="B29" s="43" t="s">
        <v>30</v>
      </c>
      <c r="C29" s="190">
        <f t="shared" si="11"/>
        <v>0</v>
      </c>
      <c r="D29" s="251" t="s">
        <v>25</v>
      </c>
      <c r="E29" s="44" t="s">
        <v>25</v>
      </c>
      <c r="F29" s="166" t="s">
        <v>25</v>
      </c>
      <c r="G29" s="217" t="s">
        <v>25</v>
      </c>
      <c r="H29" s="44" t="s">
        <v>25</v>
      </c>
      <c r="I29" s="149" t="s">
        <v>25</v>
      </c>
      <c r="J29" s="565"/>
      <c r="K29" s="321"/>
      <c r="L29" s="95">
        <f t="shared" si="13"/>
        <v>0</v>
      </c>
      <c r="M29" s="282" t="s">
        <v>25</v>
      </c>
      <c r="N29" s="149" t="s">
        <v>25</v>
      </c>
      <c r="O29" s="149" t="s">
        <v>25</v>
      </c>
      <c r="P29" s="645"/>
      <c r="Q29" s="297"/>
    </row>
    <row r="30" spans="1:17" ht="24" hidden="1" x14ac:dyDescent="0.25">
      <c r="A30" s="29">
        <v>21359</v>
      </c>
      <c r="B30" s="43" t="s">
        <v>31</v>
      </c>
      <c r="C30" s="190">
        <f t="shared" si="11"/>
        <v>0</v>
      </c>
      <c r="D30" s="251" t="s">
        <v>25</v>
      </c>
      <c r="E30" s="44" t="s">
        <v>25</v>
      </c>
      <c r="F30" s="166" t="s">
        <v>25</v>
      </c>
      <c r="G30" s="217" t="s">
        <v>25</v>
      </c>
      <c r="H30" s="44" t="s">
        <v>25</v>
      </c>
      <c r="I30" s="149" t="s">
        <v>25</v>
      </c>
      <c r="J30" s="565"/>
      <c r="K30" s="321"/>
      <c r="L30" s="95">
        <f t="shared" si="13"/>
        <v>0</v>
      </c>
      <c r="M30" s="282" t="s">
        <v>25</v>
      </c>
      <c r="N30" s="149" t="s">
        <v>25</v>
      </c>
      <c r="O30" s="149" t="s">
        <v>25</v>
      </c>
      <c r="P30" s="645"/>
      <c r="Q30" s="297"/>
    </row>
    <row r="31" spans="1:17" s="19" customFormat="1" ht="36" hidden="1" x14ac:dyDescent="0.25">
      <c r="A31" s="39">
        <v>21370</v>
      </c>
      <c r="B31" s="35" t="s">
        <v>32</v>
      </c>
      <c r="C31" s="188">
        <f t="shared" si="11"/>
        <v>0</v>
      </c>
      <c r="D31" s="249" t="s">
        <v>25</v>
      </c>
      <c r="E31" s="37" t="s">
        <v>25</v>
      </c>
      <c r="F31" s="164" t="s">
        <v>25</v>
      </c>
      <c r="G31" s="215" t="s">
        <v>25</v>
      </c>
      <c r="H31" s="37" t="s">
        <v>25</v>
      </c>
      <c r="I31" s="122" t="s">
        <v>25</v>
      </c>
      <c r="J31" s="130">
        <f t="shared" ref="J31:K31" si="14">SUM(J32)</f>
        <v>0</v>
      </c>
      <c r="K31" s="38">
        <f t="shared" si="14"/>
        <v>0</v>
      </c>
      <c r="L31" s="175">
        <f>SUM(L32)</f>
        <v>0</v>
      </c>
      <c r="M31" s="280" t="s">
        <v>25</v>
      </c>
      <c r="N31" s="122" t="s">
        <v>25</v>
      </c>
      <c r="O31" s="122" t="s">
        <v>25</v>
      </c>
      <c r="P31" s="764"/>
      <c r="Q31" s="182"/>
    </row>
    <row r="32" spans="1:17" ht="36" hidden="1" x14ac:dyDescent="0.25">
      <c r="A32" s="46">
        <v>21379</v>
      </c>
      <c r="B32" s="47" t="s">
        <v>33</v>
      </c>
      <c r="C32" s="191">
        <f t="shared" si="11"/>
        <v>0</v>
      </c>
      <c r="D32" s="252" t="s">
        <v>25</v>
      </c>
      <c r="E32" s="48" t="s">
        <v>25</v>
      </c>
      <c r="F32" s="53" t="s">
        <v>25</v>
      </c>
      <c r="G32" s="218" t="s">
        <v>25</v>
      </c>
      <c r="H32" s="48" t="s">
        <v>25</v>
      </c>
      <c r="I32" s="150" t="s">
        <v>25</v>
      </c>
      <c r="J32" s="566"/>
      <c r="K32" s="322"/>
      <c r="L32" s="330">
        <f>J32+K32</f>
        <v>0</v>
      </c>
      <c r="M32" s="283" t="s">
        <v>25</v>
      </c>
      <c r="N32" s="150" t="s">
        <v>25</v>
      </c>
      <c r="O32" s="150" t="s">
        <v>25</v>
      </c>
      <c r="P32" s="508"/>
      <c r="Q32" s="297"/>
    </row>
    <row r="33" spans="1:17" s="19" customFormat="1" x14ac:dyDescent="0.25">
      <c r="A33" s="39">
        <v>21380</v>
      </c>
      <c r="B33" s="35" t="s">
        <v>34</v>
      </c>
      <c r="C33" s="188">
        <f t="shared" si="11"/>
        <v>11538</v>
      </c>
      <c r="D33" s="249" t="s">
        <v>25</v>
      </c>
      <c r="E33" s="122" t="s">
        <v>25</v>
      </c>
      <c r="F33" s="890" t="s">
        <v>25</v>
      </c>
      <c r="G33" s="215" t="s">
        <v>25</v>
      </c>
      <c r="H33" s="122" t="s">
        <v>25</v>
      </c>
      <c r="I33" s="890" t="s">
        <v>25</v>
      </c>
      <c r="J33" s="337">
        <f t="shared" ref="J33:K33" si="15">SUM(J34:J35)</f>
        <v>11538</v>
      </c>
      <c r="K33" s="38">
        <f t="shared" si="15"/>
        <v>0</v>
      </c>
      <c r="L33" s="175">
        <f>SUM(L34:L35)</f>
        <v>11538</v>
      </c>
      <c r="M33" s="280" t="s">
        <v>25</v>
      </c>
      <c r="N33" s="122" t="s">
        <v>25</v>
      </c>
      <c r="O33" s="122" t="s">
        <v>25</v>
      </c>
      <c r="P33" s="764"/>
      <c r="Q33" s="182"/>
    </row>
    <row r="34" spans="1:17" x14ac:dyDescent="0.25">
      <c r="A34" s="27">
        <v>21381</v>
      </c>
      <c r="B34" s="40" t="s">
        <v>35</v>
      </c>
      <c r="C34" s="189">
        <f t="shared" si="11"/>
        <v>11538</v>
      </c>
      <c r="D34" s="250" t="s">
        <v>25</v>
      </c>
      <c r="E34" s="148" t="s">
        <v>25</v>
      </c>
      <c r="F34" s="934" t="s">
        <v>25</v>
      </c>
      <c r="G34" s="216" t="s">
        <v>25</v>
      </c>
      <c r="H34" s="148" t="s">
        <v>25</v>
      </c>
      <c r="I34" s="934" t="s">
        <v>25</v>
      </c>
      <c r="J34" s="245">
        <v>11538</v>
      </c>
      <c r="K34" s="320"/>
      <c r="L34" s="176">
        <f t="shared" ref="L34:L35" si="16">J34+K34</f>
        <v>11538</v>
      </c>
      <c r="M34" s="281" t="s">
        <v>25</v>
      </c>
      <c r="N34" s="148" t="s">
        <v>25</v>
      </c>
      <c r="O34" s="148" t="s">
        <v>25</v>
      </c>
      <c r="P34" s="765"/>
      <c r="Q34" s="297"/>
    </row>
    <row r="35" spans="1:17" ht="24" hidden="1" x14ac:dyDescent="0.25">
      <c r="A35" s="30">
        <v>21383</v>
      </c>
      <c r="B35" s="43" t="s">
        <v>36</v>
      </c>
      <c r="C35" s="190">
        <f t="shared" si="11"/>
        <v>0</v>
      </c>
      <c r="D35" s="251" t="s">
        <v>25</v>
      </c>
      <c r="E35" s="44" t="s">
        <v>25</v>
      </c>
      <c r="F35" s="166" t="s">
        <v>25</v>
      </c>
      <c r="G35" s="217" t="s">
        <v>25</v>
      </c>
      <c r="H35" s="44" t="s">
        <v>25</v>
      </c>
      <c r="I35" s="149" t="s">
        <v>25</v>
      </c>
      <c r="J35" s="246"/>
      <c r="K35" s="321"/>
      <c r="L35" s="95">
        <f t="shared" si="16"/>
        <v>0</v>
      </c>
      <c r="M35" s="282" t="s">
        <v>25</v>
      </c>
      <c r="N35" s="149" t="s">
        <v>25</v>
      </c>
      <c r="O35" s="149" t="s">
        <v>25</v>
      </c>
      <c r="P35" s="645"/>
      <c r="Q35" s="297"/>
    </row>
    <row r="36" spans="1:17" s="19" customFormat="1" ht="24" x14ac:dyDescent="0.25">
      <c r="A36" s="39">
        <v>21390</v>
      </c>
      <c r="B36" s="35" t="s">
        <v>37</v>
      </c>
      <c r="C36" s="188">
        <f t="shared" si="11"/>
        <v>585407</v>
      </c>
      <c r="D36" s="249" t="s">
        <v>25</v>
      </c>
      <c r="E36" s="122" t="s">
        <v>25</v>
      </c>
      <c r="F36" s="890" t="s">
        <v>25</v>
      </c>
      <c r="G36" s="215" t="s">
        <v>25</v>
      </c>
      <c r="H36" s="122" t="s">
        <v>25</v>
      </c>
      <c r="I36" s="890" t="s">
        <v>25</v>
      </c>
      <c r="J36" s="337">
        <f t="shared" ref="J36:K36" si="17">SUM(J37:J40)</f>
        <v>585407</v>
      </c>
      <c r="K36" s="38">
        <f t="shared" si="17"/>
        <v>0</v>
      </c>
      <c r="L36" s="175">
        <f>SUM(L37:L40)</f>
        <v>585407</v>
      </c>
      <c r="M36" s="280" t="s">
        <v>25</v>
      </c>
      <c r="N36" s="122" t="s">
        <v>25</v>
      </c>
      <c r="O36" s="122" t="s">
        <v>25</v>
      </c>
      <c r="P36" s="764"/>
      <c r="Q36" s="182"/>
    </row>
    <row r="37" spans="1:17" ht="24" x14ac:dyDescent="0.25">
      <c r="A37" s="27">
        <v>21391</v>
      </c>
      <c r="B37" s="40" t="s">
        <v>38</v>
      </c>
      <c r="C37" s="189">
        <f t="shared" si="11"/>
        <v>517857</v>
      </c>
      <c r="D37" s="250" t="s">
        <v>25</v>
      </c>
      <c r="E37" s="148" t="s">
        <v>25</v>
      </c>
      <c r="F37" s="934" t="s">
        <v>25</v>
      </c>
      <c r="G37" s="216" t="s">
        <v>25</v>
      </c>
      <c r="H37" s="148" t="s">
        <v>25</v>
      </c>
      <c r="I37" s="934" t="s">
        <v>25</v>
      </c>
      <c r="J37" s="245">
        <v>517857</v>
      </c>
      <c r="K37" s="320"/>
      <c r="L37" s="176">
        <f t="shared" ref="L37:L40" si="18">J37+K37</f>
        <v>517857</v>
      </c>
      <c r="M37" s="281" t="s">
        <v>25</v>
      </c>
      <c r="N37" s="148" t="s">
        <v>25</v>
      </c>
      <c r="O37" s="148" t="s">
        <v>25</v>
      </c>
      <c r="P37" s="765"/>
      <c r="Q37" s="297"/>
    </row>
    <row r="38" spans="1:17" hidden="1" x14ac:dyDescent="0.25">
      <c r="A38" s="30">
        <v>21393</v>
      </c>
      <c r="B38" s="43" t="s">
        <v>39</v>
      </c>
      <c r="C38" s="190">
        <f t="shared" si="11"/>
        <v>0</v>
      </c>
      <c r="D38" s="251" t="s">
        <v>25</v>
      </c>
      <c r="E38" s="44" t="s">
        <v>25</v>
      </c>
      <c r="F38" s="166" t="s">
        <v>25</v>
      </c>
      <c r="G38" s="217" t="s">
        <v>25</v>
      </c>
      <c r="H38" s="44" t="s">
        <v>25</v>
      </c>
      <c r="I38" s="149" t="s">
        <v>25</v>
      </c>
      <c r="J38" s="246">
        <v>0</v>
      </c>
      <c r="K38" s="321"/>
      <c r="L38" s="95">
        <f t="shared" si="18"/>
        <v>0</v>
      </c>
      <c r="M38" s="282" t="s">
        <v>25</v>
      </c>
      <c r="N38" s="149" t="s">
        <v>25</v>
      </c>
      <c r="O38" s="149" t="s">
        <v>25</v>
      </c>
      <c r="P38" s="645"/>
      <c r="Q38" s="297"/>
    </row>
    <row r="39" spans="1:17" hidden="1" x14ac:dyDescent="0.25">
      <c r="A39" s="30">
        <v>21395</v>
      </c>
      <c r="B39" s="43" t="s">
        <v>40</v>
      </c>
      <c r="C39" s="190">
        <f t="shared" si="11"/>
        <v>0</v>
      </c>
      <c r="D39" s="251" t="s">
        <v>25</v>
      </c>
      <c r="E39" s="44" t="s">
        <v>25</v>
      </c>
      <c r="F39" s="166" t="s">
        <v>25</v>
      </c>
      <c r="G39" s="217" t="s">
        <v>25</v>
      </c>
      <c r="H39" s="44" t="s">
        <v>25</v>
      </c>
      <c r="I39" s="149" t="s">
        <v>25</v>
      </c>
      <c r="J39" s="246">
        <v>0</v>
      </c>
      <c r="K39" s="321"/>
      <c r="L39" s="95">
        <f t="shared" si="18"/>
        <v>0</v>
      </c>
      <c r="M39" s="282" t="s">
        <v>25</v>
      </c>
      <c r="N39" s="149" t="s">
        <v>25</v>
      </c>
      <c r="O39" s="149" t="s">
        <v>25</v>
      </c>
      <c r="P39" s="645"/>
      <c r="Q39" s="297"/>
    </row>
    <row r="40" spans="1:17" ht="24" x14ac:dyDescent="0.25">
      <c r="A40" s="30">
        <v>21399</v>
      </c>
      <c r="B40" s="43" t="s">
        <v>41</v>
      </c>
      <c r="C40" s="190">
        <f t="shared" si="11"/>
        <v>67550</v>
      </c>
      <c r="D40" s="251" t="s">
        <v>25</v>
      </c>
      <c r="E40" s="149" t="s">
        <v>25</v>
      </c>
      <c r="F40" s="891" t="s">
        <v>25</v>
      </c>
      <c r="G40" s="217" t="s">
        <v>25</v>
      </c>
      <c r="H40" s="149" t="s">
        <v>25</v>
      </c>
      <c r="I40" s="891" t="s">
        <v>25</v>
      </c>
      <c r="J40" s="246">
        <v>67550</v>
      </c>
      <c r="K40" s="321"/>
      <c r="L40" s="95">
        <f t="shared" si="18"/>
        <v>67550</v>
      </c>
      <c r="M40" s="282" t="s">
        <v>25</v>
      </c>
      <c r="N40" s="149" t="s">
        <v>25</v>
      </c>
      <c r="O40" s="149" t="s">
        <v>25</v>
      </c>
      <c r="P40" s="645"/>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337" t="s">
        <v>25</v>
      </c>
      <c r="K41" s="37" t="s">
        <v>25</v>
      </c>
      <c r="L41" s="164" t="s">
        <v>25</v>
      </c>
      <c r="M41" s="280" t="s">
        <v>25</v>
      </c>
      <c r="N41" s="122" t="s">
        <v>25</v>
      </c>
      <c r="O41" s="122" t="s">
        <v>25</v>
      </c>
      <c r="P41" s="764"/>
      <c r="Q41" s="182"/>
    </row>
    <row r="42" spans="1:17" s="19" customFormat="1" ht="24" hidden="1" x14ac:dyDescent="0.25">
      <c r="A42" s="50">
        <v>21490</v>
      </c>
      <c r="B42" s="51" t="s">
        <v>43</v>
      </c>
      <c r="C42" s="192">
        <f>SUM(F42,I42,L42)</f>
        <v>0</v>
      </c>
      <c r="D42" s="254">
        <f t="shared" ref="D42:E42" si="19">D43</f>
        <v>0</v>
      </c>
      <c r="E42" s="52">
        <f t="shared" si="19"/>
        <v>0</v>
      </c>
      <c r="F42" s="255">
        <f>F43</f>
        <v>0</v>
      </c>
      <c r="G42" s="219">
        <f t="shared" ref="G42:K42" si="20">G43</f>
        <v>0</v>
      </c>
      <c r="H42" s="52">
        <f t="shared" si="20"/>
        <v>0</v>
      </c>
      <c r="I42" s="271">
        <f t="shared" si="20"/>
        <v>0</v>
      </c>
      <c r="J42" s="254">
        <f t="shared" si="20"/>
        <v>0</v>
      </c>
      <c r="K42" s="52">
        <f t="shared" si="20"/>
        <v>0</v>
      </c>
      <c r="L42" s="255">
        <f>L43</f>
        <v>0</v>
      </c>
      <c r="M42" s="280" t="s">
        <v>25</v>
      </c>
      <c r="N42" s="122" t="s">
        <v>25</v>
      </c>
      <c r="O42" s="122" t="s">
        <v>25</v>
      </c>
      <c r="P42" s="764"/>
      <c r="Q42" s="182"/>
    </row>
    <row r="43" spans="1:17" s="19" customFormat="1" ht="24"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508"/>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764"/>
      <c r="Q44" s="297"/>
    </row>
    <row r="45" spans="1:17" ht="24" hidden="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766"/>
      <c r="Q45" s="297"/>
    </row>
    <row r="46" spans="1:17" ht="24" hidden="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766"/>
      <c r="Q46" s="297"/>
    </row>
    <row r="47" spans="1:17" x14ac:dyDescent="0.25">
      <c r="A47" s="60"/>
      <c r="B47" s="58"/>
      <c r="C47" s="195"/>
      <c r="D47" s="261"/>
      <c r="E47" s="707"/>
      <c r="F47" s="892"/>
      <c r="G47" s="222"/>
      <c r="H47" s="273"/>
      <c r="I47" s="892"/>
      <c r="J47" s="259"/>
      <c r="K47" s="59"/>
      <c r="L47" s="167"/>
      <c r="M47" s="285"/>
      <c r="N47" s="107"/>
      <c r="O47" s="152"/>
      <c r="P47" s="766"/>
      <c r="Q47" s="297"/>
    </row>
    <row r="48" spans="1:17" s="19" customFormat="1" x14ac:dyDescent="0.25">
      <c r="A48" s="61"/>
      <c r="B48" s="62" t="s">
        <v>48</v>
      </c>
      <c r="C48" s="196"/>
      <c r="D48" s="262"/>
      <c r="E48" s="887"/>
      <c r="F48" s="893"/>
      <c r="G48" s="223"/>
      <c r="H48" s="153"/>
      <c r="I48" s="893"/>
      <c r="J48" s="133"/>
      <c r="K48" s="108"/>
      <c r="L48" s="168"/>
      <c r="M48" s="223"/>
      <c r="N48" s="108"/>
      <c r="O48" s="153"/>
      <c r="P48" s="767"/>
      <c r="Q48" s="182"/>
    </row>
    <row r="49" spans="1:17" s="19" customFormat="1" ht="12.75" thickBot="1" x14ac:dyDescent="0.3">
      <c r="A49" s="63"/>
      <c r="B49" s="20" t="s">
        <v>49</v>
      </c>
      <c r="C49" s="197">
        <f t="shared" ref="C49:C112" si="24">SUM(F49,I49,L49,O49)</f>
        <v>1167449</v>
      </c>
      <c r="D49" s="134">
        <f t="shared" ref="D49:E49" si="25">SUM(D50,D281)</f>
        <v>512674</v>
      </c>
      <c r="E49" s="117">
        <f t="shared" si="25"/>
        <v>0</v>
      </c>
      <c r="F49" s="894">
        <f>SUM(F50,F281)</f>
        <v>512674</v>
      </c>
      <c r="G49" s="224">
        <f t="shared" ref="G49:O49" si="26">SUM(G50,G281)</f>
        <v>34822</v>
      </c>
      <c r="H49" s="117">
        <f t="shared" si="26"/>
        <v>-9202</v>
      </c>
      <c r="I49" s="894">
        <f t="shared" si="26"/>
        <v>25620</v>
      </c>
      <c r="J49" s="134">
        <f t="shared" si="26"/>
        <v>628310</v>
      </c>
      <c r="K49" s="64">
        <f t="shared" si="26"/>
        <v>0</v>
      </c>
      <c r="L49" s="169">
        <f t="shared" si="26"/>
        <v>628310</v>
      </c>
      <c r="M49" s="224">
        <f t="shared" si="26"/>
        <v>845</v>
      </c>
      <c r="N49" s="64">
        <f t="shared" si="26"/>
        <v>0</v>
      </c>
      <c r="O49" s="117">
        <f t="shared" si="26"/>
        <v>845</v>
      </c>
      <c r="P49" s="768"/>
      <c r="Q49" s="182"/>
    </row>
    <row r="50" spans="1:17" s="19" customFormat="1" ht="36.75" thickTop="1" x14ac:dyDescent="0.25">
      <c r="A50" s="65"/>
      <c r="B50" s="66" t="s">
        <v>50</v>
      </c>
      <c r="C50" s="198">
        <f t="shared" si="24"/>
        <v>1167449</v>
      </c>
      <c r="D50" s="135">
        <f t="shared" ref="D50:E50" si="27">SUM(D51,D193)</f>
        <v>512674</v>
      </c>
      <c r="E50" s="274">
        <f t="shared" si="27"/>
        <v>0</v>
      </c>
      <c r="F50" s="895">
        <f>SUM(F51,F193)</f>
        <v>512674</v>
      </c>
      <c r="G50" s="225">
        <f t="shared" ref="G50:O50" si="28">SUM(G51,G193)</f>
        <v>34822</v>
      </c>
      <c r="H50" s="274">
        <f t="shared" si="28"/>
        <v>-9202</v>
      </c>
      <c r="I50" s="895">
        <f t="shared" si="28"/>
        <v>25620</v>
      </c>
      <c r="J50" s="135">
        <f t="shared" si="28"/>
        <v>628310</v>
      </c>
      <c r="K50" s="67">
        <f t="shared" si="28"/>
        <v>0</v>
      </c>
      <c r="L50" s="170">
        <f t="shared" si="28"/>
        <v>628310</v>
      </c>
      <c r="M50" s="225">
        <f t="shared" si="28"/>
        <v>845</v>
      </c>
      <c r="N50" s="67">
        <f t="shared" si="28"/>
        <v>0</v>
      </c>
      <c r="O50" s="274">
        <f t="shared" si="28"/>
        <v>845</v>
      </c>
      <c r="P50" s="769"/>
      <c r="Q50" s="182"/>
    </row>
    <row r="51" spans="1:17" s="19" customFormat="1" ht="24" x14ac:dyDescent="0.25">
      <c r="A51" s="68"/>
      <c r="B51" s="16" t="s">
        <v>51</v>
      </c>
      <c r="C51" s="199">
        <f t="shared" si="24"/>
        <v>1105525</v>
      </c>
      <c r="D51" s="136">
        <f t="shared" ref="D51:E51" si="29">SUM(D52,D74,D172,D186)</f>
        <v>505249</v>
      </c>
      <c r="E51" s="275">
        <f t="shared" si="29"/>
        <v>0</v>
      </c>
      <c r="F51" s="896">
        <f>SUM(F52,F74,F172,F186)</f>
        <v>505249</v>
      </c>
      <c r="G51" s="226">
        <f t="shared" ref="G51:O51" si="30">SUM(G52,G74,G172,G186)</f>
        <v>34822</v>
      </c>
      <c r="H51" s="275">
        <f t="shared" si="30"/>
        <v>-9202</v>
      </c>
      <c r="I51" s="896">
        <f t="shared" si="30"/>
        <v>25620</v>
      </c>
      <c r="J51" s="136">
        <f t="shared" si="30"/>
        <v>573811</v>
      </c>
      <c r="K51" s="69">
        <f t="shared" si="30"/>
        <v>0</v>
      </c>
      <c r="L51" s="171">
        <f t="shared" si="30"/>
        <v>573811</v>
      </c>
      <c r="M51" s="226">
        <f t="shared" si="30"/>
        <v>845</v>
      </c>
      <c r="N51" s="69">
        <f t="shared" si="30"/>
        <v>0</v>
      </c>
      <c r="O51" s="275">
        <f t="shared" si="30"/>
        <v>845</v>
      </c>
      <c r="P51" s="770"/>
      <c r="Q51" s="182"/>
    </row>
    <row r="52" spans="1:17" s="19" customFormat="1" x14ac:dyDescent="0.25">
      <c r="A52" s="70">
        <v>1000</v>
      </c>
      <c r="B52" s="70" t="s">
        <v>52</v>
      </c>
      <c r="C52" s="200">
        <f t="shared" si="24"/>
        <v>659011</v>
      </c>
      <c r="D52" s="137">
        <f t="shared" ref="D52:E52" si="31">SUM(D53,D66)</f>
        <v>499521</v>
      </c>
      <c r="E52" s="125">
        <f t="shared" si="31"/>
        <v>0</v>
      </c>
      <c r="F52" s="897">
        <f>SUM(F53,F66)</f>
        <v>499521</v>
      </c>
      <c r="G52" s="227">
        <f t="shared" ref="G52:O52" si="32">SUM(G53,G66)</f>
        <v>2613</v>
      </c>
      <c r="H52" s="125">
        <f t="shared" si="32"/>
        <v>-2613</v>
      </c>
      <c r="I52" s="897">
        <f t="shared" si="32"/>
        <v>0</v>
      </c>
      <c r="J52" s="137">
        <f t="shared" si="32"/>
        <v>159490</v>
      </c>
      <c r="K52" s="71">
        <f t="shared" si="32"/>
        <v>0</v>
      </c>
      <c r="L52" s="172">
        <f t="shared" si="32"/>
        <v>159490</v>
      </c>
      <c r="M52" s="227">
        <f t="shared" si="32"/>
        <v>0</v>
      </c>
      <c r="N52" s="71">
        <f t="shared" si="32"/>
        <v>0</v>
      </c>
      <c r="O52" s="125">
        <f t="shared" si="32"/>
        <v>0</v>
      </c>
      <c r="P52" s="771"/>
      <c r="Q52" s="182"/>
    </row>
    <row r="53" spans="1:17" x14ac:dyDescent="0.25">
      <c r="A53" s="35">
        <v>1100</v>
      </c>
      <c r="B53" s="72" t="s">
        <v>53</v>
      </c>
      <c r="C53" s="188">
        <f t="shared" si="24"/>
        <v>494839</v>
      </c>
      <c r="D53" s="130">
        <f t="shared" ref="D53:E53" si="33">SUM(D54,D57,D65)</f>
        <v>489825</v>
      </c>
      <c r="E53" s="123">
        <f t="shared" si="33"/>
        <v>0</v>
      </c>
      <c r="F53" s="898">
        <f>SUM(F54,F57,F65)</f>
        <v>489825</v>
      </c>
      <c r="G53" s="228">
        <f t="shared" ref="G53:N53" si="34">SUM(G54,G57,G65)</f>
        <v>0</v>
      </c>
      <c r="H53" s="123">
        <f t="shared" si="34"/>
        <v>0</v>
      </c>
      <c r="I53" s="898">
        <f t="shared" si="34"/>
        <v>0</v>
      </c>
      <c r="J53" s="130">
        <f t="shared" si="34"/>
        <v>5014</v>
      </c>
      <c r="K53" s="38">
        <f t="shared" si="34"/>
        <v>0</v>
      </c>
      <c r="L53" s="175">
        <f t="shared" si="34"/>
        <v>5014</v>
      </c>
      <c r="M53" s="228">
        <f t="shared" si="34"/>
        <v>0</v>
      </c>
      <c r="N53" s="38">
        <f t="shared" si="34"/>
        <v>0</v>
      </c>
      <c r="O53" s="123">
        <f>SUM(O54,O57,O65)</f>
        <v>0</v>
      </c>
      <c r="P53" s="772"/>
      <c r="Q53" s="297"/>
    </row>
    <row r="54" spans="1:17" x14ac:dyDescent="0.25">
      <c r="A54" s="73">
        <v>1110</v>
      </c>
      <c r="B54" s="58" t="s">
        <v>54</v>
      </c>
      <c r="C54" s="195">
        <f>SUM(F54,I54,L54,O54)</f>
        <v>446621</v>
      </c>
      <c r="D54" s="86">
        <f>SUM(D55:D56)</f>
        <v>446621</v>
      </c>
      <c r="E54" s="154">
        <f>SUM(E55:E56)</f>
        <v>0</v>
      </c>
      <c r="F54" s="907">
        <f>SUM(F55:F56)</f>
        <v>446621</v>
      </c>
      <c r="G54" s="229">
        <f t="shared" ref="G54:H54" si="35">SUM(G55:G56)</f>
        <v>0</v>
      </c>
      <c r="H54" s="154">
        <f t="shared" si="35"/>
        <v>0</v>
      </c>
      <c r="I54" s="907">
        <f>SUM(I55:I56)</f>
        <v>0</v>
      </c>
      <c r="J54" s="86">
        <f t="shared" ref="J54:K54" si="36">SUM(J55:J56)</f>
        <v>0</v>
      </c>
      <c r="K54" s="74">
        <f t="shared" si="36"/>
        <v>0</v>
      </c>
      <c r="L54" s="174">
        <f>SUM(L55:L56)</f>
        <v>0</v>
      </c>
      <c r="M54" s="229">
        <f t="shared" ref="M54:N54" si="37">SUM(M55:M56)</f>
        <v>0</v>
      </c>
      <c r="N54" s="74">
        <f t="shared" si="37"/>
        <v>0</v>
      </c>
      <c r="O54" s="154">
        <f>SUM(O55:O56)</f>
        <v>0</v>
      </c>
      <c r="P54" s="766"/>
      <c r="Q54" s="297"/>
    </row>
    <row r="55" spans="1:17" hidden="1" x14ac:dyDescent="0.25">
      <c r="A55" s="27">
        <v>1111</v>
      </c>
      <c r="B55" s="40" t="s">
        <v>55</v>
      </c>
      <c r="C55" s="189">
        <f t="shared" si="24"/>
        <v>0</v>
      </c>
      <c r="D55" s="263">
        <v>0</v>
      </c>
      <c r="E55" s="42"/>
      <c r="F55" s="176">
        <f>D55+E55</f>
        <v>0</v>
      </c>
      <c r="G55" s="220"/>
      <c r="H55" s="42"/>
      <c r="I55" s="90">
        <f>G55+H55</f>
        <v>0</v>
      </c>
      <c r="J55" s="263"/>
      <c r="K55" s="42"/>
      <c r="L55" s="176">
        <f>J55+K55</f>
        <v>0</v>
      </c>
      <c r="M55" s="220"/>
      <c r="N55" s="42"/>
      <c r="O55" s="90">
        <f>M55+N55</f>
        <v>0</v>
      </c>
      <c r="P55" s="765"/>
      <c r="Q55" s="297"/>
    </row>
    <row r="56" spans="1:17" ht="24" customHeight="1" x14ac:dyDescent="0.25">
      <c r="A56" s="30">
        <v>1119</v>
      </c>
      <c r="B56" s="43" t="s">
        <v>56</v>
      </c>
      <c r="C56" s="190">
        <f t="shared" si="24"/>
        <v>446621</v>
      </c>
      <c r="D56" s="264">
        <v>446621</v>
      </c>
      <c r="E56" s="705"/>
      <c r="F56" s="899">
        <f>D56+E56</f>
        <v>446621</v>
      </c>
      <c r="G56" s="230"/>
      <c r="H56" s="705"/>
      <c r="I56" s="899">
        <f>G56+H56</f>
        <v>0</v>
      </c>
      <c r="J56" s="264"/>
      <c r="K56" s="45"/>
      <c r="L56" s="95">
        <f>J56+K56</f>
        <v>0</v>
      </c>
      <c r="M56" s="230"/>
      <c r="N56" s="45"/>
      <c r="O56" s="91">
        <f>M56+N56</f>
        <v>0</v>
      </c>
      <c r="P56" s="645"/>
      <c r="Q56" s="297"/>
    </row>
    <row r="57" spans="1:17" ht="23.25" customHeight="1" x14ac:dyDescent="0.25">
      <c r="A57" s="75">
        <v>1140</v>
      </c>
      <c r="B57" s="43" t="s">
        <v>57</v>
      </c>
      <c r="C57" s="190">
        <f t="shared" si="24"/>
        <v>47618</v>
      </c>
      <c r="D57" s="132">
        <f t="shared" ref="D57:E57" si="38">SUM(D58:D64)</f>
        <v>42604</v>
      </c>
      <c r="E57" s="91">
        <f t="shared" si="38"/>
        <v>0</v>
      </c>
      <c r="F57" s="899">
        <f>SUM(F58:F64)</f>
        <v>42604</v>
      </c>
      <c r="G57" s="231">
        <f t="shared" ref="G57:N57" si="39">SUM(G58:G64)</f>
        <v>0</v>
      </c>
      <c r="H57" s="91">
        <f t="shared" si="39"/>
        <v>0</v>
      </c>
      <c r="I57" s="899">
        <f t="shared" si="39"/>
        <v>0</v>
      </c>
      <c r="J57" s="132">
        <f t="shared" si="39"/>
        <v>5014</v>
      </c>
      <c r="K57" s="76">
        <f t="shared" si="39"/>
        <v>0</v>
      </c>
      <c r="L57" s="95">
        <f t="shared" si="39"/>
        <v>5014</v>
      </c>
      <c r="M57" s="231">
        <f t="shared" si="39"/>
        <v>0</v>
      </c>
      <c r="N57" s="76">
        <f t="shared" si="39"/>
        <v>0</v>
      </c>
      <c r="O57" s="91">
        <f>SUM(O58:O64)</f>
        <v>0</v>
      </c>
      <c r="P57" s="645"/>
      <c r="Q57" s="297"/>
    </row>
    <row r="58" spans="1:17" x14ac:dyDescent="0.25">
      <c r="A58" s="30">
        <v>1141</v>
      </c>
      <c r="B58" s="43" t="s">
        <v>58</v>
      </c>
      <c r="C58" s="190">
        <f t="shared" si="24"/>
        <v>12247</v>
      </c>
      <c r="D58" s="264">
        <v>12247</v>
      </c>
      <c r="E58" s="705"/>
      <c r="F58" s="899">
        <f t="shared" ref="F58:F65" si="40">D58+E58</f>
        <v>12247</v>
      </c>
      <c r="G58" s="230"/>
      <c r="H58" s="705"/>
      <c r="I58" s="899">
        <f t="shared" ref="I58:I65" si="41">G58+H58</f>
        <v>0</v>
      </c>
      <c r="J58" s="264"/>
      <c r="K58" s="45"/>
      <c r="L58" s="95">
        <f t="shared" ref="L58:L65" si="42">J58+K58</f>
        <v>0</v>
      </c>
      <c r="M58" s="230"/>
      <c r="N58" s="45"/>
      <c r="O58" s="91">
        <f t="shared" ref="O58:O65" si="43">M58+N58</f>
        <v>0</v>
      </c>
      <c r="P58" s="645"/>
      <c r="Q58" s="297"/>
    </row>
    <row r="59" spans="1:17" ht="24.75" customHeight="1" x14ac:dyDescent="0.25">
      <c r="A59" s="30">
        <v>1142</v>
      </c>
      <c r="B59" s="43" t="s">
        <v>59</v>
      </c>
      <c r="C59" s="190">
        <f t="shared" si="24"/>
        <v>9479</v>
      </c>
      <c r="D59" s="264">
        <v>9479</v>
      </c>
      <c r="E59" s="705"/>
      <c r="F59" s="899">
        <f t="shared" si="40"/>
        <v>9479</v>
      </c>
      <c r="G59" s="230"/>
      <c r="H59" s="705"/>
      <c r="I59" s="899">
        <f t="shared" si="41"/>
        <v>0</v>
      </c>
      <c r="J59" s="264"/>
      <c r="K59" s="45"/>
      <c r="L59" s="95">
        <f t="shared" si="42"/>
        <v>0</v>
      </c>
      <c r="M59" s="230"/>
      <c r="N59" s="45"/>
      <c r="O59" s="91">
        <f t="shared" si="43"/>
        <v>0</v>
      </c>
      <c r="P59" s="645"/>
      <c r="Q59" s="297"/>
    </row>
    <row r="60" spans="1:17" ht="24" hidden="1" x14ac:dyDescent="0.25">
      <c r="A60" s="30">
        <v>1145</v>
      </c>
      <c r="B60" s="43" t="s">
        <v>60</v>
      </c>
      <c r="C60" s="190">
        <f t="shared" si="24"/>
        <v>0</v>
      </c>
      <c r="D60" s="264">
        <v>0</v>
      </c>
      <c r="E60" s="45"/>
      <c r="F60" s="95">
        <f t="shared" si="40"/>
        <v>0</v>
      </c>
      <c r="G60" s="230"/>
      <c r="H60" s="45"/>
      <c r="I60" s="91">
        <f t="shared" si="41"/>
        <v>0</v>
      </c>
      <c r="J60" s="264"/>
      <c r="K60" s="45"/>
      <c r="L60" s="95">
        <f t="shared" si="42"/>
        <v>0</v>
      </c>
      <c r="M60" s="230"/>
      <c r="N60" s="45"/>
      <c r="O60" s="91">
        <f t="shared" si="43"/>
        <v>0</v>
      </c>
      <c r="P60" s="645"/>
      <c r="Q60" s="297"/>
    </row>
    <row r="61" spans="1:17" ht="27.75" hidden="1" customHeight="1" x14ac:dyDescent="0.25">
      <c r="A61" s="30">
        <v>1146</v>
      </c>
      <c r="B61" s="43" t="s">
        <v>61</v>
      </c>
      <c r="C61" s="190">
        <f t="shared" si="24"/>
        <v>0</v>
      </c>
      <c r="D61" s="264">
        <v>0</v>
      </c>
      <c r="E61" s="45"/>
      <c r="F61" s="95">
        <f t="shared" si="40"/>
        <v>0</v>
      </c>
      <c r="G61" s="230"/>
      <c r="H61" s="45"/>
      <c r="I61" s="91">
        <f t="shared" si="41"/>
        <v>0</v>
      </c>
      <c r="J61" s="264"/>
      <c r="K61" s="45"/>
      <c r="L61" s="95">
        <f t="shared" si="42"/>
        <v>0</v>
      </c>
      <c r="M61" s="230"/>
      <c r="N61" s="45"/>
      <c r="O61" s="91">
        <f t="shared" si="43"/>
        <v>0</v>
      </c>
      <c r="P61" s="645"/>
      <c r="Q61" s="297"/>
    </row>
    <row r="62" spans="1:17" x14ac:dyDescent="0.25">
      <c r="A62" s="30">
        <v>1147</v>
      </c>
      <c r="B62" s="43" t="s">
        <v>62</v>
      </c>
      <c r="C62" s="190">
        <f t="shared" si="24"/>
        <v>5014</v>
      </c>
      <c r="D62" s="264">
        <v>0</v>
      </c>
      <c r="E62" s="705"/>
      <c r="F62" s="899">
        <f t="shared" si="40"/>
        <v>0</v>
      </c>
      <c r="G62" s="230"/>
      <c r="H62" s="705"/>
      <c r="I62" s="899">
        <f t="shared" si="41"/>
        <v>0</v>
      </c>
      <c r="J62" s="264">
        <v>5014</v>
      </c>
      <c r="K62" s="45"/>
      <c r="L62" s="95">
        <f t="shared" si="42"/>
        <v>5014</v>
      </c>
      <c r="M62" s="230"/>
      <c r="N62" s="45"/>
      <c r="O62" s="91">
        <f t="shared" si="43"/>
        <v>0</v>
      </c>
      <c r="P62" s="645"/>
      <c r="Q62" s="297"/>
    </row>
    <row r="63" spans="1:17" x14ac:dyDescent="0.25">
      <c r="A63" s="30">
        <v>1148</v>
      </c>
      <c r="B63" s="43" t="s">
        <v>63</v>
      </c>
      <c r="C63" s="190">
        <f t="shared" si="24"/>
        <v>20878</v>
      </c>
      <c r="D63" s="264">
        <v>20878</v>
      </c>
      <c r="E63" s="705"/>
      <c r="F63" s="899">
        <f t="shared" si="40"/>
        <v>20878</v>
      </c>
      <c r="G63" s="230"/>
      <c r="H63" s="705"/>
      <c r="I63" s="899">
        <f t="shared" si="41"/>
        <v>0</v>
      </c>
      <c r="J63" s="264"/>
      <c r="K63" s="45"/>
      <c r="L63" s="95">
        <f t="shared" si="42"/>
        <v>0</v>
      </c>
      <c r="M63" s="230"/>
      <c r="N63" s="45"/>
      <c r="O63" s="91">
        <f t="shared" si="43"/>
        <v>0</v>
      </c>
      <c r="P63" s="645"/>
      <c r="Q63" s="297"/>
    </row>
    <row r="64" spans="1:17" ht="36" hidden="1" x14ac:dyDescent="0.25">
      <c r="A64" s="30">
        <v>1149</v>
      </c>
      <c r="B64" s="43" t="s">
        <v>64</v>
      </c>
      <c r="C64" s="190">
        <f t="shared" si="24"/>
        <v>0</v>
      </c>
      <c r="D64" s="264">
        <v>0</v>
      </c>
      <c r="E64" s="45"/>
      <c r="F64" s="95">
        <f t="shared" si="40"/>
        <v>0</v>
      </c>
      <c r="G64" s="230"/>
      <c r="H64" s="45"/>
      <c r="I64" s="91">
        <f t="shared" si="41"/>
        <v>0</v>
      </c>
      <c r="J64" s="264"/>
      <c r="K64" s="45"/>
      <c r="L64" s="95">
        <f t="shared" si="42"/>
        <v>0</v>
      </c>
      <c r="M64" s="230"/>
      <c r="N64" s="45"/>
      <c r="O64" s="91">
        <f t="shared" si="43"/>
        <v>0</v>
      </c>
      <c r="P64" s="645"/>
      <c r="Q64" s="297"/>
    </row>
    <row r="65" spans="1:17" ht="36" x14ac:dyDescent="0.25">
      <c r="A65" s="73">
        <v>1150</v>
      </c>
      <c r="B65" s="58" t="s">
        <v>65</v>
      </c>
      <c r="C65" s="195">
        <f t="shared" si="24"/>
        <v>600</v>
      </c>
      <c r="D65" s="261">
        <v>600</v>
      </c>
      <c r="E65" s="707"/>
      <c r="F65" s="907">
        <f t="shared" si="40"/>
        <v>600</v>
      </c>
      <c r="G65" s="232"/>
      <c r="H65" s="707"/>
      <c r="I65" s="907">
        <f t="shared" si="41"/>
        <v>0</v>
      </c>
      <c r="J65" s="261"/>
      <c r="K65" s="77"/>
      <c r="L65" s="174">
        <f t="shared" si="42"/>
        <v>0</v>
      </c>
      <c r="M65" s="232"/>
      <c r="N65" s="77"/>
      <c r="O65" s="154">
        <f t="shared" si="43"/>
        <v>0</v>
      </c>
      <c r="P65" s="766"/>
      <c r="Q65" s="297"/>
    </row>
    <row r="66" spans="1:17" ht="36" x14ac:dyDescent="0.25">
      <c r="A66" s="35">
        <v>1200</v>
      </c>
      <c r="B66" s="72" t="s">
        <v>66</v>
      </c>
      <c r="C66" s="188">
        <f t="shared" si="24"/>
        <v>164172</v>
      </c>
      <c r="D66" s="130">
        <f t="shared" ref="D66:E66" si="44">SUM(D67:D68)</f>
        <v>9696</v>
      </c>
      <c r="E66" s="123">
        <f t="shared" si="44"/>
        <v>0</v>
      </c>
      <c r="F66" s="898">
        <f>SUM(F67:F68)</f>
        <v>9696</v>
      </c>
      <c r="G66" s="228">
        <f t="shared" ref="G66:N66" si="45">SUM(G67:G68)</f>
        <v>2613</v>
      </c>
      <c r="H66" s="123">
        <f t="shared" si="45"/>
        <v>-2613</v>
      </c>
      <c r="I66" s="898">
        <f t="shared" si="45"/>
        <v>0</v>
      </c>
      <c r="J66" s="130">
        <f t="shared" si="45"/>
        <v>154476</v>
      </c>
      <c r="K66" s="38">
        <f t="shared" si="45"/>
        <v>0</v>
      </c>
      <c r="L66" s="175">
        <f t="shared" si="45"/>
        <v>154476</v>
      </c>
      <c r="M66" s="228">
        <f t="shared" si="45"/>
        <v>0</v>
      </c>
      <c r="N66" s="38">
        <f t="shared" si="45"/>
        <v>0</v>
      </c>
      <c r="O66" s="123">
        <f>SUM(O67:O68)</f>
        <v>0</v>
      </c>
      <c r="P66" s="764"/>
      <c r="Q66" s="297"/>
    </row>
    <row r="67" spans="1:17" ht="24" x14ac:dyDescent="0.25">
      <c r="A67" s="657">
        <v>1210</v>
      </c>
      <c r="B67" s="40" t="s">
        <v>67</v>
      </c>
      <c r="C67" s="189">
        <f t="shared" si="24"/>
        <v>120437</v>
      </c>
      <c r="D67" s="263"/>
      <c r="E67" s="703"/>
      <c r="F67" s="900">
        <f>D67+E67</f>
        <v>0</v>
      </c>
      <c r="G67" s="220">
        <v>2613</v>
      </c>
      <c r="H67" s="703">
        <v>-2613</v>
      </c>
      <c r="I67" s="900">
        <f>G67+H67</f>
        <v>0</v>
      </c>
      <c r="J67" s="263">
        <v>120437</v>
      </c>
      <c r="K67" s="42"/>
      <c r="L67" s="176">
        <f>J67+K67</f>
        <v>120437</v>
      </c>
      <c r="M67" s="220"/>
      <c r="N67" s="42"/>
      <c r="O67" s="90">
        <f>M67+N67</f>
        <v>0</v>
      </c>
      <c r="P67" s="765" t="s">
        <v>656</v>
      </c>
      <c r="Q67" s="297"/>
    </row>
    <row r="68" spans="1:17" ht="24" x14ac:dyDescent="0.25">
      <c r="A68" s="75">
        <v>1220</v>
      </c>
      <c r="B68" s="43" t="s">
        <v>68</v>
      </c>
      <c r="C68" s="190">
        <f t="shared" si="24"/>
        <v>43735</v>
      </c>
      <c r="D68" s="132">
        <f t="shared" ref="D68:E68" si="46">SUM(D69:D73)</f>
        <v>9696</v>
      </c>
      <c r="E68" s="91">
        <f t="shared" si="46"/>
        <v>0</v>
      </c>
      <c r="F68" s="899">
        <f>SUM(F69:F73)</f>
        <v>9696</v>
      </c>
      <c r="G68" s="231">
        <f t="shared" ref="G68:O68" si="47">SUM(G69:G73)</f>
        <v>0</v>
      </c>
      <c r="H68" s="91">
        <f t="shared" si="47"/>
        <v>0</v>
      </c>
      <c r="I68" s="899">
        <f t="shared" si="47"/>
        <v>0</v>
      </c>
      <c r="J68" s="132">
        <f t="shared" si="47"/>
        <v>34039</v>
      </c>
      <c r="K68" s="76">
        <f t="shared" si="47"/>
        <v>0</v>
      </c>
      <c r="L68" s="95">
        <f t="shared" si="47"/>
        <v>34039</v>
      </c>
      <c r="M68" s="231">
        <f t="shared" si="47"/>
        <v>0</v>
      </c>
      <c r="N68" s="76">
        <f t="shared" si="47"/>
        <v>0</v>
      </c>
      <c r="O68" s="91">
        <f t="shared" si="47"/>
        <v>0</v>
      </c>
      <c r="P68" s="645"/>
      <c r="Q68" s="297"/>
    </row>
    <row r="69" spans="1:17" ht="60" x14ac:dyDescent="0.25">
      <c r="A69" s="30">
        <v>1221</v>
      </c>
      <c r="B69" s="43" t="s">
        <v>69</v>
      </c>
      <c r="C69" s="190">
        <f t="shared" si="24"/>
        <v>27382</v>
      </c>
      <c r="D69" s="264">
        <v>9269</v>
      </c>
      <c r="E69" s="705"/>
      <c r="F69" s="899">
        <f t="shared" ref="F69:F73" si="48">D69+E69</f>
        <v>9269</v>
      </c>
      <c r="G69" s="230"/>
      <c r="H69" s="705"/>
      <c r="I69" s="899">
        <f t="shared" ref="I69:I73" si="49">G69+H69</f>
        <v>0</v>
      </c>
      <c r="J69" s="264">
        <v>18113</v>
      </c>
      <c r="K69" s="45"/>
      <c r="L69" s="95">
        <f t="shared" ref="L69:L73" si="50">J69+K69</f>
        <v>18113</v>
      </c>
      <c r="M69" s="230"/>
      <c r="N69" s="45"/>
      <c r="O69" s="91">
        <f t="shared" ref="O69:O73" si="51">M69+N69</f>
        <v>0</v>
      </c>
      <c r="P69" s="645"/>
      <c r="Q69" s="297"/>
    </row>
    <row r="70" spans="1:17" hidden="1" x14ac:dyDescent="0.25">
      <c r="A70" s="30">
        <v>1223</v>
      </c>
      <c r="B70" s="43" t="s">
        <v>70</v>
      </c>
      <c r="C70" s="190">
        <f t="shared" si="24"/>
        <v>0</v>
      </c>
      <c r="D70" s="264">
        <v>0</v>
      </c>
      <c r="E70" s="45"/>
      <c r="F70" s="95">
        <f t="shared" si="48"/>
        <v>0</v>
      </c>
      <c r="G70" s="230"/>
      <c r="H70" s="45"/>
      <c r="I70" s="91">
        <f t="shared" si="49"/>
        <v>0</v>
      </c>
      <c r="J70" s="264">
        <v>0</v>
      </c>
      <c r="K70" s="45"/>
      <c r="L70" s="95">
        <f t="shared" si="50"/>
        <v>0</v>
      </c>
      <c r="M70" s="230"/>
      <c r="N70" s="45"/>
      <c r="O70" s="91">
        <f t="shared" si="51"/>
        <v>0</v>
      </c>
      <c r="P70" s="645"/>
      <c r="Q70" s="297"/>
    </row>
    <row r="71" spans="1:17" hidden="1" x14ac:dyDescent="0.25">
      <c r="A71" s="30">
        <v>1225</v>
      </c>
      <c r="B71" s="43" t="s">
        <v>71</v>
      </c>
      <c r="C71" s="190">
        <f t="shared" si="24"/>
        <v>0</v>
      </c>
      <c r="D71" s="264">
        <v>0</v>
      </c>
      <c r="E71" s="45"/>
      <c r="F71" s="95">
        <f t="shared" si="48"/>
        <v>0</v>
      </c>
      <c r="G71" s="230"/>
      <c r="H71" s="45"/>
      <c r="I71" s="91">
        <f t="shared" si="49"/>
        <v>0</v>
      </c>
      <c r="J71" s="264">
        <v>0</v>
      </c>
      <c r="K71" s="45"/>
      <c r="L71" s="95">
        <f t="shared" si="50"/>
        <v>0</v>
      </c>
      <c r="M71" s="230"/>
      <c r="N71" s="45"/>
      <c r="O71" s="91">
        <f t="shared" si="51"/>
        <v>0</v>
      </c>
      <c r="P71" s="645"/>
      <c r="Q71" s="297"/>
    </row>
    <row r="72" spans="1:17" ht="36" x14ac:dyDescent="0.25">
      <c r="A72" s="30">
        <v>1227</v>
      </c>
      <c r="B72" s="43" t="s">
        <v>72</v>
      </c>
      <c r="C72" s="190">
        <f t="shared" si="24"/>
        <v>15794</v>
      </c>
      <c r="D72" s="264">
        <v>0</v>
      </c>
      <c r="E72" s="705"/>
      <c r="F72" s="899">
        <f t="shared" si="48"/>
        <v>0</v>
      </c>
      <c r="G72" s="230"/>
      <c r="H72" s="705"/>
      <c r="I72" s="899">
        <f t="shared" si="49"/>
        <v>0</v>
      </c>
      <c r="J72" s="264">
        <v>15794</v>
      </c>
      <c r="K72" s="45"/>
      <c r="L72" s="95">
        <f t="shared" si="50"/>
        <v>15794</v>
      </c>
      <c r="M72" s="230"/>
      <c r="N72" s="45"/>
      <c r="O72" s="91">
        <f t="shared" si="51"/>
        <v>0</v>
      </c>
      <c r="P72" s="645"/>
      <c r="Q72" s="297"/>
    </row>
    <row r="73" spans="1:17" ht="60" x14ac:dyDescent="0.25">
      <c r="A73" s="30">
        <v>1228</v>
      </c>
      <c r="B73" s="43" t="s">
        <v>73</v>
      </c>
      <c r="C73" s="190">
        <f t="shared" si="24"/>
        <v>559</v>
      </c>
      <c r="D73" s="264">
        <v>427</v>
      </c>
      <c r="E73" s="705"/>
      <c r="F73" s="899">
        <f t="shared" si="48"/>
        <v>427</v>
      </c>
      <c r="G73" s="230"/>
      <c r="H73" s="705"/>
      <c r="I73" s="899">
        <f t="shared" si="49"/>
        <v>0</v>
      </c>
      <c r="J73" s="264">
        <v>132</v>
      </c>
      <c r="K73" s="45"/>
      <c r="L73" s="95">
        <f t="shared" si="50"/>
        <v>132</v>
      </c>
      <c r="M73" s="230"/>
      <c r="N73" s="45"/>
      <c r="O73" s="91">
        <f t="shared" si="51"/>
        <v>0</v>
      </c>
      <c r="P73" s="645"/>
      <c r="Q73" s="297"/>
    </row>
    <row r="74" spans="1:17" x14ac:dyDescent="0.25">
      <c r="A74" s="70">
        <v>2000</v>
      </c>
      <c r="B74" s="70" t="s">
        <v>74</v>
      </c>
      <c r="C74" s="200">
        <f t="shared" si="24"/>
        <v>446514</v>
      </c>
      <c r="D74" s="137">
        <f t="shared" ref="D74:E74" si="52">SUM(D75,D82,D129,D163,D164,D171)</f>
        <v>5728</v>
      </c>
      <c r="E74" s="125">
        <f t="shared" si="52"/>
        <v>0</v>
      </c>
      <c r="F74" s="897">
        <f>SUM(F75,F82,F129,F163,F164,F171)</f>
        <v>5728</v>
      </c>
      <c r="G74" s="227">
        <f t="shared" ref="G74:O74" si="53">SUM(G75,G82,G129,G163,G164,G171)</f>
        <v>32209</v>
      </c>
      <c r="H74" s="125">
        <f t="shared" si="53"/>
        <v>-6589</v>
      </c>
      <c r="I74" s="897">
        <f t="shared" si="53"/>
        <v>25620</v>
      </c>
      <c r="J74" s="137">
        <f t="shared" si="53"/>
        <v>414321</v>
      </c>
      <c r="K74" s="71">
        <f t="shared" si="53"/>
        <v>0</v>
      </c>
      <c r="L74" s="172">
        <f t="shared" si="53"/>
        <v>414321</v>
      </c>
      <c r="M74" s="227">
        <f t="shared" si="53"/>
        <v>845</v>
      </c>
      <c r="N74" s="71">
        <f t="shared" si="53"/>
        <v>0</v>
      </c>
      <c r="O74" s="125">
        <f t="shared" si="53"/>
        <v>845</v>
      </c>
      <c r="P74" s="771"/>
      <c r="Q74" s="297"/>
    </row>
    <row r="75" spans="1:17" ht="24" hidden="1" x14ac:dyDescent="0.25">
      <c r="A75" s="35">
        <v>2100</v>
      </c>
      <c r="B75" s="72" t="s">
        <v>75</v>
      </c>
      <c r="C75" s="188">
        <f t="shared" si="24"/>
        <v>0</v>
      </c>
      <c r="D75" s="130">
        <f t="shared" ref="D75:E75" si="54">SUM(D76,D79)</f>
        <v>0</v>
      </c>
      <c r="E75" s="38">
        <f t="shared" si="54"/>
        <v>0</v>
      </c>
      <c r="F75" s="175">
        <f>SUM(F76,F79)</f>
        <v>0</v>
      </c>
      <c r="G75" s="228">
        <f t="shared" ref="G75:O75" si="55">SUM(G76,G79)</f>
        <v>0</v>
      </c>
      <c r="H75" s="38">
        <f t="shared" si="55"/>
        <v>0</v>
      </c>
      <c r="I75" s="123">
        <f t="shared" si="55"/>
        <v>0</v>
      </c>
      <c r="J75" s="130">
        <f t="shared" si="55"/>
        <v>0</v>
      </c>
      <c r="K75" s="38">
        <f t="shared" si="55"/>
        <v>0</v>
      </c>
      <c r="L75" s="175">
        <f t="shared" si="55"/>
        <v>0</v>
      </c>
      <c r="M75" s="228">
        <f t="shared" si="55"/>
        <v>0</v>
      </c>
      <c r="N75" s="38">
        <f t="shared" si="55"/>
        <v>0</v>
      </c>
      <c r="O75" s="123">
        <f t="shared" si="55"/>
        <v>0</v>
      </c>
      <c r="P75" s="764"/>
      <c r="Q75" s="297"/>
    </row>
    <row r="76" spans="1:17" ht="24" hidden="1" x14ac:dyDescent="0.25">
      <c r="A76" s="657">
        <v>2110</v>
      </c>
      <c r="B76" s="40" t="s">
        <v>76</v>
      </c>
      <c r="C76" s="189">
        <f t="shared" si="24"/>
        <v>0</v>
      </c>
      <c r="D76" s="131">
        <f t="shared" ref="D76:E76" si="56">SUM(D77:D78)</f>
        <v>0</v>
      </c>
      <c r="E76" s="79">
        <f t="shared" si="56"/>
        <v>0</v>
      </c>
      <c r="F76" s="176">
        <f>SUM(F77:F78)</f>
        <v>0</v>
      </c>
      <c r="G76" s="233">
        <f t="shared" ref="G76:O76" si="57">SUM(G77:G78)</f>
        <v>0</v>
      </c>
      <c r="H76" s="79">
        <f t="shared" si="57"/>
        <v>0</v>
      </c>
      <c r="I76" s="90">
        <f t="shared" si="57"/>
        <v>0</v>
      </c>
      <c r="J76" s="131">
        <f t="shared" si="57"/>
        <v>0</v>
      </c>
      <c r="K76" s="79">
        <f t="shared" si="57"/>
        <v>0</v>
      </c>
      <c r="L76" s="176">
        <f t="shared" si="57"/>
        <v>0</v>
      </c>
      <c r="M76" s="233">
        <f t="shared" si="57"/>
        <v>0</v>
      </c>
      <c r="N76" s="79">
        <f t="shared" si="57"/>
        <v>0</v>
      </c>
      <c r="O76" s="90">
        <f t="shared" si="57"/>
        <v>0</v>
      </c>
      <c r="P76" s="765"/>
      <c r="Q76" s="297"/>
    </row>
    <row r="77" spans="1:17" hidden="1" x14ac:dyDescent="0.25">
      <c r="A77" s="30">
        <v>2111</v>
      </c>
      <c r="B77" s="43" t="s">
        <v>77</v>
      </c>
      <c r="C77" s="190">
        <f t="shared" si="24"/>
        <v>0</v>
      </c>
      <c r="D77" s="264"/>
      <c r="E77" s="45"/>
      <c r="F77" s="95">
        <f t="shared" ref="F77:F78" si="58">D77+E77</f>
        <v>0</v>
      </c>
      <c r="G77" s="230"/>
      <c r="H77" s="45"/>
      <c r="I77" s="91">
        <f t="shared" ref="I77:I78" si="59">G77+H77</f>
        <v>0</v>
      </c>
      <c r="J77" s="264"/>
      <c r="K77" s="45"/>
      <c r="L77" s="95">
        <f t="shared" ref="L77:L78" si="60">J77+K77</f>
        <v>0</v>
      </c>
      <c r="M77" s="230"/>
      <c r="N77" s="45"/>
      <c r="O77" s="91">
        <f t="shared" ref="O77:O78" si="61">M77+N77</f>
        <v>0</v>
      </c>
      <c r="P77" s="645"/>
      <c r="Q77" s="297"/>
    </row>
    <row r="78" spans="1:17" ht="24" hidden="1" x14ac:dyDescent="0.25">
      <c r="A78" s="30">
        <v>2112</v>
      </c>
      <c r="B78" s="43" t="s">
        <v>78</v>
      </c>
      <c r="C78" s="190">
        <f t="shared" si="24"/>
        <v>0</v>
      </c>
      <c r="D78" s="264"/>
      <c r="E78" s="45"/>
      <c r="F78" s="95">
        <f t="shared" si="58"/>
        <v>0</v>
      </c>
      <c r="G78" s="230"/>
      <c r="H78" s="45"/>
      <c r="I78" s="91">
        <f t="shared" si="59"/>
        <v>0</v>
      </c>
      <c r="J78" s="264"/>
      <c r="K78" s="45"/>
      <c r="L78" s="95">
        <f t="shared" si="60"/>
        <v>0</v>
      </c>
      <c r="M78" s="230"/>
      <c r="N78" s="45"/>
      <c r="O78" s="91">
        <f t="shared" si="61"/>
        <v>0</v>
      </c>
      <c r="P78" s="645"/>
      <c r="Q78" s="297"/>
    </row>
    <row r="79" spans="1:17" ht="24" hidden="1" x14ac:dyDescent="0.25">
      <c r="A79" s="75">
        <v>2120</v>
      </c>
      <c r="B79" s="43" t="s">
        <v>79</v>
      </c>
      <c r="C79" s="190">
        <f t="shared" si="24"/>
        <v>0</v>
      </c>
      <c r="D79" s="132">
        <f t="shared" ref="D79:E79" si="62">SUM(D80:D81)</f>
        <v>0</v>
      </c>
      <c r="E79" s="76">
        <f t="shared" si="62"/>
        <v>0</v>
      </c>
      <c r="F79" s="95">
        <f>SUM(F80:F81)</f>
        <v>0</v>
      </c>
      <c r="G79" s="231">
        <f t="shared" ref="G79:O79" si="63">SUM(G80:G81)</f>
        <v>0</v>
      </c>
      <c r="H79" s="76">
        <f t="shared" si="63"/>
        <v>0</v>
      </c>
      <c r="I79" s="91">
        <f t="shared" si="63"/>
        <v>0</v>
      </c>
      <c r="J79" s="132">
        <f t="shared" si="63"/>
        <v>0</v>
      </c>
      <c r="K79" s="76">
        <f t="shared" si="63"/>
        <v>0</v>
      </c>
      <c r="L79" s="95">
        <f t="shared" si="63"/>
        <v>0</v>
      </c>
      <c r="M79" s="231">
        <f t="shared" si="63"/>
        <v>0</v>
      </c>
      <c r="N79" s="76">
        <f t="shared" si="63"/>
        <v>0</v>
      </c>
      <c r="O79" s="91">
        <f t="shared" si="63"/>
        <v>0</v>
      </c>
      <c r="P79" s="645"/>
      <c r="Q79" s="297"/>
    </row>
    <row r="80" spans="1:17" hidden="1" x14ac:dyDescent="0.25">
      <c r="A80" s="30">
        <v>2121</v>
      </c>
      <c r="B80" s="43" t="s">
        <v>77</v>
      </c>
      <c r="C80" s="190">
        <f t="shared" si="24"/>
        <v>0</v>
      </c>
      <c r="D80" s="264"/>
      <c r="E80" s="45"/>
      <c r="F80" s="95">
        <f t="shared" ref="F80:F81" si="64">D80+E80</f>
        <v>0</v>
      </c>
      <c r="G80" s="230"/>
      <c r="H80" s="45"/>
      <c r="I80" s="91">
        <f t="shared" ref="I80:I81" si="65">G80+H80</f>
        <v>0</v>
      </c>
      <c r="J80" s="264"/>
      <c r="K80" s="45"/>
      <c r="L80" s="95">
        <f t="shared" ref="L80:L81" si="66">J80+K80</f>
        <v>0</v>
      </c>
      <c r="M80" s="230"/>
      <c r="N80" s="45"/>
      <c r="O80" s="91">
        <f t="shared" ref="O80:O81" si="67">M80+N80</f>
        <v>0</v>
      </c>
      <c r="P80" s="645"/>
      <c r="Q80" s="297"/>
    </row>
    <row r="81" spans="1:17" ht="24" hidden="1" x14ac:dyDescent="0.25">
      <c r="A81" s="30">
        <v>2122</v>
      </c>
      <c r="B81" s="43" t="s">
        <v>78</v>
      </c>
      <c r="C81" s="190">
        <f t="shared" si="24"/>
        <v>0</v>
      </c>
      <c r="D81" s="264"/>
      <c r="E81" s="45"/>
      <c r="F81" s="95">
        <f t="shared" si="64"/>
        <v>0</v>
      </c>
      <c r="G81" s="230"/>
      <c r="H81" s="45"/>
      <c r="I81" s="91">
        <f t="shared" si="65"/>
        <v>0</v>
      </c>
      <c r="J81" s="264"/>
      <c r="K81" s="45"/>
      <c r="L81" s="95">
        <f t="shared" si="66"/>
        <v>0</v>
      </c>
      <c r="M81" s="230"/>
      <c r="N81" s="45"/>
      <c r="O81" s="91">
        <f t="shared" si="67"/>
        <v>0</v>
      </c>
      <c r="P81" s="645"/>
      <c r="Q81" s="297"/>
    </row>
    <row r="82" spans="1:17" x14ac:dyDescent="0.25">
      <c r="A82" s="35">
        <v>2200</v>
      </c>
      <c r="B82" s="72" t="s">
        <v>80</v>
      </c>
      <c r="C82" s="188">
        <f t="shared" si="24"/>
        <v>204852</v>
      </c>
      <c r="D82" s="130">
        <f t="shared" ref="D82:E82" si="68">SUM(D83,D88,D94,D102,D111,D115,D121,D127)</f>
        <v>4828</v>
      </c>
      <c r="E82" s="123">
        <f t="shared" si="68"/>
        <v>0</v>
      </c>
      <c r="F82" s="898">
        <f>SUM(F83,F88,F94,F102,F111,F115,F121,F127)</f>
        <v>4828</v>
      </c>
      <c r="G82" s="228">
        <f t="shared" ref="G82:O82" si="69">SUM(G83,G88,G94,G102,G111,G115,G121,G127)</f>
        <v>28640</v>
      </c>
      <c r="H82" s="123">
        <f t="shared" si="69"/>
        <v>-3020</v>
      </c>
      <c r="I82" s="898">
        <f t="shared" si="69"/>
        <v>25620</v>
      </c>
      <c r="J82" s="130">
        <f t="shared" si="69"/>
        <v>174404</v>
      </c>
      <c r="K82" s="38">
        <f t="shared" si="69"/>
        <v>0</v>
      </c>
      <c r="L82" s="175">
        <f t="shared" si="69"/>
        <v>174404</v>
      </c>
      <c r="M82" s="228">
        <f t="shared" si="69"/>
        <v>0</v>
      </c>
      <c r="N82" s="38">
        <f t="shared" si="69"/>
        <v>0</v>
      </c>
      <c r="O82" s="123">
        <f t="shared" si="69"/>
        <v>0</v>
      </c>
      <c r="P82" s="773"/>
      <c r="Q82" s="297"/>
    </row>
    <row r="83" spans="1:17" ht="24" x14ac:dyDescent="0.25">
      <c r="A83" s="73">
        <v>2210</v>
      </c>
      <c r="B83" s="58" t="s">
        <v>81</v>
      </c>
      <c r="C83" s="195">
        <f t="shared" si="24"/>
        <v>3510</v>
      </c>
      <c r="D83" s="86">
        <f t="shared" ref="D83:E83" si="70">SUM(D84:D87)</f>
        <v>0</v>
      </c>
      <c r="E83" s="154">
        <f t="shared" si="70"/>
        <v>0</v>
      </c>
      <c r="F83" s="907">
        <f>SUM(F84:F87)</f>
        <v>0</v>
      </c>
      <c r="G83" s="229">
        <f t="shared" ref="G83:O83" si="71">SUM(G84:G87)</f>
        <v>0</v>
      </c>
      <c r="H83" s="154">
        <f t="shared" si="71"/>
        <v>0</v>
      </c>
      <c r="I83" s="907">
        <f t="shared" si="71"/>
        <v>0</v>
      </c>
      <c r="J83" s="86">
        <f t="shared" si="71"/>
        <v>3510</v>
      </c>
      <c r="K83" s="74">
        <f t="shared" si="71"/>
        <v>0</v>
      </c>
      <c r="L83" s="174">
        <f t="shared" si="71"/>
        <v>3510</v>
      </c>
      <c r="M83" s="229">
        <f t="shared" si="71"/>
        <v>0</v>
      </c>
      <c r="N83" s="74">
        <f t="shared" si="71"/>
        <v>0</v>
      </c>
      <c r="O83" s="154">
        <f t="shared" si="71"/>
        <v>0</v>
      </c>
      <c r="P83" s="766"/>
      <c r="Q83" s="297"/>
    </row>
    <row r="84" spans="1:17" ht="24" hidden="1" x14ac:dyDescent="0.25">
      <c r="A84" s="27">
        <v>2211</v>
      </c>
      <c r="B84" s="40" t="s">
        <v>82</v>
      </c>
      <c r="C84" s="189">
        <f t="shared" si="24"/>
        <v>0</v>
      </c>
      <c r="D84" s="263"/>
      <c r="E84" s="42"/>
      <c r="F84" s="176">
        <f t="shared" ref="F84:F87" si="72">D84+E84</f>
        <v>0</v>
      </c>
      <c r="G84" s="220"/>
      <c r="H84" s="42"/>
      <c r="I84" s="90">
        <f t="shared" ref="I84:I87" si="73">G84+H84</f>
        <v>0</v>
      </c>
      <c r="J84" s="263">
        <v>0</v>
      </c>
      <c r="K84" s="42"/>
      <c r="L84" s="176">
        <f t="shared" ref="L84:L87" si="74">J84+K84</f>
        <v>0</v>
      </c>
      <c r="M84" s="220"/>
      <c r="N84" s="42"/>
      <c r="O84" s="90">
        <f t="shared" ref="O84:O87" si="75">M84+N84</f>
        <v>0</v>
      </c>
      <c r="P84" s="765"/>
      <c r="Q84" s="297"/>
    </row>
    <row r="85" spans="1:17" ht="36" x14ac:dyDescent="0.25">
      <c r="A85" s="30">
        <v>2212</v>
      </c>
      <c r="B85" s="43" t="s">
        <v>83</v>
      </c>
      <c r="C85" s="190">
        <f t="shared" si="24"/>
        <v>2686</v>
      </c>
      <c r="D85" s="264"/>
      <c r="E85" s="705"/>
      <c r="F85" s="899">
        <f t="shared" si="72"/>
        <v>0</v>
      </c>
      <c r="G85" s="230"/>
      <c r="H85" s="705"/>
      <c r="I85" s="899">
        <f t="shared" si="73"/>
        <v>0</v>
      </c>
      <c r="J85" s="264">
        <v>2686</v>
      </c>
      <c r="K85" s="45"/>
      <c r="L85" s="95">
        <f t="shared" si="74"/>
        <v>2686</v>
      </c>
      <c r="M85" s="230"/>
      <c r="N85" s="45"/>
      <c r="O85" s="91">
        <f t="shared" si="75"/>
        <v>0</v>
      </c>
      <c r="P85" s="645"/>
      <c r="Q85" s="297"/>
    </row>
    <row r="86" spans="1:17" ht="24" x14ac:dyDescent="0.25">
      <c r="A86" s="30">
        <v>2214</v>
      </c>
      <c r="B86" s="43" t="s">
        <v>84</v>
      </c>
      <c r="C86" s="190">
        <f t="shared" si="24"/>
        <v>616</v>
      </c>
      <c r="D86" s="264"/>
      <c r="E86" s="705"/>
      <c r="F86" s="899">
        <f t="shared" si="72"/>
        <v>0</v>
      </c>
      <c r="G86" s="230"/>
      <c r="H86" s="705"/>
      <c r="I86" s="899">
        <f t="shared" si="73"/>
        <v>0</v>
      </c>
      <c r="J86" s="264">
        <v>616</v>
      </c>
      <c r="K86" s="45"/>
      <c r="L86" s="95">
        <f t="shared" si="74"/>
        <v>616</v>
      </c>
      <c r="M86" s="230"/>
      <c r="N86" s="45"/>
      <c r="O86" s="91">
        <f t="shared" si="75"/>
        <v>0</v>
      </c>
      <c r="P86" s="645"/>
      <c r="Q86" s="297"/>
    </row>
    <row r="87" spans="1:17" x14ac:dyDescent="0.25">
      <c r="A87" s="30">
        <v>2219</v>
      </c>
      <c r="B87" s="43" t="s">
        <v>85</v>
      </c>
      <c r="C87" s="190">
        <f t="shared" si="24"/>
        <v>208</v>
      </c>
      <c r="D87" s="264"/>
      <c r="E87" s="705"/>
      <c r="F87" s="899">
        <f t="shared" si="72"/>
        <v>0</v>
      </c>
      <c r="G87" s="230"/>
      <c r="H87" s="705"/>
      <c r="I87" s="899">
        <f t="shared" si="73"/>
        <v>0</v>
      </c>
      <c r="J87" s="264">
        <v>208</v>
      </c>
      <c r="K87" s="45"/>
      <c r="L87" s="95">
        <f t="shared" si="74"/>
        <v>208</v>
      </c>
      <c r="M87" s="230"/>
      <c r="N87" s="45"/>
      <c r="O87" s="91">
        <f t="shared" si="75"/>
        <v>0</v>
      </c>
      <c r="P87" s="645"/>
      <c r="Q87" s="297"/>
    </row>
    <row r="88" spans="1:17" ht="24" x14ac:dyDescent="0.25">
      <c r="A88" s="75">
        <v>2220</v>
      </c>
      <c r="B88" s="43" t="s">
        <v>86</v>
      </c>
      <c r="C88" s="190">
        <f t="shared" si="24"/>
        <v>159276</v>
      </c>
      <c r="D88" s="132">
        <f t="shared" ref="D88:E88" si="76">SUM(D89:D93)</f>
        <v>0</v>
      </c>
      <c r="E88" s="91">
        <f t="shared" si="76"/>
        <v>0</v>
      </c>
      <c r="F88" s="899">
        <f>SUM(F89:F93)</f>
        <v>0</v>
      </c>
      <c r="G88" s="231">
        <f t="shared" ref="G88:O88" si="77">SUM(G89:G93)</f>
        <v>28640</v>
      </c>
      <c r="H88" s="91">
        <f t="shared" si="77"/>
        <v>-3020</v>
      </c>
      <c r="I88" s="899">
        <f t="shared" si="77"/>
        <v>25620</v>
      </c>
      <c r="J88" s="132">
        <f t="shared" si="77"/>
        <v>133656</v>
      </c>
      <c r="K88" s="76">
        <f t="shared" si="77"/>
        <v>0</v>
      </c>
      <c r="L88" s="95">
        <f t="shared" si="77"/>
        <v>133656</v>
      </c>
      <c r="M88" s="231">
        <f t="shared" si="77"/>
        <v>0</v>
      </c>
      <c r="N88" s="76">
        <f t="shared" si="77"/>
        <v>0</v>
      </c>
      <c r="O88" s="91">
        <f t="shared" si="77"/>
        <v>0</v>
      </c>
      <c r="P88" s="645"/>
      <c r="Q88" s="297"/>
    </row>
    <row r="89" spans="1:17" ht="24" x14ac:dyDescent="0.25">
      <c r="A89" s="30">
        <v>2221</v>
      </c>
      <c r="B89" s="43" t="s">
        <v>305</v>
      </c>
      <c r="C89" s="190">
        <f t="shared" si="24"/>
        <v>85601</v>
      </c>
      <c r="D89" s="264"/>
      <c r="E89" s="705"/>
      <c r="F89" s="899">
        <f t="shared" ref="F89:F93" si="78">D89+E89</f>
        <v>0</v>
      </c>
      <c r="G89" s="230">
        <v>27270</v>
      </c>
      <c r="H89" s="705">
        <v>-1650</v>
      </c>
      <c r="I89" s="899">
        <f t="shared" ref="I89:I93" si="79">G89+H89</f>
        <v>25620</v>
      </c>
      <c r="J89" s="264">
        <v>59981</v>
      </c>
      <c r="K89" s="45"/>
      <c r="L89" s="95">
        <f t="shared" ref="L89:L93" si="80">J89+K89</f>
        <v>59981</v>
      </c>
      <c r="M89" s="230"/>
      <c r="N89" s="45"/>
      <c r="O89" s="91">
        <f t="shared" ref="O89:O93" si="81">M89+N89</f>
        <v>0</v>
      </c>
      <c r="P89" s="645" t="s">
        <v>657</v>
      </c>
      <c r="Q89" s="297"/>
    </row>
    <row r="90" spans="1:17" x14ac:dyDescent="0.25">
      <c r="A90" s="30">
        <v>2222</v>
      </c>
      <c r="B90" s="43" t="s">
        <v>87</v>
      </c>
      <c r="C90" s="190">
        <f t="shared" si="24"/>
        <v>27557</v>
      </c>
      <c r="D90" s="264"/>
      <c r="E90" s="705"/>
      <c r="F90" s="899">
        <f t="shared" si="78"/>
        <v>0</v>
      </c>
      <c r="G90" s="230">
        <v>527</v>
      </c>
      <c r="H90" s="705">
        <v>-527</v>
      </c>
      <c r="I90" s="899">
        <f t="shared" si="79"/>
        <v>0</v>
      </c>
      <c r="J90" s="264">
        <v>27557</v>
      </c>
      <c r="K90" s="45"/>
      <c r="L90" s="95">
        <f t="shared" si="80"/>
        <v>27557</v>
      </c>
      <c r="M90" s="230"/>
      <c r="N90" s="45"/>
      <c r="O90" s="91">
        <f t="shared" si="81"/>
        <v>0</v>
      </c>
      <c r="P90" s="645" t="s">
        <v>658</v>
      </c>
      <c r="Q90" s="297"/>
    </row>
    <row r="91" spans="1:17" x14ac:dyDescent="0.25">
      <c r="A91" s="30">
        <v>2223</v>
      </c>
      <c r="B91" s="43" t="s">
        <v>88</v>
      </c>
      <c r="C91" s="190">
        <f t="shared" si="24"/>
        <v>42281</v>
      </c>
      <c r="D91" s="264"/>
      <c r="E91" s="705"/>
      <c r="F91" s="899">
        <f t="shared" si="78"/>
        <v>0</v>
      </c>
      <c r="G91" s="230">
        <v>843</v>
      </c>
      <c r="H91" s="705">
        <v>-843</v>
      </c>
      <c r="I91" s="899">
        <f t="shared" si="79"/>
        <v>0</v>
      </c>
      <c r="J91" s="264">
        <v>42281</v>
      </c>
      <c r="K91" s="45"/>
      <c r="L91" s="95">
        <f t="shared" si="80"/>
        <v>42281</v>
      </c>
      <c r="M91" s="230"/>
      <c r="N91" s="45"/>
      <c r="O91" s="91">
        <f t="shared" si="81"/>
        <v>0</v>
      </c>
      <c r="P91" s="645" t="s">
        <v>659</v>
      </c>
      <c r="Q91" s="297"/>
    </row>
    <row r="92" spans="1:17" ht="48" x14ac:dyDescent="0.25">
      <c r="A92" s="30">
        <v>2224</v>
      </c>
      <c r="B92" s="43" t="s">
        <v>89</v>
      </c>
      <c r="C92" s="190">
        <f t="shared" si="24"/>
        <v>3837</v>
      </c>
      <c r="D92" s="264"/>
      <c r="E92" s="705"/>
      <c r="F92" s="899">
        <f t="shared" si="78"/>
        <v>0</v>
      </c>
      <c r="G92" s="230"/>
      <c r="H92" s="705"/>
      <c r="I92" s="899">
        <f t="shared" si="79"/>
        <v>0</v>
      </c>
      <c r="J92" s="264">
        <v>3837</v>
      </c>
      <c r="K92" s="45"/>
      <c r="L92" s="95">
        <f t="shared" si="80"/>
        <v>3837</v>
      </c>
      <c r="M92" s="230"/>
      <c r="N92" s="45"/>
      <c r="O92" s="91">
        <f t="shared" si="81"/>
        <v>0</v>
      </c>
      <c r="P92" s="645"/>
      <c r="Q92" s="297"/>
    </row>
    <row r="93" spans="1:17" ht="24" hidden="1" x14ac:dyDescent="0.25">
      <c r="A93" s="30">
        <v>2229</v>
      </c>
      <c r="B93" s="43" t="s">
        <v>90</v>
      </c>
      <c r="C93" s="190">
        <f t="shared" si="24"/>
        <v>0</v>
      </c>
      <c r="D93" s="264"/>
      <c r="E93" s="45"/>
      <c r="F93" s="95">
        <f t="shared" si="78"/>
        <v>0</v>
      </c>
      <c r="G93" s="230"/>
      <c r="H93" s="45"/>
      <c r="I93" s="91">
        <f t="shared" si="79"/>
        <v>0</v>
      </c>
      <c r="J93" s="264">
        <v>0</v>
      </c>
      <c r="K93" s="45"/>
      <c r="L93" s="95">
        <f t="shared" si="80"/>
        <v>0</v>
      </c>
      <c r="M93" s="230"/>
      <c r="N93" s="45"/>
      <c r="O93" s="91">
        <f t="shared" si="81"/>
        <v>0</v>
      </c>
      <c r="P93" s="645"/>
      <c r="Q93" s="297"/>
    </row>
    <row r="94" spans="1:17" ht="36" x14ac:dyDescent="0.25">
      <c r="A94" s="75">
        <v>2230</v>
      </c>
      <c r="B94" s="43" t="s">
        <v>91</v>
      </c>
      <c r="C94" s="190">
        <f t="shared" si="24"/>
        <v>9042</v>
      </c>
      <c r="D94" s="132">
        <f t="shared" ref="D94:E94" si="82">SUM(D95:D101)</f>
        <v>4828</v>
      </c>
      <c r="E94" s="91">
        <f t="shared" si="82"/>
        <v>0</v>
      </c>
      <c r="F94" s="899">
        <f>SUM(F95:F101)</f>
        <v>4828</v>
      </c>
      <c r="G94" s="231">
        <f t="shared" ref="G94:N94" si="83">SUM(G95:G101)</f>
        <v>0</v>
      </c>
      <c r="H94" s="91">
        <f t="shared" si="83"/>
        <v>0</v>
      </c>
      <c r="I94" s="899">
        <f t="shared" si="83"/>
        <v>0</v>
      </c>
      <c r="J94" s="132">
        <f t="shared" si="83"/>
        <v>4214</v>
      </c>
      <c r="K94" s="76">
        <f t="shared" si="83"/>
        <v>0</v>
      </c>
      <c r="L94" s="95">
        <f t="shared" si="83"/>
        <v>4214</v>
      </c>
      <c r="M94" s="231">
        <f t="shared" si="83"/>
        <v>0</v>
      </c>
      <c r="N94" s="76">
        <f t="shared" si="83"/>
        <v>0</v>
      </c>
      <c r="O94" s="91">
        <f>SUM(O95:O101)</f>
        <v>0</v>
      </c>
      <c r="P94" s="645"/>
      <c r="Q94" s="297"/>
    </row>
    <row r="95" spans="1:17" ht="24" hidden="1" x14ac:dyDescent="0.25">
      <c r="A95" s="30">
        <v>2231</v>
      </c>
      <c r="B95" s="43" t="s">
        <v>92</v>
      </c>
      <c r="C95" s="190">
        <f t="shared" si="24"/>
        <v>0</v>
      </c>
      <c r="D95" s="264"/>
      <c r="E95" s="45"/>
      <c r="F95" s="95">
        <f t="shared" ref="F95:F101" si="84">D95+E95</f>
        <v>0</v>
      </c>
      <c r="G95" s="230"/>
      <c r="H95" s="45"/>
      <c r="I95" s="91">
        <f t="shared" ref="I95:I101" si="85">G95+H95</f>
        <v>0</v>
      </c>
      <c r="J95" s="264">
        <v>0</v>
      </c>
      <c r="K95" s="45"/>
      <c r="L95" s="95">
        <f t="shared" ref="L95:L101" si="86">J95+K95</f>
        <v>0</v>
      </c>
      <c r="M95" s="230"/>
      <c r="N95" s="45"/>
      <c r="O95" s="91">
        <f t="shared" ref="O95:O101" si="87">M95+N95</f>
        <v>0</v>
      </c>
      <c r="P95" s="645"/>
      <c r="Q95" s="297"/>
    </row>
    <row r="96" spans="1:17" ht="36" x14ac:dyDescent="0.25">
      <c r="A96" s="30">
        <v>2232</v>
      </c>
      <c r="B96" s="43" t="s">
        <v>93</v>
      </c>
      <c r="C96" s="190">
        <f t="shared" si="24"/>
        <v>4828</v>
      </c>
      <c r="D96" s="264">
        <v>4828</v>
      </c>
      <c r="E96" s="705"/>
      <c r="F96" s="899">
        <f t="shared" si="84"/>
        <v>4828</v>
      </c>
      <c r="G96" s="230"/>
      <c r="H96" s="705"/>
      <c r="I96" s="899">
        <f t="shared" si="85"/>
        <v>0</v>
      </c>
      <c r="J96" s="264">
        <v>0</v>
      </c>
      <c r="K96" s="45"/>
      <c r="L96" s="95">
        <f t="shared" si="86"/>
        <v>0</v>
      </c>
      <c r="M96" s="230"/>
      <c r="N96" s="45"/>
      <c r="O96" s="91">
        <f t="shared" si="87"/>
        <v>0</v>
      </c>
      <c r="P96" s="645"/>
      <c r="Q96" s="297"/>
    </row>
    <row r="97" spans="1:17" ht="24" hidden="1" x14ac:dyDescent="0.25">
      <c r="A97" s="27">
        <v>2233</v>
      </c>
      <c r="B97" s="40" t="s">
        <v>94</v>
      </c>
      <c r="C97" s="189">
        <f t="shared" si="24"/>
        <v>0</v>
      </c>
      <c r="D97" s="263"/>
      <c r="E97" s="42"/>
      <c r="F97" s="176">
        <f t="shared" si="84"/>
        <v>0</v>
      </c>
      <c r="G97" s="220"/>
      <c r="H97" s="42"/>
      <c r="I97" s="90">
        <f t="shared" si="85"/>
        <v>0</v>
      </c>
      <c r="J97" s="263">
        <v>0</v>
      </c>
      <c r="K97" s="42"/>
      <c r="L97" s="176">
        <f t="shared" si="86"/>
        <v>0</v>
      </c>
      <c r="M97" s="220"/>
      <c r="N97" s="42"/>
      <c r="O97" s="90">
        <f t="shared" si="87"/>
        <v>0</v>
      </c>
      <c r="P97" s="765"/>
      <c r="Q97" s="297"/>
    </row>
    <row r="98" spans="1:17" ht="36" hidden="1" x14ac:dyDescent="0.25">
      <c r="A98" s="30">
        <v>2234</v>
      </c>
      <c r="B98" s="43" t="s">
        <v>95</v>
      </c>
      <c r="C98" s="190">
        <f t="shared" si="24"/>
        <v>0</v>
      </c>
      <c r="D98" s="264"/>
      <c r="E98" s="45"/>
      <c r="F98" s="95">
        <f t="shared" si="84"/>
        <v>0</v>
      </c>
      <c r="G98" s="230"/>
      <c r="H98" s="45"/>
      <c r="I98" s="91">
        <f t="shared" si="85"/>
        <v>0</v>
      </c>
      <c r="J98" s="264">
        <v>0</v>
      </c>
      <c r="K98" s="45"/>
      <c r="L98" s="95">
        <f t="shared" si="86"/>
        <v>0</v>
      </c>
      <c r="M98" s="230"/>
      <c r="N98" s="45"/>
      <c r="O98" s="91">
        <f t="shared" si="87"/>
        <v>0</v>
      </c>
      <c r="P98" s="645"/>
      <c r="Q98" s="297"/>
    </row>
    <row r="99" spans="1:17" ht="24" x14ac:dyDescent="0.25">
      <c r="A99" s="30">
        <v>2235</v>
      </c>
      <c r="B99" s="43" t="s">
        <v>96</v>
      </c>
      <c r="C99" s="190">
        <f t="shared" si="24"/>
        <v>1046</v>
      </c>
      <c r="D99" s="264"/>
      <c r="E99" s="705"/>
      <c r="F99" s="899">
        <f t="shared" si="84"/>
        <v>0</v>
      </c>
      <c r="G99" s="230"/>
      <c r="H99" s="705"/>
      <c r="I99" s="899">
        <f t="shared" si="85"/>
        <v>0</v>
      </c>
      <c r="J99" s="264">
        <v>1046</v>
      </c>
      <c r="K99" s="45"/>
      <c r="L99" s="95">
        <f t="shared" si="86"/>
        <v>1046</v>
      </c>
      <c r="M99" s="230"/>
      <c r="N99" s="45"/>
      <c r="O99" s="91">
        <f t="shared" si="87"/>
        <v>0</v>
      </c>
      <c r="P99" s="645"/>
      <c r="Q99" s="297"/>
    </row>
    <row r="100" spans="1:17" x14ac:dyDescent="0.25">
      <c r="A100" s="30">
        <v>2236</v>
      </c>
      <c r="B100" s="43" t="s">
        <v>97</v>
      </c>
      <c r="C100" s="190">
        <f t="shared" si="24"/>
        <v>210</v>
      </c>
      <c r="D100" s="264"/>
      <c r="E100" s="705"/>
      <c r="F100" s="899">
        <f t="shared" si="84"/>
        <v>0</v>
      </c>
      <c r="G100" s="230"/>
      <c r="H100" s="705"/>
      <c r="I100" s="899">
        <f t="shared" si="85"/>
        <v>0</v>
      </c>
      <c r="J100" s="264">
        <v>210</v>
      </c>
      <c r="K100" s="45"/>
      <c r="L100" s="95">
        <f t="shared" si="86"/>
        <v>210</v>
      </c>
      <c r="M100" s="230"/>
      <c r="N100" s="45"/>
      <c r="O100" s="91">
        <f t="shared" si="87"/>
        <v>0</v>
      </c>
      <c r="P100" s="645"/>
      <c r="Q100" s="297"/>
    </row>
    <row r="101" spans="1:17" ht="24" x14ac:dyDescent="0.25">
      <c r="A101" s="30">
        <v>2239</v>
      </c>
      <c r="B101" s="43" t="s">
        <v>98</v>
      </c>
      <c r="C101" s="190">
        <f t="shared" si="24"/>
        <v>2958</v>
      </c>
      <c r="D101" s="264"/>
      <c r="E101" s="705"/>
      <c r="F101" s="899">
        <f t="shared" si="84"/>
        <v>0</v>
      </c>
      <c r="G101" s="230"/>
      <c r="H101" s="705"/>
      <c r="I101" s="899">
        <f t="shared" si="85"/>
        <v>0</v>
      </c>
      <c r="J101" s="264">
        <v>2958</v>
      </c>
      <c r="K101" s="45"/>
      <c r="L101" s="95">
        <f t="shared" si="86"/>
        <v>2958</v>
      </c>
      <c r="M101" s="230"/>
      <c r="N101" s="45"/>
      <c r="O101" s="91">
        <f t="shared" si="87"/>
        <v>0</v>
      </c>
      <c r="P101" s="645"/>
      <c r="Q101" s="297"/>
    </row>
    <row r="102" spans="1:17" ht="36" x14ac:dyDescent="0.25">
      <c r="A102" s="75">
        <v>2240</v>
      </c>
      <c r="B102" s="43" t="s">
        <v>99</v>
      </c>
      <c r="C102" s="190">
        <f t="shared" si="24"/>
        <v>30379</v>
      </c>
      <c r="D102" s="132">
        <f t="shared" ref="D102:E102" si="88">SUM(D103:D110)</f>
        <v>0</v>
      </c>
      <c r="E102" s="91">
        <f t="shared" si="88"/>
        <v>0</v>
      </c>
      <c r="F102" s="899">
        <f>SUM(F103:F110)</f>
        <v>0</v>
      </c>
      <c r="G102" s="231">
        <f t="shared" ref="G102:N102" si="89">SUM(G103:G110)</f>
        <v>0</v>
      </c>
      <c r="H102" s="91">
        <f t="shared" si="89"/>
        <v>0</v>
      </c>
      <c r="I102" s="899">
        <f t="shared" si="89"/>
        <v>0</v>
      </c>
      <c r="J102" s="132">
        <f t="shared" si="89"/>
        <v>30379</v>
      </c>
      <c r="K102" s="76">
        <f t="shared" si="89"/>
        <v>0</v>
      </c>
      <c r="L102" s="95">
        <f t="shared" si="89"/>
        <v>30379</v>
      </c>
      <c r="M102" s="231">
        <f t="shared" si="89"/>
        <v>0</v>
      </c>
      <c r="N102" s="76">
        <f t="shared" si="89"/>
        <v>0</v>
      </c>
      <c r="O102" s="91">
        <f>SUM(O103:O110)</f>
        <v>0</v>
      </c>
      <c r="P102" s="645"/>
      <c r="Q102" s="297"/>
    </row>
    <row r="103" spans="1:17" x14ac:dyDescent="0.25">
      <c r="A103" s="30">
        <v>2241</v>
      </c>
      <c r="B103" s="43" t="s">
        <v>100</v>
      </c>
      <c r="C103" s="190">
        <f t="shared" si="24"/>
        <v>4100</v>
      </c>
      <c r="D103" s="264"/>
      <c r="E103" s="705"/>
      <c r="F103" s="899">
        <f t="shared" ref="F103:F110" si="90">D103+E103</f>
        <v>0</v>
      </c>
      <c r="G103" s="230"/>
      <c r="H103" s="705"/>
      <c r="I103" s="899">
        <f t="shared" ref="I103:I110" si="91">G103+H103</f>
        <v>0</v>
      </c>
      <c r="J103" s="264">
        <v>4100</v>
      </c>
      <c r="K103" s="45"/>
      <c r="L103" s="95">
        <f t="shared" ref="L103:L110" si="92">J103+K103</f>
        <v>4100</v>
      </c>
      <c r="M103" s="230"/>
      <c r="N103" s="45"/>
      <c r="O103" s="91">
        <f t="shared" ref="O103:O110" si="93">M103+N103</f>
        <v>0</v>
      </c>
      <c r="P103" s="645"/>
      <c r="Q103" s="297"/>
    </row>
    <row r="104" spans="1:17" ht="24" x14ac:dyDescent="0.25">
      <c r="A104" s="30">
        <v>2242</v>
      </c>
      <c r="B104" s="43" t="s">
        <v>101</v>
      </c>
      <c r="C104" s="190">
        <f t="shared" si="24"/>
        <v>2487</v>
      </c>
      <c r="D104" s="264"/>
      <c r="E104" s="705"/>
      <c r="F104" s="899">
        <f t="shared" si="90"/>
        <v>0</v>
      </c>
      <c r="G104" s="230"/>
      <c r="H104" s="705"/>
      <c r="I104" s="899">
        <f t="shared" si="91"/>
        <v>0</v>
      </c>
      <c r="J104" s="264">
        <v>2487</v>
      </c>
      <c r="K104" s="45"/>
      <c r="L104" s="95">
        <f t="shared" si="92"/>
        <v>2487</v>
      </c>
      <c r="M104" s="230"/>
      <c r="N104" s="45"/>
      <c r="O104" s="91">
        <f t="shared" si="93"/>
        <v>0</v>
      </c>
      <c r="P104" s="645"/>
      <c r="Q104" s="297"/>
    </row>
    <row r="105" spans="1:17" ht="24" x14ac:dyDescent="0.25">
      <c r="A105" s="30">
        <v>2243</v>
      </c>
      <c r="B105" s="43" t="s">
        <v>102</v>
      </c>
      <c r="C105" s="190">
        <f t="shared" si="24"/>
        <v>2376</v>
      </c>
      <c r="D105" s="264"/>
      <c r="E105" s="705"/>
      <c r="F105" s="899">
        <f t="shared" si="90"/>
        <v>0</v>
      </c>
      <c r="G105" s="230"/>
      <c r="H105" s="705"/>
      <c r="I105" s="899">
        <f t="shared" si="91"/>
        <v>0</v>
      </c>
      <c r="J105" s="264">
        <v>2376</v>
      </c>
      <c r="K105" s="45"/>
      <c r="L105" s="95">
        <f t="shared" si="92"/>
        <v>2376</v>
      </c>
      <c r="M105" s="230"/>
      <c r="N105" s="45"/>
      <c r="O105" s="91">
        <f t="shared" si="93"/>
        <v>0</v>
      </c>
      <c r="P105" s="645"/>
      <c r="Q105" s="297"/>
    </row>
    <row r="106" spans="1:17" x14ac:dyDescent="0.25">
      <c r="A106" s="30">
        <v>2244</v>
      </c>
      <c r="B106" s="43" t="s">
        <v>103</v>
      </c>
      <c r="C106" s="190">
        <f t="shared" si="24"/>
        <v>10277</v>
      </c>
      <c r="D106" s="264"/>
      <c r="E106" s="705"/>
      <c r="F106" s="899">
        <f t="shared" si="90"/>
        <v>0</v>
      </c>
      <c r="G106" s="230"/>
      <c r="H106" s="705"/>
      <c r="I106" s="899">
        <f t="shared" si="91"/>
        <v>0</v>
      </c>
      <c r="J106" s="264">
        <v>10277</v>
      </c>
      <c r="K106" s="45"/>
      <c r="L106" s="95">
        <f t="shared" si="92"/>
        <v>10277</v>
      </c>
      <c r="M106" s="230"/>
      <c r="N106" s="45"/>
      <c r="O106" s="91">
        <f t="shared" si="93"/>
        <v>0</v>
      </c>
      <c r="P106" s="645"/>
      <c r="Q106" s="297"/>
    </row>
    <row r="107" spans="1:17" ht="24" hidden="1" x14ac:dyDescent="0.25">
      <c r="A107" s="30">
        <v>2246</v>
      </c>
      <c r="B107" s="43" t="s">
        <v>104</v>
      </c>
      <c r="C107" s="190">
        <f t="shared" si="24"/>
        <v>0</v>
      </c>
      <c r="D107" s="264"/>
      <c r="E107" s="45"/>
      <c r="F107" s="95">
        <f t="shared" si="90"/>
        <v>0</v>
      </c>
      <c r="G107" s="230"/>
      <c r="H107" s="45"/>
      <c r="I107" s="91">
        <f t="shared" si="91"/>
        <v>0</v>
      </c>
      <c r="J107" s="264">
        <v>0</v>
      </c>
      <c r="K107" s="45"/>
      <c r="L107" s="95">
        <f t="shared" si="92"/>
        <v>0</v>
      </c>
      <c r="M107" s="230"/>
      <c r="N107" s="45"/>
      <c r="O107" s="91">
        <f t="shared" si="93"/>
        <v>0</v>
      </c>
      <c r="P107" s="645"/>
      <c r="Q107" s="297"/>
    </row>
    <row r="108" spans="1:17" x14ac:dyDescent="0.25">
      <c r="A108" s="30">
        <v>2247</v>
      </c>
      <c r="B108" s="43" t="s">
        <v>105</v>
      </c>
      <c r="C108" s="190">
        <f t="shared" si="24"/>
        <v>200</v>
      </c>
      <c r="D108" s="264"/>
      <c r="E108" s="705"/>
      <c r="F108" s="899">
        <f t="shared" si="90"/>
        <v>0</v>
      </c>
      <c r="G108" s="230"/>
      <c r="H108" s="705"/>
      <c r="I108" s="899">
        <f t="shared" si="91"/>
        <v>0</v>
      </c>
      <c r="J108" s="264">
        <v>200</v>
      </c>
      <c r="K108" s="45"/>
      <c r="L108" s="95">
        <f t="shared" si="92"/>
        <v>200</v>
      </c>
      <c r="M108" s="230"/>
      <c r="N108" s="45"/>
      <c r="O108" s="91">
        <f t="shared" si="93"/>
        <v>0</v>
      </c>
      <c r="P108" s="645"/>
      <c r="Q108" s="297"/>
    </row>
    <row r="109" spans="1:17" ht="24" hidden="1" x14ac:dyDescent="0.25">
      <c r="A109" s="30">
        <v>2248</v>
      </c>
      <c r="B109" s="43" t="s">
        <v>106</v>
      </c>
      <c r="C109" s="190">
        <f t="shared" si="24"/>
        <v>0</v>
      </c>
      <c r="D109" s="264"/>
      <c r="E109" s="45"/>
      <c r="F109" s="95">
        <f t="shared" si="90"/>
        <v>0</v>
      </c>
      <c r="G109" s="230"/>
      <c r="H109" s="45"/>
      <c r="I109" s="91">
        <f t="shared" si="91"/>
        <v>0</v>
      </c>
      <c r="J109" s="264">
        <v>0</v>
      </c>
      <c r="K109" s="45"/>
      <c r="L109" s="95">
        <f t="shared" si="92"/>
        <v>0</v>
      </c>
      <c r="M109" s="230"/>
      <c r="N109" s="45"/>
      <c r="O109" s="91">
        <f t="shared" si="93"/>
        <v>0</v>
      </c>
      <c r="P109" s="645"/>
      <c r="Q109" s="297"/>
    </row>
    <row r="110" spans="1:17" ht="24" x14ac:dyDescent="0.25">
      <c r="A110" s="30">
        <v>2249</v>
      </c>
      <c r="B110" s="43" t="s">
        <v>107</v>
      </c>
      <c r="C110" s="190">
        <f t="shared" si="24"/>
        <v>10939</v>
      </c>
      <c r="D110" s="264"/>
      <c r="E110" s="705"/>
      <c r="F110" s="899">
        <f t="shared" si="90"/>
        <v>0</v>
      </c>
      <c r="G110" s="230"/>
      <c r="H110" s="705"/>
      <c r="I110" s="899">
        <f t="shared" si="91"/>
        <v>0</v>
      </c>
      <c r="J110" s="264">
        <v>10939</v>
      </c>
      <c r="K110" s="45"/>
      <c r="L110" s="95">
        <f t="shared" si="92"/>
        <v>10939</v>
      </c>
      <c r="M110" s="230"/>
      <c r="N110" s="45"/>
      <c r="O110" s="91">
        <f t="shared" si="93"/>
        <v>0</v>
      </c>
      <c r="P110" s="645"/>
      <c r="Q110" s="297"/>
    </row>
    <row r="111" spans="1:17" x14ac:dyDescent="0.25">
      <c r="A111" s="75">
        <v>2250</v>
      </c>
      <c r="B111" s="43" t="s">
        <v>108</v>
      </c>
      <c r="C111" s="190">
        <f t="shared" si="24"/>
        <v>740</v>
      </c>
      <c r="D111" s="132">
        <f t="shared" ref="D111:E111" si="94">SUM(D112:D114)</f>
        <v>0</v>
      </c>
      <c r="E111" s="91">
        <f t="shared" si="94"/>
        <v>0</v>
      </c>
      <c r="F111" s="899">
        <f>SUM(F112:F114)</f>
        <v>0</v>
      </c>
      <c r="G111" s="231">
        <f t="shared" ref="G111:N111" si="95">SUM(G112:G114)</f>
        <v>0</v>
      </c>
      <c r="H111" s="91">
        <f t="shared" si="95"/>
        <v>0</v>
      </c>
      <c r="I111" s="899">
        <f t="shared" si="95"/>
        <v>0</v>
      </c>
      <c r="J111" s="132">
        <f t="shared" si="95"/>
        <v>740</v>
      </c>
      <c r="K111" s="76">
        <f t="shared" si="95"/>
        <v>0</v>
      </c>
      <c r="L111" s="95">
        <f t="shared" si="95"/>
        <v>740</v>
      </c>
      <c r="M111" s="231">
        <f t="shared" si="95"/>
        <v>0</v>
      </c>
      <c r="N111" s="76">
        <f t="shared" si="95"/>
        <v>0</v>
      </c>
      <c r="O111" s="91">
        <f>SUM(O112:O114)</f>
        <v>0</v>
      </c>
      <c r="P111" s="645"/>
      <c r="Q111" s="297"/>
    </row>
    <row r="112" spans="1:17" x14ac:dyDescent="0.25">
      <c r="A112" s="30">
        <v>2251</v>
      </c>
      <c r="B112" s="43" t="s">
        <v>109</v>
      </c>
      <c r="C112" s="190">
        <f t="shared" si="24"/>
        <v>331</v>
      </c>
      <c r="D112" s="264"/>
      <c r="E112" s="705"/>
      <c r="F112" s="899">
        <f t="shared" ref="F112:F114" si="96">D112+E112</f>
        <v>0</v>
      </c>
      <c r="G112" s="230"/>
      <c r="H112" s="705"/>
      <c r="I112" s="899">
        <f t="shared" ref="I112:I114" si="97">G112+H112</f>
        <v>0</v>
      </c>
      <c r="J112" s="264">
        <v>331</v>
      </c>
      <c r="K112" s="45"/>
      <c r="L112" s="95">
        <f t="shared" ref="L112:L114" si="98">J112+K112</f>
        <v>331</v>
      </c>
      <c r="M112" s="230"/>
      <c r="N112" s="45"/>
      <c r="O112" s="91">
        <f t="shared" ref="O112:O114" si="99">M112+N112</f>
        <v>0</v>
      </c>
      <c r="P112" s="645"/>
      <c r="Q112" s="297"/>
    </row>
    <row r="113" spans="1:17" ht="24" hidden="1" x14ac:dyDescent="0.25">
      <c r="A113" s="30">
        <v>2252</v>
      </c>
      <c r="B113" s="43" t="s">
        <v>110</v>
      </c>
      <c r="C113" s="190">
        <f t="shared" ref="C113:C176" si="100">SUM(F113,I113,L113,O113)</f>
        <v>0</v>
      </c>
      <c r="D113" s="264"/>
      <c r="E113" s="45"/>
      <c r="F113" s="95">
        <f t="shared" si="96"/>
        <v>0</v>
      </c>
      <c r="G113" s="230"/>
      <c r="H113" s="45"/>
      <c r="I113" s="91">
        <f t="shared" si="97"/>
        <v>0</v>
      </c>
      <c r="J113" s="264">
        <v>0</v>
      </c>
      <c r="K113" s="45"/>
      <c r="L113" s="95">
        <f t="shared" si="98"/>
        <v>0</v>
      </c>
      <c r="M113" s="230"/>
      <c r="N113" s="45"/>
      <c r="O113" s="91">
        <f t="shared" si="99"/>
        <v>0</v>
      </c>
      <c r="P113" s="645"/>
      <c r="Q113" s="297"/>
    </row>
    <row r="114" spans="1:17" ht="24" x14ac:dyDescent="0.25">
      <c r="A114" s="30">
        <v>2259</v>
      </c>
      <c r="B114" s="43" t="s">
        <v>111</v>
      </c>
      <c r="C114" s="190">
        <f t="shared" si="100"/>
        <v>409</v>
      </c>
      <c r="D114" s="264"/>
      <c r="E114" s="705"/>
      <c r="F114" s="899">
        <f t="shared" si="96"/>
        <v>0</v>
      </c>
      <c r="G114" s="230"/>
      <c r="H114" s="705"/>
      <c r="I114" s="899">
        <f t="shared" si="97"/>
        <v>0</v>
      </c>
      <c r="J114" s="264">
        <v>409</v>
      </c>
      <c r="K114" s="45"/>
      <c r="L114" s="95">
        <f t="shared" si="98"/>
        <v>409</v>
      </c>
      <c r="M114" s="230"/>
      <c r="N114" s="45"/>
      <c r="O114" s="91">
        <f t="shared" si="99"/>
        <v>0</v>
      </c>
      <c r="P114" s="645"/>
      <c r="Q114" s="297"/>
    </row>
    <row r="115" spans="1:17" x14ac:dyDescent="0.25">
      <c r="A115" s="75">
        <v>2260</v>
      </c>
      <c r="B115" s="43" t="s">
        <v>112</v>
      </c>
      <c r="C115" s="190">
        <f t="shared" si="100"/>
        <v>950</v>
      </c>
      <c r="D115" s="132">
        <f t="shared" ref="D115:E115" si="101">SUM(D116:D120)</f>
        <v>0</v>
      </c>
      <c r="E115" s="91">
        <f t="shared" si="101"/>
        <v>0</v>
      </c>
      <c r="F115" s="899">
        <f>SUM(F116:F120)</f>
        <v>0</v>
      </c>
      <c r="G115" s="231">
        <f t="shared" ref="G115:N115" si="102">SUM(G116:G120)</f>
        <v>0</v>
      </c>
      <c r="H115" s="91">
        <f t="shared" si="102"/>
        <v>0</v>
      </c>
      <c r="I115" s="899">
        <f t="shared" si="102"/>
        <v>0</v>
      </c>
      <c r="J115" s="132">
        <f t="shared" si="102"/>
        <v>950</v>
      </c>
      <c r="K115" s="76">
        <f t="shared" si="102"/>
        <v>0</v>
      </c>
      <c r="L115" s="95">
        <f t="shared" si="102"/>
        <v>950</v>
      </c>
      <c r="M115" s="231">
        <f t="shared" si="102"/>
        <v>0</v>
      </c>
      <c r="N115" s="76">
        <f t="shared" si="102"/>
        <v>0</v>
      </c>
      <c r="O115" s="91">
        <f>SUM(O116:O120)</f>
        <v>0</v>
      </c>
      <c r="P115" s="645"/>
      <c r="Q115" s="297"/>
    </row>
    <row r="116" spans="1:17" hidden="1" x14ac:dyDescent="0.25">
      <c r="A116" s="30">
        <v>2261</v>
      </c>
      <c r="B116" s="43" t="s">
        <v>113</v>
      </c>
      <c r="C116" s="190">
        <f t="shared" si="100"/>
        <v>0</v>
      </c>
      <c r="D116" s="264"/>
      <c r="E116" s="45"/>
      <c r="F116" s="95">
        <f t="shared" ref="F116:F120" si="103">D116+E116</f>
        <v>0</v>
      </c>
      <c r="G116" s="230"/>
      <c r="H116" s="45"/>
      <c r="I116" s="91">
        <f t="shared" ref="I116:I120" si="104">G116+H116</f>
        <v>0</v>
      </c>
      <c r="J116" s="264">
        <v>0</v>
      </c>
      <c r="K116" s="45"/>
      <c r="L116" s="95">
        <f t="shared" ref="L116:L120" si="105">J116+K116</f>
        <v>0</v>
      </c>
      <c r="M116" s="230"/>
      <c r="N116" s="45"/>
      <c r="O116" s="91">
        <f t="shared" ref="O116:O120" si="106">M116+N116</f>
        <v>0</v>
      </c>
      <c r="P116" s="645"/>
      <c r="Q116" s="297"/>
    </row>
    <row r="117" spans="1:17" x14ac:dyDescent="0.25">
      <c r="A117" s="30">
        <v>2262</v>
      </c>
      <c r="B117" s="43" t="s">
        <v>114</v>
      </c>
      <c r="C117" s="190">
        <f t="shared" si="100"/>
        <v>310</v>
      </c>
      <c r="D117" s="264"/>
      <c r="E117" s="705"/>
      <c r="F117" s="899">
        <f t="shared" si="103"/>
        <v>0</v>
      </c>
      <c r="G117" s="230"/>
      <c r="H117" s="705"/>
      <c r="I117" s="899">
        <f t="shared" si="104"/>
        <v>0</v>
      </c>
      <c r="J117" s="264">
        <v>310</v>
      </c>
      <c r="K117" s="45"/>
      <c r="L117" s="95">
        <f t="shared" si="105"/>
        <v>310</v>
      </c>
      <c r="M117" s="230"/>
      <c r="N117" s="45"/>
      <c r="O117" s="91">
        <f t="shared" si="106"/>
        <v>0</v>
      </c>
      <c r="P117" s="645"/>
      <c r="Q117" s="297"/>
    </row>
    <row r="118" spans="1:17" x14ac:dyDescent="0.25">
      <c r="A118" s="30">
        <v>2263</v>
      </c>
      <c r="B118" s="43" t="s">
        <v>115</v>
      </c>
      <c r="C118" s="190">
        <f t="shared" si="100"/>
        <v>547</v>
      </c>
      <c r="D118" s="264"/>
      <c r="E118" s="705"/>
      <c r="F118" s="899">
        <f t="shared" si="103"/>
        <v>0</v>
      </c>
      <c r="G118" s="230"/>
      <c r="H118" s="705"/>
      <c r="I118" s="899">
        <f t="shared" si="104"/>
        <v>0</v>
      </c>
      <c r="J118" s="264">
        <v>547</v>
      </c>
      <c r="K118" s="45"/>
      <c r="L118" s="95">
        <f t="shared" si="105"/>
        <v>547</v>
      </c>
      <c r="M118" s="230"/>
      <c r="N118" s="45"/>
      <c r="O118" s="91">
        <f t="shared" si="106"/>
        <v>0</v>
      </c>
      <c r="P118" s="645"/>
      <c r="Q118" s="297"/>
    </row>
    <row r="119" spans="1:17" ht="24" hidden="1" x14ac:dyDescent="0.25">
      <c r="A119" s="30">
        <v>2264</v>
      </c>
      <c r="B119" s="43" t="s">
        <v>116</v>
      </c>
      <c r="C119" s="190">
        <f t="shared" si="100"/>
        <v>0</v>
      </c>
      <c r="D119" s="264"/>
      <c r="E119" s="45"/>
      <c r="F119" s="95">
        <f t="shared" si="103"/>
        <v>0</v>
      </c>
      <c r="G119" s="230"/>
      <c r="H119" s="45"/>
      <c r="I119" s="91">
        <f t="shared" si="104"/>
        <v>0</v>
      </c>
      <c r="J119" s="264">
        <v>0</v>
      </c>
      <c r="K119" s="45"/>
      <c r="L119" s="95">
        <f t="shared" si="105"/>
        <v>0</v>
      </c>
      <c r="M119" s="230"/>
      <c r="N119" s="45"/>
      <c r="O119" s="91">
        <f t="shared" si="106"/>
        <v>0</v>
      </c>
      <c r="P119" s="645"/>
      <c r="Q119" s="297"/>
    </row>
    <row r="120" spans="1:17" x14ac:dyDescent="0.25">
      <c r="A120" s="30">
        <v>2269</v>
      </c>
      <c r="B120" s="43" t="s">
        <v>117</v>
      </c>
      <c r="C120" s="190">
        <f t="shared" si="100"/>
        <v>93</v>
      </c>
      <c r="D120" s="264"/>
      <c r="E120" s="705"/>
      <c r="F120" s="899">
        <f t="shared" si="103"/>
        <v>0</v>
      </c>
      <c r="G120" s="230"/>
      <c r="H120" s="705"/>
      <c r="I120" s="899">
        <f t="shared" si="104"/>
        <v>0</v>
      </c>
      <c r="J120" s="264">
        <v>93</v>
      </c>
      <c r="K120" s="45"/>
      <c r="L120" s="95">
        <f t="shared" si="105"/>
        <v>93</v>
      </c>
      <c r="M120" s="230"/>
      <c r="N120" s="45"/>
      <c r="O120" s="91">
        <f t="shared" si="106"/>
        <v>0</v>
      </c>
      <c r="P120" s="645"/>
      <c r="Q120" s="297"/>
    </row>
    <row r="121" spans="1:17" x14ac:dyDescent="0.25">
      <c r="A121" s="75">
        <v>2270</v>
      </c>
      <c r="B121" s="43" t="s">
        <v>118</v>
      </c>
      <c r="C121" s="190">
        <f t="shared" si="100"/>
        <v>955</v>
      </c>
      <c r="D121" s="132">
        <f t="shared" ref="D121:E121" si="107">SUM(D122:D126)</f>
        <v>0</v>
      </c>
      <c r="E121" s="91">
        <f t="shared" si="107"/>
        <v>0</v>
      </c>
      <c r="F121" s="899">
        <f>SUM(F122:F126)</f>
        <v>0</v>
      </c>
      <c r="G121" s="231">
        <f t="shared" ref="G121:N121" si="108">SUM(G122:G126)</f>
        <v>0</v>
      </c>
      <c r="H121" s="91">
        <f t="shared" si="108"/>
        <v>0</v>
      </c>
      <c r="I121" s="899">
        <f t="shared" si="108"/>
        <v>0</v>
      </c>
      <c r="J121" s="132">
        <f t="shared" si="108"/>
        <v>955</v>
      </c>
      <c r="K121" s="76">
        <f t="shared" si="108"/>
        <v>0</v>
      </c>
      <c r="L121" s="95">
        <f t="shared" si="108"/>
        <v>955</v>
      </c>
      <c r="M121" s="231">
        <f t="shared" si="108"/>
        <v>0</v>
      </c>
      <c r="N121" s="76">
        <f t="shared" si="108"/>
        <v>0</v>
      </c>
      <c r="O121" s="91">
        <f>SUM(O122:O126)</f>
        <v>0</v>
      </c>
      <c r="P121" s="645"/>
      <c r="Q121" s="297"/>
    </row>
    <row r="122" spans="1:17" hidden="1" x14ac:dyDescent="0.25">
      <c r="A122" s="30">
        <v>2272</v>
      </c>
      <c r="B122" s="94" t="s">
        <v>119</v>
      </c>
      <c r="C122" s="190">
        <f t="shared" si="100"/>
        <v>0</v>
      </c>
      <c r="D122" s="264"/>
      <c r="E122" s="45"/>
      <c r="F122" s="95">
        <f t="shared" ref="F122:F126" si="109">D122+E122</f>
        <v>0</v>
      </c>
      <c r="G122" s="230"/>
      <c r="H122" s="45"/>
      <c r="I122" s="91">
        <f t="shared" ref="I122:I126" si="110">G122+H122</f>
        <v>0</v>
      </c>
      <c r="J122" s="264"/>
      <c r="K122" s="45"/>
      <c r="L122" s="95">
        <f t="shared" ref="L122:L126" si="111">J122+K122</f>
        <v>0</v>
      </c>
      <c r="M122" s="230"/>
      <c r="N122" s="45"/>
      <c r="O122" s="91">
        <f t="shared" ref="O122:O126" si="112">M122+N122</f>
        <v>0</v>
      </c>
      <c r="P122" s="645"/>
      <c r="Q122" s="297"/>
    </row>
    <row r="123" spans="1:17" ht="24" hidden="1" x14ac:dyDescent="0.25">
      <c r="A123" s="30">
        <v>2274</v>
      </c>
      <c r="B123" s="120" t="s">
        <v>306</v>
      </c>
      <c r="C123" s="190">
        <f t="shared" si="100"/>
        <v>0</v>
      </c>
      <c r="D123" s="264"/>
      <c r="E123" s="45"/>
      <c r="F123" s="95">
        <f t="shared" si="109"/>
        <v>0</v>
      </c>
      <c r="G123" s="230"/>
      <c r="H123" s="45"/>
      <c r="I123" s="91">
        <f t="shared" si="110"/>
        <v>0</v>
      </c>
      <c r="J123" s="264"/>
      <c r="K123" s="45"/>
      <c r="L123" s="95">
        <f t="shared" si="111"/>
        <v>0</v>
      </c>
      <c r="M123" s="230"/>
      <c r="N123" s="45"/>
      <c r="O123" s="91">
        <f t="shared" si="112"/>
        <v>0</v>
      </c>
      <c r="P123" s="645"/>
      <c r="Q123" s="297"/>
    </row>
    <row r="124" spans="1:17" ht="24" hidden="1" x14ac:dyDescent="0.25">
      <c r="A124" s="30">
        <v>2275</v>
      </c>
      <c r="B124" s="43" t="s">
        <v>120</v>
      </c>
      <c r="C124" s="190">
        <f t="shared" si="100"/>
        <v>0</v>
      </c>
      <c r="D124" s="264"/>
      <c r="E124" s="45"/>
      <c r="F124" s="95">
        <f t="shared" si="109"/>
        <v>0</v>
      </c>
      <c r="G124" s="230"/>
      <c r="H124" s="45"/>
      <c r="I124" s="91">
        <f t="shared" si="110"/>
        <v>0</v>
      </c>
      <c r="J124" s="264"/>
      <c r="K124" s="45"/>
      <c r="L124" s="95">
        <f t="shared" si="111"/>
        <v>0</v>
      </c>
      <c r="M124" s="230"/>
      <c r="N124" s="45"/>
      <c r="O124" s="91">
        <f t="shared" si="112"/>
        <v>0</v>
      </c>
      <c r="P124" s="645"/>
      <c r="Q124" s="297"/>
    </row>
    <row r="125" spans="1:17" ht="36" hidden="1" x14ac:dyDescent="0.25">
      <c r="A125" s="30">
        <v>2276</v>
      </c>
      <c r="B125" s="43" t="s">
        <v>121</v>
      </c>
      <c r="C125" s="190">
        <f t="shared" si="100"/>
        <v>0</v>
      </c>
      <c r="D125" s="264"/>
      <c r="E125" s="45"/>
      <c r="F125" s="95">
        <f t="shared" si="109"/>
        <v>0</v>
      </c>
      <c r="G125" s="230"/>
      <c r="H125" s="45"/>
      <c r="I125" s="91">
        <f t="shared" si="110"/>
        <v>0</v>
      </c>
      <c r="J125" s="264"/>
      <c r="K125" s="45"/>
      <c r="L125" s="95">
        <f t="shared" si="111"/>
        <v>0</v>
      </c>
      <c r="M125" s="230"/>
      <c r="N125" s="45"/>
      <c r="O125" s="91">
        <f t="shared" si="112"/>
        <v>0</v>
      </c>
      <c r="P125" s="645"/>
      <c r="Q125" s="297"/>
    </row>
    <row r="126" spans="1:17" ht="24" x14ac:dyDescent="0.25">
      <c r="A126" s="30">
        <v>2279</v>
      </c>
      <c r="B126" s="43" t="s">
        <v>122</v>
      </c>
      <c r="C126" s="190">
        <f t="shared" si="100"/>
        <v>955</v>
      </c>
      <c r="D126" s="264"/>
      <c r="E126" s="705"/>
      <c r="F126" s="899">
        <f t="shared" si="109"/>
        <v>0</v>
      </c>
      <c r="G126" s="230"/>
      <c r="H126" s="705"/>
      <c r="I126" s="899">
        <f t="shared" si="110"/>
        <v>0</v>
      </c>
      <c r="J126" s="264">
        <v>955</v>
      </c>
      <c r="K126" s="45"/>
      <c r="L126" s="95">
        <f t="shared" si="111"/>
        <v>955</v>
      </c>
      <c r="M126" s="230"/>
      <c r="N126" s="45"/>
      <c r="O126" s="91">
        <f t="shared" si="112"/>
        <v>0</v>
      </c>
      <c r="P126" s="645"/>
      <c r="Q126" s="297"/>
    </row>
    <row r="127" spans="1:17" ht="24" hidden="1" x14ac:dyDescent="0.25">
      <c r="A127" s="657">
        <v>2280</v>
      </c>
      <c r="B127" s="40" t="s">
        <v>123</v>
      </c>
      <c r="C127" s="189">
        <f t="shared" si="100"/>
        <v>0</v>
      </c>
      <c r="D127" s="131">
        <f t="shared" ref="D127:O127" si="113">SUM(D128)</f>
        <v>0</v>
      </c>
      <c r="E127" s="79">
        <f>SUM(E128)</f>
        <v>0</v>
      </c>
      <c r="F127" s="176">
        <f t="shared" si="113"/>
        <v>0</v>
      </c>
      <c r="G127" s="233">
        <f t="shared" si="113"/>
        <v>0</v>
      </c>
      <c r="H127" s="79">
        <f t="shared" si="113"/>
        <v>0</v>
      </c>
      <c r="I127" s="90">
        <f t="shared" si="113"/>
        <v>0</v>
      </c>
      <c r="J127" s="131">
        <f t="shared" si="113"/>
        <v>0</v>
      </c>
      <c r="K127" s="79">
        <f t="shared" si="113"/>
        <v>0</v>
      </c>
      <c r="L127" s="176">
        <f t="shared" si="113"/>
        <v>0</v>
      </c>
      <c r="M127" s="233">
        <f t="shared" si="113"/>
        <v>0</v>
      </c>
      <c r="N127" s="79">
        <f t="shared" si="113"/>
        <v>0</v>
      </c>
      <c r="O127" s="91">
        <f t="shared" si="113"/>
        <v>0</v>
      </c>
      <c r="P127" s="645"/>
      <c r="Q127" s="297"/>
    </row>
    <row r="128" spans="1:17" ht="24" hidden="1" x14ac:dyDescent="0.25">
      <c r="A128" s="30">
        <v>2283</v>
      </c>
      <c r="B128" s="43" t="s">
        <v>124</v>
      </c>
      <c r="C128" s="190">
        <f t="shared" si="100"/>
        <v>0</v>
      </c>
      <c r="D128" s="264"/>
      <c r="E128" s="45"/>
      <c r="F128" s="95">
        <f>D128+E128</f>
        <v>0</v>
      </c>
      <c r="G128" s="230"/>
      <c r="H128" s="45"/>
      <c r="I128" s="91">
        <f>G128+H128</f>
        <v>0</v>
      </c>
      <c r="J128" s="264"/>
      <c r="K128" s="45"/>
      <c r="L128" s="95">
        <f>J128+K128</f>
        <v>0</v>
      </c>
      <c r="M128" s="230"/>
      <c r="N128" s="45"/>
      <c r="O128" s="91">
        <f>M128+N128</f>
        <v>0</v>
      </c>
      <c r="P128" s="645"/>
      <c r="Q128" s="297"/>
    </row>
    <row r="129" spans="1:17" ht="38.25" customHeight="1" x14ac:dyDescent="0.25">
      <c r="A129" s="35">
        <v>2300</v>
      </c>
      <c r="B129" s="72" t="s">
        <v>125</v>
      </c>
      <c r="C129" s="188">
        <f t="shared" si="100"/>
        <v>238142</v>
      </c>
      <c r="D129" s="130">
        <f t="shared" ref="D129:E129" si="114">SUM(D130,D135,D139,D140,D143,D150,D158,D159,D162)</f>
        <v>900</v>
      </c>
      <c r="E129" s="123">
        <f t="shared" si="114"/>
        <v>0</v>
      </c>
      <c r="F129" s="898">
        <f>SUM(F130,F135,F139,F140,F143,F150,F158,F159,F162)</f>
        <v>900</v>
      </c>
      <c r="G129" s="228">
        <f t="shared" ref="G129:N129" si="115">SUM(G130,G135,G139,G140,G143,G150,G158,G159,G162)</f>
        <v>3569</v>
      </c>
      <c r="H129" s="123">
        <f t="shared" si="115"/>
        <v>-3569</v>
      </c>
      <c r="I129" s="898">
        <f t="shared" si="115"/>
        <v>0</v>
      </c>
      <c r="J129" s="130">
        <f t="shared" si="115"/>
        <v>236397</v>
      </c>
      <c r="K129" s="38">
        <f t="shared" si="115"/>
        <v>0</v>
      </c>
      <c r="L129" s="175">
        <f t="shared" si="115"/>
        <v>236397</v>
      </c>
      <c r="M129" s="228">
        <f t="shared" si="115"/>
        <v>845</v>
      </c>
      <c r="N129" s="38">
        <f t="shared" si="115"/>
        <v>0</v>
      </c>
      <c r="O129" s="123">
        <f>SUM(O130,O135,O139,O140,O143,O150,O158,O159,O162)</f>
        <v>845</v>
      </c>
      <c r="P129" s="764"/>
      <c r="Q129" s="297"/>
    </row>
    <row r="130" spans="1:17" ht="24" x14ac:dyDescent="0.25">
      <c r="A130" s="657">
        <v>2310</v>
      </c>
      <c r="B130" s="40" t="s">
        <v>126</v>
      </c>
      <c r="C130" s="189">
        <f t="shared" si="100"/>
        <v>12551</v>
      </c>
      <c r="D130" s="131">
        <f t="shared" ref="D130:O130" si="116">SUM(D131:D134)</f>
        <v>900</v>
      </c>
      <c r="E130" s="90">
        <f t="shared" si="116"/>
        <v>0</v>
      </c>
      <c r="F130" s="900">
        <f t="shared" si="116"/>
        <v>900</v>
      </c>
      <c r="G130" s="233">
        <f t="shared" si="116"/>
        <v>0</v>
      </c>
      <c r="H130" s="90">
        <f t="shared" si="116"/>
        <v>0</v>
      </c>
      <c r="I130" s="900">
        <f t="shared" si="116"/>
        <v>0</v>
      </c>
      <c r="J130" s="131">
        <f t="shared" si="116"/>
        <v>11651</v>
      </c>
      <c r="K130" s="79">
        <f t="shared" si="116"/>
        <v>0</v>
      </c>
      <c r="L130" s="176">
        <f t="shared" si="116"/>
        <v>11651</v>
      </c>
      <c r="M130" s="233">
        <f t="shared" si="116"/>
        <v>0</v>
      </c>
      <c r="N130" s="79">
        <f t="shared" si="116"/>
        <v>0</v>
      </c>
      <c r="O130" s="90">
        <f t="shared" si="116"/>
        <v>0</v>
      </c>
      <c r="P130" s="765"/>
      <c r="Q130" s="297"/>
    </row>
    <row r="131" spans="1:17" x14ac:dyDescent="0.25">
      <c r="A131" s="30">
        <v>2311</v>
      </c>
      <c r="B131" s="43" t="s">
        <v>127</v>
      </c>
      <c r="C131" s="190">
        <f t="shared" si="100"/>
        <v>2620</v>
      </c>
      <c r="D131" s="264"/>
      <c r="E131" s="705"/>
      <c r="F131" s="899">
        <f t="shared" ref="F131:F134" si="117">D131+E131</f>
        <v>0</v>
      </c>
      <c r="G131" s="230"/>
      <c r="H131" s="705"/>
      <c r="I131" s="899">
        <f t="shared" ref="I131:I134" si="118">G131+H131</f>
        <v>0</v>
      </c>
      <c r="J131" s="264">
        <v>2620</v>
      </c>
      <c r="K131" s="45"/>
      <c r="L131" s="95">
        <f t="shared" ref="L131:L134" si="119">J131+K131</f>
        <v>2620</v>
      </c>
      <c r="M131" s="230"/>
      <c r="N131" s="45"/>
      <c r="O131" s="91">
        <f t="shared" ref="O131:O134" si="120">M131+N131</f>
        <v>0</v>
      </c>
      <c r="P131" s="645"/>
      <c r="Q131" s="297"/>
    </row>
    <row r="132" spans="1:17" x14ac:dyDescent="0.25">
      <c r="A132" s="30">
        <v>2312</v>
      </c>
      <c r="B132" s="43" t="s">
        <v>128</v>
      </c>
      <c r="C132" s="190">
        <f t="shared" si="100"/>
        <v>6316</v>
      </c>
      <c r="D132" s="264"/>
      <c r="E132" s="705"/>
      <c r="F132" s="899">
        <f t="shared" si="117"/>
        <v>0</v>
      </c>
      <c r="G132" s="230"/>
      <c r="H132" s="705"/>
      <c r="I132" s="899">
        <f t="shared" si="118"/>
        <v>0</v>
      </c>
      <c r="J132" s="264">
        <v>6316</v>
      </c>
      <c r="K132" s="45"/>
      <c r="L132" s="95">
        <f t="shared" si="119"/>
        <v>6316</v>
      </c>
      <c r="M132" s="230"/>
      <c r="N132" s="45"/>
      <c r="O132" s="91">
        <f t="shared" si="120"/>
        <v>0</v>
      </c>
      <c r="P132" s="645"/>
      <c r="Q132" s="297"/>
    </row>
    <row r="133" spans="1:17" x14ac:dyDescent="0.25">
      <c r="A133" s="30">
        <v>2313</v>
      </c>
      <c r="B133" s="43" t="s">
        <v>129</v>
      </c>
      <c r="C133" s="190">
        <f t="shared" si="100"/>
        <v>1480</v>
      </c>
      <c r="D133" s="264"/>
      <c r="E133" s="705"/>
      <c r="F133" s="899">
        <f t="shared" si="117"/>
        <v>0</v>
      </c>
      <c r="G133" s="230"/>
      <c r="H133" s="705"/>
      <c r="I133" s="899">
        <f t="shared" si="118"/>
        <v>0</v>
      </c>
      <c r="J133" s="264">
        <v>1480</v>
      </c>
      <c r="K133" s="45"/>
      <c r="L133" s="95">
        <f t="shared" si="119"/>
        <v>1480</v>
      </c>
      <c r="M133" s="230"/>
      <c r="N133" s="45"/>
      <c r="O133" s="91">
        <f t="shared" si="120"/>
        <v>0</v>
      </c>
      <c r="P133" s="645"/>
      <c r="Q133" s="297"/>
    </row>
    <row r="134" spans="1:17" ht="47.25" customHeight="1" x14ac:dyDescent="0.25">
      <c r="A134" s="30">
        <v>2314</v>
      </c>
      <c r="B134" s="43" t="s">
        <v>307</v>
      </c>
      <c r="C134" s="190">
        <f t="shared" si="100"/>
        <v>2135</v>
      </c>
      <c r="D134" s="264">
        <v>900</v>
      </c>
      <c r="E134" s="705"/>
      <c r="F134" s="899">
        <f t="shared" si="117"/>
        <v>900</v>
      </c>
      <c r="G134" s="230"/>
      <c r="H134" s="705"/>
      <c r="I134" s="899">
        <f t="shared" si="118"/>
        <v>0</v>
      </c>
      <c r="J134" s="264">
        <v>1235</v>
      </c>
      <c r="K134" s="45"/>
      <c r="L134" s="95">
        <f t="shared" si="119"/>
        <v>1235</v>
      </c>
      <c r="M134" s="230"/>
      <c r="N134" s="45"/>
      <c r="O134" s="91">
        <f t="shared" si="120"/>
        <v>0</v>
      </c>
      <c r="P134" s="645"/>
      <c r="Q134" s="297"/>
    </row>
    <row r="135" spans="1:17" x14ac:dyDescent="0.25">
      <c r="A135" s="75">
        <v>2320</v>
      </c>
      <c r="B135" s="43" t="s">
        <v>130</v>
      </c>
      <c r="C135" s="190">
        <f t="shared" si="100"/>
        <v>2075</v>
      </c>
      <c r="D135" s="132">
        <f t="shared" ref="D135" si="121">SUM(D136:D138)</f>
        <v>0</v>
      </c>
      <c r="E135" s="91">
        <f>SUM(E136:E138)</f>
        <v>0</v>
      </c>
      <c r="F135" s="899">
        <f>SUM(F136:F138)</f>
        <v>0</v>
      </c>
      <c r="G135" s="231">
        <f t="shared" ref="G135" si="122">SUM(G136:G138)</f>
        <v>0</v>
      </c>
      <c r="H135" s="91">
        <f>SUM(H136:H138)</f>
        <v>0</v>
      </c>
      <c r="I135" s="899">
        <f t="shared" ref="I135:N135" si="123">SUM(I136:I138)</f>
        <v>0</v>
      </c>
      <c r="J135" s="132">
        <f t="shared" si="123"/>
        <v>2075</v>
      </c>
      <c r="K135" s="76">
        <f t="shared" si="123"/>
        <v>0</v>
      </c>
      <c r="L135" s="95">
        <f t="shared" si="123"/>
        <v>2075</v>
      </c>
      <c r="M135" s="231">
        <f t="shared" si="123"/>
        <v>0</v>
      </c>
      <c r="N135" s="76">
        <f t="shared" si="123"/>
        <v>0</v>
      </c>
      <c r="O135" s="91">
        <f>SUM(O136:O138)</f>
        <v>0</v>
      </c>
      <c r="P135" s="645"/>
      <c r="Q135" s="297"/>
    </row>
    <row r="136" spans="1:17" x14ac:dyDescent="0.25">
      <c r="A136" s="30">
        <v>2321</v>
      </c>
      <c r="B136" s="43" t="s">
        <v>131</v>
      </c>
      <c r="C136" s="190">
        <f t="shared" si="100"/>
        <v>35</v>
      </c>
      <c r="D136" s="264"/>
      <c r="E136" s="705"/>
      <c r="F136" s="899">
        <f t="shared" ref="F136:F139" si="124">D136+E136</f>
        <v>0</v>
      </c>
      <c r="G136" s="230"/>
      <c r="H136" s="705"/>
      <c r="I136" s="899">
        <f t="shared" ref="I136:I139" si="125">G136+H136</f>
        <v>0</v>
      </c>
      <c r="J136" s="264">
        <v>35</v>
      </c>
      <c r="K136" s="45"/>
      <c r="L136" s="95">
        <f t="shared" ref="L136:L139" si="126">J136+K136</f>
        <v>35</v>
      </c>
      <c r="M136" s="230"/>
      <c r="N136" s="45"/>
      <c r="O136" s="91">
        <f t="shared" ref="O136:O139" si="127">M136+N136</f>
        <v>0</v>
      </c>
      <c r="P136" s="645"/>
      <c r="Q136" s="297"/>
    </row>
    <row r="137" spans="1:17" x14ac:dyDescent="0.25">
      <c r="A137" s="30">
        <v>2322</v>
      </c>
      <c r="B137" s="43" t="s">
        <v>132</v>
      </c>
      <c r="C137" s="190">
        <f t="shared" si="100"/>
        <v>2040</v>
      </c>
      <c r="D137" s="264"/>
      <c r="E137" s="705"/>
      <c r="F137" s="899">
        <f t="shared" si="124"/>
        <v>0</v>
      </c>
      <c r="G137" s="230"/>
      <c r="H137" s="705"/>
      <c r="I137" s="899">
        <f t="shared" si="125"/>
        <v>0</v>
      </c>
      <c r="J137" s="264">
        <v>2040</v>
      </c>
      <c r="K137" s="45"/>
      <c r="L137" s="95">
        <f t="shared" si="126"/>
        <v>2040</v>
      </c>
      <c r="M137" s="230"/>
      <c r="N137" s="45"/>
      <c r="O137" s="91">
        <f t="shared" si="127"/>
        <v>0</v>
      </c>
      <c r="P137" s="645"/>
      <c r="Q137" s="297"/>
    </row>
    <row r="138" spans="1:17" ht="10.5" hidden="1" customHeight="1" x14ac:dyDescent="0.25">
      <c r="A138" s="30">
        <v>2329</v>
      </c>
      <c r="B138" s="43" t="s">
        <v>133</v>
      </c>
      <c r="C138" s="190">
        <f t="shared" si="100"/>
        <v>0</v>
      </c>
      <c r="D138" s="264"/>
      <c r="E138" s="45"/>
      <c r="F138" s="95">
        <f t="shared" si="124"/>
        <v>0</v>
      </c>
      <c r="G138" s="230"/>
      <c r="H138" s="45"/>
      <c r="I138" s="91">
        <f t="shared" si="125"/>
        <v>0</v>
      </c>
      <c r="J138" s="264">
        <v>0</v>
      </c>
      <c r="K138" s="45"/>
      <c r="L138" s="95">
        <f t="shared" si="126"/>
        <v>0</v>
      </c>
      <c r="M138" s="230"/>
      <c r="N138" s="45"/>
      <c r="O138" s="91">
        <f t="shared" si="127"/>
        <v>0</v>
      </c>
      <c r="P138" s="645"/>
      <c r="Q138" s="297"/>
    </row>
    <row r="139" spans="1:17" hidden="1" x14ac:dyDescent="0.25">
      <c r="A139" s="75">
        <v>2330</v>
      </c>
      <c r="B139" s="43" t="s">
        <v>134</v>
      </c>
      <c r="C139" s="190">
        <f t="shared" si="100"/>
        <v>0</v>
      </c>
      <c r="D139" s="264"/>
      <c r="E139" s="45"/>
      <c r="F139" s="95">
        <f t="shared" si="124"/>
        <v>0</v>
      </c>
      <c r="G139" s="230"/>
      <c r="H139" s="45"/>
      <c r="I139" s="91">
        <f t="shared" si="125"/>
        <v>0</v>
      </c>
      <c r="J139" s="264"/>
      <c r="K139" s="45"/>
      <c r="L139" s="95">
        <f t="shared" si="126"/>
        <v>0</v>
      </c>
      <c r="M139" s="230"/>
      <c r="N139" s="45"/>
      <c r="O139" s="91">
        <f t="shared" si="127"/>
        <v>0</v>
      </c>
      <c r="P139" s="645"/>
      <c r="Q139" s="297"/>
    </row>
    <row r="140" spans="1:17" ht="48" x14ac:dyDescent="0.25">
      <c r="A140" s="75">
        <v>2340</v>
      </c>
      <c r="B140" s="43" t="s">
        <v>135</v>
      </c>
      <c r="C140" s="190">
        <f t="shared" si="100"/>
        <v>10769</v>
      </c>
      <c r="D140" s="132">
        <f t="shared" ref="D140" si="128">SUM(D141:D142)</f>
        <v>0</v>
      </c>
      <c r="E140" s="91">
        <f>SUM(E141:E142)</f>
        <v>0</v>
      </c>
      <c r="F140" s="899">
        <f>SUM(F141:F142)</f>
        <v>0</v>
      </c>
      <c r="G140" s="231">
        <f t="shared" ref="G140:N140" si="129">SUM(G141:G142)</f>
        <v>211</v>
      </c>
      <c r="H140" s="91">
        <f t="shared" si="129"/>
        <v>-211</v>
      </c>
      <c r="I140" s="899">
        <f t="shared" si="129"/>
        <v>0</v>
      </c>
      <c r="J140" s="132">
        <f t="shared" si="129"/>
        <v>10769</v>
      </c>
      <c r="K140" s="76">
        <f t="shared" si="129"/>
        <v>0</v>
      </c>
      <c r="L140" s="95">
        <f t="shared" si="129"/>
        <v>10769</v>
      </c>
      <c r="M140" s="231">
        <f t="shared" si="129"/>
        <v>0</v>
      </c>
      <c r="N140" s="76">
        <f t="shared" si="129"/>
        <v>0</v>
      </c>
      <c r="O140" s="91">
        <f>SUM(O141:O142)</f>
        <v>0</v>
      </c>
      <c r="P140" s="645"/>
      <c r="Q140" s="297"/>
    </row>
    <row r="141" spans="1:17" x14ac:dyDescent="0.25">
      <c r="A141" s="30">
        <v>2341</v>
      </c>
      <c r="B141" s="43" t="s">
        <v>136</v>
      </c>
      <c r="C141" s="190">
        <f t="shared" si="100"/>
        <v>10769</v>
      </c>
      <c r="D141" s="264"/>
      <c r="E141" s="705"/>
      <c r="F141" s="899">
        <f t="shared" ref="F141:F142" si="130">D141+E141</f>
        <v>0</v>
      </c>
      <c r="G141" s="230">
        <v>211</v>
      </c>
      <c r="H141" s="705">
        <v>-211</v>
      </c>
      <c r="I141" s="899">
        <f t="shared" ref="I141:I142" si="131">G141+H141</f>
        <v>0</v>
      </c>
      <c r="J141" s="264">
        <v>10769</v>
      </c>
      <c r="K141" s="45"/>
      <c r="L141" s="95">
        <f t="shared" ref="L141:L142" si="132">J141+K141</f>
        <v>10769</v>
      </c>
      <c r="M141" s="230"/>
      <c r="N141" s="45"/>
      <c r="O141" s="91">
        <f t="shared" ref="O141:O142" si="133">M141+N141</f>
        <v>0</v>
      </c>
      <c r="P141" s="645" t="s">
        <v>660</v>
      </c>
      <c r="Q141" s="297"/>
    </row>
    <row r="142" spans="1:17" ht="24" hidden="1" x14ac:dyDescent="0.25">
      <c r="A142" s="30">
        <v>2344</v>
      </c>
      <c r="B142" s="43" t="s">
        <v>137</v>
      </c>
      <c r="C142" s="190">
        <f t="shared" si="100"/>
        <v>0</v>
      </c>
      <c r="D142" s="264"/>
      <c r="E142" s="45"/>
      <c r="F142" s="95">
        <f t="shared" si="130"/>
        <v>0</v>
      </c>
      <c r="G142" s="230"/>
      <c r="H142" s="45"/>
      <c r="I142" s="91">
        <f t="shared" si="131"/>
        <v>0</v>
      </c>
      <c r="J142" s="264">
        <v>0</v>
      </c>
      <c r="K142" s="45"/>
      <c r="L142" s="95">
        <f t="shared" si="132"/>
        <v>0</v>
      </c>
      <c r="M142" s="230"/>
      <c r="N142" s="45"/>
      <c r="O142" s="91">
        <f t="shared" si="133"/>
        <v>0</v>
      </c>
      <c r="P142" s="645"/>
      <c r="Q142" s="297"/>
    </row>
    <row r="143" spans="1:17" ht="24" x14ac:dyDescent="0.25">
      <c r="A143" s="73">
        <v>2350</v>
      </c>
      <c r="B143" s="58" t="s">
        <v>138</v>
      </c>
      <c r="C143" s="195">
        <f t="shared" si="100"/>
        <v>14990</v>
      </c>
      <c r="D143" s="86">
        <f t="shared" ref="D143" si="134">SUM(D144:D149)</f>
        <v>0</v>
      </c>
      <c r="E143" s="154">
        <f>SUM(E144:E149)</f>
        <v>0</v>
      </c>
      <c r="F143" s="907">
        <f>SUM(F144:F149)</f>
        <v>0</v>
      </c>
      <c r="G143" s="229">
        <f t="shared" ref="G143:N143" si="135">SUM(G144:G149)</f>
        <v>0</v>
      </c>
      <c r="H143" s="154">
        <f t="shared" si="135"/>
        <v>0</v>
      </c>
      <c r="I143" s="907">
        <f t="shared" si="135"/>
        <v>0</v>
      </c>
      <c r="J143" s="86">
        <f t="shared" si="135"/>
        <v>14990</v>
      </c>
      <c r="K143" s="74">
        <f t="shared" si="135"/>
        <v>0</v>
      </c>
      <c r="L143" s="174">
        <f t="shared" si="135"/>
        <v>14990</v>
      </c>
      <c r="M143" s="229">
        <f t="shared" si="135"/>
        <v>0</v>
      </c>
      <c r="N143" s="74">
        <f t="shared" si="135"/>
        <v>0</v>
      </c>
      <c r="O143" s="154">
        <f>SUM(O144:O149)</f>
        <v>0</v>
      </c>
      <c r="P143" s="766"/>
      <c r="Q143" s="297"/>
    </row>
    <row r="144" spans="1:17" x14ac:dyDescent="0.25">
      <c r="A144" s="27">
        <v>2351</v>
      </c>
      <c r="B144" s="40" t="s">
        <v>139</v>
      </c>
      <c r="C144" s="189">
        <f t="shared" si="100"/>
        <v>5920</v>
      </c>
      <c r="D144" s="263"/>
      <c r="E144" s="703"/>
      <c r="F144" s="900">
        <f t="shared" ref="F144:F149" si="136">D144+E144</f>
        <v>0</v>
      </c>
      <c r="G144" s="220"/>
      <c r="H144" s="703"/>
      <c r="I144" s="900">
        <f t="shared" ref="I144:I149" si="137">G144+H144</f>
        <v>0</v>
      </c>
      <c r="J144" s="263">
        <v>5920</v>
      </c>
      <c r="K144" s="42"/>
      <c r="L144" s="176">
        <f t="shared" ref="L144:L149" si="138">J144+K144</f>
        <v>5920</v>
      </c>
      <c r="M144" s="220"/>
      <c r="N144" s="42"/>
      <c r="O144" s="90">
        <f t="shared" ref="O144:O149" si="139">M144+N144</f>
        <v>0</v>
      </c>
      <c r="P144" s="765"/>
      <c r="Q144" s="297"/>
    </row>
    <row r="145" spans="1:17" x14ac:dyDescent="0.25">
      <c r="A145" s="30">
        <v>2352</v>
      </c>
      <c r="B145" s="43" t="s">
        <v>140</v>
      </c>
      <c r="C145" s="190">
        <f t="shared" si="100"/>
        <v>8635</v>
      </c>
      <c r="D145" s="264"/>
      <c r="E145" s="705"/>
      <c r="F145" s="899">
        <f t="shared" si="136"/>
        <v>0</v>
      </c>
      <c r="G145" s="230"/>
      <c r="H145" s="705"/>
      <c r="I145" s="899">
        <f t="shared" si="137"/>
        <v>0</v>
      </c>
      <c r="J145" s="264">
        <v>8635</v>
      </c>
      <c r="K145" s="45"/>
      <c r="L145" s="95">
        <f t="shared" si="138"/>
        <v>8635</v>
      </c>
      <c r="M145" s="230"/>
      <c r="N145" s="45"/>
      <c r="O145" s="91">
        <f t="shared" si="139"/>
        <v>0</v>
      </c>
      <c r="P145" s="645"/>
      <c r="Q145" s="297"/>
    </row>
    <row r="146" spans="1:17" ht="24" x14ac:dyDescent="0.25">
      <c r="A146" s="30">
        <v>2353</v>
      </c>
      <c r="B146" s="43" t="s">
        <v>141</v>
      </c>
      <c r="C146" s="190">
        <f t="shared" si="100"/>
        <v>240</v>
      </c>
      <c r="D146" s="264"/>
      <c r="E146" s="705"/>
      <c r="F146" s="899">
        <f t="shared" si="136"/>
        <v>0</v>
      </c>
      <c r="G146" s="230"/>
      <c r="H146" s="705"/>
      <c r="I146" s="899">
        <f t="shared" si="137"/>
        <v>0</v>
      </c>
      <c r="J146" s="264">
        <v>240</v>
      </c>
      <c r="K146" s="45"/>
      <c r="L146" s="95">
        <f t="shared" si="138"/>
        <v>240</v>
      </c>
      <c r="M146" s="230"/>
      <c r="N146" s="45"/>
      <c r="O146" s="91">
        <f t="shared" si="139"/>
        <v>0</v>
      </c>
      <c r="P146" s="645"/>
      <c r="Q146" s="297"/>
    </row>
    <row r="147" spans="1:17" ht="24" x14ac:dyDescent="0.25">
      <c r="A147" s="30">
        <v>2354</v>
      </c>
      <c r="B147" s="43" t="s">
        <v>142</v>
      </c>
      <c r="C147" s="190">
        <f t="shared" si="100"/>
        <v>150</v>
      </c>
      <c r="D147" s="264"/>
      <c r="E147" s="705"/>
      <c r="F147" s="899">
        <f t="shared" si="136"/>
        <v>0</v>
      </c>
      <c r="G147" s="230"/>
      <c r="H147" s="705"/>
      <c r="I147" s="899">
        <f t="shared" si="137"/>
        <v>0</v>
      </c>
      <c r="J147" s="264">
        <v>150</v>
      </c>
      <c r="K147" s="45"/>
      <c r="L147" s="95">
        <f t="shared" si="138"/>
        <v>150</v>
      </c>
      <c r="M147" s="230"/>
      <c r="N147" s="45"/>
      <c r="O147" s="91">
        <f t="shared" si="139"/>
        <v>0</v>
      </c>
      <c r="P147" s="645"/>
      <c r="Q147" s="297"/>
    </row>
    <row r="148" spans="1:17" ht="24" x14ac:dyDescent="0.25">
      <c r="A148" s="30">
        <v>2355</v>
      </c>
      <c r="B148" s="43" t="s">
        <v>143</v>
      </c>
      <c r="C148" s="190">
        <f t="shared" si="100"/>
        <v>45</v>
      </c>
      <c r="D148" s="264"/>
      <c r="E148" s="705"/>
      <c r="F148" s="899">
        <f t="shared" si="136"/>
        <v>0</v>
      </c>
      <c r="G148" s="230"/>
      <c r="H148" s="705"/>
      <c r="I148" s="899">
        <f t="shared" si="137"/>
        <v>0</v>
      </c>
      <c r="J148" s="264">
        <v>45</v>
      </c>
      <c r="K148" s="45"/>
      <c r="L148" s="95">
        <f t="shared" si="138"/>
        <v>45</v>
      </c>
      <c r="M148" s="230"/>
      <c r="N148" s="45"/>
      <c r="O148" s="91">
        <f t="shared" si="139"/>
        <v>0</v>
      </c>
      <c r="P148" s="645"/>
      <c r="Q148" s="297"/>
    </row>
    <row r="149" spans="1:17" ht="24" hidden="1" x14ac:dyDescent="0.25">
      <c r="A149" s="30">
        <v>2359</v>
      </c>
      <c r="B149" s="43" t="s">
        <v>144</v>
      </c>
      <c r="C149" s="190">
        <f t="shared" si="100"/>
        <v>0</v>
      </c>
      <c r="D149" s="264"/>
      <c r="E149" s="45"/>
      <c r="F149" s="95">
        <f t="shared" si="136"/>
        <v>0</v>
      </c>
      <c r="G149" s="230"/>
      <c r="H149" s="45"/>
      <c r="I149" s="91">
        <f t="shared" si="137"/>
        <v>0</v>
      </c>
      <c r="J149" s="264">
        <v>0</v>
      </c>
      <c r="K149" s="45"/>
      <c r="L149" s="95">
        <f t="shared" si="138"/>
        <v>0</v>
      </c>
      <c r="M149" s="230"/>
      <c r="N149" s="45"/>
      <c r="O149" s="91">
        <f t="shared" si="139"/>
        <v>0</v>
      </c>
      <c r="P149" s="645"/>
      <c r="Q149" s="297"/>
    </row>
    <row r="150" spans="1:17" ht="24.75" customHeight="1" x14ac:dyDescent="0.25">
      <c r="A150" s="75">
        <v>2360</v>
      </c>
      <c r="B150" s="43" t="s">
        <v>145</v>
      </c>
      <c r="C150" s="190">
        <f t="shared" si="100"/>
        <v>196157</v>
      </c>
      <c r="D150" s="132">
        <f t="shared" ref="D150" si="140">SUM(D151:D157)</f>
        <v>0</v>
      </c>
      <c r="E150" s="91">
        <f>SUM(E151:E157)</f>
        <v>0</v>
      </c>
      <c r="F150" s="899">
        <f>SUM(F151:F157)</f>
        <v>0</v>
      </c>
      <c r="G150" s="231">
        <f t="shared" ref="G150:N150" si="141">SUM(G151:G157)</f>
        <v>3358</v>
      </c>
      <c r="H150" s="91">
        <f t="shared" si="141"/>
        <v>-3358</v>
      </c>
      <c r="I150" s="899">
        <f t="shared" si="141"/>
        <v>0</v>
      </c>
      <c r="J150" s="132">
        <f t="shared" si="141"/>
        <v>195312</v>
      </c>
      <c r="K150" s="76">
        <f t="shared" si="141"/>
        <v>0</v>
      </c>
      <c r="L150" s="95">
        <f t="shared" si="141"/>
        <v>195312</v>
      </c>
      <c r="M150" s="231">
        <f t="shared" si="141"/>
        <v>845</v>
      </c>
      <c r="N150" s="76">
        <f t="shared" si="141"/>
        <v>0</v>
      </c>
      <c r="O150" s="91">
        <f>SUM(O151:O157)</f>
        <v>845</v>
      </c>
      <c r="P150" s="645"/>
      <c r="Q150" s="297"/>
    </row>
    <row r="151" spans="1:17" x14ac:dyDescent="0.25">
      <c r="A151" s="29">
        <v>2361</v>
      </c>
      <c r="B151" s="43" t="s">
        <v>146</v>
      </c>
      <c r="C151" s="190">
        <f t="shared" si="100"/>
        <v>10099</v>
      </c>
      <c r="D151" s="264"/>
      <c r="E151" s="705"/>
      <c r="F151" s="899">
        <f t="shared" ref="F151:F158" si="142">D151+E151</f>
        <v>0</v>
      </c>
      <c r="G151" s="230"/>
      <c r="H151" s="705"/>
      <c r="I151" s="899">
        <f t="shared" ref="I151:I158" si="143">G151+H151</f>
        <v>0</v>
      </c>
      <c r="J151" s="264">
        <v>9676</v>
      </c>
      <c r="K151" s="45"/>
      <c r="L151" s="95">
        <f t="shared" ref="L151:L158" si="144">J151+K151</f>
        <v>9676</v>
      </c>
      <c r="M151" s="230">
        <v>423</v>
      </c>
      <c r="N151" s="45"/>
      <c r="O151" s="91">
        <f t="shared" ref="O151:O158" si="145">M151+N151</f>
        <v>423</v>
      </c>
      <c r="P151" s="645"/>
      <c r="Q151" s="297"/>
    </row>
    <row r="152" spans="1:17" ht="24" x14ac:dyDescent="0.25">
      <c r="A152" s="29">
        <v>2362</v>
      </c>
      <c r="B152" s="43" t="s">
        <v>147</v>
      </c>
      <c r="C152" s="190">
        <f t="shared" si="100"/>
        <v>1224</v>
      </c>
      <c r="D152" s="264"/>
      <c r="E152" s="705"/>
      <c r="F152" s="899">
        <f t="shared" si="142"/>
        <v>0</v>
      </c>
      <c r="G152" s="230"/>
      <c r="H152" s="705"/>
      <c r="I152" s="899">
        <f t="shared" si="143"/>
        <v>0</v>
      </c>
      <c r="J152" s="264">
        <v>1224</v>
      </c>
      <c r="K152" s="45"/>
      <c r="L152" s="95">
        <f t="shared" si="144"/>
        <v>1224</v>
      </c>
      <c r="M152" s="230"/>
      <c r="N152" s="45"/>
      <c r="O152" s="91">
        <f t="shared" si="145"/>
        <v>0</v>
      </c>
      <c r="P152" s="645"/>
      <c r="Q152" s="297"/>
    </row>
    <row r="153" spans="1:17" x14ac:dyDescent="0.25">
      <c r="A153" s="29">
        <v>2363</v>
      </c>
      <c r="B153" s="43" t="s">
        <v>148</v>
      </c>
      <c r="C153" s="190">
        <f t="shared" si="100"/>
        <v>157553</v>
      </c>
      <c r="D153" s="264"/>
      <c r="E153" s="705"/>
      <c r="F153" s="899">
        <f t="shared" si="142"/>
        <v>0</v>
      </c>
      <c r="G153" s="230">
        <v>2835</v>
      </c>
      <c r="H153" s="705">
        <v>-2835</v>
      </c>
      <c r="I153" s="899">
        <f t="shared" si="143"/>
        <v>0</v>
      </c>
      <c r="J153" s="264">
        <v>157553</v>
      </c>
      <c r="K153" s="45"/>
      <c r="L153" s="95">
        <f t="shared" si="144"/>
        <v>157553</v>
      </c>
      <c r="M153" s="230"/>
      <c r="N153" s="45"/>
      <c r="O153" s="91">
        <f t="shared" si="145"/>
        <v>0</v>
      </c>
      <c r="P153" s="645" t="s">
        <v>661</v>
      </c>
      <c r="Q153" s="297"/>
    </row>
    <row r="154" spans="1:17" hidden="1" x14ac:dyDescent="0.25">
      <c r="A154" s="29">
        <v>2364</v>
      </c>
      <c r="B154" s="43" t="s">
        <v>149</v>
      </c>
      <c r="C154" s="190">
        <f t="shared" si="100"/>
        <v>0</v>
      </c>
      <c r="D154" s="264"/>
      <c r="E154" s="45"/>
      <c r="F154" s="95">
        <f t="shared" si="142"/>
        <v>0</v>
      </c>
      <c r="G154" s="230">
        <v>0</v>
      </c>
      <c r="H154" s="45"/>
      <c r="I154" s="91">
        <f t="shared" si="143"/>
        <v>0</v>
      </c>
      <c r="J154" s="264">
        <v>0</v>
      </c>
      <c r="K154" s="45"/>
      <c r="L154" s="95">
        <f t="shared" si="144"/>
        <v>0</v>
      </c>
      <c r="M154" s="230"/>
      <c r="N154" s="45"/>
      <c r="O154" s="91">
        <f t="shared" si="145"/>
        <v>0</v>
      </c>
      <c r="P154" s="645"/>
      <c r="Q154" s="297"/>
    </row>
    <row r="155" spans="1:17" ht="12.75" customHeight="1" x14ac:dyDescent="0.25">
      <c r="A155" s="29">
        <v>2365</v>
      </c>
      <c r="B155" s="43" t="s">
        <v>150</v>
      </c>
      <c r="C155" s="190">
        <f t="shared" si="100"/>
        <v>382</v>
      </c>
      <c r="D155" s="264"/>
      <c r="E155" s="705"/>
      <c r="F155" s="899">
        <f t="shared" si="142"/>
        <v>0</v>
      </c>
      <c r="G155" s="230">
        <v>0</v>
      </c>
      <c r="H155" s="705"/>
      <c r="I155" s="899">
        <f t="shared" si="143"/>
        <v>0</v>
      </c>
      <c r="J155" s="264">
        <v>382</v>
      </c>
      <c r="K155" s="45"/>
      <c r="L155" s="95">
        <f t="shared" si="144"/>
        <v>382</v>
      </c>
      <c r="M155" s="230"/>
      <c r="N155" s="45"/>
      <c r="O155" s="91">
        <f t="shared" si="145"/>
        <v>0</v>
      </c>
      <c r="P155" s="645"/>
      <c r="Q155" s="297"/>
    </row>
    <row r="156" spans="1:17" ht="36" hidden="1" x14ac:dyDescent="0.25">
      <c r="A156" s="29">
        <v>2366</v>
      </c>
      <c r="B156" s="43" t="s">
        <v>151</v>
      </c>
      <c r="C156" s="190">
        <f t="shared" si="100"/>
        <v>0</v>
      </c>
      <c r="D156" s="264"/>
      <c r="E156" s="45"/>
      <c r="F156" s="95">
        <f t="shared" si="142"/>
        <v>0</v>
      </c>
      <c r="G156" s="230">
        <v>0</v>
      </c>
      <c r="H156" s="45"/>
      <c r="I156" s="91">
        <f t="shared" si="143"/>
        <v>0</v>
      </c>
      <c r="J156" s="264">
        <v>0</v>
      </c>
      <c r="K156" s="45"/>
      <c r="L156" s="95">
        <f t="shared" si="144"/>
        <v>0</v>
      </c>
      <c r="M156" s="230"/>
      <c r="N156" s="45"/>
      <c r="O156" s="91">
        <f t="shared" si="145"/>
        <v>0</v>
      </c>
      <c r="P156" s="645"/>
      <c r="Q156" s="297"/>
    </row>
    <row r="157" spans="1:17" ht="48" x14ac:dyDescent="0.25">
      <c r="A157" s="29">
        <v>2369</v>
      </c>
      <c r="B157" s="43" t="s">
        <v>152</v>
      </c>
      <c r="C157" s="190">
        <f t="shared" si="100"/>
        <v>26899</v>
      </c>
      <c r="D157" s="264"/>
      <c r="E157" s="705"/>
      <c r="F157" s="899">
        <f t="shared" si="142"/>
        <v>0</v>
      </c>
      <c r="G157" s="230">
        <v>523</v>
      </c>
      <c r="H157" s="705">
        <v>-523</v>
      </c>
      <c r="I157" s="899">
        <f t="shared" si="143"/>
        <v>0</v>
      </c>
      <c r="J157" s="264">
        <v>26477</v>
      </c>
      <c r="K157" s="45"/>
      <c r="L157" s="95">
        <f t="shared" si="144"/>
        <v>26477</v>
      </c>
      <c r="M157" s="230">
        <v>422</v>
      </c>
      <c r="N157" s="45"/>
      <c r="O157" s="91">
        <f t="shared" si="145"/>
        <v>422</v>
      </c>
      <c r="P157" s="645" t="s">
        <v>662</v>
      </c>
      <c r="Q157" s="297"/>
    </row>
    <row r="158" spans="1:17" hidden="1" x14ac:dyDescent="0.25">
      <c r="A158" s="73">
        <v>2370</v>
      </c>
      <c r="B158" s="58" t="s">
        <v>153</v>
      </c>
      <c r="C158" s="195">
        <f t="shared" si="100"/>
        <v>0</v>
      </c>
      <c r="D158" s="261"/>
      <c r="E158" s="77"/>
      <c r="F158" s="174">
        <f t="shared" si="142"/>
        <v>0</v>
      </c>
      <c r="G158" s="232"/>
      <c r="H158" s="77"/>
      <c r="I158" s="154">
        <f t="shared" si="143"/>
        <v>0</v>
      </c>
      <c r="J158" s="261"/>
      <c r="K158" s="77"/>
      <c r="L158" s="174">
        <f t="shared" si="144"/>
        <v>0</v>
      </c>
      <c r="M158" s="232"/>
      <c r="N158" s="77"/>
      <c r="O158" s="154">
        <f t="shared" si="145"/>
        <v>0</v>
      </c>
      <c r="P158" s="766"/>
      <c r="Q158" s="297"/>
    </row>
    <row r="159" spans="1:17" x14ac:dyDescent="0.25">
      <c r="A159" s="73">
        <v>2380</v>
      </c>
      <c r="B159" s="58" t="s">
        <v>154</v>
      </c>
      <c r="C159" s="195">
        <f t="shared" si="100"/>
        <v>1600</v>
      </c>
      <c r="D159" s="86">
        <f t="shared" ref="D159:E159" si="146">SUM(D160:D161)</f>
        <v>0</v>
      </c>
      <c r="E159" s="154">
        <f t="shared" si="146"/>
        <v>0</v>
      </c>
      <c r="F159" s="907">
        <f>SUM(F160:F161)</f>
        <v>0</v>
      </c>
      <c r="G159" s="229">
        <f t="shared" ref="G159:N159" si="147">SUM(G160:G161)</f>
        <v>0</v>
      </c>
      <c r="H159" s="154">
        <f t="shared" si="147"/>
        <v>0</v>
      </c>
      <c r="I159" s="907">
        <f t="shared" si="147"/>
        <v>0</v>
      </c>
      <c r="J159" s="86">
        <f t="shared" si="147"/>
        <v>1600</v>
      </c>
      <c r="K159" s="74">
        <f t="shared" si="147"/>
        <v>0</v>
      </c>
      <c r="L159" s="174">
        <f t="shared" si="147"/>
        <v>1600</v>
      </c>
      <c r="M159" s="229">
        <f t="shared" si="147"/>
        <v>0</v>
      </c>
      <c r="N159" s="74">
        <f t="shared" si="147"/>
        <v>0</v>
      </c>
      <c r="O159" s="154">
        <f>SUM(O160:O161)</f>
        <v>0</v>
      </c>
      <c r="P159" s="766"/>
      <c r="Q159" s="297"/>
    </row>
    <row r="160" spans="1:17" hidden="1" x14ac:dyDescent="0.25">
      <c r="A160" s="26">
        <v>2381</v>
      </c>
      <c r="B160" s="40" t="s">
        <v>155</v>
      </c>
      <c r="C160" s="189">
        <f t="shared" si="100"/>
        <v>0</v>
      </c>
      <c r="D160" s="263"/>
      <c r="E160" s="42"/>
      <c r="F160" s="176">
        <f t="shared" ref="F160:F163" si="148">D160+E160</f>
        <v>0</v>
      </c>
      <c r="G160" s="220"/>
      <c r="H160" s="42"/>
      <c r="I160" s="90">
        <f t="shared" ref="I160:I163" si="149">G160+H160</f>
        <v>0</v>
      </c>
      <c r="J160" s="263">
        <v>0</v>
      </c>
      <c r="K160" s="42"/>
      <c r="L160" s="176">
        <f t="shared" ref="L160:L163" si="150">J160+K160</f>
        <v>0</v>
      </c>
      <c r="M160" s="220"/>
      <c r="N160" s="42"/>
      <c r="O160" s="90">
        <f t="shared" ref="O160:O163" si="151">M160+N160</f>
        <v>0</v>
      </c>
      <c r="P160" s="765"/>
      <c r="Q160" s="297"/>
    </row>
    <row r="161" spans="1:17" ht="24" x14ac:dyDescent="0.25">
      <c r="A161" s="29">
        <v>2389</v>
      </c>
      <c r="B161" s="43" t="s">
        <v>156</v>
      </c>
      <c r="C161" s="190">
        <f t="shared" si="100"/>
        <v>1600</v>
      </c>
      <c r="D161" s="264"/>
      <c r="E161" s="705"/>
      <c r="F161" s="899">
        <f t="shared" si="148"/>
        <v>0</v>
      </c>
      <c r="G161" s="230"/>
      <c r="H161" s="705"/>
      <c r="I161" s="899">
        <f t="shared" si="149"/>
        <v>0</v>
      </c>
      <c r="J161" s="264">
        <v>1600</v>
      </c>
      <c r="K161" s="45"/>
      <c r="L161" s="95">
        <f t="shared" si="150"/>
        <v>1600</v>
      </c>
      <c r="M161" s="230"/>
      <c r="N161" s="45"/>
      <c r="O161" s="91">
        <f t="shared" si="151"/>
        <v>0</v>
      </c>
      <c r="P161" s="645"/>
      <c r="Q161" s="297"/>
    </row>
    <row r="162" spans="1:17" hidden="1" x14ac:dyDescent="0.25">
      <c r="A162" s="73">
        <v>2390</v>
      </c>
      <c r="B162" s="58" t="s">
        <v>157</v>
      </c>
      <c r="C162" s="195">
        <f t="shared" si="100"/>
        <v>0</v>
      </c>
      <c r="D162" s="261"/>
      <c r="E162" s="77"/>
      <c r="F162" s="174">
        <f t="shared" si="148"/>
        <v>0</v>
      </c>
      <c r="G162" s="232"/>
      <c r="H162" s="77"/>
      <c r="I162" s="154">
        <f t="shared" si="149"/>
        <v>0</v>
      </c>
      <c r="J162" s="261"/>
      <c r="K162" s="77"/>
      <c r="L162" s="174">
        <f t="shared" si="150"/>
        <v>0</v>
      </c>
      <c r="M162" s="232"/>
      <c r="N162" s="77"/>
      <c r="O162" s="154">
        <f t="shared" si="151"/>
        <v>0</v>
      </c>
      <c r="P162" s="292"/>
      <c r="Q162" s="297"/>
    </row>
    <row r="163" spans="1:17" hidden="1" x14ac:dyDescent="0.25">
      <c r="A163" s="35">
        <v>2400</v>
      </c>
      <c r="B163" s="72" t="s">
        <v>158</v>
      </c>
      <c r="C163" s="188">
        <f t="shared" si="100"/>
        <v>0</v>
      </c>
      <c r="D163" s="248"/>
      <c r="E163" s="80"/>
      <c r="F163" s="175">
        <f t="shared" si="148"/>
        <v>0</v>
      </c>
      <c r="G163" s="234"/>
      <c r="H163" s="80"/>
      <c r="I163" s="123">
        <f t="shared" si="149"/>
        <v>0</v>
      </c>
      <c r="J163" s="248"/>
      <c r="K163" s="80"/>
      <c r="L163" s="175">
        <f t="shared" si="150"/>
        <v>0</v>
      </c>
      <c r="M163" s="234"/>
      <c r="N163" s="80"/>
      <c r="O163" s="123">
        <f t="shared" si="151"/>
        <v>0</v>
      </c>
      <c r="P163" s="293"/>
      <c r="Q163" s="297"/>
    </row>
    <row r="164" spans="1:17" ht="24" x14ac:dyDescent="0.25">
      <c r="A164" s="35">
        <v>2500</v>
      </c>
      <c r="B164" s="72" t="s">
        <v>159</v>
      </c>
      <c r="C164" s="188">
        <f t="shared" si="100"/>
        <v>3520</v>
      </c>
      <c r="D164" s="130">
        <f t="shared" ref="D164:E164" si="152">SUM(D165,D170)</f>
        <v>0</v>
      </c>
      <c r="E164" s="123">
        <f t="shared" si="152"/>
        <v>0</v>
      </c>
      <c r="F164" s="898">
        <f>SUM(F165,F170)</f>
        <v>0</v>
      </c>
      <c r="G164" s="228">
        <f t="shared" ref="G164:O164" si="153">SUM(G165,G170)</f>
        <v>0</v>
      </c>
      <c r="H164" s="123">
        <f t="shared" si="153"/>
        <v>0</v>
      </c>
      <c r="I164" s="898">
        <f t="shared" si="153"/>
        <v>0</v>
      </c>
      <c r="J164" s="130">
        <f t="shared" si="153"/>
        <v>3520</v>
      </c>
      <c r="K164" s="38">
        <f t="shared" si="153"/>
        <v>0</v>
      </c>
      <c r="L164" s="175">
        <f t="shared" si="153"/>
        <v>3520</v>
      </c>
      <c r="M164" s="228">
        <f t="shared" si="153"/>
        <v>0</v>
      </c>
      <c r="N164" s="38">
        <f t="shared" si="153"/>
        <v>0</v>
      </c>
      <c r="O164" s="123">
        <f t="shared" si="153"/>
        <v>0</v>
      </c>
      <c r="P164" s="314"/>
      <c r="Q164" s="297"/>
    </row>
    <row r="165" spans="1:17" ht="16.5" customHeight="1" x14ac:dyDescent="0.25">
      <c r="A165" s="657">
        <v>2510</v>
      </c>
      <c r="B165" s="40" t="s">
        <v>160</v>
      </c>
      <c r="C165" s="189">
        <f t="shared" si="100"/>
        <v>3520</v>
      </c>
      <c r="D165" s="131">
        <f t="shared" ref="D165:E165" si="154">SUM(D166:D169)</f>
        <v>0</v>
      </c>
      <c r="E165" s="90">
        <f t="shared" si="154"/>
        <v>0</v>
      </c>
      <c r="F165" s="900">
        <f>SUM(F166:F169)</f>
        <v>0</v>
      </c>
      <c r="G165" s="233">
        <f t="shared" ref="G165:O165" si="155">SUM(G166:G169)</f>
        <v>0</v>
      </c>
      <c r="H165" s="90">
        <f t="shared" si="155"/>
        <v>0</v>
      </c>
      <c r="I165" s="900">
        <f t="shared" si="155"/>
        <v>0</v>
      </c>
      <c r="J165" s="131">
        <f t="shared" si="155"/>
        <v>3520</v>
      </c>
      <c r="K165" s="79">
        <f t="shared" si="155"/>
        <v>0</v>
      </c>
      <c r="L165" s="176">
        <f t="shared" si="155"/>
        <v>3520</v>
      </c>
      <c r="M165" s="233">
        <f t="shared" si="155"/>
        <v>0</v>
      </c>
      <c r="N165" s="79">
        <f t="shared" si="155"/>
        <v>0</v>
      </c>
      <c r="O165" s="155">
        <f t="shared" si="155"/>
        <v>0</v>
      </c>
      <c r="P165" s="295"/>
      <c r="Q165" s="297"/>
    </row>
    <row r="166" spans="1:17" ht="24" x14ac:dyDescent="0.25">
      <c r="A166" s="30">
        <v>2512</v>
      </c>
      <c r="B166" s="43" t="s">
        <v>161</v>
      </c>
      <c r="C166" s="190">
        <f t="shared" si="100"/>
        <v>2950</v>
      </c>
      <c r="D166" s="264"/>
      <c r="E166" s="705"/>
      <c r="F166" s="899">
        <f t="shared" ref="F166:F171" si="156">D166+E166</f>
        <v>0</v>
      </c>
      <c r="G166" s="230"/>
      <c r="H166" s="705"/>
      <c r="I166" s="899">
        <f t="shared" ref="I166:I171" si="157">G166+H166</f>
        <v>0</v>
      </c>
      <c r="J166" s="264">
        <v>2950</v>
      </c>
      <c r="K166" s="45"/>
      <c r="L166" s="95">
        <f t="shared" ref="L166:L171" si="158">J166+K166</f>
        <v>2950</v>
      </c>
      <c r="M166" s="230"/>
      <c r="N166" s="45"/>
      <c r="O166" s="91">
        <f t="shared" ref="O166:O171" si="159">M166+N166</f>
        <v>0</v>
      </c>
      <c r="P166" s="291"/>
      <c r="Q166" s="297"/>
    </row>
    <row r="167" spans="1:17" ht="36" hidden="1" x14ac:dyDescent="0.25">
      <c r="A167" s="30">
        <v>2513</v>
      </c>
      <c r="B167" s="43" t="s">
        <v>162</v>
      </c>
      <c r="C167" s="190">
        <f t="shared" si="100"/>
        <v>0</v>
      </c>
      <c r="D167" s="264"/>
      <c r="E167" s="45"/>
      <c r="F167" s="95">
        <f t="shared" si="156"/>
        <v>0</v>
      </c>
      <c r="G167" s="230"/>
      <c r="H167" s="45"/>
      <c r="I167" s="91">
        <f t="shared" si="157"/>
        <v>0</v>
      </c>
      <c r="J167" s="264">
        <v>0</v>
      </c>
      <c r="K167" s="45"/>
      <c r="L167" s="95">
        <f t="shared" si="158"/>
        <v>0</v>
      </c>
      <c r="M167" s="230"/>
      <c r="N167" s="45"/>
      <c r="O167" s="91">
        <f t="shared" si="159"/>
        <v>0</v>
      </c>
      <c r="P167" s="291"/>
      <c r="Q167" s="297"/>
    </row>
    <row r="168" spans="1:17" ht="24" hidden="1" x14ac:dyDescent="0.25">
      <c r="A168" s="30">
        <v>2515</v>
      </c>
      <c r="B168" s="43" t="s">
        <v>163</v>
      </c>
      <c r="C168" s="190">
        <f t="shared" si="100"/>
        <v>0</v>
      </c>
      <c r="D168" s="264"/>
      <c r="E168" s="45"/>
      <c r="F168" s="95">
        <f t="shared" si="156"/>
        <v>0</v>
      </c>
      <c r="G168" s="230"/>
      <c r="H168" s="45"/>
      <c r="I168" s="91">
        <f t="shared" si="157"/>
        <v>0</v>
      </c>
      <c r="J168" s="264">
        <v>0</v>
      </c>
      <c r="K168" s="45"/>
      <c r="L168" s="95">
        <f t="shared" si="158"/>
        <v>0</v>
      </c>
      <c r="M168" s="230"/>
      <c r="N168" s="45"/>
      <c r="O168" s="91">
        <f t="shared" si="159"/>
        <v>0</v>
      </c>
      <c r="P168" s="291"/>
      <c r="Q168" s="297"/>
    </row>
    <row r="169" spans="1:17" ht="24" x14ac:dyDescent="0.25">
      <c r="A169" s="30">
        <v>2519</v>
      </c>
      <c r="B169" s="43" t="s">
        <v>164</v>
      </c>
      <c r="C169" s="190">
        <f t="shared" si="100"/>
        <v>570</v>
      </c>
      <c r="D169" s="264"/>
      <c r="E169" s="705"/>
      <c r="F169" s="899">
        <f t="shared" si="156"/>
        <v>0</v>
      </c>
      <c r="G169" s="230"/>
      <c r="H169" s="705"/>
      <c r="I169" s="899">
        <f t="shared" si="157"/>
        <v>0</v>
      </c>
      <c r="J169" s="264">
        <v>570</v>
      </c>
      <c r="K169" s="45"/>
      <c r="L169" s="95">
        <f t="shared" si="158"/>
        <v>570</v>
      </c>
      <c r="M169" s="230"/>
      <c r="N169" s="45"/>
      <c r="O169" s="91">
        <f t="shared" si="159"/>
        <v>0</v>
      </c>
      <c r="P169" s="291"/>
      <c r="Q169" s="297"/>
    </row>
    <row r="170" spans="1:17" ht="24" hidden="1" x14ac:dyDescent="0.25">
      <c r="A170" s="75">
        <v>2520</v>
      </c>
      <c r="B170" s="43" t="s">
        <v>165</v>
      </c>
      <c r="C170" s="190">
        <f t="shared" si="100"/>
        <v>0</v>
      </c>
      <c r="D170" s="264"/>
      <c r="E170" s="45"/>
      <c r="F170" s="95">
        <f t="shared" si="156"/>
        <v>0</v>
      </c>
      <c r="G170" s="230"/>
      <c r="H170" s="45"/>
      <c r="I170" s="91">
        <f t="shared" si="157"/>
        <v>0</v>
      </c>
      <c r="J170" s="264"/>
      <c r="K170" s="45"/>
      <c r="L170" s="95">
        <f t="shared" si="158"/>
        <v>0</v>
      </c>
      <c r="M170" s="230"/>
      <c r="N170" s="45"/>
      <c r="O170" s="91">
        <f t="shared" si="159"/>
        <v>0</v>
      </c>
      <c r="P170" s="291"/>
      <c r="Q170" s="297"/>
    </row>
    <row r="171" spans="1:17" s="81" customFormat="1" ht="48" hidden="1" x14ac:dyDescent="0.25">
      <c r="A171" s="17">
        <v>2800</v>
      </c>
      <c r="B171" s="40" t="s">
        <v>166</v>
      </c>
      <c r="C171" s="189">
        <f t="shared" si="100"/>
        <v>0</v>
      </c>
      <c r="D171" s="263"/>
      <c r="E171" s="42"/>
      <c r="F171" s="325">
        <f t="shared" si="156"/>
        <v>0</v>
      </c>
      <c r="G171" s="212"/>
      <c r="H171" s="28"/>
      <c r="I171" s="331">
        <f t="shared" si="157"/>
        <v>0</v>
      </c>
      <c r="J171" s="245"/>
      <c r="K171" s="28"/>
      <c r="L171" s="325">
        <f t="shared" si="158"/>
        <v>0</v>
      </c>
      <c r="M171" s="212"/>
      <c r="N171" s="28"/>
      <c r="O171" s="331">
        <f t="shared" si="159"/>
        <v>0</v>
      </c>
      <c r="P171" s="288"/>
      <c r="Q171" s="300"/>
    </row>
    <row r="172" spans="1:17" hidden="1" x14ac:dyDescent="0.25">
      <c r="A172" s="70">
        <v>3000</v>
      </c>
      <c r="B172" s="70" t="s">
        <v>167</v>
      </c>
      <c r="C172" s="200">
        <f t="shared" si="100"/>
        <v>0</v>
      </c>
      <c r="D172" s="137">
        <f t="shared" ref="D172:E172" si="160">SUM(D173,D183)</f>
        <v>0</v>
      </c>
      <c r="E172" s="71">
        <f t="shared" si="160"/>
        <v>0</v>
      </c>
      <c r="F172" s="172">
        <f>SUM(F173,F183)</f>
        <v>0</v>
      </c>
      <c r="G172" s="227">
        <f t="shared" ref="G172:N172" si="161">SUM(G173,G183)</f>
        <v>0</v>
      </c>
      <c r="H172" s="71">
        <f t="shared" si="161"/>
        <v>0</v>
      </c>
      <c r="I172" s="125">
        <f t="shared" si="161"/>
        <v>0</v>
      </c>
      <c r="J172" s="137">
        <f t="shared" si="161"/>
        <v>0</v>
      </c>
      <c r="K172" s="71">
        <f t="shared" si="161"/>
        <v>0</v>
      </c>
      <c r="L172" s="172">
        <f t="shared" si="161"/>
        <v>0</v>
      </c>
      <c r="M172" s="227">
        <f t="shared" si="161"/>
        <v>0</v>
      </c>
      <c r="N172" s="71">
        <f t="shared" si="161"/>
        <v>0</v>
      </c>
      <c r="O172" s="125">
        <f>SUM(O173,O183)</f>
        <v>0</v>
      </c>
      <c r="P172" s="313"/>
      <c r="Q172" s="297"/>
    </row>
    <row r="173" spans="1:17" ht="24" hidden="1" x14ac:dyDescent="0.25">
      <c r="A173" s="35">
        <v>3200</v>
      </c>
      <c r="B173" s="82" t="s">
        <v>168</v>
      </c>
      <c r="C173" s="188">
        <f t="shared" si="100"/>
        <v>0</v>
      </c>
      <c r="D173" s="130">
        <f t="shared" ref="D173:E173" si="162">SUM(D174,D178)</f>
        <v>0</v>
      </c>
      <c r="E173" s="38">
        <f t="shared" si="162"/>
        <v>0</v>
      </c>
      <c r="F173" s="175">
        <f>SUM(F174,F178)</f>
        <v>0</v>
      </c>
      <c r="G173" s="228">
        <f t="shared" ref="G173:O173" si="163">SUM(G174,G178)</f>
        <v>0</v>
      </c>
      <c r="H173" s="38">
        <f t="shared" si="163"/>
        <v>0</v>
      </c>
      <c r="I173" s="123">
        <f t="shared" si="163"/>
        <v>0</v>
      </c>
      <c r="J173" s="130">
        <f t="shared" si="163"/>
        <v>0</v>
      </c>
      <c r="K173" s="38">
        <f t="shared" si="163"/>
        <v>0</v>
      </c>
      <c r="L173" s="175">
        <f t="shared" si="163"/>
        <v>0</v>
      </c>
      <c r="M173" s="228">
        <f t="shared" si="163"/>
        <v>0</v>
      </c>
      <c r="N173" s="38">
        <f t="shared" si="163"/>
        <v>0</v>
      </c>
      <c r="O173" s="124">
        <f t="shared" si="163"/>
        <v>0</v>
      </c>
      <c r="P173" s="314"/>
      <c r="Q173" s="297"/>
    </row>
    <row r="174" spans="1:17" ht="36" hidden="1" x14ac:dyDescent="0.25">
      <c r="A174" s="657">
        <v>3260</v>
      </c>
      <c r="B174" s="40" t="s">
        <v>169</v>
      </c>
      <c r="C174" s="189">
        <f t="shared" si="100"/>
        <v>0</v>
      </c>
      <c r="D174" s="131">
        <f t="shared" ref="D174:E174" si="164">SUM(D175:D177)</f>
        <v>0</v>
      </c>
      <c r="E174" s="79">
        <f t="shared" si="164"/>
        <v>0</v>
      </c>
      <c r="F174" s="176">
        <f>SUM(F175:F177)</f>
        <v>0</v>
      </c>
      <c r="G174" s="233">
        <f t="shared" ref="G174:N174" si="165">SUM(G175:G177)</f>
        <v>0</v>
      </c>
      <c r="H174" s="79">
        <f t="shared" si="165"/>
        <v>0</v>
      </c>
      <c r="I174" s="90">
        <f t="shared" si="165"/>
        <v>0</v>
      </c>
      <c r="J174" s="131">
        <f t="shared" si="165"/>
        <v>0</v>
      </c>
      <c r="K174" s="79">
        <f t="shared" si="165"/>
        <v>0</v>
      </c>
      <c r="L174" s="176">
        <f t="shared" si="165"/>
        <v>0</v>
      </c>
      <c r="M174" s="233">
        <f t="shared" si="165"/>
        <v>0</v>
      </c>
      <c r="N174" s="79">
        <f t="shared" si="165"/>
        <v>0</v>
      </c>
      <c r="O174" s="90">
        <f>SUM(O175:O177)</f>
        <v>0</v>
      </c>
      <c r="P174" s="290"/>
      <c r="Q174" s="297"/>
    </row>
    <row r="175" spans="1:17" ht="24" hidden="1" x14ac:dyDescent="0.25">
      <c r="A175" s="30">
        <v>3261</v>
      </c>
      <c r="B175" s="43" t="s">
        <v>170</v>
      </c>
      <c r="C175" s="190">
        <f t="shared" si="100"/>
        <v>0</v>
      </c>
      <c r="D175" s="264"/>
      <c r="E175" s="45"/>
      <c r="F175" s="95">
        <f t="shared" ref="F175:F177" si="166">D175+E175</f>
        <v>0</v>
      </c>
      <c r="G175" s="230"/>
      <c r="H175" s="45"/>
      <c r="I175" s="91">
        <f t="shared" ref="I175:I177" si="167">G175+H175</f>
        <v>0</v>
      </c>
      <c r="J175" s="264"/>
      <c r="K175" s="45"/>
      <c r="L175" s="95">
        <f t="shared" ref="L175:L177" si="168">J175+K175</f>
        <v>0</v>
      </c>
      <c r="M175" s="230"/>
      <c r="N175" s="45"/>
      <c r="O175" s="91">
        <f t="shared" ref="O175:O177" si="169">M175+N175</f>
        <v>0</v>
      </c>
      <c r="P175" s="291"/>
      <c r="Q175" s="297"/>
    </row>
    <row r="176" spans="1:17" ht="36" hidden="1" x14ac:dyDescent="0.25">
      <c r="A176" s="30">
        <v>3262</v>
      </c>
      <c r="B176" s="43" t="s">
        <v>171</v>
      </c>
      <c r="C176" s="190">
        <f t="shared" si="100"/>
        <v>0</v>
      </c>
      <c r="D176" s="264"/>
      <c r="E176" s="45"/>
      <c r="F176" s="95">
        <f t="shared" si="166"/>
        <v>0</v>
      </c>
      <c r="G176" s="230"/>
      <c r="H176" s="45"/>
      <c r="I176" s="91">
        <f t="shared" si="167"/>
        <v>0</v>
      </c>
      <c r="J176" s="264"/>
      <c r="K176" s="45"/>
      <c r="L176" s="95">
        <f t="shared" si="168"/>
        <v>0</v>
      </c>
      <c r="M176" s="230"/>
      <c r="N176" s="45"/>
      <c r="O176" s="91">
        <f t="shared" si="169"/>
        <v>0</v>
      </c>
      <c r="P176" s="291"/>
      <c r="Q176" s="297"/>
    </row>
    <row r="177" spans="1:17" ht="24" hidden="1" x14ac:dyDescent="0.25">
      <c r="A177" s="30">
        <v>3263</v>
      </c>
      <c r="B177" s="43" t="s">
        <v>172</v>
      </c>
      <c r="C177" s="190">
        <f t="shared" ref="C177:C240" si="170">SUM(F177,I177,L177,O177)</f>
        <v>0</v>
      </c>
      <c r="D177" s="264"/>
      <c r="E177" s="45"/>
      <c r="F177" s="95">
        <f t="shared" si="166"/>
        <v>0</v>
      </c>
      <c r="G177" s="230"/>
      <c r="H177" s="45"/>
      <c r="I177" s="91">
        <f t="shared" si="167"/>
        <v>0</v>
      </c>
      <c r="J177" s="264"/>
      <c r="K177" s="45"/>
      <c r="L177" s="95">
        <f t="shared" si="168"/>
        <v>0</v>
      </c>
      <c r="M177" s="230"/>
      <c r="N177" s="45"/>
      <c r="O177" s="91">
        <f t="shared" si="169"/>
        <v>0</v>
      </c>
      <c r="P177" s="291"/>
      <c r="Q177" s="297"/>
    </row>
    <row r="178" spans="1:17" ht="84" hidden="1" x14ac:dyDescent="0.25">
      <c r="A178" s="657">
        <v>3290</v>
      </c>
      <c r="B178" s="40" t="s">
        <v>300</v>
      </c>
      <c r="C178" s="201">
        <f t="shared" si="170"/>
        <v>0</v>
      </c>
      <c r="D178" s="131">
        <f t="shared" ref="D178:E178" si="171">SUM(D179:D182)</f>
        <v>0</v>
      </c>
      <c r="E178" s="79">
        <f t="shared" si="171"/>
        <v>0</v>
      </c>
      <c r="F178" s="176">
        <f>SUM(F179:F182)</f>
        <v>0</v>
      </c>
      <c r="G178" s="233">
        <f t="shared" ref="G178:O178" si="172">SUM(G179:G182)</f>
        <v>0</v>
      </c>
      <c r="H178" s="79">
        <f t="shared" si="172"/>
        <v>0</v>
      </c>
      <c r="I178" s="90">
        <f t="shared" si="172"/>
        <v>0</v>
      </c>
      <c r="J178" s="131">
        <f t="shared" si="172"/>
        <v>0</v>
      </c>
      <c r="K178" s="79">
        <f t="shared" si="172"/>
        <v>0</v>
      </c>
      <c r="L178" s="176">
        <f t="shared" si="172"/>
        <v>0</v>
      </c>
      <c r="M178" s="233">
        <f t="shared" si="172"/>
        <v>0</v>
      </c>
      <c r="N178" s="79">
        <f t="shared" si="172"/>
        <v>0</v>
      </c>
      <c r="O178" s="156">
        <f t="shared" si="172"/>
        <v>0</v>
      </c>
      <c r="P178" s="294"/>
      <c r="Q178" s="297"/>
    </row>
    <row r="179" spans="1:17" ht="72" hidden="1" x14ac:dyDescent="0.25">
      <c r="A179" s="30">
        <v>3291</v>
      </c>
      <c r="B179" s="43" t="s">
        <v>173</v>
      </c>
      <c r="C179" s="190">
        <f t="shared" si="170"/>
        <v>0</v>
      </c>
      <c r="D179" s="264"/>
      <c r="E179" s="45"/>
      <c r="F179" s="95">
        <f t="shared" ref="F179:F182" si="173">D179+E179</f>
        <v>0</v>
      </c>
      <c r="G179" s="230"/>
      <c r="H179" s="45"/>
      <c r="I179" s="91">
        <f t="shared" ref="I179:I182" si="174">G179+H179</f>
        <v>0</v>
      </c>
      <c r="J179" s="264"/>
      <c r="K179" s="45"/>
      <c r="L179" s="95">
        <f t="shared" ref="L179:L182" si="175">J179+K179</f>
        <v>0</v>
      </c>
      <c r="M179" s="230"/>
      <c r="N179" s="45"/>
      <c r="O179" s="91">
        <f t="shared" ref="O179:O182" si="176">M179+N179</f>
        <v>0</v>
      </c>
      <c r="P179" s="291"/>
      <c r="Q179" s="297"/>
    </row>
    <row r="180" spans="1:17" ht="72" hidden="1" x14ac:dyDescent="0.25">
      <c r="A180" s="30">
        <v>3292</v>
      </c>
      <c r="B180" s="43" t="s">
        <v>174</v>
      </c>
      <c r="C180" s="190">
        <f t="shared" si="170"/>
        <v>0</v>
      </c>
      <c r="D180" s="264"/>
      <c r="E180" s="45"/>
      <c r="F180" s="95">
        <f t="shared" si="173"/>
        <v>0</v>
      </c>
      <c r="G180" s="230"/>
      <c r="H180" s="45"/>
      <c r="I180" s="91">
        <f t="shared" si="174"/>
        <v>0</v>
      </c>
      <c r="J180" s="264"/>
      <c r="K180" s="45"/>
      <c r="L180" s="95">
        <f t="shared" si="175"/>
        <v>0</v>
      </c>
      <c r="M180" s="230"/>
      <c r="N180" s="45"/>
      <c r="O180" s="91">
        <f t="shared" si="176"/>
        <v>0</v>
      </c>
      <c r="P180" s="291"/>
      <c r="Q180" s="297"/>
    </row>
    <row r="181" spans="1:17" ht="72" hidden="1" x14ac:dyDescent="0.25">
      <c r="A181" s="30">
        <v>3293</v>
      </c>
      <c r="B181" s="43" t="s">
        <v>175</v>
      </c>
      <c r="C181" s="190">
        <f t="shared" si="170"/>
        <v>0</v>
      </c>
      <c r="D181" s="264"/>
      <c r="E181" s="45"/>
      <c r="F181" s="95">
        <f t="shared" si="173"/>
        <v>0</v>
      </c>
      <c r="G181" s="230"/>
      <c r="H181" s="45"/>
      <c r="I181" s="91">
        <f t="shared" si="174"/>
        <v>0</v>
      </c>
      <c r="J181" s="264"/>
      <c r="K181" s="45"/>
      <c r="L181" s="95">
        <f t="shared" si="175"/>
        <v>0</v>
      </c>
      <c r="M181" s="230"/>
      <c r="N181" s="45"/>
      <c r="O181" s="91">
        <f t="shared" si="176"/>
        <v>0</v>
      </c>
      <c r="P181" s="291"/>
      <c r="Q181" s="297"/>
    </row>
    <row r="182" spans="1:17" ht="60" hidden="1" x14ac:dyDescent="0.25">
      <c r="A182" s="83">
        <v>3294</v>
      </c>
      <c r="B182" s="43" t="s">
        <v>176</v>
      </c>
      <c r="C182" s="201">
        <f t="shared" si="170"/>
        <v>0</v>
      </c>
      <c r="D182" s="265"/>
      <c r="E182" s="84"/>
      <c r="F182" s="329">
        <f t="shared" si="173"/>
        <v>0</v>
      </c>
      <c r="G182" s="235"/>
      <c r="H182" s="84"/>
      <c r="I182" s="156">
        <f t="shared" si="174"/>
        <v>0</v>
      </c>
      <c r="J182" s="265"/>
      <c r="K182" s="84"/>
      <c r="L182" s="329">
        <f t="shared" si="175"/>
        <v>0</v>
      </c>
      <c r="M182" s="235"/>
      <c r="N182" s="84"/>
      <c r="O182" s="156">
        <f t="shared" si="176"/>
        <v>0</v>
      </c>
      <c r="P182" s="294"/>
      <c r="Q182" s="297"/>
    </row>
    <row r="183" spans="1:17" ht="48" hidden="1" x14ac:dyDescent="0.25">
      <c r="A183" s="51">
        <v>3300</v>
      </c>
      <c r="B183" s="82" t="s">
        <v>177</v>
      </c>
      <c r="C183" s="202">
        <f t="shared" si="170"/>
        <v>0</v>
      </c>
      <c r="D183" s="138">
        <f t="shared" ref="D183:E183" si="177">SUM(D184:D185)</f>
        <v>0</v>
      </c>
      <c r="E183" s="85">
        <f t="shared" si="177"/>
        <v>0</v>
      </c>
      <c r="F183" s="173">
        <f>SUM(F184:F185)</f>
        <v>0</v>
      </c>
      <c r="G183" s="236">
        <f t="shared" ref="G183:O183" si="178">SUM(G184:G185)</f>
        <v>0</v>
      </c>
      <c r="H183" s="85">
        <f t="shared" si="178"/>
        <v>0</v>
      </c>
      <c r="I183" s="124">
        <f t="shared" si="178"/>
        <v>0</v>
      </c>
      <c r="J183" s="138">
        <f t="shared" si="178"/>
        <v>0</v>
      </c>
      <c r="K183" s="85">
        <f t="shared" si="178"/>
        <v>0</v>
      </c>
      <c r="L183" s="173">
        <f t="shared" si="178"/>
        <v>0</v>
      </c>
      <c r="M183" s="236">
        <f t="shared" si="178"/>
        <v>0</v>
      </c>
      <c r="N183" s="85">
        <f t="shared" si="178"/>
        <v>0</v>
      </c>
      <c r="O183" s="124">
        <f t="shared" si="178"/>
        <v>0</v>
      </c>
      <c r="P183" s="314"/>
      <c r="Q183" s="297"/>
    </row>
    <row r="184" spans="1:17" ht="48" hidden="1" x14ac:dyDescent="0.25">
      <c r="A184" s="57">
        <v>3310</v>
      </c>
      <c r="B184" s="58" t="s">
        <v>178</v>
      </c>
      <c r="C184" s="195">
        <f t="shared" si="170"/>
        <v>0</v>
      </c>
      <c r="D184" s="261"/>
      <c r="E184" s="77"/>
      <c r="F184" s="174">
        <f t="shared" ref="F184:F185" si="179">D184+E184</f>
        <v>0</v>
      </c>
      <c r="G184" s="232"/>
      <c r="H184" s="77"/>
      <c r="I184" s="154">
        <f t="shared" ref="I184:I185" si="180">G184+H184</f>
        <v>0</v>
      </c>
      <c r="J184" s="261"/>
      <c r="K184" s="77"/>
      <c r="L184" s="174">
        <f t="shared" ref="L184:L185" si="181">J184+K184</f>
        <v>0</v>
      </c>
      <c r="M184" s="232"/>
      <c r="N184" s="77"/>
      <c r="O184" s="154">
        <f t="shared" ref="O184:O185" si="182">M184+N184</f>
        <v>0</v>
      </c>
      <c r="P184" s="292"/>
      <c r="Q184" s="297"/>
    </row>
    <row r="185" spans="1:17" ht="60" hidden="1" x14ac:dyDescent="0.25">
      <c r="A185" s="27">
        <v>3320</v>
      </c>
      <c r="B185" s="40" t="s">
        <v>179</v>
      </c>
      <c r="C185" s="189">
        <f t="shared" si="170"/>
        <v>0</v>
      </c>
      <c r="D185" s="263"/>
      <c r="E185" s="42"/>
      <c r="F185" s="176">
        <f t="shared" si="179"/>
        <v>0</v>
      </c>
      <c r="G185" s="220"/>
      <c r="H185" s="42"/>
      <c r="I185" s="90">
        <f t="shared" si="180"/>
        <v>0</v>
      </c>
      <c r="J185" s="263"/>
      <c r="K185" s="42"/>
      <c r="L185" s="176">
        <f t="shared" si="181"/>
        <v>0</v>
      </c>
      <c r="M185" s="220"/>
      <c r="N185" s="42"/>
      <c r="O185" s="90">
        <f t="shared" si="182"/>
        <v>0</v>
      </c>
      <c r="P185" s="290"/>
      <c r="Q185" s="297"/>
    </row>
    <row r="186" spans="1:17" hidden="1" x14ac:dyDescent="0.25">
      <c r="A186" s="87">
        <v>4000</v>
      </c>
      <c r="B186" s="70" t="s">
        <v>180</v>
      </c>
      <c r="C186" s="200">
        <f t="shared" si="170"/>
        <v>0</v>
      </c>
      <c r="D186" s="137">
        <f t="shared" ref="D186:E186" si="183">SUM(D187,D190)</f>
        <v>0</v>
      </c>
      <c r="E186" s="71">
        <f t="shared" si="183"/>
        <v>0</v>
      </c>
      <c r="F186" s="172">
        <f>SUM(F187,F190)</f>
        <v>0</v>
      </c>
      <c r="G186" s="227">
        <f t="shared" ref="G186:N186" si="184">SUM(G187,G190)</f>
        <v>0</v>
      </c>
      <c r="H186" s="71">
        <f t="shared" si="184"/>
        <v>0</v>
      </c>
      <c r="I186" s="125">
        <f t="shared" si="184"/>
        <v>0</v>
      </c>
      <c r="J186" s="137">
        <f t="shared" si="184"/>
        <v>0</v>
      </c>
      <c r="K186" s="71">
        <f t="shared" si="184"/>
        <v>0</v>
      </c>
      <c r="L186" s="172">
        <f t="shared" si="184"/>
        <v>0</v>
      </c>
      <c r="M186" s="227">
        <f t="shared" si="184"/>
        <v>0</v>
      </c>
      <c r="N186" s="71">
        <f t="shared" si="184"/>
        <v>0</v>
      </c>
      <c r="O186" s="125">
        <f>SUM(O187,O190)</f>
        <v>0</v>
      </c>
      <c r="P186" s="313"/>
      <c r="Q186" s="297"/>
    </row>
    <row r="187" spans="1:17" ht="24" hidden="1" x14ac:dyDescent="0.25">
      <c r="A187" s="88">
        <v>4200</v>
      </c>
      <c r="B187" s="72" t="s">
        <v>181</v>
      </c>
      <c r="C187" s="188">
        <f t="shared" si="170"/>
        <v>0</v>
      </c>
      <c r="D187" s="130">
        <f t="shared" ref="D187:E187" si="185">SUM(D188,D189)</f>
        <v>0</v>
      </c>
      <c r="E187" s="38">
        <f t="shared" si="185"/>
        <v>0</v>
      </c>
      <c r="F187" s="175">
        <f>SUM(F188,F189)</f>
        <v>0</v>
      </c>
      <c r="G187" s="228">
        <f t="shared" ref="G187:N187" si="186">SUM(G188,G189)</f>
        <v>0</v>
      </c>
      <c r="H187" s="38">
        <f t="shared" si="186"/>
        <v>0</v>
      </c>
      <c r="I187" s="123">
        <f t="shared" si="186"/>
        <v>0</v>
      </c>
      <c r="J187" s="130">
        <f t="shared" si="186"/>
        <v>0</v>
      </c>
      <c r="K187" s="38">
        <f t="shared" si="186"/>
        <v>0</v>
      </c>
      <c r="L187" s="175">
        <f t="shared" si="186"/>
        <v>0</v>
      </c>
      <c r="M187" s="228">
        <f t="shared" si="186"/>
        <v>0</v>
      </c>
      <c r="N187" s="38">
        <f t="shared" si="186"/>
        <v>0</v>
      </c>
      <c r="O187" s="123">
        <f>SUM(O188,O189)</f>
        <v>0</v>
      </c>
      <c r="P187" s="293"/>
      <c r="Q187" s="297"/>
    </row>
    <row r="188" spans="1:17" ht="36" hidden="1" x14ac:dyDescent="0.25">
      <c r="A188" s="657">
        <v>4240</v>
      </c>
      <c r="B188" s="40" t="s">
        <v>182</v>
      </c>
      <c r="C188" s="189">
        <f t="shared" si="170"/>
        <v>0</v>
      </c>
      <c r="D188" s="263"/>
      <c r="E188" s="42"/>
      <c r="F188" s="176">
        <f t="shared" ref="F188:F189" si="187">D188+E188</f>
        <v>0</v>
      </c>
      <c r="G188" s="220"/>
      <c r="H188" s="42"/>
      <c r="I188" s="90">
        <f t="shared" ref="I188:I189" si="188">G188+H188</f>
        <v>0</v>
      </c>
      <c r="J188" s="263"/>
      <c r="K188" s="42"/>
      <c r="L188" s="176">
        <f t="shared" ref="L188:L189" si="189">J188+K188</f>
        <v>0</v>
      </c>
      <c r="M188" s="220"/>
      <c r="N188" s="42"/>
      <c r="O188" s="90">
        <f t="shared" ref="O188:O189" si="190">M188+N188</f>
        <v>0</v>
      </c>
      <c r="P188" s="290"/>
      <c r="Q188" s="297"/>
    </row>
    <row r="189" spans="1:17" ht="24" hidden="1" x14ac:dyDescent="0.25">
      <c r="A189" s="75">
        <v>4250</v>
      </c>
      <c r="B189" s="43" t="s">
        <v>183</v>
      </c>
      <c r="C189" s="190">
        <f t="shared" si="170"/>
        <v>0</v>
      </c>
      <c r="D189" s="264"/>
      <c r="E189" s="45"/>
      <c r="F189" s="95">
        <f t="shared" si="187"/>
        <v>0</v>
      </c>
      <c r="G189" s="230"/>
      <c r="H189" s="45"/>
      <c r="I189" s="91">
        <f t="shared" si="188"/>
        <v>0</v>
      </c>
      <c r="J189" s="264"/>
      <c r="K189" s="45"/>
      <c r="L189" s="95">
        <f t="shared" si="189"/>
        <v>0</v>
      </c>
      <c r="M189" s="230"/>
      <c r="N189" s="45"/>
      <c r="O189" s="91">
        <f t="shared" si="190"/>
        <v>0</v>
      </c>
      <c r="P189" s="291"/>
      <c r="Q189" s="297"/>
    </row>
    <row r="190" spans="1:17" hidden="1" x14ac:dyDescent="0.25">
      <c r="A190" s="35">
        <v>4300</v>
      </c>
      <c r="B190" s="72" t="s">
        <v>184</v>
      </c>
      <c r="C190" s="188">
        <f t="shared" si="170"/>
        <v>0</v>
      </c>
      <c r="D190" s="130">
        <f t="shared" ref="D190:E190" si="191">SUM(D191)</f>
        <v>0</v>
      </c>
      <c r="E190" s="38">
        <f t="shared" si="191"/>
        <v>0</v>
      </c>
      <c r="F190" s="175">
        <f>SUM(F191)</f>
        <v>0</v>
      </c>
      <c r="G190" s="228">
        <f t="shared" ref="G190:N190" si="192">SUM(G191)</f>
        <v>0</v>
      </c>
      <c r="H190" s="38">
        <f t="shared" si="192"/>
        <v>0</v>
      </c>
      <c r="I190" s="123">
        <f t="shared" si="192"/>
        <v>0</v>
      </c>
      <c r="J190" s="130">
        <f t="shared" si="192"/>
        <v>0</v>
      </c>
      <c r="K190" s="38">
        <f t="shared" si="192"/>
        <v>0</v>
      </c>
      <c r="L190" s="175">
        <f t="shared" si="192"/>
        <v>0</v>
      </c>
      <c r="M190" s="228">
        <f t="shared" si="192"/>
        <v>0</v>
      </c>
      <c r="N190" s="38">
        <f t="shared" si="192"/>
        <v>0</v>
      </c>
      <c r="O190" s="123">
        <f>SUM(O191)</f>
        <v>0</v>
      </c>
      <c r="P190" s="293"/>
      <c r="Q190" s="297"/>
    </row>
    <row r="191" spans="1:17" ht="24" hidden="1" x14ac:dyDescent="0.25">
      <c r="A191" s="657">
        <v>4310</v>
      </c>
      <c r="B191" s="40" t="s">
        <v>185</v>
      </c>
      <c r="C191" s="189">
        <f t="shared" si="170"/>
        <v>0</v>
      </c>
      <c r="D191" s="131">
        <f t="shared" ref="D191:E191" si="193">SUM(D192:D192)</f>
        <v>0</v>
      </c>
      <c r="E191" s="79">
        <f t="shared" si="193"/>
        <v>0</v>
      </c>
      <c r="F191" s="176">
        <f>SUM(F192:F192)</f>
        <v>0</v>
      </c>
      <c r="G191" s="233">
        <f t="shared" ref="G191:N191" si="194">SUM(G192:G192)</f>
        <v>0</v>
      </c>
      <c r="H191" s="79">
        <f t="shared" si="194"/>
        <v>0</v>
      </c>
      <c r="I191" s="90">
        <f t="shared" si="194"/>
        <v>0</v>
      </c>
      <c r="J191" s="131">
        <f t="shared" si="194"/>
        <v>0</v>
      </c>
      <c r="K191" s="79">
        <f t="shared" si="194"/>
        <v>0</v>
      </c>
      <c r="L191" s="176">
        <f t="shared" si="194"/>
        <v>0</v>
      </c>
      <c r="M191" s="233">
        <f t="shared" si="194"/>
        <v>0</v>
      </c>
      <c r="N191" s="79">
        <f t="shared" si="194"/>
        <v>0</v>
      </c>
      <c r="O191" s="90">
        <f>SUM(O192:O192)</f>
        <v>0</v>
      </c>
      <c r="P191" s="290"/>
      <c r="Q191" s="297"/>
    </row>
    <row r="192" spans="1:17" ht="36" hidden="1" x14ac:dyDescent="0.25">
      <c r="A192" s="30">
        <v>4311</v>
      </c>
      <c r="B192" s="43" t="s">
        <v>186</v>
      </c>
      <c r="C192" s="190">
        <f t="shared" si="170"/>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170"/>
        <v>61924</v>
      </c>
      <c r="D193" s="136">
        <f t="shared" ref="D193:E193" si="195">SUM(D194,D229,D268)</f>
        <v>7425</v>
      </c>
      <c r="E193" s="275">
        <f t="shared" si="195"/>
        <v>0</v>
      </c>
      <c r="F193" s="896">
        <f>SUM(F194,F229,F268)</f>
        <v>7425</v>
      </c>
      <c r="G193" s="226">
        <f t="shared" ref="G193:I193" si="196">SUM(G194,G229,G268)</f>
        <v>0</v>
      </c>
      <c r="H193" s="275">
        <f t="shared" si="196"/>
        <v>0</v>
      </c>
      <c r="I193" s="896">
        <f t="shared" si="196"/>
        <v>0</v>
      </c>
      <c r="J193" s="136">
        <f>SUM(J194,J229,J268)</f>
        <v>54499</v>
      </c>
      <c r="K193" s="69">
        <f t="shared" ref="K193:N193" si="197">SUM(K194,K229,K268)</f>
        <v>0</v>
      </c>
      <c r="L193" s="171">
        <f t="shared" si="197"/>
        <v>54499</v>
      </c>
      <c r="M193" s="226">
        <f t="shared" si="197"/>
        <v>0</v>
      </c>
      <c r="N193" s="69">
        <f t="shared" si="197"/>
        <v>0</v>
      </c>
      <c r="O193" s="157">
        <f>SUM(O194,O229,O268)</f>
        <v>0</v>
      </c>
      <c r="P193" s="316"/>
      <c r="Q193" s="182"/>
    </row>
    <row r="194" spans="1:17" x14ac:dyDescent="0.25">
      <c r="A194" s="70">
        <v>5000</v>
      </c>
      <c r="B194" s="70" t="s">
        <v>188</v>
      </c>
      <c r="C194" s="200">
        <f t="shared" si="170"/>
        <v>30180</v>
      </c>
      <c r="D194" s="137">
        <f t="shared" ref="D194:E194" si="198">D195+D203</f>
        <v>7425</v>
      </c>
      <c r="E194" s="125">
        <f t="shared" si="198"/>
        <v>0</v>
      </c>
      <c r="F194" s="897">
        <f>F195+F203</f>
        <v>7425</v>
      </c>
      <c r="G194" s="227">
        <f t="shared" ref="G194:N194" si="199">G195+G203</f>
        <v>0</v>
      </c>
      <c r="H194" s="125">
        <f t="shared" si="199"/>
        <v>0</v>
      </c>
      <c r="I194" s="897">
        <f t="shared" si="199"/>
        <v>0</v>
      </c>
      <c r="J194" s="137">
        <f t="shared" si="199"/>
        <v>22755</v>
      </c>
      <c r="K194" s="71">
        <f t="shared" si="199"/>
        <v>0</v>
      </c>
      <c r="L194" s="172">
        <f t="shared" si="199"/>
        <v>22755</v>
      </c>
      <c r="M194" s="227">
        <f t="shared" si="199"/>
        <v>0</v>
      </c>
      <c r="N194" s="71">
        <f t="shared" si="199"/>
        <v>0</v>
      </c>
      <c r="O194" s="125">
        <f>O195+O203</f>
        <v>0</v>
      </c>
      <c r="P194" s="313"/>
      <c r="Q194" s="297"/>
    </row>
    <row r="195" spans="1:17" x14ac:dyDescent="0.25">
      <c r="A195" s="35">
        <v>5100</v>
      </c>
      <c r="B195" s="72" t="s">
        <v>189</v>
      </c>
      <c r="C195" s="188">
        <f t="shared" si="170"/>
        <v>1155</v>
      </c>
      <c r="D195" s="130">
        <f t="shared" ref="D195:E195" si="200">D196+D197+D200+D201+D202</f>
        <v>1155</v>
      </c>
      <c r="E195" s="123">
        <f t="shared" si="200"/>
        <v>0</v>
      </c>
      <c r="F195" s="898">
        <f>F196+F197+F200+F201+F202</f>
        <v>1155</v>
      </c>
      <c r="G195" s="228">
        <f t="shared" ref="G195:N195" si="201">G196+G197+G200+G201+G202</f>
        <v>0</v>
      </c>
      <c r="H195" s="123">
        <f t="shared" si="201"/>
        <v>0</v>
      </c>
      <c r="I195" s="898">
        <f t="shared" si="201"/>
        <v>0</v>
      </c>
      <c r="J195" s="130">
        <f t="shared" si="201"/>
        <v>0</v>
      </c>
      <c r="K195" s="38">
        <f t="shared" si="201"/>
        <v>0</v>
      </c>
      <c r="L195" s="175">
        <f t="shared" si="201"/>
        <v>0</v>
      </c>
      <c r="M195" s="228">
        <f t="shared" si="201"/>
        <v>0</v>
      </c>
      <c r="N195" s="38">
        <f t="shared" si="201"/>
        <v>0</v>
      </c>
      <c r="O195" s="123">
        <f>O196+O197+O200+O201+O202</f>
        <v>0</v>
      </c>
      <c r="P195" s="293"/>
      <c r="Q195" s="297"/>
    </row>
    <row r="196" spans="1:17" hidden="1" x14ac:dyDescent="0.25">
      <c r="A196" s="657">
        <v>5110</v>
      </c>
      <c r="B196" s="40" t="s">
        <v>190</v>
      </c>
      <c r="C196" s="189">
        <f t="shared" si="170"/>
        <v>0</v>
      </c>
      <c r="D196" s="263"/>
      <c r="E196" s="42"/>
      <c r="F196" s="176">
        <f>D196+E196</f>
        <v>0</v>
      </c>
      <c r="G196" s="220"/>
      <c r="H196" s="42"/>
      <c r="I196" s="90">
        <f>G196+H196</f>
        <v>0</v>
      </c>
      <c r="J196" s="263"/>
      <c r="K196" s="42"/>
      <c r="L196" s="176">
        <f>J196+K196</f>
        <v>0</v>
      </c>
      <c r="M196" s="220"/>
      <c r="N196" s="42"/>
      <c r="O196" s="90">
        <f>M196+N196</f>
        <v>0</v>
      </c>
      <c r="P196" s="290"/>
      <c r="Q196" s="297"/>
    </row>
    <row r="197" spans="1:17" ht="24" x14ac:dyDescent="0.25">
      <c r="A197" s="75">
        <v>5120</v>
      </c>
      <c r="B197" s="43" t="s">
        <v>191</v>
      </c>
      <c r="C197" s="190">
        <f t="shared" si="170"/>
        <v>1155</v>
      </c>
      <c r="D197" s="132">
        <f t="shared" ref="D197:E197" si="202">D198+D199</f>
        <v>1155</v>
      </c>
      <c r="E197" s="91">
        <f t="shared" si="202"/>
        <v>0</v>
      </c>
      <c r="F197" s="899">
        <f>F198+F199</f>
        <v>1155</v>
      </c>
      <c r="G197" s="231">
        <f t="shared" ref="G197:O197" si="203">G198+G199</f>
        <v>0</v>
      </c>
      <c r="H197" s="91">
        <f t="shared" si="203"/>
        <v>0</v>
      </c>
      <c r="I197" s="899">
        <f t="shared" si="203"/>
        <v>0</v>
      </c>
      <c r="J197" s="132">
        <f t="shared" si="203"/>
        <v>0</v>
      </c>
      <c r="K197" s="76">
        <f t="shared" si="203"/>
        <v>0</v>
      </c>
      <c r="L197" s="95">
        <f t="shared" si="203"/>
        <v>0</v>
      </c>
      <c r="M197" s="231">
        <f t="shared" si="203"/>
        <v>0</v>
      </c>
      <c r="N197" s="76">
        <f t="shared" si="203"/>
        <v>0</v>
      </c>
      <c r="O197" s="91">
        <f t="shared" si="203"/>
        <v>0</v>
      </c>
      <c r="P197" s="291"/>
      <c r="Q197" s="297"/>
    </row>
    <row r="198" spans="1:17" x14ac:dyDescent="0.25">
      <c r="A198" s="30">
        <v>5121</v>
      </c>
      <c r="B198" s="43" t="s">
        <v>192</v>
      </c>
      <c r="C198" s="190">
        <f t="shared" si="170"/>
        <v>1155</v>
      </c>
      <c r="D198" s="264">
        <v>1155</v>
      </c>
      <c r="E198" s="705"/>
      <c r="F198" s="899">
        <f t="shared" ref="F198:F202" si="204">D198+E198</f>
        <v>1155</v>
      </c>
      <c r="G198" s="230"/>
      <c r="H198" s="705"/>
      <c r="I198" s="899">
        <f t="shared" ref="I198:I202" si="205">G198+H198</f>
        <v>0</v>
      </c>
      <c r="J198" s="264"/>
      <c r="K198" s="45"/>
      <c r="L198" s="95">
        <f t="shared" ref="L198:L202" si="206">J198+K198</f>
        <v>0</v>
      </c>
      <c r="M198" s="230"/>
      <c r="N198" s="45"/>
      <c r="O198" s="91">
        <f t="shared" ref="O198:O202" si="207">M198+N198</f>
        <v>0</v>
      </c>
      <c r="P198" s="291"/>
      <c r="Q198" s="297"/>
    </row>
    <row r="199" spans="1:17" ht="24" hidden="1" x14ac:dyDescent="0.25">
      <c r="A199" s="30">
        <v>5129</v>
      </c>
      <c r="B199" s="43" t="s">
        <v>193</v>
      </c>
      <c r="C199" s="190">
        <f t="shared" si="170"/>
        <v>0</v>
      </c>
      <c r="D199" s="264"/>
      <c r="E199" s="45"/>
      <c r="F199" s="95">
        <f t="shared" si="204"/>
        <v>0</v>
      </c>
      <c r="G199" s="230"/>
      <c r="H199" s="45"/>
      <c r="I199" s="91">
        <f t="shared" si="205"/>
        <v>0</v>
      </c>
      <c r="J199" s="264"/>
      <c r="K199" s="45"/>
      <c r="L199" s="95">
        <f t="shared" si="206"/>
        <v>0</v>
      </c>
      <c r="M199" s="230"/>
      <c r="N199" s="45"/>
      <c r="O199" s="91">
        <f t="shared" si="207"/>
        <v>0</v>
      </c>
      <c r="P199" s="291"/>
      <c r="Q199" s="297"/>
    </row>
    <row r="200" spans="1:17" hidden="1" x14ac:dyDescent="0.25">
      <c r="A200" s="75">
        <v>5130</v>
      </c>
      <c r="B200" s="43" t="s">
        <v>194</v>
      </c>
      <c r="C200" s="190">
        <f t="shared" si="170"/>
        <v>0</v>
      </c>
      <c r="D200" s="264"/>
      <c r="E200" s="45"/>
      <c r="F200" s="95">
        <f t="shared" si="204"/>
        <v>0</v>
      </c>
      <c r="G200" s="230"/>
      <c r="H200" s="45"/>
      <c r="I200" s="91">
        <f t="shared" si="205"/>
        <v>0</v>
      </c>
      <c r="J200" s="264"/>
      <c r="K200" s="45"/>
      <c r="L200" s="95">
        <f t="shared" si="206"/>
        <v>0</v>
      </c>
      <c r="M200" s="230"/>
      <c r="N200" s="45"/>
      <c r="O200" s="91">
        <f t="shared" si="207"/>
        <v>0</v>
      </c>
      <c r="P200" s="291"/>
      <c r="Q200" s="297"/>
    </row>
    <row r="201" spans="1:17" hidden="1" x14ac:dyDescent="0.25">
      <c r="A201" s="75">
        <v>5140</v>
      </c>
      <c r="B201" s="43" t="s">
        <v>195</v>
      </c>
      <c r="C201" s="190">
        <f t="shared" si="170"/>
        <v>0</v>
      </c>
      <c r="D201" s="264"/>
      <c r="E201" s="45"/>
      <c r="F201" s="95">
        <f t="shared" si="204"/>
        <v>0</v>
      </c>
      <c r="G201" s="230"/>
      <c r="H201" s="45"/>
      <c r="I201" s="91">
        <f t="shared" si="205"/>
        <v>0</v>
      </c>
      <c r="J201" s="264"/>
      <c r="K201" s="45"/>
      <c r="L201" s="95">
        <f t="shared" si="206"/>
        <v>0</v>
      </c>
      <c r="M201" s="230"/>
      <c r="N201" s="45"/>
      <c r="O201" s="91">
        <f t="shared" si="207"/>
        <v>0</v>
      </c>
      <c r="P201" s="291"/>
      <c r="Q201" s="297"/>
    </row>
    <row r="202" spans="1:17" ht="24" hidden="1" x14ac:dyDescent="0.25">
      <c r="A202" s="75">
        <v>5170</v>
      </c>
      <c r="B202" s="43" t="s">
        <v>196</v>
      </c>
      <c r="C202" s="190">
        <f t="shared" si="170"/>
        <v>0</v>
      </c>
      <c r="D202" s="264"/>
      <c r="E202" s="45"/>
      <c r="F202" s="95">
        <f t="shared" si="204"/>
        <v>0</v>
      </c>
      <c r="G202" s="230"/>
      <c r="H202" s="45"/>
      <c r="I202" s="91">
        <f t="shared" si="205"/>
        <v>0</v>
      </c>
      <c r="J202" s="264"/>
      <c r="K202" s="45"/>
      <c r="L202" s="95">
        <f t="shared" si="206"/>
        <v>0</v>
      </c>
      <c r="M202" s="230"/>
      <c r="N202" s="45"/>
      <c r="O202" s="91">
        <f t="shared" si="207"/>
        <v>0</v>
      </c>
      <c r="P202" s="291"/>
      <c r="Q202" s="297"/>
    </row>
    <row r="203" spans="1:17" x14ac:dyDescent="0.25">
      <c r="A203" s="35">
        <v>5200</v>
      </c>
      <c r="B203" s="72" t="s">
        <v>197</v>
      </c>
      <c r="C203" s="188">
        <f t="shared" si="170"/>
        <v>29025</v>
      </c>
      <c r="D203" s="130">
        <f t="shared" ref="D203:E203" si="208">D204+D214+D215+D224+D225+D226+D228</f>
        <v>6270</v>
      </c>
      <c r="E203" s="123">
        <f t="shared" si="208"/>
        <v>0</v>
      </c>
      <c r="F203" s="898">
        <f>F204+F214+F215+F224+F225+F226+F228</f>
        <v>6270</v>
      </c>
      <c r="G203" s="228">
        <f t="shared" ref="G203:O203" si="209">G204+G214+G215+G224+G225+G226+G228</f>
        <v>0</v>
      </c>
      <c r="H203" s="123">
        <f t="shared" si="209"/>
        <v>0</v>
      </c>
      <c r="I203" s="898">
        <f t="shared" si="209"/>
        <v>0</v>
      </c>
      <c r="J203" s="130">
        <f t="shared" si="209"/>
        <v>22755</v>
      </c>
      <c r="K203" s="38">
        <f t="shared" si="209"/>
        <v>0</v>
      </c>
      <c r="L203" s="175">
        <f t="shared" si="209"/>
        <v>22755</v>
      </c>
      <c r="M203" s="228">
        <f t="shared" si="209"/>
        <v>0</v>
      </c>
      <c r="N203" s="38">
        <f t="shared" si="209"/>
        <v>0</v>
      </c>
      <c r="O203" s="123">
        <f t="shared" si="209"/>
        <v>0</v>
      </c>
      <c r="P203" s="293"/>
      <c r="Q203" s="297"/>
    </row>
    <row r="204" spans="1:17" hidden="1" x14ac:dyDescent="0.25">
      <c r="A204" s="73">
        <v>5210</v>
      </c>
      <c r="B204" s="58" t="s">
        <v>198</v>
      </c>
      <c r="C204" s="195">
        <f t="shared" si="170"/>
        <v>0</v>
      </c>
      <c r="D204" s="86">
        <f>SUM(D205:D213)</f>
        <v>0</v>
      </c>
      <c r="E204" s="74">
        <f>SUM(E205:E213)</f>
        <v>0</v>
      </c>
      <c r="F204" s="174">
        <f t="shared" ref="F204:N204" si="210">SUM(F205:F213)</f>
        <v>0</v>
      </c>
      <c r="G204" s="229">
        <f t="shared" si="210"/>
        <v>0</v>
      </c>
      <c r="H204" s="74">
        <f t="shared" si="210"/>
        <v>0</v>
      </c>
      <c r="I204" s="154">
        <f t="shared" si="210"/>
        <v>0</v>
      </c>
      <c r="J204" s="86">
        <f t="shared" si="210"/>
        <v>0</v>
      </c>
      <c r="K204" s="74">
        <f t="shared" si="210"/>
        <v>0</v>
      </c>
      <c r="L204" s="174">
        <f t="shared" si="210"/>
        <v>0</v>
      </c>
      <c r="M204" s="229">
        <f t="shared" si="210"/>
        <v>0</v>
      </c>
      <c r="N204" s="74">
        <f t="shared" si="210"/>
        <v>0</v>
      </c>
      <c r="O204" s="154">
        <f>SUM(O205:O213)</f>
        <v>0</v>
      </c>
      <c r="P204" s="292"/>
      <c r="Q204" s="297"/>
    </row>
    <row r="205" spans="1:17" hidden="1" x14ac:dyDescent="0.25">
      <c r="A205" s="27">
        <v>5211</v>
      </c>
      <c r="B205" s="40" t="s">
        <v>199</v>
      </c>
      <c r="C205" s="189">
        <f t="shared" si="170"/>
        <v>0</v>
      </c>
      <c r="D205" s="263"/>
      <c r="E205" s="42"/>
      <c r="F205" s="176">
        <f t="shared" ref="F205:F214" si="211">D205+E205</f>
        <v>0</v>
      </c>
      <c r="G205" s="220"/>
      <c r="H205" s="42"/>
      <c r="I205" s="90">
        <f t="shared" ref="I205:I214" si="212">G205+H205</f>
        <v>0</v>
      </c>
      <c r="J205" s="263"/>
      <c r="K205" s="42"/>
      <c r="L205" s="176">
        <f t="shared" ref="L205:L214" si="213">J205+K205</f>
        <v>0</v>
      </c>
      <c r="M205" s="220"/>
      <c r="N205" s="42"/>
      <c r="O205" s="90">
        <f t="shared" ref="O205:O214" si="214">M205+N205</f>
        <v>0</v>
      </c>
      <c r="P205" s="290"/>
      <c r="Q205" s="297"/>
    </row>
    <row r="206" spans="1:17" hidden="1" x14ac:dyDescent="0.25">
      <c r="A206" s="30">
        <v>5212</v>
      </c>
      <c r="B206" s="43" t="s">
        <v>200</v>
      </c>
      <c r="C206" s="190">
        <f t="shared" si="170"/>
        <v>0</v>
      </c>
      <c r="D206" s="264"/>
      <c r="E206" s="45"/>
      <c r="F206" s="95">
        <f t="shared" si="211"/>
        <v>0</v>
      </c>
      <c r="G206" s="230"/>
      <c r="H206" s="45"/>
      <c r="I206" s="91">
        <f t="shared" si="212"/>
        <v>0</v>
      </c>
      <c r="J206" s="264"/>
      <c r="K206" s="45"/>
      <c r="L206" s="95">
        <f t="shared" si="213"/>
        <v>0</v>
      </c>
      <c r="M206" s="230"/>
      <c r="N206" s="45"/>
      <c r="O206" s="91">
        <f t="shared" si="214"/>
        <v>0</v>
      </c>
      <c r="P206" s="291"/>
      <c r="Q206" s="297"/>
    </row>
    <row r="207" spans="1:17" hidden="1" x14ac:dyDescent="0.25">
      <c r="A207" s="30">
        <v>5213</v>
      </c>
      <c r="B207" s="43" t="s">
        <v>201</v>
      </c>
      <c r="C207" s="190">
        <f t="shared" si="170"/>
        <v>0</v>
      </c>
      <c r="D207" s="264"/>
      <c r="E207" s="45"/>
      <c r="F207" s="95">
        <f t="shared" si="211"/>
        <v>0</v>
      </c>
      <c r="G207" s="230"/>
      <c r="H207" s="45"/>
      <c r="I207" s="91">
        <f t="shared" si="212"/>
        <v>0</v>
      </c>
      <c r="J207" s="264"/>
      <c r="K207" s="45"/>
      <c r="L207" s="95">
        <f t="shared" si="213"/>
        <v>0</v>
      </c>
      <c r="M207" s="230"/>
      <c r="N207" s="45"/>
      <c r="O207" s="91">
        <f t="shared" si="214"/>
        <v>0</v>
      </c>
      <c r="P207" s="291"/>
      <c r="Q207" s="297"/>
    </row>
    <row r="208" spans="1:17" hidden="1" x14ac:dyDescent="0.25">
      <c r="A208" s="30">
        <v>5214</v>
      </c>
      <c r="B208" s="43" t="s">
        <v>202</v>
      </c>
      <c r="C208" s="190">
        <f t="shared" si="170"/>
        <v>0</v>
      </c>
      <c r="D208" s="264"/>
      <c r="E208" s="45"/>
      <c r="F208" s="95">
        <f t="shared" si="211"/>
        <v>0</v>
      </c>
      <c r="G208" s="230"/>
      <c r="H208" s="45"/>
      <c r="I208" s="91">
        <f t="shared" si="212"/>
        <v>0</v>
      </c>
      <c r="J208" s="264"/>
      <c r="K208" s="45"/>
      <c r="L208" s="95">
        <f t="shared" si="213"/>
        <v>0</v>
      </c>
      <c r="M208" s="230"/>
      <c r="N208" s="45"/>
      <c r="O208" s="91">
        <f t="shared" si="214"/>
        <v>0</v>
      </c>
      <c r="P208" s="291"/>
      <c r="Q208" s="297"/>
    </row>
    <row r="209" spans="1:17" hidden="1" x14ac:dyDescent="0.25">
      <c r="A209" s="30">
        <v>5215</v>
      </c>
      <c r="B209" s="43" t="s">
        <v>203</v>
      </c>
      <c r="C209" s="190">
        <f t="shared" si="170"/>
        <v>0</v>
      </c>
      <c r="D209" s="264"/>
      <c r="E209" s="45"/>
      <c r="F209" s="95">
        <f t="shared" si="211"/>
        <v>0</v>
      </c>
      <c r="G209" s="230"/>
      <c r="H209" s="45"/>
      <c r="I209" s="91">
        <f t="shared" si="212"/>
        <v>0</v>
      </c>
      <c r="J209" s="264"/>
      <c r="K209" s="45"/>
      <c r="L209" s="95">
        <f t="shared" si="213"/>
        <v>0</v>
      </c>
      <c r="M209" s="230"/>
      <c r="N209" s="45"/>
      <c r="O209" s="91">
        <f t="shared" si="214"/>
        <v>0</v>
      </c>
      <c r="P209" s="291"/>
      <c r="Q209" s="297"/>
    </row>
    <row r="210" spans="1:17" ht="24" hidden="1" x14ac:dyDescent="0.25">
      <c r="A210" s="30">
        <v>5216</v>
      </c>
      <c r="B210" s="43" t="s">
        <v>204</v>
      </c>
      <c r="C210" s="190">
        <f t="shared" si="170"/>
        <v>0</v>
      </c>
      <c r="D210" s="264"/>
      <c r="E210" s="45"/>
      <c r="F210" s="95">
        <f t="shared" si="211"/>
        <v>0</v>
      </c>
      <c r="G210" s="230"/>
      <c r="H210" s="45"/>
      <c r="I210" s="91">
        <f t="shared" si="212"/>
        <v>0</v>
      </c>
      <c r="J210" s="264"/>
      <c r="K210" s="45"/>
      <c r="L210" s="95">
        <f t="shared" si="213"/>
        <v>0</v>
      </c>
      <c r="M210" s="230"/>
      <c r="N210" s="45"/>
      <c r="O210" s="91">
        <f t="shared" si="214"/>
        <v>0</v>
      </c>
      <c r="P210" s="291"/>
      <c r="Q210" s="297"/>
    </row>
    <row r="211" spans="1:17" hidden="1" x14ac:dyDescent="0.25">
      <c r="A211" s="30">
        <v>5217</v>
      </c>
      <c r="B211" s="43" t="s">
        <v>205</v>
      </c>
      <c r="C211" s="190">
        <f t="shared" si="170"/>
        <v>0</v>
      </c>
      <c r="D211" s="264"/>
      <c r="E211" s="45"/>
      <c r="F211" s="95">
        <f t="shared" si="211"/>
        <v>0</v>
      </c>
      <c r="G211" s="230"/>
      <c r="H211" s="45"/>
      <c r="I211" s="91">
        <f t="shared" si="212"/>
        <v>0</v>
      </c>
      <c r="J211" s="264"/>
      <c r="K211" s="45"/>
      <c r="L211" s="95">
        <f t="shared" si="213"/>
        <v>0</v>
      </c>
      <c r="M211" s="230"/>
      <c r="N211" s="45"/>
      <c r="O211" s="91">
        <f t="shared" si="214"/>
        <v>0</v>
      </c>
      <c r="P211" s="291"/>
      <c r="Q211" s="297"/>
    </row>
    <row r="212" spans="1:17" hidden="1" x14ac:dyDescent="0.25">
      <c r="A212" s="30">
        <v>5218</v>
      </c>
      <c r="B212" s="43" t="s">
        <v>206</v>
      </c>
      <c r="C212" s="190">
        <f t="shared" si="170"/>
        <v>0</v>
      </c>
      <c r="D212" s="264"/>
      <c r="E212" s="45"/>
      <c r="F212" s="95">
        <f t="shared" si="211"/>
        <v>0</v>
      </c>
      <c r="G212" s="230"/>
      <c r="H212" s="45"/>
      <c r="I212" s="91">
        <f t="shared" si="212"/>
        <v>0</v>
      </c>
      <c r="J212" s="264"/>
      <c r="K212" s="45"/>
      <c r="L212" s="95">
        <f t="shared" si="213"/>
        <v>0</v>
      </c>
      <c r="M212" s="230"/>
      <c r="N212" s="45"/>
      <c r="O212" s="91">
        <f t="shared" si="214"/>
        <v>0</v>
      </c>
      <c r="P212" s="291"/>
      <c r="Q212" s="297"/>
    </row>
    <row r="213" spans="1:17" hidden="1" x14ac:dyDescent="0.25">
      <c r="A213" s="30">
        <v>5219</v>
      </c>
      <c r="B213" s="43" t="s">
        <v>207</v>
      </c>
      <c r="C213" s="190">
        <f t="shared" si="170"/>
        <v>0</v>
      </c>
      <c r="D213" s="264"/>
      <c r="E213" s="45"/>
      <c r="F213" s="95">
        <f t="shared" si="211"/>
        <v>0</v>
      </c>
      <c r="G213" s="230"/>
      <c r="H213" s="45"/>
      <c r="I213" s="91">
        <f t="shared" si="212"/>
        <v>0</v>
      </c>
      <c r="J213" s="264"/>
      <c r="K213" s="45"/>
      <c r="L213" s="95">
        <f t="shared" si="213"/>
        <v>0</v>
      </c>
      <c r="M213" s="230"/>
      <c r="N213" s="45"/>
      <c r="O213" s="91">
        <f t="shared" si="214"/>
        <v>0</v>
      </c>
      <c r="P213" s="291"/>
      <c r="Q213" s="297"/>
    </row>
    <row r="214" spans="1:17" ht="13.5" hidden="1" customHeight="1" x14ac:dyDescent="0.25">
      <c r="A214" s="75">
        <v>5220</v>
      </c>
      <c r="B214" s="43" t="s">
        <v>208</v>
      </c>
      <c r="C214" s="190">
        <f t="shared" si="170"/>
        <v>0</v>
      </c>
      <c r="D214" s="264"/>
      <c r="E214" s="45"/>
      <c r="F214" s="95">
        <f t="shared" si="211"/>
        <v>0</v>
      </c>
      <c r="G214" s="230"/>
      <c r="H214" s="45"/>
      <c r="I214" s="91">
        <f t="shared" si="212"/>
        <v>0</v>
      </c>
      <c r="J214" s="264"/>
      <c r="K214" s="45"/>
      <c r="L214" s="95">
        <f t="shared" si="213"/>
        <v>0</v>
      </c>
      <c r="M214" s="230"/>
      <c r="N214" s="45"/>
      <c r="O214" s="91">
        <f t="shared" si="214"/>
        <v>0</v>
      </c>
      <c r="P214" s="291"/>
      <c r="Q214" s="297"/>
    </row>
    <row r="215" spans="1:17" x14ac:dyDescent="0.25">
      <c r="A215" s="75">
        <v>5230</v>
      </c>
      <c r="B215" s="43" t="s">
        <v>209</v>
      </c>
      <c r="C215" s="190">
        <f t="shared" si="170"/>
        <v>29025</v>
      </c>
      <c r="D215" s="132">
        <f t="shared" ref="D215:E215" si="215">SUM(D216:D223)</f>
        <v>6270</v>
      </c>
      <c r="E215" s="91">
        <f t="shared" si="215"/>
        <v>0</v>
      </c>
      <c r="F215" s="899">
        <f>SUM(F216:F223)</f>
        <v>6270</v>
      </c>
      <c r="G215" s="231">
        <f t="shared" ref="G215:N215" si="216">SUM(G216:G223)</f>
        <v>0</v>
      </c>
      <c r="H215" s="91">
        <f t="shared" si="216"/>
        <v>0</v>
      </c>
      <c r="I215" s="899">
        <f t="shared" si="216"/>
        <v>0</v>
      </c>
      <c r="J215" s="132">
        <f t="shared" si="216"/>
        <v>22755</v>
      </c>
      <c r="K215" s="76">
        <f t="shared" si="216"/>
        <v>0</v>
      </c>
      <c r="L215" s="95">
        <f t="shared" si="216"/>
        <v>22755</v>
      </c>
      <c r="M215" s="231">
        <f t="shared" si="216"/>
        <v>0</v>
      </c>
      <c r="N215" s="76">
        <f t="shared" si="216"/>
        <v>0</v>
      </c>
      <c r="O215" s="91">
        <f>SUM(O216:O223)</f>
        <v>0</v>
      </c>
      <c r="P215" s="291"/>
      <c r="Q215" s="297"/>
    </row>
    <row r="216" spans="1:17" hidden="1" x14ac:dyDescent="0.25">
      <c r="A216" s="30">
        <v>5231</v>
      </c>
      <c r="B216" s="43" t="s">
        <v>210</v>
      </c>
      <c r="C216" s="190">
        <f t="shared" si="170"/>
        <v>0</v>
      </c>
      <c r="D216" s="264"/>
      <c r="E216" s="45"/>
      <c r="F216" s="95">
        <f t="shared" ref="F216:F225" si="217">D216+E216</f>
        <v>0</v>
      </c>
      <c r="G216" s="230"/>
      <c r="H216" s="45"/>
      <c r="I216" s="91">
        <f t="shared" ref="I216:I225" si="218">G216+H216</f>
        <v>0</v>
      </c>
      <c r="J216" s="264"/>
      <c r="K216" s="45"/>
      <c r="L216" s="95">
        <f t="shared" ref="L216:L225" si="219">J216+K216</f>
        <v>0</v>
      </c>
      <c r="M216" s="230"/>
      <c r="N216" s="45"/>
      <c r="O216" s="91">
        <f t="shared" ref="O216:O225" si="220">M216+N216</f>
        <v>0</v>
      </c>
      <c r="P216" s="291"/>
      <c r="Q216" s="297"/>
    </row>
    <row r="217" spans="1:17" x14ac:dyDescent="0.25">
      <c r="A217" s="30">
        <v>5232</v>
      </c>
      <c r="B217" s="43" t="s">
        <v>211</v>
      </c>
      <c r="C217" s="190">
        <f t="shared" si="170"/>
        <v>22755</v>
      </c>
      <c r="D217" s="264"/>
      <c r="E217" s="705"/>
      <c r="F217" s="899">
        <f t="shared" si="217"/>
        <v>0</v>
      </c>
      <c r="G217" s="230"/>
      <c r="H217" s="705"/>
      <c r="I217" s="899">
        <f t="shared" si="218"/>
        <v>0</v>
      </c>
      <c r="J217" s="264">
        <v>22755</v>
      </c>
      <c r="K217" s="45"/>
      <c r="L217" s="95">
        <f t="shared" si="219"/>
        <v>22755</v>
      </c>
      <c r="M217" s="230"/>
      <c r="N217" s="45"/>
      <c r="O217" s="91">
        <f t="shared" si="220"/>
        <v>0</v>
      </c>
      <c r="P217" s="291"/>
      <c r="Q217" s="297"/>
    </row>
    <row r="218" spans="1:17" hidden="1" x14ac:dyDescent="0.25">
      <c r="A218" s="30">
        <v>5233</v>
      </c>
      <c r="B218" s="43" t="s">
        <v>212</v>
      </c>
      <c r="C218" s="190">
        <f t="shared" si="170"/>
        <v>0</v>
      </c>
      <c r="D218" s="264"/>
      <c r="E218" s="45"/>
      <c r="F218" s="95">
        <f t="shared" si="217"/>
        <v>0</v>
      </c>
      <c r="G218" s="230"/>
      <c r="H218" s="45"/>
      <c r="I218" s="91">
        <f t="shared" si="218"/>
        <v>0</v>
      </c>
      <c r="J218" s="264"/>
      <c r="K218" s="45"/>
      <c r="L218" s="95">
        <f t="shared" si="219"/>
        <v>0</v>
      </c>
      <c r="M218" s="230"/>
      <c r="N218" s="45"/>
      <c r="O218" s="91">
        <f t="shared" si="220"/>
        <v>0</v>
      </c>
      <c r="P218" s="291"/>
      <c r="Q218" s="297"/>
    </row>
    <row r="219" spans="1:17" ht="24" hidden="1" x14ac:dyDescent="0.25">
      <c r="A219" s="30">
        <v>5234</v>
      </c>
      <c r="B219" s="43" t="s">
        <v>213</v>
      </c>
      <c r="C219" s="190">
        <f t="shared" si="170"/>
        <v>0</v>
      </c>
      <c r="D219" s="264"/>
      <c r="E219" s="45"/>
      <c r="F219" s="95">
        <f t="shared" si="217"/>
        <v>0</v>
      </c>
      <c r="G219" s="230"/>
      <c r="H219" s="45"/>
      <c r="I219" s="91">
        <f t="shared" si="218"/>
        <v>0</v>
      </c>
      <c r="J219" s="264"/>
      <c r="K219" s="45"/>
      <c r="L219" s="95">
        <f t="shared" si="219"/>
        <v>0</v>
      </c>
      <c r="M219" s="230"/>
      <c r="N219" s="45"/>
      <c r="O219" s="91">
        <f t="shared" si="220"/>
        <v>0</v>
      </c>
      <c r="P219" s="291"/>
      <c r="Q219" s="297"/>
    </row>
    <row r="220" spans="1:17" ht="14.25" hidden="1" customHeight="1" x14ac:dyDescent="0.25">
      <c r="A220" s="30">
        <v>5236</v>
      </c>
      <c r="B220" s="43" t="s">
        <v>214</v>
      </c>
      <c r="C220" s="190">
        <f t="shared" si="170"/>
        <v>0</v>
      </c>
      <c r="D220" s="264"/>
      <c r="E220" s="45"/>
      <c r="F220" s="95">
        <f t="shared" si="217"/>
        <v>0</v>
      </c>
      <c r="G220" s="230"/>
      <c r="H220" s="45"/>
      <c r="I220" s="91">
        <f t="shared" si="218"/>
        <v>0</v>
      </c>
      <c r="J220" s="264"/>
      <c r="K220" s="45"/>
      <c r="L220" s="95">
        <f t="shared" si="219"/>
        <v>0</v>
      </c>
      <c r="M220" s="230"/>
      <c r="N220" s="45"/>
      <c r="O220" s="91">
        <f t="shared" si="220"/>
        <v>0</v>
      </c>
      <c r="P220" s="291"/>
      <c r="Q220" s="297"/>
    </row>
    <row r="221" spans="1:17" ht="14.25" hidden="1" customHeight="1" x14ac:dyDescent="0.25">
      <c r="A221" s="30">
        <v>5237</v>
      </c>
      <c r="B221" s="43" t="s">
        <v>215</v>
      </c>
      <c r="C221" s="190">
        <f t="shared" si="170"/>
        <v>0</v>
      </c>
      <c r="D221" s="264"/>
      <c r="E221" s="45"/>
      <c r="F221" s="95">
        <f t="shared" si="217"/>
        <v>0</v>
      </c>
      <c r="G221" s="230"/>
      <c r="H221" s="45"/>
      <c r="I221" s="91">
        <f t="shared" si="218"/>
        <v>0</v>
      </c>
      <c r="J221" s="264"/>
      <c r="K221" s="45"/>
      <c r="L221" s="95">
        <f t="shared" si="219"/>
        <v>0</v>
      </c>
      <c r="M221" s="230"/>
      <c r="N221" s="45"/>
      <c r="O221" s="91">
        <f t="shared" si="220"/>
        <v>0</v>
      </c>
      <c r="P221" s="291"/>
      <c r="Q221" s="297"/>
    </row>
    <row r="222" spans="1:17" ht="24" x14ac:dyDescent="0.25">
      <c r="A222" s="30">
        <v>5238</v>
      </c>
      <c r="B222" s="43" t="s">
        <v>216</v>
      </c>
      <c r="C222" s="190">
        <f t="shared" si="170"/>
        <v>6270</v>
      </c>
      <c r="D222" s="264">
        <v>6270</v>
      </c>
      <c r="E222" s="705"/>
      <c r="F222" s="899">
        <f t="shared" si="217"/>
        <v>6270</v>
      </c>
      <c r="G222" s="230"/>
      <c r="H222" s="705"/>
      <c r="I222" s="899">
        <f t="shared" si="218"/>
        <v>0</v>
      </c>
      <c r="J222" s="264"/>
      <c r="K222" s="45"/>
      <c r="L222" s="95">
        <f t="shared" si="219"/>
        <v>0</v>
      </c>
      <c r="M222" s="230"/>
      <c r="N222" s="45"/>
      <c r="O222" s="91">
        <f t="shared" si="220"/>
        <v>0</v>
      </c>
      <c r="P222" s="291"/>
      <c r="Q222" s="297"/>
    </row>
    <row r="223" spans="1:17" ht="24" hidden="1" x14ac:dyDescent="0.25">
      <c r="A223" s="30">
        <v>5239</v>
      </c>
      <c r="B223" s="43" t="s">
        <v>217</v>
      </c>
      <c r="C223" s="190">
        <f t="shared" si="170"/>
        <v>0</v>
      </c>
      <c r="D223" s="264"/>
      <c r="E223" s="45"/>
      <c r="F223" s="95">
        <f t="shared" si="217"/>
        <v>0</v>
      </c>
      <c r="G223" s="230"/>
      <c r="H223" s="45"/>
      <c r="I223" s="91">
        <f t="shared" si="218"/>
        <v>0</v>
      </c>
      <c r="J223" s="264"/>
      <c r="K223" s="45"/>
      <c r="L223" s="95">
        <f t="shared" si="219"/>
        <v>0</v>
      </c>
      <c r="M223" s="230"/>
      <c r="N223" s="45"/>
      <c r="O223" s="91">
        <f t="shared" si="220"/>
        <v>0</v>
      </c>
      <c r="P223" s="291"/>
      <c r="Q223" s="297"/>
    </row>
    <row r="224" spans="1:17" ht="24" hidden="1" x14ac:dyDescent="0.25">
      <c r="A224" s="75">
        <v>5240</v>
      </c>
      <c r="B224" s="43" t="s">
        <v>218</v>
      </c>
      <c r="C224" s="190">
        <f t="shared" si="170"/>
        <v>0</v>
      </c>
      <c r="D224" s="264"/>
      <c r="E224" s="45"/>
      <c r="F224" s="95">
        <f t="shared" si="217"/>
        <v>0</v>
      </c>
      <c r="G224" s="230"/>
      <c r="H224" s="45"/>
      <c r="I224" s="91">
        <f t="shared" si="218"/>
        <v>0</v>
      </c>
      <c r="J224" s="264"/>
      <c r="K224" s="45"/>
      <c r="L224" s="95">
        <f t="shared" si="219"/>
        <v>0</v>
      </c>
      <c r="M224" s="230"/>
      <c r="N224" s="45"/>
      <c r="O224" s="91">
        <f t="shared" si="220"/>
        <v>0</v>
      </c>
      <c r="P224" s="291"/>
      <c r="Q224" s="297"/>
    </row>
    <row r="225" spans="1:17" hidden="1" x14ac:dyDescent="0.25">
      <c r="A225" s="75">
        <v>5250</v>
      </c>
      <c r="B225" s="43" t="s">
        <v>219</v>
      </c>
      <c r="C225" s="190">
        <f t="shared" si="170"/>
        <v>0</v>
      </c>
      <c r="D225" s="264"/>
      <c r="E225" s="45"/>
      <c r="F225" s="95">
        <f t="shared" si="217"/>
        <v>0</v>
      </c>
      <c r="G225" s="230"/>
      <c r="H225" s="45"/>
      <c r="I225" s="91">
        <f t="shared" si="218"/>
        <v>0</v>
      </c>
      <c r="J225" s="264"/>
      <c r="K225" s="45"/>
      <c r="L225" s="95">
        <f t="shared" si="219"/>
        <v>0</v>
      </c>
      <c r="M225" s="230"/>
      <c r="N225" s="45"/>
      <c r="O225" s="91">
        <f t="shared" si="220"/>
        <v>0</v>
      </c>
      <c r="P225" s="291"/>
      <c r="Q225" s="297"/>
    </row>
    <row r="226" spans="1:17" hidden="1" x14ac:dyDescent="0.25">
      <c r="A226" s="75">
        <v>5260</v>
      </c>
      <c r="B226" s="43" t="s">
        <v>220</v>
      </c>
      <c r="C226" s="190">
        <f t="shared" si="170"/>
        <v>0</v>
      </c>
      <c r="D226" s="132">
        <f t="shared" ref="D226:E226" si="221">SUM(D227)</f>
        <v>0</v>
      </c>
      <c r="E226" s="76">
        <f t="shared" si="221"/>
        <v>0</v>
      </c>
      <c r="F226" s="95">
        <f>SUM(F227)</f>
        <v>0</v>
      </c>
      <c r="G226" s="231">
        <f t="shared" ref="G226:N226" si="222">SUM(G227)</f>
        <v>0</v>
      </c>
      <c r="H226" s="76">
        <f t="shared" si="222"/>
        <v>0</v>
      </c>
      <c r="I226" s="91">
        <f t="shared" si="222"/>
        <v>0</v>
      </c>
      <c r="J226" s="132">
        <f t="shared" si="222"/>
        <v>0</v>
      </c>
      <c r="K226" s="76">
        <f t="shared" si="222"/>
        <v>0</v>
      </c>
      <c r="L226" s="95">
        <f t="shared" si="222"/>
        <v>0</v>
      </c>
      <c r="M226" s="231">
        <f t="shared" si="222"/>
        <v>0</v>
      </c>
      <c r="N226" s="76">
        <f t="shared" si="222"/>
        <v>0</v>
      </c>
      <c r="O226" s="91">
        <f>SUM(O227)</f>
        <v>0</v>
      </c>
      <c r="P226" s="291"/>
      <c r="Q226" s="297"/>
    </row>
    <row r="227" spans="1:17" ht="24" hidden="1" x14ac:dyDescent="0.25">
      <c r="A227" s="30">
        <v>5269</v>
      </c>
      <c r="B227" s="43" t="s">
        <v>221</v>
      </c>
      <c r="C227" s="190">
        <f t="shared" si="170"/>
        <v>0</v>
      </c>
      <c r="D227" s="264"/>
      <c r="E227" s="45"/>
      <c r="F227" s="95">
        <f t="shared" ref="F227:F228" si="223">D227+E227</f>
        <v>0</v>
      </c>
      <c r="G227" s="230"/>
      <c r="H227" s="45"/>
      <c r="I227" s="91">
        <f t="shared" ref="I227:I228" si="224">G227+H227</f>
        <v>0</v>
      </c>
      <c r="J227" s="264"/>
      <c r="K227" s="45"/>
      <c r="L227" s="95">
        <f t="shared" ref="L227:L228" si="225">J227+K227</f>
        <v>0</v>
      </c>
      <c r="M227" s="230"/>
      <c r="N227" s="45"/>
      <c r="O227" s="91">
        <f t="shared" ref="O227:O228" si="226">M227+N227</f>
        <v>0</v>
      </c>
      <c r="P227" s="291"/>
      <c r="Q227" s="297"/>
    </row>
    <row r="228" spans="1:17" ht="24" hidden="1" x14ac:dyDescent="0.25">
      <c r="A228" s="73">
        <v>5270</v>
      </c>
      <c r="B228" s="58" t="s">
        <v>222</v>
      </c>
      <c r="C228" s="195">
        <f t="shared" si="170"/>
        <v>0</v>
      </c>
      <c r="D228" s="261"/>
      <c r="E228" s="77"/>
      <c r="F228" s="174">
        <f t="shared" si="223"/>
        <v>0</v>
      </c>
      <c r="G228" s="232"/>
      <c r="H228" s="77"/>
      <c r="I228" s="154">
        <f t="shared" si="224"/>
        <v>0</v>
      </c>
      <c r="J228" s="261"/>
      <c r="K228" s="77"/>
      <c r="L228" s="174">
        <f t="shared" si="225"/>
        <v>0</v>
      </c>
      <c r="M228" s="232"/>
      <c r="N228" s="77"/>
      <c r="O228" s="154">
        <f t="shared" si="226"/>
        <v>0</v>
      </c>
      <c r="P228" s="292"/>
      <c r="Q228" s="297"/>
    </row>
    <row r="229" spans="1:17" x14ac:dyDescent="0.25">
      <c r="A229" s="70">
        <v>6000</v>
      </c>
      <c r="B229" s="70" t="s">
        <v>223</v>
      </c>
      <c r="C229" s="200">
        <f t="shared" si="170"/>
        <v>31744</v>
      </c>
      <c r="D229" s="137">
        <f t="shared" ref="D229:E229" si="227">D230+D250+D258</f>
        <v>0</v>
      </c>
      <c r="E229" s="125">
        <f t="shared" si="227"/>
        <v>0</v>
      </c>
      <c r="F229" s="897">
        <f>F230+F250+F258</f>
        <v>0</v>
      </c>
      <c r="G229" s="227">
        <f t="shared" ref="G229:N229" si="228">G230+G250+G258</f>
        <v>0</v>
      </c>
      <c r="H229" s="125">
        <f t="shared" si="228"/>
        <v>0</v>
      </c>
      <c r="I229" s="897">
        <f t="shared" si="228"/>
        <v>0</v>
      </c>
      <c r="J229" s="137">
        <f t="shared" si="228"/>
        <v>31744</v>
      </c>
      <c r="K229" s="71">
        <f t="shared" si="228"/>
        <v>0</v>
      </c>
      <c r="L229" s="172">
        <f t="shared" si="228"/>
        <v>31744</v>
      </c>
      <c r="M229" s="227">
        <f t="shared" si="228"/>
        <v>0</v>
      </c>
      <c r="N229" s="71">
        <f t="shared" si="228"/>
        <v>0</v>
      </c>
      <c r="O229" s="125">
        <f>O230+O250+O258</f>
        <v>0</v>
      </c>
      <c r="P229" s="313"/>
      <c r="Q229" s="297"/>
    </row>
    <row r="230" spans="1:17" ht="14.25" customHeight="1" x14ac:dyDescent="0.25">
      <c r="A230" s="51">
        <v>6200</v>
      </c>
      <c r="B230" s="82" t="s">
        <v>224</v>
      </c>
      <c r="C230" s="202">
        <f t="shared" si="170"/>
        <v>31744</v>
      </c>
      <c r="D230" s="138">
        <f t="shared" ref="D230:E230" si="229">SUM(D231,D232,D234,D237,D243,D244,D245)</f>
        <v>0</v>
      </c>
      <c r="E230" s="124">
        <f t="shared" si="229"/>
        <v>0</v>
      </c>
      <c r="F230" s="954">
        <f>SUM(F231,F232,F234,F237,F243,F244,F245)</f>
        <v>0</v>
      </c>
      <c r="G230" s="236">
        <f t="shared" ref="G230:N230" si="230">SUM(G231,G232,G234,G237,G243,G244,G245)</f>
        <v>0</v>
      </c>
      <c r="H230" s="124">
        <f t="shared" si="230"/>
        <v>0</v>
      </c>
      <c r="I230" s="954">
        <f t="shared" si="230"/>
        <v>0</v>
      </c>
      <c r="J230" s="138">
        <f t="shared" si="230"/>
        <v>31744</v>
      </c>
      <c r="K230" s="85">
        <f t="shared" si="230"/>
        <v>0</v>
      </c>
      <c r="L230" s="173">
        <f t="shared" si="230"/>
        <v>31744</v>
      </c>
      <c r="M230" s="236">
        <f t="shared" si="230"/>
        <v>0</v>
      </c>
      <c r="N230" s="85">
        <f t="shared" si="230"/>
        <v>0</v>
      </c>
      <c r="O230" s="124">
        <f>SUM(O231,O232,O234,O237,O243,O244,O245)</f>
        <v>0</v>
      </c>
      <c r="P230" s="314"/>
      <c r="Q230" s="297"/>
    </row>
    <row r="231" spans="1:17" ht="24" hidden="1" x14ac:dyDescent="0.25">
      <c r="A231" s="657">
        <v>6220</v>
      </c>
      <c r="B231" s="40" t="s">
        <v>225</v>
      </c>
      <c r="C231" s="189">
        <f t="shared" si="170"/>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170"/>
        <v>0</v>
      </c>
      <c r="D232" s="132">
        <f t="shared" ref="D232:O232" si="231">SUM(D233)</f>
        <v>0</v>
      </c>
      <c r="E232" s="76">
        <f t="shared" si="231"/>
        <v>0</v>
      </c>
      <c r="F232" s="95">
        <f t="shared" si="231"/>
        <v>0</v>
      </c>
      <c r="G232" s="231">
        <f t="shared" si="231"/>
        <v>0</v>
      </c>
      <c r="H232" s="76">
        <f t="shared" si="231"/>
        <v>0</v>
      </c>
      <c r="I232" s="91">
        <f t="shared" si="231"/>
        <v>0</v>
      </c>
      <c r="J232" s="132">
        <f t="shared" si="231"/>
        <v>0</v>
      </c>
      <c r="K232" s="76">
        <f t="shared" si="231"/>
        <v>0</v>
      </c>
      <c r="L232" s="95">
        <f t="shared" si="231"/>
        <v>0</v>
      </c>
      <c r="M232" s="231">
        <f t="shared" si="231"/>
        <v>0</v>
      </c>
      <c r="N232" s="76">
        <f t="shared" si="231"/>
        <v>0</v>
      </c>
      <c r="O232" s="91">
        <f t="shared" si="231"/>
        <v>0</v>
      </c>
      <c r="P232" s="291"/>
      <c r="Q232" s="297"/>
    </row>
    <row r="233" spans="1:17" ht="24" hidden="1" x14ac:dyDescent="0.25">
      <c r="A233" s="30">
        <v>6239</v>
      </c>
      <c r="B233" s="40" t="s">
        <v>227</v>
      </c>
      <c r="C233" s="190">
        <f t="shared" si="170"/>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170"/>
        <v>0</v>
      </c>
      <c r="D234" s="132">
        <f t="shared" ref="D234:E234" si="232">SUM(D235:D236)</f>
        <v>0</v>
      </c>
      <c r="E234" s="76">
        <f t="shared" si="232"/>
        <v>0</v>
      </c>
      <c r="F234" s="95">
        <f>SUM(F235:F236)</f>
        <v>0</v>
      </c>
      <c r="G234" s="231">
        <f t="shared" ref="G234:N234" si="233">SUM(G235:G236)</f>
        <v>0</v>
      </c>
      <c r="H234" s="76">
        <f t="shared" si="233"/>
        <v>0</v>
      </c>
      <c r="I234" s="91">
        <f t="shared" si="233"/>
        <v>0</v>
      </c>
      <c r="J234" s="132">
        <f t="shared" si="233"/>
        <v>0</v>
      </c>
      <c r="K234" s="76">
        <f t="shared" si="233"/>
        <v>0</v>
      </c>
      <c r="L234" s="95">
        <f t="shared" si="233"/>
        <v>0</v>
      </c>
      <c r="M234" s="231">
        <f t="shared" si="233"/>
        <v>0</v>
      </c>
      <c r="N234" s="76">
        <f t="shared" si="233"/>
        <v>0</v>
      </c>
      <c r="O234" s="91">
        <f>SUM(O235:O236)</f>
        <v>0</v>
      </c>
      <c r="P234" s="291"/>
      <c r="Q234" s="297"/>
    </row>
    <row r="235" spans="1:17" hidden="1" x14ac:dyDescent="0.25">
      <c r="A235" s="30">
        <v>6241</v>
      </c>
      <c r="B235" s="43" t="s">
        <v>229</v>
      </c>
      <c r="C235" s="190">
        <f t="shared" si="170"/>
        <v>0</v>
      </c>
      <c r="D235" s="264"/>
      <c r="E235" s="45"/>
      <c r="F235" s="95">
        <f t="shared" ref="F235:F236" si="234">D235+E235</f>
        <v>0</v>
      </c>
      <c r="G235" s="230"/>
      <c r="H235" s="45"/>
      <c r="I235" s="91">
        <f t="shared" ref="I235:I236" si="235">G235+H235</f>
        <v>0</v>
      </c>
      <c r="J235" s="264"/>
      <c r="K235" s="45"/>
      <c r="L235" s="95">
        <f t="shared" ref="L235:L236" si="236">J235+K235</f>
        <v>0</v>
      </c>
      <c r="M235" s="230"/>
      <c r="N235" s="45"/>
      <c r="O235" s="91">
        <f t="shared" ref="O235:O236" si="237">M235+N235</f>
        <v>0</v>
      </c>
      <c r="P235" s="291"/>
      <c r="Q235" s="297"/>
    </row>
    <row r="236" spans="1:17" hidden="1" x14ac:dyDescent="0.25">
      <c r="A236" s="30">
        <v>6242</v>
      </c>
      <c r="B236" s="43" t="s">
        <v>230</v>
      </c>
      <c r="C236" s="190">
        <f t="shared" si="170"/>
        <v>0</v>
      </c>
      <c r="D236" s="264"/>
      <c r="E236" s="45"/>
      <c r="F236" s="95">
        <f t="shared" si="234"/>
        <v>0</v>
      </c>
      <c r="G236" s="230"/>
      <c r="H236" s="45"/>
      <c r="I236" s="91">
        <f t="shared" si="235"/>
        <v>0</v>
      </c>
      <c r="J236" s="264"/>
      <c r="K236" s="45"/>
      <c r="L236" s="95">
        <f t="shared" si="236"/>
        <v>0</v>
      </c>
      <c r="M236" s="230"/>
      <c r="N236" s="45"/>
      <c r="O236" s="91">
        <f t="shared" si="237"/>
        <v>0</v>
      </c>
      <c r="P236" s="291"/>
      <c r="Q236" s="297"/>
    </row>
    <row r="237" spans="1:17" ht="25.5" hidden="1" customHeight="1" x14ac:dyDescent="0.25">
      <c r="A237" s="75">
        <v>6250</v>
      </c>
      <c r="B237" s="43" t="s">
        <v>231</v>
      </c>
      <c r="C237" s="190">
        <f t="shared" si="170"/>
        <v>0</v>
      </c>
      <c r="D237" s="132">
        <f t="shared" ref="D237:E237" si="238">SUM(D238:D242)</f>
        <v>0</v>
      </c>
      <c r="E237" s="76">
        <f t="shared" si="238"/>
        <v>0</v>
      </c>
      <c r="F237" s="95">
        <f>SUM(F238:F242)</f>
        <v>0</v>
      </c>
      <c r="G237" s="231">
        <f t="shared" ref="G237:N237" si="239">SUM(G238:G242)</f>
        <v>0</v>
      </c>
      <c r="H237" s="76">
        <f t="shared" si="239"/>
        <v>0</v>
      </c>
      <c r="I237" s="91">
        <f t="shared" si="239"/>
        <v>0</v>
      </c>
      <c r="J237" s="132">
        <f t="shared" si="239"/>
        <v>0</v>
      </c>
      <c r="K237" s="76">
        <f t="shared" si="239"/>
        <v>0</v>
      </c>
      <c r="L237" s="95">
        <f t="shared" si="239"/>
        <v>0</v>
      </c>
      <c r="M237" s="231">
        <f t="shared" si="239"/>
        <v>0</v>
      </c>
      <c r="N237" s="76">
        <f t="shared" si="239"/>
        <v>0</v>
      </c>
      <c r="O237" s="91">
        <f>SUM(O238:O242)</f>
        <v>0</v>
      </c>
      <c r="P237" s="291"/>
      <c r="Q237" s="297"/>
    </row>
    <row r="238" spans="1:17" ht="14.25" hidden="1" customHeight="1" x14ac:dyDescent="0.25">
      <c r="A238" s="30">
        <v>6252</v>
      </c>
      <c r="B238" s="43" t="s">
        <v>232</v>
      </c>
      <c r="C238" s="190">
        <f t="shared" si="170"/>
        <v>0</v>
      </c>
      <c r="D238" s="264"/>
      <c r="E238" s="45"/>
      <c r="F238" s="95">
        <f t="shared" ref="F238:F244" si="240">D238+E238</f>
        <v>0</v>
      </c>
      <c r="G238" s="230"/>
      <c r="H238" s="45"/>
      <c r="I238" s="91">
        <f t="shared" ref="I238:I244" si="241">G238+H238</f>
        <v>0</v>
      </c>
      <c r="J238" s="264"/>
      <c r="K238" s="45"/>
      <c r="L238" s="95">
        <f t="shared" ref="L238:L244" si="242">J238+K238</f>
        <v>0</v>
      </c>
      <c r="M238" s="230"/>
      <c r="N238" s="45"/>
      <c r="O238" s="91">
        <f t="shared" ref="O238:O244" si="243">M238+N238</f>
        <v>0</v>
      </c>
      <c r="P238" s="291"/>
      <c r="Q238" s="297"/>
    </row>
    <row r="239" spans="1:17" ht="14.25" hidden="1" customHeight="1" x14ac:dyDescent="0.25">
      <c r="A239" s="30">
        <v>6253</v>
      </c>
      <c r="B239" s="43" t="s">
        <v>233</v>
      </c>
      <c r="C239" s="190">
        <f t="shared" si="170"/>
        <v>0</v>
      </c>
      <c r="D239" s="264"/>
      <c r="E239" s="45"/>
      <c r="F239" s="95">
        <f t="shared" si="240"/>
        <v>0</v>
      </c>
      <c r="G239" s="230"/>
      <c r="H239" s="45"/>
      <c r="I239" s="91">
        <f t="shared" si="241"/>
        <v>0</v>
      </c>
      <c r="J239" s="264"/>
      <c r="K239" s="45"/>
      <c r="L239" s="95">
        <f t="shared" si="242"/>
        <v>0</v>
      </c>
      <c r="M239" s="230"/>
      <c r="N239" s="45"/>
      <c r="O239" s="91">
        <f t="shared" si="243"/>
        <v>0</v>
      </c>
      <c r="P239" s="291"/>
      <c r="Q239" s="297"/>
    </row>
    <row r="240" spans="1:17" ht="24" hidden="1" x14ac:dyDescent="0.25">
      <c r="A240" s="30">
        <v>6254</v>
      </c>
      <c r="B240" s="43" t="s">
        <v>234</v>
      </c>
      <c r="C240" s="190">
        <f t="shared" si="170"/>
        <v>0</v>
      </c>
      <c r="D240" s="264"/>
      <c r="E240" s="45"/>
      <c r="F240" s="95">
        <f t="shared" si="240"/>
        <v>0</v>
      </c>
      <c r="G240" s="230"/>
      <c r="H240" s="45"/>
      <c r="I240" s="91">
        <f t="shared" si="241"/>
        <v>0</v>
      </c>
      <c r="J240" s="264"/>
      <c r="K240" s="45"/>
      <c r="L240" s="95">
        <f t="shared" si="242"/>
        <v>0</v>
      </c>
      <c r="M240" s="230"/>
      <c r="N240" s="45"/>
      <c r="O240" s="91">
        <f t="shared" si="243"/>
        <v>0</v>
      </c>
      <c r="P240" s="291"/>
      <c r="Q240" s="297"/>
    </row>
    <row r="241" spans="1:17" ht="24" hidden="1" x14ac:dyDescent="0.25">
      <c r="A241" s="30">
        <v>6255</v>
      </c>
      <c r="B241" s="43" t="s">
        <v>235</v>
      </c>
      <c r="C241" s="190">
        <f t="shared" ref="C241:C295" si="244">SUM(F241,I241,L241,O241)</f>
        <v>0</v>
      </c>
      <c r="D241" s="264"/>
      <c r="E241" s="45"/>
      <c r="F241" s="95">
        <f t="shared" si="240"/>
        <v>0</v>
      </c>
      <c r="G241" s="230"/>
      <c r="H241" s="45"/>
      <c r="I241" s="91">
        <f t="shared" si="241"/>
        <v>0</v>
      </c>
      <c r="J241" s="264"/>
      <c r="K241" s="45"/>
      <c r="L241" s="95">
        <f t="shared" si="242"/>
        <v>0</v>
      </c>
      <c r="M241" s="230"/>
      <c r="N241" s="45"/>
      <c r="O241" s="91">
        <f t="shared" si="243"/>
        <v>0</v>
      </c>
      <c r="P241" s="291"/>
      <c r="Q241" s="297"/>
    </row>
    <row r="242" spans="1:17" hidden="1" x14ac:dyDescent="0.25">
      <c r="A242" s="30">
        <v>6259</v>
      </c>
      <c r="B242" s="43" t="s">
        <v>236</v>
      </c>
      <c r="C242" s="190">
        <f t="shared" si="244"/>
        <v>0</v>
      </c>
      <c r="D242" s="264"/>
      <c r="E242" s="45"/>
      <c r="F242" s="95">
        <f t="shared" si="240"/>
        <v>0</v>
      </c>
      <c r="G242" s="230"/>
      <c r="H242" s="45"/>
      <c r="I242" s="91">
        <f t="shared" si="241"/>
        <v>0</v>
      </c>
      <c r="J242" s="264"/>
      <c r="K242" s="45"/>
      <c r="L242" s="95">
        <f t="shared" si="242"/>
        <v>0</v>
      </c>
      <c r="M242" s="230"/>
      <c r="N242" s="45"/>
      <c r="O242" s="91">
        <f t="shared" si="243"/>
        <v>0</v>
      </c>
      <c r="P242" s="291"/>
      <c r="Q242" s="297"/>
    </row>
    <row r="243" spans="1:17" ht="24" hidden="1" x14ac:dyDescent="0.25">
      <c r="A243" s="75">
        <v>6260</v>
      </c>
      <c r="B243" s="43" t="s">
        <v>237</v>
      </c>
      <c r="C243" s="190">
        <f t="shared" si="244"/>
        <v>0</v>
      </c>
      <c r="D243" s="264"/>
      <c r="E243" s="45"/>
      <c r="F243" s="95">
        <f t="shared" si="240"/>
        <v>0</v>
      </c>
      <c r="G243" s="230"/>
      <c r="H243" s="45"/>
      <c r="I243" s="91">
        <f t="shared" si="241"/>
        <v>0</v>
      </c>
      <c r="J243" s="264"/>
      <c r="K243" s="45"/>
      <c r="L243" s="95">
        <f t="shared" si="242"/>
        <v>0</v>
      </c>
      <c r="M243" s="230"/>
      <c r="N243" s="45"/>
      <c r="O243" s="91">
        <f t="shared" si="243"/>
        <v>0</v>
      </c>
      <c r="P243" s="291"/>
      <c r="Q243" s="297"/>
    </row>
    <row r="244" spans="1:17" hidden="1" x14ac:dyDescent="0.25">
      <c r="A244" s="75">
        <v>6270</v>
      </c>
      <c r="B244" s="43" t="s">
        <v>238</v>
      </c>
      <c r="C244" s="190">
        <f t="shared" si="244"/>
        <v>0</v>
      </c>
      <c r="D244" s="264"/>
      <c r="E244" s="45"/>
      <c r="F244" s="95">
        <f t="shared" si="240"/>
        <v>0</v>
      </c>
      <c r="G244" s="230"/>
      <c r="H244" s="45"/>
      <c r="I244" s="91">
        <f t="shared" si="241"/>
        <v>0</v>
      </c>
      <c r="J244" s="264"/>
      <c r="K244" s="45"/>
      <c r="L244" s="95">
        <f t="shared" si="242"/>
        <v>0</v>
      </c>
      <c r="M244" s="230"/>
      <c r="N244" s="45"/>
      <c r="O244" s="91">
        <f t="shared" si="243"/>
        <v>0</v>
      </c>
      <c r="P244" s="291"/>
      <c r="Q244" s="297"/>
    </row>
    <row r="245" spans="1:17" ht="24" x14ac:dyDescent="0.25">
      <c r="A245" s="657">
        <v>6290</v>
      </c>
      <c r="B245" s="40" t="s">
        <v>239</v>
      </c>
      <c r="C245" s="201">
        <f t="shared" si="244"/>
        <v>31744</v>
      </c>
      <c r="D245" s="131">
        <f t="shared" ref="D245:E245" si="245">SUM(D246:D249)</f>
        <v>0</v>
      </c>
      <c r="E245" s="90">
        <f t="shared" si="245"/>
        <v>0</v>
      </c>
      <c r="F245" s="900">
        <f>SUM(F246:F249)</f>
        <v>0</v>
      </c>
      <c r="G245" s="233">
        <f t="shared" ref="G245:O245" si="246">SUM(G246:G249)</f>
        <v>0</v>
      </c>
      <c r="H245" s="90">
        <f t="shared" si="246"/>
        <v>0</v>
      </c>
      <c r="I245" s="900">
        <f t="shared" si="246"/>
        <v>0</v>
      </c>
      <c r="J245" s="131">
        <f t="shared" si="246"/>
        <v>31744</v>
      </c>
      <c r="K245" s="79">
        <f t="shared" si="246"/>
        <v>0</v>
      </c>
      <c r="L245" s="176">
        <f t="shared" si="246"/>
        <v>31744</v>
      </c>
      <c r="M245" s="233">
        <f t="shared" si="246"/>
        <v>0</v>
      </c>
      <c r="N245" s="79">
        <f t="shared" si="246"/>
        <v>0</v>
      </c>
      <c r="O245" s="90">
        <f t="shared" si="246"/>
        <v>0</v>
      </c>
      <c r="P245" s="294"/>
      <c r="Q245" s="297"/>
    </row>
    <row r="246" spans="1:17" hidden="1" x14ac:dyDescent="0.25">
      <c r="A246" s="30">
        <v>6291</v>
      </c>
      <c r="B246" s="43" t="s">
        <v>240</v>
      </c>
      <c r="C246" s="190">
        <f t="shared" si="244"/>
        <v>0</v>
      </c>
      <c r="D246" s="264"/>
      <c r="E246" s="45"/>
      <c r="F246" s="95">
        <f t="shared" ref="F246:F249" si="247">D246+E246</f>
        <v>0</v>
      </c>
      <c r="G246" s="230"/>
      <c r="H246" s="45"/>
      <c r="I246" s="91">
        <f t="shared" ref="I246:I249" si="248">G246+H246</f>
        <v>0</v>
      </c>
      <c r="J246" s="264"/>
      <c r="K246" s="45"/>
      <c r="L246" s="95">
        <f t="shared" ref="L246:L249" si="249">J246+K246</f>
        <v>0</v>
      </c>
      <c r="M246" s="230"/>
      <c r="N246" s="45"/>
      <c r="O246" s="91">
        <f t="shared" ref="O246:O249" si="250">M246+N246</f>
        <v>0</v>
      </c>
      <c r="P246" s="291"/>
      <c r="Q246" s="297"/>
    </row>
    <row r="247" spans="1:17" hidden="1" x14ac:dyDescent="0.25">
      <c r="A247" s="30">
        <v>6292</v>
      </c>
      <c r="B247" s="43" t="s">
        <v>241</v>
      </c>
      <c r="C247" s="190">
        <f t="shared" si="244"/>
        <v>0</v>
      </c>
      <c r="D247" s="264"/>
      <c r="E247" s="45"/>
      <c r="F247" s="95">
        <f t="shared" si="247"/>
        <v>0</v>
      </c>
      <c r="G247" s="230"/>
      <c r="H247" s="45"/>
      <c r="I247" s="91">
        <f t="shared" si="248"/>
        <v>0</v>
      </c>
      <c r="J247" s="264"/>
      <c r="K247" s="45"/>
      <c r="L247" s="95">
        <f t="shared" si="249"/>
        <v>0</v>
      </c>
      <c r="M247" s="230"/>
      <c r="N247" s="45"/>
      <c r="O247" s="91">
        <f t="shared" si="250"/>
        <v>0</v>
      </c>
      <c r="P247" s="291"/>
      <c r="Q247" s="297"/>
    </row>
    <row r="248" spans="1:17" ht="72" x14ac:dyDescent="0.25">
      <c r="A248" s="30">
        <v>6296</v>
      </c>
      <c r="B248" s="43" t="s">
        <v>242</v>
      </c>
      <c r="C248" s="190">
        <f t="shared" si="244"/>
        <v>31744</v>
      </c>
      <c r="D248" s="264"/>
      <c r="E248" s="705"/>
      <c r="F248" s="899">
        <f t="shared" si="247"/>
        <v>0</v>
      </c>
      <c r="G248" s="230"/>
      <c r="H248" s="705"/>
      <c r="I248" s="899">
        <f t="shared" si="248"/>
        <v>0</v>
      </c>
      <c r="J248" s="264">
        <v>31744</v>
      </c>
      <c r="K248" s="45"/>
      <c r="L248" s="95">
        <f t="shared" si="249"/>
        <v>31744</v>
      </c>
      <c r="M248" s="230"/>
      <c r="N248" s="45"/>
      <c r="O248" s="91">
        <f t="shared" si="250"/>
        <v>0</v>
      </c>
      <c r="P248" s="291"/>
      <c r="Q248" s="297"/>
    </row>
    <row r="249" spans="1:17" ht="39.75" hidden="1" customHeight="1" x14ac:dyDescent="0.25">
      <c r="A249" s="30">
        <v>6299</v>
      </c>
      <c r="B249" s="43" t="s">
        <v>243</v>
      </c>
      <c r="C249" s="190">
        <f t="shared" si="244"/>
        <v>0</v>
      </c>
      <c r="D249" s="264"/>
      <c r="E249" s="45"/>
      <c r="F249" s="95">
        <f t="shared" si="247"/>
        <v>0</v>
      </c>
      <c r="G249" s="230"/>
      <c r="H249" s="45"/>
      <c r="I249" s="91">
        <f t="shared" si="248"/>
        <v>0</v>
      </c>
      <c r="J249" s="264"/>
      <c r="K249" s="45"/>
      <c r="L249" s="95">
        <f t="shared" si="249"/>
        <v>0</v>
      </c>
      <c r="M249" s="230"/>
      <c r="N249" s="45"/>
      <c r="O249" s="91">
        <f t="shared" si="250"/>
        <v>0</v>
      </c>
      <c r="P249" s="291"/>
      <c r="Q249" s="297"/>
    </row>
    <row r="250" spans="1:17" hidden="1" x14ac:dyDescent="0.25">
      <c r="A250" s="35">
        <v>6300</v>
      </c>
      <c r="B250" s="72" t="s">
        <v>244</v>
      </c>
      <c r="C250" s="188">
        <f t="shared" si="244"/>
        <v>0</v>
      </c>
      <c r="D250" s="130">
        <f t="shared" ref="D250:E250" si="251">SUM(D251,D256,D257)</f>
        <v>0</v>
      </c>
      <c r="E250" s="38">
        <f t="shared" si="251"/>
        <v>0</v>
      </c>
      <c r="F250" s="175">
        <f>SUM(F251,F256,F257)</f>
        <v>0</v>
      </c>
      <c r="G250" s="228">
        <f t="shared" ref="G250:O250" si="252">SUM(G251,G256,G257)</f>
        <v>0</v>
      </c>
      <c r="H250" s="38">
        <f t="shared" si="252"/>
        <v>0</v>
      </c>
      <c r="I250" s="123">
        <f t="shared" si="252"/>
        <v>0</v>
      </c>
      <c r="J250" s="130">
        <f t="shared" si="252"/>
        <v>0</v>
      </c>
      <c r="K250" s="38">
        <f t="shared" si="252"/>
        <v>0</v>
      </c>
      <c r="L250" s="175">
        <f t="shared" si="252"/>
        <v>0</v>
      </c>
      <c r="M250" s="228">
        <f t="shared" si="252"/>
        <v>0</v>
      </c>
      <c r="N250" s="38">
        <f t="shared" si="252"/>
        <v>0</v>
      </c>
      <c r="O250" s="123">
        <f t="shared" si="252"/>
        <v>0</v>
      </c>
      <c r="P250" s="315"/>
      <c r="Q250" s="297"/>
    </row>
    <row r="251" spans="1:17" ht="24" hidden="1" x14ac:dyDescent="0.25">
      <c r="A251" s="657">
        <v>6320</v>
      </c>
      <c r="B251" s="40" t="s">
        <v>245</v>
      </c>
      <c r="C251" s="201">
        <f t="shared" si="244"/>
        <v>0</v>
      </c>
      <c r="D251" s="131">
        <f t="shared" ref="D251:E251" si="253">SUM(D252:D255)</f>
        <v>0</v>
      </c>
      <c r="E251" s="79">
        <f t="shared" si="253"/>
        <v>0</v>
      </c>
      <c r="F251" s="176">
        <f>SUM(F252:F255)</f>
        <v>0</v>
      </c>
      <c r="G251" s="233">
        <f t="shared" ref="G251:O251" si="254">SUM(G252:G255)</f>
        <v>0</v>
      </c>
      <c r="H251" s="79">
        <f t="shared" si="254"/>
        <v>0</v>
      </c>
      <c r="I251" s="90">
        <f t="shared" si="254"/>
        <v>0</v>
      </c>
      <c r="J251" s="131">
        <f t="shared" si="254"/>
        <v>0</v>
      </c>
      <c r="K251" s="79">
        <f t="shared" si="254"/>
        <v>0</v>
      </c>
      <c r="L251" s="176">
        <f t="shared" si="254"/>
        <v>0</v>
      </c>
      <c r="M251" s="233">
        <f t="shared" si="254"/>
        <v>0</v>
      </c>
      <c r="N251" s="79">
        <f t="shared" si="254"/>
        <v>0</v>
      </c>
      <c r="O251" s="90">
        <f t="shared" si="254"/>
        <v>0</v>
      </c>
      <c r="P251" s="290"/>
      <c r="Q251" s="297"/>
    </row>
    <row r="252" spans="1:17" hidden="1" x14ac:dyDescent="0.25">
      <c r="A252" s="30">
        <v>6322</v>
      </c>
      <c r="B252" s="43" t="s">
        <v>246</v>
      </c>
      <c r="C252" s="190">
        <f t="shared" si="244"/>
        <v>0</v>
      </c>
      <c r="D252" s="264"/>
      <c r="E252" s="45"/>
      <c r="F252" s="95">
        <f t="shared" ref="F252:F257" si="255">D252+E252</f>
        <v>0</v>
      </c>
      <c r="G252" s="230"/>
      <c r="H252" s="45"/>
      <c r="I252" s="91">
        <f t="shared" ref="I252:I257" si="256">G252+H252</f>
        <v>0</v>
      </c>
      <c r="J252" s="264"/>
      <c r="K252" s="45"/>
      <c r="L252" s="95">
        <f t="shared" ref="L252:L257" si="257">J252+K252</f>
        <v>0</v>
      </c>
      <c r="M252" s="230"/>
      <c r="N252" s="45"/>
      <c r="O252" s="91">
        <f t="shared" ref="O252:O257" si="258">M252+N252</f>
        <v>0</v>
      </c>
      <c r="P252" s="291"/>
      <c r="Q252" s="297"/>
    </row>
    <row r="253" spans="1:17" ht="24" hidden="1" x14ac:dyDescent="0.25">
      <c r="A253" s="30">
        <v>6323</v>
      </c>
      <c r="B253" s="43" t="s">
        <v>247</v>
      </c>
      <c r="C253" s="190">
        <f t="shared" si="244"/>
        <v>0</v>
      </c>
      <c r="D253" s="264"/>
      <c r="E253" s="45"/>
      <c r="F253" s="95">
        <f t="shared" si="255"/>
        <v>0</v>
      </c>
      <c r="G253" s="230"/>
      <c r="H253" s="45"/>
      <c r="I253" s="91">
        <f t="shared" si="256"/>
        <v>0</v>
      </c>
      <c r="J253" s="264"/>
      <c r="K253" s="45"/>
      <c r="L253" s="95">
        <f t="shared" si="257"/>
        <v>0</v>
      </c>
      <c r="M253" s="230"/>
      <c r="N253" s="45"/>
      <c r="O253" s="91">
        <f t="shared" si="258"/>
        <v>0</v>
      </c>
      <c r="P253" s="291"/>
      <c r="Q253" s="297"/>
    </row>
    <row r="254" spans="1:17" ht="24" hidden="1" x14ac:dyDescent="0.25">
      <c r="A254" s="30">
        <v>6324</v>
      </c>
      <c r="B254" s="43" t="s">
        <v>301</v>
      </c>
      <c r="C254" s="190">
        <f t="shared" si="244"/>
        <v>0</v>
      </c>
      <c r="D254" s="264"/>
      <c r="E254" s="45"/>
      <c r="F254" s="95">
        <f t="shared" si="255"/>
        <v>0</v>
      </c>
      <c r="G254" s="230"/>
      <c r="H254" s="45"/>
      <c r="I254" s="91">
        <f t="shared" si="256"/>
        <v>0</v>
      </c>
      <c r="J254" s="264"/>
      <c r="K254" s="45"/>
      <c r="L254" s="95">
        <f t="shared" si="257"/>
        <v>0</v>
      </c>
      <c r="M254" s="230"/>
      <c r="N254" s="45"/>
      <c r="O254" s="91">
        <f t="shared" si="258"/>
        <v>0</v>
      </c>
      <c r="P254" s="291"/>
      <c r="Q254" s="297"/>
    </row>
    <row r="255" spans="1:17" hidden="1" x14ac:dyDescent="0.25">
      <c r="A255" s="27">
        <v>6329</v>
      </c>
      <c r="B255" s="40" t="s">
        <v>302</v>
      </c>
      <c r="C255" s="189">
        <f t="shared" si="244"/>
        <v>0</v>
      </c>
      <c r="D255" s="263"/>
      <c r="E255" s="42"/>
      <c r="F255" s="176">
        <f t="shared" si="255"/>
        <v>0</v>
      </c>
      <c r="G255" s="220"/>
      <c r="H255" s="42"/>
      <c r="I255" s="90">
        <f t="shared" si="256"/>
        <v>0</v>
      </c>
      <c r="J255" s="263"/>
      <c r="K255" s="42"/>
      <c r="L255" s="176">
        <f t="shared" si="257"/>
        <v>0</v>
      </c>
      <c r="M255" s="220"/>
      <c r="N255" s="42"/>
      <c r="O255" s="90">
        <f t="shared" si="258"/>
        <v>0</v>
      </c>
      <c r="P255" s="290"/>
      <c r="Q255" s="297"/>
    </row>
    <row r="256" spans="1:17" ht="24" hidden="1" x14ac:dyDescent="0.25">
      <c r="A256" s="92">
        <v>6330</v>
      </c>
      <c r="B256" s="93" t="s">
        <v>248</v>
      </c>
      <c r="C256" s="201">
        <f t="shared" si="244"/>
        <v>0</v>
      </c>
      <c r="D256" s="265"/>
      <c r="E256" s="84"/>
      <c r="F256" s="329">
        <f t="shared" si="255"/>
        <v>0</v>
      </c>
      <c r="G256" s="235"/>
      <c r="H256" s="84"/>
      <c r="I256" s="156">
        <f t="shared" si="256"/>
        <v>0</v>
      </c>
      <c r="J256" s="265"/>
      <c r="K256" s="84"/>
      <c r="L256" s="329">
        <f t="shared" si="257"/>
        <v>0</v>
      </c>
      <c r="M256" s="235"/>
      <c r="N256" s="84"/>
      <c r="O256" s="156">
        <f t="shared" si="258"/>
        <v>0</v>
      </c>
      <c r="P256" s="294"/>
      <c r="Q256" s="297"/>
    </row>
    <row r="257" spans="1:17" hidden="1" x14ac:dyDescent="0.25">
      <c r="A257" s="75">
        <v>6360</v>
      </c>
      <c r="B257" s="43" t="s">
        <v>249</v>
      </c>
      <c r="C257" s="190">
        <f t="shared" si="244"/>
        <v>0</v>
      </c>
      <c r="D257" s="264"/>
      <c r="E257" s="45"/>
      <c r="F257" s="95">
        <f t="shared" si="255"/>
        <v>0</v>
      </c>
      <c r="G257" s="230"/>
      <c r="H257" s="45"/>
      <c r="I257" s="91">
        <f t="shared" si="256"/>
        <v>0</v>
      </c>
      <c r="J257" s="264"/>
      <c r="K257" s="45"/>
      <c r="L257" s="95">
        <f t="shared" si="257"/>
        <v>0</v>
      </c>
      <c r="M257" s="230"/>
      <c r="N257" s="45"/>
      <c r="O257" s="91">
        <f t="shared" si="258"/>
        <v>0</v>
      </c>
      <c r="P257" s="291"/>
      <c r="Q257" s="297"/>
    </row>
    <row r="258" spans="1:17" ht="36" hidden="1" x14ac:dyDescent="0.25">
      <c r="A258" s="35">
        <v>6400</v>
      </c>
      <c r="B258" s="72" t="s">
        <v>250</v>
      </c>
      <c r="C258" s="188">
        <f t="shared" si="244"/>
        <v>0</v>
      </c>
      <c r="D258" s="130">
        <f t="shared" ref="D258:E258" si="259">SUM(D259,D263)</f>
        <v>0</v>
      </c>
      <c r="E258" s="38">
        <f t="shared" si="259"/>
        <v>0</v>
      </c>
      <c r="F258" s="175">
        <f>SUM(F259,F263)</f>
        <v>0</v>
      </c>
      <c r="G258" s="228">
        <f t="shared" ref="G258:O258" si="260">SUM(G259,G263)</f>
        <v>0</v>
      </c>
      <c r="H258" s="38">
        <f t="shared" si="260"/>
        <v>0</v>
      </c>
      <c r="I258" s="123">
        <f t="shared" si="260"/>
        <v>0</v>
      </c>
      <c r="J258" s="130">
        <f t="shared" si="260"/>
        <v>0</v>
      </c>
      <c r="K258" s="38">
        <f t="shared" si="260"/>
        <v>0</v>
      </c>
      <c r="L258" s="175">
        <f t="shared" si="260"/>
        <v>0</v>
      </c>
      <c r="M258" s="228">
        <f t="shared" si="260"/>
        <v>0</v>
      </c>
      <c r="N258" s="38">
        <f t="shared" si="260"/>
        <v>0</v>
      </c>
      <c r="O258" s="123">
        <f t="shared" si="260"/>
        <v>0</v>
      </c>
      <c r="P258" s="315"/>
      <c r="Q258" s="297"/>
    </row>
    <row r="259" spans="1:17" ht="24" hidden="1" x14ac:dyDescent="0.25">
      <c r="A259" s="657">
        <v>6410</v>
      </c>
      <c r="B259" s="40" t="s">
        <v>251</v>
      </c>
      <c r="C259" s="189">
        <f t="shared" si="244"/>
        <v>0</v>
      </c>
      <c r="D259" s="131">
        <f t="shared" ref="D259:E259" si="261">SUM(D260:D262)</f>
        <v>0</v>
      </c>
      <c r="E259" s="79">
        <f t="shared" si="261"/>
        <v>0</v>
      </c>
      <c r="F259" s="176">
        <f>SUM(F260:F262)</f>
        <v>0</v>
      </c>
      <c r="G259" s="233">
        <f t="shared" ref="G259:O259" si="262">SUM(G260:G262)</f>
        <v>0</v>
      </c>
      <c r="H259" s="79">
        <f t="shared" si="262"/>
        <v>0</v>
      </c>
      <c r="I259" s="90">
        <f t="shared" si="262"/>
        <v>0</v>
      </c>
      <c r="J259" s="131">
        <f t="shared" si="262"/>
        <v>0</v>
      </c>
      <c r="K259" s="79">
        <f t="shared" si="262"/>
        <v>0</v>
      </c>
      <c r="L259" s="176">
        <f t="shared" si="262"/>
        <v>0</v>
      </c>
      <c r="M259" s="233">
        <f t="shared" si="262"/>
        <v>0</v>
      </c>
      <c r="N259" s="79">
        <f t="shared" si="262"/>
        <v>0</v>
      </c>
      <c r="O259" s="155">
        <f t="shared" si="262"/>
        <v>0</v>
      </c>
      <c r="P259" s="295"/>
      <c r="Q259" s="297"/>
    </row>
    <row r="260" spans="1:17" hidden="1" x14ac:dyDescent="0.25">
      <c r="A260" s="30">
        <v>6411</v>
      </c>
      <c r="B260" s="94" t="s">
        <v>252</v>
      </c>
      <c r="C260" s="190">
        <f t="shared" si="244"/>
        <v>0</v>
      </c>
      <c r="D260" s="264"/>
      <c r="E260" s="45"/>
      <c r="F260" s="95">
        <f t="shared" ref="F260:F262" si="263">D260+E260</f>
        <v>0</v>
      </c>
      <c r="G260" s="230"/>
      <c r="H260" s="45"/>
      <c r="I260" s="91">
        <f t="shared" ref="I260:I262" si="264">G260+H260</f>
        <v>0</v>
      </c>
      <c r="J260" s="264"/>
      <c r="K260" s="45"/>
      <c r="L260" s="95">
        <f t="shared" ref="L260:L262" si="265">J260+K260</f>
        <v>0</v>
      </c>
      <c r="M260" s="230"/>
      <c r="N260" s="45"/>
      <c r="O260" s="91">
        <f t="shared" ref="O260:O262" si="266">M260+N260</f>
        <v>0</v>
      </c>
      <c r="P260" s="291"/>
      <c r="Q260" s="297"/>
    </row>
    <row r="261" spans="1:17" ht="36" hidden="1" x14ac:dyDescent="0.25">
      <c r="A261" s="30">
        <v>6412</v>
      </c>
      <c r="B261" s="43" t="s">
        <v>253</v>
      </c>
      <c r="C261" s="190">
        <f t="shared" si="244"/>
        <v>0</v>
      </c>
      <c r="D261" s="264"/>
      <c r="E261" s="45"/>
      <c r="F261" s="95">
        <f t="shared" si="263"/>
        <v>0</v>
      </c>
      <c r="G261" s="230"/>
      <c r="H261" s="45"/>
      <c r="I261" s="91">
        <f t="shared" si="264"/>
        <v>0</v>
      </c>
      <c r="J261" s="264"/>
      <c r="K261" s="45"/>
      <c r="L261" s="95">
        <f t="shared" si="265"/>
        <v>0</v>
      </c>
      <c r="M261" s="230"/>
      <c r="N261" s="45"/>
      <c r="O261" s="91">
        <f t="shared" si="266"/>
        <v>0</v>
      </c>
      <c r="P261" s="291"/>
      <c r="Q261" s="297"/>
    </row>
    <row r="262" spans="1:17" ht="36" hidden="1" x14ac:dyDescent="0.25">
      <c r="A262" s="30">
        <v>6419</v>
      </c>
      <c r="B262" s="43" t="s">
        <v>254</v>
      </c>
      <c r="C262" s="190">
        <f t="shared" si="244"/>
        <v>0</v>
      </c>
      <c r="D262" s="264"/>
      <c r="E262" s="45"/>
      <c r="F262" s="95">
        <f t="shared" si="263"/>
        <v>0</v>
      </c>
      <c r="G262" s="230"/>
      <c r="H262" s="45"/>
      <c r="I262" s="91">
        <f t="shared" si="264"/>
        <v>0</v>
      </c>
      <c r="J262" s="264"/>
      <c r="K262" s="45"/>
      <c r="L262" s="95">
        <f t="shared" si="265"/>
        <v>0</v>
      </c>
      <c r="M262" s="230"/>
      <c r="N262" s="45"/>
      <c r="O262" s="91">
        <f t="shared" si="266"/>
        <v>0</v>
      </c>
      <c r="P262" s="291"/>
      <c r="Q262" s="297"/>
    </row>
    <row r="263" spans="1:17" ht="36" hidden="1" x14ac:dyDescent="0.25">
      <c r="A263" s="75">
        <v>6420</v>
      </c>
      <c r="B263" s="43" t="s">
        <v>255</v>
      </c>
      <c r="C263" s="190">
        <f t="shared" si="244"/>
        <v>0</v>
      </c>
      <c r="D263" s="132">
        <f t="shared" ref="D263:E263" si="267">SUM(D264:D267)</f>
        <v>0</v>
      </c>
      <c r="E263" s="76">
        <f t="shared" si="267"/>
        <v>0</v>
      </c>
      <c r="F263" s="95">
        <f>SUM(F264:F267)</f>
        <v>0</v>
      </c>
      <c r="G263" s="231">
        <f t="shared" ref="G263:N263" si="268">SUM(G264:G267)</f>
        <v>0</v>
      </c>
      <c r="H263" s="76">
        <f t="shared" si="268"/>
        <v>0</v>
      </c>
      <c r="I263" s="91">
        <f t="shared" si="268"/>
        <v>0</v>
      </c>
      <c r="J263" s="132">
        <f t="shared" si="268"/>
        <v>0</v>
      </c>
      <c r="K263" s="76">
        <f t="shared" si="268"/>
        <v>0</v>
      </c>
      <c r="L263" s="95">
        <f t="shared" si="268"/>
        <v>0</v>
      </c>
      <c r="M263" s="231">
        <f t="shared" si="268"/>
        <v>0</v>
      </c>
      <c r="N263" s="76">
        <f t="shared" si="268"/>
        <v>0</v>
      </c>
      <c r="O263" s="91">
        <f>SUM(O264:O267)</f>
        <v>0</v>
      </c>
      <c r="P263" s="291"/>
      <c r="Q263" s="297"/>
    </row>
    <row r="264" spans="1:17" hidden="1" x14ac:dyDescent="0.25">
      <c r="A264" s="30">
        <v>6421</v>
      </c>
      <c r="B264" s="43" t="s">
        <v>256</v>
      </c>
      <c r="C264" s="190">
        <f t="shared" si="244"/>
        <v>0</v>
      </c>
      <c r="D264" s="264"/>
      <c r="E264" s="45"/>
      <c r="F264" s="95">
        <f t="shared" ref="F264:F267" si="269">D264+E264</f>
        <v>0</v>
      </c>
      <c r="G264" s="230"/>
      <c r="H264" s="45"/>
      <c r="I264" s="91">
        <f t="shared" ref="I264:I267" si="270">G264+H264</f>
        <v>0</v>
      </c>
      <c r="J264" s="264"/>
      <c r="K264" s="45"/>
      <c r="L264" s="95">
        <f t="shared" ref="L264:L267" si="271">J264+K264</f>
        <v>0</v>
      </c>
      <c r="M264" s="230"/>
      <c r="N264" s="45"/>
      <c r="O264" s="91">
        <f t="shared" ref="O264:O267" si="272">M264+N264</f>
        <v>0</v>
      </c>
      <c r="P264" s="291"/>
      <c r="Q264" s="297"/>
    </row>
    <row r="265" spans="1:17" hidden="1" x14ac:dyDescent="0.25">
      <c r="A265" s="30">
        <v>6422</v>
      </c>
      <c r="B265" s="43" t="s">
        <v>257</v>
      </c>
      <c r="C265" s="190">
        <f t="shared" si="244"/>
        <v>0</v>
      </c>
      <c r="D265" s="264"/>
      <c r="E265" s="45"/>
      <c r="F265" s="95">
        <f t="shared" si="269"/>
        <v>0</v>
      </c>
      <c r="G265" s="230"/>
      <c r="H265" s="45"/>
      <c r="I265" s="91">
        <f t="shared" si="270"/>
        <v>0</v>
      </c>
      <c r="J265" s="264"/>
      <c r="K265" s="45"/>
      <c r="L265" s="95">
        <f t="shared" si="271"/>
        <v>0</v>
      </c>
      <c r="M265" s="230"/>
      <c r="N265" s="45"/>
      <c r="O265" s="91">
        <f t="shared" si="272"/>
        <v>0</v>
      </c>
      <c r="P265" s="291"/>
      <c r="Q265" s="297"/>
    </row>
    <row r="266" spans="1:17" ht="24" hidden="1" x14ac:dyDescent="0.25">
      <c r="A266" s="30">
        <v>6423</v>
      </c>
      <c r="B266" s="43" t="s">
        <v>258</v>
      </c>
      <c r="C266" s="190">
        <f t="shared" si="244"/>
        <v>0</v>
      </c>
      <c r="D266" s="264"/>
      <c r="E266" s="45"/>
      <c r="F266" s="95">
        <f t="shared" si="269"/>
        <v>0</v>
      </c>
      <c r="G266" s="230"/>
      <c r="H266" s="45"/>
      <c r="I266" s="91">
        <f t="shared" si="270"/>
        <v>0</v>
      </c>
      <c r="J266" s="264"/>
      <c r="K266" s="45"/>
      <c r="L266" s="95">
        <f t="shared" si="271"/>
        <v>0</v>
      </c>
      <c r="M266" s="230"/>
      <c r="N266" s="45"/>
      <c r="O266" s="91">
        <f t="shared" si="272"/>
        <v>0</v>
      </c>
      <c r="P266" s="291"/>
      <c r="Q266" s="297"/>
    </row>
    <row r="267" spans="1:17" ht="36" hidden="1" x14ac:dyDescent="0.25">
      <c r="A267" s="30">
        <v>6424</v>
      </c>
      <c r="B267" s="43" t="s">
        <v>259</v>
      </c>
      <c r="C267" s="190">
        <f t="shared" si="244"/>
        <v>0</v>
      </c>
      <c r="D267" s="264"/>
      <c r="E267" s="45"/>
      <c r="F267" s="95">
        <f t="shared" si="269"/>
        <v>0</v>
      </c>
      <c r="G267" s="230"/>
      <c r="H267" s="45"/>
      <c r="I267" s="91">
        <f t="shared" si="270"/>
        <v>0</v>
      </c>
      <c r="J267" s="264"/>
      <c r="K267" s="45"/>
      <c r="L267" s="95">
        <f t="shared" si="271"/>
        <v>0</v>
      </c>
      <c r="M267" s="230"/>
      <c r="N267" s="45"/>
      <c r="O267" s="91">
        <f t="shared" si="272"/>
        <v>0</v>
      </c>
      <c r="P267" s="291"/>
      <c r="Q267" s="297"/>
    </row>
    <row r="268" spans="1:17" ht="36" hidden="1" x14ac:dyDescent="0.25">
      <c r="A268" s="97">
        <v>7000</v>
      </c>
      <c r="B268" s="97" t="s">
        <v>260</v>
      </c>
      <c r="C268" s="203">
        <f>SUM(F268,I268,L268,O268)</f>
        <v>0</v>
      </c>
      <c r="D268" s="139">
        <f t="shared" ref="D268:E268" si="273">SUM(D269,D279)</f>
        <v>0</v>
      </c>
      <c r="E268" s="98">
        <f t="shared" si="273"/>
        <v>0</v>
      </c>
      <c r="F268" s="266">
        <f>SUM(F269,F279)</f>
        <v>0</v>
      </c>
      <c r="G268" s="237">
        <f t="shared" ref="G268:N268" si="274">SUM(G269,G279)</f>
        <v>0</v>
      </c>
      <c r="H268" s="98">
        <f t="shared" si="274"/>
        <v>0</v>
      </c>
      <c r="I268" s="276">
        <f t="shared" si="274"/>
        <v>0</v>
      </c>
      <c r="J268" s="139">
        <f t="shared" si="274"/>
        <v>0</v>
      </c>
      <c r="K268" s="98">
        <f t="shared" si="274"/>
        <v>0</v>
      </c>
      <c r="L268" s="266">
        <f t="shared" si="274"/>
        <v>0</v>
      </c>
      <c r="M268" s="237">
        <f t="shared" si="274"/>
        <v>0</v>
      </c>
      <c r="N268" s="98">
        <f t="shared" si="274"/>
        <v>0</v>
      </c>
      <c r="O268" s="158">
        <f>SUM(O269,O279)</f>
        <v>0</v>
      </c>
      <c r="P268" s="317"/>
      <c r="Q268" s="297"/>
    </row>
    <row r="269" spans="1:17" ht="24" hidden="1" x14ac:dyDescent="0.25">
      <c r="A269" s="35">
        <v>7200</v>
      </c>
      <c r="B269" s="72" t="s">
        <v>261</v>
      </c>
      <c r="C269" s="188">
        <f t="shared" si="244"/>
        <v>0</v>
      </c>
      <c r="D269" s="130">
        <f t="shared" ref="D269:N269" si="275">SUM(D270,D271,D274,D275,D278)</f>
        <v>0</v>
      </c>
      <c r="E269" s="38">
        <f t="shared" si="275"/>
        <v>0</v>
      </c>
      <c r="F269" s="175">
        <f>SUM(F270,F271,F274,F275,F278)</f>
        <v>0</v>
      </c>
      <c r="G269" s="228">
        <f t="shared" si="275"/>
        <v>0</v>
      </c>
      <c r="H269" s="38">
        <f t="shared" si="275"/>
        <v>0</v>
      </c>
      <c r="I269" s="123">
        <f>SUM(I270,I271,I274,I275,I278)</f>
        <v>0</v>
      </c>
      <c r="J269" s="130">
        <f t="shared" si="275"/>
        <v>0</v>
      </c>
      <c r="K269" s="38">
        <f t="shared" si="275"/>
        <v>0</v>
      </c>
      <c r="L269" s="175">
        <f>SUM(L270,L271,L274,L275,L278)</f>
        <v>0</v>
      </c>
      <c r="M269" s="228">
        <f t="shared" si="275"/>
        <v>0</v>
      </c>
      <c r="N269" s="38">
        <f t="shared" si="275"/>
        <v>0</v>
      </c>
      <c r="O269" s="124">
        <f>SUM(O270,O271,O274,O275,O278)</f>
        <v>0</v>
      </c>
      <c r="P269" s="314"/>
      <c r="Q269" s="297"/>
    </row>
    <row r="270" spans="1:17" ht="24" hidden="1" x14ac:dyDescent="0.25">
      <c r="A270" s="657">
        <v>7210</v>
      </c>
      <c r="B270" s="40" t="s">
        <v>262</v>
      </c>
      <c r="C270" s="189">
        <f t="shared" si="244"/>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244"/>
        <v>0</v>
      </c>
      <c r="D271" s="132">
        <f t="shared" ref="D271:E271" si="276">SUM(D272:D273)</f>
        <v>0</v>
      </c>
      <c r="E271" s="76">
        <f t="shared" si="276"/>
        <v>0</v>
      </c>
      <c r="F271" s="95">
        <f>SUM(F272:F273)</f>
        <v>0</v>
      </c>
      <c r="G271" s="231">
        <f t="shared" ref="G271:O271" si="277">SUM(G272:G273)</f>
        <v>0</v>
      </c>
      <c r="H271" s="76">
        <f t="shared" si="277"/>
        <v>0</v>
      </c>
      <c r="I271" s="91">
        <f t="shared" si="277"/>
        <v>0</v>
      </c>
      <c r="J271" s="132">
        <f t="shared" si="277"/>
        <v>0</v>
      </c>
      <c r="K271" s="76">
        <f t="shared" si="277"/>
        <v>0</v>
      </c>
      <c r="L271" s="95">
        <f t="shared" si="277"/>
        <v>0</v>
      </c>
      <c r="M271" s="231">
        <f t="shared" si="277"/>
        <v>0</v>
      </c>
      <c r="N271" s="76">
        <f t="shared" si="277"/>
        <v>0</v>
      </c>
      <c r="O271" s="91">
        <f t="shared" si="277"/>
        <v>0</v>
      </c>
      <c r="P271" s="291"/>
      <c r="Q271" s="301"/>
    </row>
    <row r="272" spans="1:17" s="96" customFormat="1" ht="36" hidden="1" x14ac:dyDescent="0.25">
      <c r="A272" s="30">
        <v>7221</v>
      </c>
      <c r="B272" s="43" t="s">
        <v>264</v>
      </c>
      <c r="C272" s="190">
        <f t="shared" si="244"/>
        <v>0</v>
      </c>
      <c r="D272" s="264"/>
      <c r="E272" s="45"/>
      <c r="F272" s="95">
        <f t="shared" ref="F272:F274" si="278">D272+E272</f>
        <v>0</v>
      </c>
      <c r="G272" s="230"/>
      <c r="H272" s="45"/>
      <c r="I272" s="91">
        <f t="shared" ref="I272:I274" si="279">G272+H272</f>
        <v>0</v>
      </c>
      <c r="J272" s="264"/>
      <c r="K272" s="45"/>
      <c r="L272" s="95">
        <f t="shared" ref="L272:L274" si="280">J272+K272</f>
        <v>0</v>
      </c>
      <c r="M272" s="230"/>
      <c r="N272" s="45"/>
      <c r="O272" s="91">
        <f t="shared" ref="O272:O274" si="281">M272+N272</f>
        <v>0</v>
      </c>
      <c r="P272" s="291"/>
      <c r="Q272" s="301"/>
    </row>
    <row r="273" spans="1:17" s="96" customFormat="1" ht="36" hidden="1" x14ac:dyDescent="0.25">
      <c r="A273" s="30">
        <v>7222</v>
      </c>
      <c r="B273" s="43" t="s">
        <v>265</v>
      </c>
      <c r="C273" s="190">
        <f t="shared" si="244"/>
        <v>0</v>
      </c>
      <c r="D273" s="264"/>
      <c r="E273" s="45"/>
      <c r="F273" s="95">
        <f t="shared" si="278"/>
        <v>0</v>
      </c>
      <c r="G273" s="230"/>
      <c r="H273" s="45"/>
      <c r="I273" s="91">
        <f t="shared" si="279"/>
        <v>0</v>
      </c>
      <c r="J273" s="264"/>
      <c r="K273" s="45"/>
      <c r="L273" s="95">
        <f t="shared" si="280"/>
        <v>0</v>
      </c>
      <c r="M273" s="230"/>
      <c r="N273" s="45"/>
      <c r="O273" s="91">
        <f t="shared" si="281"/>
        <v>0</v>
      </c>
      <c r="P273" s="291"/>
      <c r="Q273" s="301"/>
    </row>
    <row r="274" spans="1:17" ht="24" hidden="1" x14ac:dyDescent="0.25">
      <c r="A274" s="75">
        <v>7230</v>
      </c>
      <c r="B274" s="43" t="s">
        <v>308</v>
      </c>
      <c r="C274" s="190">
        <f t="shared" si="244"/>
        <v>0</v>
      </c>
      <c r="D274" s="264"/>
      <c r="E274" s="45"/>
      <c r="F274" s="95">
        <f t="shared" si="278"/>
        <v>0</v>
      </c>
      <c r="G274" s="230"/>
      <c r="H274" s="45"/>
      <c r="I274" s="91">
        <f t="shared" si="279"/>
        <v>0</v>
      </c>
      <c r="J274" s="264"/>
      <c r="K274" s="45"/>
      <c r="L274" s="95">
        <f t="shared" si="280"/>
        <v>0</v>
      </c>
      <c r="M274" s="230"/>
      <c r="N274" s="45"/>
      <c r="O274" s="91">
        <f t="shared" si="281"/>
        <v>0</v>
      </c>
      <c r="P274" s="291"/>
      <c r="Q274" s="297"/>
    </row>
    <row r="275" spans="1:17" ht="24" hidden="1" x14ac:dyDescent="0.25">
      <c r="A275" s="75">
        <v>7240</v>
      </c>
      <c r="B275" s="43" t="s">
        <v>266</v>
      </c>
      <c r="C275" s="190">
        <f t="shared" si="244"/>
        <v>0</v>
      </c>
      <c r="D275" s="132">
        <f t="shared" ref="D275:E275" si="282">SUM(D276:D277)</f>
        <v>0</v>
      </c>
      <c r="E275" s="76">
        <f t="shared" si="282"/>
        <v>0</v>
      </c>
      <c r="F275" s="95">
        <f>SUM(F276:F277)</f>
        <v>0</v>
      </c>
      <c r="G275" s="231">
        <f t="shared" ref="G275:O275" si="283">SUM(G276:G277)</f>
        <v>0</v>
      </c>
      <c r="H275" s="76">
        <f t="shared" si="283"/>
        <v>0</v>
      </c>
      <c r="I275" s="91">
        <f t="shared" si="283"/>
        <v>0</v>
      </c>
      <c r="J275" s="132">
        <f t="shared" si="283"/>
        <v>0</v>
      </c>
      <c r="K275" s="76">
        <f t="shared" si="283"/>
        <v>0</v>
      </c>
      <c r="L275" s="95">
        <f t="shared" si="283"/>
        <v>0</v>
      </c>
      <c r="M275" s="231">
        <f t="shared" si="283"/>
        <v>0</v>
      </c>
      <c r="N275" s="76">
        <f t="shared" si="283"/>
        <v>0</v>
      </c>
      <c r="O275" s="91">
        <f t="shared" si="283"/>
        <v>0</v>
      </c>
      <c r="P275" s="291"/>
      <c r="Q275" s="297"/>
    </row>
    <row r="276" spans="1:17" ht="48" hidden="1" x14ac:dyDescent="0.25">
      <c r="A276" s="30">
        <v>7245</v>
      </c>
      <c r="B276" s="43" t="s">
        <v>267</v>
      </c>
      <c r="C276" s="190">
        <f t="shared" si="244"/>
        <v>0</v>
      </c>
      <c r="D276" s="264"/>
      <c r="E276" s="45"/>
      <c r="F276" s="95">
        <f t="shared" ref="F276:F278" si="284">D276+E276</f>
        <v>0</v>
      </c>
      <c r="G276" s="230"/>
      <c r="H276" s="45"/>
      <c r="I276" s="91">
        <f t="shared" ref="I276:I278" si="285">G276+H276</f>
        <v>0</v>
      </c>
      <c r="J276" s="264"/>
      <c r="K276" s="45"/>
      <c r="L276" s="95">
        <f t="shared" ref="L276:L278" si="286">J276+K276</f>
        <v>0</v>
      </c>
      <c r="M276" s="230"/>
      <c r="N276" s="45"/>
      <c r="O276" s="91">
        <f t="shared" ref="O276:O278" si="287">M276+N276</f>
        <v>0</v>
      </c>
      <c r="P276" s="291"/>
      <c r="Q276" s="297"/>
    </row>
    <row r="277" spans="1:17" ht="96" hidden="1" x14ac:dyDescent="0.25">
      <c r="A277" s="30">
        <v>7246</v>
      </c>
      <c r="B277" s="43" t="s">
        <v>268</v>
      </c>
      <c r="C277" s="190">
        <f t="shared" si="244"/>
        <v>0</v>
      </c>
      <c r="D277" s="264"/>
      <c r="E277" s="45"/>
      <c r="F277" s="95">
        <f t="shared" si="284"/>
        <v>0</v>
      </c>
      <c r="G277" s="230"/>
      <c r="H277" s="45"/>
      <c r="I277" s="91">
        <f t="shared" si="285"/>
        <v>0</v>
      </c>
      <c r="J277" s="264"/>
      <c r="K277" s="45"/>
      <c r="L277" s="95">
        <f t="shared" si="286"/>
        <v>0</v>
      </c>
      <c r="M277" s="230"/>
      <c r="N277" s="45"/>
      <c r="O277" s="91">
        <f t="shared" si="287"/>
        <v>0</v>
      </c>
      <c r="P277" s="291"/>
      <c r="Q277" s="297"/>
    </row>
    <row r="278" spans="1:17" ht="24" hidden="1" x14ac:dyDescent="0.25">
      <c r="A278" s="92">
        <v>7260</v>
      </c>
      <c r="B278" s="40" t="s">
        <v>269</v>
      </c>
      <c r="C278" s="189">
        <f t="shared" si="244"/>
        <v>0</v>
      </c>
      <c r="D278" s="263"/>
      <c r="E278" s="42"/>
      <c r="F278" s="176">
        <f t="shared" si="284"/>
        <v>0</v>
      </c>
      <c r="G278" s="220"/>
      <c r="H278" s="42"/>
      <c r="I278" s="90">
        <f t="shared" si="285"/>
        <v>0</v>
      </c>
      <c r="J278" s="263"/>
      <c r="K278" s="42"/>
      <c r="L278" s="176">
        <f t="shared" si="286"/>
        <v>0</v>
      </c>
      <c r="M278" s="220"/>
      <c r="N278" s="42"/>
      <c r="O278" s="90">
        <f t="shared" si="287"/>
        <v>0</v>
      </c>
      <c r="P278" s="290"/>
      <c r="Q278" s="297"/>
    </row>
    <row r="279" spans="1:17" hidden="1" x14ac:dyDescent="0.25">
      <c r="A279" s="55">
        <v>7700</v>
      </c>
      <c r="B279" s="105" t="s">
        <v>298</v>
      </c>
      <c r="C279" s="204">
        <f t="shared" si="244"/>
        <v>0</v>
      </c>
      <c r="D279" s="140">
        <f t="shared" ref="D279:O279" si="288">D280</f>
        <v>0</v>
      </c>
      <c r="E279" s="106">
        <f t="shared" si="288"/>
        <v>0</v>
      </c>
      <c r="F279" s="177">
        <f t="shared" si="288"/>
        <v>0</v>
      </c>
      <c r="G279" s="238">
        <f t="shared" si="288"/>
        <v>0</v>
      </c>
      <c r="H279" s="106">
        <f t="shared" si="288"/>
        <v>0</v>
      </c>
      <c r="I279" s="277">
        <f t="shared" si="288"/>
        <v>0</v>
      </c>
      <c r="J279" s="140">
        <f t="shared" si="288"/>
        <v>0</v>
      </c>
      <c r="K279" s="106">
        <f t="shared" si="288"/>
        <v>0</v>
      </c>
      <c r="L279" s="177">
        <f t="shared" si="288"/>
        <v>0</v>
      </c>
      <c r="M279" s="238">
        <f t="shared" si="288"/>
        <v>0</v>
      </c>
      <c r="N279" s="106">
        <f t="shared" si="288"/>
        <v>0</v>
      </c>
      <c r="O279" s="277">
        <f t="shared" si="288"/>
        <v>0</v>
      </c>
      <c r="P279" s="315"/>
      <c r="Q279" s="297"/>
    </row>
    <row r="280" spans="1:17" hidden="1" x14ac:dyDescent="0.25">
      <c r="A280" s="73">
        <v>7720</v>
      </c>
      <c r="B280" s="40" t="s">
        <v>299</v>
      </c>
      <c r="C280" s="191">
        <f t="shared" si="244"/>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244"/>
        <v>0</v>
      </c>
      <c r="D281" s="132">
        <f t="shared" ref="D281:E281" si="289">SUM(D282:D283)</f>
        <v>0</v>
      </c>
      <c r="E281" s="76">
        <f t="shared" si="289"/>
        <v>0</v>
      </c>
      <c r="F281" s="95">
        <f>SUM(F282:F283)</f>
        <v>0</v>
      </c>
      <c r="G281" s="231">
        <f t="shared" ref="G281:O281" si="290">SUM(G282:G283)</f>
        <v>0</v>
      </c>
      <c r="H281" s="76">
        <f t="shared" si="290"/>
        <v>0</v>
      </c>
      <c r="I281" s="91">
        <f t="shared" si="290"/>
        <v>0</v>
      </c>
      <c r="J281" s="132">
        <f t="shared" si="290"/>
        <v>0</v>
      </c>
      <c r="K281" s="76">
        <f t="shared" si="290"/>
        <v>0</v>
      </c>
      <c r="L281" s="95">
        <f t="shared" si="290"/>
        <v>0</v>
      </c>
      <c r="M281" s="231">
        <f t="shared" si="290"/>
        <v>0</v>
      </c>
      <c r="N281" s="76">
        <f t="shared" si="290"/>
        <v>0</v>
      </c>
      <c r="O281" s="91">
        <f t="shared" si="290"/>
        <v>0</v>
      </c>
      <c r="P281" s="291"/>
      <c r="Q281" s="297"/>
    </row>
    <row r="282" spans="1:17" hidden="1" x14ac:dyDescent="0.25">
      <c r="A282" s="94" t="s">
        <v>271</v>
      </c>
      <c r="B282" s="30" t="s">
        <v>272</v>
      </c>
      <c r="C282" s="190">
        <f t="shared" si="244"/>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244"/>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244"/>
        <v>1167449</v>
      </c>
      <c r="D284" s="141">
        <f t="shared" ref="D284:O284" si="291">SUM(D281,D268,D229,D194,D186,D172,D74,D52)</f>
        <v>512674</v>
      </c>
      <c r="E284" s="278">
        <f t="shared" si="291"/>
        <v>0</v>
      </c>
      <c r="F284" s="901">
        <f t="shared" si="291"/>
        <v>512674</v>
      </c>
      <c r="G284" s="240">
        <f t="shared" si="291"/>
        <v>34822</v>
      </c>
      <c r="H284" s="278">
        <f t="shared" si="291"/>
        <v>-9202</v>
      </c>
      <c r="I284" s="901">
        <f t="shared" si="291"/>
        <v>25620</v>
      </c>
      <c r="J284" s="141">
        <f t="shared" si="291"/>
        <v>628310</v>
      </c>
      <c r="K284" s="111">
        <f t="shared" si="291"/>
        <v>0</v>
      </c>
      <c r="L284" s="112">
        <f t="shared" si="291"/>
        <v>628310</v>
      </c>
      <c r="M284" s="240">
        <f t="shared" si="291"/>
        <v>845</v>
      </c>
      <c r="N284" s="111">
        <f t="shared" si="291"/>
        <v>0</v>
      </c>
      <c r="O284" s="278">
        <f t="shared" si="291"/>
        <v>845</v>
      </c>
      <c r="P284" s="318"/>
      <c r="Q284" s="297"/>
    </row>
    <row r="285" spans="1:17" s="19" customFormat="1" ht="13.5" thickTop="1" thickBot="1" x14ac:dyDescent="0.3">
      <c r="A285" s="1283" t="s">
        <v>276</v>
      </c>
      <c r="B285" s="1284"/>
      <c r="C285" s="206">
        <f t="shared" si="244"/>
        <v>-32210</v>
      </c>
      <c r="D285" s="142">
        <f>SUM(D24,D25,D41,D42)-D50</f>
        <v>0</v>
      </c>
      <c r="E285" s="126">
        <f t="shared" ref="E285:F285" si="292">SUM(E24,E25,E41,E42)-E50</f>
        <v>0</v>
      </c>
      <c r="F285" s="909">
        <f t="shared" si="292"/>
        <v>0</v>
      </c>
      <c r="G285" s="241">
        <f>SUM(G24,G42)-G50</f>
        <v>-9202</v>
      </c>
      <c r="H285" s="126">
        <f t="shared" ref="H285:I285" si="293">SUM(H24,H42)-H50</f>
        <v>9202</v>
      </c>
      <c r="I285" s="909">
        <f t="shared" si="293"/>
        <v>0</v>
      </c>
      <c r="J285" s="142">
        <f>SUM(J26,J42)-J50</f>
        <v>-31365</v>
      </c>
      <c r="K285" s="114">
        <f t="shared" ref="K285:L285" si="294">SUM(K26,K42)-K50</f>
        <v>0</v>
      </c>
      <c r="L285" s="115">
        <f t="shared" si="294"/>
        <v>-31365</v>
      </c>
      <c r="M285" s="241">
        <f>SUM(M44)-M50</f>
        <v>-845</v>
      </c>
      <c r="N285" s="114">
        <f t="shared" ref="N285:O285" si="295">SUM(N44)-N50</f>
        <v>0</v>
      </c>
      <c r="O285" s="126">
        <f t="shared" si="295"/>
        <v>-845</v>
      </c>
      <c r="P285" s="296"/>
      <c r="Q285" s="182"/>
    </row>
    <row r="286" spans="1:17" s="19" customFormat="1" ht="12.75" thickTop="1" x14ac:dyDescent="0.25">
      <c r="A286" s="1285" t="s">
        <v>277</v>
      </c>
      <c r="B286" s="1286"/>
      <c r="C286" s="207">
        <f t="shared" si="244"/>
        <v>32210</v>
      </c>
      <c r="D286" s="143">
        <f>SUM(D287,D288)-D295+D296</f>
        <v>0</v>
      </c>
      <c r="E286" s="113">
        <f t="shared" ref="E286:O286" si="296">SUM(E287,E288)-E295+E296</f>
        <v>0</v>
      </c>
      <c r="F286" s="910">
        <f t="shared" si="296"/>
        <v>0</v>
      </c>
      <c r="G286" s="242">
        <f t="shared" si="296"/>
        <v>0</v>
      </c>
      <c r="H286" s="113">
        <f t="shared" si="296"/>
        <v>0</v>
      </c>
      <c r="I286" s="910">
        <f t="shared" si="296"/>
        <v>0</v>
      </c>
      <c r="J286" s="143">
        <f t="shared" si="296"/>
        <v>31365</v>
      </c>
      <c r="K286" s="103">
        <f t="shared" si="296"/>
        <v>0</v>
      </c>
      <c r="L286" s="109">
        <f t="shared" si="296"/>
        <v>31365</v>
      </c>
      <c r="M286" s="242">
        <f t="shared" si="296"/>
        <v>845</v>
      </c>
      <c r="N286" s="103">
        <f t="shared" si="296"/>
        <v>0</v>
      </c>
      <c r="O286" s="113">
        <f t="shared" si="296"/>
        <v>845</v>
      </c>
      <c r="P286" s="319"/>
      <c r="Q286" s="182"/>
    </row>
    <row r="287" spans="1:17" s="19" customFormat="1" ht="12.75" thickBot="1" x14ac:dyDescent="0.3">
      <c r="A287" s="63" t="s">
        <v>278</v>
      </c>
      <c r="B287" s="63" t="s">
        <v>279</v>
      </c>
      <c r="C287" s="197">
        <f t="shared" si="244"/>
        <v>32210</v>
      </c>
      <c r="D287" s="134">
        <f t="shared" ref="D287:O287" si="297">D21-D281</f>
        <v>0</v>
      </c>
      <c r="E287" s="117">
        <f t="shared" si="297"/>
        <v>0</v>
      </c>
      <c r="F287" s="894">
        <f t="shared" si="297"/>
        <v>0</v>
      </c>
      <c r="G287" s="224">
        <f t="shared" si="297"/>
        <v>0</v>
      </c>
      <c r="H287" s="117">
        <f t="shared" si="297"/>
        <v>0</v>
      </c>
      <c r="I287" s="894">
        <f t="shared" si="297"/>
        <v>0</v>
      </c>
      <c r="J287" s="134">
        <f t="shared" si="297"/>
        <v>31365</v>
      </c>
      <c r="K287" s="64">
        <f t="shared" si="297"/>
        <v>0</v>
      </c>
      <c r="L287" s="169">
        <f t="shared" si="297"/>
        <v>31365</v>
      </c>
      <c r="M287" s="224">
        <f t="shared" si="297"/>
        <v>845</v>
      </c>
      <c r="N287" s="64">
        <f t="shared" si="297"/>
        <v>0</v>
      </c>
      <c r="O287" s="117">
        <f t="shared" si="297"/>
        <v>845</v>
      </c>
      <c r="P287" s="310"/>
      <c r="Q287" s="182"/>
    </row>
    <row r="288" spans="1:17" s="19" customFormat="1" ht="12.75" hidden="1" thickTop="1" x14ac:dyDescent="0.25">
      <c r="A288" s="116" t="s">
        <v>280</v>
      </c>
      <c r="B288" s="116" t="s">
        <v>281</v>
      </c>
      <c r="C288" s="207">
        <f t="shared" si="244"/>
        <v>0</v>
      </c>
      <c r="D288" s="143">
        <f t="shared" ref="D288:O288" si="298">SUM(D289,D291,D293)-SUM(D290,D292,D294)</f>
        <v>0</v>
      </c>
      <c r="E288" s="103">
        <f t="shared" si="298"/>
        <v>0</v>
      </c>
      <c r="F288" s="109">
        <f t="shared" si="298"/>
        <v>0</v>
      </c>
      <c r="G288" s="242">
        <f t="shared" si="298"/>
        <v>0</v>
      </c>
      <c r="H288" s="103">
        <f t="shared" si="298"/>
        <v>0</v>
      </c>
      <c r="I288" s="113">
        <f t="shared" si="298"/>
        <v>0</v>
      </c>
      <c r="J288" s="143">
        <f t="shared" si="298"/>
        <v>0</v>
      </c>
      <c r="K288" s="103">
        <f t="shared" si="298"/>
        <v>0</v>
      </c>
      <c r="L288" s="109">
        <f t="shared" si="298"/>
        <v>0</v>
      </c>
      <c r="M288" s="242">
        <f t="shared" si="298"/>
        <v>0</v>
      </c>
      <c r="N288" s="103">
        <f t="shared" si="298"/>
        <v>0</v>
      </c>
      <c r="O288" s="113">
        <f t="shared" si="298"/>
        <v>0</v>
      </c>
      <c r="P288" s="319"/>
      <c r="Q288" s="182"/>
    </row>
    <row r="289" spans="1:17" ht="12.75" hidden="1" thickTop="1" x14ac:dyDescent="0.25">
      <c r="A289" s="100" t="s">
        <v>282</v>
      </c>
      <c r="B289" s="60" t="s">
        <v>283</v>
      </c>
      <c r="C289" s="191">
        <f t="shared" si="244"/>
        <v>0</v>
      </c>
      <c r="D289" s="256"/>
      <c r="E289" s="49"/>
      <c r="F289" s="330">
        <f t="shared" ref="F289:F296" si="299">E289+D289</f>
        <v>0</v>
      </c>
      <c r="G289" s="239"/>
      <c r="H289" s="49"/>
      <c r="I289" s="155">
        <f t="shared" ref="I289:I296" si="300">H289+G289</f>
        <v>0</v>
      </c>
      <c r="J289" s="256"/>
      <c r="K289" s="49"/>
      <c r="L289" s="330">
        <f t="shared" ref="L289:L296" si="301">K289+J289</f>
        <v>0</v>
      </c>
      <c r="M289" s="239"/>
      <c r="N289" s="49"/>
      <c r="O289" s="155">
        <f t="shared" ref="O289:O296" si="302">N289+M289</f>
        <v>0</v>
      </c>
      <c r="P289" s="295"/>
      <c r="Q289" s="297"/>
    </row>
    <row r="290" spans="1:17" ht="24.75" hidden="1" thickTop="1" x14ac:dyDescent="0.25">
      <c r="A290" s="94" t="s">
        <v>284</v>
      </c>
      <c r="B290" s="29" t="s">
        <v>285</v>
      </c>
      <c r="C290" s="190">
        <f t="shared" si="244"/>
        <v>0</v>
      </c>
      <c r="D290" s="264"/>
      <c r="E290" s="45"/>
      <c r="F290" s="95">
        <f t="shared" si="299"/>
        <v>0</v>
      </c>
      <c r="G290" s="230"/>
      <c r="H290" s="45"/>
      <c r="I290" s="91">
        <f t="shared" si="300"/>
        <v>0</v>
      </c>
      <c r="J290" s="264"/>
      <c r="K290" s="45"/>
      <c r="L290" s="95">
        <f t="shared" si="301"/>
        <v>0</v>
      </c>
      <c r="M290" s="230"/>
      <c r="N290" s="45"/>
      <c r="O290" s="91">
        <f t="shared" si="302"/>
        <v>0</v>
      </c>
      <c r="P290" s="291"/>
      <c r="Q290" s="297"/>
    </row>
    <row r="291" spans="1:17" ht="12.75" hidden="1" thickTop="1" x14ac:dyDescent="0.25">
      <c r="A291" s="94" t="s">
        <v>286</v>
      </c>
      <c r="B291" s="29" t="s">
        <v>287</v>
      </c>
      <c r="C291" s="190">
        <f t="shared" si="244"/>
        <v>0</v>
      </c>
      <c r="D291" s="264"/>
      <c r="E291" s="45"/>
      <c r="F291" s="95">
        <f t="shared" si="299"/>
        <v>0</v>
      </c>
      <c r="G291" s="230"/>
      <c r="H291" s="45"/>
      <c r="I291" s="91">
        <f t="shared" si="300"/>
        <v>0</v>
      </c>
      <c r="J291" s="264"/>
      <c r="K291" s="45"/>
      <c r="L291" s="95">
        <f t="shared" si="301"/>
        <v>0</v>
      </c>
      <c r="M291" s="230"/>
      <c r="N291" s="45"/>
      <c r="O291" s="91">
        <f t="shared" si="302"/>
        <v>0</v>
      </c>
      <c r="P291" s="291"/>
      <c r="Q291" s="297"/>
    </row>
    <row r="292" spans="1:17" ht="24.75" hidden="1" thickTop="1" x14ac:dyDescent="0.25">
      <c r="A292" s="94" t="s">
        <v>288</v>
      </c>
      <c r="B292" s="29" t="s">
        <v>289</v>
      </c>
      <c r="C292" s="190">
        <f>SUM(F292,I292,L292,O292)</f>
        <v>0</v>
      </c>
      <c r="D292" s="264"/>
      <c r="E292" s="45"/>
      <c r="F292" s="95">
        <f t="shared" si="299"/>
        <v>0</v>
      </c>
      <c r="G292" s="230"/>
      <c r="H292" s="45"/>
      <c r="I292" s="91">
        <f t="shared" si="300"/>
        <v>0</v>
      </c>
      <c r="J292" s="264"/>
      <c r="K292" s="45"/>
      <c r="L292" s="95">
        <f t="shared" si="301"/>
        <v>0</v>
      </c>
      <c r="M292" s="230"/>
      <c r="N292" s="45"/>
      <c r="O292" s="91">
        <f t="shared" si="302"/>
        <v>0</v>
      </c>
      <c r="P292" s="291"/>
      <c r="Q292" s="297"/>
    </row>
    <row r="293" spans="1:17" ht="12.75" hidden="1" thickTop="1" x14ac:dyDescent="0.25">
      <c r="A293" s="94" t="s">
        <v>290</v>
      </c>
      <c r="B293" s="29" t="s">
        <v>291</v>
      </c>
      <c r="C293" s="190">
        <f t="shared" si="244"/>
        <v>0</v>
      </c>
      <c r="D293" s="264"/>
      <c r="E293" s="45"/>
      <c r="F293" s="95">
        <f t="shared" si="299"/>
        <v>0</v>
      </c>
      <c r="G293" s="230"/>
      <c r="H293" s="45"/>
      <c r="I293" s="91">
        <f t="shared" si="300"/>
        <v>0</v>
      </c>
      <c r="J293" s="264"/>
      <c r="K293" s="45"/>
      <c r="L293" s="95">
        <f t="shared" si="301"/>
        <v>0</v>
      </c>
      <c r="M293" s="230"/>
      <c r="N293" s="45"/>
      <c r="O293" s="91">
        <f t="shared" si="302"/>
        <v>0</v>
      </c>
      <c r="P293" s="291"/>
      <c r="Q293" s="297"/>
    </row>
    <row r="294" spans="1:17" ht="24.75" hidden="1" thickTop="1" x14ac:dyDescent="0.25">
      <c r="A294" s="101" t="s">
        <v>292</v>
      </c>
      <c r="B294" s="102" t="s">
        <v>293</v>
      </c>
      <c r="C294" s="201">
        <f t="shared" si="244"/>
        <v>0</v>
      </c>
      <c r="D294" s="265"/>
      <c r="E294" s="84"/>
      <c r="F294" s="329">
        <f t="shared" si="299"/>
        <v>0</v>
      </c>
      <c r="G294" s="235"/>
      <c r="H294" s="84"/>
      <c r="I294" s="156">
        <f t="shared" si="300"/>
        <v>0</v>
      </c>
      <c r="J294" s="265"/>
      <c r="K294" s="84"/>
      <c r="L294" s="329">
        <f t="shared" si="301"/>
        <v>0</v>
      </c>
      <c r="M294" s="235"/>
      <c r="N294" s="84"/>
      <c r="O294" s="156">
        <f t="shared" si="302"/>
        <v>0</v>
      </c>
      <c r="P294" s="294"/>
      <c r="Q294" s="297"/>
    </row>
    <row r="295" spans="1:17" s="19" customFormat="1" ht="13.5" hidden="1" thickTop="1" thickBot="1" x14ac:dyDescent="0.3">
      <c r="A295" s="118" t="s">
        <v>294</v>
      </c>
      <c r="B295" s="118" t="s">
        <v>295</v>
      </c>
      <c r="C295" s="206">
        <f t="shared" si="244"/>
        <v>0</v>
      </c>
      <c r="D295" s="267"/>
      <c r="E295" s="119"/>
      <c r="F295" s="115">
        <f t="shared" si="299"/>
        <v>0</v>
      </c>
      <c r="G295" s="243"/>
      <c r="H295" s="119"/>
      <c r="I295" s="126">
        <f t="shared" si="300"/>
        <v>0</v>
      </c>
      <c r="J295" s="267"/>
      <c r="K295" s="119"/>
      <c r="L295" s="115">
        <f t="shared" si="301"/>
        <v>0</v>
      </c>
      <c r="M295" s="243"/>
      <c r="N295" s="119"/>
      <c r="O295" s="126">
        <f t="shared" si="302"/>
        <v>0</v>
      </c>
      <c r="P295" s="296"/>
      <c r="Q295" s="182"/>
    </row>
    <row r="296" spans="1:17" s="19" customFormat="1" ht="48.75" hidden="1" thickTop="1" x14ac:dyDescent="0.25">
      <c r="A296" s="116" t="s">
        <v>296</v>
      </c>
      <c r="B296" s="104" t="s">
        <v>297</v>
      </c>
      <c r="C296" s="207">
        <f>SUM(F296,I296,L296,O296)</f>
        <v>0</v>
      </c>
      <c r="D296" s="268"/>
      <c r="E296" s="180"/>
      <c r="F296" s="175">
        <f t="shared" si="299"/>
        <v>0</v>
      </c>
      <c r="G296" s="234"/>
      <c r="H296" s="80"/>
      <c r="I296" s="123">
        <f t="shared" si="300"/>
        <v>0</v>
      </c>
      <c r="J296" s="248"/>
      <c r="K296" s="80"/>
      <c r="L296" s="175">
        <f t="shared" si="301"/>
        <v>0</v>
      </c>
      <c r="M296" s="234"/>
      <c r="N296" s="80"/>
      <c r="O296" s="123">
        <f t="shared" si="302"/>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h34jvK5J01mxNMLcKJKVaTH5rrg7OdYGau54cGz4AgOEwzHJ2lMUVNFuYxcaZrkhM9Ch9VhnY6K1P3+7KghNRw==" saltValue="Jm/pussWWRnnYXQs0tH/Ag==" spinCount="100000" sheet="1" objects="1" scenarios="1" formatCells="0" formatColumns="0" formatRows="0"/>
  <autoFilter ref="A18:P296">
    <filterColumn colId="2">
      <filters blank="1">
        <filter val="1 046"/>
        <filter val="1 105 525"/>
        <filter val="1 155"/>
        <filter val="1 167 449"/>
        <filter val="1 224"/>
        <filter val="1 480"/>
        <filter val="1 600"/>
        <filter val="10 099"/>
        <filter val="10 277"/>
        <filter val="10 769"/>
        <filter val="10 939"/>
        <filter val="11 538"/>
        <filter val="12 247"/>
        <filter val="12 551"/>
        <filter val="120 437"/>
        <filter val="14 990"/>
        <filter val="15 794"/>
        <filter val="150"/>
        <filter val="157 553"/>
        <filter val="159 276"/>
        <filter val="164 172"/>
        <filter val="196 157"/>
        <filter val="2 040"/>
        <filter val="2 075"/>
        <filter val="2 135"/>
        <filter val="2 376"/>
        <filter val="2 487"/>
        <filter val="2 620"/>
        <filter val="2 686"/>
        <filter val="2 950"/>
        <filter val="2 958"/>
        <filter val="20 878"/>
        <filter val="200"/>
        <filter val="204 852"/>
        <filter val="208"/>
        <filter val="210"/>
        <filter val="22 755"/>
        <filter val="238 142"/>
        <filter val="240"/>
        <filter val="26 899"/>
        <filter val="27 382"/>
        <filter val="27 557"/>
        <filter val="29 025"/>
        <filter val="3 510"/>
        <filter val="3 520"/>
        <filter val="3 837"/>
        <filter val="30 180"/>
        <filter val="30 379"/>
        <filter val="31 744"/>
        <filter val="310"/>
        <filter val="32 210"/>
        <filter val="-32 210"/>
        <filter val="331"/>
        <filter val="35"/>
        <filter val="382"/>
        <filter val="4 100"/>
        <filter val="4 828"/>
        <filter val="409"/>
        <filter val="42 281"/>
        <filter val="43 735"/>
        <filter val="446 514"/>
        <filter val="446 621"/>
        <filter val="45"/>
        <filter val="47 618"/>
        <filter val="494 839"/>
        <filter val="5 014"/>
        <filter val="5 920"/>
        <filter val="517 857"/>
        <filter val="538 294"/>
        <filter val="547"/>
        <filter val="559"/>
        <filter val="570"/>
        <filter val="585 407"/>
        <filter val="596 945"/>
        <filter val="6 270"/>
        <filter val="6 316"/>
        <filter val="600"/>
        <filter val="61 924"/>
        <filter val="616"/>
        <filter val="659 011"/>
        <filter val="67 550"/>
        <filter val="740"/>
        <filter val="8 635"/>
        <filter val="85 601"/>
        <filter val="9 042"/>
        <filter val="9 479"/>
        <filter val="93"/>
        <filter val="950"/>
        <filter val="955"/>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21.pielikums Jūrmalas pilsētas domes
2017.gada 9.jūnija saistošajiem noteikumiem Nr.21
(protokols Nr.10, 2.punkts)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S4" sqref="S4"/>
    </sheetView>
  </sheetViews>
  <sheetFormatPr defaultRowHeight="12" outlineLevelCol="1" x14ac:dyDescent="0.25"/>
  <cols>
    <col min="1" max="1" width="10.42578125" style="6" customWidth="1"/>
    <col min="2" max="2" width="36.425781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529</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525</v>
      </c>
      <c r="D6" s="1293"/>
      <c r="E6" s="1293"/>
      <c r="F6" s="1293"/>
      <c r="G6" s="1293"/>
      <c r="H6" s="1293"/>
      <c r="I6" s="1293"/>
      <c r="J6" s="1293"/>
      <c r="K6" s="1293"/>
      <c r="L6" s="1293"/>
      <c r="M6" s="1293"/>
      <c r="N6" s="1293"/>
      <c r="O6" s="1293"/>
      <c r="P6" s="1294"/>
      <c r="Q6" s="297"/>
    </row>
    <row r="7" spans="1:17" x14ac:dyDescent="0.25">
      <c r="A7" s="2" t="s">
        <v>4</v>
      </c>
      <c r="B7" s="3"/>
      <c r="C7" s="1318" t="s">
        <v>526</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527</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528</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651"/>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792542</v>
      </c>
      <c r="D20" s="128">
        <f>SUM(D21,D24,D25,D41,D42)</f>
        <v>675465</v>
      </c>
      <c r="E20" s="269">
        <f>SUM(E21,E24,E25,E41,E42)</f>
        <v>80000</v>
      </c>
      <c r="F20" s="888">
        <f>SUM(F21,F24,F25,F41,F42)</f>
        <v>755465</v>
      </c>
      <c r="G20" s="210">
        <f>SUM(G21,G24,G42)</f>
        <v>0</v>
      </c>
      <c r="H20" s="269">
        <f t="shared" ref="H20:I20" si="0">SUM(H21,H24,H42)</f>
        <v>0</v>
      </c>
      <c r="I20" s="888">
        <f t="shared" si="0"/>
        <v>0</v>
      </c>
      <c r="J20" s="128">
        <f>SUM(J21,J26,J42)</f>
        <v>37077</v>
      </c>
      <c r="K20" s="22">
        <f t="shared" ref="K20:L20" si="1">SUM(K21,K26,K42)</f>
        <v>0</v>
      </c>
      <c r="L20" s="161">
        <f t="shared" si="1"/>
        <v>37077</v>
      </c>
      <c r="M20" s="210">
        <f>SUM(M21,M44)</f>
        <v>0</v>
      </c>
      <c r="N20" s="22">
        <f t="shared" ref="N20:O20" si="2">SUM(N21,N44)</f>
        <v>0</v>
      </c>
      <c r="O20" s="269">
        <f t="shared" si="2"/>
        <v>0</v>
      </c>
      <c r="P20" s="302"/>
      <c r="Q20" s="182"/>
    </row>
    <row r="21" spans="1:17" ht="12.75" hidden="1" thickTop="1" x14ac:dyDescent="0.25">
      <c r="A21" s="23"/>
      <c r="B21" s="24" t="s">
        <v>21</v>
      </c>
      <c r="C21" s="184">
        <f t="shared" ref="C21" si="3">SUM(F21,I21,L21,O21)</f>
        <v>0</v>
      </c>
      <c r="D21" s="129">
        <f>SUM(D22:D23)</f>
        <v>0</v>
      </c>
      <c r="E21" s="25">
        <f t="shared" ref="E21" si="4">SUM(E22:E23)</f>
        <v>0</v>
      </c>
      <c r="F21" s="162">
        <f>SUM(F22:F23)</f>
        <v>0</v>
      </c>
      <c r="G21" s="211">
        <f t="shared" ref="G21:O21" si="5">SUM(G22:G23)</f>
        <v>0</v>
      </c>
      <c r="H21" s="25">
        <f t="shared" si="5"/>
        <v>0</v>
      </c>
      <c r="I21" s="270">
        <f t="shared" si="5"/>
        <v>0</v>
      </c>
      <c r="J21" s="129">
        <f>SUM(J22:J23)</f>
        <v>0</v>
      </c>
      <c r="K21" s="25">
        <f t="shared" si="5"/>
        <v>0</v>
      </c>
      <c r="L21" s="162">
        <f t="shared" si="5"/>
        <v>0</v>
      </c>
      <c r="M21" s="211">
        <f>SUM(M22:M23)</f>
        <v>0</v>
      </c>
      <c r="N21" s="25">
        <f t="shared" si="5"/>
        <v>0</v>
      </c>
      <c r="O21" s="270">
        <f t="shared" si="5"/>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6">M22+N22</f>
        <v>0</v>
      </c>
      <c r="P22" s="288"/>
      <c r="Q22" s="297"/>
    </row>
    <row r="23" spans="1:17" ht="12.75" hidden="1" thickTop="1" x14ac:dyDescent="0.25">
      <c r="A23" s="29"/>
      <c r="B23" s="30" t="s">
        <v>23</v>
      </c>
      <c r="C23" s="186">
        <f t="shared" ref="C23" si="7">SUM(F23,I23,L23,O23)</f>
        <v>0</v>
      </c>
      <c r="D23" s="246"/>
      <c r="E23" s="31"/>
      <c r="F23" s="326">
        <f t="shared" ref="F23:F24" si="8">D23+E23</f>
        <v>0</v>
      </c>
      <c r="G23" s="213"/>
      <c r="H23" s="31"/>
      <c r="I23" s="146">
        <f>G23+H23</f>
        <v>0</v>
      </c>
      <c r="J23" s="246"/>
      <c r="K23" s="31"/>
      <c r="L23" s="326">
        <f>J23+K23</f>
        <v>0</v>
      </c>
      <c r="M23" s="213"/>
      <c r="N23" s="31"/>
      <c r="O23" s="146">
        <f>M23+N23</f>
        <v>0</v>
      </c>
      <c r="P23" s="368"/>
      <c r="Q23" s="297"/>
    </row>
    <row r="24" spans="1:17" s="19" customFormat="1" ht="25.5" thickTop="1" thickBot="1" x14ac:dyDescent="0.3">
      <c r="A24" s="32">
        <v>19300</v>
      </c>
      <c r="B24" s="32" t="s">
        <v>24</v>
      </c>
      <c r="C24" s="187">
        <f>SUM(F24,I24)</f>
        <v>755465</v>
      </c>
      <c r="D24" s="247">
        <v>675465</v>
      </c>
      <c r="E24" s="697">
        <v>80000</v>
      </c>
      <c r="F24" s="889">
        <f t="shared" si="8"/>
        <v>755465</v>
      </c>
      <c r="G24" s="214"/>
      <c r="H24" s="697"/>
      <c r="I24" s="889">
        <f t="shared" ref="I24" si="9">G24+H24</f>
        <v>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24.75" thickTop="1" x14ac:dyDescent="0.25">
      <c r="A26" s="35">
        <v>21300</v>
      </c>
      <c r="B26" s="35" t="s">
        <v>27</v>
      </c>
      <c r="C26" s="188">
        <f>SUM(L26)</f>
        <v>37077</v>
      </c>
      <c r="D26" s="249" t="s">
        <v>25</v>
      </c>
      <c r="E26" s="122" t="s">
        <v>25</v>
      </c>
      <c r="F26" s="890" t="s">
        <v>25</v>
      </c>
      <c r="G26" s="215" t="s">
        <v>25</v>
      </c>
      <c r="H26" s="122" t="s">
        <v>25</v>
      </c>
      <c r="I26" s="890" t="s">
        <v>25</v>
      </c>
      <c r="J26" s="130">
        <f>SUM(J27,J31,J33,J36)</f>
        <v>37077</v>
      </c>
      <c r="K26" s="38">
        <f t="shared" ref="K26" si="10">SUM(K27,K31,K33,K36)</f>
        <v>0</v>
      </c>
      <c r="L26" s="175">
        <f>SUM(L27,L31,L33,L36)</f>
        <v>37077</v>
      </c>
      <c r="M26" s="280" t="s">
        <v>25</v>
      </c>
      <c r="N26" s="122" t="s">
        <v>25</v>
      </c>
      <c r="O26" s="122" t="s">
        <v>25</v>
      </c>
      <c r="P26" s="304"/>
      <c r="Q26" s="182"/>
    </row>
    <row r="27" spans="1:17" s="19" customFormat="1" hidden="1" x14ac:dyDescent="0.25">
      <c r="A27" s="39">
        <v>21350</v>
      </c>
      <c r="B27" s="35" t="s">
        <v>28</v>
      </c>
      <c r="C27" s="188">
        <f t="shared" ref="C27:C40" si="11">SUM(L27)</f>
        <v>0</v>
      </c>
      <c r="D27" s="249" t="s">
        <v>25</v>
      </c>
      <c r="E27" s="37" t="s">
        <v>25</v>
      </c>
      <c r="F27" s="164" t="s">
        <v>25</v>
      </c>
      <c r="G27" s="215" t="s">
        <v>25</v>
      </c>
      <c r="H27" s="37" t="s">
        <v>25</v>
      </c>
      <c r="I27" s="122" t="s">
        <v>25</v>
      </c>
      <c r="J27" s="130">
        <f>SUM(J28:J30)</f>
        <v>0</v>
      </c>
      <c r="K27" s="38">
        <f t="shared" ref="K27" si="12">SUM(K28:K30)</f>
        <v>0</v>
      </c>
      <c r="L27" s="175">
        <f>SUM(L28:L30)</f>
        <v>0</v>
      </c>
      <c r="M27" s="280" t="s">
        <v>25</v>
      </c>
      <c r="N27" s="122" t="s">
        <v>25</v>
      </c>
      <c r="O27" s="122" t="s">
        <v>25</v>
      </c>
      <c r="P27" s="304"/>
      <c r="Q27" s="182"/>
    </row>
    <row r="28" spans="1:17" hidden="1" x14ac:dyDescent="0.25">
      <c r="A28" s="26">
        <v>21351</v>
      </c>
      <c r="B28" s="40" t="s">
        <v>29</v>
      </c>
      <c r="C28" s="189">
        <f t="shared" si="11"/>
        <v>0</v>
      </c>
      <c r="D28" s="250" t="s">
        <v>25</v>
      </c>
      <c r="E28" s="41" t="s">
        <v>25</v>
      </c>
      <c r="F28" s="165" t="s">
        <v>25</v>
      </c>
      <c r="G28" s="216" t="s">
        <v>25</v>
      </c>
      <c r="H28" s="41" t="s">
        <v>25</v>
      </c>
      <c r="I28" s="148" t="s">
        <v>25</v>
      </c>
      <c r="J28" s="564"/>
      <c r="K28" s="320"/>
      <c r="L28" s="176">
        <f t="shared" ref="L28:L30" si="13">J28+K28</f>
        <v>0</v>
      </c>
      <c r="M28" s="281" t="s">
        <v>25</v>
      </c>
      <c r="N28" s="148" t="s">
        <v>25</v>
      </c>
      <c r="O28" s="148" t="s">
        <v>25</v>
      </c>
      <c r="P28" s="305"/>
      <c r="Q28" s="297"/>
    </row>
    <row r="29" spans="1:17" hidden="1" x14ac:dyDescent="0.25">
      <c r="A29" s="29">
        <v>21352</v>
      </c>
      <c r="B29" s="43" t="s">
        <v>30</v>
      </c>
      <c r="C29" s="190">
        <f t="shared" si="11"/>
        <v>0</v>
      </c>
      <c r="D29" s="251" t="s">
        <v>25</v>
      </c>
      <c r="E29" s="44" t="s">
        <v>25</v>
      </c>
      <c r="F29" s="166" t="s">
        <v>25</v>
      </c>
      <c r="G29" s="217" t="s">
        <v>25</v>
      </c>
      <c r="H29" s="44" t="s">
        <v>25</v>
      </c>
      <c r="I29" s="149" t="s">
        <v>25</v>
      </c>
      <c r="J29" s="565"/>
      <c r="K29" s="321"/>
      <c r="L29" s="95">
        <f t="shared" si="13"/>
        <v>0</v>
      </c>
      <c r="M29" s="282" t="s">
        <v>25</v>
      </c>
      <c r="N29" s="149" t="s">
        <v>25</v>
      </c>
      <c r="O29" s="149" t="s">
        <v>25</v>
      </c>
      <c r="P29" s="306"/>
      <c r="Q29" s="297"/>
    </row>
    <row r="30" spans="1:17" hidden="1" x14ac:dyDescent="0.25">
      <c r="A30" s="29">
        <v>21359</v>
      </c>
      <c r="B30" s="43" t="s">
        <v>31</v>
      </c>
      <c r="C30" s="190">
        <f t="shared" si="11"/>
        <v>0</v>
      </c>
      <c r="D30" s="251" t="s">
        <v>25</v>
      </c>
      <c r="E30" s="44" t="s">
        <v>25</v>
      </c>
      <c r="F30" s="166" t="s">
        <v>25</v>
      </c>
      <c r="G30" s="217" t="s">
        <v>25</v>
      </c>
      <c r="H30" s="44" t="s">
        <v>25</v>
      </c>
      <c r="I30" s="149" t="s">
        <v>25</v>
      </c>
      <c r="J30" s="565"/>
      <c r="K30" s="321"/>
      <c r="L30" s="95">
        <f t="shared" si="13"/>
        <v>0</v>
      </c>
      <c r="M30" s="282" t="s">
        <v>25</v>
      </c>
      <c r="N30" s="149" t="s">
        <v>25</v>
      </c>
      <c r="O30" s="149" t="s">
        <v>25</v>
      </c>
      <c r="P30" s="306"/>
      <c r="Q30" s="297"/>
    </row>
    <row r="31" spans="1:17" s="19" customFormat="1" ht="24" hidden="1" x14ac:dyDescent="0.25">
      <c r="A31" s="39">
        <v>21370</v>
      </c>
      <c r="B31" s="35" t="s">
        <v>32</v>
      </c>
      <c r="C31" s="188">
        <f t="shared" si="11"/>
        <v>0</v>
      </c>
      <c r="D31" s="249" t="s">
        <v>25</v>
      </c>
      <c r="E31" s="37" t="s">
        <v>25</v>
      </c>
      <c r="F31" s="164" t="s">
        <v>25</v>
      </c>
      <c r="G31" s="215" t="s">
        <v>25</v>
      </c>
      <c r="H31" s="37" t="s">
        <v>25</v>
      </c>
      <c r="I31" s="122" t="s">
        <v>25</v>
      </c>
      <c r="J31" s="130">
        <f>SUM(J32)</f>
        <v>0</v>
      </c>
      <c r="K31" s="38">
        <f t="shared" ref="K31" si="14">SUM(K32)</f>
        <v>0</v>
      </c>
      <c r="L31" s="175">
        <f>SUM(L32)</f>
        <v>0</v>
      </c>
      <c r="M31" s="280" t="s">
        <v>25</v>
      </c>
      <c r="N31" s="122" t="s">
        <v>25</v>
      </c>
      <c r="O31" s="122" t="s">
        <v>25</v>
      </c>
      <c r="P31" s="304"/>
      <c r="Q31" s="182"/>
    </row>
    <row r="32" spans="1:17" ht="24" hidden="1" x14ac:dyDescent="0.25">
      <c r="A32" s="46">
        <v>21379</v>
      </c>
      <c r="B32" s="47" t="s">
        <v>33</v>
      </c>
      <c r="C32" s="191">
        <f t="shared" si="1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idden="1" x14ac:dyDescent="0.25">
      <c r="A33" s="39">
        <v>21380</v>
      </c>
      <c r="B33" s="35" t="s">
        <v>34</v>
      </c>
      <c r="C33" s="188">
        <f t="shared" si="11"/>
        <v>0</v>
      </c>
      <c r="D33" s="249" t="s">
        <v>25</v>
      </c>
      <c r="E33" s="37" t="s">
        <v>25</v>
      </c>
      <c r="F33" s="164" t="s">
        <v>25</v>
      </c>
      <c r="G33" s="215" t="s">
        <v>25</v>
      </c>
      <c r="H33" s="37" t="s">
        <v>25</v>
      </c>
      <c r="I33" s="122" t="s">
        <v>25</v>
      </c>
      <c r="J33" s="130">
        <f>SUM(J34:J35)</f>
        <v>0</v>
      </c>
      <c r="K33" s="38">
        <f t="shared" ref="K33" si="15">SUM(K34:K35)</f>
        <v>0</v>
      </c>
      <c r="L33" s="175">
        <f>SUM(L34:L35)</f>
        <v>0</v>
      </c>
      <c r="M33" s="280" t="s">
        <v>25</v>
      </c>
      <c r="N33" s="122" t="s">
        <v>25</v>
      </c>
      <c r="O33" s="122" t="s">
        <v>25</v>
      </c>
      <c r="P33" s="304"/>
      <c r="Q33" s="182"/>
    </row>
    <row r="34" spans="1:17" hidden="1" x14ac:dyDescent="0.25">
      <c r="A34" s="27">
        <v>21381</v>
      </c>
      <c r="B34" s="40" t="s">
        <v>35</v>
      </c>
      <c r="C34" s="189">
        <f t="shared" si="11"/>
        <v>0</v>
      </c>
      <c r="D34" s="250" t="s">
        <v>25</v>
      </c>
      <c r="E34" s="41" t="s">
        <v>25</v>
      </c>
      <c r="F34" s="165" t="s">
        <v>25</v>
      </c>
      <c r="G34" s="216" t="s">
        <v>25</v>
      </c>
      <c r="H34" s="41" t="s">
        <v>25</v>
      </c>
      <c r="I34" s="148" t="s">
        <v>25</v>
      </c>
      <c r="J34" s="564"/>
      <c r="K34" s="320"/>
      <c r="L34" s="176">
        <f t="shared" ref="L34:L35" si="16">J34+K34</f>
        <v>0</v>
      </c>
      <c r="M34" s="281" t="s">
        <v>25</v>
      </c>
      <c r="N34" s="148" t="s">
        <v>25</v>
      </c>
      <c r="O34" s="148" t="s">
        <v>25</v>
      </c>
      <c r="P34" s="305"/>
      <c r="Q34" s="297"/>
    </row>
    <row r="35" spans="1:17" hidden="1" x14ac:dyDescent="0.25">
      <c r="A35" s="30">
        <v>21383</v>
      </c>
      <c r="B35" s="43" t="s">
        <v>36</v>
      </c>
      <c r="C35" s="190">
        <f t="shared" si="11"/>
        <v>0</v>
      </c>
      <c r="D35" s="251" t="s">
        <v>25</v>
      </c>
      <c r="E35" s="44" t="s">
        <v>25</v>
      </c>
      <c r="F35" s="166" t="s">
        <v>25</v>
      </c>
      <c r="G35" s="217" t="s">
        <v>25</v>
      </c>
      <c r="H35" s="44" t="s">
        <v>25</v>
      </c>
      <c r="I35" s="149" t="s">
        <v>25</v>
      </c>
      <c r="J35" s="565"/>
      <c r="K35" s="321"/>
      <c r="L35" s="95">
        <f t="shared" si="16"/>
        <v>0</v>
      </c>
      <c r="M35" s="282" t="s">
        <v>25</v>
      </c>
      <c r="N35" s="149" t="s">
        <v>25</v>
      </c>
      <c r="O35" s="149" t="s">
        <v>25</v>
      </c>
      <c r="P35" s="306"/>
      <c r="Q35" s="297"/>
    </row>
    <row r="36" spans="1:17" s="19" customFormat="1" ht="24" x14ac:dyDescent="0.25">
      <c r="A36" s="39">
        <v>21390</v>
      </c>
      <c r="B36" s="35" t="s">
        <v>37</v>
      </c>
      <c r="C36" s="188">
        <f t="shared" si="11"/>
        <v>37077</v>
      </c>
      <c r="D36" s="249" t="s">
        <v>25</v>
      </c>
      <c r="E36" s="122" t="s">
        <v>25</v>
      </c>
      <c r="F36" s="890" t="s">
        <v>25</v>
      </c>
      <c r="G36" s="215" t="s">
        <v>25</v>
      </c>
      <c r="H36" s="122" t="s">
        <v>25</v>
      </c>
      <c r="I36" s="890" t="s">
        <v>25</v>
      </c>
      <c r="J36" s="130">
        <f>SUM(J37:J40)</f>
        <v>37077</v>
      </c>
      <c r="K36" s="38">
        <f t="shared" ref="K36" si="17">SUM(K37:K40)</f>
        <v>0</v>
      </c>
      <c r="L36" s="175">
        <f>SUM(L37:L40)</f>
        <v>37077</v>
      </c>
      <c r="M36" s="280" t="s">
        <v>25</v>
      </c>
      <c r="N36" s="122" t="s">
        <v>25</v>
      </c>
      <c r="O36" s="122" t="s">
        <v>25</v>
      </c>
      <c r="P36" s="304"/>
      <c r="Q36" s="182"/>
    </row>
    <row r="37" spans="1:17" ht="24" hidden="1" x14ac:dyDescent="0.25">
      <c r="A37" s="27">
        <v>21391</v>
      </c>
      <c r="B37" s="40" t="s">
        <v>38</v>
      </c>
      <c r="C37" s="189">
        <f t="shared" si="11"/>
        <v>0</v>
      </c>
      <c r="D37" s="250" t="s">
        <v>25</v>
      </c>
      <c r="E37" s="41" t="s">
        <v>25</v>
      </c>
      <c r="F37" s="165" t="s">
        <v>25</v>
      </c>
      <c r="G37" s="216" t="s">
        <v>25</v>
      </c>
      <c r="H37" s="41" t="s">
        <v>25</v>
      </c>
      <c r="I37" s="148" t="s">
        <v>25</v>
      </c>
      <c r="J37" s="564"/>
      <c r="K37" s="320"/>
      <c r="L37" s="176">
        <f t="shared" ref="L37:L40" si="18">J37+K37</f>
        <v>0</v>
      </c>
      <c r="M37" s="281" t="s">
        <v>25</v>
      </c>
      <c r="N37" s="148" t="s">
        <v>25</v>
      </c>
      <c r="O37" s="148" t="s">
        <v>25</v>
      </c>
      <c r="P37" s="305"/>
      <c r="Q37" s="297"/>
    </row>
    <row r="38" spans="1:17" hidden="1" x14ac:dyDescent="0.25">
      <c r="A38" s="30">
        <v>21393</v>
      </c>
      <c r="B38" s="43" t="s">
        <v>39</v>
      </c>
      <c r="C38" s="190">
        <f t="shared" si="11"/>
        <v>0</v>
      </c>
      <c r="D38" s="251" t="s">
        <v>25</v>
      </c>
      <c r="E38" s="44" t="s">
        <v>25</v>
      </c>
      <c r="F38" s="166" t="s">
        <v>25</v>
      </c>
      <c r="G38" s="217" t="s">
        <v>25</v>
      </c>
      <c r="H38" s="44" t="s">
        <v>25</v>
      </c>
      <c r="I38" s="149" t="s">
        <v>25</v>
      </c>
      <c r="J38" s="565"/>
      <c r="K38" s="321"/>
      <c r="L38" s="95">
        <f t="shared" si="18"/>
        <v>0</v>
      </c>
      <c r="M38" s="282" t="s">
        <v>25</v>
      </c>
      <c r="N38" s="149" t="s">
        <v>25</v>
      </c>
      <c r="O38" s="149" t="s">
        <v>25</v>
      </c>
      <c r="P38" s="306"/>
      <c r="Q38" s="297"/>
    </row>
    <row r="39" spans="1:17" hidden="1" x14ac:dyDescent="0.25">
      <c r="A39" s="30">
        <v>21395</v>
      </c>
      <c r="B39" s="43" t="s">
        <v>40</v>
      </c>
      <c r="C39" s="190">
        <f t="shared" si="11"/>
        <v>0</v>
      </c>
      <c r="D39" s="251" t="s">
        <v>25</v>
      </c>
      <c r="E39" s="44" t="s">
        <v>25</v>
      </c>
      <c r="F39" s="166" t="s">
        <v>25</v>
      </c>
      <c r="G39" s="217" t="s">
        <v>25</v>
      </c>
      <c r="H39" s="44" t="s">
        <v>25</v>
      </c>
      <c r="I39" s="149" t="s">
        <v>25</v>
      </c>
      <c r="J39" s="565"/>
      <c r="K39" s="321"/>
      <c r="L39" s="95">
        <f t="shared" si="18"/>
        <v>0</v>
      </c>
      <c r="M39" s="282" t="s">
        <v>25</v>
      </c>
      <c r="N39" s="149" t="s">
        <v>25</v>
      </c>
      <c r="O39" s="149" t="s">
        <v>25</v>
      </c>
      <c r="P39" s="306"/>
      <c r="Q39" s="297"/>
    </row>
    <row r="40" spans="1:17" x14ac:dyDescent="0.25">
      <c r="A40" s="30">
        <v>21399</v>
      </c>
      <c r="B40" s="43" t="s">
        <v>41</v>
      </c>
      <c r="C40" s="190">
        <f t="shared" si="11"/>
        <v>37077</v>
      </c>
      <c r="D40" s="251" t="s">
        <v>25</v>
      </c>
      <c r="E40" s="149" t="s">
        <v>25</v>
      </c>
      <c r="F40" s="891" t="s">
        <v>25</v>
      </c>
      <c r="G40" s="217" t="s">
        <v>25</v>
      </c>
      <c r="H40" s="149" t="s">
        <v>25</v>
      </c>
      <c r="I40" s="891" t="s">
        <v>25</v>
      </c>
      <c r="J40" s="565">
        <f>J50</f>
        <v>37077</v>
      </c>
      <c r="K40" s="321"/>
      <c r="L40" s="95">
        <f t="shared" si="18"/>
        <v>37077</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idden="1" x14ac:dyDescent="0.25">
      <c r="A42" s="50">
        <v>21490</v>
      </c>
      <c r="B42" s="51" t="s">
        <v>43</v>
      </c>
      <c r="C42" s="192">
        <f>SUM(F42,I42,L42)</f>
        <v>0</v>
      </c>
      <c r="D42" s="254">
        <f>D43</f>
        <v>0</v>
      </c>
      <c r="E42" s="52">
        <f t="shared" ref="E42" si="19">E43</f>
        <v>0</v>
      </c>
      <c r="F42" s="255">
        <f>F43</f>
        <v>0</v>
      </c>
      <c r="G42" s="219">
        <f t="shared" ref="G42:K42" si="20">G43</f>
        <v>0</v>
      </c>
      <c r="H42" s="52">
        <f t="shared" si="20"/>
        <v>0</v>
      </c>
      <c r="I42" s="271">
        <f t="shared" si="20"/>
        <v>0</v>
      </c>
      <c r="J42" s="254">
        <f>J43</f>
        <v>0</v>
      </c>
      <c r="K42" s="52">
        <f t="shared" si="20"/>
        <v>0</v>
      </c>
      <c r="L42" s="255">
        <f>L43</f>
        <v>0</v>
      </c>
      <c r="M42" s="280" t="s">
        <v>25</v>
      </c>
      <c r="N42" s="122" t="s">
        <v>25</v>
      </c>
      <c r="O42" s="122" t="s">
        <v>25</v>
      </c>
      <c r="P42" s="304"/>
      <c r="Q42" s="182"/>
    </row>
    <row r="43" spans="1:17" s="19" customFormat="1"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row>
    <row r="45" spans="1:17" hidden="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289"/>
      <c r="Q45" s="297"/>
    </row>
    <row r="46" spans="1:17" hidden="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4">SUM(F49,I49,L49,O49)</f>
        <v>792542</v>
      </c>
      <c r="D49" s="134">
        <f>SUM(D50,D281)</f>
        <v>675465</v>
      </c>
      <c r="E49" s="117">
        <f t="shared" ref="E49" si="25">SUM(E50,E281)</f>
        <v>80000</v>
      </c>
      <c r="F49" s="894">
        <f>SUM(F50,F281)</f>
        <v>755465</v>
      </c>
      <c r="G49" s="224">
        <f t="shared" ref="G49:O49" si="26">SUM(G50,G281)</f>
        <v>0</v>
      </c>
      <c r="H49" s="117">
        <f t="shared" si="26"/>
        <v>0</v>
      </c>
      <c r="I49" s="894">
        <f t="shared" si="26"/>
        <v>0</v>
      </c>
      <c r="J49" s="134">
        <f>SUM(J50,J281)</f>
        <v>37077</v>
      </c>
      <c r="K49" s="64">
        <f t="shared" si="26"/>
        <v>0</v>
      </c>
      <c r="L49" s="169">
        <f t="shared" si="26"/>
        <v>37077</v>
      </c>
      <c r="M49" s="224">
        <f t="shared" si="26"/>
        <v>0</v>
      </c>
      <c r="N49" s="64">
        <f t="shared" si="26"/>
        <v>0</v>
      </c>
      <c r="O49" s="117">
        <f t="shared" si="26"/>
        <v>0</v>
      </c>
      <c r="P49" s="310"/>
      <c r="Q49" s="182"/>
    </row>
    <row r="50" spans="1:17" s="19" customFormat="1" ht="24.75" thickTop="1" x14ac:dyDescent="0.25">
      <c r="A50" s="65"/>
      <c r="B50" s="66" t="s">
        <v>50</v>
      </c>
      <c r="C50" s="198">
        <f t="shared" si="24"/>
        <v>792542</v>
      </c>
      <c r="D50" s="135">
        <f>SUM(D51,D193)</f>
        <v>675465</v>
      </c>
      <c r="E50" s="274">
        <f t="shared" ref="E50" si="27">SUM(E51,E193)</f>
        <v>80000</v>
      </c>
      <c r="F50" s="895">
        <f>SUM(F51,F193)</f>
        <v>755465</v>
      </c>
      <c r="G50" s="225">
        <f t="shared" ref="G50:O50" si="28">SUM(G51,G193)</f>
        <v>0</v>
      </c>
      <c r="H50" s="274">
        <f t="shared" si="28"/>
        <v>0</v>
      </c>
      <c r="I50" s="895">
        <f t="shared" si="28"/>
        <v>0</v>
      </c>
      <c r="J50" s="135">
        <f>SUM(J51,J193)</f>
        <v>37077</v>
      </c>
      <c r="K50" s="67">
        <f t="shared" si="28"/>
        <v>0</v>
      </c>
      <c r="L50" s="170">
        <f t="shared" si="28"/>
        <v>37077</v>
      </c>
      <c r="M50" s="225">
        <f t="shared" si="28"/>
        <v>0</v>
      </c>
      <c r="N50" s="67">
        <f t="shared" si="28"/>
        <v>0</v>
      </c>
      <c r="O50" s="274">
        <f t="shared" si="28"/>
        <v>0</v>
      </c>
      <c r="P50" s="311"/>
      <c r="Q50" s="182"/>
    </row>
    <row r="51" spans="1:17" s="19" customFormat="1" ht="24" x14ac:dyDescent="0.25">
      <c r="A51" s="68"/>
      <c r="B51" s="16" t="s">
        <v>51</v>
      </c>
      <c r="C51" s="199">
        <f t="shared" si="24"/>
        <v>790674</v>
      </c>
      <c r="D51" s="136">
        <f>SUM(D52,D74,D172,D186)</f>
        <v>673597</v>
      </c>
      <c r="E51" s="275">
        <f t="shared" ref="E51" si="29">SUM(E52,E74,E172,E186)</f>
        <v>80000</v>
      </c>
      <c r="F51" s="896">
        <f>SUM(F52,F74,F172,F186)</f>
        <v>753597</v>
      </c>
      <c r="G51" s="226">
        <f t="shared" ref="G51:O51" si="30">SUM(G52,G74,G172,G186)</f>
        <v>0</v>
      </c>
      <c r="H51" s="275">
        <f t="shared" si="30"/>
        <v>0</v>
      </c>
      <c r="I51" s="896">
        <f t="shared" si="30"/>
        <v>0</v>
      </c>
      <c r="J51" s="136">
        <f>SUM(J52,J74,J172,J186)</f>
        <v>37077</v>
      </c>
      <c r="K51" s="69">
        <f t="shared" si="30"/>
        <v>0</v>
      </c>
      <c r="L51" s="171">
        <f t="shared" si="30"/>
        <v>37077</v>
      </c>
      <c r="M51" s="226">
        <f t="shared" si="30"/>
        <v>0</v>
      </c>
      <c r="N51" s="69">
        <f t="shared" si="30"/>
        <v>0</v>
      </c>
      <c r="O51" s="275">
        <f t="shared" si="30"/>
        <v>0</v>
      </c>
      <c r="P51" s="312"/>
      <c r="Q51" s="182"/>
    </row>
    <row r="52" spans="1:17" s="19" customFormat="1" hidden="1" x14ac:dyDescent="0.25">
      <c r="A52" s="70">
        <v>1000</v>
      </c>
      <c r="B52" s="70" t="s">
        <v>52</v>
      </c>
      <c r="C52" s="200">
        <f t="shared" si="24"/>
        <v>0</v>
      </c>
      <c r="D52" s="137">
        <f>SUM(D53,D66)</f>
        <v>0</v>
      </c>
      <c r="E52" s="71">
        <f t="shared" ref="E52" si="31">SUM(E53,E66)</f>
        <v>0</v>
      </c>
      <c r="F52" s="172">
        <f>SUM(F53,F66)</f>
        <v>0</v>
      </c>
      <c r="G52" s="227">
        <f t="shared" ref="G52:O52" si="32">SUM(G53,G66)</f>
        <v>0</v>
      </c>
      <c r="H52" s="71">
        <f t="shared" si="32"/>
        <v>0</v>
      </c>
      <c r="I52" s="125">
        <f t="shared" si="32"/>
        <v>0</v>
      </c>
      <c r="J52" s="137">
        <f>SUM(J53,J66)</f>
        <v>0</v>
      </c>
      <c r="K52" s="71">
        <f t="shared" si="32"/>
        <v>0</v>
      </c>
      <c r="L52" s="172">
        <f t="shared" si="32"/>
        <v>0</v>
      </c>
      <c r="M52" s="227">
        <f t="shared" si="32"/>
        <v>0</v>
      </c>
      <c r="N52" s="71">
        <f t="shared" si="32"/>
        <v>0</v>
      </c>
      <c r="O52" s="125">
        <f t="shared" si="32"/>
        <v>0</v>
      </c>
      <c r="P52" s="313"/>
      <c r="Q52" s="182"/>
    </row>
    <row r="53" spans="1:17" hidden="1" x14ac:dyDescent="0.25">
      <c r="A53" s="35">
        <v>1100</v>
      </c>
      <c r="B53" s="72" t="s">
        <v>53</v>
      </c>
      <c r="C53" s="188">
        <f t="shared" si="24"/>
        <v>0</v>
      </c>
      <c r="D53" s="130">
        <f>SUM(D54,D57,D65)</f>
        <v>0</v>
      </c>
      <c r="E53" s="38">
        <f t="shared" ref="E53" si="33">SUM(E54,E57,E65)</f>
        <v>0</v>
      </c>
      <c r="F53" s="175">
        <f>SUM(F54,F57,F65)</f>
        <v>0</v>
      </c>
      <c r="G53" s="228">
        <f t="shared" ref="G53:N53" si="34">SUM(G54,G57,G65)</f>
        <v>0</v>
      </c>
      <c r="H53" s="38">
        <f t="shared" si="34"/>
        <v>0</v>
      </c>
      <c r="I53" s="123">
        <f t="shared" si="34"/>
        <v>0</v>
      </c>
      <c r="J53" s="130">
        <f>SUM(J54,J57,J65)</f>
        <v>0</v>
      </c>
      <c r="K53" s="38">
        <f t="shared" si="34"/>
        <v>0</v>
      </c>
      <c r="L53" s="175">
        <f t="shared" si="34"/>
        <v>0</v>
      </c>
      <c r="M53" s="228">
        <f t="shared" si="34"/>
        <v>0</v>
      </c>
      <c r="N53" s="38">
        <f t="shared" si="34"/>
        <v>0</v>
      </c>
      <c r="O53" s="123">
        <f>SUM(O54,O57,O65)</f>
        <v>0</v>
      </c>
      <c r="P53" s="314"/>
      <c r="Q53" s="297"/>
    </row>
    <row r="54" spans="1:17" hidden="1" x14ac:dyDescent="0.25">
      <c r="A54" s="73">
        <v>1110</v>
      </c>
      <c r="B54" s="58" t="s">
        <v>54</v>
      </c>
      <c r="C54" s="195">
        <f>SUM(F54,I54,L54,O54)</f>
        <v>0</v>
      </c>
      <c r="D54" s="86">
        <f>SUM(D55:D56)</f>
        <v>0</v>
      </c>
      <c r="E54" s="74">
        <f>SUM(E55:E56)</f>
        <v>0</v>
      </c>
      <c r="F54" s="174">
        <f>SUM(F55:F56)</f>
        <v>0</v>
      </c>
      <c r="G54" s="229">
        <f t="shared" ref="G54:H54" si="35">SUM(G55:G56)</f>
        <v>0</v>
      </c>
      <c r="H54" s="74">
        <f t="shared" si="35"/>
        <v>0</v>
      </c>
      <c r="I54" s="154">
        <f>SUM(I55:I56)</f>
        <v>0</v>
      </c>
      <c r="J54" s="86">
        <f>SUM(J55:J56)</f>
        <v>0</v>
      </c>
      <c r="K54" s="74">
        <f t="shared" ref="K54" si="36">SUM(K55:K56)</f>
        <v>0</v>
      </c>
      <c r="L54" s="174">
        <f>SUM(L55:L56)</f>
        <v>0</v>
      </c>
      <c r="M54" s="229">
        <f t="shared" ref="M54:N54" si="37">SUM(M55:M56)</f>
        <v>0</v>
      </c>
      <c r="N54" s="74">
        <f t="shared" si="37"/>
        <v>0</v>
      </c>
      <c r="O54" s="154">
        <f>SUM(O55:O56)</f>
        <v>0</v>
      </c>
      <c r="P54" s="292"/>
      <c r="Q54" s="297"/>
    </row>
    <row r="55" spans="1:17" hidden="1" x14ac:dyDescent="0.25">
      <c r="A55" s="27">
        <v>1111</v>
      </c>
      <c r="B55" s="40" t="s">
        <v>55</v>
      </c>
      <c r="C55" s="189">
        <f t="shared" si="24"/>
        <v>0</v>
      </c>
      <c r="D55" s="263">
        <v>0</v>
      </c>
      <c r="E55" s="42"/>
      <c r="F55" s="176">
        <f>D55+E55</f>
        <v>0</v>
      </c>
      <c r="G55" s="220"/>
      <c r="H55" s="42"/>
      <c r="I55" s="90">
        <f>G55+H55</f>
        <v>0</v>
      </c>
      <c r="J55" s="263">
        <v>0</v>
      </c>
      <c r="K55" s="42"/>
      <c r="L55" s="176">
        <f>J55+K55</f>
        <v>0</v>
      </c>
      <c r="M55" s="220"/>
      <c r="N55" s="42"/>
      <c r="O55" s="90">
        <f>M55+N55</f>
        <v>0</v>
      </c>
      <c r="P55" s="290"/>
      <c r="Q55" s="297"/>
    </row>
    <row r="56" spans="1:17" ht="24" hidden="1" customHeight="1" x14ac:dyDescent="0.25">
      <c r="A56" s="30">
        <v>1119</v>
      </c>
      <c r="B56" s="43" t="s">
        <v>56</v>
      </c>
      <c r="C56" s="190">
        <f t="shared" si="24"/>
        <v>0</v>
      </c>
      <c r="D56" s="264">
        <v>0</v>
      </c>
      <c r="E56" s="45"/>
      <c r="F56" s="95">
        <f>D56+E56</f>
        <v>0</v>
      </c>
      <c r="G56" s="230"/>
      <c r="H56" s="45"/>
      <c r="I56" s="91">
        <f>G56+H56</f>
        <v>0</v>
      </c>
      <c r="J56" s="264">
        <v>0</v>
      </c>
      <c r="K56" s="45"/>
      <c r="L56" s="95">
        <f>J56+K56</f>
        <v>0</v>
      </c>
      <c r="M56" s="230"/>
      <c r="N56" s="45"/>
      <c r="O56" s="91">
        <f>M56+N56</f>
        <v>0</v>
      </c>
      <c r="P56" s="291"/>
      <c r="Q56" s="297"/>
    </row>
    <row r="57" spans="1:17" ht="23.25" hidden="1" customHeight="1" x14ac:dyDescent="0.25">
      <c r="A57" s="75">
        <v>1140</v>
      </c>
      <c r="B57" s="43" t="s">
        <v>57</v>
      </c>
      <c r="C57" s="190">
        <f t="shared" si="24"/>
        <v>0</v>
      </c>
      <c r="D57" s="132">
        <f>SUM(D58:D64)</f>
        <v>0</v>
      </c>
      <c r="E57" s="76">
        <f t="shared" ref="E57" si="38">SUM(E58:E64)</f>
        <v>0</v>
      </c>
      <c r="F57" s="95">
        <f>SUM(F58:F64)</f>
        <v>0</v>
      </c>
      <c r="G57" s="231">
        <f t="shared" ref="G57:I57" si="39">SUM(G58:G64)</f>
        <v>0</v>
      </c>
      <c r="H57" s="76">
        <f t="shared" si="39"/>
        <v>0</v>
      </c>
      <c r="I57" s="91">
        <f t="shared" si="39"/>
        <v>0</v>
      </c>
      <c r="J57" s="132">
        <f>SUM(J58:J64)</f>
        <v>0</v>
      </c>
      <c r="K57" s="76">
        <f t="shared" ref="K57:N57" si="40">SUM(K58:K64)</f>
        <v>0</v>
      </c>
      <c r="L57" s="95">
        <f t="shared" si="40"/>
        <v>0</v>
      </c>
      <c r="M57" s="231">
        <f t="shared" si="40"/>
        <v>0</v>
      </c>
      <c r="N57" s="76">
        <f t="shared" si="40"/>
        <v>0</v>
      </c>
      <c r="O57" s="91">
        <f>SUM(O58:O64)</f>
        <v>0</v>
      </c>
      <c r="P57" s="291"/>
      <c r="Q57" s="297"/>
    </row>
    <row r="58" spans="1:17" hidden="1" x14ac:dyDescent="0.25">
      <c r="A58" s="30">
        <v>1141</v>
      </c>
      <c r="B58" s="43" t="s">
        <v>58</v>
      </c>
      <c r="C58" s="190">
        <f t="shared" si="24"/>
        <v>0</v>
      </c>
      <c r="D58" s="264">
        <v>0</v>
      </c>
      <c r="E58" s="45"/>
      <c r="F58" s="95">
        <f t="shared" ref="F58:F65" si="41">D58+E58</f>
        <v>0</v>
      </c>
      <c r="G58" s="230"/>
      <c r="H58" s="45"/>
      <c r="I58" s="91">
        <f t="shared" ref="I58:I65" si="42">G58+H58</f>
        <v>0</v>
      </c>
      <c r="J58" s="264">
        <v>0</v>
      </c>
      <c r="K58" s="45"/>
      <c r="L58" s="95">
        <f t="shared" ref="L58:L65" si="43">J58+K58</f>
        <v>0</v>
      </c>
      <c r="M58" s="230"/>
      <c r="N58" s="45"/>
      <c r="O58" s="91">
        <f t="shared" ref="O58:O65" si="44">M58+N58</f>
        <v>0</v>
      </c>
      <c r="P58" s="291"/>
      <c r="Q58" s="297"/>
    </row>
    <row r="59" spans="1:17" ht="24.75" hidden="1" customHeight="1" x14ac:dyDescent="0.25">
      <c r="A59" s="30">
        <v>1142</v>
      </c>
      <c r="B59" s="43" t="s">
        <v>59</v>
      </c>
      <c r="C59" s="190">
        <f t="shared" si="24"/>
        <v>0</v>
      </c>
      <c r="D59" s="264">
        <v>0</v>
      </c>
      <c r="E59" s="45"/>
      <c r="F59" s="95">
        <f t="shared" si="41"/>
        <v>0</v>
      </c>
      <c r="G59" s="230"/>
      <c r="H59" s="45"/>
      <c r="I59" s="91">
        <f t="shared" si="42"/>
        <v>0</v>
      </c>
      <c r="J59" s="264">
        <v>0</v>
      </c>
      <c r="K59" s="45"/>
      <c r="L59" s="95">
        <f t="shared" si="43"/>
        <v>0</v>
      </c>
      <c r="M59" s="230"/>
      <c r="N59" s="45"/>
      <c r="O59" s="91">
        <f t="shared" si="44"/>
        <v>0</v>
      </c>
      <c r="P59" s="291"/>
      <c r="Q59" s="297"/>
    </row>
    <row r="60" spans="1:17" ht="24" hidden="1" x14ac:dyDescent="0.25">
      <c r="A60" s="30">
        <v>1145</v>
      </c>
      <c r="B60" s="43" t="s">
        <v>60</v>
      </c>
      <c r="C60" s="190">
        <f t="shared" si="24"/>
        <v>0</v>
      </c>
      <c r="D60" s="264">
        <v>0</v>
      </c>
      <c r="E60" s="45"/>
      <c r="F60" s="95">
        <f t="shared" si="41"/>
        <v>0</v>
      </c>
      <c r="G60" s="230"/>
      <c r="H60" s="45"/>
      <c r="I60" s="91">
        <f t="shared" si="42"/>
        <v>0</v>
      </c>
      <c r="J60" s="264">
        <v>0</v>
      </c>
      <c r="K60" s="45"/>
      <c r="L60" s="95">
        <f t="shared" si="43"/>
        <v>0</v>
      </c>
      <c r="M60" s="230"/>
      <c r="N60" s="45"/>
      <c r="O60" s="91">
        <f t="shared" si="44"/>
        <v>0</v>
      </c>
      <c r="P60" s="291"/>
      <c r="Q60" s="297"/>
    </row>
    <row r="61" spans="1:17" ht="27.75" hidden="1" customHeight="1" x14ac:dyDescent="0.25">
      <c r="A61" s="30">
        <v>1146</v>
      </c>
      <c r="B61" s="43" t="s">
        <v>61</v>
      </c>
      <c r="C61" s="190">
        <f t="shared" si="24"/>
        <v>0</v>
      </c>
      <c r="D61" s="264">
        <v>0</v>
      </c>
      <c r="E61" s="45"/>
      <c r="F61" s="95">
        <f t="shared" si="41"/>
        <v>0</v>
      </c>
      <c r="G61" s="230"/>
      <c r="H61" s="45"/>
      <c r="I61" s="91">
        <f t="shared" si="42"/>
        <v>0</v>
      </c>
      <c r="J61" s="264">
        <v>0</v>
      </c>
      <c r="K61" s="45"/>
      <c r="L61" s="95">
        <f t="shared" si="43"/>
        <v>0</v>
      </c>
      <c r="M61" s="230"/>
      <c r="N61" s="45"/>
      <c r="O61" s="91">
        <f t="shared" si="44"/>
        <v>0</v>
      </c>
      <c r="P61" s="291"/>
      <c r="Q61" s="297"/>
    </row>
    <row r="62" spans="1:17" hidden="1" x14ac:dyDescent="0.25">
      <c r="A62" s="30">
        <v>1147</v>
      </c>
      <c r="B62" s="43" t="s">
        <v>62</v>
      </c>
      <c r="C62" s="190">
        <f t="shared" si="24"/>
        <v>0</v>
      </c>
      <c r="D62" s="264">
        <v>0</v>
      </c>
      <c r="E62" s="45"/>
      <c r="F62" s="95">
        <f t="shared" si="41"/>
        <v>0</v>
      </c>
      <c r="G62" s="230"/>
      <c r="H62" s="45"/>
      <c r="I62" s="91">
        <f t="shared" si="42"/>
        <v>0</v>
      </c>
      <c r="J62" s="264">
        <v>0</v>
      </c>
      <c r="K62" s="45"/>
      <c r="L62" s="95">
        <f t="shared" si="43"/>
        <v>0</v>
      </c>
      <c r="M62" s="230"/>
      <c r="N62" s="45"/>
      <c r="O62" s="91">
        <f t="shared" si="44"/>
        <v>0</v>
      </c>
      <c r="P62" s="291"/>
      <c r="Q62" s="297"/>
    </row>
    <row r="63" spans="1:17" hidden="1" x14ac:dyDescent="0.25">
      <c r="A63" s="30">
        <v>1148</v>
      </c>
      <c r="B63" s="43" t="s">
        <v>63</v>
      </c>
      <c r="C63" s="190">
        <f t="shared" si="24"/>
        <v>0</v>
      </c>
      <c r="D63" s="264">
        <v>0</v>
      </c>
      <c r="E63" s="45"/>
      <c r="F63" s="95">
        <f t="shared" si="41"/>
        <v>0</v>
      </c>
      <c r="G63" s="230"/>
      <c r="H63" s="45"/>
      <c r="I63" s="91">
        <f t="shared" si="42"/>
        <v>0</v>
      </c>
      <c r="J63" s="264">
        <v>0</v>
      </c>
      <c r="K63" s="45"/>
      <c r="L63" s="95">
        <f t="shared" si="43"/>
        <v>0</v>
      </c>
      <c r="M63" s="230"/>
      <c r="N63" s="45"/>
      <c r="O63" s="91">
        <f t="shared" si="44"/>
        <v>0</v>
      </c>
      <c r="P63" s="291"/>
      <c r="Q63" s="297"/>
    </row>
    <row r="64" spans="1:17" ht="24" hidden="1" x14ac:dyDescent="0.25">
      <c r="A64" s="30">
        <v>1149</v>
      </c>
      <c r="B64" s="43" t="s">
        <v>64</v>
      </c>
      <c r="C64" s="190">
        <f t="shared" si="24"/>
        <v>0</v>
      </c>
      <c r="D64" s="264">
        <v>0</v>
      </c>
      <c r="E64" s="45"/>
      <c r="F64" s="95">
        <f t="shared" si="41"/>
        <v>0</v>
      </c>
      <c r="G64" s="230"/>
      <c r="H64" s="45"/>
      <c r="I64" s="91">
        <f t="shared" si="42"/>
        <v>0</v>
      </c>
      <c r="J64" s="264">
        <v>0</v>
      </c>
      <c r="K64" s="45"/>
      <c r="L64" s="95">
        <f t="shared" si="43"/>
        <v>0</v>
      </c>
      <c r="M64" s="230"/>
      <c r="N64" s="45"/>
      <c r="O64" s="91">
        <f t="shared" si="44"/>
        <v>0</v>
      </c>
      <c r="P64" s="291"/>
      <c r="Q64" s="297"/>
    </row>
    <row r="65" spans="1:17" ht="24" hidden="1" x14ac:dyDescent="0.25">
      <c r="A65" s="73">
        <v>1150</v>
      </c>
      <c r="B65" s="58" t="s">
        <v>65</v>
      </c>
      <c r="C65" s="195">
        <f t="shared" si="24"/>
        <v>0</v>
      </c>
      <c r="D65" s="261">
        <v>0</v>
      </c>
      <c r="E65" s="77"/>
      <c r="F65" s="174">
        <f t="shared" si="41"/>
        <v>0</v>
      </c>
      <c r="G65" s="232"/>
      <c r="H65" s="77"/>
      <c r="I65" s="154">
        <f t="shared" si="42"/>
        <v>0</v>
      </c>
      <c r="J65" s="261">
        <v>0</v>
      </c>
      <c r="K65" s="77"/>
      <c r="L65" s="174">
        <f t="shared" si="43"/>
        <v>0</v>
      </c>
      <c r="M65" s="232"/>
      <c r="N65" s="77"/>
      <c r="O65" s="154">
        <f t="shared" si="44"/>
        <v>0</v>
      </c>
      <c r="P65" s="292"/>
      <c r="Q65" s="297"/>
    </row>
    <row r="66" spans="1:17" ht="24" hidden="1" x14ac:dyDescent="0.25">
      <c r="A66" s="35">
        <v>1200</v>
      </c>
      <c r="B66" s="72" t="s">
        <v>66</v>
      </c>
      <c r="C66" s="188">
        <f t="shared" si="24"/>
        <v>0</v>
      </c>
      <c r="D66" s="130">
        <f>SUM(D67:D68)</f>
        <v>0</v>
      </c>
      <c r="E66" s="38">
        <f t="shared" ref="E66" si="45">SUM(E67:E68)</f>
        <v>0</v>
      </c>
      <c r="F66" s="175">
        <f>SUM(F67:F68)</f>
        <v>0</v>
      </c>
      <c r="G66" s="228">
        <f t="shared" ref="G66:I66" si="46">SUM(G67:G68)</f>
        <v>0</v>
      </c>
      <c r="H66" s="38">
        <f t="shared" si="46"/>
        <v>0</v>
      </c>
      <c r="I66" s="123">
        <f t="shared" si="46"/>
        <v>0</v>
      </c>
      <c r="J66" s="130">
        <f>SUM(J67:J68)</f>
        <v>0</v>
      </c>
      <c r="K66" s="38">
        <f t="shared" ref="K66:N66" si="47">SUM(K67:K68)</f>
        <v>0</v>
      </c>
      <c r="L66" s="175">
        <f t="shared" si="47"/>
        <v>0</v>
      </c>
      <c r="M66" s="228">
        <f t="shared" si="47"/>
        <v>0</v>
      </c>
      <c r="N66" s="38">
        <f t="shared" si="47"/>
        <v>0</v>
      </c>
      <c r="O66" s="123">
        <f>SUM(O67:O68)</f>
        <v>0</v>
      </c>
      <c r="P66" s="293"/>
      <c r="Q66" s="297"/>
    </row>
    <row r="67" spans="1:17" ht="24" hidden="1" x14ac:dyDescent="0.25">
      <c r="A67" s="650">
        <v>1210</v>
      </c>
      <c r="B67" s="40" t="s">
        <v>67</v>
      </c>
      <c r="C67" s="189">
        <f t="shared" si="24"/>
        <v>0</v>
      </c>
      <c r="D67" s="263">
        <v>0</v>
      </c>
      <c r="E67" s="42"/>
      <c r="F67" s="176">
        <f>D67+E67</f>
        <v>0</v>
      </c>
      <c r="G67" s="220"/>
      <c r="H67" s="42"/>
      <c r="I67" s="90">
        <f>G67+H67</f>
        <v>0</v>
      </c>
      <c r="J67" s="263">
        <v>0</v>
      </c>
      <c r="K67" s="42"/>
      <c r="L67" s="176">
        <f>J67+K67</f>
        <v>0</v>
      </c>
      <c r="M67" s="220"/>
      <c r="N67" s="42"/>
      <c r="O67" s="90">
        <f>M67+N67</f>
        <v>0</v>
      </c>
      <c r="P67" s="290"/>
      <c r="Q67" s="297"/>
    </row>
    <row r="68" spans="1:17" ht="24" hidden="1" x14ac:dyDescent="0.25">
      <c r="A68" s="75">
        <v>1220</v>
      </c>
      <c r="B68" s="43" t="s">
        <v>68</v>
      </c>
      <c r="C68" s="190">
        <f t="shared" si="24"/>
        <v>0</v>
      </c>
      <c r="D68" s="132">
        <f>SUM(D69:D73)</f>
        <v>0</v>
      </c>
      <c r="E68" s="76">
        <f t="shared" ref="E68" si="48">SUM(E69:E73)</f>
        <v>0</v>
      </c>
      <c r="F68" s="95">
        <f>SUM(F69:F73)</f>
        <v>0</v>
      </c>
      <c r="G68" s="231">
        <f t="shared" ref="G68:I68" si="49">SUM(G69:G73)</f>
        <v>0</v>
      </c>
      <c r="H68" s="76">
        <f t="shared" si="49"/>
        <v>0</v>
      </c>
      <c r="I68" s="91">
        <f t="shared" si="49"/>
        <v>0</v>
      </c>
      <c r="J68" s="132">
        <f>SUM(J69:J73)</f>
        <v>0</v>
      </c>
      <c r="K68" s="76">
        <f t="shared" ref="K68:O68" si="50">SUM(K69:K73)</f>
        <v>0</v>
      </c>
      <c r="L68" s="95">
        <f t="shared" si="50"/>
        <v>0</v>
      </c>
      <c r="M68" s="231">
        <f t="shared" si="50"/>
        <v>0</v>
      </c>
      <c r="N68" s="76">
        <f t="shared" si="50"/>
        <v>0</v>
      </c>
      <c r="O68" s="91">
        <f t="shared" si="50"/>
        <v>0</v>
      </c>
      <c r="P68" s="291"/>
      <c r="Q68" s="297"/>
    </row>
    <row r="69" spans="1:17" ht="36" hidden="1" x14ac:dyDescent="0.25">
      <c r="A69" s="30">
        <v>1221</v>
      </c>
      <c r="B69" s="43" t="s">
        <v>69</v>
      </c>
      <c r="C69" s="190">
        <f t="shared" si="24"/>
        <v>0</v>
      </c>
      <c r="D69" s="264">
        <v>0</v>
      </c>
      <c r="E69" s="45"/>
      <c r="F69" s="95">
        <f t="shared" ref="F69:F73" si="51">D69+E69</f>
        <v>0</v>
      </c>
      <c r="G69" s="230"/>
      <c r="H69" s="45"/>
      <c r="I69" s="91">
        <f t="shared" ref="I69:I73" si="52">G69+H69</f>
        <v>0</v>
      </c>
      <c r="J69" s="264">
        <v>0</v>
      </c>
      <c r="K69" s="45"/>
      <c r="L69" s="95">
        <f t="shared" ref="L69:L73" si="53">J69+K69</f>
        <v>0</v>
      </c>
      <c r="M69" s="230"/>
      <c r="N69" s="45"/>
      <c r="O69" s="91">
        <f t="shared" ref="O69:O73" si="54">M69+N69</f>
        <v>0</v>
      </c>
      <c r="P69" s="291"/>
      <c r="Q69" s="297"/>
    </row>
    <row r="70" spans="1:17" hidden="1" x14ac:dyDescent="0.25">
      <c r="A70" s="30">
        <v>1223</v>
      </c>
      <c r="B70" s="43" t="s">
        <v>70</v>
      </c>
      <c r="C70" s="190">
        <f t="shared" si="24"/>
        <v>0</v>
      </c>
      <c r="D70" s="264">
        <v>0</v>
      </c>
      <c r="E70" s="45"/>
      <c r="F70" s="95">
        <f t="shared" si="51"/>
        <v>0</v>
      </c>
      <c r="G70" s="230"/>
      <c r="H70" s="45"/>
      <c r="I70" s="91">
        <f t="shared" si="52"/>
        <v>0</v>
      </c>
      <c r="J70" s="264">
        <v>0</v>
      </c>
      <c r="K70" s="45"/>
      <c r="L70" s="95">
        <f t="shared" si="53"/>
        <v>0</v>
      </c>
      <c r="M70" s="230"/>
      <c r="N70" s="45"/>
      <c r="O70" s="91">
        <f t="shared" si="54"/>
        <v>0</v>
      </c>
      <c r="P70" s="291"/>
      <c r="Q70" s="297"/>
    </row>
    <row r="71" spans="1:17" hidden="1" x14ac:dyDescent="0.25">
      <c r="A71" s="30">
        <v>1225</v>
      </c>
      <c r="B71" s="43" t="s">
        <v>71</v>
      </c>
      <c r="C71" s="190">
        <f t="shared" si="24"/>
        <v>0</v>
      </c>
      <c r="D71" s="264">
        <v>0</v>
      </c>
      <c r="E71" s="45"/>
      <c r="F71" s="95">
        <f t="shared" si="51"/>
        <v>0</v>
      </c>
      <c r="G71" s="230"/>
      <c r="H71" s="45"/>
      <c r="I71" s="91">
        <f t="shared" si="52"/>
        <v>0</v>
      </c>
      <c r="J71" s="264">
        <v>0</v>
      </c>
      <c r="K71" s="45"/>
      <c r="L71" s="95">
        <f t="shared" si="53"/>
        <v>0</v>
      </c>
      <c r="M71" s="230"/>
      <c r="N71" s="45"/>
      <c r="O71" s="91">
        <f t="shared" si="54"/>
        <v>0</v>
      </c>
      <c r="P71" s="291"/>
      <c r="Q71" s="297"/>
    </row>
    <row r="72" spans="1:17" ht="24" hidden="1" x14ac:dyDescent="0.25">
      <c r="A72" s="30">
        <v>1227</v>
      </c>
      <c r="B72" s="43" t="s">
        <v>72</v>
      </c>
      <c r="C72" s="190">
        <f t="shared" si="24"/>
        <v>0</v>
      </c>
      <c r="D72" s="264">
        <v>0</v>
      </c>
      <c r="E72" s="45"/>
      <c r="F72" s="95">
        <f t="shared" si="51"/>
        <v>0</v>
      </c>
      <c r="G72" s="230"/>
      <c r="H72" s="45"/>
      <c r="I72" s="91">
        <f t="shared" si="52"/>
        <v>0</v>
      </c>
      <c r="J72" s="264">
        <v>0</v>
      </c>
      <c r="K72" s="45"/>
      <c r="L72" s="95">
        <f t="shared" si="53"/>
        <v>0</v>
      </c>
      <c r="M72" s="230"/>
      <c r="N72" s="45"/>
      <c r="O72" s="91">
        <f t="shared" si="54"/>
        <v>0</v>
      </c>
      <c r="P72" s="291"/>
      <c r="Q72" s="297"/>
    </row>
    <row r="73" spans="1:17" ht="36" hidden="1" x14ac:dyDescent="0.25">
      <c r="A73" s="30">
        <v>1228</v>
      </c>
      <c r="B73" s="43" t="s">
        <v>73</v>
      </c>
      <c r="C73" s="190">
        <f t="shared" si="24"/>
        <v>0</v>
      </c>
      <c r="D73" s="264">
        <v>0</v>
      </c>
      <c r="E73" s="45"/>
      <c r="F73" s="95">
        <f t="shared" si="51"/>
        <v>0</v>
      </c>
      <c r="G73" s="230"/>
      <c r="H73" s="45"/>
      <c r="I73" s="91">
        <f t="shared" si="52"/>
        <v>0</v>
      </c>
      <c r="J73" s="264">
        <v>0</v>
      </c>
      <c r="K73" s="45"/>
      <c r="L73" s="95">
        <f t="shared" si="53"/>
        <v>0</v>
      </c>
      <c r="M73" s="230"/>
      <c r="N73" s="45"/>
      <c r="O73" s="91">
        <f t="shared" si="54"/>
        <v>0</v>
      </c>
      <c r="P73" s="291"/>
      <c r="Q73" s="297"/>
    </row>
    <row r="74" spans="1:17" x14ac:dyDescent="0.25">
      <c r="A74" s="70">
        <v>2000</v>
      </c>
      <c r="B74" s="70" t="s">
        <v>74</v>
      </c>
      <c r="C74" s="200">
        <f t="shared" si="24"/>
        <v>790674</v>
      </c>
      <c r="D74" s="137">
        <f>SUM(D75,D82,D129,D163,D164,D171)</f>
        <v>673597</v>
      </c>
      <c r="E74" s="125">
        <f t="shared" ref="E74" si="55">SUM(E75,E82,E129,E163,E164,E171)</f>
        <v>80000</v>
      </c>
      <c r="F74" s="897">
        <f>SUM(F75,F82,F129,F163,F164,F171)</f>
        <v>753597</v>
      </c>
      <c r="G74" s="227">
        <f t="shared" ref="G74:I74" si="56">SUM(G75,G82,G129,G163,G164,G171)</f>
        <v>0</v>
      </c>
      <c r="H74" s="125">
        <f t="shared" si="56"/>
        <v>0</v>
      </c>
      <c r="I74" s="897">
        <f t="shared" si="56"/>
        <v>0</v>
      </c>
      <c r="J74" s="137">
        <f>SUM(J75,J82,J129,J163,J164,J171)</f>
        <v>37077</v>
      </c>
      <c r="K74" s="71">
        <f t="shared" ref="K74:O74" si="57">SUM(K75,K82,K129,K163,K164,K171)</f>
        <v>0</v>
      </c>
      <c r="L74" s="172">
        <f t="shared" si="57"/>
        <v>37077</v>
      </c>
      <c r="M74" s="227">
        <f t="shared" si="57"/>
        <v>0</v>
      </c>
      <c r="N74" s="71">
        <f t="shared" si="57"/>
        <v>0</v>
      </c>
      <c r="O74" s="125">
        <f t="shared" si="57"/>
        <v>0</v>
      </c>
      <c r="P74" s="313"/>
      <c r="Q74" s="297"/>
    </row>
    <row r="75" spans="1:17" ht="24" hidden="1" x14ac:dyDescent="0.25">
      <c r="A75" s="35">
        <v>2100</v>
      </c>
      <c r="B75" s="72" t="s">
        <v>75</v>
      </c>
      <c r="C75" s="188">
        <f t="shared" si="24"/>
        <v>0</v>
      </c>
      <c r="D75" s="130">
        <f>SUM(D76,D79)</f>
        <v>0</v>
      </c>
      <c r="E75" s="38">
        <f t="shared" ref="E75" si="58">SUM(E76,E79)</f>
        <v>0</v>
      </c>
      <c r="F75" s="175">
        <f>SUM(F76,F79)</f>
        <v>0</v>
      </c>
      <c r="G75" s="228">
        <f t="shared" ref="G75:I75" si="59">SUM(G76,G79)</f>
        <v>0</v>
      </c>
      <c r="H75" s="38">
        <f t="shared" si="59"/>
        <v>0</v>
      </c>
      <c r="I75" s="123">
        <f t="shared" si="59"/>
        <v>0</v>
      </c>
      <c r="J75" s="130">
        <f>SUM(J76,J79)</f>
        <v>0</v>
      </c>
      <c r="K75" s="38">
        <f t="shared" ref="K75:O75" si="60">SUM(K76,K79)</f>
        <v>0</v>
      </c>
      <c r="L75" s="175">
        <f t="shared" si="60"/>
        <v>0</v>
      </c>
      <c r="M75" s="228">
        <f t="shared" si="60"/>
        <v>0</v>
      </c>
      <c r="N75" s="38">
        <f t="shared" si="60"/>
        <v>0</v>
      </c>
      <c r="O75" s="123">
        <f t="shared" si="60"/>
        <v>0</v>
      </c>
      <c r="P75" s="293"/>
      <c r="Q75" s="297"/>
    </row>
    <row r="76" spans="1:17" ht="24" hidden="1" x14ac:dyDescent="0.25">
      <c r="A76" s="650">
        <v>2110</v>
      </c>
      <c r="B76" s="40" t="s">
        <v>76</v>
      </c>
      <c r="C76" s="189">
        <f t="shared" si="24"/>
        <v>0</v>
      </c>
      <c r="D76" s="131">
        <f>SUM(D77:D78)</f>
        <v>0</v>
      </c>
      <c r="E76" s="79">
        <f t="shared" ref="E76" si="61">SUM(E77:E78)</f>
        <v>0</v>
      </c>
      <c r="F76" s="176">
        <f>SUM(F77:F78)</f>
        <v>0</v>
      </c>
      <c r="G76" s="233">
        <f t="shared" ref="G76:I76" si="62">SUM(G77:G78)</f>
        <v>0</v>
      </c>
      <c r="H76" s="79">
        <f t="shared" si="62"/>
        <v>0</v>
      </c>
      <c r="I76" s="90">
        <f t="shared" si="62"/>
        <v>0</v>
      </c>
      <c r="J76" s="131">
        <f>SUM(J77:J78)</f>
        <v>0</v>
      </c>
      <c r="K76" s="79">
        <f t="shared" ref="K76:O76" si="63">SUM(K77:K78)</f>
        <v>0</v>
      </c>
      <c r="L76" s="176">
        <f t="shared" si="63"/>
        <v>0</v>
      </c>
      <c r="M76" s="233">
        <f t="shared" si="63"/>
        <v>0</v>
      </c>
      <c r="N76" s="79">
        <f t="shared" si="63"/>
        <v>0</v>
      </c>
      <c r="O76" s="90">
        <f t="shared" si="63"/>
        <v>0</v>
      </c>
      <c r="P76" s="290"/>
      <c r="Q76" s="297"/>
    </row>
    <row r="77" spans="1:17" hidden="1" x14ac:dyDescent="0.25">
      <c r="A77" s="30">
        <v>2111</v>
      </c>
      <c r="B77" s="43" t="s">
        <v>77</v>
      </c>
      <c r="C77" s="190">
        <f t="shared" si="24"/>
        <v>0</v>
      </c>
      <c r="D77" s="264">
        <v>0</v>
      </c>
      <c r="E77" s="45"/>
      <c r="F77" s="95">
        <f t="shared" ref="F77:F78" si="64">D77+E77</f>
        <v>0</v>
      </c>
      <c r="G77" s="230"/>
      <c r="H77" s="45"/>
      <c r="I77" s="91">
        <f t="shared" ref="I77:I78" si="65">G77+H77</f>
        <v>0</v>
      </c>
      <c r="J77" s="264">
        <v>0</v>
      </c>
      <c r="K77" s="45"/>
      <c r="L77" s="95">
        <f t="shared" ref="L77:L78" si="66">J77+K77</f>
        <v>0</v>
      </c>
      <c r="M77" s="230"/>
      <c r="N77" s="45"/>
      <c r="O77" s="91">
        <f t="shared" ref="O77:O78" si="67">M77+N77</f>
        <v>0</v>
      </c>
      <c r="P77" s="291"/>
      <c r="Q77" s="297"/>
    </row>
    <row r="78" spans="1:17" hidden="1" x14ac:dyDescent="0.25">
      <c r="A78" s="30">
        <v>2112</v>
      </c>
      <c r="B78" s="43" t="s">
        <v>78</v>
      </c>
      <c r="C78" s="190">
        <f t="shared" si="24"/>
        <v>0</v>
      </c>
      <c r="D78" s="264">
        <v>0</v>
      </c>
      <c r="E78" s="45"/>
      <c r="F78" s="95">
        <f t="shared" si="64"/>
        <v>0</v>
      </c>
      <c r="G78" s="230"/>
      <c r="H78" s="45"/>
      <c r="I78" s="91">
        <f t="shared" si="65"/>
        <v>0</v>
      </c>
      <c r="J78" s="264">
        <v>0</v>
      </c>
      <c r="K78" s="45"/>
      <c r="L78" s="95">
        <f t="shared" si="66"/>
        <v>0</v>
      </c>
      <c r="M78" s="230"/>
      <c r="N78" s="45"/>
      <c r="O78" s="91">
        <f t="shared" si="67"/>
        <v>0</v>
      </c>
      <c r="P78" s="291"/>
      <c r="Q78" s="297"/>
    </row>
    <row r="79" spans="1:17" ht="24" hidden="1" x14ac:dyDescent="0.25">
      <c r="A79" s="75">
        <v>2120</v>
      </c>
      <c r="B79" s="43" t="s">
        <v>79</v>
      </c>
      <c r="C79" s="190">
        <f t="shared" si="24"/>
        <v>0</v>
      </c>
      <c r="D79" s="132">
        <f>SUM(D80:D81)</f>
        <v>0</v>
      </c>
      <c r="E79" s="76">
        <f t="shared" ref="E79" si="68">SUM(E80:E81)</f>
        <v>0</v>
      </c>
      <c r="F79" s="95">
        <f>SUM(F80:F81)</f>
        <v>0</v>
      </c>
      <c r="G79" s="231">
        <f t="shared" ref="G79:I79" si="69">SUM(G80:G81)</f>
        <v>0</v>
      </c>
      <c r="H79" s="76">
        <f t="shared" si="69"/>
        <v>0</v>
      </c>
      <c r="I79" s="91">
        <f t="shared" si="69"/>
        <v>0</v>
      </c>
      <c r="J79" s="132">
        <f>SUM(J80:J81)</f>
        <v>0</v>
      </c>
      <c r="K79" s="76">
        <f t="shared" ref="K79:O79" si="70">SUM(K80:K81)</f>
        <v>0</v>
      </c>
      <c r="L79" s="95">
        <f t="shared" si="70"/>
        <v>0</v>
      </c>
      <c r="M79" s="231">
        <f t="shared" si="70"/>
        <v>0</v>
      </c>
      <c r="N79" s="76">
        <f t="shared" si="70"/>
        <v>0</v>
      </c>
      <c r="O79" s="91">
        <f t="shared" si="70"/>
        <v>0</v>
      </c>
      <c r="P79" s="291"/>
      <c r="Q79" s="297"/>
    </row>
    <row r="80" spans="1:17" hidden="1" x14ac:dyDescent="0.25">
      <c r="A80" s="30">
        <v>2121</v>
      </c>
      <c r="B80" s="43" t="s">
        <v>77</v>
      </c>
      <c r="C80" s="190">
        <f t="shared" si="24"/>
        <v>0</v>
      </c>
      <c r="D80" s="264">
        <v>0</v>
      </c>
      <c r="E80" s="45"/>
      <c r="F80" s="95">
        <f t="shared" ref="F80:F81" si="71">D80+E80</f>
        <v>0</v>
      </c>
      <c r="G80" s="230"/>
      <c r="H80" s="45"/>
      <c r="I80" s="91">
        <f t="shared" ref="I80:I81" si="72">G80+H80</f>
        <v>0</v>
      </c>
      <c r="J80" s="264">
        <v>0</v>
      </c>
      <c r="K80" s="45"/>
      <c r="L80" s="95">
        <f t="shared" ref="L80:L81" si="73">J80+K80</f>
        <v>0</v>
      </c>
      <c r="M80" s="230"/>
      <c r="N80" s="45"/>
      <c r="O80" s="91">
        <f t="shared" ref="O80:O81" si="74">M80+N80</f>
        <v>0</v>
      </c>
      <c r="P80" s="291"/>
      <c r="Q80" s="297"/>
    </row>
    <row r="81" spans="1:17" hidden="1" x14ac:dyDescent="0.25">
      <c r="A81" s="30">
        <v>2122</v>
      </c>
      <c r="B81" s="43" t="s">
        <v>78</v>
      </c>
      <c r="C81" s="190">
        <f t="shared" si="24"/>
        <v>0</v>
      </c>
      <c r="D81" s="264">
        <v>0</v>
      </c>
      <c r="E81" s="45"/>
      <c r="F81" s="95">
        <f t="shared" si="71"/>
        <v>0</v>
      </c>
      <c r="G81" s="230"/>
      <c r="H81" s="45"/>
      <c r="I81" s="91">
        <f t="shared" si="72"/>
        <v>0</v>
      </c>
      <c r="J81" s="264">
        <v>0</v>
      </c>
      <c r="K81" s="45"/>
      <c r="L81" s="95">
        <f t="shared" si="73"/>
        <v>0</v>
      </c>
      <c r="M81" s="230"/>
      <c r="N81" s="45"/>
      <c r="O81" s="91">
        <f t="shared" si="74"/>
        <v>0</v>
      </c>
      <c r="P81" s="291"/>
      <c r="Q81" s="297"/>
    </row>
    <row r="82" spans="1:17" x14ac:dyDescent="0.25">
      <c r="A82" s="35">
        <v>2200</v>
      </c>
      <c r="B82" s="72" t="s">
        <v>80</v>
      </c>
      <c r="C82" s="188">
        <f t="shared" si="24"/>
        <v>787674</v>
      </c>
      <c r="D82" s="130">
        <f>SUM(D83,D88,D94,D102,D111,D115,D121,D127)</f>
        <v>670597</v>
      </c>
      <c r="E82" s="123">
        <f t="shared" ref="E82" si="75">SUM(E83,E88,E94,E102,E111,E115,E121,E127)</f>
        <v>80000</v>
      </c>
      <c r="F82" s="898">
        <f>SUM(F83,F88,F94,F102,F111,F115,F121,F127)</f>
        <v>750597</v>
      </c>
      <c r="G82" s="228">
        <f t="shared" ref="G82:I82" si="76">SUM(G83,G88,G94,G102,G111,G115,G121,G127)</f>
        <v>0</v>
      </c>
      <c r="H82" s="123">
        <f t="shared" si="76"/>
        <v>0</v>
      </c>
      <c r="I82" s="898">
        <f t="shared" si="76"/>
        <v>0</v>
      </c>
      <c r="J82" s="130">
        <f>SUM(J83,J88,J94,J102,J111,J115,J121,J127)</f>
        <v>37077</v>
      </c>
      <c r="K82" s="38">
        <f t="shared" ref="K82:O82" si="77">SUM(K83,K88,K94,K102,K111,K115,K121,K127)</f>
        <v>0</v>
      </c>
      <c r="L82" s="175">
        <f t="shared" si="77"/>
        <v>37077</v>
      </c>
      <c r="M82" s="228">
        <f t="shared" si="77"/>
        <v>0</v>
      </c>
      <c r="N82" s="38">
        <f t="shared" si="77"/>
        <v>0</v>
      </c>
      <c r="O82" s="123">
        <f t="shared" si="77"/>
        <v>0</v>
      </c>
      <c r="P82" s="315"/>
      <c r="Q82" s="297"/>
    </row>
    <row r="83" spans="1:17" hidden="1" x14ac:dyDescent="0.25">
      <c r="A83" s="73">
        <v>2210</v>
      </c>
      <c r="B83" s="58" t="s">
        <v>81</v>
      </c>
      <c r="C83" s="195">
        <f t="shared" si="24"/>
        <v>0</v>
      </c>
      <c r="D83" s="86">
        <f>SUM(D84:D87)</f>
        <v>0</v>
      </c>
      <c r="E83" s="74">
        <f t="shared" ref="E83" si="78">SUM(E84:E87)</f>
        <v>0</v>
      </c>
      <c r="F83" s="174">
        <f>SUM(F84:F87)</f>
        <v>0</v>
      </c>
      <c r="G83" s="229">
        <f t="shared" ref="G83:I83" si="79">SUM(G84:G87)</f>
        <v>0</v>
      </c>
      <c r="H83" s="74">
        <f t="shared" si="79"/>
        <v>0</v>
      </c>
      <c r="I83" s="154">
        <f t="shared" si="79"/>
        <v>0</v>
      </c>
      <c r="J83" s="86">
        <f>SUM(J84:J87)</f>
        <v>0</v>
      </c>
      <c r="K83" s="74">
        <f t="shared" ref="K83:O83" si="80">SUM(K84:K87)</f>
        <v>0</v>
      </c>
      <c r="L83" s="174">
        <f t="shared" si="80"/>
        <v>0</v>
      </c>
      <c r="M83" s="229">
        <f t="shared" si="80"/>
        <v>0</v>
      </c>
      <c r="N83" s="74">
        <f t="shared" si="80"/>
        <v>0</v>
      </c>
      <c r="O83" s="154">
        <f t="shared" si="80"/>
        <v>0</v>
      </c>
      <c r="P83" s="292"/>
      <c r="Q83" s="297"/>
    </row>
    <row r="84" spans="1:17" hidden="1" x14ac:dyDescent="0.25">
      <c r="A84" s="27">
        <v>2211</v>
      </c>
      <c r="B84" s="40" t="s">
        <v>82</v>
      </c>
      <c r="C84" s="189">
        <f t="shared" si="24"/>
        <v>0</v>
      </c>
      <c r="D84" s="263">
        <v>0</v>
      </c>
      <c r="E84" s="42"/>
      <c r="F84" s="176">
        <f t="shared" ref="F84:F87" si="81">D84+E84</f>
        <v>0</v>
      </c>
      <c r="G84" s="220"/>
      <c r="H84" s="42"/>
      <c r="I84" s="90">
        <f t="shared" ref="I84:I87" si="82">G84+H84</f>
        <v>0</v>
      </c>
      <c r="J84" s="263">
        <v>0</v>
      </c>
      <c r="K84" s="42"/>
      <c r="L84" s="176">
        <f t="shared" ref="L84:L87" si="83">J84+K84</f>
        <v>0</v>
      </c>
      <c r="M84" s="220"/>
      <c r="N84" s="42"/>
      <c r="O84" s="90">
        <f t="shared" ref="O84:O87" si="84">M84+N84</f>
        <v>0</v>
      </c>
      <c r="P84" s="290"/>
      <c r="Q84" s="297"/>
    </row>
    <row r="85" spans="1:17" ht="36" hidden="1" x14ac:dyDescent="0.25">
      <c r="A85" s="30">
        <v>2212</v>
      </c>
      <c r="B85" s="43" t="s">
        <v>83</v>
      </c>
      <c r="C85" s="190">
        <f t="shared" si="24"/>
        <v>0</v>
      </c>
      <c r="D85" s="264">
        <v>0</v>
      </c>
      <c r="E85" s="45"/>
      <c r="F85" s="95">
        <f t="shared" si="81"/>
        <v>0</v>
      </c>
      <c r="G85" s="230"/>
      <c r="H85" s="45"/>
      <c r="I85" s="91">
        <f t="shared" si="82"/>
        <v>0</v>
      </c>
      <c r="J85" s="264">
        <v>0</v>
      </c>
      <c r="K85" s="45"/>
      <c r="L85" s="95">
        <f t="shared" si="83"/>
        <v>0</v>
      </c>
      <c r="M85" s="230"/>
      <c r="N85" s="45"/>
      <c r="O85" s="91">
        <f t="shared" si="84"/>
        <v>0</v>
      </c>
      <c r="P85" s="291"/>
      <c r="Q85" s="297"/>
    </row>
    <row r="86" spans="1:17" ht="24" hidden="1" x14ac:dyDescent="0.25">
      <c r="A86" s="30">
        <v>2214</v>
      </c>
      <c r="B86" s="43" t="s">
        <v>84</v>
      </c>
      <c r="C86" s="190">
        <f t="shared" si="24"/>
        <v>0</v>
      </c>
      <c r="D86" s="264">
        <v>0</v>
      </c>
      <c r="E86" s="45"/>
      <c r="F86" s="95">
        <f t="shared" si="81"/>
        <v>0</v>
      </c>
      <c r="G86" s="230"/>
      <c r="H86" s="45"/>
      <c r="I86" s="91">
        <f t="shared" si="82"/>
        <v>0</v>
      </c>
      <c r="J86" s="264">
        <v>0</v>
      </c>
      <c r="K86" s="45"/>
      <c r="L86" s="95">
        <f t="shared" si="83"/>
        <v>0</v>
      </c>
      <c r="M86" s="230"/>
      <c r="N86" s="45"/>
      <c r="O86" s="91">
        <f t="shared" si="84"/>
        <v>0</v>
      </c>
      <c r="P86" s="291"/>
      <c r="Q86" s="297"/>
    </row>
    <row r="87" spans="1:17" hidden="1" x14ac:dyDescent="0.25">
      <c r="A87" s="30">
        <v>2219</v>
      </c>
      <c r="B87" s="43" t="s">
        <v>85</v>
      </c>
      <c r="C87" s="190">
        <f t="shared" si="24"/>
        <v>0</v>
      </c>
      <c r="D87" s="264">
        <v>0</v>
      </c>
      <c r="E87" s="45"/>
      <c r="F87" s="95">
        <f t="shared" si="81"/>
        <v>0</v>
      </c>
      <c r="G87" s="230"/>
      <c r="H87" s="45"/>
      <c r="I87" s="91">
        <f t="shared" si="82"/>
        <v>0</v>
      </c>
      <c r="J87" s="264">
        <v>0</v>
      </c>
      <c r="K87" s="45"/>
      <c r="L87" s="95">
        <f t="shared" si="83"/>
        <v>0</v>
      </c>
      <c r="M87" s="230"/>
      <c r="N87" s="45"/>
      <c r="O87" s="91">
        <f t="shared" si="84"/>
        <v>0</v>
      </c>
      <c r="P87" s="291"/>
      <c r="Q87" s="297"/>
    </row>
    <row r="88" spans="1:17" x14ac:dyDescent="0.25">
      <c r="A88" s="75">
        <v>2220</v>
      </c>
      <c r="B88" s="43" t="s">
        <v>86</v>
      </c>
      <c r="C88" s="190">
        <f t="shared" si="24"/>
        <v>26920</v>
      </c>
      <c r="D88" s="132">
        <f>SUM(D89:D93)</f>
        <v>26920</v>
      </c>
      <c r="E88" s="91">
        <f t="shared" ref="E88" si="85">SUM(E89:E93)</f>
        <v>0</v>
      </c>
      <c r="F88" s="899">
        <f>SUM(F89:F93)</f>
        <v>26920</v>
      </c>
      <c r="G88" s="231">
        <f t="shared" ref="G88:I88" si="86">SUM(G89:G93)</f>
        <v>0</v>
      </c>
      <c r="H88" s="91">
        <f t="shared" si="86"/>
        <v>0</v>
      </c>
      <c r="I88" s="899">
        <f t="shared" si="86"/>
        <v>0</v>
      </c>
      <c r="J88" s="132">
        <f>SUM(J89:J93)</f>
        <v>0</v>
      </c>
      <c r="K88" s="76">
        <f t="shared" ref="K88:O88" si="87">SUM(K89:K93)</f>
        <v>0</v>
      </c>
      <c r="L88" s="95">
        <f t="shared" si="87"/>
        <v>0</v>
      </c>
      <c r="M88" s="231">
        <f t="shared" si="87"/>
        <v>0</v>
      </c>
      <c r="N88" s="76">
        <f t="shared" si="87"/>
        <v>0</v>
      </c>
      <c r="O88" s="91">
        <f t="shared" si="87"/>
        <v>0</v>
      </c>
      <c r="P88" s="291"/>
      <c r="Q88" s="297"/>
    </row>
    <row r="89" spans="1:17" x14ac:dyDescent="0.25">
      <c r="A89" s="30">
        <v>2221</v>
      </c>
      <c r="B89" s="43" t="s">
        <v>305</v>
      </c>
      <c r="C89" s="190">
        <f t="shared" si="24"/>
        <v>19620</v>
      </c>
      <c r="D89" s="264">
        <v>19620</v>
      </c>
      <c r="E89" s="705"/>
      <c r="F89" s="899">
        <f t="shared" ref="F89:F93" si="88">D89+E89</f>
        <v>19620</v>
      </c>
      <c r="G89" s="230"/>
      <c r="H89" s="705"/>
      <c r="I89" s="899">
        <f t="shared" ref="I89:I93" si="89">G89+H89</f>
        <v>0</v>
      </c>
      <c r="J89" s="264">
        <v>0</v>
      </c>
      <c r="K89" s="45"/>
      <c r="L89" s="95">
        <f t="shared" ref="L89:L93" si="90">J89+K89</f>
        <v>0</v>
      </c>
      <c r="M89" s="230"/>
      <c r="N89" s="45"/>
      <c r="O89" s="91">
        <f t="shared" ref="O89:O93" si="91">M89+N89</f>
        <v>0</v>
      </c>
      <c r="P89" s="291"/>
      <c r="Q89" s="297"/>
    </row>
    <row r="90" spans="1:17" x14ac:dyDescent="0.25">
      <c r="A90" s="30">
        <v>2222</v>
      </c>
      <c r="B90" s="43" t="s">
        <v>87</v>
      </c>
      <c r="C90" s="190">
        <f t="shared" si="24"/>
        <v>850</v>
      </c>
      <c r="D90" s="264">
        <v>850</v>
      </c>
      <c r="E90" s="705"/>
      <c r="F90" s="899">
        <f t="shared" si="88"/>
        <v>850</v>
      </c>
      <c r="G90" s="230"/>
      <c r="H90" s="705"/>
      <c r="I90" s="899">
        <f t="shared" si="89"/>
        <v>0</v>
      </c>
      <c r="J90" s="264">
        <v>0</v>
      </c>
      <c r="K90" s="45"/>
      <c r="L90" s="95">
        <f t="shared" si="90"/>
        <v>0</v>
      </c>
      <c r="M90" s="230"/>
      <c r="N90" s="45"/>
      <c r="O90" s="91">
        <f t="shared" si="91"/>
        <v>0</v>
      </c>
      <c r="P90" s="291"/>
      <c r="Q90" s="297"/>
    </row>
    <row r="91" spans="1:17" x14ac:dyDescent="0.25">
      <c r="A91" s="30">
        <v>2223</v>
      </c>
      <c r="B91" s="43" t="s">
        <v>88</v>
      </c>
      <c r="C91" s="190">
        <f t="shared" si="24"/>
        <v>6450</v>
      </c>
      <c r="D91" s="264">
        <v>6450</v>
      </c>
      <c r="E91" s="705"/>
      <c r="F91" s="899">
        <f t="shared" si="88"/>
        <v>6450</v>
      </c>
      <c r="G91" s="230"/>
      <c r="H91" s="705"/>
      <c r="I91" s="899">
        <f t="shared" si="89"/>
        <v>0</v>
      </c>
      <c r="J91" s="264">
        <v>0</v>
      </c>
      <c r="K91" s="45"/>
      <c r="L91" s="95">
        <f t="shared" si="90"/>
        <v>0</v>
      </c>
      <c r="M91" s="230"/>
      <c r="N91" s="45"/>
      <c r="O91" s="91">
        <f t="shared" si="91"/>
        <v>0</v>
      </c>
      <c r="P91" s="291"/>
      <c r="Q91" s="297"/>
    </row>
    <row r="92" spans="1:17" ht="36" hidden="1" x14ac:dyDescent="0.25">
      <c r="A92" s="30">
        <v>2224</v>
      </c>
      <c r="B92" s="43" t="s">
        <v>89</v>
      </c>
      <c r="C92" s="190">
        <f t="shared" si="24"/>
        <v>0</v>
      </c>
      <c r="D92" s="264">
        <v>0</v>
      </c>
      <c r="E92" s="45"/>
      <c r="F92" s="95">
        <f t="shared" si="88"/>
        <v>0</v>
      </c>
      <c r="G92" s="230"/>
      <c r="H92" s="45"/>
      <c r="I92" s="91">
        <f t="shared" si="89"/>
        <v>0</v>
      </c>
      <c r="J92" s="264">
        <v>0</v>
      </c>
      <c r="K92" s="45"/>
      <c r="L92" s="95">
        <f t="shared" si="90"/>
        <v>0</v>
      </c>
      <c r="M92" s="230"/>
      <c r="N92" s="45"/>
      <c r="O92" s="91">
        <f t="shared" si="91"/>
        <v>0</v>
      </c>
      <c r="P92" s="291"/>
      <c r="Q92" s="297"/>
    </row>
    <row r="93" spans="1:17" ht="24" hidden="1" x14ac:dyDescent="0.25">
      <c r="A93" s="30">
        <v>2229</v>
      </c>
      <c r="B93" s="43" t="s">
        <v>90</v>
      </c>
      <c r="C93" s="190">
        <f t="shared" si="24"/>
        <v>0</v>
      </c>
      <c r="D93" s="264">
        <v>0</v>
      </c>
      <c r="E93" s="45"/>
      <c r="F93" s="95">
        <f t="shared" si="88"/>
        <v>0</v>
      </c>
      <c r="G93" s="230"/>
      <c r="H93" s="45"/>
      <c r="I93" s="91">
        <f t="shared" si="89"/>
        <v>0</v>
      </c>
      <c r="J93" s="264">
        <v>0</v>
      </c>
      <c r="K93" s="45"/>
      <c r="L93" s="95">
        <f t="shared" si="90"/>
        <v>0</v>
      </c>
      <c r="M93" s="230"/>
      <c r="N93" s="45"/>
      <c r="O93" s="91">
        <f t="shared" si="91"/>
        <v>0</v>
      </c>
      <c r="P93" s="291"/>
      <c r="Q93" s="297"/>
    </row>
    <row r="94" spans="1:17" ht="24" x14ac:dyDescent="0.25">
      <c r="A94" s="75">
        <v>2230</v>
      </c>
      <c r="B94" s="43" t="s">
        <v>91</v>
      </c>
      <c r="C94" s="190">
        <f t="shared" si="24"/>
        <v>6617</v>
      </c>
      <c r="D94" s="132">
        <f>SUM(D95:D101)</f>
        <v>6617</v>
      </c>
      <c r="E94" s="91">
        <f t="shared" ref="E94" si="92">SUM(E95:E101)</f>
        <v>0</v>
      </c>
      <c r="F94" s="899">
        <f>SUM(F95:F101)</f>
        <v>6617</v>
      </c>
      <c r="G94" s="231">
        <f t="shared" ref="G94:I94" si="93">SUM(G95:G101)</f>
        <v>0</v>
      </c>
      <c r="H94" s="91">
        <f t="shared" si="93"/>
        <v>0</v>
      </c>
      <c r="I94" s="899">
        <f t="shared" si="93"/>
        <v>0</v>
      </c>
      <c r="J94" s="132">
        <f>SUM(J95:J101)</f>
        <v>0</v>
      </c>
      <c r="K94" s="76">
        <f t="shared" ref="K94:N94" si="94">SUM(K95:K101)</f>
        <v>0</v>
      </c>
      <c r="L94" s="95">
        <f t="shared" si="94"/>
        <v>0</v>
      </c>
      <c r="M94" s="231">
        <f t="shared" si="94"/>
        <v>0</v>
      </c>
      <c r="N94" s="76">
        <f t="shared" si="94"/>
        <v>0</v>
      </c>
      <c r="O94" s="91">
        <f>SUM(O95:O101)</f>
        <v>0</v>
      </c>
      <c r="P94" s="291"/>
      <c r="Q94" s="297"/>
    </row>
    <row r="95" spans="1:17" ht="24" hidden="1" x14ac:dyDescent="0.25">
      <c r="A95" s="30">
        <v>2231</v>
      </c>
      <c r="B95" s="43" t="s">
        <v>92</v>
      </c>
      <c r="C95" s="190">
        <f t="shared" si="24"/>
        <v>0</v>
      </c>
      <c r="D95" s="264">
        <v>0</v>
      </c>
      <c r="E95" s="45"/>
      <c r="F95" s="95">
        <f t="shared" ref="F95:F101" si="95">D95+E95</f>
        <v>0</v>
      </c>
      <c r="G95" s="230"/>
      <c r="H95" s="45"/>
      <c r="I95" s="91">
        <f t="shared" ref="I95:I101" si="96">G95+H95</f>
        <v>0</v>
      </c>
      <c r="J95" s="264">
        <v>0</v>
      </c>
      <c r="K95" s="45"/>
      <c r="L95" s="95">
        <f t="shared" ref="L95:L101" si="97">J95+K95</f>
        <v>0</v>
      </c>
      <c r="M95" s="230"/>
      <c r="N95" s="45"/>
      <c r="O95" s="91">
        <f t="shared" ref="O95:O101" si="98">M95+N95</f>
        <v>0</v>
      </c>
      <c r="P95" s="291"/>
      <c r="Q95" s="297"/>
    </row>
    <row r="96" spans="1:17" ht="24" hidden="1" x14ac:dyDescent="0.25">
      <c r="A96" s="30">
        <v>2232</v>
      </c>
      <c r="B96" s="43" t="s">
        <v>93</v>
      </c>
      <c r="C96" s="190">
        <f t="shared" si="24"/>
        <v>0</v>
      </c>
      <c r="D96" s="264">
        <v>0</v>
      </c>
      <c r="E96" s="45"/>
      <c r="F96" s="95">
        <f t="shared" si="95"/>
        <v>0</v>
      </c>
      <c r="G96" s="230"/>
      <c r="H96" s="45"/>
      <c r="I96" s="91">
        <f t="shared" si="96"/>
        <v>0</v>
      </c>
      <c r="J96" s="264">
        <v>0</v>
      </c>
      <c r="K96" s="45"/>
      <c r="L96" s="95">
        <f t="shared" si="97"/>
        <v>0</v>
      </c>
      <c r="M96" s="230"/>
      <c r="N96" s="45"/>
      <c r="O96" s="91">
        <f t="shared" si="98"/>
        <v>0</v>
      </c>
      <c r="P96" s="291"/>
      <c r="Q96" s="297"/>
    </row>
    <row r="97" spans="1:17" hidden="1" x14ac:dyDescent="0.25">
      <c r="A97" s="27">
        <v>2233</v>
      </c>
      <c r="B97" s="40" t="s">
        <v>94</v>
      </c>
      <c r="C97" s="189">
        <f t="shared" si="24"/>
        <v>0</v>
      </c>
      <c r="D97" s="263">
        <v>0</v>
      </c>
      <c r="E97" s="42"/>
      <c r="F97" s="176">
        <f t="shared" si="95"/>
        <v>0</v>
      </c>
      <c r="G97" s="220"/>
      <c r="H97" s="42"/>
      <c r="I97" s="90">
        <f t="shared" si="96"/>
        <v>0</v>
      </c>
      <c r="J97" s="263">
        <v>0</v>
      </c>
      <c r="K97" s="42"/>
      <c r="L97" s="176">
        <f t="shared" si="97"/>
        <v>0</v>
      </c>
      <c r="M97" s="220"/>
      <c r="N97" s="42"/>
      <c r="O97" s="90">
        <f t="shared" si="98"/>
        <v>0</v>
      </c>
      <c r="P97" s="290"/>
      <c r="Q97" s="297"/>
    </row>
    <row r="98" spans="1:17" ht="24" hidden="1" x14ac:dyDescent="0.25">
      <c r="A98" s="30">
        <v>2234</v>
      </c>
      <c r="B98" s="43" t="s">
        <v>95</v>
      </c>
      <c r="C98" s="190">
        <f t="shared" si="24"/>
        <v>0</v>
      </c>
      <c r="D98" s="264">
        <v>0</v>
      </c>
      <c r="E98" s="45"/>
      <c r="F98" s="95">
        <f t="shared" si="95"/>
        <v>0</v>
      </c>
      <c r="G98" s="230"/>
      <c r="H98" s="45"/>
      <c r="I98" s="91">
        <f t="shared" si="96"/>
        <v>0</v>
      </c>
      <c r="J98" s="264">
        <v>0</v>
      </c>
      <c r="K98" s="45"/>
      <c r="L98" s="95">
        <f t="shared" si="97"/>
        <v>0</v>
      </c>
      <c r="M98" s="230"/>
      <c r="N98" s="45"/>
      <c r="O98" s="91">
        <f t="shared" si="98"/>
        <v>0</v>
      </c>
      <c r="P98" s="291"/>
      <c r="Q98" s="297"/>
    </row>
    <row r="99" spans="1:17" ht="24" hidden="1" x14ac:dyDescent="0.25">
      <c r="A99" s="30">
        <v>2235</v>
      </c>
      <c r="B99" s="43" t="s">
        <v>96</v>
      </c>
      <c r="C99" s="190">
        <f t="shared" si="24"/>
        <v>0</v>
      </c>
      <c r="D99" s="264">
        <v>0</v>
      </c>
      <c r="E99" s="45"/>
      <c r="F99" s="95">
        <f t="shared" si="95"/>
        <v>0</v>
      </c>
      <c r="G99" s="230"/>
      <c r="H99" s="45"/>
      <c r="I99" s="91">
        <f t="shared" si="96"/>
        <v>0</v>
      </c>
      <c r="J99" s="264">
        <v>0</v>
      </c>
      <c r="K99" s="45"/>
      <c r="L99" s="95">
        <f t="shared" si="97"/>
        <v>0</v>
      </c>
      <c r="M99" s="230"/>
      <c r="N99" s="45"/>
      <c r="O99" s="91">
        <f t="shared" si="98"/>
        <v>0</v>
      </c>
      <c r="P99" s="291"/>
      <c r="Q99" s="297"/>
    </row>
    <row r="100" spans="1:17" hidden="1" x14ac:dyDescent="0.25">
      <c r="A100" s="30">
        <v>2236</v>
      </c>
      <c r="B100" s="43" t="s">
        <v>97</v>
      </c>
      <c r="C100" s="190">
        <f t="shared" si="24"/>
        <v>0</v>
      </c>
      <c r="D100" s="264">
        <v>0</v>
      </c>
      <c r="E100" s="45"/>
      <c r="F100" s="95">
        <f t="shared" si="95"/>
        <v>0</v>
      </c>
      <c r="G100" s="230"/>
      <c r="H100" s="45"/>
      <c r="I100" s="91">
        <f t="shared" si="96"/>
        <v>0</v>
      </c>
      <c r="J100" s="264">
        <v>0</v>
      </c>
      <c r="K100" s="45"/>
      <c r="L100" s="95">
        <f t="shared" si="97"/>
        <v>0</v>
      </c>
      <c r="M100" s="230"/>
      <c r="N100" s="45"/>
      <c r="O100" s="91">
        <f t="shared" si="98"/>
        <v>0</v>
      </c>
      <c r="P100" s="291"/>
      <c r="Q100" s="297"/>
    </row>
    <row r="101" spans="1:17" x14ac:dyDescent="0.25">
      <c r="A101" s="30">
        <v>2239</v>
      </c>
      <c r="B101" s="43" t="s">
        <v>98</v>
      </c>
      <c r="C101" s="190">
        <f t="shared" si="24"/>
        <v>6617</v>
      </c>
      <c r="D101" s="264">
        <v>6617</v>
      </c>
      <c r="E101" s="705"/>
      <c r="F101" s="899">
        <f t="shared" si="95"/>
        <v>6617</v>
      </c>
      <c r="G101" s="230"/>
      <c r="H101" s="705"/>
      <c r="I101" s="899">
        <f t="shared" si="96"/>
        <v>0</v>
      </c>
      <c r="J101" s="264">
        <v>0</v>
      </c>
      <c r="K101" s="45"/>
      <c r="L101" s="95">
        <f t="shared" si="97"/>
        <v>0</v>
      </c>
      <c r="M101" s="230"/>
      <c r="N101" s="45"/>
      <c r="O101" s="91">
        <f t="shared" si="98"/>
        <v>0</v>
      </c>
      <c r="P101" s="291"/>
      <c r="Q101" s="297"/>
    </row>
    <row r="102" spans="1:17" ht="24" x14ac:dyDescent="0.25">
      <c r="A102" s="75">
        <v>2240</v>
      </c>
      <c r="B102" s="43" t="s">
        <v>99</v>
      </c>
      <c r="C102" s="190">
        <f t="shared" si="24"/>
        <v>552342</v>
      </c>
      <c r="D102" s="132">
        <f>SUM(D103:D110)</f>
        <v>472342</v>
      </c>
      <c r="E102" s="91">
        <f t="shared" ref="E102" si="99">SUM(E103:E110)</f>
        <v>80000</v>
      </c>
      <c r="F102" s="899">
        <f>SUM(F103:F110)</f>
        <v>552342</v>
      </c>
      <c r="G102" s="231">
        <f t="shared" ref="G102:I102" si="100">SUM(G103:G110)</f>
        <v>0</v>
      </c>
      <c r="H102" s="91">
        <f t="shared" si="100"/>
        <v>0</v>
      </c>
      <c r="I102" s="899">
        <f t="shared" si="100"/>
        <v>0</v>
      </c>
      <c r="J102" s="132">
        <f>SUM(J103:J110)</f>
        <v>0</v>
      </c>
      <c r="K102" s="76">
        <f t="shared" ref="K102:N102" si="101">SUM(K103:K110)</f>
        <v>0</v>
      </c>
      <c r="L102" s="95">
        <f t="shared" si="101"/>
        <v>0</v>
      </c>
      <c r="M102" s="231">
        <f t="shared" si="101"/>
        <v>0</v>
      </c>
      <c r="N102" s="76">
        <f t="shared" si="101"/>
        <v>0</v>
      </c>
      <c r="O102" s="91">
        <f>SUM(O103:O110)</f>
        <v>0</v>
      </c>
      <c r="P102" s="291"/>
      <c r="Q102" s="297"/>
    </row>
    <row r="103" spans="1:17" x14ac:dyDescent="0.25">
      <c r="A103" s="30">
        <v>2241</v>
      </c>
      <c r="B103" s="43" t="s">
        <v>100</v>
      </c>
      <c r="C103" s="190">
        <f t="shared" si="24"/>
        <v>4500</v>
      </c>
      <c r="D103" s="264">
        <v>4500</v>
      </c>
      <c r="E103" s="705"/>
      <c r="F103" s="899">
        <f t="shared" ref="F103:F110" si="102">D103+E103</f>
        <v>4500</v>
      </c>
      <c r="G103" s="230"/>
      <c r="H103" s="705"/>
      <c r="I103" s="899">
        <f t="shared" ref="I103:I110" si="103">G103+H103</f>
        <v>0</v>
      </c>
      <c r="J103" s="264">
        <v>0</v>
      </c>
      <c r="K103" s="45"/>
      <c r="L103" s="95">
        <f t="shared" ref="L103:L110" si="104">J103+K103</f>
        <v>0</v>
      </c>
      <c r="M103" s="230"/>
      <c r="N103" s="45"/>
      <c r="O103" s="91">
        <f t="shared" ref="O103:O110" si="105">M103+N103</f>
        <v>0</v>
      </c>
      <c r="P103" s="291"/>
      <c r="Q103" s="297"/>
    </row>
    <row r="104" spans="1:17" hidden="1" x14ac:dyDescent="0.25">
      <c r="A104" s="30">
        <v>2242</v>
      </c>
      <c r="B104" s="43" t="s">
        <v>101</v>
      </c>
      <c r="C104" s="190">
        <f t="shared" si="24"/>
        <v>0</v>
      </c>
      <c r="D104" s="264">
        <v>0</v>
      </c>
      <c r="E104" s="45"/>
      <c r="F104" s="95">
        <f t="shared" si="102"/>
        <v>0</v>
      </c>
      <c r="G104" s="230"/>
      <c r="H104" s="45"/>
      <c r="I104" s="91">
        <f t="shared" si="103"/>
        <v>0</v>
      </c>
      <c r="J104" s="264">
        <v>0</v>
      </c>
      <c r="K104" s="45"/>
      <c r="L104" s="95">
        <f t="shared" si="104"/>
        <v>0</v>
      </c>
      <c r="M104" s="230"/>
      <c r="N104" s="45"/>
      <c r="O104" s="91">
        <f t="shared" si="105"/>
        <v>0</v>
      </c>
      <c r="P104" s="291"/>
      <c r="Q104" s="297"/>
    </row>
    <row r="105" spans="1:17" ht="24" hidden="1" x14ac:dyDescent="0.25">
      <c r="A105" s="30">
        <v>2243</v>
      </c>
      <c r="B105" s="43" t="s">
        <v>102</v>
      </c>
      <c r="C105" s="190">
        <f t="shared" si="24"/>
        <v>0</v>
      </c>
      <c r="D105" s="264">
        <v>0</v>
      </c>
      <c r="E105" s="45"/>
      <c r="F105" s="95">
        <f t="shared" si="102"/>
        <v>0</v>
      </c>
      <c r="G105" s="230"/>
      <c r="H105" s="45"/>
      <c r="I105" s="91">
        <f t="shared" si="103"/>
        <v>0</v>
      </c>
      <c r="J105" s="264">
        <v>0</v>
      </c>
      <c r="K105" s="45"/>
      <c r="L105" s="95">
        <f t="shared" si="104"/>
        <v>0</v>
      </c>
      <c r="M105" s="230"/>
      <c r="N105" s="45"/>
      <c r="O105" s="91">
        <f t="shared" si="105"/>
        <v>0</v>
      </c>
      <c r="P105" s="291"/>
      <c r="Q105" s="297"/>
    </row>
    <row r="106" spans="1:17" x14ac:dyDescent="0.25">
      <c r="A106" s="30">
        <v>2244</v>
      </c>
      <c r="B106" s="43" t="s">
        <v>103</v>
      </c>
      <c r="C106" s="190">
        <f t="shared" si="24"/>
        <v>530092</v>
      </c>
      <c r="D106" s="264">
        <v>450092</v>
      </c>
      <c r="E106" s="705">
        <v>80000</v>
      </c>
      <c r="F106" s="899">
        <f t="shared" si="102"/>
        <v>530092</v>
      </c>
      <c r="G106" s="230"/>
      <c r="H106" s="705"/>
      <c r="I106" s="899">
        <f t="shared" si="103"/>
        <v>0</v>
      </c>
      <c r="J106" s="264">
        <v>0</v>
      </c>
      <c r="K106" s="45"/>
      <c r="L106" s="95">
        <f t="shared" si="104"/>
        <v>0</v>
      </c>
      <c r="M106" s="230"/>
      <c r="N106" s="45"/>
      <c r="O106" s="91">
        <f t="shared" si="105"/>
        <v>0</v>
      </c>
      <c r="P106" s="291"/>
      <c r="Q106" s="297"/>
    </row>
    <row r="107" spans="1:17" hidden="1" x14ac:dyDescent="0.25">
      <c r="A107" s="30">
        <v>2246</v>
      </c>
      <c r="B107" s="43" t="s">
        <v>104</v>
      </c>
      <c r="C107" s="190">
        <f t="shared" si="24"/>
        <v>0</v>
      </c>
      <c r="D107" s="264">
        <v>0</v>
      </c>
      <c r="E107" s="45"/>
      <c r="F107" s="95">
        <f t="shared" si="102"/>
        <v>0</v>
      </c>
      <c r="G107" s="230"/>
      <c r="H107" s="45"/>
      <c r="I107" s="91">
        <f t="shared" si="103"/>
        <v>0</v>
      </c>
      <c r="J107" s="264">
        <v>0</v>
      </c>
      <c r="K107" s="45"/>
      <c r="L107" s="95">
        <f t="shared" si="104"/>
        <v>0</v>
      </c>
      <c r="M107" s="230"/>
      <c r="N107" s="45"/>
      <c r="O107" s="91">
        <f t="shared" si="105"/>
        <v>0</v>
      </c>
      <c r="P107" s="291"/>
      <c r="Q107" s="297"/>
    </row>
    <row r="108" spans="1:17" x14ac:dyDescent="0.25">
      <c r="A108" s="30">
        <v>2247</v>
      </c>
      <c r="B108" s="43" t="s">
        <v>105</v>
      </c>
      <c r="C108" s="190">
        <f t="shared" si="24"/>
        <v>17750</v>
      </c>
      <c r="D108" s="264">
        <v>17750</v>
      </c>
      <c r="E108" s="705"/>
      <c r="F108" s="899">
        <f t="shared" si="102"/>
        <v>17750</v>
      </c>
      <c r="G108" s="230"/>
      <c r="H108" s="705"/>
      <c r="I108" s="899">
        <f t="shared" si="103"/>
        <v>0</v>
      </c>
      <c r="J108" s="264">
        <v>0</v>
      </c>
      <c r="K108" s="45"/>
      <c r="L108" s="95">
        <f t="shared" si="104"/>
        <v>0</v>
      </c>
      <c r="M108" s="230"/>
      <c r="N108" s="45"/>
      <c r="O108" s="91">
        <f t="shared" si="105"/>
        <v>0</v>
      </c>
      <c r="P108" s="291"/>
      <c r="Q108" s="297"/>
    </row>
    <row r="109" spans="1:17" ht="24" hidden="1" x14ac:dyDescent="0.25">
      <c r="A109" s="30">
        <v>2248</v>
      </c>
      <c r="B109" s="43" t="s">
        <v>106</v>
      </c>
      <c r="C109" s="190">
        <f t="shared" si="24"/>
        <v>0</v>
      </c>
      <c r="D109" s="264">
        <v>0</v>
      </c>
      <c r="E109" s="45"/>
      <c r="F109" s="95">
        <f t="shared" si="102"/>
        <v>0</v>
      </c>
      <c r="G109" s="230"/>
      <c r="H109" s="45"/>
      <c r="I109" s="91">
        <f t="shared" si="103"/>
        <v>0</v>
      </c>
      <c r="J109" s="264">
        <v>0</v>
      </c>
      <c r="K109" s="45"/>
      <c r="L109" s="95">
        <f t="shared" si="104"/>
        <v>0</v>
      </c>
      <c r="M109" s="230"/>
      <c r="N109" s="45"/>
      <c r="O109" s="91">
        <f t="shared" si="105"/>
        <v>0</v>
      </c>
      <c r="P109" s="291"/>
      <c r="Q109" s="297"/>
    </row>
    <row r="110" spans="1:17" ht="24" hidden="1" x14ac:dyDescent="0.25">
      <c r="A110" s="30">
        <v>2249</v>
      </c>
      <c r="B110" s="43" t="s">
        <v>107</v>
      </c>
      <c r="C110" s="190">
        <f t="shared" si="24"/>
        <v>0</v>
      </c>
      <c r="D110" s="264">
        <v>0</v>
      </c>
      <c r="E110" s="45"/>
      <c r="F110" s="95">
        <f t="shared" si="102"/>
        <v>0</v>
      </c>
      <c r="G110" s="230"/>
      <c r="H110" s="45"/>
      <c r="I110" s="91">
        <f t="shared" si="103"/>
        <v>0</v>
      </c>
      <c r="J110" s="264">
        <v>0</v>
      </c>
      <c r="K110" s="45"/>
      <c r="L110" s="95">
        <f t="shared" si="104"/>
        <v>0</v>
      </c>
      <c r="M110" s="230"/>
      <c r="N110" s="45"/>
      <c r="O110" s="91">
        <f t="shared" si="105"/>
        <v>0</v>
      </c>
      <c r="P110" s="291"/>
      <c r="Q110" s="297"/>
    </row>
    <row r="111" spans="1:17" hidden="1" x14ac:dyDescent="0.25">
      <c r="A111" s="75">
        <v>2250</v>
      </c>
      <c r="B111" s="43" t="s">
        <v>108</v>
      </c>
      <c r="C111" s="190">
        <f t="shared" si="24"/>
        <v>0</v>
      </c>
      <c r="D111" s="132">
        <f>SUM(D112:D114)</f>
        <v>0</v>
      </c>
      <c r="E111" s="76">
        <f t="shared" ref="E111" si="106">SUM(E112:E114)</f>
        <v>0</v>
      </c>
      <c r="F111" s="95">
        <f>SUM(F112:F114)</f>
        <v>0</v>
      </c>
      <c r="G111" s="231">
        <f t="shared" ref="G111:I111" si="107">SUM(G112:G114)</f>
        <v>0</v>
      </c>
      <c r="H111" s="76">
        <f t="shared" si="107"/>
        <v>0</v>
      </c>
      <c r="I111" s="91">
        <f t="shared" si="107"/>
        <v>0</v>
      </c>
      <c r="J111" s="132">
        <f>SUM(J112:J114)</f>
        <v>0</v>
      </c>
      <c r="K111" s="76">
        <f t="shared" ref="K111:N111" si="108">SUM(K112:K114)</f>
        <v>0</v>
      </c>
      <c r="L111" s="95">
        <f t="shared" si="108"/>
        <v>0</v>
      </c>
      <c r="M111" s="231">
        <f t="shared" si="108"/>
        <v>0</v>
      </c>
      <c r="N111" s="76">
        <f t="shared" si="108"/>
        <v>0</v>
      </c>
      <c r="O111" s="91">
        <f>SUM(O112:O114)</f>
        <v>0</v>
      </c>
      <c r="P111" s="291"/>
      <c r="Q111" s="297"/>
    </row>
    <row r="112" spans="1:17" hidden="1" x14ac:dyDescent="0.25">
      <c r="A112" s="30">
        <v>2251</v>
      </c>
      <c r="B112" s="43" t="s">
        <v>109</v>
      </c>
      <c r="C112" s="190">
        <f t="shared" si="24"/>
        <v>0</v>
      </c>
      <c r="D112" s="264">
        <v>0</v>
      </c>
      <c r="E112" s="45"/>
      <c r="F112" s="95">
        <f t="shared" ref="F112:F114" si="109">D112+E112</f>
        <v>0</v>
      </c>
      <c r="G112" s="230"/>
      <c r="H112" s="45"/>
      <c r="I112" s="91">
        <f t="shared" ref="I112:I114" si="110">G112+H112</f>
        <v>0</v>
      </c>
      <c r="J112" s="264">
        <v>0</v>
      </c>
      <c r="K112" s="45"/>
      <c r="L112" s="95">
        <f t="shared" ref="L112:L114" si="111">J112+K112</f>
        <v>0</v>
      </c>
      <c r="M112" s="230"/>
      <c r="N112" s="45"/>
      <c r="O112" s="91">
        <f t="shared" ref="O112:O114" si="112">M112+N112</f>
        <v>0</v>
      </c>
      <c r="P112" s="291"/>
      <c r="Q112" s="297"/>
    </row>
    <row r="113" spans="1:17" hidden="1" x14ac:dyDescent="0.25">
      <c r="A113" s="30">
        <v>2252</v>
      </c>
      <c r="B113" s="43" t="s">
        <v>110</v>
      </c>
      <c r="C113" s="190">
        <f t="shared" ref="C113:C176" si="113">SUM(F113,I113,L113,O113)</f>
        <v>0</v>
      </c>
      <c r="D113" s="264">
        <v>0</v>
      </c>
      <c r="E113" s="45"/>
      <c r="F113" s="95">
        <f t="shared" si="109"/>
        <v>0</v>
      </c>
      <c r="G113" s="230"/>
      <c r="H113" s="45"/>
      <c r="I113" s="91">
        <f t="shared" si="110"/>
        <v>0</v>
      </c>
      <c r="J113" s="264">
        <v>0</v>
      </c>
      <c r="K113" s="45"/>
      <c r="L113" s="95">
        <f t="shared" si="111"/>
        <v>0</v>
      </c>
      <c r="M113" s="230"/>
      <c r="N113" s="45"/>
      <c r="O113" s="91">
        <f t="shared" si="112"/>
        <v>0</v>
      </c>
      <c r="P113" s="291"/>
      <c r="Q113" s="297"/>
    </row>
    <row r="114" spans="1:17" hidden="1" x14ac:dyDescent="0.25">
      <c r="A114" s="30">
        <v>2259</v>
      </c>
      <c r="B114" s="43" t="s">
        <v>111</v>
      </c>
      <c r="C114" s="190">
        <f t="shared" si="113"/>
        <v>0</v>
      </c>
      <c r="D114" s="264">
        <v>0</v>
      </c>
      <c r="E114" s="45"/>
      <c r="F114" s="95">
        <f t="shared" si="109"/>
        <v>0</v>
      </c>
      <c r="G114" s="230"/>
      <c r="H114" s="45"/>
      <c r="I114" s="91">
        <f t="shared" si="110"/>
        <v>0</v>
      </c>
      <c r="J114" s="264">
        <v>0</v>
      </c>
      <c r="K114" s="45"/>
      <c r="L114" s="95">
        <f t="shared" si="111"/>
        <v>0</v>
      </c>
      <c r="M114" s="230"/>
      <c r="N114" s="45"/>
      <c r="O114" s="91">
        <f t="shared" si="112"/>
        <v>0</v>
      </c>
      <c r="P114" s="291"/>
      <c r="Q114" s="297"/>
    </row>
    <row r="115" spans="1:17" x14ac:dyDescent="0.25">
      <c r="A115" s="75">
        <v>2260</v>
      </c>
      <c r="B115" s="43" t="s">
        <v>112</v>
      </c>
      <c r="C115" s="190">
        <f t="shared" si="113"/>
        <v>128695</v>
      </c>
      <c r="D115" s="132">
        <f>SUM(D116:D120)</f>
        <v>91618</v>
      </c>
      <c r="E115" s="91">
        <f t="shared" ref="E115" si="114">SUM(E116:E120)</f>
        <v>0</v>
      </c>
      <c r="F115" s="899">
        <f>SUM(F116:F120)</f>
        <v>91618</v>
      </c>
      <c r="G115" s="231">
        <f t="shared" ref="G115:I115" si="115">SUM(G116:G120)</f>
        <v>0</v>
      </c>
      <c r="H115" s="91">
        <f t="shared" si="115"/>
        <v>0</v>
      </c>
      <c r="I115" s="899">
        <f t="shared" si="115"/>
        <v>0</v>
      </c>
      <c r="J115" s="132">
        <f>SUM(J116:J120)</f>
        <v>37077</v>
      </c>
      <c r="K115" s="76">
        <f t="shared" ref="K115:N115" si="116">SUM(K116:K120)</f>
        <v>0</v>
      </c>
      <c r="L115" s="95">
        <f t="shared" si="116"/>
        <v>37077</v>
      </c>
      <c r="M115" s="231">
        <f t="shared" si="116"/>
        <v>0</v>
      </c>
      <c r="N115" s="76">
        <f t="shared" si="116"/>
        <v>0</v>
      </c>
      <c r="O115" s="91">
        <f>SUM(O116:O120)</f>
        <v>0</v>
      </c>
      <c r="P115" s="291"/>
      <c r="Q115" s="297"/>
    </row>
    <row r="116" spans="1:17" x14ac:dyDescent="0.25">
      <c r="A116" s="30">
        <v>2261</v>
      </c>
      <c r="B116" s="43" t="s">
        <v>113</v>
      </c>
      <c r="C116" s="190">
        <f t="shared" si="113"/>
        <v>93923</v>
      </c>
      <c r="D116" s="264">
        <v>56846</v>
      </c>
      <c r="E116" s="705"/>
      <c r="F116" s="899">
        <f t="shared" ref="F116:F120" si="117">D116+E116</f>
        <v>56846</v>
      </c>
      <c r="G116" s="230"/>
      <c r="H116" s="705"/>
      <c r="I116" s="899">
        <f t="shared" ref="I116:I120" si="118">G116+H116</f>
        <v>0</v>
      </c>
      <c r="J116" s="264">
        <v>37077</v>
      </c>
      <c r="K116" s="45"/>
      <c r="L116" s="95">
        <f t="shared" ref="L116:L120" si="119">J116+K116</f>
        <v>37077</v>
      </c>
      <c r="M116" s="230"/>
      <c r="N116" s="45"/>
      <c r="O116" s="91">
        <f t="shared" ref="O116:O120" si="120">M116+N116</f>
        <v>0</v>
      </c>
      <c r="P116" s="291"/>
      <c r="Q116" s="297"/>
    </row>
    <row r="117" spans="1:17" hidden="1" x14ac:dyDescent="0.25">
      <c r="A117" s="30">
        <v>2262</v>
      </c>
      <c r="B117" s="43" t="s">
        <v>114</v>
      </c>
      <c r="C117" s="190">
        <f t="shared" si="113"/>
        <v>0</v>
      </c>
      <c r="D117" s="264">
        <v>0</v>
      </c>
      <c r="E117" s="45"/>
      <c r="F117" s="95">
        <f t="shared" si="117"/>
        <v>0</v>
      </c>
      <c r="G117" s="230"/>
      <c r="H117" s="45"/>
      <c r="I117" s="91">
        <f t="shared" si="118"/>
        <v>0</v>
      </c>
      <c r="J117" s="264">
        <v>0</v>
      </c>
      <c r="K117" s="45"/>
      <c r="L117" s="95">
        <f t="shared" si="119"/>
        <v>0</v>
      </c>
      <c r="M117" s="230"/>
      <c r="N117" s="45"/>
      <c r="O117" s="91">
        <f t="shared" si="120"/>
        <v>0</v>
      </c>
      <c r="P117" s="291"/>
      <c r="Q117" s="297"/>
    </row>
    <row r="118" spans="1:17" x14ac:dyDescent="0.25">
      <c r="A118" s="30">
        <v>2263</v>
      </c>
      <c r="B118" s="43" t="s">
        <v>115</v>
      </c>
      <c r="C118" s="190">
        <f t="shared" si="113"/>
        <v>30916</v>
      </c>
      <c r="D118" s="264">
        <v>30916</v>
      </c>
      <c r="E118" s="705"/>
      <c r="F118" s="899">
        <f t="shared" si="117"/>
        <v>30916</v>
      </c>
      <c r="G118" s="230"/>
      <c r="H118" s="705"/>
      <c r="I118" s="899">
        <f t="shared" si="118"/>
        <v>0</v>
      </c>
      <c r="J118" s="264">
        <v>0</v>
      </c>
      <c r="K118" s="45"/>
      <c r="L118" s="95">
        <f t="shared" si="119"/>
        <v>0</v>
      </c>
      <c r="M118" s="230"/>
      <c r="N118" s="45"/>
      <c r="O118" s="91">
        <f t="shared" si="120"/>
        <v>0</v>
      </c>
      <c r="P118" s="291"/>
      <c r="Q118" s="297"/>
    </row>
    <row r="119" spans="1:17" hidden="1" x14ac:dyDescent="0.25">
      <c r="A119" s="30">
        <v>2264</v>
      </c>
      <c r="B119" s="43" t="s">
        <v>116</v>
      </c>
      <c r="C119" s="190">
        <f t="shared" si="113"/>
        <v>0</v>
      </c>
      <c r="D119" s="264">
        <v>0</v>
      </c>
      <c r="E119" s="45"/>
      <c r="F119" s="95">
        <f t="shared" si="117"/>
        <v>0</v>
      </c>
      <c r="G119" s="230"/>
      <c r="H119" s="45"/>
      <c r="I119" s="91">
        <f t="shared" si="118"/>
        <v>0</v>
      </c>
      <c r="J119" s="264">
        <v>0</v>
      </c>
      <c r="K119" s="45"/>
      <c r="L119" s="95">
        <f t="shared" si="119"/>
        <v>0</v>
      </c>
      <c r="M119" s="230"/>
      <c r="N119" s="45"/>
      <c r="O119" s="91">
        <f t="shared" si="120"/>
        <v>0</v>
      </c>
      <c r="P119" s="291"/>
      <c r="Q119" s="297"/>
    </row>
    <row r="120" spans="1:17" x14ac:dyDescent="0.25">
      <c r="A120" s="30">
        <v>2269</v>
      </c>
      <c r="B120" s="43" t="s">
        <v>117</v>
      </c>
      <c r="C120" s="190">
        <f t="shared" si="113"/>
        <v>3856</v>
      </c>
      <c r="D120" s="264">
        <v>3856</v>
      </c>
      <c r="E120" s="705"/>
      <c r="F120" s="899">
        <f t="shared" si="117"/>
        <v>3856</v>
      </c>
      <c r="G120" s="230"/>
      <c r="H120" s="705"/>
      <c r="I120" s="899">
        <f t="shared" si="118"/>
        <v>0</v>
      </c>
      <c r="J120" s="264">
        <v>0</v>
      </c>
      <c r="K120" s="45"/>
      <c r="L120" s="95">
        <f t="shared" si="119"/>
        <v>0</v>
      </c>
      <c r="M120" s="230"/>
      <c r="N120" s="45"/>
      <c r="O120" s="91">
        <f t="shared" si="120"/>
        <v>0</v>
      </c>
      <c r="P120" s="291"/>
      <c r="Q120" s="297"/>
    </row>
    <row r="121" spans="1:17" x14ac:dyDescent="0.25">
      <c r="A121" s="75">
        <v>2270</v>
      </c>
      <c r="B121" s="43" t="s">
        <v>118</v>
      </c>
      <c r="C121" s="190">
        <f t="shared" si="113"/>
        <v>73100</v>
      </c>
      <c r="D121" s="132">
        <f>SUM(D122:D126)</f>
        <v>73100</v>
      </c>
      <c r="E121" s="91">
        <f t="shared" ref="E121" si="121">SUM(E122:E126)</f>
        <v>0</v>
      </c>
      <c r="F121" s="899">
        <f>SUM(F122:F126)</f>
        <v>73100</v>
      </c>
      <c r="G121" s="231">
        <f t="shared" ref="G121:I121" si="122">SUM(G122:G126)</f>
        <v>0</v>
      </c>
      <c r="H121" s="91">
        <f t="shared" si="122"/>
        <v>0</v>
      </c>
      <c r="I121" s="899">
        <f t="shared" si="122"/>
        <v>0</v>
      </c>
      <c r="J121" s="132">
        <f>SUM(J122:J126)</f>
        <v>0</v>
      </c>
      <c r="K121" s="76">
        <f t="shared" ref="K121:N121" si="123">SUM(K122:K126)</f>
        <v>0</v>
      </c>
      <c r="L121" s="95">
        <f t="shared" si="123"/>
        <v>0</v>
      </c>
      <c r="M121" s="231">
        <f t="shared" si="123"/>
        <v>0</v>
      </c>
      <c r="N121" s="76">
        <f t="shared" si="123"/>
        <v>0</v>
      </c>
      <c r="O121" s="91">
        <f>SUM(O122:O126)</f>
        <v>0</v>
      </c>
      <c r="P121" s="291"/>
      <c r="Q121" s="297"/>
    </row>
    <row r="122" spans="1:17" hidden="1" x14ac:dyDescent="0.25">
      <c r="A122" s="30">
        <v>2272</v>
      </c>
      <c r="B122" s="94" t="s">
        <v>119</v>
      </c>
      <c r="C122" s="190">
        <f t="shared" si="113"/>
        <v>0</v>
      </c>
      <c r="D122" s="264">
        <v>0</v>
      </c>
      <c r="E122" s="45"/>
      <c r="F122" s="95">
        <f t="shared" ref="F122:F126" si="124">D122+E122</f>
        <v>0</v>
      </c>
      <c r="G122" s="230"/>
      <c r="H122" s="45"/>
      <c r="I122" s="91">
        <f t="shared" ref="I122:I126" si="125">G122+H122</f>
        <v>0</v>
      </c>
      <c r="J122" s="264">
        <v>0</v>
      </c>
      <c r="K122" s="45"/>
      <c r="L122" s="95">
        <f t="shared" ref="L122:L126" si="126">J122+K122</f>
        <v>0</v>
      </c>
      <c r="M122" s="230"/>
      <c r="N122" s="45"/>
      <c r="O122" s="91">
        <f t="shared" ref="O122:O126" si="127">M122+N122</f>
        <v>0</v>
      </c>
      <c r="P122" s="291"/>
      <c r="Q122" s="297"/>
    </row>
    <row r="123" spans="1:17" hidden="1" x14ac:dyDescent="0.25">
      <c r="A123" s="30">
        <v>2274</v>
      </c>
      <c r="B123" s="120" t="s">
        <v>306</v>
      </c>
      <c r="C123" s="190">
        <f t="shared" si="113"/>
        <v>0</v>
      </c>
      <c r="D123" s="264">
        <v>0</v>
      </c>
      <c r="E123" s="45"/>
      <c r="F123" s="95">
        <f t="shared" si="124"/>
        <v>0</v>
      </c>
      <c r="G123" s="230"/>
      <c r="H123" s="45"/>
      <c r="I123" s="91">
        <f t="shared" si="125"/>
        <v>0</v>
      </c>
      <c r="J123" s="264">
        <v>0</v>
      </c>
      <c r="K123" s="45"/>
      <c r="L123" s="95">
        <f t="shared" si="126"/>
        <v>0</v>
      </c>
      <c r="M123" s="230"/>
      <c r="N123" s="45"/>
      <c r="O123" s="91">
        <f t="shared" si="127"/>
        <v>0</v>
      </c>
      <c r="P123" s="291"/>
      <c r="Q123" s="297"/>
    </row>
    <row r="124" spans="1:17" hidden="1" x14ac:dyDescent="0.25">
      <c r="A124" s="30">
        <v>2275</v>
      </c>
      <c r="B124" s="43" t="s">
        <v>120</v>
      </c>
      <c r="C124" s="190">
        <f t="shared" si="113"/>
        <v>0</v>
      </c>
      <c r="D124" s="264">
        <v>0</v>
      </c>
      <c r="E124" s="45"/>
      <c r="F124" s="95">
        <f t="shared" si="124"/>
        <v>0</v>
      </c>
      <c r="G124" s="230"/>
      <c r="H124" s="45"/>
      <c r="I124" s="91">
        <f t="shared" si="125"/>
        <v>0</v>
      </c>
      <c r="J124" s="264">
        <v>0</v>
      </c>
      <c r="K124" s="45"/>
      <c r="L124" s="95">
        <f t="shared" si="126"/>
        <v>0</v>
      </c>
      <c r="M124" s="230"/>
      <c r="N124" s="45"/>
      <c r="O124" s="91">
        <f t="shared" si="127"/>
        <v>0</v>
      </c>
      <c r="P124" s="291"/>
      <c r="Q124" s="297"/>
    </row>
    <row r="125" spans="1:17" ht="24" x14ac:dyDescent="0.25">
      <c r="A125" s="30">
        <v>2276</v>
      </c>
      <c r="B125" s="43" t="s">
        <v>121</v>
      </c>
      <c r="C125" s="190">
        <f t="shared" si="113"/>
        <v>1000</v>
      </c>
      <c r="D125" s="264">
        <v>1000</v>
      </c>
      <c r="E125" s="705"/>
      <c r="F125" s="899">
        <f t="shared" si="124"/>
        <v>1000</v>
      </c>
      <c r="G125" s="230"/>
      <c r="H125" s="705"/>
      <c r="I125" s="899">
        <f t="shared" si="125"/>
        <v>0</v>
      </c>
      <c r="J125" s="264">
        <v>0</v>
      </c>
      <c r="K125" s="45"/>
      <c r="L125" s="95">
        <f t="shared" si="126"/>
        <v>0</v>
      </c>
      <c r="M125" s="230"/>
      <c r="N125" s="45"/>
      <c r="O125" s="91">
        <f t="shared" si="127"/>
        <v>0</v>
      </c>
      <c r="P125" s="291"/>
      <c r="Q125" s="297"/>
    </row>
    <row r="126" spans="1:17" x14ac:dyDescent="0.25">
      <c r="A126" s="30">
        <v>2279</v>
      </c>
      <c r="B126" s="43" t="s">
        <v>122</v>
      </c>
      <c r="C126" s="190">
        <f t="shared" si="113"/>
        <v>72100</v>
      </c>
      <c r="D126" s="264">
        <v>72100</v>
      </c>
      <c r="E126" s="705"/>
      <c r="F126" s="899">
        <f t="shared" si="124"/>
        <v>72100</v>
      </c>
      <c r="G126" s="230"/>
      <c r="H126" s="705"/>
      <c r="I126" s="899">
        <f t="shared" si="125"/>
        <v>0</v>
      </c>
      <c r="J126" s="264">
        <v>0</v>
      </c>
      <c r="K126" s="45"/>
      <c r="L126" s="95">
        <f t="shared" si="126"/>
        <v>0</v>
      </c>
      <c r="M126" s="230"/>
      <c r="N126" s="45"/>
      <c r="O126" s="91">
        <f t="shared" si="127"/>
        <v>0</v>
      </c>
      <c r="P126" s="291"/>
      <c r="Q126" s="297"/>
    </row>
    <row r="127" spans="1:17" ht="24" hidden="1" x14ac:dyDescent="0.25">
      <c r="A127" s="650">
        <v>2280</v>
      </c>
      <c r="B127" s="40" t="s">
        <v>123</v>
      </c>
      <c r="C127" s="189">
        <f t="shared" si="113"/>
        <v>0</v>
      </c>
      <c r="D127" s="131">
        <f>SUM(D128)</f>
        <v>0</v>
      </c>
      <c r="E127" s="79">
        <f>SUM(E128)</f>
        <v>0</v>
      </c>
      <c r="F127" s="176">
        <f t="shared" ref="F127:O127" si="128">SUM(F128)</f>
        <v>0</v>
      </c>
      <c r="G127" s="233">
        <f t="shared" si="128"/>
        <v>0</v>
      </c>
      <c r="H127" s="79">
        <f t="shared" si="128"/>
        <v>0</v>
      </c>
      <c r="I127" s="90">
        <f t="shared" si="128"/>
        <v>0</v>
      </c>
      <c r="J127" s="131">
        <f>SUM(J128)</f>
        <v>0</v>
      </c>
      <c r="K127" s="79">
        <f t="shared" si="128"/>
        <v>0</v>
      </c>
      <c r="L127" s="176">
        <f t="shared" si="128"/>
        <v>0</v>
      </c>
      <c r="M127" s="233">
        <f t="shared" si="128"/>
        <v>0</v>
      </c>
      <c r="N127" s="79">
        <f t="shared" si="128"/>
        <v>0</v>
      </c>
      <c r="O127" s="91">
        <f t="shared" si="128"/>
        <v>0</v>
      </c>
      <c r="P127" s="291"/>
      <c r="Q127" s="297"/>
    </row>
    <row r="128" spans="1:17" hidden="1" x14ac:dyDescent="0.25">
      <c r="A128" s="30">
        <v>2283</v>
      </c>
      <c r="B128" s="43" t="s">
        <v>124</v>
      </c>
      <c r="C128" s="190">
        <f t="shared" si="113"/>
        <v>0</v>
      </c>
      <c r="D128" s="264">
        <v>0</v>
      </c>
      <c r="E128" s="45"/>
      <c r="F128" s="95">
        <f>D128+E128</f>
        <v>0</v>
      </c>
      <c r="G128" s="230"/>
      <c r="H128" s="45"/>
      <c r="I128" s="91">
        <f>G128+H128</f>
        <v>0</v>
      </c>
      <c r="J128" s="264">
        <v>0</v>
      </c>
      <c r="K128" s="45"/>
      <c r="L128" s="95">
        <f>J128+K128</f>
        <v>0</v>
      </c>
      <c r="M128" s="230"/>
      <c r="N128" s="45"/>
      <c r="O128" s="91">
        <f>M128+N128</f>
        <v>0</v>
      </c>
      <c r="P128" s="291"/>
      <c r="Q128" s="297"/>
    </row>
    <row r="129" spans="1:17" ht="38.25" customHeight="1" x14ac:dyDescent="0.25">
      <c r="A129" s="35">
        <v>2300</v>
      </c>
      <c r="B129" s="72" t="s">
        <v>125</v>
      </c>
      <c r="C129" s="188">
        <f t="shared" si="113"/>
        <v>1500</v>
      </c>
      <c r="D129" s="130">
        <f>SUM(D130,D135,D139,D140,D143,D150,D158,D159,D162)</f>
        <v>1500</v>
      </c>
      <c r="E129" s="123">
        <f t="shared" ref="E129" si="129">SUM(E130,E135,E139,E140,E143,E150,E158,E159,E162)</f>
        <v>0</v>
      </c>
      <c r="F129" s="898">
        <f>SUM(F130,F135,F139,F140,F143,F150,F158,F159,F162)</f>
        <v>1500</v>
      </c>
      <c r="G129" s="228">
        <f t="shared" ref="G129:I129" si="130">SUM(G130,G135,G139,G140,G143,G150,G158,G159,G162)</f>
        <v>0</v>
      </c>
      <c r="H129" s="123">
        <f t="shared" si="130"/>
        <v>0</v>
      </c>
      <c r="I129" s="898">
        <f t="shared" si="130"/>
        <v>0</v>
      </c>
      <c r="J129" s="130">
        <f>SUM(J130,J135,J139,J140,J143,J150,J158,J159,J162)</f>
        <v>0</v>
      </c>
      <c r="K129" s="38">
        <f t="shared" ref="K129:N129" si="131">SUM(K130,K135,K139,K140,K143,K150,K158,K159,K162)</f>
        <v>0</v>
      </c>
      <c r="L129" s="175">
        <f t="shared" si="131"/>
        <v>0</v>
      </c>
      <c r="M129" s="228">
        <f t="shared" si="131"/>
        <v>0</v>
      </c>
      <c r="N129" s="38">
        <f t="shared" si="131"/>
        <v>0</v>
      </c>
      <c r="O129" s="123">
        <f>SUM(O130,O135,O139,O140,O143,O150,O158,O159,O162)</f>
        <v>0</v>
      </c>
      <c r="P129" s="293"/>
      <c r="Q129" s="297"/>
    </row>
    <row r="130" spans="1:17" ht="24" x14ac:dyDescent="0.25">
      <c r="A130" s="650">
        <v>2310</v>
      </c>
      <c r="B130" s="40" t="s">
        <v>126</v>
      </c>
      <c r="C130" s="189">
        <f t="shared" si="113"/>
        <v>1500</v>
      </c>
      <c r="D130" s="131">
        <f>SUM(D131:D134)</f>
        <v>1500</v>
      </c>
      <c r="E130" s="90">
        <f t="shared" ref="E130:O130" si="132">SUM(E131:E134)</f>
        <v>0</v>
      </c>
      <c r="F130" s="900">
        <f t="shared" si="132"/>
        <v>1500</v>
      </c>
      <c r="G130" s="233">
        <f t="shared" si="132"/>
        <v>0</v>
      </c>
      <c r="H130" s="90">
        <f t="shared" si="132"/>
        <v>0</v>
      </c>
      <c r="I130" s="900">
        <f t="shared" si="132"/>
        <v>0</v>
      </c>
      <c r="J130" s="131">
        <f>SUM(J131:J134)</f>
        <v>0</v>
      </c>
      <c r="K130" s="79">
        <f t="shared" si="132"/>
        <v>0</v>
      </c>
      <c r="L130" s="176">
        <f t="shared" si="132"/>
        <v>0</v>
      </c>
      <c r="M130" s="233">
        <f t="shared" si="132"/>
        <v>0</v>
      </c>
      <c r="N130" s="79">
        <f t="shared" si="132"/>
        <v>0</v>
      </c>
      <c r="O130" s="90">
        <f t="shared" si="132"/>
        <v>0</v>
      </c>
      <c r="P130" s="290"/>
      <c r="Q130" s="297"/>
    </row>
    <row r="131" spans="1:17" hidden="1" x14ac:dyDescent="0.25">
      <c r="A131" s="30">
        <v>2311</v>
      </c>
      <c r="B131" s="43" t="s">
        <v>127</v>
      </c>
      <c r="C131" s="190">
        <f t="shared" si="113"/>
        <v>0</v>
      </c>
      <c r="D131" s="264">
        <v>0</v>
      </c>
      <c r="E131" s="45"/>
      <c r="F131" s="95">
        <f t="shared" ref="F131:F134" si="133">D131+E131</f>
        <v>0</v>
      </c>
      <c r="G131" s="230"/>
      <c r="H131" s="45"/>
      <c r="I131" s="91">
        <f t="shared" ref="I131:I134" si="134">G131+H131</f>
        <v>0</v>
      </c>
      <c r="J131" s="264">
        <v>0</v>
      </c>
      <c r="K131" s="45"/>
      <c r="L131" s="95">
        <f t="shared" ref="L131:L134" si="135">J131+K131</f>
        <v>0</v>
      </c>
      <c r="M131" s="230"/>
      <c r="N131" s="45"/>
      <c r="O131" s="91">
        <f t="shared" ref="O131:O134" si="136">M131+N131</f>
        <v>0</v>
      </c>
      <c r="P131" s="291"/>
      <c r="Q131" s="297"/>
    </row>
    <row r="132" spans="1:17" x14ac:dyDescent="0.25">
      <c r="A132" s="30">
        <v>2312</v>
      </c>
      <c r="B132" s="43" t="s">
        <v>128</v>
      </c>
      <c r="C132" s="190">
        <f t="shared" si="113"/>
        <v>1500</v>
      </c>
      <c r="D132" s="264">
        <v>1500</v>
      </c>
      <c r="E132" s="705"/>
      <c r="F132" s="899">
        <f t="shared" si="133"/>
        <v>1500</v>
      </c>
      <c r="G132" s="230"/>
      <c r="H132" s="705"/>
      <c r="I132" s="899">
        <f t="shared" si="134"/>
        <v>0</v>
      </c>
      <c r="J132" s="264">
        <v>0</v>
      </c>
      <c r="K132" s="45"/>
      <c r="L132" s="95">
        <f t="shared" si="135"/>
        <v>0</v>
      </c>
      <c r="M132" s="230"/>
      <c r="N132" s="45"/>
      <c r="O132" s="91">
        <f t="shared" si="136"/>
        <v>0</v>
      </c>
      <c r="P132" s="291"/>
      <c r="Q132" s="297"/>
    </row>
    <row r="133" spans="1:17" hidden="1" x14ac:dyDescent="0.25">
      <c r="A133" s="30">
        <v>2313</v>
      </c>
      <c r="B133" s="43" t="s">
        <v>129</v>
      </c>
      <c r="C133" s="190">
        <f t="shared" si="113"/>
        <v>0</v>
      </c>
      <c r="D133" s="264">
        <v>0</v>
      </c>
      <c r="E133" s="45"/>
      <c r="F133" s="95">
        <f t="shared" si="133"/>
        <v>0</v>
      </c>
      <c r="G133" s="230"/>
      <c r="H133" s="45"/>
      <c r="I133" s="91">
        <f t="shared" si="134"/>
        <v>0</v>
      </c>
      <c r="J133" s="264">
        <v>0</v>
      </c>
      <c r="K133" s="45"/>
      <c r="L133" s="95">
        <f t="shared" si="135"/>
        <v>0</v>
      </c>
      <c r="M133" s="230"/>
      <c r="N133" s="45"/>
      <c r="O133" s="91">
        <f t="shared" si="136"/>
        <v>0</v>
      </c>
      <c r="P133" s="291"/>
      <c r="Q133" s="297"/>
    </row>
    <row r="134" spans="1:17" ht="47.25" hidden="1" customHeight="1" x14ac:dyDescent="0.25">
      <c r="A134" s="30">
        <v>2314</v>
      </c>
      <c r="B134" s="43" t="s">
        <v>307</v>
      </c>
      <c r="C134" s="190">
        <f t="shared" si="113"/>
        <v>0</v>
      </c>
      <c r="D134" s="264">
        <v>0</v>
      </c>
      <c r="E134" s="45"/>
      <c r="F134" s="95">
        <f t="shared" si="133"/>
        <v>0</v>
      </c>
      <c r="G134" s="230"/>
      <c r="H134" s="45"/>
      <c r="I134" s="91">
        <f t="shared" si="134"/>
        <v>0</v>
      </c>
      <c r="J134" s="264">
        <v>0</v>
      </c>
      <c r="K134" s="45"/>
      <c r="L134" s="95">
        <f t="shared" si="135"/>
        <v>0</v>
      </c>
      <c r="M134" s="230"/>
      <c r="N134" s="45"/>
      <c r="O134" s="91">
        <f t="shared" si="136"/>
        <v>0</v>
      </c>
      <c r="P134" s="291"/>
      <c r="Q134" s="297"/>
    </row>
    <row r="135" spans="1:17" hidden="1" x14ac:dyDescent="0.25">
      <c r="A135" s="75">
        <v>2320</v>
      </c>
      <c r="B135" s="43" t="s">
        <v>130</v>
      </c>
      <c r="C135" s="190">
        <f t="shared" si="113"/>
        <v>0</v>
      </c>
      <c r="D135" s="132">
        <f>SUM(D136:D138)</f>
        <v>0</v>
      </c>
      <c r="E135" s="76">
        <f>SUM(E136:E138)</f>
        <v>0</v>
      </c>
      <c r="F135" s="95">
        <f>SUM(F136:F138)</f>
        <v>0</v>
      </c>
      <c r="G135" s="231">
        <f t="shared" ref="G135" si="137">SUM(G136:G138)</f>
        <v>0</v>
      </c>
      <c r="H135" s="76">
        <f>SUM(H136:H138)</f>
        <v>0</v>
      </c>
      <c r="I135" s="91">
        <f t="shared" ref="I135" si="138">SUM(I136:I138)</f>
        <v>0</v>
      </c>
      <c r="J135" s="132">
        <f>SUM(J136:J138)</f>
        <v>0</v>
      </c>
      <c r="K135" s="76">
        <f t="shared" ref="K135:N135" si="139">SUM(K136:K138)</f>
        <v>0</v>
      </c>
      <c r="L135" s="95">
        <f t="shared" si="139"/>
        <v>0</v>
      </c>
      <c r="M135" s="231">
        <f t="shared" si="139"/>
        <v>0</v>
      </c>
      <c r="N135" s="76">
        <f t="shared" si="139"/>
        <v>0</v>
      </c>
      <c r="O135" s="91">
        <f>SUM(O136:O138)</f>
        <v>0</v>
      </c>
      <c r="P135" s="291"/>
      <c r="Q135" s="297"/>
    </row>
    <row r="136" spans="1:17" hidden="1" x14ac:dyDescent="0.25">
      <c r="A136" s="30">
        <v>2321</v>
      </c>
      <c r="B136" s="43" t="s">
        <v>131</v>
      </c>
      <c r="C136" s="190">
        <f t="shared" si="113"/>
        <v>0</v>
      </c>
      <c r="D136" s="264">
        <v>0</v>
      </c>
      <c r="E136" s="45"/>
      <c r="F136" s="95">
        <f t="shared" ref="F136:F139" si="140">D136+E136</f>
        <v>0</v>
      </c>
      <c r="G136" s="230"/>
      <c r="H136" s="45"/>
      <c r="I136" s="91">
        <f t="shared" ref="I136:I139" si="141">G136+H136</f>
        <v>0</v>
      </c>
      <c r="J136" s="264">
        <v>0</v>
      </c>
      <c r="K136" s="45"/>
      <c r="L136" s="95">
        <f t="shared" ref="L136:L139" si="142">J136+K136</f>
        <v>0</v>
      </c>
      <c r="M136" s="230"/>
      <c r="N136" s="45"/>
      <c r="O136" s="91">
        <f t="shared" ref="O136:O139" si="143">M136+N136</f>
        <v>0</v>
      </c>
      <c r="P136" s="291"/>
      <c r="Q136" s="297"/>
    </row>
    <row r="137" spans="1:17" hidden="1" x14ac:dyDescent="0.25">
      <c r="A137" s="30">
        <v>2322</v>
      </c>
      <c r="B137" s="43" t="s">
        <v>132</v>
      </c>
      <c r="C137" s="190">
        <f t="shared" si="113"/>
        <v>0</v>
      </c>
      <c r="D137" s="264">
        <v>0</v>
      </c>
      <c r="E137" s="45"/>
      <c r="F137" s="95">
        <f t="shared" si="140"/>
        <v>0</v>
      </c>
      <c r="G137" s="230"/>
      <c r="H137" s="45"/>
      <c r="I137" s="91">
        <f t="shared" si="141"/>
        <v>0</v>
      </c>
      <c r="J137" s="264">
        <v>0</v>
      </c>
      <c r="K137" s="45"/>
      <c r="L137" s="95">
        <f t="shared" si="142"/>
        <v>0</v>
      </c>
      <c r="M137" s="230"/>
      <c r="N137" s="45"/>
      <c r="O137" s="91">
        <f t="shared" si="143"/>
        <v>0</v>
      </c>
      <c r="P137" s="291"/>
      <c r="Q137" s="297"/>
    </row>
    <row r="138" spans="1:17" ht="10.5" hidden="1" customHeight="1" x14ac:dyDescent="0.25">
      <c r="A138" s="30">
        <v>2329</v>
      </c>
      <c r="B138" s="43" t="s">
        <v>133</v>
      </c>
      <c r="C138" s="190">
        <f t="shared" si="113"/>
        <v>0</v>
      </c>
      <c r="D138" s="264">
        <v>0</v>
      </c>
      <c r="E138" s="45"/>
      <c r="F138" s="95">
        <f t="shared" si="140"/>
        <v>0</v>
      </c>
      <c r="G138" s="230"/>
      <c r="H138" s="45"/>
      <c r="I138" s="91">
        <f t="shared" si="141"/>
        <v>0</v>
      </c>
      <c r="J138" s="264">
        <v>0</v>
      </c>
      <c r="K138" s="45"/>
      <c r="L138" s="95">
        <f t="shared" si="142"/>
        <v>0</v>
      </c>
      <c r="M138" s="230"/>
      <c r="N138" s="45"/>
      <c r="O138" s="91">
        <f t="shared" si="143"/>
        <v>0</v>
      </c>
      <c r="P138" s="291"/>
      <c r="Q138" s="297"/>
    </row>
    <row r="139" spans="1:17" hidden="1" x14ac:dyDescent="0.25">
      <c r="A139" s="75">
        <v>2330</v>
      </c>
      <c r="B139" s="43" t="s">
        <v>134</v>
      </c>
      <c r="C139" s="190">
        <f t="shared" si="113"/>
        <v>0</v>
      </c>
      <c r="D139" s="264">
        <v>0</v>
      </c>
      <c r="E139" s="45"/>
      <c r="F139" s="95">
        <f t="shared" si="140"/>
        <v>0</v>
      </c>
      <c r="G139" s="230"/>
      <c r="H139" s="45"/>
      <c r="I139" s="91">
        <f t="shared" si="141"/>
        <v>0</v>
      </c>
      <c r="J139" s="264">
        <v>0</v>
      </c>
      <c r="K139" s="45"/>
      <c r="L139" s="95">
        <f t="shared" si="142"/>
        <v>0</v>
      </c>
      <c r="M139" s="230"/>
      <c r="N139" s="45"/>
      <c r="O139" s="91">
        <f t="shared" si="143"/>
        <v>0</v>
      </c>
      <c r="P139" s="291"/>
      <c r="Q139" s="297"/>
    </row>
    <row r="140" spans="1:17" ht="36" hidden="1" x14ac:dyDescent="0.25">
      <c r="A140" s="75">
        <v>2340</v>
      </c>
      <c r="B140" s="43" t="s">
        <v>135</v>
      </c>
      <c r="C140" s="190">
        <f t="shared" si="113"/>
        <v>0</v>
      </c>
      <c r="D140" s="132">
        <f>SUM(D141:D142)</f>
        <v>0</v>
      </c>
      <c r="E140" s="76">
        <f>SUM(E141:E142)</f>
        <v>0</v>
      </c>
      <c r="F140" s="95">
        <f>SUM(F141:F142)</f>
        <v>0</v>
      </c>
      <c r="G140" s="231">
        <f t="shared" ref="G140:I140" si="144">SUM(G141:G142)</f>
        <v>0</v>
      </c>
      <c r="H140" s="76">
        <f t="shared" si="144"/>
        <v>0</v>
      </c>
      <c r="I140" s="91">
        <f t="shared" si="144"/>
        <v>0</v>
      </c>
      <c r="J140" s="132">
        <f>SUM(J141:J142)</f>
        <v>0</v>
      </c>
      <c r="K140" s="76">
        <f t="shared" ref="K140:N140" si="145">SUM(K141:K142)</f>
        <v>0</v>
      </c>
      <c r="L140" s="95">
        <f t="shared" si="145"/>
        <v>0</v>
      </c>
      <c r="M140" s="231">
        <f t="shared" si="145"/>
        <v>0</v>
      </c>
      <c r="N140" s="76">
        <f t="shared" si="145"/>
        <v>0</v>
      </c>
      <c r="O140" s="91">
        <f>SUM(O141:O142)</f>
        <v>0</v>
      </c>
      <c r="P140" s="291"/>
      <c r="Q140" s="297"/>
    </row>
    <row r="141" spans="1:17" hidden="1" x14ac:dyDescent="0.25">
      <c r="A141" s="30">
        <v>2341</v>
      </c>
      <c r="B141" s="43" t="s">
        <v>136</v>
      </c>
      <c r="C141" s="190">
        <f t="shared" si="113"/>
        <v>0</v>
      </c>
      <c r="D141" s="264">
        <v>0</v>
      </c>
      <c r="E141" s="45"/>
      <c r="F141" s="95">
        <f t="shared" ref="F141:F142" si="146">D141+E141</f>
        <v>0</v>
      </c>
      <c r="G141" s="230"/>
      <c r="H141" s="45"/>
      <c r="I141" s="91">
        <f t="shared" ref="I141:I142" si="147">G141+H141</f>
        <v>0</v>
      </c>
      <c r="J141" s="264">
        <v>0</v>
      </c>
      <c r="K141" s="45"/>
      <c r="L141" s="95">
        <f t="shared" ref="L141:L142" si="148">J141+K141</f>
        <v>0</v>
      </c>
      <c r="M141" s="230"/>
      <c r="N141" s="45"/>
      <c r="O141" s="91">
        <f t="shared" ref="O141:O142" si="149">M141+N141</f>
        <v>0</v>
      </c>
      <c r="P141" s="291"/>
      <c r="Q141" s="297"/>
    </row>
    <row r="142" spans="1:17" ht="24" hidden="1" x14ac:dyDescent="0.25">
      <c r="A142" s="30">
        <v>2344</v>
      </c>
      <c r="B142" s="43" t="s">
        <v>137</v>
      </c>
      <c r="C142" s="190">
        <f t="shared" si="113"/>
        <v>0</v>
      </c>
      <c r="D142" s="264">
        <v>0</v>
      </c>
      <c r="E142" s="45"/>
      <c r="F142" s="95">
        <f t="shared" si="146"/>
        <v>0</v>
      </c>
      <c r="G142" s="230"/>
      <c r="H142" s="45"/>
      <c r="I142" s="91">
        <f t="shared" si="147"/>
        <v>0</v>
      </c>
      <c r="J142" s="264">
        <v>0</v>
      </c>
      <c r="K142" s="45"/>
      <c r="L142" s="95">
        <f t="shared" si="148"/>
        <v>0</v>
      </c>
      <c r="M142" s="230"/>
      <c r="N142" s="45"/>
      <c r="O142" s="91">
        <f t="shared" si="149"/>
        <v>0</v>
      </c>
      <c r="P142" s="291"/>
      <c r="Q142" s="297"/>
    </row>
    <row r="143" spans="1:17" hidden="1" x14ac:dyDescent="0.25">
      <c r="A143" s="73">
        <v>2350</v>
      </c>
      <c r="B143" s="58" t="s">
        <v>138</v>
      </c>
      <c r="C143" s="195">
        <f t="shared" si="113"/>
        <v>0</v>
      </c>
      <c r="D143" s="86">
        <f>SUM(D144:D149)</f>
        <v>0</v>
      </c>
      <c r="E143" s="74">
        <f>SUM(E144:E149)</f>
        <v>0</v>
      </c>
      <c r="F143" s="174">
        <f>SUM(F144:F149)</f>
        <v>0</v>
      </c>
      <c r="G143" s="229">
        <f t="shared" ref="G143:N143" si="150">SUM(G144:G149)</f>
        <v>0</v>
      </c>
      <c r="H143" s="74">
        <f t="shared" si="150"/>
        <v>0</v>
      </c>
      <c r="I143" s="154">
        <f t="shared" si="150"/>
        <v>0</v>
      </c>
      <c r="J143" s="86">
        <f>SUM(J144:J149)</f>
        <v>0</v>
      </c>
      <c r="K143" s="74">
        <f t="shared" si="150"/>
        <v>0</v>
      </c>
      <c r="L143" s="174">
        <f t="shared" si="150"/>
        <v>0</v>
      </c>
      <c r="M143" s="229">
        <f t="shared" si="150"/>
        <v>0</v>
      </c>
      <c r="N143" s="74">
        <f t="shared" si="150"/>
        <v>0</v>
      </c>
      <c r="O143" s="154">
        <f>SUM(O144:O149)</f>
        <v>0</v>
      </c>
      <c r="P143" s="292"/>
      <c r="Q143" s="297"/>
    </row>
    <row r="144" spans="1:17" hidden="1" x14ac:dyDescent="0.25">
      <c r="A144" s="27">
        <v>2351</v>
      </c>
      <c r="B144" s="40" t="s">
        <v>139</v>
      </c>
      <c r="C144" s="189">
        <f t="shared" si="113"/>
        <v>0</v>
      </c>
      <c r="D144" s="263">
        <v>0</v>
      </c>
      <c r="E144" s="42"/>
      <c r="F144" s="176">
        <f t="shared" ref="F144:F149" si="151">D144+E144</f>
        <v>0</v>
      </c>
      <c r="G144" s="220"/>
      <c r="H144" s="42"/>
      <c r="I144" s="90">
        <f t="shared" ref="I144:I149" si="152">G144+H144</f>
        <v>0</v>
      </c>
      <c r="J144" s="263">
        <v>0</v>
      </c>
      <c r="K144" s="42"/>
      <c r="L144" s="176">
        <f t="shared" ref="L144:L149" si="153">J144+K144</f>
        <v>0</v>
      </c>
      <c r="M144" s="220"/>
      <c r="N144" s="42"/>
      <c r="O144" s="90">
        <f t="shared" ref="O144:O149" si="154">M144+N144</f>
        <v>0</v>
      </c>
      <c r="P144" s="290"/>
      <c r="Q144" s="297"/>
    </row>
    <row r="145" spans="1:17" hidden="1" x14ac:dyDescent="0.25">
      <c r="A145" s="30">
        <v>2352</v>
      </c>
      <c r="B145" s="43" t="s">
        <v>140</v>
      </c>
      <c r="C145" s="190">
        <f t="shared" si="113"/>
        <v>0</v>
      </c>
      <c r="D145" s="264">
        <v>0</v>
      </c>
      <c r="E145" s="45"/>
      <c r="F145" s="95">
        <f t="shared" si="151"/>
        <v>0</v>
      </c>
      <c r="G145" s="230"/>
      <c r="H145" s="45"/>
      <c r="I145" s="91">
        <f t="shared" si="152"/>
        <v>0</v>
      </c>
      <c r="J145" s="264">
        <v>0</v>
      </c>
      <c r="K145" s="45"/>
      <c r="L145" s="95">
        <f t="shared" si="153"/>
        <v>0</v>
      </c>
      <c r="M145" s="230"/>
      <c r="N145" s="45"/>
      <c r="O145" s="91">
        <f t="shared" si="154"/>
        <v>0</v>
      </c>
      <c r="P145" s="291"/>
      <c r="Q145" s="297"/>
    </row>
    <row r="146" spans="1:17" hidden="1" x14ac:dyDescent="0.25">
      <c r="A146" s="30">
        <v>2353</v>
      </c>
      <c r="B146" s="43" t="s">
        <v>141</v>
      </c>
      <c r="C146" s="190">
        <f t="shared" si="113"/>
        <v>0</v>
      </c>
      <c r="D146" s="264">
        <v>0</v>
      </c>
      <c r="E146" s="45"/>
      <c r="F146" s="95">
        <f t="shared" si="151"/>
        <v>0</v>
      </c>
      <c r="G146" s="230"/>
      <c r="H146" s="45"/>
      <c r="I146" s="91">
        <f t="shared" si="152"/>
        <v>0</v>
      </c>
      <c r="J146" s="264">
        <v>0</v>
      </c>
      <c r="K146" s="45"/>
      <c r="L146" s="95">
        <f t="shared" si="153"/>
        <v>0</v>
      </c>
      <c r="M146" s="230"/>
      <c r="N146" s="45"/>
      <c r="O146" s="91">
        <f t="shared" si="154"/>
        <v>0</v>
      </c>
      <c r="P146" s="291"/>
      <c r="Q146" s="297"/>
    </row>
    <row r="147" spans="1:17" hidden="1" x14ac:dyDescent="0.25">
      <c r="A147" s="30">
        <v>2354</v>
      </c>
      <c r="B147" s="43" t="s">
        <v>142</v>
      </c>
      <c r="C147" s="190">
        <f t="shared" si="113"/>
        <v>0</v>
      </c>
      <c r="D147" s="264">
        <v>0</v>
      </c>
      <c r="E147" s="45"/>
      <c r="F147" s="95">
        <f t="shared" si="151"/>
        <v>0</v>
      </c>
      <c r="G147" s="230"/>
      <c r="H147" s="45"/>
      <c r="I147" s="91">
        <f t="shared" si="152"/>
        <v>0</v>
      </c>
      <c r="J147" s="264">
        <v>0</v>
      </c>
      <c r="K147" s="45"/>
      <c r="L147" s="95">
        <f t="shared" si="153"/>
        <v>0</v>
      </c>
      <c r="M147" s="230"/>
      <c r="N147" s="45"/>
      <c r="O147" s="91">
        <f t="shared" si="154"/>
        <v>0</v>
      </c>
      <c r="P147" s="291"/>
      <c r="Q147" s="297"/>
    </row>
    <row r="148" spans="1:17" hidden="1" x14ac:dyDescent="0.25">
      <c r="A148" s="30">
        <v>2355</v>
      </c>
      <c r="B148" s="43" t="s">
        <v>143</v>
      </c>
      <c r="C148" s="190">
        <f t="shared" si="113"/>
        <v>0</v>
      </c>
      <c r="D148" s="264">
        <v>0</v>
      </c>
      <c r="E148" s="45"/>
      <c r="F148" s="95">
        <f t="shared" si="151"/>
        <v>0</v>
      </c>
      <c r="G148" s="230"/>
      <c r="H148" s="45"/>
      <c r="I148" s="91">
        <f t="shared" si="152"/>
        <v>0</v>
      </c>
      <c r="J148" s="264">
        <v>0</v>
      </c>
      <c r="K148" s="45"/>
      <c r="L148" s="95">
        <f t="shared" si="153"/>
        <v>0</v>
      </c>
      <c r="M148" s="230"/>
      <c r="N148" s="45"/>
      <c r="O148" s="91">
        <f t="shared" si="154"/>
        <v>0</v>
      </c>
      <c r="P148" s="291"/>
      <c r="Q148" s="297"/>
    </row>
    <row r="149" spans="1:17" hidden="1" x14ac:dyDescent="0.25">
      <c r="A149" s="30">
        <v>2359</v>
      </c>
      <c r="B149" s="43" t="s">
        <v>144</v>
      </c>
      <c r="C149" s="190">
        <f t="shared" si="113"/>
        <v>0</v>
      </c>
      <c r="D149" s="264">
        <v>0</v>
      </c>
      <c r="E149" s="45"/>
      <c r="F149" s="95">
        <f t="shared" si="151"/>
        <v>0</v>
      </c>
      <c r="G149" s="230"/>
      <c r="H149" s="45"/>
      <c r="I149" s="91">
        <f t="shared" si="152"/>
        <v>0</v>
      </c>
      <c r="J149" s="264">
        <v>0</v>
      </c>
      <c r="K149" s="45"/>
      <c r="L149" s="95">
        <f t="shared" si="153"/>
        <v>0</v>
      </c>
      <c r="M149" s="230"/>
      <c r="N149" s="45"/>
      <c r="O149" s="91">
        <f t="shared" si="154"/>
        <v>0</v>
      </c>
      <c r="P149" s="291"/>
      <c r="Q149" s="297"/>
    </row>
    <row r="150" spans="1:17" ht="24.75" hidden="1" customHeight="1" x14ac:dyDescent="0.25">
      <c r="A150" s="75">
        <v>2360</v>
      </c>
      <c r="B150" s="43" t="s">
        <v>145</v>
      </c>
      <c r="C150" s="190">
        <f t="shared" si="113"/>
        <v>0</v>
      </c>
      <c r="D150" s="132">
        <f>SUM(D151:D157)</f>
        <v>0</v>
      </c>
      <c r="E150" s="76">
        <f>SUM(E151:E157)</f>
        <v>0</v>
      </c>
      <c r="F150" s="95">
        <f>SUM(F151:F157)</f>
        <v>0</v>
      </c>
      <c r="G150" s="231">
        <f t="shared" ref="G150:I150" si="155">SUM(G151:G157)</f>
        <v>0</v>
      </c>
      <c r="H150" s="76">
        <f t="shared" si="155"/>
        <v>0</v>
      </c>
      <c r="I150" s="91">
        <f t="shared" si="155"/>
        <v>0</v>
      </c>
      <c r="J150" s="132">
        <f>SUM(J151:J157)</f>
        <v>0</v>
      </c>
      <c r="K150" s="76">
        <f t="shared" ref="K150:N150" si="156">SUM(K151:K157)</f>
        <v>0</v>
      </c>
      <c r="L150" s="95">
        <f t="shared" si="156"/>
        <v>0</v>
      </c>
      <c r="M150" s="231">
        <f t="shared" si="156"/>
        <v>0</v>
      </c>
      <c r="N150" s="76">
        <f t="shared" si="156"/>
        <v>0</v>
      </c>
      <c r="O150" s="91">
        <f>SUM(O151:O157)</f>
        <v>0</v>
      </c>
      <c r="P150" s="291"/>
      <c r="Q150" s="297"/>
    </row>
    <row r="151" spans="1:17" hidden="1" x14ac:dyDescent="0.25">
      <c r="A151" s="29">
        <v>2361</v>
      </c>
      <c r="B151" s="43" t="s">
        <v>146</v>
      </c>
      <c r="C151" s="190">
        <f t="shared" si="113"/>
        <v>0</v>
      </c>
      <c r="D151" s="264">
        <v>0</v>
      </c>
      <c r="E151" s="45"/>
      <c r="F151" s="95">
        <f t="shared" ref="F151:F158" si="157">D151+E151</f>
        <v>0</v>
      </c>
      <c r="G151" s="230"/>
      <c r="H151" s="45"/>
      <c r="I151" s="91">
        <f t="shared" ref="I151:I158" si="158">G151+H151</f>
        <v>0</v>
      </c>
      <c r="J151" s="264">
        <v>0</v>
      </c>
      <c r="K151" s="45"/>
      <c r="L151" s="95">
        <f t="shared" ref="L151:L158" si="159">J151+K151</f>
        <v>0</v>
      </c>
      <c r="M151" s="230"/>
      <c r="N151" s="45"/>
      <c r="O151" s="91">
        <f t="shared" ref="O151:O158" si="160">M151+N151</f>
        <v>0</v>
      </c>
      <c r="P151" s="291"/>
      <c r="Q151" s="297"/>
    </row>
    <row r="152" spans="1:17" hidden="1" x14ac:dyDescent="0.25">
      <c r="A152" s="29">
        <v>2362</v>
      </c>
      <c r="B152" s="43" t="s">
        <v>147</v>
      </c>
      <c r="C152" s="190">
        <f t="shared" si="113"/>
        <v>0</v>
      </c>
      <c r="D152" s="264">
        <v>0</v>
      </c>
      <c r="E152" s="45"/>
      <c r="F152" s="95">
        <f t="shared" si="157"/>
        <v>0</v>
      </c>
      <c r="G152" s="230"/>
      <c r="H152" s="45"/>
      <c r="I152" s="91">
        <f t="shared" si="158"/>
        <v>0</v>
      </c>
      <c r="J152" s="264">
        <v>0</v>
      </c>
      <c r="K152" s="45"/>
      <c r="L152" s="95">
        <f t="shared" si="159"/>
        <v>0</v>
      </c>
      <c r="M152" s="230"/>
      <c r="N152" s="45"/>
      <c r="O152" s="91">
        <f t="shared" si="160"/>
        <v>0</v>
      </c>
      <c r="P152" s="291"/>
      <c r="Q152" s="297"/>
    </row>
    <row r="153" spans="1:17" hidden="1" x14ac:dyDescent="0.25">
      <c r="A153" s="29">
        <v>2363</v>
      </c>
      <c r="B153" s="43" t="s">
        <v>148</v>
      </c>
      <c r="C153" s="190">
        <f t="shared" si="113"/>
        <v>0</v>
      </c>
      <c r="D153" s="264">
        <v>0</v>
      </c>
      <c r="E153" s="45"/>
      <c r="F153" s="95">
        <f t="shared" si="157"/>
        <v>0</v>
      </c>
      <c r="G153" s="230"/>
      <c r="H153" s="45"/>
      <c r="I153" s="91">
        <f t="shared" si="158"/>
        <v>0</v>
      </c>
      <c r="J153" s="264">
        <v>0</v>
      </c>
      <c r="K153" s="45"/>
      <c r="L153" s="95">
        <f t="shared" si="159"/>
        <v>0</v>
      </c>
      <c r="M153" s="230"/>
      <c r="N153" s="45"/>
      <c r="O153" s="91">
        <f t="shared" si="160"/>
        <v>0</v>
      </c>
      <c r="P153" s="291"/>
      <c r="Q153" s="297"/>
    </row>
    <row r="154" spans="1:17" hidden="1" x14ac:dyDescent="0.25">
      <c r="A154" s="29">
        <v>2364</v>
      </c>
      <c r="B154" s="43" t="s">
        <v>149</v>
      </c>
      <c r="C154" s="190">
        <f t="shared" si="113"/>
        <v>0</v>
      </c>
      <c r="D154" s="264">
        <v>0</v>
      </c>
      <c r="E154" s="45"/>
      <c r="F154" s="95">
        <f t="shared" si="157"/>
        <v>0</v>
      </c>
      <c r="G154" s="230"/>
      <c r="H154" s="45"/>
      <c r="I154" s="91">
        <f t="shared" si="158"/>
        <v>0</v>
      </c>
      <c r="J154" s="264">
        <v>0</v>
      </c>
      <c r="K154" s="45"/>
      <c r="L154" s="95">
        <f t="shared" si="159"/>
        <v>0</v>
      </c>
      <c r="M154" s="230"/>
      <c r="N154" s="45"/>
      <c r="O154" s="91">
        <f t="shared" si="160"/>
        <v>0</v>
      </c>
      <c r="P154" s="291"/>
      <c r="Q154" s="297"/>
    </row>
    <row r="155" spans="1:17" ht="12.75" hidden="1" customHeight="1" x14ac:dyDescent="0.25">
      <c r="A155" s="29">
        <v>2365</v>
      </c>
      <c r="B155" s="43" t="s">
        <v>150</v>
      </c>
      <c r="C155" s="190">
        <f t="shared" si="113"/>
        <v>0</v>
      </c>
      <c r="D155" s="264">
        <v>0</v>
      </c>
      <c r="E155" s="45"/>
      <c r="F155" s="95">
        <f t="shared" si="157"/>
        <v>0</v>
      </c>
      <c r="G155" s="230"/>
      <c r="H155" s="45"/>
      <c r="I155" s="91">
        <f t="shared" si="158"/>
        <v>0</v>
      </c>
      <c r="J155" s="264">
        <v>0</v>
      </c>
      <c r="K155" s="45"/>
      <c r="L155" s="95">
        <f t="shared" si="159"/>
        <v>0</v>
      </c>
      <c r="M155" s="230"/>
      <c r="N155" s="45"/>
      <c r="O155" s="91">
        <f t="shared" si="160"/>
        <v>0</v>
      </c>
      <c r="P155" s="291"/>
      <c r="Q155" s="297"/>
    </row>
    <row r="156" spans="1:17" ht="24" hidden="1" x14ac:dyDescent="0.25">
      <c r="A156" s="29">
        <v>2366</v>
      </c>
      <c r="B156" s="43" t="s">
        <v>151</v>
      </c>
      <c r="C156" s="190">
        <f t="shared" si="113"/>
        <v>0</v>
      </c>
      <c r="D156" s="264">
        <v>0</v>
      </c>
      <c r="E156" s="45"/>
      <c r="F156" s="95">
        <f t="shared" si="157"/>
        <v>0</v>
      </c>
      <c r="G156" s="230"/>
      <c r="H156" s="45"/>
      <c r="I156" s="91">
        <f t="shared" si="158"/>
        <v>0</v>
      </c>
      <c r="J156" s="264">
        <v>0</v>
      </c>
      <c r="K156" s="45"/>
      <c r="L156" s="95">
        <f t="shared" si="159"/>
        <v>0</v>
      </c>
      <c r="M156" s="230"/>
      <c r="N156" s="45"/>
      <c r="O156" s="91">
        <f t="shared" si="160"/>
        <v>0</v>
      </c>
      <c r="P156" s="291"/>
      <c r="Q156" s="297"/>
    </row>
    <row r="157" spans="1:17" ht="36" hidden="1" x14ac:dyDescent="0.25">
      <c r="A157" s="29">
        <v>2369</v>
      </c>
      <c r="B157" s="43" t="s">
        <v>152</v>
      </c>
      <c r="C157" s="190">
        <f t="shared" si="113"/>
        <v>0</v>
      </c>
      <c r="D157" s="264">
        <v>0</v>
      </c>
      <c r="E157" s="45"/>
      <c r="F157" s="95">
        <f t="shared" si="157"/>
        <v>0</v>
      </c>
      <c r="G157" s="230"/>
      <c r="H157" s="45"/>
      <c r="I157" s="91">
        <f t="shared" si="158"/>
        <v>0</v>
      </c>
      <c r="J157" s="264">
        <v>0</v>
      </c>
      <c r="K157" s="45"/>
      <c r="L157" s="95">
        <f t="shared" si="159"/>
        <v>0</v>
      </c>
      <c r="M157" s="230"/>
      <c r="N157" s="45"/>
      <c r="O157" s="91">
        <f t="shared" si="160"/>
        <v>0</v>
      </c>
      <c r="P157" s="291"/>
      <c r="Q157" s="297"/>
    </row>
    <row r="158" spans="1:17" hidden="1" x14ac:dyDescent="0.25">
      <c r="A158" s="73">
        <v>2370</v>
      </c>
      <c r="B158" s="58" t="s">
        <v>153</v>
      </c>
      <c r="C158" s="195">
        <f t="shared" si="113"/>
        <v>0</v>
      </c>
      <c r="D158" s="261">
        <v>0</v>
      </c>
      <c r="E158" s="77"/>
      <c r="F158" s="174">
        <f t="shared" si="157"/>
        <v>0</v>
      </c>
      <c r="G158" s="232"/>
      <c r="H158" s="77"/>
      <c r="I158" s="154">
        <f t="shared" si="158"/>
        <v>0</v>
      </c>
      <c r="J158" s="261">
        <v>0</v>
      </c>
      <c r="K158" s="77"/>
      <c r="L158" s="174">
        <f t="shared" si="159"/>
        <v>0</v>
      </c>
      <c r="M158" s="232"/>
      <c r="N158" s="77"/>
      <c r="O158" s="154">
        <f t="shared" si="160"/>
        <v>0</v>
      </c>
      <c r="P158" s="292"/>
      <c r="Q158" s="297"/>
    </row>
    <row r="159" spans="1:17" hidden="1" x14ac:dyDescent="0.25">
      <c r="A159" s="73">
        <v>2380</v>
      </c>
      <c r="B159" s="58" t="s">
        <v>154</v>
      </c>
      <c r="C159" s="195">
        <f t="shared" si="113"/>
        <v>0</v>
      </c>
      <c r="D159" s="86">
        <f>SUM(D160:D161)</f>
        <v>0</v>
      </c>
      <c r="E159" s="74">
        <f t="shared" ref="E159" si="161">SUM(E160:E161)</f>
        <v>0</v>
      </c>
      <c r="F159" s="174">
        <f>SUM(F160:F161)</f>
        <v>0</v>
      </c>
      <c r="G159" s="229">
        <f t="shared" ref="G159:I159" si="162">SUM(G160:G161)</f>
        <v>0</v>
      </c>
      <c r="H159" s="74">
        <f t="shared" si="162"/>
        <v>0</v>
      </c>
      <c r="I159" s="154">
        <f t="shared" si="162"/>
        <v>0</v>
      </c>
      <c r="J159" s="86">
        <f>SUM(J160:J161)</f>
        <v>0</v>
      </c>
      <c r="K159" s="74">
        <f t="shared" ref="K159:N159" si="163">SUM(K160:K161)</f>
        <v>0</v>
      </c>
      <c r="L159" s="174">
        <f t="shared" si="163"/>
        <v>0</v>
      </c>
      <c r="M159" s="229">
        <f t="shared" si="163"/>
        <v>0</v>
      </c>
      <c r="N159" s="74">
        <f t="shared" si="163"/>
        <v>0</v>
      </c>
      <c r="O159" s="154">
        <f>SUM(O160:O161)</f>
        <v>0</v>
      </c>
      <c r="P159" s="292"/>
      <c r="Q159" s="297"/>
    </row>
    <row r="160" spans="1:17" hidden="1" x14ac:dyDescent="0.25">
      <c r="A160" s="26">
        <v>2381</v>
      </c>
      <c r="B160" s="40" t="s">
        <v>155</v>
      </c>
      <c r="C160" s="189">
        <f t="shared" si="113"/>
        <v>0</v>
      </c>
      <c r="D160" s="263">
        <v>0</v>
      </c>
      <c r="E160" s="42"/>
      <c r="F160" s="176">
        <f t="shared" ref="F160:F163" si="164">D160+E160</f>
        <v>0</v>
      </c>
      <c r="G160" s="220"/>
      <c r="H160" s="42"/>
      <c r="I160" s="90">
        <f t="shared" ref="I160:I163" si="165">G160+H160</f>
        <v>0</v>
      </c>
      <c r="J160" s="263">
        <v>0</v>
      </c>
      <c r="K160" s="42"/>
      <c r="L160" s="176">
        <f t="shared" ref="L160:L163" si="166">J160+K160</f>
        <v>0</v>
      </c>
      <c r="M160" s="220"/>
      <c r="N160" s="42"/>
      <c r="O160" s="90">
        <f t="shared" ref="O160:O163" si="167">M160+N160</f>
        <v>0</v>
      </c>
      <c r="P160" s="290"/>
      <c r="Q160" s="297"/>
    </row>
    <row r="161" spans="1:17" ht="24" hidden="1" x14ac:dyDescent="0.25">
      <c r="A161" s="29">
        <v>2389</v>
      </c>
      <c r="B161" s="43" t="s">
        <v>156</v>
      </c>
      <c r="C161" s="190">
        <f t="shared" si="113"/>
        <v>0</v>
      </c>
      <c r="D161" s="264">
        <v>0</v>
      </c>
      <c r="E161" s="45"/>
      <c r="F161" s="95">
        <f t="shared" si="164"/>
        <v>0</v>
      </c>
      <c r="G161" s="230"/>
      <c r="H161" s="45"/>
      <c r="I161" s="91">
        <f t="shared" si="165"/>
        <v>0</v>
      </c>
      <c r="J161" s="264">
        <v>0</v>
      </c>
      <c r="K161" s="45"/>
      <c r="L161" s="95">
        <f t="shared" si="166"/>
        <v>0</v>
      </c>
      <c r="M161" s="230"/>
      <c r="N161" s="45"/>
      <c r="O161" s="91">
        <f t="shared" si="167"/>
        <v>0</v>
      </c>
      <c r="P161" s="291"/>
      <c r="Q161" s="297"/>
    </row>
    <row r="162" spans="1:17" hidden="1" x14ac:dyDescent="0.25">
      <c r="A162" s="73">
        <v>2390</v>
      </c>
      <c r="B162" s="58" t="s">
        <v>157</v>
      </c>
      <c r="C162" s="195">
        <f t="shared" si="113"/>
        <v>0</v>
      </c>
      <c r="D162" s="261">
        <v>0</v>
      </c>
      <c r="E162" s="77"/>
      <c r="F162" s="174">
        <f t="shared" si="164"/>
        <v>0</v>
      </c>
      <c r="G162" s="232"/>
      <c r="H162" s="77"/>
      <c r="I162" s="154">
        <f t="shared" si="165"/>
        <v>0</v>
      </c>
      <c r="J162" s="261">
        <v>0</v>
      </c>
      <c r="K162" s="77"/>
      <c r="L162" s="174">
        <f t="shared" si="166"/>
        <v>0</v>
      </c>
      <c r="M162" s="232"/>
      <c r="N162" s="77"/>
      <c r="O162" s="154">
        <f t="shared" si="167"/>
        <v>0</v>
      </c>
      <c r="P162" s="292"/>
      <c r="Q162" s="297"/>
    </row>
    <row r="163" spans="1:17" hidden="1" x14ac:dyDescent="0.25">
      <c r="A163" s="35">
        <v>2400</v>
      </c>
      <c r="B163" s="72" t="s">
        <v>158</v>
      </c>
      <c r="C163" s="188">
        <f t="shared" si="113"/>
        <v>0</v>
      </c>
      <c r="D163" s="248">
        <v>0</v>
      </c>
      <c r="E163" s="80"/>
      <c r="F163" s="175">
        <f t="shared" si="164"/>
        <v>0</v>
      </c>
      <c r="G163" s="234"/>
      <c r="H163" s="80"/>
      <c r="I163" s="123">
        <f t="shared" si="165"/>
        <v>0</v>
      </c>
      <c r="J163" s="248">
        <v>0</v>
      </c>
      <c r="K163" s="80"/>
      <c r="L163" s="175">
        <f t="shared" si="166"/>
        <v>0</v>
      </c>
      <c r="M163" s="234"/>
      <c r="N163" s="80"/>
      <c r="O163" s="123">
        <f t="shared" si="167"/>
        <v>0</v>
      </c>
      <c r="P163" s="293"/>
      <c r="Q163" s="297"/>
    </row>
    <row r="164" spans="1:17" ht="24" x14ac:dyDescent="0.25">
      <c r="A164" s="35">
        <v>2500</v>
      </c>
      <c r="B164" s="72" t="s">
        <v>159</v>
      </c>
      <c r="C164" s="188">
        <f t="shared" si="113"/>
        <v>1500</v>
      </c>
      <c r="D164" s="130">
        <f>SUM(D165,D170)</f>
        <v>1500</v>
      </c>
      <c r="E164" s="123">
        <f t="shared" ref="E164" si="168">SUM(E165,E170)</f>
        <v>0</v>
      </c>
      <c r="F164" s="898">
        <f>SUM(F165,F170)</f>
        <v>1500</v>
      </c>
      <c r="G164" s="228">
        <f t="shared" ref="G164:I164" si="169">SUM(G165,G170)</f>
        <v>0</v>
      </c>
      <c r="H164" s="123">
        <f t="shared" si="169"/>
        <v>0</v>
      </c>
      <c r="I164" s="898">
        <f t="shared" si="169"/>
        <v>0</v>
      </c>
      <c r="J164" s="130">
        <f>SUM(J165,J170)</f>
        <v>0</v>
      </c>
      <c r="K164" s="38">
        <f t="shared" ref="K164:O164" si="170">SUM(K165,K170)</f>
        <v>0</v>
      </c>
      <c r="L164" s="175">
        <f t="shared" si="170"/>
        <v>0</v>
      </c>
      <c r="M164" s="228">
        <f t="shared" si="170"/>
        <v>0</v>
      </c>
      <c r="N164" s="38">
        <f t="shared" si="170"/>
        <v>0</v>
      </c>
      <c r="O164" s="123">
        <f t="shared" si="170"/>
        <v>0</v>
      </c>
      <c r="P164" s="314"/>
      <c r="Q164" s="297"/>
    </row>
    <row r="165" spans="1:17" ht="16.5" customHeight="1" x14ac:dyDescent="0.25">
      <c r="A165" s="650">
        <v>2510</v>
      </c>
      <c r="B165" s="40" t="s">
        <v>160</v>
      </c>
      <c r="C165" s="189">
        <f t="shared" si="113"/>
        <v>1500</v>
      </c>
      <c r="D165" s="131">
        <f>SUM(D166:D169)</f>
        <v>1500</v>
      </c>
      <c r="E165" s="90">
        <f t="shared" ref="E165" si="171">SUM(E166:E169)</f>
        <v>0</v>
      </c>
      <c r="F165" s="900">
        <f>SUM(F166:F169)</f>
        <v>1500</v>
      </c>
      <c r="G165" s="233">
        <f t="shared" ref="G165:I165" si="172">SUM(G166:G169)</f>
        <v>0</v>
      </c>
      <c r="H165" s="90">
        <f t="shared" si="172"/>
        <v>0</v>
      </c>
      <c r="I165" s="900">
        <f t="shared" si="172"/>
        <v>0</v>
      </c>
      <c r="J165" s="131">
        <f>SUM(J166:J169)</f>
        <v>0</v>
      </c>
      <c r="K165" s="79">
        <f t="shared" ref="K165:O165" si="173">SUM(K166:K169)</f>
        <v>0</v>
      </c>
      <c r="L165" s="176">
        <f t="shared" si="173"/>
        <v>0</v>
      </c>
      <c r="M165" s="233">
        <f t="shared" si="173"/>
        <v>0</v>
      </c>
      <c r="N165" s="79">
        <f t="shared" si="173"/>
        <v>0</v>
      </c>
      <c r="O165" s="155">
        <f t="shared" si="173"/>
        <v>0</v>
      </c>
      <c r="P165" s="295"/>
      <c r="Q165" s="297"/>
    </row>
    <row r="166" spans="1:17" ht="24" hidden="1" x14ac:dyDescent="0.25">
      <c r="A166" s="30">
        <v>2512</v>
      </c>
      <c r="B166" s="43" t="s">
        <v>161</v>
      </c>
      <c r="C166" s="190">
        <f t="shared" si="113"/>
        <v>0</v>
      </c>
      <c r="D166" s="264">
        <v>0</v>
      </c>
      <c r="E166" s="45"/>
      <c r="F166" s="95">
        <f t="shared" ref="F166:F171" si="174">D166+E166</f>
        <v>0</v>
      </c>
      <c r="G166" s="230"/>
      <c r="H166" s="45"/>
      <c r="I166" s="91">
        <f t="shared" ref="I166:I171" si="175">G166+H166</f>
        <v>0</v>
      </c>
      <c r="J166" s="264">
        <v>0</v>
      </c>
      <c r="K166" s="45"/>
      <c r="L166" s="95">
        <f t="shared" ref="L166:L171" si="176">J166+K166</f>
        <v>0</v>
      </c>
      <c r="M166" s="230"/>
      <c r="N166" s="45"/>
      <c r="O166" s="91">
        <f t="shared" ref="O166:O171" si="177">M166+N166</f>
        <v>0</v>
      </c>
      <c r="P166" s="291"/>
      <c r="Q166" s="297"/>
    </row>
    <row r="167" spans="1:17" ht="24" hidden="1" x14ac:dyDescent="0.25">
      <c r="A167" s="30">
        <v>2513</v>
      </c>
      <c r="B167" s="43" t="s">
        <v>162</v>
      </c>
      <c r="C167" s="190">
        <f t="shared" si="113"/>
        <v>0</v>
      </c>
      <c r="D167" s="264">
        <v>0</v>
      </c>
      <c r="E167" s="45"/>
      <c r="F167" s="95">
        <f t="shared" si="174"/>
        <v>0</v>
      </c>
      <c r="G167" s="230"/>
      <c r="H167" s="45"/>
      <c r="I167" s="91">
        <f t="shared" si="175"/>
        <v>0</v>
      </c>
      <c r="J167" s="264">
        <v>0</v>
      </c>
      <c r="K167" s="45"/>
      <c r="L167" s="95">
        <f t="shared" si="176"/>
        <v>0</v>
      </c>
      <c r="M167" s="230"/>
      <c r="N167" s="45"/>
      <c r="O167" s="91">
        <f t="shared" si="177"/>
        <v>0</v>
      </c>
      <c r="P167" s="291"/>
      <c r="Q167" s="297"/>
    </row>
    <row r="168" spans="1:17" hidden="1" x14ac:dyDescent="0.25">
      <c r="A168" s="30">
        <v>2515</v>
      </c>
      <c r="B168" s="43" t="s">
        <v>163</v>
      </c>
      <c r="C168" s="190">
        <f t="shared" si="113"/>
        <v>0</v>
      </c>
      <c r="D168" s="264">
        <v>0</v>
      </c>
      <c r="E168" s="45"/>
      <c r="F168" s="95">
        <f t="shared" si="174"/>
        <v>0</v>
      </c>
      <c r="G168" s="230"/>
      <c r="H168" s="45"/>
      <c r="I168" s="91">
        <f t="shared" si="175"/>
        <v>0</v>
      </c>
      <c r="J168" s="264">
        <v>0</v>
      </c>
      <c r="K168" s="45"/>
      <c r="L168" s="95">
        <f t="shared" si="176"/>
        <v>0</v>
      </c>
      <c r="M168" s="230"/>
      <c r="N168" s="45"/>
      <c r="O168" s="91">
        <f t="shared" si="177"/>
        <v>0</v>
      </c>
      <c r="P168" s="291"/>
      <c r="Q168" s="297"/>
    </row>
    <row r="169" spans="1:17" ht="24" x14ac:dyDescent="0.25">
      <c r="A169" s="30">
        <v>2519</v>
      </c>
      <c r="B169" s="43" t="s">
        <v>164</v>
      </c>
      <c r="C169" s="190">
        <f t="shared" si="113"/>
        <v>1500</v>
      </c>
      <c r="D169" s="264">
        <v>1500</v>
      </c>
      <c r="E169" s="705"/>
      <c r="F169" s="899">
        <f t="shared" si="174"/>
        <v>1500</v>
      </c>
      <c r="G169" s="230"/>
      <c r="H169" s="705"/>
      <c r="I169" s="899">
        <f t="shared" si="175"/>
        <v>0</v>
      </c>
      <c r="J169" s="264">
        <v>0</v>
      </c>
      <c r="K169" s="45"/>
      <c r="L169" s="95">
        <f t="shared" si="176"/>
        <v>0</v>
      </c>
      <c r="M169" s="230"/>
      <c r="N169" s="45"/>
      <c r="O169" s="91">
        <f t="shared" si="177"/>
        <v>0</v>
      </c>
      <c r="P169" s="291"/>
      <c r="Q169" s="297"/>
    </row>
    <row r="170" spans="1:17" hidden="1" x14ac:dyDescent="0.25">
      <c r="A170" s="75">
        <v>2520</v>
      </c>
      <c r="B170" s="43" t="s">
        <v>165</v>
      </c>
      <c r="C170" s="190">
        <f t="shared" si="113"/>
        <v>0</v>
      </c>
      <c r="D170" s="264">
        <v>0</v>
      </c>
      <c r="E170" s="45"/>
      <c r="F170" s="95">
        <f t="shared" si="174"/>
        <v>0</v>
      </c>
      <c r="G170" s="230"/>
      <c r="H170" s="45"/>
      <c r="I170" s="91">
        <f t="shared" si="175"/>
        <v>0</v>
      </c>
      <c r="J170" s="264">
        <v>0</v>
      </c>
      <c r="K170" s="45"/>
      <c r="L170" s="95">
        <f t="shared" si="176"/>
        <v>0</v>
      </c>
      <c r="M170" s="230"/>
      <c r="N170" s="45"/>
      <c r="O170" s="91">
        <f t="shared" si="177"/>
        <v>0</v>
      </c>
      <c r="P170" s="291"/>
      <c r="Q170" s="297"/>
    </row>
    <row r="171" spans="1:17" s="81" customFormat="1" ht="36" hidden="1" x14ac:dyDescent="0.25">
      <c r="A171" s="17">
        <v>2800</v>
      </c>
      <c r="B171" s="40" t="s">
        <v>166</v>
      </c>
      <c r="C171" s="189">
        <f t="shared" si="113"/>
        <v>0</v>
      </c>
      <c r="D171" s="263">
        <v>0</v>
      </c>
      <c r="E171" s="42"/>
      <c r="F171" s="325">
        <f t="shared" si="174"/>
        <v>0</v>
      </c>
      <c r="G171" s="212"/>
      <c r="H171" s="28"/>
      <c r="I171" s="331">
        <f t="shared" si="175"/>
        <v>0</v>
      </c>
      <c r="J171" s="245">
        <v>0</v>
      </c>
      <c r="K171" s="28"/>
      <c r="L171" s="325">
        <f t="shared" si="176"/>
        <v>0</v>
      </c>
      <c r="M171" s="212"/>
      <c r="N171" s="28"/>
      <c r="O171" s="331">
        <f t="shared" si="177"/>
        <v>0</v>
      </c>
      <c r="P171" s="288"/>
      <c r="Q171" s="300"/>
    </row>
    <row r="172" spans="1:17" hidden="1" x14ac:dyDescent="0.25">
      <c r="A172" s="70">
        <v>3000</v>
      </c>
      <c r="B172" s="70" t="s">
        <v>167</v>
      </c>
      <c r="C172" s="200">
        <f t="shared" si="113"/>
        <v>0</v>
      </c>
      <c r="D172" s="137">
        <f>SUM(D173,D183)</f>
        <v>0</v>
      </c>
      <c r="E172" s="71">
        <f t="shared" ref="E172" si="178">SUM(E173,E183)</f>
        <v>0</v>
      </c>
      <c r="F172" s="172">
        <f>SUM(F173,F183)</f>
        <v>0</v>
      </c>
      <c r="G172" s="227">
        <f t="shared" ref="G172:I172" si="179">SUM(G173,G183)</f>
        <v>0</v>
      </c>
      <c r="H172" s="71">
        <f t="shared" si="179"/>
        <v>0</v>
      </c>
      <c r="I172" s="125">
        <f t="shared" si="179"/>
        <v>0</v>
      </c>
      <c r="J172" s="137">
        <f>SUM(J173,J183)</f>
        <v>0</v>
      </c>
      <c r="K172" s="71">
        <f t="shared" ref="K172:N172" si="180">SUM(K173,K183)</f>
        <v>0</v>
      </c>
      <c r="L172" s="172">
        <f t="shared" si="180"/>
        <v>0</v>
      </c>
      <c r="M172" s="227">
        <f t="shared" si="180"/>
        <v>0</v>
      </c>
      <c r="N172" s="71">
        <f t="shared" si="180"/>
        <v>0</v>
      </c>
      <c r="O172" s="125">
        <f>SUM(O173,O183)</f>
        <v>0</v>
      </c>
      <c r="P172" s="313"/>
      <c r="Q172" s="297"/>
    </row>
    <row r="173" spans="1:17" ht="24" hidden="1" x14ac:dyDescent="0.25">
      <c r="A173" s="35">
        <v>3200</v>
      </c>
      <c r="B173" s="82" t="s">
        <v>168</v>
      </c>
      <c r="C173" s="188">
        <f t="shared" si="113"/>
        <v>0</v>
      </c>
      <c r="D173" s="130">
        <f>SUM(D174,D178)</f>
        <v>0</v>
      </c>
      <c r="E173" s="38">
        <f t="shared" ref="E173" si="181">SUM(E174,E178)</f>
        <v>0</v>
      </c>
      <c r="F173" s="175">
        <f>SUM(F174,F178)</f>
        <v>0</v>
      </c>
      <c r="G173" s="228">
        <f t="shared" ref="G173:I173" si="182">SUM(G174,G178)</f>
        <v>0</v>
      </c>
      <c r="H173" s="38">
        <f t="shared" si="182"/>
        <v>0</v>
      </c>
      <c r="I173" s="123">
        <f t="shared" si="182"/>
        <v>0</v>
      </c>
      <c r="J173" s="130">
        <f>SUM(J174,J178)</f>
        <v>0</v>
      </c>
      <c r="K173" s="38">
        <f t="shared" ref="K173:O173" si="183">SUM(K174,K178)</f>
        <v>0</v>
      </c>
      <c r="L173" s="175">
        <f t="shared" si="183"/>
        <v>0</v>
      </c>
      <c r="M173" s="228">
        <f t="shared" si="183"/>
        <v>0</v>
      </c>
      <c r="N173" s="38">
        <f t="shared" si="183"/>
        <v>0</v>
      </c>
      <c r="O173" s="124">
        <f t="shared" si="183"/>
        <v>0</v>
      </c>
      <c r="P173" s="314"/>
      <c r="Q173" s="297"/>
    </row>
    <row r="174" spans="1:17" ht="36" hidden="1" x14ac:dyDescent="0.25">
      <c r="A174" s="650">
        <v>3260</v>
      </c>
      <c r="B174" s="40" t="s">
        <v>169</v>
      </c>
      <c r="C174" s="189">
        <f t="shared" si="113"/>
        <v>0</v>
      </c>
      <c r="D174" s="131">
        <f>SUM(D175:D177)</f>
        <v>0</v>
      </c>
      <c r="E174" s="79">
        <f t="shared" ref="E174" si="184">SUM(E175:E177)</f>
        <v>0</v>
      </c>
      <c r="F174" s="176">
        <f>SUM(F175:F177)</f>
        <v>0</v>
      </c>
      <c r="G174" s="233">
        <f t="shared" ref="G174:I174" si="185">SUM(G175:G177)</f>
        <v>0</v>
      </c>
      <c r="H174" s="79">
        <f t="shared" si="185"/>
        <v>0</v>
      </c>
      <c r="I174" s="90">
        <f t="shared" si="185"/>
        <v>0</v>
      </c>
      <c r="J174" s="131">
        <f>SUM(J175:J177)</f>
        <v>0</v>
      </c>
      <c r="K174" s="79">
        <f t="shared" ref="K174:N174" si="186">SUM(K175:K177)</f>
        <v>0</v>
      </c>
      <c r="L174" s="176">
        <f t="shared" si="186"/>
        <v>0</v>
      </c>
      <c r="M174" s="233">
        <f t="shared" si="186"/>
        <v>0</v>
      </c>
      <c r="N174" s="79">
        <f t="shared" si="186"/>
        <v>0</v>
      </c>
      <c r="O174" s="90">
        <f>SUM(O175:O177)</f>
        <v>0</v>
      </c>
      <c r="P174" s="290"/>
      <c r="Q174" s="297"/>
    </row>
    <row r="175" spans="1:17" ht="24" hidden="1" x14ac:dyDescent="0.25">
      <c r="A175" s="30">
        <v>3261</v>
      </c>
      <c r="B175" s="43" t="s">
        <v>170</v>
      </c>
      <c r="C175" s="190">
        <f t="shared" si="113"/>
        <v>0</v>
      </c>
      <c r="D175" s="264">
        <v>0</v>
      </c>
      <c r="E175" s="45"/>
      <c r="F175" s="95">
        <f t="shared" ref="F175:F177" si="187">D175+E175</f>
        <v>0</v>
      </c>
      <c r="G175" s="230"/>
      <c r="H175" s="45"/>
      <c r="I175" s="91">
        <f t="shared" ref="I175:I177" si="188">G175+H175</f>
        <v>0</v>
      </c>
      <c r="J175" s="264">
        <v>0</v>
      </c>
      <c r="K175" s="45"/>
      <c r="L175" s="95">
        <f t="shared" ref="L175:L177" si="189">J175+K175</f>
        <v>0</v>
      </c>
      <c r="M175" s="230"/>
      <c r="N175" s="45"/>
      <c r="O175" s="91">
        <f t="shared" ref="O175:O177" si="190">M175+N175</f>
        <v>0</v>
      </c>
      <c r="P175" s="291"/>
      <c r="Q175" s="297"/>
    </row>
    <row r="176" spans="1:17" ht="36" hidden="1" x14ac:dyDescent="0.25">
      <c r="A176" s="30">
        <v>3262</v>
      </c>
      <c r="B176" s="43" t="s">
        <v>171</v>
      </c>
      <c r="C176" s="190">
        <f t="shared" si="113"/>
        <v>0</v>
      </c>
      <c r="D176" s="264">
        <v>0</v>
      </c>
      <c r="E176" s="45"/>
      <c r="F176" s="95">
        <f t="shared" si="187"/>
        <v>0</v>
      </c>
      <c r="G176" s="230"/>
      <c r="H176" s="45"/>
      <c r="I176" s="91">
        <f t="shared" si="188"/>
        <v>0</v>
      </c>
      <c r="J176" s="264">
        <v>0</v>
      </c>
      <c r="K176" s="45"/>
      <c r="L176" s="95">
        <f t="shared" si="189"/>
        <v>0</v>
      </c>
      <c r="M176" s="230"/>
      <c r="N176" s="45"/>
      <c r="O176" s="91">
        <f t="shared" si="190"/>
        <v>0</v>
      </c>
      <c r="P176" s="291"/>
      <c r="Q176" s="297"/>
    </row>
    <row r="177" spans="1:17" ht="24" hidden="1" x14ac:dyDescent="0.25">
      <c r="A177" s="30">
        <v>3263</v>
      </c>
      <c r="B177" s="43" t="s">
        <v>172</v>
      </c>
      <c r="C177" s="190">
        <f t="shared" ref="C177:C240" si="191">SUM(F177,I177,L177,O177)</f>
        <v>0</v>
      </c>
      <c r="D177" s="264">
        <v>0</v>
      </c>
      <c r="E177" s="45"/>
      <c r="F177" s="95">
        <f t="shared" si="187"/>
        <v>0</v>
      </c>
      <c r="G177" s="230"/>
      <c r="H177" s="45"/>
      <c r="I177" s="91">
        <f t="shared" si="188"/>
        <v>0</v>
      </c>
      <c r="J177" s="264">
        <v>0</v>
      </c>
      <c r="K177" s="45"/>
      <c r="L177" s="95">
        <f t="shared" si="189"/>
        <v>0</v>
      </c>
      <c r="M177" s="230"/>
      <c r="N177" s="45"/>
      <c r="O177" s="91">
        <f t="shared" si="190"/>
        <v>0</v>
      </c>
      <c r="P177" s="291"/>
      <c r="Q177" s="297"/>
    </row>
    <row r="178" spans="1:17" ht="72" hidden="1" x14ac:dyDescent="0.25">
      <c r="A178" s="650">
        <v>3290</v>
      </c>
      <c r="B178" s="40" t="s">
        <v>300</v>
      </c>
      <c r="C178" s="201">
        <f t="shared" si="191"/>
        <v>0</v>
      </c>
      <c r="D178" s="131">
        <f>SUM(D179:D182)</f>
        <v>0</v>
      </c>
      <c r="E178" s="79">
        <f t="shared" ref="E178" si="192">SUM(E179:E182)</f>
        <v>0</v>
      </c>
      <c r="F178" s="176">
        <f>SUM(F179:F182)</f>
        <v>0</v>
      </c>
      <c r="G178" s="233">
        <f t="shared" ref="G178:I178" si="193">SUM(G179:G182)</f>
        <v>0</v>
      </c>
      <c r="H178" s="79">
        <f t="shared" si="193"/>
        <v>0</v>
      </c>
      <c r="I178" s="90">
        <f t="shared" si="193"/>
        <v>0</v>
      </c>
      <c r="J178" s="131">
        <f>SUM(J179:J182)</f>
        <v>0</v>
      </c>
      <c r="K178" s="79">
        <f t="shared" ref="K178:O178" si="194">SUM(K179:K182)</f>
        <v>0</v>
      </c>
      <c r="L178" s="176">
        <f t="shared" si="194"/>
        <v>0</v>
      </c>
      <c r="M178" s="233">
        <f t="shared" si="194"/>
        <v>0</v>
      </c>
      <c r="N178" s="79">
        <f t="shared" si="194"/>
        <v>0</v>
      </c>
      <c r="O178" s="156">
        <f t="shared" si="194"/>
        <v>0</v>
      </c>
      <c r="P178" s="294"/>
      <c r="Q178" s="297"/>
    </row>
    <row r="179" spans="1:17" ht="48" hidden="1" x14ac:dyDescent="0.25">
      <c r="A179" s="30">
        <v>3291</v>
      </c>
      <c r="B179" s="43" t="s">
        <v>173</v>
      </c>
      <c r="C179" s="190">
        <f t="shared" si="191"/>
        <v>0</v>
      </c>
      <c r="D179" s="264">
        <v>0</v>
      </c>
      <c r="E179" s="45"/>
      <c r="F179" s="95">
        <f t="shared" ref="F179:F182" si="195">D179+E179</f>
        <v>0</v>
      </c>
      <c r="G179" s="230"/>
      <c r="H179" s="45"/>
      <c r="I179" s="91">
        <f t="shared" ref="I179:I182" si="196">G179+H179</f>
        <v>0</v>
      </c>
      <c r="J179" s="264">
        <v>0</v>
      </c>
      <c r="K179" s="45"/>
      <c r="L179" s="95">
        <f t="shared" ref="L179:L182" si="197">J179+K179</f>
        <v>0</v>
      </c>
      <c r="M179" s="230"/>
      <c r="N179" s="45"/>
      <c r="O179" s="91">
        <f t="shared" ref="O179:O182" si="198">M179+N179</f>
        <v>0</v>
      </c>
      <c r="P179" s="291"/>
      <c r="Q179" s="297"/>
    </row>
    <row r="180" spans="1:17" ht="60" hidden="1" x14ac:dyDescent="0.25">
      <c r="A180" s="30">
        <v>3292</v>
      </c>
      <c r="B180" s="43" t="s">
        <v>174</v>
      </c>
      <c r="C180" s="190">
        <f t="shared" si="191"/>
        <v>0</v>
      </c>
      <c r="D180" s="264">
        <v>0</v>
      </c>
      <c r="E180" s="45"/>
      <c r="F180" s="95">
        <f t="shared" si="195"/>
        <v>0</v>
      </c>
      <c r="G180" s="230"/>
      <c r="H180" s="45"/>
      <c r="I180" s="91">
        <f t="shared" si="196"/>
        <v>0</v>
      </c>
      <c r="J180" s="264">
        <v>0</v>
      </c>
      <c r="K180" s="45"/>
      <c r="L180" s="95">
        <f t="shared" si="197"/>
        <v>0</v>
      </c>
      <c r="M180" s="230"/>
      <c r="N180" s="45"/>
      <c r="O180" s="91">
        <f t="shared" si="198"/>
        <v>0</v>
      </c>
      <c r="P180" s="291"/>
      <c r="Q180" s="297"/>
    </row>
    <row r="181" spans="1:17" ht="48" hidden="1" x14ac:dyDescent="0.25">
      <c r="A181" s="30">
        <v>3293</v>
      </c>
      <c r="B181" s="43" t="s">
        <v>175</v>
      </c>
      <c r="C181" s="190">
        <f t="shared" si="191"/>
        <v>0</v>
      </c>
      <c r="D181" s="264">
        <v>0</v>
      </c>
      <c r="E181" s="45"/>
      <c r="F181" s="95">
        <f t="shared" si="195"/>
        <v>0</v>
      </c>
      <c r="G181" s="230"/>
      <c r="H181" s="45"/>
      <c r="I181" s="91">
        <f t="shared" si="196"/>
        <v>0</v>
      </c>
      <c r="J181" s="264">
        <v>0</v>
      </c>
      <c r="K181" s="45"/>
      <c r="L181" s="95">
        <f t="shared" si="197"/>
        <v>0</v>
      </c>
      <c r="M181" s="230"/>
      <c r="N181" s="45"/>
      <c r="O181" s="91">
        <f t="shared" si="198"/>
        <v>0</v>
      </c>
      <c r="P181" s="291"/>
      <c r="Q181" s="297"/>
    </row>
    <row r="182" spans="1:17" ht="48" hidden="1" x14ac:dyDescent="0.25">
      <c r="A182" s="83">
        <v>3294</v>
      </c>
      <c r="B182" s="43" t="s">
        <v>176</v>
      </c>
      <c r="C182" s="201">
        <f t="shared" si="191"/>
        <v>0</v>
      </c>
      <c r="D182" s="265">
        <v>0</v>
      </c>
      <c r="E182" s="84"/>
      <c r="F182" s="329">
        <f t="shared" si="195"/>
        <v>0</v>
      </c>
      <c r="G182" s="235"/>
      <c r="H182" s="84"/>
      <c r="I182" s="156">
        <f t="shared" si="196"/>
        <v>0</v>
      </c>
      <c r="J182" s="265">
        <v>0</v>
      </c>
      <c r="K182" s="84"/>
      <c r="L182" s="329">
        <f t="shared" si="197"/>
        <v>0</v>
      </c>
      <c r="M182" s="235"/>
      <c r="N182" s="84"/>
      <c r="O182" s="156">
        <f t="shared" si="198"/>
        <v>0</v>
      </c>
      <c r="P182" s="294"/>
      <c r="Q182" s="297"/>
    </row>
    <row r="183" spans="1:17" ht="36" hidden="1" x14ac:dyDescent="0.25">
      <c r="A183" s="51">
        <v>3300</v>
      </c>
      <c r="B183" s="82" t="s">
        <v>177</v>
      </c>
      <c r="C183" s="202">
        <f t="shared" si="191"/>
        <v>0</v>
      </c>
      <c r="D183" s="138">
        <f>SUM(D184:D185)</f>
        <v>0</v>
      </c>
      <c r="E183" s="85">
        <f t="shared" ref="E183" si="199">SUM(E184:E185)</f>
        <v>0</v>
      </c>
      <c r="F183" s="173">
        <f>SUM(F184:F185)</f>
        <v>0</v>
      </c>
      <c r="G183" s="236">
        <f t="shared" ref="G183:I183" si="200">SUM(G184:G185)</f>
        <v>0</v>
      </c>
      <c r="H183" s="85">
        <f t="shared" si="200"/>
        <v>0</v>
      </c>
      <c r="I183" s="124">
        <f t="shared" si="200"/>
        <v>0</v>
      </c>
      <c r="J183" s="138">
        <f>SUM(J184:J185)</f>
        <v>0</v>
      </c>
      <c r="K183" s="85">
        <f t="shared" ref="K183:O183" si="201">SUM(K184:K185)</f>
        <v>0</v>
      </c>
      <c r="L183" s="173">
        <f t="shared" si="201"/>
        <v>0</v>
      </c>
      <c r="M183" s="236">
        <f t="shared" si="201"/>
        <v>0</v>
      </c>
      <c r="N183" s="85">
        <f t="shared" si="201"/>
        <v>0</v>
      </c>
      <c r="O183" s="124">
        <f t="shared" si="201"/>
        <v>0</v>
      </c>
      <c r="P183" s="314"/>
      <c r="Q183" s="297"/>
    </row>
    <row r="184" spans="1:17" ht="36" hidden="1" x14ac:dyDescent="0.25">
      <c r="A184" s="57">
        <v>3310</v>
      </c>
      <c r="B184" s="58" t="s">
        <v>178</v>
      </c>
      <c r="C184" s="195">
        <f t="shared" si="191"/>
        <v>0</v>
      </c>
      <c r="D184" s="261">
        <v>0</v>
      </c>
      <c r="E184" s="77"/>
      <c r="F184" s="174">
        <f t="shared" ref="F184:F185" si="202">D184+E184</f>
        <v>0</v>
      </c>
      <c r="G184" s="232"/>
      <c r="H184" s="77"/>
      <c r="I184" s="154">
        <f t="shared" ref="I184:I185" si="203">G184+H184</f>
        <v>0</v>
      </c>
      <c r="J184" s="261">
        <v>0</v>
      </c>
      <c r="K184" s="77"/>
      <c r="L184" s="174">
        <f t="shared" ref="L184:L185" si="204">J184+K184</f>
        <v>0</v>
      </c>
      <c r="M184" s="232"/>
      <c r="N184" s="77"/>
      <c r="O184" s="154">
        <f t="shared" ref="O184:O185" si="205">M184+N184</f>
        <v>0</v>
      </c>
      <c r="P184" s="292"/>
      <c r="Q184" s="297"/>
    </row>
    <row r="185" spans="1:17" ht="48" hidden="1" x14ac:dyDescent="0.25">
      <c r="A185" s="27">
        <v>3320</v>
      </c>
      <c r="B185" s="40" t="s">
        <v>179</v>
      </c>
      <c r="C185" s="189">
        <f t="shared" si="191"/>
        <v>0</v>
      </c>
      <c r="D185" s="263">
        <v>0</v>
      </c>
      <c r="E185" s="42"/>
      <c r="F185" s="176">
        <f t="shared" si="202"/>
        <v>0</v>
      </c>
      <c r="G185" s="220"/>
      <c r="H185" s="42"/>
      <c r="I185" s="90">
        <f t="shared" si="203"/>
        <v>0</v>
      </c>
      <c r="J185" s="263">
        <v>0</v>
      </c>
      <c r="K185" s="42"/>
      <c r="L185" s="176">
        <f t="shared" si="204"/>
        <v>0</v>
      </c>
      <c r="M185" s="220"/>
      <c r="N185" s="42"/>
      <c r="O185" s="90">
        <f t="shared" si="205"/>
        <v>0</v>
      </c>
      <c r="P185" s="290"/>
      <c r="Q185" s="297"/>
    </row>
    <row r="186" spans="1:17" hidden="1" x14ac:dyDescent="0.25">
      <c r="A186" s="87">
        <v>4000</v>
      </c>
      <c r="B186" s="70" t="s">
        <v>180</v>
      </c>
      <c r="C186" s="200">
        <f t="shared" si="191"/>
        <v>0</v>
      </c>
      <c r="D186" s="137">
        <f>SUM(D187,D190)</f>
        <v>0</v>
      </c>
      <c r="E186" s="71">
        <f t="shared" ref="E186" si="206">SUM(E187,E190)</f>
        <v>0</v>
      </c>
      <c r="F186" s="172">
        <f>SUM(F187,F190)</f>
        <v>0</v>
      </c>
      <c r="G186" s="227">
        <f t="shared" ref="G186:I186" si="207">SUM(G187,G190)</f>
        <v>0</v>
      </c>
      <c r="H186" s="71">
        <f t="shared" si="207"/>
        <v>0</v>
      </c>
      <c r="I186" s="125">
        <f t="shared" si="207"/>
        <v>0</v>
      </c>
      <c r="J186" s="137">
        <f>SUM(J187,J190)</f>
        <v>0</v>
      </c>
      <c r="K186" s="71">
        <f t="shared" ref="K186:N186" si="208">SUM(K187,K190)</f>
        <v>0</v>
      </c>
      <c r="L186" s="172">
        <f t="shared" si="208"/>
        <v>0</v>
      </c>
      <c r="M186" s="227">
        <f t="shared" si="208"/>
        <v>0</v>
      </c>
      <c r="N186" s="71">
        <f t="shared" si="208"/>
        <v>0</v>
      </c>
      <c r="O186" s="125">
        <f>SUM(O187,O190)</f>
        <v>0</v>
      </c>
      <c r="P186" s="313"/>
      <c r="Q186" s="297"/>
    </row>
    <row r="187" spans="1:17" hidden="1" x14ac:dyDescent="0.25">
      <c r="A187" s="88">
        <v>4200</v>
      </c>
      <c r="B187" s="72" t="s">
        <v>181</v>
      </c>
      <c r="C187" s="188">
        <f t="shared" si="191"/>
        <v>0</v>
      </c>
      <c r="D187" s="130">
        <f>SUM(D188,D189)</f>
        <v>0</v>
      </c>
      <c r="E187" s="38">
        <f t="shared" ref="E187" si="209">SUM(E188,E189)</f>
        <v>0</v>
      </c>
      <c r="F187" s="175">
        <f>SUM(F188,F189)</f>
        <v>0</v>
      </c>
      <c r="G187" s="228">
        <f t="shared" ref="G187:I187" si="210">SUM(G188,G189)</f>
        <v>0</v>
      </c>
      <c r="H187" s="38">
        <f t="shared" si="210"/>
        <v>0</v>
      </c>
      <c r="I187" s="123">
        <f t="shared" si="210"/>
        <v>0</v>
      </c>
      <c r="J187" s="130">
        <f>SUM(J188,J189)</f>
        <v>0</v>
      </c>
      <c r="K187" s="38">
        <f t="shared" ref="K187:N187" si="211">SUM(K188,K189)</f>
        <v>0</v>
      </c>
      <c r="L187" s="175">
        <f t="shared" si="211"/>
        <v>0</v>
      </c>
      <c r="M187" s="228">
        <f t="shared" si="211"/>
        <v>0</v>
      </c>
      <c r="N187" s="38">
        <f t="shared" si="211"/>
        <v>0</v>
      </c>
      <c r="O187" s="123">
        <f>SUM(O188,O189)</f>
        <v>0</v>
      </c>
      <c r="P187" s="293"/>
      <c r="Q187" s="297"/>
    </row>
    <row r="188" spans="1:17" ht="24" hidden="1" x14ac:dyDescent="0.25">
      <c r="A188" s="650">
        <v>4240</v>
      </c>
      <c r="B188" s="40" t="s">
        <v>182</v>
      </c>
      <c r="C188" s="189">
        <f t="shared" si="191"/>
        <v>0</v>
      </c>
      <c r="D188" s="263">
        <v>0</v>
      </c>
      <c r="E188" s="42"/>
      <c r="F188" s="176">
        <f t="shared" ref="F188:F189" si="212">D188+E188</f>
        <v>0</v>
      </c>
      <c r="G188" s="220"/>
      <c r="H188" s="42"/>
      <c r="I188" s="90">
        <f t="shared" ref="I188:I189" si="213">G188+H188</f>
        <v>0</v>
      </c>
      <c r="J188" s="263">
        <v>0</v>
      </c>
      <c r="K188" s="42"/>
      <c r="L188" s="176">
        <f t="shared" ref="L188:L189" si="214">J188+K188</f>
        <v>0</v>
      </c>
      <c r="M188" s="220"/>
      <c r="N188" s="42"/>
      <c r="O188" s="90">
        <f t="shared" ref="O188:O189" si="215">M188+N188</f>
        <v>0</v>
      </c>
      <c r="P188" s="290"/>
      <c r="Q188" s="297"/>
    </row>
    <row r="189" spans="1:17" hidden="1" x14ac:dyDescent="0.25">
      <c r="A189" s="75">
        <v>4250</v>
      </c>
      <c r="B189" s="43" t="s">
        <v>183</v>
      </c>
      <c r="C189" s="190">
        <f t="shared" si="191"/>
        <v>0</v>
      </c>
      <c r="D189" s="264">
        <v>0</v>
      </c>
      <c r="E189" s="45"/>
      <c r="F189" s="95">
        <f t="shared" si="212"/>
        <v>0</v>
      </c>
      <c r="G189" s="230"/>
      <c r="H189" s="45"/>
      <c r="I189" s="91">
        <f t="shared" si="213"/>
        <v>0</v>
      </c>
      <c r="J189" s="264">
        <v>0</v>
      </c>
      <c r="K189" s="45"/>
      <c r="L189" s="95">
        <f t="shared" si="214"/>
        <v>0</v>
      </c>
      <c r="M189" s="230"/>
      <c r="N189" s="45"/>
      <c r="O189" s="91">
        <f t="shared" si="215"/>
        <v>0</v>
      </c>
      <c r="P189" s="291"/>
      <c r="Q189" s="297"/>
    </row>
    <row r="190" spans="1:17" hidden="1" x14ac:dyDescent="0.25">
      <c r="A190" s="35">
        <v>4300</v>
      </c>
      <c r="B190" s="72" t="s">
        <v>184</v>
      </c>
      <c r="C190" s="188">
        <f t="shared" si="191"/>
        <v>0</v>
      </c>
      <c r="D190" s="130">
        <f>SUM(D191)</f>
        <v>0</v>
      </c>
      <c r="E190" s="38">
        <f t="shared" ref="E190" si="216">SUM(E191)</f>
        <v>0</v>
      </c>
      <c r="F190" s="175">
        <f>SUM(F191)</f>
        <v>0</v>
      </c>
      <c r="G190" s="228">
        <f t="shared" ref="G190:I190" si="217">SUM(G191)</f>
        <v>0</v>
      </c>
      <c r="H190" s="38">
        <f t="shared" si="217"/>
        <v>0</v>
      </c>
      <c r="I190" s="123">
        <f t="shared" si="217"/>
        <v>0</v>
      </c>
      <c r="J190" s="130">
        <f>SUM(J191)</f>
        <v>0</v>
      </c>
      <c r="K190" s="38">
        <f t="shared" ref="K190:N190" si="218">SUM(K191)</f>
        <v>0</v>
      </c>
      <c r="L190" s="175">
        <f t="shared" si="218"/>
        <v>0</v>
      </c>
      <c r="M190" s="228">
        <f t="shared" si="218"/>
        <v>0</v>
      </c>
      <c r="N190" s="38">
        <f t="shared" si="218"/>
        <v>0</v>
      </c>
      <c r="O190" s="123">
        <f>SUM(O191)</f>
        <v>0</v>
      </c>
      <c r="P190" s="293"/>
      <c r="Q190" s="297"/>
    </row>
    <row r="191" spans="1:17" hidden="1" x14ac:dyDescent="0.25">
      <c r="A191" s="650">
        <v>4310</v>
      </c>
      <c r="B191" s="40" t="s">
        <v>185</v>
      </c>
      <c r="C191" s="189">
        <f t="shared" si="191"/>
        <v>0</v>
      </c>
      <c r="D191" s="131">
        <f>SUM(D192:D192)</f>
        <v>0</v>
      </c>
      <c r="E191" s="79">
        <f t="shared" ref="E191" si="219">SUM(E192:E192)</f>
        <v>0</v>
      </c>
      <c r="F191" s="176">
        <f>SUM(F192:F192)</f>
        <v>0</v>
      </c>
      <c r="G191" s="233">
        <f t="shared" ref="G191:I191" si="220">SUM(G192:G192)</f>
        <v>0</v>
      </c>
      <c r="H191" s="79">
        <f t="shared" si="220"/>
        <v>0</v>
      </c>
      <c r="I191" s="90">
        <f t="shared" si="220"/>
        <v>0</v>
      </c>
      <c r="J191" s="131">
        <f>SUM(J192:J192)</f>
        <v>0</v>
      </c>
      <c r="K191" s="79">
        <f t="shared" ref="K191:N191" si="221">SUM(K192:K192)</f>
        <v>0</v>
      </c>
      <c r="L191" s="176">
        <f t="shared" si="221"/>
        <v>0</v>
      </c>
      <c r="M191" s="233">
        <f t="shared" si="221"/>
        <v>0</v>
      </c>
      <c r="N191" s="79">
        <f t="shared" si="221"/>
        <v>0</v>
      </c>
      <c r="O191" s="90">
        <f>SUM(O192:O192)</f>
        <v>0</v>
      </c>
      <c r="P191" s="290"/>
      <c r="Q191" s="297"/>
    </row>
    <row r="192" spans="1:17" ht="36" hidden="1" x14ac:dyDescent="0.25">
      <c r="A192" s="30">
        <v>4311</v>
      </c>
      <c r="B192" s="43" t="s">
        <v>186</v>
      </c>
      <c r="C192" s="190">
        <f t="shared" si="191"/>
        <v>0</v>
      </c>
      <c r="D192" s="264">
        <v>0</v>
      </c>
      <c r="E192" s="45"/>
      <c r="F192" s="95">
        <f>D192+E192</f>
        <v>0</v>
      </c>
      <c r="G192" s="230"/>
      <c r="H192" s="45"/>
      <c r="I192" s="91">
        <f>G192+H192</f>
        <v>0</v>
      </c>
      <c r="J192" s="264">
        <v>0</v>
      </c>
      <c r="K192" s="45"/>
      <c r="L192" s="95">
        <f>J192+K192</f>
        <v>0</v>
      </c>
      <c r="M192" s="230"/>
      <c r="N192" s="45"/>
      <c r="O192" s="91">
        <f>M192+N192</f>
        <v>0</v>
      </c>
      <c r="P192" s="291"/>
      <c r="Q192" s="297"/>
    </row>
    <row r="193" spans="1:17" s="19" customFormat="1" x14ac:dyDescent="0.25">
      <c r="A193" s="89"/>
      <c r="B193" s="17" t="s">
        <v>187</v>
      </c>
      <c r="C193" s="199">
        <f t="shared" si="191"/>
        <v>1868</v>
      </c>
      <c r="D193" s="136">
        <f>SUM(D194,D229,D268)</f>
        <v>1868</v>
      </c>
      <c r="E193" s="275">
        <f t="shared" ref="E193" si="222">SUM(E194,E229,E268)</f>
        <v>0</v>
      </c>
      <c r="F193" s="896">
        <f>SUM(F194,F229,F268)</f>
        <v>1868</v>
      </c>
      <c r="G193" s="226">
        <f t="shared" ref="G193:I193" si="223">SUM(G194,G229,G268)</f>
        <v>0</v>
      </c>
      <c r="H193" s="275">
        <f t="shared" si="223"/>
        <v>0</v>
      </c>
      <c r="I193" s="896">
        <f t="shared" si="223"/>
        <v>0</v>
      </c>
      <c r="J193" s="136">
        <f>SUM(J194,J229,J268)</f>
        <v>0</v>
      </c>
      <c r="K193" s="69">
        <f t="shared" ref="K193:N193" si="224">SUM(K194,K229,K268)</f>
        <v>0</v>
      </c>
      <c r="L193" s="171">
        <f t="shared" si="224"/>
        <v>0</v>
      </c>
      <c r="M193" s="226">
        <f t="shared" si="224"/>
        <v>0</v>
      </c>
      <c r="N193" s="69">
        <f t="shared" si="224"/>
        <v>0</v>
      </c>
      <c r="O193" s="157">
        <f>SUM(O194,O229,O268)</f>
        <v>0</v>
      </c>
      <c r="P193" s="316"/>
      <c r="Q193" s="182"/>
    </row>
    <row r="194" spans="1:17" x14ac:dyDescent="0.25">
      <c r="A194" s="70">
        <v>5000</v>
      </c>
      <c r="B194" s="70" t="s">
        <v>188</v>
      </c>
      <c r="C194" s="200">
        <f t="shared" si="191"/>
        <v>1868</v>
      </c>
      <c r="D194" s="137">
        <f>D195+D203</f>
        <v>1868</v>
      </c>
      <c r="E194" s="125">
        <f t="shared" ref="E194" si="225">E195+E203</f>
        <v>0</v>
      </c>
      <c r="F194" s="897">
        <f>F195+F203</f>
        <v>1868</v>
      </c>
      <c r="G194" s="227">
        <f t="shared" ref="G194:I194" si="226">G195+G203</f>
        <v>0</v>
      </c>
      <c r="H194" s="125">
        <f t="shared" si="226"/>
        <v>0</v>
      </c>
      <c r="I194" s="897">
        <f t="shared" si="226"/>
        <v>0</v>
      </c>
      <c r="J194" s="137">
        <f>J195+J203</f>
        <v>0</v>
      </c>
      <c r="K194" s="71">
        <f t="shared" ref="K194:N194" si="227">K195+K203</f>
        <v>0</v>
      </c>
      <c r="L194" s="172">
        <f t="shared" si="227"/>
        <v>0</v>
      </c>
      <c r="M194" s="227">
        <f t="shared" si="227"/>
        <v>0</v>
      </c>
      <c r="N194" s="71">
        <f t="shared" si="227"/>
        <v>0</v>
      </c>
      <c r="O194" s="125">
        <f>O195+O203</f>
        <v>0</v>
      </c>
      <c r="P194" s="313"/>
      <c r="Q194" s="297"/>
    </row>
    <row r="195" spans="1:17" hidden="1" x14ac:dyDescent="0.25">
      <c r="A195" s="35">
        <v>5100</v>
      </c>
      <c r="B195" s="72" t="s">
        <v>189</v>
      </c>
      <c r="C195" s="188">
        <f t="shared" si="191"/>
        <v>0</v>
      </c>
      <c r="D195" s="130">
        <f>D196+D197+D200+D201+D202</f>
        <v>0</v>
      </c>
      <c r="E195" s="38">
        <f t="shared" ref="E195" si="228">E196+E197+E200+E201+E202</f>
        <v>0</v>
      </c>
      <c r="F195" s="175">
        <f>F196+F197+F200+F201+F202</f>
        <v>0</v>
      </c>
      <c r="G195" s="228">
        <f t="shared" ref="G195:I195" si="229">G196+G197+G200+G201+G202</f>
        <v>0</v>
      </c>
      <c r="H195" s="38">
        <f t="shared" si="229"/>
        <v>0</v>
      </c>
      <c r="I195" s="123">
        <f t="shared" si="229"/>
        <v>0</v>
      </c>
      <c r="J195" s="130">
        <f>J196+J197+J200+J201+J202</f>
        <v>0</v>
      </c>
      <c r="K195" s="38">
        <f t="shared" ref="K195:N195" si="230">K196+K197+K200+K201+K202</f>
        <v>0</v>
      </c>
      <c r="L195" s="175">
        <f t="shared" si="230"/>
        <v>0</v>
      </c>
      <c r="M195" s="228">
        <f t="shared" si="230"/>
        <v>0</v>
      </c>
      <c r="N195" s="38">
        <f t="shared" si="230"/>
        <v>0</v>
      </c>
      <c r="O195" s="123">
        <f>O196+O197+O200+O201+O202</f>
        <v>0</v>
      </c>
      <c r="P195" s="293"/>
      <c r="Q195" s="297"/>
    </row>
    <row r="196" spans="1:17" hidden="1" x14ac:dyDescent="0.25">
      <c r="A196" s="650">
        <v>5110</v>
      </c>
      <c r="B196" s="40" t="s">
        <v>190</v>
      </c>
      <c r="C196" s="189">
        <f t="shared" si="191"/>
        <v>0</v>
      </c>
      <c r="D196" s="263">
        <v>0</v>
      </c>
      <c r="E196" s="42"/>
      <c r="F196" s="176">
        <f>D196+E196</f>
        <v>0</v>
      </c>
      <c r="G196" s="220"/>
      <c r="H196" s="42"/>
      <c r="I196" s="90">
        <f>G196+H196</f>
        <v>0</v>
      </c>
      <c r="J196" s="263">
        <v>0</v>
      </c>
      <c r="K196" s="42"/>
      <c r="L196" s="176">
        <f>J196+K196</f>
        <v>0</v>
      </c>
      <c r="M196" s="220"/>
      <c r="N196" s="42"/>
      <c r="O196" s="90">
        <f>M196+N196</f>
        <v>0</v>
      </c>
      <c r="P196" s="290"/>
      <c r="Q196" s="297"/>
    </row>
    <row r="197" spans="1:17" ht="24" hidden="1" x14ac:dyDescent="0.25">
      <c r="A197" s="75">
        <v>5120</v>
      </c>
      <c r="B197" s="43" t="s">
        <v>191</v>
      </c>
      <c r="C197" s="190">
        <f t="shared" si="191"/>
        <v>0</v>
      </c>
      <c r="D197" s="132">
        <f>D198+D199</f>
        <v>0</v>
      </c>
      <c r="E197" s="76">
        <f t="shared" ref="E197" si="231">E198+E199</f>
        <v>0</v>
      </c>
      <c r="F197" s="95">
        <f>F198+F199</f>
        <v>0</v>
      </c>
      <c r="G197" s="231">
        <f t="shared" ref="G197:I197" si="232">G198+G199</f>
        <v>0</v>
      </c>
      <c r="H197" s="76">
        <f t="shared" si="232"/>
        <v>0</v>
      </c>
      <c r="I197" s="91">
        <f t="shared" si="232"/>
        <v>0</v>
      </c>
      <c r="J197" s="132">
        <f>J198+J199</f>
        <v>0</v>
      </c>
      <c r="K197" s="76">
        <f t="shared" ref="K197:O197" si="233">K198+K199</f>
        <v>0</v>
      </c>
      <c r="L197" s="95">
        <f t="shared" si="233"/>
        <v>0</v>
      </c>
      <c r="M197" s="231">
        <f t="shared" si="233"/>
        <v>0</v>
      </c>
      <c r="N197" s="76">
        <f t="shared" si="233"/>
        <v>0</v>
      </c>
      <c r="O197" s="91">
        <f t="shared" si="233"/>
        <v>0</v>
      </c>
      <c r="P197" s="291"/>
      <c r="Q197" s="297"/>
    </row>
    <row r="198" spans="1:17" hidden="1" x14ac:dyDescent="0.25">
      <c r="A198" s="30">
        <v>5121</v>
      </c>
      <c r="B198" s="43" t="s">
        <v>192</v>
      </c>
      <c r="C198" s="190">
        <f t="shared" si="191"/>
        <v>0</v>
      </c>
      <c r="D198" s="264">
        <v>0</v>
      </c>
      <c r="E198" s="45"/>
      <c r="F198" s="95">
        <f t="shared" ref="F198:F202" si="234">D198+E198</f>
        <v>0</v>
      </c>
      <c r="G198" s="230"/>
      <c r="H198" s="45"/>
      <c r="I198" s="91">
        <f t="shared" ref="I198:I202" si="235">G198+H198</f>
        <v>0</v>
      </c>
      <c r="J198" s="264">
        <v>0</v>
      </c>
      <c r="K198" s="45"/>
      <c r="L198" s="95">
        <f t="shared" ref="L198:L202" si="236">J198+K198</f>
        <v>0</v>
      </c>
      <c r="M198" s="230"/>
      <c r="N198" s="45"/>
      <c r="O198" s="91">
        <f t="shared" ref="O198:O202" si="237">M198+N198</f>
        <v>0</v>
      </c>
      <c r="P198" s="291"/>
      <c r="Q198" s="297"/>
    </row>
    <row r="199" spans="1:17" ht="24" hidden="1" x14ac:dyDescent="0.25">
      <c r="A199" s="30">
        <v>5129</v>
      </c>
      <c r="B199" s="43" t="s">
        <v>193</v>
      </c>
      <c r="C199" s="190">
        <f t="shared" si="191"/>
        <v>0</v>
      </c>
      <c r="D199" s="264">
        <v>0</v>
      </c>
      <c r="E199" s="45"/>
      <c r="F199" s="95">
        <f t="shared" si="234"/>
        <v>0</v>
      </c>
      <c r="G199" s="230"/>
      <c r="H199" s="45"/>
      <c r="I199" s="91">
        <f t="shared" si="235"/>
        <v>0</v>
      </c>
      <c r="J199" s="264">
        <v>0</v>
      </c>
      <c r="K199" s="45"/>
      <c r="L199" s="95">
        <f t="shared" si="236"/>
        <v>0</v>
      </c>
      <c r="M199" s="230"/>
      <c r="N199" s="45"/>
      <c r="O199" s="91">
        <f t="shared" si="237"/>
        <v>0</v>
      </c>
      <c r="P199" s="291"/>
      <c r="Q199" s="297"/>
    </row>
    <row r="200" spans="1:17" hidden="1" x14ac:dyDescent="0.25">
      <c r="A200" s="75">
        <v>5130</v>
      </c>
      <c r="B200" s="43" t="s">
        <v>194</v>
      </c>
      <c r="C200" s="190">
        <f t="shared" si="191"/>
        <v>0</v>
      </c>
      <c r="D200" s="264">
        <v>0</v>
      </c>
      <c r="E200" s="45"/>
      <c r="F200" s="95">
        <f t="shared" si="234"/>
        <v>0</v>
      </c>
      <c r="G200" s="230"/>
      <c r="H200" s="45"/>
      <c r="I200" s="91">
        <f t="shared" si="235"/>
        <v>0</v>
      </c>
      <c r="J200" s="264">
        <v>0</v>
      </c>
      <c r="K200" s="45"/>
      <c r="L200" s="95">
        <f t="shared" si="236"/>
        <v>0</v>
      </c>
      <c r="M200" s="230"/>
      <c r="N200" s="45"/>
      <c r="O200" s="91">
        <f t="shared" si="237"/>
        <v>0</v>
      </c>
      <c r="P200" s="291"/>
      <c r="Q200" s="297"/>
    </row>
    <row r="201" spans="1:17" hidden="1" x14ac:dyDescent="0.25">
      <c r="A201" s="75">
        <v>5140</v>
      </c>
      <c r="B201" s="43" t="s">
        <v>195</v>
      </c>
      <c r="C201" s="190">
        <f t="shared" si="191"/>
        <v>0</v>
      </c>
      <c r="D201" s="264">
        <v>0</v>
      </c>
      <c r="E201" s="45"/>
      <c r="F201" s="95">
        <f t="shared" si="234"/>
        <v>0</v>
      </c>
      <c r="G201" s="230"/>
      <c r="H201" s="45"/>
      <c r="I201" s="91">
        <f t="shared" si="235"/>
        <v>0</v>
      </c>
      <c r="J201" s="264">
        <v>0</v>
      </c>
      <c r="K201" s="45"/>
      <c r="L201" s="95">
        <f t="shared" si="236"/>
        <v>0</v>
      </c>
      <c r="M201" s="230"/>
      <c r="N201" s="45"/>
      <c r="O201" s="91">
        <f t="shared" si="237"/>
        <v>0</v>
      </c>
      <c r="P201" s="291"/>
      <c r="Q201" s="297"/>
    </row>
    <row r="202" spans="1:17" ht="24" hidden="1" x14ac:dyDescent="0.25">
      <c r="A202" s="75">
        <v>5170</v>
      </c>
      <c r="B202" s="43" t="s">
        <v>196</v>
      </c>
      <c r="C202" s="190">
        <f t="shared" si="191"/>
        <v>0</v>
      </c>
      <c r="D202" s="264">
        <v>0</v>
      </c>
      <c r="E202" s="45"/>
      <c r="F202" s="95">
        <f t="shared" si="234"/>
        <v>0</v>
      </c>
      <c r="G202" s="230"/>
      <c r="H202" s="45"/>
      <c r="I202" s="91">
        <f t="shared" si="235"/>
        <v>0</v>
      </c>
      <c r="J202" s="264">
        <v>0</v>
      </c>
      <c r="K202" s="45"/>
      <c r="L202" s="95">
        <f t="shared" si="236"/>
        <v>0</v>
      </c>
      <c r="M202" s="230"/>
      <c r="N202" s="45"/>
      <c r="O202" s="91">
        <f t="shared" si="237"/>
        <v>0</v>
      </c>
      <c r="P202" s="291"/>
      <c r="Q202" s="297"/>
    </row>
    <row r="203" spans="1:17" x14ac:dyDescent="0.25">
      <c r="A203" s="35">
        <v>5200</v>
      </c>
      <c r="B203" s="72" t="s">
        <v>197</v>
      </c>
      <c r="C203" s="188">
        <f t="shared" si="191"/>
        <v>1868</v>
      </c>
      <c r="D203" s="130">
        <f>D204+D214+D215+D224+D225+D226+D228</f>
        <v>1868</v>
      </c>
      <c r="E203" s="123">
        <f t="shared" ref="E203" si="238">E204+E214+E215+E224+E225+E226+E228</f>
        <v>0</v>
      </c>
      <c r="F203" s="898">
        <f>F204+F214+F215+F224+F225+F226+F228</f>
        <v>1868</v>
      </c>
      <c r="G203" s="228">
        <f t="shared" ref="G203:I203" si="239">G204+G214+G215+G224+G225+G226+G228</f>
        <v>0</v>
      </c>
      <c r="H203" s="123">
        <f t="shared" si="239"/>
        <v>0</v>
      </c>
      <c r="I203" s="898">
        <f t="shared" si="239"/>
        <v>0</v>
      </c>
      <c r="J203" s="130">
        <f>J204+J214+J215+J224+J225+J226+J228</f>
        <v>0</v>
      </c>
      <c r="K203" s="38">
        <f t="shared" ref="K203:O203" si="240">K204+K214+K215+K224+K225+K226+K228</f>
        <v>0</v>
      </c>
      <c r="L203" s="175">
        <f t="shared" si="240"/>
        <v>0</v>
      </c>
      <c r="M203" s="228">
        <f t="shared" si="240"/>
        <v>0</v>
      </c>
      <c r="N203" s="38">
        <f t="shared" si="240"/>
        <v>0</v>
      </c>
      <c r="O203" s="123">
        <f t="shared" si="240"/>
        <v>0</v>
      </c>
      <c r="P203" s="293"/>
      <c r="Q203" s="297"/>
    </row>
    <row r="204" spans="1:17" hidden="1" x14ac:dyDescent="0.25">
      <c r="A204" s="73">
        <v>5210</v>
      </c>
      <c r="B204" s="58" t="s">
        <v>198</v>
      </c>
      <c r="C204" s="195">
        <f t="shared" si="191"/>
        <v>0</v>
      </c>
      <c r="D204" s="86">
        <f>SUM(D205:D213)</f>
        <v>0</v>
      </c>
      <c r="E204" s="74">
        <f>SUM(E205:E213)</f>
        <v>0</v>
      </c>
      <c r="F204" s="174">
        <f t="shared" ref="F204:N204" si="241">SUM(F205:F213)</f>
        <v>0</v>
      </c>
      <c r="G204" s="229">
        <f t="shared" si="241"/>
        <v>0</v>
      </c>
      <c r="H204" s="74">
        <f t="shared" si="241"/>
        <v>0</v>
      </c>
      <c r="I204" s="154">
        <f t="shared" si="241"/>
        <v>0</v>
      </c>
      <c r="J204" s="86">
        <f>SUM(J205:J213)</f>
        <v>0</v>
      </c>
      <c r="K204" s="74">
        <f t="shared" si="241"/>
        <v>0</v>
      </c>
      <c r="L204" s="174">
        <f t="shared" si="241"/>
        <v>0</v>
      </c>
      <c r="M204" s="229">
        <f t="shared" si="241"/>
        <v>0</v>
      </c>
      <c r="N204" s="74">
        <f t="shared" si="241"/>
        <v>0</v>
      </c>
      <c r="O204" s="154">
        <f>SUM(O205:O213)</f>
        <v>0</v>
      </c>
      <c r="P204" s="292"/>
      <c r="Q204" s="297"/>
    </row>
    <row r="205" spans="1:17" hidden="1" x14ac:dyDescent="0.25">
      <c r="A205" s="27">
        <v>5211</v>
      </c>
      <c r="B205" s="40" t="s">
        <v>199</v>
      </c>
      <c r="C205" s="189">
        <f t="shared" si="191"/>
        <v>0</v>
      </c>
      <c r="D205" s="263">
        <v>0</v>
      </c>
      <c r="E205" s="42"/>
      <c r="F205" s="176">
        <f t="shared" ref="F205:F214" si="242">D205+E205</f>
        <v>0</v>
      </c>
      <c r="G205" s="220"/>
      <c r="H205" s="42"/>
      <c r="I205" s="90">
        <f t="shared" ref="I205:I214" si="243">G205+H205</f>
        <v>0</v>
      </c>
      <c r="J205" s="263">
        <v>0</v>
      </c>
      <c r="K205" s="42"/>
      <c r="L205" s="176">
        <f t="shared" ref="L205:L214" si="244">J205+K205</f>
        <v>0</v>
      </c>
      <c r="M205" s="220"/>
      <c r="N205" s="42"/>
      <c r="O205" s="90">
        <f t="shared" ref="O205:O214" si="245">M205+N205</f>
        <v>0</v>
      </c>
      <c r="P205" s="290"/>
      <c r="Q205" s="297"/>
    </row>
    <row r="206" spans="1:17" hidden="1" x14ac:dyDescent="0.25">
      <c r="A206" s="30">
        <v>5212</v>
      </c>
      <c r="B206" s="43" t="s">
        <v>200</v>
      </c>
      <c r="C206" s="190">
        <f t="shared" si="191"/>
        <v>0</v>
      </c>
      <c r="D206" s="264">
        <v>0</v>
      </c>
      <c r="E206" s="45"/>
      <c r="F206" s="95">
        <f t="shared" si="242"/>
        <v>0</v>
      </c>
      <c r="G206" s="230"/>
      <c r="H206" s="45"/>
      <c r="I206" s="91">
        <f t="shared" si="243"/>
        <v>0</v>
      </c>
      <c r="J206" s="264">
        <v>0</v>
      </c>
      <c r="K206" s="45"/>
      <c r="L206" s="95">
        <f t="shared" si="244"/>
        <v>0</v>
      </c>
      <c r="M206" s="230"/>
      <c r="N206" s="45"/>
      <c r="O206" s="91">
        <f t="shared" si="245"/>
        <v>0</v>
      </c>
      <c r="P206" s="291"/>
      <c r="Q206" s="297"/>
    </row>
    <row r="207" spans="1:17" hidden="1" x14ac:dyDescent="0.25">
      <c r="A207" s="30">
        <v>5213</v>
      </c>
      <c r="B207" s="43" t="s">
        <v>201</v>
      </c>
      <c r="C207" s="190">
        <f t="shared" si="191"/>
        <v>0</v>
      </c>
      <c r="D207" s="264">
        <v>0</v>
      </c>
      <c r="E207" s="45"/>
      <c r="F207" s="95">
        <f t="shared" si="242"/>
        <v>0</v>
      </c>
      <c r="G207" s="230"/>
      <c r="H207" s="45"/>
      <c r="I207" s="91">
        <f t="shared" si="243"/>
        <v>0</v>
      </c>
      <c r="J207" s="264">
        <v>0</v>
      </c>
      <c r="K207" s="45"/>
      <c r="L207" s="95">
        <f t="shared" si="244"/>
        <v>0</v>
      </c>
      <c r="M207" s="230"/>
      <c r="N207" s="45"/>
      <c r="O207" s="91">
        <f t="shared" si="245"/>
        <v>0</v>
      </c>
      <c r="P207" s="291"/>
      <c r="Q207" s="297"/>
    </row>
    <row r="208" spans="1:17" hidden="1" x14ac:dyDescent="0.25">
      <c r="A208" s="30">
        <v>5214</v>
      </c>
      <c r="B208" s="43" t="s">
        <v>202</v>
      </c>
      <c r="C208" s="190">
        <f t="shared" si="191"/>
        <v>0</v>
      </c>
      <c r="D208" s="264">
        <v>0</v>
      </c>
      <c r="E208" s="45"/>
      <c r="F208" s="95">
        <f t="shared" si="242"/>
        <v>0</v>
      </c>
      <c r="G208" s="230"/>
      <c r="H208" s="45"/>
      <c r="I208" s="91">
        <f t="shared" si="243"/>
        <v>0</v>
      </c>
      <c r="J208" s="264">
        <v>0</v>
      </c>
      <c r="K208" s="45"/>
      <c r="L208" s="95">
        <f t="shared" si="244"/>
        <v>0</v>
      </c>
      <c r="M208" s="230"/>
      <c r="N208" s="45"/>
      <c r="O208" s="91">
        <f t="shared" si="245"/>
        <v>0</v>
      </c>
      <c r="P208" s="291"/>
      <c r="Q208" s="297"/>
    </row>
    <row r="209" spans="1:17" hidden="1" x14ac:dyDescent="0.25">
      <c r="A209" s="30">
        <v>5215</v>
      </c>
      <c r="B209" s="43" t="s">
        <v>203</v>
      </c>
      <c r="C209" s="190">
        <f t="shared" si="191"/>
        <v>0</v>
      </c>
      <c r="D209" s="264">
        <v>0</v>
      </c>
      <c r="E209" s="45"/>
      <c r="F209" s="95">
        <f t="shared" si="242"/>
        <v>0</v>
      </c>
      <c r="G209" s="230"/>
      <c r="H209" s="45"/>
      <c r="I209" s="91">
        <f t="shared" si="243"/>
        <v>0</v>
      </c>
      <c r="J209" s="264">
        <v>0</v>
      </c>
      <c r="K209" s="45"/>
      <c r="L209" s="95">
        <f t="shared" si="244"/>
        <v>0</v>
      </c>
      <c r="M209" s="230"/>
      <c r="N209" s="45"/>
      <c r="O209" s="91">
        <f t="shared" si="245"/>
        <v>0</v>
      </c>
      <c r="P209" s="291"/>
      <c r="Q209" s="297"/>
    </row>
    <row r="210" spans="1:17" hidden="1" x14ac:dyDescent="0.25">
      <c r="A210" s="30">
        <v>5216</v>
      </c>
      <c r="B210" s="43" t="s">
        <v>204</v>
      </c>
      <c r="C210" s="190">
        <f t="shared" si="191"/>
        <v>0</v>
      </c>
      <c r="D210" s="264">
        <v>0</v>
      </c>
      <c r="E210" s="45"/>
      <c r="F210" s="95">
        <f t="shared" si="242"/>
        <v>0</v>
      </c>
      <c r="G210" s="230"/>
      <c r="H210" s="45"/>
      <c r="I210" s="91">
        <f t="shared" si="243"/>
        <v>0</v>
      </c>
      <c r="J210" s="264">
        <v>0</v>
      </c>
      <c r="K210" s="45"/>
      <c r="L210" s="95">
        <f t="shared" si="244"/>
        <v>0</v>
      </c>
      <c r="M210" s="230"/>
      <c r="N210" s="45"/>
      <c r="O210" s="91">
        <f t="shared" si="245"/>
        <v>0</v>
      </c>
      <c r="P210" s="291"/>
      <c r="Q210" s="297"/>
    </row>
    <row r="211" spans="1:17" hidden="1" x14ac:dyDescent="0.25">
      <c r="A211" s="30">
        <v>5217</v>
      </c>
      <c r="B211" s="43" t="s">
        <v>205</v>
      </c>
      <c r="C211" s="190">
        <f t="shared" si="191"/>
        <v>0</v>
      </c>
      <c r="D211" s="264">
        <v>0</v>
      </c>
      <c r="E211" s="45"/>
      <c r="F211" s="95">
        <f t="shared" si="242"/>
        <v>0</v>
      </c>
      <c r="G211" s="230"/>
      <c r="H211" s="45"/>
      <c r="I211" s="91">
        <f t="shared" si="243"/>
        <v>0</v>
      </c>
      <c r="J211" s="264">
        <v>0</v>
      </c>
      <c r="K211" s="45"/>
      <c r="L211" s="95">
        <f t="shared" si="244"/>
        <v>0</v>
      </c>
      <c r="M211" s="230"/>
      <c r="N211" s="45"/>
      <c r="O211" s="91">
        <f t="shared" si="245"/>
        <v>0</v>
      </c>
      <c r="P211" s="291"/>
      <c r="Q211" s="297"/>
    </row>
    <row r="212" spans="1:17" hidden="1" x14ac:dyDescent="0.25">
      <c r="A212" s="30">
        <v>5218</v>
      </c>
      <c r="B212" s="43" t="s">
        <v>206</v>
      </c>
      <c r="C212" s="190">
        <f t="shared" si="191"/>
        <v>0</v>
      </c>
      <c r="D212" s="264">
        <v>0</v>
      </c>
      <c r="E212" s="45"/>
      <c r="F212" s="95">
        <f t="shared" si="242"/>
        <v>0</v>
      </c>
      <c r="G212" s="230"/>
      <c r="H212" s="45"/>
      <c r="I212" s="91">
        <f t="shared" si="243"/>
        <v>0</v>
      </c>
      <c r="J212" s="264">
        <v>0</v>
      </c>
      <c r="K212" s="45"/>
      <c r="L212" s="95">
        <f t="shared" si="244"/>
        <v>0</v>
      </c>
      <c r="M212" s="230"/>
      <c r="N212" s="45"/>
      <c r="O212" s="91">
        <f t="shared" si="245"/>
        <v>0</v>
      </c>
      <c r="P212" s="291"/>
      <c r="Q212" s="297"/>
    </row>
    <row r="213" spans="1:17" hidden="1" x14ac:dyDescent="0.25">
      <c r="A213" s="30">
        <v>5219</v>
      </c>
      <c r="B213" s="43" t="s">
        <v>207</v>
      </c>
      <c r="C213" s="190">
        <f t="shared" si="191"/>
        <v>0</v>
      </c>
      <c r="D213" s="264">
        <v>0</v>
      </c>
      <c r="E213" s="45"/>
      <c r="F213" s="95">
        <f t="shared" si="242"/>
        <v>0</v>
      </c>
      <c r="G213" s="230"/>
      <c r="H213" s="45"/>
      <c r="I213" s="91">
        <f t="shared" si="243"/>
        <v>0</v>
      </c>
      <c r="J213" s="264">
        <v>0</v>
      </c>
      <c r="K213" s="45"/>
      <c r="L213" s="95">
        <f t="shared" si="244"/>
        <v>0</v>
      </c>
      <c r="M213" s="230"/>
      <c r="N213" s="45"/>
      <c r="O213" s="91">
        <f t="shared" si="245"/>
        <v>0</v>
      </c>
      <c r="P213" s="291"/>
      <c r="Q213" s="297"/>
    </row>
    <row r="214" spans="1:17" ht="13.5" hidden="1" customHeight="1" x14ac:dyDescent="0.25">
      <c r="A214" s="75">
        <v>5220</v>
      </c>
      <c r="B214" s="43" t="s">
        <v>208</v>
      </c>
      <c r="C214" s="190">
        <f t="shared" si="191"/>
        <v>0</v>
      </c>
      <c r="D214" s="264">
        <v>0</v>
      </c>
      <c r="E214" s="45"/>
      <c r="F214" s="95">
        <f t="shared" si="242"/>
        <v>0</v>
      </c>
      <c r="G214" s="230"/>
      <c r="H214" s="45"/>
      <c r="I214" s="91">
        <f t="shared" si="243"/>
        <v>0</v>
      </c>
      <c r="J214" s="264">
        <v>0</v>
      </c>
      <c r="K214" s="45"/>
      <c r="L214" s="95">
        <f t="shared" si="244"/>
        <v>0</v>
      </c>
      <c r="M214" s="230"/>
      <c r="N214" s="45"/>
      <c r="O214" s="91">
        <f t="shared" si="245"/>
        <v>0</v>
      </c>
      <c r="P214" s="291"/>
      <c r="Q214" s="297"/>
    </row>
    <row r="215" spans="1:17" x14ac:dyDescent="0.25">
      <c r="A215" s="75">
        <v>5230</v>
      </c>
      <c r="B215" s="43" t="s">
        <v>209</v>
      </c>
      <c r="C215" s="190">
        <f t="shared" si="191"/>
        <v>1868</v>
      </c>
      <c r="D215" s="132">
        <f>SUM(D216:D223)</f>
        <v>1868</v>
      </c>
      <c r="E215" s="91">
        <f t="shared" ref="E215" si="246">SUM(E216:E223)</f>
        <v>0</v>
      </c>
      <c r="F215" s="899">
        <f>SUM(F216:F223)</f>
        <v>1868</v>
      </c>
      <c r="G215" s="231">
        <f t="shared" ref="G215:I215" si="247">SUM(G216:G223)</f>
        <v>0</v>
      </c>
      <c r="H215" s="91">
        <f t="shared" si="247"/>
        <v>0</v>
      </c>
      <c r="I215" s="899">
        <f t="shared" si="247"/>
        <v>0</v>
      </c>
      <c r="J215" s="132">
        <f>SUM(J216:J223)</f>
        <v>0</v>
      </c>
      <c r="K215" s="76">
        <f t="shared" ref="K215:N215" si="248">SUM(K216:K223)</f>
        <v>0</v>
      </c>
      <c r="L215" s="95">
        <f t="shared" si="248"/>
        <v>0</v>
      </c>
      <c r="M215" s="231">
        <f t="shared" si="248"/>
        <v>0</v>
      </c>
      <c r="N215" s="76">
        <f t="shared" si="248"/>
        <v>0</v>
      </c>
      <c r="O215" s="91">
        <f>SUM(O216:O223)</f>
        <v>0</v>
      </c>
      <c r="P215" s="291"/>
      <c r="Q215" s="297"/>
    </row>
    <row r="216" spans="1:17" hidden="1" x14ac:dyDescent="0.25">
      <c r="A216" s="30">
        <v>5231</v>
      </c>
      <c r="B216" s="43" t="s">
        <v>210</v>
      </c>
      <c r="C216" s="190">
        <f t="shared" si="191"/>
        <v>0</v>
      </c>
      <c r="D216" s="264">
        <v>0</v>
      </c>
      <c r="E216" s="45"/>
      <c r="F216" s="95">
        <f t="shared" ref="F216:F225" si="249">D216+E216</f>
        <v>0</v>
      </c>
      <c r="G216" s="230"/>
      <c r="H216" s="45"/>
      <c r="I216" s="91">
        <f t="shared" ref="I216:I225" si="250">G216+H216</f>
        <v>0</v>
      </c>
      <c r="J216" s="264">
        <v>0</v>
      </c>
      <c r="K216" s="45"/>
      <c r="L216" s="95">
        <f t="shared" ref="L216:L225" si="251">J216+K216</f>
        <v>0</v>
      </c>
      <c r="M216" s="230"/>
      <c r="N216" s="45"/>
      <c r="O216" s="91">
        <f t="shared" ref="O216:O225" si="252">M216+N216</f>
        <v>0</v>
      </c>
      <c r="P216" s="291"/>
      <c r="Q216" s="297"/>
    </row>
    <row r="217" spans="1:17" hidden="1" x14ac:dyDescent="0.25">
      <c r="A217" s="30">
        <v>5232</v>
      </c>
      <c r="B217" s="43" t="s">
        <v>211</v>
      </c>
      <c r="C217" s="190">
        <f t="shared" si="191"/>
        <v>0</v>
      </c>
      <c r="D217" s="264">
        <v>0</v>
      </c>
      <c r="E217" s="45"/>
      <c r="F217" s="95">
        <f t="shared" si="249"/>
        <v>0</v>
      </c>
      <c r="G217" s="230"/>
      <c r="H217" s="45"/>
      <c r="I217" s="91">
        <f t="shared" si="250"/>
        <v>0</v>
      </c>
      <c r="J217" s="264">
        <v>0</v>
      </c>
      <c r="K217" s="45"/>
      <c r="L217" s="95">
        <f t="shared" si="251"/>
        <v>0</v>
      </c>
      <c r="M217" s="230"/>
      <c r="N217" s="45"/>
      <c r="O217" s="91">
        <f t="shared" si="252"/>
        <v>0</v>
      </c>
      <c r="P217" s="291"/>
      <c r="Q217" s="297"/>
    </row>
    <row r="218" spans="1:17" hidden="1" x14ac:dyDescent="0.25">
      <c r="A218" s="30">
        <v>5233</v>
      </c>
      <c r="B218" s="43" t="s">
        <v>212</v>
      </c>
      <c r="C218" s="190">
        <f t="shared" si="191"/>
        <v>0</v>
      </c>
      <c r="D218" s="264">
        <v>0</v>
      </c>
      <c r="E218" s="45"/>
      <c r="F218" s="95">
        <f t="shared" si="249"/>
        <v>0</v>
      </c>
      <c r="G218" s="230"/>
      <c r="H218" s="45"/>
      <c r="I218" s="91">
        <f t="shared" si="250"/>
        <v>0</v>
      </c>
      <c r="J218" s="264">
        <v>0</v>
      </c>
      <c r="K218" s="45"/>
      <c r="L218" s="95">
        <f t="shared" si="251"/>
        <v>0</v>
      </c>
      <c r="M218" s="230"/>
      <c r="N218" s="45"/>
      <c r="O218" s="91">
        <f t="shared" si="252"/>
        <v>0</v>
      </c>
      <c r="P218" s="291"/>
      <c r="Q218" s="297"/>
    </row>
    <row r="219" spans="1:17" hidden="1" x14ac:dyDescent="0.25">
      <c r="A219" s="30">
        <v>5234</v>
      </c>
      <c r="B219" s="43" t="s">
        <v>213</v>
      </c>
      <c r="C219" s="190">
        <f t="shared" si="191"/>
        <v>0</v>
      </c>
      <c r="D219" s="264">
        <v>0</v>
      </c>
      <c r="E219" s="45"/>
      <c r="F219" s="95">
        <f t="shared" si="249"/>
        <v>0</v>
      </c>
      <c r="G219" s="230"/>
      <c r="H219" s="45"/>
      <c r="I219" s="91">
        <f t="shared" si="250"/>
        <v>0</v>
      </c>
      <c r="J219" s="264">
        <v>0</v>
      </c>
      <c r="K219" s="45"/>
      <c r="L219" s="95">
        <f t="shared" si="251"/>
        <v>0</v>
      </c>
      <c r="M219" s="230"/>
      <c r="N219" s="45"/>
      <c r="O219" s="91">
        <f t="shared" si="252"/>
        <v>0</v>
      </c>
      <c r="P219" s="291"/>
      <c r="Q219" s="297"/>
    </row>
    <row r="220" spans="1:17" ht="14.25" hidden="1" customHeight="1" x14ac:dyDescent="0.25">
      <c r="A220" s="30">
        <v>5236</v>
      </c>
      <c r="B220" s="43" t="s">
        <v>214</v>
      </c>
      <c r="C220" s="190">
        <f t="shared" si="191"/>
        <v>0</v>
      </c>
      <c r="D220" s="264">
        <v>0</v>
      </c>
      <c r="E220" s="45"/>
      <c r="F220" s="95">
        <f t="shared" si="249"/>
        <v>0</v>
      </c>
      <c r="G220" s="230"/>
      <c r="H220" s="45"/>
      <c r="I220" s="91">
        <f t="shared" si="250"/>
        <v>0</v>
      </c>
      <c r="J220" s="264">
        <v>0</v>
      </c>
      <c r="K220" s="45"/>
      <c r="L220" s="95">
        <f t="shared" si="251"/>
        <v>0</v>
      </c>
      <c r="M220" s="230"/>
      <c r="N220" s="45"/>
      <c r="O220" s="91">
        <f t="shared" si="252"/>
        <v>0</v>
      </c>
      <c r="P220" s="291"/>
      <c r="Q220" s="297"/>
    </row>
    <row r="221" spans="1:17" ht="14.25" hidden="1" customHeight="1" x14ac:dyDescent="0.25">
      <c r="A221" s="30">
        <v>5237</v>
      </c>
      <c r="B221" s="43" t="s">
        <v>215</v>
      </c>
      <c r="C221" s="190">
        <f t="shared" si="191"/>
        <v>0</v>
      </c>
      <c r="D221" s="264">
        <v>0</v>
      </c>
      <c r="E221" s="45"/>
      <c r="F221" s="95">
        <f t="shared" si="249"/>
        <v>0</v>
      </c>
      <c r="G221" s="230"/>
      <c r="H221" s="45"/>
      <c r="I221" s="91">
        <f t="shared" si="250"/>
        <v>0</v>
      </c>
      <c r="J221" s="264">
        <v>0</v>
      </c>
      <c r="K221" s="45"/>
      <c r="L221" s="95">
        <f t="shared" si="251"/>
        <v>0</v>
      </c>
      <c r="M221" s="230"/>
      <c r="N221" s="45"/>
      <c r="O221" s="91">
        <f t="shared" si="252"/>
        <v>0</v>
      </c>
      <c r="P221" s="291"/>
      <c r="Q221" s="297"/>
    </row>
    <row r="222" spans="1:17" hidden="1" x14ac:dyDescent="0.25">
      <c r="A222" s="30">
        <v>5238</v>
      </c>
      <c r="B222" s="43" t="s">
        <v>216</v>
      </c>
      <c r="C222" s="190">
        <f t="shared" si="191"/>
        <v>0</v>
      </c>
      <c r="D222" s="264">
        <v>0</v>
      </c>
      <c r="E222" s="45"/>
      <c r="F222" s="95">
        <f t="shared" si="249"/>
        <v>0</v>
      </c>
      <c r="G222" s="230"/>
      <c r="H222" s="45"/>
      <c r="I222" s="91">
        <f t="shared" si="250"/>
        <v>0</v>
      </c>
      <c r="J222" s="264">
        <v>0</v>
      </c>
      <c r="K222" s="45"/>
      <c r="L222" s="95">
        <f t="shared" si="251"/>
        <v>0</v>
      </c>
      <c r="M222" s="230"/>
      <c r="N222" s="45"/>
      <c r="O222" s="91">
        <f t="shared" si="252"/>
        <v>0</v>
      </c>
      <c r="P222" s="291"/>
      <c r="Q222" s="297"/>
    </row>
    <row r="223" spans="1:17" x14ac:dyDescent="0.25">
      <c r="A223" s="30">
        <v>5239</v>
      </c>
      <c r="B223" s="43" t="s">
        <v>217</v>
      </c>
      <c r="C223" s="190">
        <f t="shared" si="191"/>
        <v>1868</v>
      </c>
      <c r="D223" s="264">
        <v>1868</v>
      </c>
      <c r="E223" s="705"/>
      <c r="F223" s="899">
        <f t="shared" si="249"/>
        <v>1868</v>
      </c>
      <c r="G223" s="230"/>
      <c r="H223" s="705"/>
      <c r="I223" s="899">
        <f t="shared" si="250"/>
        <v>0</v>
      </c>
      <c r="J223" s="264">
        <v>0</v>
      </c>
      <c r="K223" s="45"/>
      <c r="L223" s="95">
        <f t="shared" si="251"/>
        <v>0</v>
      </c>
      <c r="M223" s="230"/>
      <c r="N223" s="45"/>
      <c r="O223" s="91">
        <f t="shared" si="252"/>
        <v>0</v>
      </c>
      <c r="P223" s="291"/>
      <c r="Q223" s="297"/>
    </row>
    <row r="224" spans="1:17" ht="24" hidden="1" x14ac:dyDescent="0.25">
      <c r="A224" s="75">
        <v>5240</v>
      </c>
      <c r="B224" s="43" t="s">
        <v>218</v>
      </c>
      <c r="C224" s="190">
        <f t="shared" si="191"/>
        <v>0</v>
      </c>
      <c r="D224" s="264">
        <v>0</v>
      </c>
      <c r="E224" s="45"/>
      <c r="F224" s="95">
        <f t="shared" si="249"/>
        <v>0</v>
      </c>
      <c r="G224" s="230"/>
      <c r="H224" s="45"/>
      <c r="I224" s="91">
        <f t="shared" si="250"/>
        <v>0</v>
      </c>
      <c r="J224" s="264">
        <v>0</v>
      </c>
      <c r="K224" s="45"/>
      <c r="L224" s="95">
        <f t="shared" si="251"/>
        <v>0</v>
      </c>
      <c r="M224" s="230"/>
      <c r="N224" s="45"/>
      <c r="O224" s="91">
        <f t="shared" si="252"/>
        <v>0</v>
      </c>
      <c r="P224" s="291"/>
      <c r="Q224" s="297"/>
    </row>
    <row r="225" spans="1:17" hidden="1" x14ac:dyDescent="0.25">
      <c r="A225" s="75">
        <v>5250</v>
      </c>
      <c r="B225" s="43" t="s">
        <v>219</v>
      </c>
      <c r="C225" s="190">
        <f t="shared" si="191"/>
        <v>0</v>
      </c>
      <c r="D225" s="264">
        <v>0</v>
      </c>
      <c r="E225" s="45"/>
      <c r="F225" s="95">
        <f t="shared" si="249"/>
        <v>0</v>
      </c>
      <c r="G225" s="230"/>
      <c r="H225" s="45"/>
      <c r="I225" s="91">
        <f t="shared" si="250"/>
        <v>0</v>
      </c>
      <c r="J225" s="264">
        <v>0</v>
      </c>
      <c r="K225" s="45"/>
      <c r="L225" s="95">
        <f t="shared" si="251"/>
        <v>0</v>
      </c>
      <c r="M225" s="230"/>
      <c r="N225" s="45"/>
      <c r="O225" s="91">
        <f t="shared" si="252"/>
        <v>0</v>
      </c>
      <c r="P225" s="291"/>
      <c r="Q225" s="297"/>
    </row>
    <row r="226" spans="1:17" hidden="1" x14ac:dyDescent="0.25">
      <c r="A226" s="75">
        <v>5260</v>
      </c>
      <c r="B226" s="43" t="s">
        <v>220</v>
      </c>
      <c r="C226" s="190">
        <f t="shared" si="191"/>
        <v>0</v>
      </c>
      <c r="D226" s="132">
        <f>SUM(D227)</f>
        <v>0</v>
      </c>
      <c r="E226" s="76">
        <f t="shared" ref="E226" si="253">SUM(E227)</f>
        <v>0</v>
      </c>
      <c r="F226" s="95">
        <f>SUM(F227)</f>
        <v>0</v>
      </c>
      <c r="G226" s="231">
        <f t="shared" ref="G226:I226" si="254">SUM(G227)</f>
        <v>0</v>
      </c>
      <c r="H226" s="76">
        <f t="shared" si="254"/>
        <v>0</v>
      </c>
      <c r="I226" s="91">
        <f t="shared" si="254"/>
        <v>0</v>
      </c>
      <c r="J226" s="132">
        <f>SUM(J227)</f>
        <v>0</v>
      </c>
      <c r="K226" s="76">
        <f t="shared" ref="K226:N226" si="255">SUM(K227)</f>
        <v>0</v>
      </c>
      <c r="L226" s="95">
        <f t="shared" si="255"/>
        <v>0</v>
      </c>
      <c r="M226" s="231">
        <f t="shared" si="255"/>
        <v>0</v>
      </c>
      <c r="N226" s="76">
        <f t="shared" si="255"/>
        <v>0</v>
      </c>
      <c r="O226" s="91">
        <f>SUM(O227)</f>
        <v>0</v>
      </c>
      <c r="P226" s="291"/>
      <c r="Q226" s="297"/>
    </row>
    <row r="227" spans="1:17" hidden="1" x14ac:dyDescent="0.25">
      <c r="A227" s="30">
        <v>5269</v>
      </c>
      <c r="B227" s="43" t="s">
        <v>221</v>
      </c>
      <c r="C227" s="190">
        <f t="shared" si="191"/>
        <v>0</v>
      </c>
      <c r="D227" s="264">
        <v>0</v>
      </c>
      <c r="E227" s="45"/>
      <c r="F227" s="95">
        <f t="shared" ref="F227:F228" si="256">D227+E227</f>
        <v>0</v>
      </c>
      <c r="G227" s="230"/>
      <c r="H227" s="45"/>
      <c r="I227" s="91">
        <f t="shared" ref="I227:I228" si="257">G227+H227</f>
        <v>0</v>
      </c>
      <c r="J227" s="264">
        <v>0</v>
      </c>
      <c r="K227" s="45"/>
      <c r="L227" s="95">
        <f t="shared" ref="L227:L228" si="258">J227+K227</f>
        <v>0</v>
      </c>
      <c r="M227" s="230"/>
      <c r="N227" s="45"/>
      <c r="O227" s="91">
        <f t="shared" ref="O227:O228" si="259">M227+N227</f>
        <v>0</v>
      </c>
      <c r="P227" s="291"/>
      <c r="Q227" s="297"/>
    </row>
    <row r="228" spans="1:17" hidden="1" x14ac:dyDescent="0.25">
      <c r="A228" s="73">
        <v>5270</v>
      </c>
      <c r="B228" s="58" t="s">
        <v>222</v>
      </c>
      <c r="C228" s="195">
        <f t="shared" si="191"/>
        <v>0</v>
      </c>
      <c r="D228" s="261">
        <v>0</v>
      </c>
      <c r="E228" s="77"/>
      <c r="F228" s="174">
        <f t="shared" si="256"/>
        <v>0</v>
      </c>
      <c r="G228" s="232"/>
      <c r="H228" s="77"/>
      <c r="I228" s="154">
        <f t="shared" si="257"/>
        <v>0</v>
      </c>
      <c r="J228" s="261">
        <v>0</v>
      </c>
      <c r="K228" s="77"/>
      <c r="L228" s="174">
        <f t="shared" si="258"/>
        <v>0</v>
      </c>
      <c r="M228" s="232"/>
      <c r="N228" s="77"/>
      <c r="O228" s="154">
        <f t="shared" si="259"/>
        <v>0</v>
      </c>
      <c r="P228" s="292"/>
      <c r="Q228" s="297"/>
    </row>
    <row r="229" spans="1:17" hidden="1" x14ac:dyDescent="0.25">
      <c r="A229" s="70">
        <v>6000</v>
      </c>
      <c r="B229" s="70" t="s">
        <v>223</v>
      </c>
      <c r="C229" s="200">
        <f t="shared" si="191"/>
        <v>0</v>
      </c>
      <c r="D229" s="137">
        <f>D230+D250+D258</f>
        <v>0</v>
      </c>
      <c r="E229" s="71">
        <f t="shared" ref="E229" si="260">E230+E250+E258</f>
        <v>0</v>
      </c>
      <c r="F229" s="172">
        <f>F230+F250+F258</f>
        <v>0</v>
      </c>
      <c r="G229" s="227">
        <f t="shared" ref="G229:I229" si="261">G230+G250+G258</f>
        <v>0</v>
      </c>
      <c r="H229" s="71">
        <f t="shared" si="261"/>
        <v>0</v>
      </c>
      <c r="I229" s="125">
        <f t="shared" si="261"/>
        <v>0</v>
      </c>
      <c r="J229" s="137">
        <f>J230+J250+J258</f>
        <v>0</v>
      </c>
      <c r="K229" s="71">
        <f t="shared" ref="K229:N229" si="262">K230+K250+K258</f>
        <v>0</v>
      </c>
      <c r="L229" s="172">
        <f t="shared" si="262"/>
        <v>0</v>
      </c>
      <c r="M229" s="227">
        <f t="shared" si="262"/>
        <v>0</v>
      </c>
      <c r="N229" s="71">
        <f t="shared" si="262"/>
        <v>0</v>
      </c>
      <c r="O229" s="125">
        <f>O230+O250+O258</f>
        <v>0</v>
      </c>
      <c r="P229" s="313"/>
      <c r="Q229" s="297"/>
    </row>
    <row r="230" spans="1:17" ht="14.25" hidden="1" customHeight="1" x14ac:dyDescent="0.25">
      <c r="A230" s="51">
        <v>6200</v>
      </c>
      <c r="B230" s="82" t="s">
        <v>224</v>
      </c>
      <c r="C230" s="202">
        <f t="shared" si="191"/>
        <v>0</v>
      </c>
      <c r="D230" s="138">
        <f>SUM(D231,D232,D234,D237,D243,D244,D245)</f>
        <v>0</v>
      </c>
      <c r="E230" s="85">
        <f t="shared" ref="E230" si="263">SUM(E231,E232,E234,E237,E243,E244,E245)</f>
        <v>0</v>
      </c>
      <c r="F230" s="173">
        <f>SUM(F231,F232,F234,F237,F243,F244,F245)</f>
        <v>0</v>
      </c>
      <c r="G230" s="236">
        <f t="shared" ref="G230:I230" si="264">SUM(G231,G232,G234,G237,G243,G244,G245)</f>
        <v>0</v>
      </c>
      <c r="H230" s="85">
        <f t="shared" si="264"/>
        <v>0</v>
      </c>
      <c r="I230" s="124">
        <f t="shared" si="264"/>
        <v>0</v>
      </c>
      <c r="J230" s="138">
        <f>SUM(J231,J232,J234,J237,J243,J244,J245)</f>
        <v>0</v>
      </c>
      <c r="K230" s="85">
        <f t="shared" ref="K230:N230" si="265">SUM(K231,K232,K234,K237,K243,K244,K245)</f>
        <v>0</v>
      </c>
      <c r="L230" s="173">
        <f t="shared" si="265"/>
        <v>0</v>
      </c>
      <c r="M230" s="236">
        <f t="shared" si="265"/>
        <v>0</v>
      </c>
      <c r="N230" s="85">
        <f t="shared" si="265"/>
        <v>0</v>
      </c>
      <c r="O230" s="124">
        <f>SUM(O231,O232,O234,O237,O243,O244,O245)</f>
        <v>0</v>
      </c>
      <c r="P230" s="314"/>
      <c r="Q230" s="297"/>
    </row>
    <row r="231" spans="1:17" hidden="1" x14ac:dyDescent="0.25">
      <c r="A231" s="650">
        <v>6220</v>
      </c>
      <c r="B231" s="40" t="s">
        <v>225</v>
      </c>
      <c r="C231" s="189">
        <f t="shared" si="191"/>
        <v>0</v>
      </c>
      <c r="D231" s="263">
        <v>0</v>
      </c>
      <c r="E231" s="42"/>
      <c r="F231" s="176">
        <f>D231+E231</f>
        <v>0</v>
      </c>
      <c r="G231" s="220"/>
      <c r="H231" s="42"/>
      <c r="I231" s="90">
        <f>G231+H231</f>
        <v>0</v>
      </c>
      <c r="J231" s="263">
        <v>0</v>
      </c>
      <c r="K231" s="42"/>
      <c r="L231" s="176">
        <f>J231+K231</f>
        <v>0</v>
      </c>
      <c r="M231" s="220"/>
      <c r="N231" s="42"/>
      <c r="O231" s="90">
        <f>M231+N231</f>
        <v>0</v>
      </c>
      <c r="P231" s="290"/>
      <c r="Q231" s="297"/>
    </row>
    <row r="232" spans="1:17" hidden="1" x14ac:dyDescent="0.25">
      <c r="A232" s="75">
        <v>6230</v>
      </c>
      <c r="B232" s="43" t="s">
        <v>226</v>
      </c>
      <c r="C232" s="190">
        <f t="shared" si="191"/>
        <v>0</v>
      </c>
      <c r="D232" s="132">
        <f>SUM(D233)</f>
        <v>0</v>
      </c>
      <c r="E232" s="76">
        <f t="shared" ref="E232:O232" si="266">SUM(E233)</f>
        <v>0</v>
      </c>
      <c r="F232" s="95">
        <f t="shared" si="266"/>
        <v>0</v>
      </c>
      <c r="G232" s="231">
        <f t="shared" si="266"/>
        <v>0</v>
      </c>
      <c r="H232" s="76">
        <f t="shared" si="266"/>
        <v>0</v>
      </c>
      <c r="I232" s="91">
        <f t="shared" si="266"/>
        <v>0</v>
      </c>
      <c r="J232" s="132">
        <f>SUM(J233)</f>
        <v>0</v>
      </c>
      <c r="K232" s="76">
        <f t="shared" si="266"/>
        <v>0</v>
      </c>
      <c r="L232" s="95">
        <f t="shared" si="266"/>
        <v>0</v>
      </c>
      <c r="M232" s="231">
        <f t="shared" si="266"/>
        <v>0</v>
      </c>
      <c r="N232" s="76">
        <f t="shared" si="266"/>
        <v>0</v>
      </c>
      <c r="O232" s="91">
        <f t="shared" si="266"/>
        <v>0</v>
      </c>
      <c r="P232" s="291"/>
      <c r="Q232" s="297"/>
    </row>
    <row r="233" spans="1:17" hidden="1" x14ac:dyDescent="0.25">
      <c r="A233" s="30">
        <v>6239</v>
      </c>
      <c r="B233" s="40" t="s">
        <v>227</v>
      </c>
      <c r="C233" s="190">
        <f t="shared" si="191"/>
        <v>0</v>
      </c>
      <c r="D233" s="263">
        <v>0</v>
      </c>
      <c r="E233" s="42"/>
      <c r="F233" s="176">
        <f>D233+E233</f>
        <v>0</v>
      </c>
      <c r="G233" s="220"/>
      <c r="H233" s="42"/>
      <c r="I233" s="90">
        <f>G233+H233</f>
        <v>0</v>
      </c>
      <c r="J233" s="263">
        <v>0</v>
      </c>
      <c r="K233" s="42"/>
      <c r="L233" s="176">
        <f>J233+K233</f>
        <v>0</v>
      </c>
      <c r="M233" s="220"/>
      <c r="N233" s="42"/>
      <c r="O233" s="90">
        <f>M233+N233</f>
        <v>0</v>
      </c>
      <c r="P233" s="290"/>
      <c r="Q233" s="297"/>
    </row>
    <row r="234" spans="1:17" ht="24" hidden="1" x14ac:dyDescent="0.25">
      <c r="A234" s="75">
        <v>6240</v>
      </c>
      <c r="B234" s="43" t="s">
        <v>228</v>
      </c>
      <c r="C234" s="190">
        <f t="shared" si="191"/>
        <v>0</v>
      </c>
      <c r="D234" s="132">
        <f>SUM(D235:D236)</f>
        <v>0</v>
      </c>
      <c r="E234" s="76">
        <f t="shared" ref="E234" si="267">SUM(E235:E236)</f>
        <v>0</v>
      </c>
      <c r="F234" s="95">
        <f>SUM(F235:F236)</f>
        <v>0</v>
      </c>
      <c r="G234" s="231">
        <f t="shared" ref="G234:I234" si="268">SUM(G235:G236)</f>
        <v>0</v>
      </c>
      <c r="H234" s="76">
        <f t="shared" si="268"/>
        <v>0</v>
      </c>
      <c r="I234" s="91">
        <f t="shared" si="268"/>
        <v>0</v>
      </c>
      <c r="J234" s="132">
        <f>SUM(J235:J236)</f>
        <v>0</v>
      </c>
      <c r="K234" s="76">
        <f t="shared" ref="K234:N234" si="269">SUM(K235:K236)</f>
        <v>0</v>
      </c>
      <c r="L234" s="95">
        <f t="shared" si="269"/>
        <v>0</v>
      </c>
      <c r="M234" s="231">
        <f t="shared" si="269"/>
        <v>0</v>
      </c>
      <c r="N234" s="76">
        <f t="shared" si="269"/>
        <v>0</v>
      </c>
      <c r="O234" s="91">
        <f>SUM(O235:O236)</f>
        <v>0</v>
      </c>
      <c r="P234" s="291"/>
      <c r="Q234" s="297"/>
    </row>
    <row r="235" spans="1:17" hidden="1" x14ac:dyDescent="0.25">
      <c r="A235" s="30">
        <v>6241</v>
      </c>
      <c r="B235" s="43" t="s">
        <v>229</v>
      </c>
      <c r="C235" s="190">
        <f t="shared" si="191"/>
        <v>0</v>
      </c>
      <c r="D235" s="264">
        <v>0</v>
      </c>
      <c r="E235" s="45"/>
      <c r="F235" s="95">
        <f t="shared" ref="F235:F236" si="270">D235+E235</f>
        <v>0</v>
      </c>
      <c r="G235" s="230"/>
      <c r="H235" s="45"/>
      <c r="I235" s="91">
        <f t="shared" ref="I235:I236" si="271">G235+H235</f>
        <v>0</v>
      </c>
      <c r="J235" s="264">
        <v>0</v>
      </c>
      <c r="K235" s="45"/>
      <c r="L235" s="95">
        <f t="shared" ref="L235:L236" si="272">J235+K235</f>
        <v>0</v>
      </c>
      <c r="M235" s="230"/>
      <c r="N235" s="45"/>
      <c r="O235" s="91">
        <f t="shared" ref="O235:O236" si="273">M235+N235</f>
        <v>0</v>
      </c>
      <c r="P235" s="291"/>
      <c r="Q235" s="297"/>
    </row>
    <row r="236" spans="1:17" hidden="1" x14ac:dyDescent="0.25">
      <c r="A236" s="30">
        <v>6242</v>
      </c>
      <c r="B236" s="43" t="s">
        <v>230</v>
      </c>
      <c r="C236" s="190">
        <f t="shared" si="191"/>
        <v>0</v>
      </c>
      <c r="D236" s="264">
        <v>0</v>
      </c>
      <c r="E236" s="45"/>
      <c r="F236" s="95">
        <f t="shared" si="270"/>
        <v>0</v>
      </c>
      <c r="G236" s="230"/>
      <c r="H236" s="45"/>
      <c r="I236" s="91">
        <f t="shared" si="271"/>
        <v>0</v>
      </c>
      <c r="J236" s="264">
        <v>0</v>
      </c>
      <c r="K236" s="45"/>
      <c r="L236" s="95">
        <f t="shared" si="272"/>
        <v>0</v>
      </c>
      <c r="M236" s="230"/>
      <c r="N236" s="45"/>
      <c r="O236" s="91">
        <f t="shared" si="273"/>
        <v>0</v>
      </c>
      <c r="P236" s="291"/>
      <c r="Q236" s="297"/>
    </row>
    <row r="237" spans="1:17" ht="25.5" hidden="1" customHeight="1" x14ac:dyDescent="0.25">
      <c r="A237" s="75">
        <v>6250</v>
      </c>
      <c r="B237" s="43" t="s">
        <v>231</v>
      </c>
      <c r="C237" s="190">
        <f t="shared" si="191"/>
        <v>0</v>
      </c>
      <c r="D237" s="132">
        <f>SUM(D238:D242)</f>
        <v>0</v>
      </c>
      <c r="E237" s="76">
        <f t="shared" ref="E237" si="274">SUM(E238:E242)</f>
        <v>0</v>
      </c>
      <c r="F237" s="95">
        <f>SUM(F238:F242)</f>
        <v>0</v>
      </c>
      <c r="G237" s="231">
        <f t="shared" ref="G237:I237" si="275">SUM(G238:G242)</f>
        <v>0</v>
      </c>
      <c r="H237" s="76">
        <f t="shared" si="275"/>
        <v>0</v>
      </c>
      <c r="I237" s="91">
        <f t="shared" si="275"/>
        <v>0</v>
      </c>
      <c r="J237" s="132">
        <f>SUM(J238:J242)</f>
        <v>0</v>
      </c>
      <c r="K237" s="76">
        <f t="shared" ref="K237:N237" si="276">SUM(K238:K242)</f>
        <v>0</v>
      </c>
      <c r="L237" s="95">
        <f t="shared" si="276"/>
        <v>0</v>
      </c>
      <c r="M237" s="231">
        <f t="shared" si="276"/>
        <v>0</v>
      </c>
      <c r="N237" s="76">
        <f t="shared" si="276"/>
        <v>0</v>
      </c>
      <c r="O237" s="91">
        <f>SUM(O238:O242)</f>
        <v>0</v>
      </c>
      <c r="P237" s="291"/>
      <c r="Q237" s="297"/>
    </row>
    <row r="238" spans="1:17" ht="14.25" hidden="1" customHeight="1" x14ac:dyDescent="0.25">
      <c r="A238" s="30">
        <v>6252</v>
      </c>
      <c r="B238" s="43" t="s">
        <v>232</v>
      </c>
      <c r="C238" s="190">
        <f t="shared" si="191"/>
        <v>0</v>
      </c>
      <c r="D238" s="264">
        <v>0</v>
      </c>
      <c r="E238" s="45"/>
      <c r="F238" s="95">
        <f t="shared" ref="F238:F244" si="277">D238+E238</f>
        <v>0</v>
      </c>
      <c r="G238" s="230"/>
      <c r="H238" s="45"/>
      <c r="I238" s="91">
        <f t="shared" ref="I238:I244" si="278">G238+H238</f>
        <v>0</v>
      </c>
      <c r="J238" s="264">
        <v>0</v>
      </c>
      <c r="K238" s="45"/>
      <c r="L238" s="95">
        <f t="shared" ref="L238:L244" si="279">J238+K238</f>
        <v>0</v>
      </c>
      <c r="M238" s="230"/>
      <c r="N238" s="45"/>
      <c r="O238" s="91">
        <f t="shared" ref="O238:O244" si="280">M238+N238</f>
        <v>0</v>
      </c>
      <c r="P238" s="291"/>
      <c r="Q238" s="297"/>
    </row>
    <row r="239" spans="1:17" ht="14.25" hidden="1" customHeight="1" x14ac:dyDescent="0.25">
      <c r="A239" s="30">
        <v>6253</v>
      </c>
      <c r="B239" s="43" t="s">
        <v>233</v>
      </c>
      <c r="C239" s="190">
        <f t="shared" si="191"/>
        <v>0</v>
      </c>
      <c r="D239" s="264">
        <v>0</v>
      </c>
      <c r="E239" s="45"/>
      <c r="F239" s="95">
        <f t="shared" si="277"/>
        <v>0</v>
      </c>
      <c r="G239" s="230"/>
      <c r="H239" s="45"/>
      <c r="I239" s="91">
        <f t="shared" si="278"/>
        <v>0</v>
      </c>
      <c r="J239" s="264">
        <v>0</v>
      </c>
      <c r="K239" s="45"/>
      <c r="L239" s="95">
        <f t="shared" si="279"/>
        <v>0</v>
      </c>
      <c r="M239" s="230"/>
      <c r="N239" s="45"/>
      <c r="O239" s="91">
        <f t="shared" si="280"/>
        <v>0</v>
      </c>
      <c r="P239" s="291"/>
      <c r="Q239" s="297"/>
    </row>
    <row r="240" spans="1:17" ht="24" hidden="1" x14ac:dyDescent="0.25">
      <c r="A240" s="30">
        <v>6254</v>
      </c>
      <c r="B240" s="43" t="s">
        <v>234</v>
      </c>
      <c r="C240" s="190">
        <f t="shared" si="191"/>
        <v>0</v>
      </c>
      <c r="D240" s="264">
        <v>0</v>
      </c>
      <c r="E240" s="45"/>
      <c r="F240" s="95">
        <f t="shared" si="277"/>
        <v>0</v>
      </c>
      <c r="G240" s="230"/>
      <c r="H240" s="45"/>
      <c r="I240" s="91">
        <f t="shared" si="278"/>
        <v>0</v>
      </c>
      <c r="J240" s="264">
        <v>0</v>
      </c>
      <c r="K240" s="45"/>
      <c r="L240" s="95">
        <f t="shared" si="279"/>
        <v>0</v>
      </c>
      <c r="M240" s="230"/>
      <c r="N240" s="45"/>
      <c r="O240" s="91">
        <f t="shared" si="280"/>
        <v>0</v>
      </c>
      <c r="P240" s="291"/>
      <c r="Q240" s="297"/>
    </row>
    <row r="241" spans="1:17" ht="24" hidden="1" x14ac:dyDescent="0.25">
      <c r="A241" s="30">
        <v>6255</v>
      </c>
      <c r="B241" s="43" t="s">
        <v>235</v>
      </c>
      <c r="C241" s="190">
        <f t="shared" ref="C241:C295" si="281">SUM(F241,I241,L241,O241)</f>
        <v>0</v>
      </c>
      <c r="D241" s="264">
        <v>0</v>
      </c>
      <c r="E241" s="45"/>
      <c r="F241" s="95">
        <f t="shared" si="277"/>
        <v>0</v>
      </c>
      <c r="G241" s="230"/>
      <c r="H241" s="45"/>
      <c r="I241" s="91">
        <f t="shared" si="278"/>
        <v>0</v>
      </c>
      <c r="J241" s="264">
        <v>0</v>
      </c>
      <c r="K241" s="45"/>
      <c r="L241" s="95">
        <f t="shared" si="279"/>
        <v>0</v>
      </c>
      <c r="M241" s="230"/>
      <c r="N241" s="45"/>
      <c r="O241" s="91">
        <f t="shared" si="280"/>
        <v>0</v>
      </c>
      <c r="P241" s="291"/>
      <c r="Q241" s="297"/>
    </row>
    <row r="242" spans="1:17" hidden="1" x14ac:dyDescent="0.25">
      <c r="A242" s="30">
        <v>6259</v>
      </c>
      <c r="B242" s="43" t="s">
        <v>236</v>
      </c>
      <c r="C242" s="190">
        <f t="shared" si="281"/>
        <v>0</v>
      </c>
      <c r="D242" s="264">
        <v>0</v>
      </c>
      <c r="E242" s="45"/>
      <c r="F242" s="95">
        <f t="shared" si="277"/>
        <v>0</v>
      </c>
      <c r="G242" s="230"/>
      <c r="H242" s="45"/>
      <c r="I242" s="91">
        <f t="shared" si="278"/>
        <v>0</v>
      </c>
      <c r="J242" s="264">
        <v>0</v>
      </c>
      <c r="K242" s="45"/>
      <c r="L242" s="95">
        <f t="shared" si="279"/>
        <v>0</v>
      </c>
      <c r="M242" s="230"/>
      <c r="N242" s="45"/>
      <c r="O242" s="91">
        <f t="shared" si="280"/>
        <v>0</v>
      </c>
      <c r="P242" s="291"/>
      <c r="Q242" s="297"/>
    </row>
    <row r="243" spans="1:17" ht="24" hidden="1" x14ac:dyDescent="0.25">
      <c r="A243" s="75">
        <v>6260</v>
      </c>
      <c r="B243" s="43" t="s">
        <v>237</v>
      </c>
      <c r="C243" s="190">
        <f t="shared" si="281"/>
        <v>0</v>
      </c>
      <c r="D243" s="264">
        <v>0</v>
      </c>
      <c r="E243" s="45"/>
      <c r="F243" s="95">
        <f t="shared" si="277"/>
        <v>0</v>
      </c>
      <c r="G243" s="230"/>
      <c r="H243" s="45"/>
      <c r="I243" s="91">
        <f t="shared" si="278"/>
        <v>0</v>
      </c>
      <c r="J243" s="264">
        <v>0</v>
      </c>
      <c r="K243" s="45"/>
      <c r="L243" s="95">
        <f t="shared" si="279"/>
        <v>0</v>
      </c>
      <c r="M243" s="230"/>
      <c r="N243" s="45"/>
      <c r="O243" s="91">
        <f t="shared" si="280"/>
        <v>0</v>
      </c>
      <c r="P243" s="291"/>
      <c r="Q243" s="297"/>
    </row>
    <row r="244" spans="1:17" hidden="1" x14ac:dyDescent="0.25">
      <c r="A244" s="75">
        <v>6270</v>
      </c>
      <c r="B244" s="43" t="s">
        <v>238</v>
      </c>
      <c r="C244" s="190">
        <f t="shared" si="281"/>
        <v>0</v>
      </c>
      <c r="D244" s="264">
        <v>0</v>
      </c>
      <c r="E244" s="45"/>
      <c r="F244" s="95">
        <f t="shared" si="277"/>
        <v>0</v>
      </c>
      <c r="G244" s="230"/>
      <c r="H244" s="45"/>
      <c r="I244" s="91">
        <f t="shared" si="278"/>
        <v>0</v>
      </c>
      <c r="J244" s="264">
        <v>0</v>
      </c>
      <c r="K244" s="45"/>
      <c r="L244" s="95">
        <f t="shared" si="279"/>
        <v>0</v>
      </c>
      <c r="M244" s="230"/>
      <c r="N244" s="45"/>
      <c r="O244" s="91">
        <f t="shared" si="280"/>
        <v>0</v>
      </c>
      <c r="P244" s="291"/>
      <c r="Q244" s="297"/>
    </row>
    <row r="245" spans="1:17" hidden="1" x14ac:dyDescent="0.25">
      <c r="A245" s="650">
        <v>6290</v>
      </c>
      <c r="B245" s="40" t="s">
        <v>239</v>
      </c>
      <c r="C245" s="201">
        <f t="shared" si="281"/>
        <v>0</v>
      </c>
      <c r="D245" s="131">
        <f>SUM(D246:D249)</f>
        <v>0</v>
      </c>
      <c r="E245" s="79">
        <f t="shared" ref="E245" si="282">SUM(E246:E249)</f>
        <v>0</v>
      </c>
      <c r="F245" s="176">
        <f>SUM(F246:F249)</f>
        <v>0</v>
      </c>
      <c r="G245" s="233">
        <f t="shared" ref="G245:I245" si="283">SUM(G246:G249)</f>
        <v>0</v>
      </c>
      <c r="H245" s="79">
        <f t="shared" si="283"/>
        <v>0</v>
      </c>
      <c r="I245" s="90">
        <f t="shared" si="283"/>
        <v>0</v>
      </c>
      <c r="J245" s="131">
        <f>SUM(J246:J249)</f>
        <v>0</v>
      </c>
      <c r="K245" s="79">
        <f t="shared" ref="K245:O245" si="284">SUM(K246:K249)</f>
        <v>0</v>
      </c>
      <c r="L245" s="176">
        <f t="shared" si="284"/>
        <v>0</v>
      </c>
      <c r="M245" s="233">
        <f t="shared" si="284"/>
        <v>0</v>
      </c>
      <c r="N245" s="79">
        <f t="shared" si="284"/>
        <v>0</v>
      </c>
      <c r="O245" s="90">
        <f t="shared" si="284"/>
        <v>0</v>
      </c>
      <c r="P245" s="294"/>
      <c r="Q245" s="297"/>
    </row>
    <row r="246" spans="1:17" hidden="1" x14ac:dyDescent="0.25">
      <c r="A246" s="30">
        <v>6291</v>
      </c>
      <c r="B246" s="43" t="s">
        <v>240</v>
      </c>
      <c r="C246" s="190">
        <f t="shared" si="281"/>
        <v>0</v>
      </c>
      <c r="D246" s="264">
        <v>0</v>
      </c>
      <c r="E246" s="45"/>
      <c r="F246" s="95">
        <f t="shared" ref="F246:F249" si="285">D246+E246</f>
        <v>0</v>
      </c>
      <c r="G246" s="230"/>
      <c r="H246" s="45"/>
      <c r="I246" s="91">
        <f t="shared" ref="I246:I249" si="286">G246+H246</f>
        <v>0</v>
      </c>
      <c r="J246" s="264">
        <v>0</v>
      </c>
      <c r="K246" s="45"/>
      <c r="L246" s="95">
        <f t="shared" ref="L246:L249" si="287">J246+K246</f>
        <v>0</v>
      </c>
      <c r="M246" s="230"/>
      <c r="N246" s="45"/>
      <c r="O246" s="91">
        <f t="shared" ref="O246:O249" si="288">M246+N246</f>
        <v>0</v>
      </c>
      <c r="P246" s="291"/>
      <c r="Q246" s="297"/>
    </row>
    <row r="247" spans="1:17" hidden="1" x14ac:dyDescent="0.25">
      <c r="A247" s="30">
        <v>6292</v>
      </c>
      <c r="B247" s="43" t="s">
        <v>241</v>
      </c>
      <c r="C247" s="190">
        <f t="shared" si="281"/>
        <v>0</v>
      </c>
      <c r="D247" s="264">
        <v>0</v>
      </c>
      <c r="E247" s="45"/>
      <c r="F247" s="95">
        <f t="shared" si="285"/>
        <v>0</v>
      </c>
      <c r="G247" s="230"/>
      <c r="H247" s="45"/>
      <c r="I247" s="91">
        <f t="shared" si="286"/>
        <v>0</v>
      </c>
      <c r="J247" s="264">
        <v>0</v>
      </c>
      <c r="K247" s="45"/>
      <c r="L247" s="95">
        <f t="shared" si="287"/>
        <v>0</v>
      </c>
      <c r="M247" s="230"/>
      <c r="N247" s="45"/>
      <c r="O247" s="91">
        <f t="shared" si="288"/>
        <v>0</v>
      </c>
      <c r="P247" s="291"/>
      <c r="Q247" s="297"/>
    </row>
    <row r="248" spans="1:17" ht="72" hidden="1" x14ac:dyDescent="0.25">
      <c r="A248" s="30">
        <v>6296</v>
      </c>
      <c r="B248" s="43" t="s">
        <v>242</v>
      </c>
      <c r="C248" s="190">
        <f t="shared" si="281"/>
        <v>0</v>
      </c>
      <c r="D248" s="264">
        <v>0</v>
      </c>
      <c r="E248" s="45"/>
      <c r="F248" s="95">
        <f t="shared" si="285"/>
        <v>0</v>
      </c>
      <c r="G248" s="230"/>
      <c r="H248" s="45"/>
      <c r="I248" s="91">
        <f t="shared" si="286"/>
        <v>0</v>
      </c>
      <c r="J248" s="264">
        <v>0</v>
      </c>
      <c r="K248" s="45"/>
      <c r="L248" s="95">
        <f t="shared" si="287"/>
        <v>0</v>
      </c>
      <c r="M248" s="230"/>
      <c r="N248" s="45"/>
      <c r="O248" s="91">
        <f t="shared" si="288"/>
        <v>0</v>
      </c>
      <c r="P248" s="291"/>
      <c r="Q248" s="297"/>
    </row>
    <row r="249" spans="1:17" ht="39.75" hidden="1" customHeight="1" x14ac:dyDescent="0.25">
      <c r="A249" s="30">
        <v>6299</v>
      </c>
      <c r="B249" s="43" t="s">
        <v>243</v>
      </c>
      <c r="C249" s="190">
        <f t="shared" si="281"/>
        <v>0</v>
      </c>
      <c r="D249" s="264">
        <v>0</v>
      </c>
      <c r="E249" s="45"/>
      <c r="F249" s="95">
        <f t="shared" si="285"/>
        <v>0</v>
      </c>
      <c r="G249" s="230"/>
      <c r="H249" s="45"/>
      <c r="I249" s="91">
        <f t="shared" si="286"/>
        <v>0</v>
      </c>
      <c r="J249" s="264">
        <v>0</v>
      </c>
      <c r="K249" s="45"/>
      <c r="L249" s="95">
        <f t="shared" si="287"/>
        <v>0</v>
      </c>
      <c r="M249" s="230"/>
      <c r="N249" s="45"/>
      <c r="O249" s="91">
        <f t="shared" si="288"/>
        <v>0</v>
      </c>
      <c r="P249" s="291"/>
      <c r="Q249" s="297"/>
    </row>
    <row r="250" spans="1:17" hidden="1" x14ac:dyDescent="0.25">
      <c r="A250" s="35">
        <v>6300</v>
      </c>
      <c r="B250" s="72" t="s">
        <v>244</v>
      </c>
      <c r="C250" s="188">
        <f t="shared" si="281"/>
        <v>0</v>
      </c>
      <c r="D250" s="130">
        <f>SUM(D251,D256,D257)</f>
        <v>0</v>
      </c>
      <c r="E250" s="38">
        <f t="shared" ref="E250" si="289">SUM(E251,E256,E257)</f>
        <v>0</v>
      </c>
      <c r="F250" s="175">
        <f>SUM(F251,F256,F257)</f>
        <v>0</v>
      </c>
      <c r="G250" s="228">
        <f t="shared" ref="G250:I250" si="290">SUM(G251,G256,G257)</f>
        <v>0</v>
      </c>
      <c r="H250" s="38">
        <f t="shared" si="290"/>
        <v>0</v>
      </c>
      <c r="I250" s="123">
        <f t="shared" si="290"/>
        <v>0</v>
      </c>
      <c r="J250" s="130">
        <f>SUM(J251,J256,J257)</f>
        <v>0</v>
      </c>
      <c r="K250" s="38">
        <f t="shared" ref="K250:O250" si="291">SUM(K251,K256,K257)</f>
        <v>0</v>
      </c>
      <c r="L250" s="175">
        <f t="shared" si="291"/>
        <v>0</v>
      </c>
      <c r="M250" s="228">
        <f t="shared" si="291"/>
        <v>0</v>
      </c>
      <c r="N250" s="38">
        <f t="shared" si="291"/>
        <v>0</v>
      </c>
      <c r="O250" s="123">
        <f t="shared" si="291"/>
        <v>0</v>
      </c>
      <c r="P250" s="315"/>
      <c r="Q250" s="297"/>
    </row>
    <row r="251" spans="1:17" hidden="1" x14ac:dyDescent="0.25">
      <c r="A251" s="650">
        <v>6320</v>
      </c>
      <c r="B251" s="40" t="s">
        <v>245</v>
      </c>
      <c r="C251" s="201">
        <f t="shared" si="281"/>
        <v>0</v>
      </c>
      <c r="D251" s="131">
        <f>SUM(D252:D255)</f>
        <v>0</v>
      </c>
      <c r="E251" s="79">
        <f t="shared" ref="E251" si="292">SUM(E252:E255)</f>
        <v>0</v>
      </c>
      <c r="F251" s="176">
        <f>SUM(F252:F255)</f>
        <v>0</v>
      </c>
      <c r="G251" s="233">
        <f t="shared" ref="G251:I251" si="293">SUM(G252:G255)</f>
        <v>0</v>
      </c>
      <c r="H251" s="79">
        <f t="shared" si="293"/>
        <v>0</v>
      </c>
      <c r="I251" s="90">
        <f t="shared" si="293"/>
        <v>0</v>
      </c>
      <c r="J251" s="131">
        <f>SUM(J252:J255)</f>
        <v>0</v>
      </c>
      <c r="K251" s="79">
        <f t="shared" ref="K251:O251" si="294">SUM(K252:K255)</f>
        <v>0</v>
      </c>
      <c r="L251" s="176">
        <f t="shared" si="294"/>
        <v>0</v>
      </c>
      <c r="M251" s="233">
        <f t="shared" si="294"/>
        <v>0</v>
      </c>
      <c r="N251" s="79">
        <f t="shared" si="294"/>
        <v>0</v>
      </c>
      <c r="O251" s="90">
        <f t="shared" si="294"/>
        <v>0</v>
      </c>
      <c r="P251" s="290"/>
      <c r="Q251" s="297"/>
    </row>
    <row r="252" spans="1:17" hidden="1" x14ac:dyDescent="0.25">
      <c r="A252" s="30">
        <v>6322</v>
      </c>
      <c r="B252" s="43" t="s">
        <v>246</v>
      </c>
      <c r="C252" s="190">
        <f t="shared" si="281"/>
        <v>0</v>
      </c>
      <c r="D252" s="264">
        <v>0</v>
      </c>
      <c r="E252" s="45"/>
      <c r="F252" s="95">
        <f t="shared" ref="F252:F257" si="295">D252+E252</f>
        <v>0</v>
      </c>
      <c r="G252" s="230"/>
      <c r="H252" s="45"/>
      <c r="I252" s="91">
        <f t="shared" ref="I252:I257" si="296">G252+H252</f>
        <v>0</v>
      </c>
      <c r="J252" s="264">
        <v>0</v>
      </c>
      <c r="K252" s="45"/>
      <c r="L252" s="95">
        <f t="shared" ref="L252:L257" si="297">J252+K252</f>
        <v>0</v>
      </c>
      <c r="M252" s="230"/>
      <c r="N252" s="45"/>
      <c r="O252" s="91">
        <f t="shared" ref="O252:O257" si="298">M252+N252</f>
        <v>0</v>
      </c>
      <c r="P252" s="291"/>
      <c r="Q252" s="297"/>
    </row>
    <row r="253" spans="1:17" ht="24" hidden="1" x14ac:dyDescent="0.25">
      <c r="A253" s="30">
        <v>6323</v>
      </c>
      <c r="B253" s="43" t="s">
        <v>247</v>
      </c>
      <c r="C253" s="190">
        <f t="shared" si="281"/>
        <v>0</v>
      </c>
      <c r="D253" s="264">
        <v>0</v>
      </c>
      <c r="E253" s="45"/>
      <c r="F253" s="95">
        <f t="shared" si="295"/>
        <v>0</v>
      </c>
      <c r="G253" s="230"/>
      <c r="H253" s="45"/>
      <c r="I253" s="91">
        <f t="shared" si="296"/>
        <v>0</v>
      </c>
      <c r="J253" s="264">
        <v>0</v>
      </c>
      <c r="K253" s="45"/>
      <c r="L253" s="95">
        <f t="shared" si="297"/>
        <v>0</v>
      </c>
      <c r="M253" s="230"/>
      <c r="N253" s="45"/>
      <c r="O253" s="91">
        <f t="shared" si="298"/>
        <v>0</v>
      </c>
      <c r="P253" s="291"/>
      <c r="Q253" s="297"/>
    </row>
    <row r="254" spans="1:17" ht="24" hidden="1" x14ac:dyDescent="0.25">
      <c r="A254" s="30">
        <v>6324</v>
      </c>
      <c r="B254" s="43" t="s">
        <v>301</v>
      </c>
      <c r="C254" s="190">
        <f t="shared" si="281"/>
        <v>0</v>
      </c>
      <c r="D254" s="264">
        <v>0</v>
      </c>
      <c r="E254" s="45"/>
      <c r="F254" s="95">
        <f t="shared" si="295"/>
        <v>0</v>
      </c>
      <c r="G254" s="230"/>
      <c r="H254" s="45"/>
      <c r="I254" s="91">
        <f t="shared" si="296"/>
        <v>0</v>
      </c>
      <c r="J254" s="264">
        <v>0</v>
      </c>
      <c r="K254" s="45"/>
      <c r="L254" s="95">
        <f t="shared" si="297"/>
        <v>0</v>
      </c>
      <c r="M254" s="230"/>
      <c r="N254" s="45"/>
      <c r="O254" s="91">
        <f t="shared" si="298"/>
        <v>0</v>
      </c>
      <c r="P254" s="291"/>
      <c r="Q254" s="297"/>
    </row>
    <row r="255" spans="1:17" hidden="1" x14ac:dyDescent="0.25">
      <c r="A255" s="27">
        <v>6329</v>
      </c>
      <c r="B255" s="40" t="s">
        <v>302</v>
      </c>
      <c r="C255" s="189">
        <f t="shared" si="281"/>
        <v>0</v>
      </c>
      <c r="D255" s="263">
        <v>0</v>
      </c>
      <c r="E255" s="42"/>
      <c r="F255" s="176">
        <f t="shared" si="295"/>
        <v>0</v>
      </c>
      <c r="G255" s="220"/>
      <c r="H255" s="42"/>
      <c r="I255" s="90">
        <f t="shared" si="296"/>
        <v>0</v>
      </c>
      <c r="J255" s="263">
        <v>0</v>
      </c>
      <c r="K255" s="42"/>
      <c r="L255" s="176">
        <f t="shared" si="297"/>
        <v>0</v>
      </c>
      <c r="M255" s="220"/>
      <c r="N255" s="42"/>
      <c r="O255" s="90">
        <f t="shared" si="298"/>
        <v>0</v>
      </c>
      <c r="P255" s="290"/>
      <c r="Q255" s="297"/>
    </row>
    <row r="256" spans="1:17" hidden="1" x14ac:dyDescent="0.25">
      <c r="A256" s="92">
        <v>6330</v>
      </c>
      <c r="B256" s="93" t="s">
        <v>248</v>
      </c>
      <c r="C256" s="201">
        <f t="shared" si="281"/>
        <v>0</v>
      </c>
      <c r="D256" s="265">
        <v>0</v>
      </c>
      <c r="E256" s="84"/>
      <c r="F256" s="329">
        <f t="shared" si="295"/>
        <v>0</v>
      </c>
      <c r="G256" s="235"/>
      <c r="H256" s="84"/>
      <c r="I256" s="156">
        <f t="shared" si="296"/>
        <v>0</v>
      </c>
      <c r="J256" s="265">
        <v>0</v>
      </c>
      <c r="K256" s="84"/>
      <c r="L256" s="329">
        <f t="shared" si="297"/>
        <v>0</v>
      </c>
      <c r="M256" s="235"/>
      <c r="N256" s="84"/>
      <c r="O256" s="156">
        <f t="shared" si="298"/>
        <v>0</v>
      </c>
      <c r="P256" s="294"/>
      <c r="Q256" s="297"/>
    </row>
    <row r="257" spans="1:17" hidden="1" x14ac:dyDescent="0.25">
      <c r="A257" s="75">
        <v>6360</v>
      </c>
      <c r="B257" s="43" t="s">
        <v>249</v>
      </c>
      <c r="C257" s="190">
        <f t="shared" si="281"/>
        <v>0</v>
      </c>
      <c r="D257" s="264">
        <v>0</v>
      </c>
      <c r="E257" s="45"/>
      <c r="F257" s="95">
        <f t="shared" si="295"/>
        <v>0</v>
      </c>
      <c r="G257" s="230"/>
      <c r="H257" s="45"/>
      <c r="I257" s="91">
        <f t="shared" si="296"/>
        <v>0</v>
      </c>
      <c r="J257" s="264">
        <v>0</v>
      </c>
      <c r="K257" s="45"/>
      <c r="L257" s="95">
        <f t="shared" si="297"/>
        <v>0</v>
      </c>
      <c r="M257" s="230"/>
      <c r="N257" s="45"/>
      <c r="O257" s="91">
        <f t="shared" si="298"/>
        <v>0</v>
      </c>
      <c r="P257" s="291"/>
      <c r="Q257" s="297"/>
    </row>
    <row r="258" spans="1:17" ht="24" hidden="1" x14ac:dyDescent="0.25">
      <c r="A258" s="35">
        <v>6400</v>
      </c>
      <c r="B258" s="72" t="s">
        <v>250</v>
      </c>
      <c r="C258" s="188">
        <f t="shared" si="281"/>
        <v>0</v>
      </c>
      <c r="D258" s="130">
        <f>SUM(D259,D263)</f>
        <v>0</v>
      </c>
      <c r="E258" s="38">
        <f t="shared" ref="E258" si="299">SUM(E259,E263)</f>
        <v>0</v>
      </c>
      <c r="F258" s="175">
        <f>SUM(F259,F263)</f>
        <v>0</v>
      </c>
      <c r="G258" s="228">
        <f t="shared" ref="G258:O258" si="300">SUM(G259,G263)</f>
        <v>0</v>
      </c>
      <c r="H258" s="38">
        <f t="shared" si="300"/>
        <v>0</v>
      </c>
      <c r="I258" s="123">
        <f t="shared" si="300"/>
        <v>0</v>
      </c>
      <c r="J258" s="130">
        <f>SUM(J259,J263)</f>
        <v>0</v>
      </c>
      <c r="K258" s="38">
        <f t="shared" si="300"/>
        <v>0</v>
      </c>
      <c r="L258" s="175">
        <f t="shared" si="300"/>
        <v>0</v>
      </c>
      <c r="M258" s="228">
        <f t="shared" si="300"/>
        <v>0</v>
      </c>
      <c r="N258" s="38">
        <f t="shared" si="300"/>
        <v>0</v>
      </c>
      <c r="O258" s="123">
        <f t="shared" si="300"/>
        <v>0</v>
      </c>
      <c r="P258" s="315"/>
      <c r="Q258" s="297"/>
    </row>
    <row r="259" spans="1:17" ht="24" hidden="1" x14ac:dyDescent="0.25">
      <c r="A259" s="650">
        <v>6410</v>
      </c>
      <c r="B259" s="40" t="s">
        <v>251</v>
      </c>
      <c r="C259" s="189">
        <f t="shared" si="281"/>
        <v>0</v>
      </c>
      <c r="D259" s="131">
        <f>SUM(D260:D262)</f>
        <v>0</v>
      </c>
      <c r="E259" s="79">
        <f t="shared" ref="E259" si="301">SUM(E260:E262)</f>
        <v>0</v>
      </c>
      <c r="F259" s="176">
        <f>SUM(F260:F262)</f>
        <v>0</v>
      </c>
      <c r="G259" s="233">
        <f t="shared" ref="G259:I259" si="302">SUM(G260:G262)</f>
        <v>0</v>
      </c>
      <c r="H259" s="79">
        <f t="shared" si="302"/>
        <v>0</v>
      </c>
      <c r="I259" s="90">
        <f t="shared" si="302"/>
        <v>0</v>
      </c>
      <c r="J259" s="131">
        <f>SUM(J260:J262)</f>
        <v>0</v>
      </c>
      <c r="K259" s="79">
        <f t="shared" ref="K259:O259" si="303">SUM(K260:K262)</f>
        <v>0</v>
      </c>
      <c r="L259" s="176">
        <f t="shared" si="303"/>
        <v>0</v>
      </c>
      <c r="M259" s="233">
        <f t="shared" si="303"/>
        <v>0</v>
      </c>
      <c r="N259" s="79">
        <f t="shared" si="303"/>
        <v>0</v>
      </c>
      <c r="O259" s="155">
        <f t="shared" si="303"/>
        <v>0</v>
      </c>
      <c r="P259" s="295"/>
      <c r="Q259" s="297"/>
    </row>
    <row r="260" spans="1:17" hidden="1" x14ac:dyDescent="0.25">
      <c r="A260" s="30">
        <v>6411</v>
      </c>
      <c r="B260" s="94" t="s">
        <v>252</v>
      </c>
      <c r="C260" s="190">
        <f t="shared" si="281"/>
        <v>0</v>
      </c>
      <c r="D260" s="264">
        <v>0</v>
      </c>
      <c r="E260" s="45"/>
      <c r="F260" s="95">
        <f t="shared" ref="F260:F262" si="304">D260+E260</f>
        <v>0</v>
      </c>
      <c r="G260" s="230"/>
      <c r="H260" s="45"/>
      <c r="I260" s="91">
        <f t="shared" ref="I260:I262" si="305">G260+H260</f>
        <v>0</v>
      </c>
      <c r="J260" s="264">
        <v>0</v>
      </c>
      <c r="K260" s="45"/>
      <c r="L260" s="95">
        <f t="shared" ref="L260:L262" si="306">J260+K260</f>
        <v>0</v>
      </c>
      <c r="M260" s="230"/>
      <c r="N260" s="45"/>
      <c r="O260" s="91">
        <f t="shared" ref="O260:O262" si="307">M260+N260</f>
        <v>0</v>
      </c>
      <c r="P260" s="291"/>
      <c r="Q260" s="297"/>
    </row>
    <row r="261" spans="1:17" ht="36" hidden="1" x14ac:dyDescent="0.25">
      <c r="A261" s="30">
        <v>6412</v>
      </c>
      <c r="B261" s="43" t="s">
        <v>253</v>
      </c>
      <c r="C261" s="190">
        <f t="shared" si="281"/>
        <v>0</v>
      </c>
      <c r="D261" s="264">
        <v>0</v>
      </c>
      <c r="E261" s="45"/>
      <c r="F261" s="95">
        <f t="shared" si="304"/>
        <v>0</v>
      </c>
      <c r="G261" s="230"/>
      <c r="H261" s="45"/>
      <c r="I261" s="91">
        <f t="shared" si="305"/>
        <v>0</v>
      </c>
      <c r="J261" s="264">
        <v>0</v>
      </c>
      <c r="K261" s="45"/>
      <c r="L261" s="95">
        <f t="shared" si="306"/>
        <v>0</v>
      </c>
      <c r="M261" s="230"/>
      <c r="N261" s="45"/>
      <c r="O261" s="91">
        <f t="shared" si="307"/>
        <v>0</v>
      </c>
      <c r="P261" s="291"/>
      <c r="Q261" s="297"/>
    </row>
    <row r="262" spans="1:17" ht="24" hidden="1" x14ac:dyDescent="0.25">
      <c r="A262" s="30">
        <v>6419</v>
      </c>
      <c r="B262" s="43" t="s">
        <v>254</v>
      </c>
      <c r="C262" s="190">
        <f t="shared" si="281"/>
        <v>0</v>
      </c>
      <c r="D262" s="264">
        <v>0</v>
      </c>
      <c r="E262" s="45"/>
      <c r="F262" s="95">
        <f t="shared" si="304"/>
        <v>0</v>
      </c>
      <c r="G262" s="230"/>
      <c r="H262" s="45"/>
      <c r="I262" s="91">
        <f t="shared" si="305"/>
        <v>0</v>
      </c>
      <c r="J262" s="264">
        <v>0</v>
      </c>
      <c r="K262" s="45"/>
      <c r="L262" s="95">
        <f t="shared" si="306"/>
        <v>0</v>
      </c>
      <c r="M262" s="230"/>
      <c r="N262" s="45"/>
      <c r="O262" s="91">
        <f t="shared" si="307"/>
        <v>0</v>
      </c>
      <c r="P262" s="291"/>
      <c r="Q262" s="297"/>
    </row>
    <row r="263" spans="1:17" ht="24" hidden="1" x14ac:dyDescent="0.25">
      <c r="A263" s="75">
        <v>6420</v>
      </c>
      <c r="B263" s="43" t="s">
        <v>255</v>
      </c>
      <c r="C263" s="190">
        <f t="shared" si="281"/>
        <v>0</v>
      </c>
      <c r="D263" s="132">
        <f>SUM(D264:D267)</f>
        <v>0</v>
      </c>
      <c r="E263" s="76">
        <f t="shared" ref="E263" si="308">SUM(E264:E267)</f>
        <v>0</v>
      </c>
      <c r="F263" s="95">
        <f>SUM(F264:F267)</f>
        <v>0</v>
      </c>
      <c r="G263" s="231">
        <f t="shared" ref="G263:I263" si="309">SUM(G264:G267)</f>
        <v>0</v>
      </c>
      <c r="H263" s="76">
        <f t="shared" si="309"/>
        <v>0</v>
      </c>
      <c r="I263" s="91">
        <f t="shared" si="309"/>
        <v>0</v>
      </c>
      <c r="J263" s="132">
        <f>SUM(J264:J267)</f>
        <v>0</v>
      </c>
      <c r="K263" s="76">
        <f t="shared" ref="K263:N263" si="310">SUM(K264:K267)</f>
        <v>0</v>
      </c>
      <c r="L263" s="95">
        <f t="shared" si="310"/>
        <v>0</v>
      </c>
      <c r="M263" s="231">
        <f t="shared" si="310"/>
        <v>0</v>
      </c>
      <c r="N263" s="76">
        <f t="shared" si="310"/>
        <v>0</v>
      </c>
      <c r="O263" s="91">
        <f>SUM(O264:O267)</f>
        <v>0</v>
      </c>
      <c r="P263" s="291"/>
      <c r="Q263" s="297"/>
    </row>
    <row r="264" spans="1:17" hidden="1" x14ac:dyDescent="0.25">
      <c r="A264" s="30">
        <v>6421</v>
      </c>
      <c r="B264" s="43" t="s">
        <v>256</v>
      </c>
      <c r="C264" s="190">
        <f t="shared" si="281"/>
        <v>0</v>
      </c>
      <c r="D264" s="264">
        <v>0</v>
      </c>
      <c r="E264" s="45"/>
      <c r="F264" s="95">
        <f t="shared" ref="F264:F267" si="311">D264+E264</f>
        <v>0</v>
      </c>
      <c r="G264" s="230"/>
      <c r="H264" s="45"/>
      <c r="I264" s="91">
        <f t="shared" ref="I264:I267" si="312">G264+H264</f>
        <v>0</v>
      </c>
      <c r="J264" s="264">
        <v>0</v>
      </c>
      <c r="K264" s="45"/>
      <c r="L264" s="95">
        <f t="shared" ref="L264:L267" si="313">J264+K264</f>
        <v>0</v>
      </c>
      <c r="M264" s="230"/>
      <c r="N264" s="45"/>
      <c r="O264" s="91">
        <f t="shared" ref="O264:O267" si="314">M264+N264</f>
        <v>0</v>
      </c>
      <c r="P264" s="291"/>
      <c r="Q264" s="297"/>
    </row>
    <row r="265" spans="1:17" hidden="1" x14ac:dyDescent="0.25">
      <c r="A265" s="30">
        <v>6422</v>
      </c>
      <c r="B265" s="43" t="s">
        <v>257</v>
      </c>
      <c r="C265" s="190">
        <f t="shared" si="281"/>
        <v>0</v>
      </c>
      <c r="D265" s="264">
        <v>0</v>
      </c>
      <c r="E265" s="45"/>
      <c r="F265" s="95">
        <f t="shared" si="311"/>
        <v>0</v>
      </c>
      <c r="G265" s="230"/>
      <c r="H265" s="45"/>
      <c r="I265" s="91">
        <f t="shared" si="312"/>
        <v>0</v>
      </c>
      <c r="J265" s="264">
        <v>0</v>
      </c>
      <c r="K265" s="45"/>
      <c r="L265" s="95">
        <f t="shared" si="313"/>
        <v>0</v>
      </c>
      <c r="M265" s="230"/>
      <c r="N265" s="45"/>
      <c r="O265" s="91">
        <f t="shared" si="314"/>
        <v>0</v>
      </c>
      <c r="P265" s="291"/>
      <c r="Q265" s="297"/>
    </row>
    <row r="266" spans="1:17" hidden="1" x14ac:dyDescent="0.25">
      <c r="A266" s="30">
        <v>6423</v>
      </c>
      <c r="B266" s="43" t="s">
        <v>258</v>
      </c>
      <c r="C266" s="190">
        <f t="shared" si="281"/>
        <v>0</v>
      </c>
      <c r="D266" s="264">
        <v>0</v>
      </c>
      <c r="E266" s="45"/>
      <c r="F266" s="95">
        <f t="shared" si="311"/>
        <v>0</v>
      </c>
      <c r="G266" s="230"/>
      <c r="H266" s="45"/>
      <c r="I266" s="91">
        <f t="shared" si="312"/>
        <v>0</v>
      </c>
      <c r="J266" s="264">
        <v>0</v>
      </c>
      <c r="K266" s="45"/>
      <c r="L266" s="95">
        <f t="shared" si="313"/>
        <v>0</v>
      </c>
      <c r="M266" s="230"/>
      <c r="N266" s="45"/>
      <c r="O266" s="91">
        <f t="shared" si="314"/>
        <v>0</v>
      </c>
      <c r="P266" s="291"/>
      <c r="Q266" s="297"/>
    </row>
    <row r="267" spans="1:17" ht="24" hidden="1" x14ac:dyDescent="0.25">
      <c r="A267" s="30">
        <v>6424</v>
      </c>
      <c r="B267" s="43" t="s">
        <v>259</v>
      </c>
      <c r="C267" s="190">
        <f t="shared" si="281"/>
        <v>0</v>
      </c>
      <c r="D267" s="264">
        <v>0</v>
      </c>
      <c r="E267" s="45"/>
      <c r="F267" s="95">
        <f t="shared" si="311"/>
        <v>0</v>
      </c>
      <c r="G267" s="230"/>
      <c r="H267" s="45"/>
      <c r="I267" s="91">
        <f t="shared" si="312"/>
        <v>0</v>
      </c>
      <c r="J267" s="264">
        <v>0</v>
      </c>
      <c r="K267" s="45"/>
      <c r="L267" s="95">
        <f t="shared" si="313"/>
        <v>0</v>
      </c>
      <c r="M267" s="230"/>
      <c r="N267" s="45"/>
      <c r="O267" s="91">
        <f t="shared" si="314"/>
        <v>0</v>
      </c>
      <c r="P267" s="291"/>
      <c r="Q267" s="297"/>
    </row>
    <row r="268" spans="1:17" ht="24" hidden="1" x14ac:dyDescent="0.25">
      <c r="A268" s="97">
        <v>7000</v>
      </c>
      <c r="B268" s="97" t="s">
        <v>260</v>
      </c>
      <c r="C268" s="203">
        <f>SUM(F268,I268,L268,O268)</f>
        <v>0</v>
      </c>
      <c r="D268" s="139">
        <f>SUM(D269,D279)</f>
        <v>0</v>
      </c>
      <c r="E268" s="98">
        <f t="shared" ref="E268" si="315">SUM(E269,E279)</f>
        <v>0</v>
      </c>
      <c r="F268" s="266">
        <f>SUM(F269,F279)</f>
        <v>0</v>
      </c>
      <c r="G268" s="237">
        <f t="shared" ref="G268:I268" si="316">SUM(G269,G279)</f>
        <v>0</v>
      </c>
      <c r="H268" s="98">
        <f t="shared" si="316"/>
        <v>0</v>
      </c>
      <c r="I268" s="276">
        <f t="shared" si="316"/>
        <v>0</v>
      </c>
      <c r="J268" s="139">
        <f>SUM(J269,J279)</f>
        <v>0</v>
      </c>
      <c r="K268" s="98">
        <f t="shared" ref="K268:N268" si="317">SUM(K269,K279)</f>
        <v>0</v>
      </c>
      <c r="L268" s="266">
        <f t="shared" si="317"/>
        <v>0</v>
      </c>
      <c r="M268" s="237">
        <f t="shared" si="317"/>
        <v>0</v>
      </c>
      <c r="N268" s="98">
        <f t="shared" si="317"/>
        <v>0</v>
      </c>
      <c r="O268" s="158">
        <f>SUM(O269,O279)</f>
        <v>0</v>
      </c>
      <c r="P268" s="317"/>
      <c r="Q268" s="297"/>
    </row>
    <row r="269" spans="1:17" hidden="1" x14ac:dyDescent="0.25">
      <c r="A269" s="35">
        <v>7200</v>
      </c>
      <c r="B269" s="72" t="s">
        <v>261</v>
      </c>
      <c r="C269" s="188">
        <f t="shared" si="281"/>
        <v>0</v>
      </c>
      <c r="D269" s="130">
        <f>SUM(D270,D271,D274,D275,D278)</f>
        <v>0</v>
      </c>
      <c r="E269" s="38">
        <f t="shared" ref="E269" si="318">SUM(E270,E271,E274,E275,E278)</f>
        <v>0</v>
      </c>
      <c r="F269" s="175">
        <f>SUM(F270,F271,F274,F275,F278)</f>
        <v>0</v>
      </c>
      <c r="G269" s="228"/>
      <c r="H269" s="38"/>
      <c r="I269" s="123">
        <f>SUM(I270,I271,I274,I275,I278)</f>
        <v>0</v>
      </c>
      <c r="J269" s="130">
        <f>SUM(J270,J271,J274,J275,J278)</f>
        <v>0</v>
      </c>
      <c r="K269" s="38"/>
      <c r="L269" s="175">
        <f>SUM(L270,L271,L274,L275,L278)</f>
        <v>0</v>
      </c>
      <c r="M269" s="228"/>
      <c r="N269" s="38"/>
      <c r="O269" s="124">
        <f>SUM(O270,O271,O274,O275,O278)</f>
        <v>0</v>
      </c>
      <c r="P269" s="314"/>
      <c r="Q269" s="297"/>
    </row>
    <row r="270" spans="1:17" ht="24" hidden="1" x14ac:dyDescent="0.25">
      <c r="A270" s="650">
        <v>7210</v>
      </c>
      <c r="B270" s="40" t="s">
        <v>262</v>
      </c>
      <c r="C270" s="189">
        <f t="shared" si="281"/>
        <v>0</v>
      </c>
      <c r="D270" s="263">
        <v>0</v>
      </c>
      <c r="E270" s="42"/>
      <c r="F270" s="176">
        <f>D270+E270</f>
        <v>0</v>
      </c>
      <c r="G270" s="220"/>
      <c r="H270" s="42"/>
      <c r="I270" s="90">
        <f>G270+H270</f>
        <v>0</v>
      </c>
      <c r="J270" s="263">
        <v>0</v>
      </c>
      <c r="K270" s="42"/>
      <c r="L270" s="176">
        <f>J270+K270</f>
        <v>0</v>
      </c>
      <c r="M270" s="220"/>
      <c r="N270" s="42"/>
      <c r="O270" s="90">
        <f>M270+N270</f>
        <v>0</v>
      </c>
      <c r="P270" s="290"/>
      <c r="Q270" s="297"/>
    </row>
    <row r="271" spans="1:17" s="96" customFormat="1" ht="24" hidden="1" x14ac:dyDescent="0.25">
      <c r="A271" s="75">
        <v>7220</v>
      </c>
      <c r="B271" s="43" t="s">
        <v>263</v>
      </c>
      <c r="C271" s="190">
        <f t="shared" si="281"/>
        <v>0</v>
      </c>
      <c r="D271" s="132">
        <f>SUM(D272:D273)</f>
        <v>0</v>
      </c>
      <c r="E271" s="76">
        <f t="shared" ref="E271" si="319">SUM(E272:E273)</f>
        <v>0</v>
      </c>
      <c r="F271" s="95">
        <f>SUM(F272:F273)</f>
        <v>0</v>
      </c>
      <c r="G271" s="231">
        <f t="shared" ref="G271:I271" si="320">SUM(G272:G273)</f>
        <v>0</v>
      </c>
      <c r="H271" s="76">
        <f t="shared" si="320"/>
        <v>0</v>
      </c>
      <c r="I271" s="91">
        <f t="shared" si="320"/>
        <v>0</v>
      </c>
      <c r="J271" s="132">
        <f>SUM(J272:J273)</f>
        <v>0</v>
      </c>
      <c r="K271" s="76">
        <f t="shared" ref="K271:O271" si="321">SUM(K272:K273)</f>
        <v>0</v>
      </c>
      <c r="L271" s="95">
        <f t="shared" si="321"/>
        <v>0</v>
      </c>
      <c r="M271" s="231">
        <f t="shared" si="321"/>
        <v>0</v>
      </c>
      <c r="N271" s="76">
        <f t="shared" si="321"/>
        <v>0</v>
      </c>
      <c r="O271" s="91">
        <f t="shared" si="321"/>
        <v>0</v>
      </c>
      <c r="P271" s="291"/>
      <c r="Q271" s="301"/>
    </row>
    <row r="272" spans="1:17" s="96" customFormat="1" ht="24" hidden="1" x14ac:dyDescent="0.25">
      <c r="A272" s="30">
        <v>7221</v>
      </c>
      <c r="B272" s="43" t="s">
        <v>264</v>
      </c>
      <c r="C272" s="190">
        <f t="shared" si="281"/>
        <v>0</v>
      </c>
      <c r="D272" s="264">
        <v>0</v>
      </c>
      <c r="E272" s="45"/>
      <c r="F272" s="95">
        <f t="shared" ref="F272:F274" si="322">D272+E272</f>
        <v>0</v>
      </c>
      <c r="G272" s="230"/>
      <c r="H272" s="45"/>
      <c r="I272" s="91">
        <f t="shared" ref="I272:I274" si="323">G272+H272</f>
        <v>0</v>
      </c>
      <c r="J272" s="264">
        <v>0</v>
      </c>
      <c r="K272" s="45"/>
      <c r="L272" s="95">
        <f t="shared" ref="L272:L274" si="324">J272+K272</f>
        <v>0</v>
      </c>
      <c r="M272" s="230"/>
      <c r="N272" s="45"/>
      <c r="O272" s="91">
        <f t="shared" ref="O272:O274" si="325">M272+N272</f>
        <v>0</v>
      </c>
      <c r="P272" s="291"/>
      <c r="Q272" s="301"/>
    </row>
    <row r="273" spans="1:17" s="96" customFormat="1" ht="24" hidden="1" x14ac:dyDescent="0.25">
      <c r="A273" s="30">
        <v>7222</v>
      </c>
      <c r="B273" s="43" t="s">
        <v>265</v>
      </c>
      <c r="C273" s="190">
        <f t="shared" si="281"/>
        <v>0</v>
      </c>
      <c r="D273" s="264">
        <v>0</v>
      </c>
      <c r="E273" s="45"/>
      <c r="F273" s="95">
        <f t="shared" si="322"/>
        <v>0</v>
      </c>
      <c r="G273" s="230"/>
      <c r="H273" s="45"/>
      <c r="I273" s="91">
        <f t="shared" si="323"/>
        <v>0</v>
      </c>
      <c r="J273" s="264">
        <v>0</v>
      </c>
      <c r="K273" s="45"/>
      <c r="L273" s="95">
        <f t="shared" si="324"/>
        <v>0</v>
      </c>
      <c r="M273" s="230"/>
      <c r="N273" s="45"/>
      <c r="O273" s="91">
        <f t="shared" si="325"/>
        <v>0</v>
      </c>
      <c r="P273" s="291"/>
      <c r="Q273" s="301"/>
    </row>
    <row r="274" spans="1:17" ht="24" hidden="1" x14ac:dyDescent="0.25">
      <c r="A274" s="75">
        <v>7230</v>
      </c>
      <c r="B274" s="43" t="s">
        <v>308</v>
      </c>
      <c r="C274" s="190">
        <f t="shared" si="281"/>
        <v>0</v>
      </c>
      <c r="D274" s="264">
        <v>0</v>
      </c>
      <c r="E274" s="45"/>
      <c r="F274" s="95">
        <f t="shared" si="322"/>
        <v>0</v>
      </c>
      <c r="G274" s="230"/>
      <c r="H274" s="45"/>
      <c r="I274" s="91">
        <f t="shared" si="323"/>
        <v>0</v>
      </c>
      <c r="J274" s="264">
        <v>0</v>
      </c>
      <c r="K274" s="45"/>
      <c r="L274" s="95">
        <f t="shared" si="324"/>
        <v>0</v>
      </c>
      <c r="M274" s="230"/>
      <c r="N274" s="45"/>
      <c r="O274" s="91">
        <f t="shared" si="325"/>
        <v>0</v>
      </c>
      <c r="P274" s="291"/>
      <c r="Q274" s="297"/>
    </row>
    <row r="275" spans="1:17" ht="24" hidden="1" x14ac:dyDescent="0.25">
      <c r="A275" s="75">
        <v>7240</v>
      </c>
      <c r="B275" s="43" t="s">
        <v>266</v>
      </c>
      <c r="C275" s="190">
        <f t="shared" si="281"/>
        <v>0</v>
      </c>
      <c r="D275" s="132">
        <f>SUM(D276:D277)</f>
        <v>0</v>
      </c>
      <c r="E275" s="76">
        <f t="shared" ref="E275" si="326">SUM(E276:E277)</f>
        <v>0</v>
      </c>
      <c r="F275" s="95">
        <f>SUM(F276:F277)</f>
        <v>0</v>
      </c>
      <c r="G275" s="231">
        <f t="shared" ref="G275:I275" si="327">SUM(G276:G277)</f>
        <v>0</v>
      </c>
      <c r="H275" s="76">
        <f t="shared" si="327"/>
        <v>0</v>
      </c>
      <c r="I275" s="91">
        <f t="shared" si="327"/>
        <v>0</v>
      </c>
      <c r="J275" s="132">
        <f>SUM(J276:J277)</f>
        <v>0</v>
      </c>
      <c r="K275" s="76">
        <f t="shared" ref="K275:O275" si="328">SUM(K276:K277)</f>
        <v>0</v>
      </c>
      <c r="L275" s="95">
        <f t="shared" si="328"/>
        <v>0</v>
      </c>
      <c r="M275" s="231">
        <f t="shared" si="328"/>
        <v>0</v>
      </c>
      <c r="N275" s="76">
        <f t="shared" si="328"/>
        <v>0</v>
      </c>
      <c r="O275" s="91">
        <f t="shared" si="328"/>
        <v>0</v>
      </c>
      <c r="P275" s="291"/>
      <c r="Q275" s="297"/>
    </row>
    <row r="276" spans="1:17" ht="36" hidden="1" x14ac:dyDescent="0.25">
      <c r="A276" s="30">
        <v>7245</v>
      </c>
      <c r="B276" s="43" t="s">
        <v>267</v>
      </c>
      <c r="C276" s="190">
        <f t="shared" si="281"/>
        <v>0</v>
      </c>
      <c r="D276" s="264">
        <v>0</v>
      </c>
      <c r="E276" s="45"/>
      <c r="F276" s="95">
        <f t="shared" ref="F276:F278" si="329">D276+E276</f>
        <v>0</v>
      </c>
      <c r="G276" s="230"/>
      <c r="H276" s="45"/>
      <c r="I276" s="91">
        <f t="shared" ref="I276:I278" si="330">G276+H276</f>
        <v>0</v>
      </c>
      <c r="J276" s="264">
        <v>0</v>
      </c>
      <c r="K276" s="45"/>
      <c r="L276" s="95">
        <f t="shared" ref="L276:L278" si="331">J276+K276</f>
        <v>0</v>
      </c>
      <c r="M276" s="230"/>
      <c r="N276" s="45"/>
      <c r="O276" s="91">
        <f t="shared" ref="O276:O278" si="332">M276+N276</f>
        <v>0</v>
      </c>
      <c r="P276" s="291"/>
      <c r="Q276" s="297"/>
    </row>
    <row r="277" spans="1:17" ht="72" hidden="1" x14ac:dyDescent="0.25">
      <c r="A277" s="30">
        <v>7246</v>
      </c>
      <c r="B277" s="43" t="s">
        <v>268</v>
      </c>
      <c r="C277" s="190">
        <f t="shared" si="281"/>
        <v>0</v>
      </c>
      <c r="D277" s="264">
        <v>0</v>
      </c>
      <c r="E277" s="45"/>
      <c r="F277" s="95">
        <f t="shared" si="329"/>
        <v>0</v>
      </c>
      <c r="G277" s="230"/>
      <c r="H277" s="45"/>
      <c r="I277" s="91">
        <f t="shared" si="330"/>
        <v>0</v>
      </c>
      <c r="J277" s="264">
        <v>0</v>
      </c>
      <c r="K277" s="45"/>
      <c r="L277" s="95">
        <f t="shared" si="331"/>
        <v>0</v>
      </c>
      <c r="M277" s="230"/>
      <c r="N277" s="45"/>
      <c r="O277" s="91">
        <f t="shared" si="332"/>
        <v>0</v>
      </c>
      <c r="P277" s="291"/>
      <c r="Q277" s="297"/>
    </row>
    <row r="278" spans="1:17" ht="24" hidden="1" x14ac:dyDescent="0.25">
      <c r="A278" s="92">
        <v>7260</v>
      </c>
      <c r="B278" s="40" t="s">
        <v>269</v>
      </c>
      <c r="C278" s="189">
        <f t="shared" si="281"/>
        <v>0</v>
      </c>
      <c r="D278" s="263">
        <v>0</v>
      </c>
      <c r="E278" s="42"/>
      <c r="F278" s="176">
        <f t="shared" si="329"/>
        <v>0</v>
      </c>
      <c r="G278" s="220"/>
      <c r="H278" s="42"/>
      <c r="I278" s="90">
        <f t="shared" si="330"/>
        <v>0</v>
      </c>
      <c r="J278" s="263">
        <v>0</v>
      </c>
      <c r="K278" s="42"/>
      <c r="L278" s="176">
        <f t="shared" si="331"/>
        <v>0</v>
      </c>
      <c r="M278" s="220"/>
      <c r="N278" s="42"/>
      <c r="O278" s="90">
        <f t="shared" si="332"/>
        <v>0</v>
      </c>
      <c r="P278" s="290"/>
      <c r="Q278" s="297"/>
    </row>
    <row r="279" spans="1:17" hidden="1" x14ac:dyDescent="0.25">
      <c r="A279" s="55">
        <v>7700</v>
      </c>
      <c r="B279" s="105" t="s">
        <v>298</v>
      </c>
      <c r="C279" s="204">
        <f t="shared" si="281"/>
        <v>0</v>
      </c>
      <c r="D279" s="140">
        <f>D280</f>
        <v>0</v>
      </c>
      <c r="E279" s="106">
        <f t="shared" ref="E279:O279" si="333">E280</f>
        <v>0</v>
      </c>
      <c r="F279" s="177">
        <f t="shared" si="333"/>
        <v>0</v>
      </c>
      <c r="G279" s="238">
        <f t="shared" si="333"/>
        <v>0</v>
      </c>
      <c r="H279" s="106">
        <f t="shared" si="333"/>
        <v>0</v>
      </c>
      <c r="I279" s="277">
        <f t="shared" si="333"/>
        <v>0</v>
      </c>
      <c r="J279" s="140">
        <f>J280</f>
        <v>0</v>
      </c>
      <c r="K279" s="106">
        <f t="shared" si="333"/>
        <v>0</v>
      </c>
      <c r="L279" s="177">
        <f t="shared" si="333"/>
        <v>0</v>
      </c>
      <c r="M279" s="238">
        <f t="shared" si="333"/>
        <v>0</v>
      </c>
      <c r="N279" s="106">
        <f t="shared" si="333"/>
        <v>0</v>
      </c>
      <c r="O279" s="277">
        <f t="shared" si="333"/>
        <v>0</v>
      </c>
      <c r="P279" s="315"/>
      <c r="Q279" s="297"/>
    </row>
    <row r="280" spans="1:17" hidden="1" x14ac:dyDescent="0.25">
      <c r="A280" s="73">
        <v>7720</v>
      </c>
      <c r="B280" s="40" t="s">
        <v>299</v>
      </c>
      <c r="C280" s="191">
        <f t="shared" si="281"/>
        <v>0</v>
      </c>
      <c r="D280" s="256">
        <v>0</v>
      </c>
      <c r="E280" s="49"/>
      <c r="F280" s="330">
        <f>D280+E280</f>
        <v>0</v>
      </c>
      <c r="G280" s="239"/>
      <c r="H280" s="49"/>
      <c r="I280" s="155">
        <f>G280+H280</f>
        <v>0</v>
      </c>
      <c r="J280" s="256">
        <v>0</v>
      </c>
      <c r="K280" s="49"/>
      <c r="L280" s="330">
        <f>J280+K280</f>
        <v>0</v>
      </c>
      <c r="M280" s="239"/>
      <c r="N280" s="49"/>
      <c r="O280" s="155">
        <f>M280+N280</f>
        <v>0</v>
      </c>
      <c r="P280" s="295"/>
      <c r="Q280" s="297"/>
    </row>
    <row r="281" spans="1:17" hidden="1" x14ac:dyDescent="0.25">
      <c r="A281" s="94"/>
      <c r="B281" s="43" t="s">
        <v>270</v>
      </c>
      <c r="C281" s="190">
        <f t="shared" si="281"/>
        <v>0</v>
      </c>
      <c r="D281" s="132">
        <f>SUM(D282:D283)</f>
        <v>0</v>
      </c>
      <c r="E281" s="76">
        <f t="shared" ref="E281" si="334">SUM(E282:E283)</f>
        <v>0</v>
      </c>
      <c r="F281" s="95">
        <f>SUM(F282:F283)</f>
        <v>0</v>
      </c>
      <c r="G281" s="231">
        <f t="shared" ref="G281:I281" si="335">SUM(G282:G283)</f>
        <v>0</v>
      </c>
      <c r="H281" s="76">
        <f t="shared" si="335"/>
        <v>0</v>
      </c>
      <c r="I281" s="91">
        <f t="shared" si="335"/>
        <v>0</v>
      </c>
      <c r="J281" s="132">
        <f>SUM(J282:J283)</f>
        <v>0</v>
      </c>
      <c r="K281" s="76">
        <f t="shared" ref="K281:O281" si="336">SUM(K282:K283)</f>
        <v>0</v>
      </c>
      <c r="L281" s="95">
        <f t="shared" si="336"/>
        <v>0</v>
      </c>
      <c r="M281" s="231">
        <f t="shared" si="336"/>
        <v>0</v>
      </c>
      <c r="N281" s="76">
        <f t="shared" si="336"/>
        <v>0</v>
      </c>
      <c r="O281" s="91">
        <f t="shared" si="336"/>
        <v>0</v>
      </c>
      <c r="P281" s="291"/>
      <c r="Q281" s="297"/>
    </row>
    <row r="282" spans="1:17" hidden="1" x14ac:dyDescent="0.25">
      <c r="A282" s="94" t="s">
        <v>271</v>
      </c>
      <c r="B282" s="30" t="s">
        <v>272</v>
      </c>
      <c r="C282" s="190">
        <f t="shared" si="281"/>
        <v>0</v>
      </c>
      <c r="D282" s="264"/>
      <c r="E282" s="45"/>
      <c r="F282" s="95">
        <f>E282+D282</f>
        <v>0</v>
      </c>
      <c r="G282" s="230"/>
      <c r="H282" s="45"/>
      <c r="I282" s="91">
        <f>H282+G282</f>
        <v>0</v>
      </c>
      <c r="J282" s="264"/>
      <c r="K282" s="45"/>
      <c r="L282" s="95">
        <f>K282+J282</f>
        <v>0</v>
      </c>
      <c r="M282" s="230"/>
      <c r="N282" s="45"/>
      <c r="O282" s="91">
        <f>N282+M282</f>
        <v>0</v>
      </c>
      <c r="P282" s="291"/>
      <c r="Q282" s="297"/>
    </row>
    <row r="283" spans="1:17" hidden="1" x14ac:dyDescent="0.25">
      <c r="A283" s="94" t="s">
        <v>273</v>
      </c>
      <c r="B283" s="99" t="s">
        <v>274</v>
      </c>
      <c r="C283" s="189">
        <f t="shared" si="281"/>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281"/>
        <v>792542</v>
      </c>
      <c r="D284" s="141">
        <f>SUM(D281,D268,D229,D194,D186,D172,D74,D52)</f>
        <v>675465</v>
      </c>
      <c r="E284" s="278">
        <f t="shared" ref="E284:O284" si="337">SUM(E281,E268,E229,E194,E186,E172,E74,E52)</f>
        <v>80000</v>
      </c>
      <c r="F284" s="901">
        <f t="shared" si="337"/>
        <v>755465</v>
      </c>
      <c r="G284" s="240">
        <f t="shared" si="337"/>
        <v>0</v>
      </c>
      <c r="H284" s="278">
        <f t="shared" si="337"/>
        <v>0</v>
      </c>
      <c r="I284" s="901">
        <f t="shared" si="337"/>
        <v>0</v>
      </c>
      <c r="J284" s="141">
        <f>SUM(J281,J268,J229,J194,J186,J172,J74,J52)</f>
        <v>37077</v>
      </c>
      <c r="K284" s="111">
        <f t="shared" si="337"/>
        <v>0</v>
      </c>
      <c r="L284" s="112">
        <f t="shared" si="337"/>
        <v>37077</v>
      </c>
      <c r="M284" s="240">
        <f t="shared" si="337"/>
        <v>0</v>
      </c>
      <c r="N284" s="111">
        <f t="shared" si="337"/>
        <v>0</v>
      </c>
      <c r="O284" s="278">
        <f t="shared" si="337"/>
        <v>0</v>
      </c>
      <c r="P284" s="318"/>
      <c r="Q284" s="297"/>
    </row>
    <row r="285" spans="1:17" s="19" customFormat="1" ht="13.5" hidden="1" thickTop="1" thickBot="1" x14ac:dyDescent="0.3">
      <c r="A285" s="1283" t="s">
        <v>276</v>
      </c>
      <c r="B285" s="1284"/>
      <c r="C285" s="206">
        <f t="shared" si="281"/>
        <v>0</v>
      </c>
      <c r="D285" s="142">
        <f>SUM(D24,D25,D41,D42)-D50</f>
        <v>0</v>
      </c>
      <c r="E285" s="114">
        <f t="shared" ref="E285:F285" si="338">SUM(E24,E25,E41,E42)-E50</f>
        <v>0</v>
      </c>
      <c r="F285" s="115">
        <f t="shared" si="338"/>
        <v>0</v>
      </c>
      <c r="G285" s="241">
        <f>SUM(G24,G42)-G50</f>
        <v>0</v>
      </c>
      <c r="H285" s="114">
        <f t="shared" ref="H285:I285" si="339">SUM(H24,H42)-H50</f>
        <v>0</v>
      </c>
      <c r="I285" s="126">
        <f t="shared" si="339"/>
        <v>0</v>
      </c>
      <c r="J285" s="142">
        <f>(J26+J42)-J50</f>
        <v>0</v>
      </c>
      <c r="K285" s="114">
        <f t="shared" ref="K285:L285" si="340">SUM(K26,K42)-K50</f>
        <v>0</v>
      </c>
      <c r="L285" s="115">
        <f t="shared" si="340"/>
        <v>0</v>
      </c>
      <c r="M285" s="241">
        <f>SUM(M44)-M50</f>
        <v>0</v>
      </c>
      <c r="N285" s="114">
        <f t="shared" ref="N285:O285" si="341">SUM(N44)-N50</f>
        <v>0</v>
      </c>
      <c r="O285" s="126">
        <f t="shared" si="341"/>
        <v>0</v>
      </c>
      <c r="P285" s="296"/>
      <c r="Q285" s="182"/>
    </row>
    <row r="286" spans="1:17" s="19" customFormat="1" ht="12.75" hidden="1" thickTop="1" x14ac:dyDescent="0.25">
      <c r="A286" s="1285" t="s">
        <v>277</v>
      </c>
      <c r="B286" s="1286"/>
      <c r="C286" s="207">
        <f t="shared" si="281"/>
        <v>0</v>
      </c>
      <c r="D286" s="143">
        <f>SUM(D287,D288)-D295+D296</f>
        <v>0</v>
      </c>
      <c r="E286" s="103">
        <f t="shared" ref="E286:O286" si="342">SUM(E287,E288)-E295+E296</f>
        <v>0</v>
      </c>
      <c r="F286" s="109">
        <f t="shared" si="342"/>
        <v>0</v>
      </c>
      <c r="G286" s="242">
        <f t="shared" si="342"/>
        <v>0</v>
      </c>
      <c r="H286" s="103">
        <f t="shared" si="342"/>
        <v>0</v>
      </c>
      <c r="I286" s="113">
        <f t="shared" si="342"/>
        <v>0</v>
      </c>
      <c r="J286" s="143">
        <f>SUM(J287,J288)-J295+J296</f>
        <v>0</v>
      </c>
      <c r="K286" s="103">
        <f t="shared" si="342"/>
        <v>0</v>
      </c>
      <c r="L286" s="109">
        <f t="shared" si="342"/>
        <v>0</v>
      </c>
      <c r="M286" s="242">
        <f t="shared" si="342"/>
        <v>0</v>
      </c>
      <c r="N286" s="103">
        <f t="shared" si="342"/>
        <v>0</v>
      </c>
      <c r="O286" s="113">
        <f t="shared" si="342"/>
        <v>0</v>
      </c>
      <c r="P286" s="319"/>
      <c r="Q286" s="182"/>
    </row>
    <row r="287" spans="1:17" s="19" customFormat="1" ht="13.5" hidden="1" thickTop="1" thickBot="1" x14ac:dyDescent="0.3">
      <c r="A287" s="63" t="s">
        <v>278</v>
      </c>
      <c r="B287" s="63" t="s">
        <v>279</v>
      </c>
      <c r="C287" s="197">
        <f t="shared" si="281"/>
        <v>0</v>
      </c>
      <c r="D287" s="134">
        <f>D21-D281</f>
        <v>0</v>
      </c>
      <c r="E287" s="64">
        <f t="shared" ref="E287:O287" si="343">E21-E281</f>
        <v>0</v>
      </c>
      <c r="F287" s="169">
        <f t="shared" si="343"/>
        <v>0</v>
      </c>
      <c r="G287" s="224">
        <f t="shared" si="343"/>
        <v>0</v>
      </c>
      <c r="H287" s="64">
        <f t="shared" si="343"/>
        <v>0</v>
      </c>
      <c r="I287" s="117">
        <f t="shared" si="343"/>
        <v>0</v>
      </c>
      <c r="J287" s="134">
        <f>J21-J281</f>
        <v>0</v>
      </c>
      <c r="K287" s="64">
        <f t="shared" si="343"/>
        <v>0</v>
      </c>
      <c r="L287" s="169">
        <f t="shared" si="343"/>
        <v>0</v>
      </c>
      <c r="M287" s="224">
        <f t="shared" si="343"/>
        <v>0</v>
      </c>
      <c r="N287" s="64">
        <f t="shared" si="343"/>
        <v>0</v>
      </c>
      <c r="O287" s="117">
        <f t="shared" si="343"/>
        <v>0</v>
      </c>
      <c r="P287" s="310"/>
      <c r="Q287" s="182"/>
    </row>
    <row r="288" spans="1:17" s="19" customFormat="1" ht="12.75" hidden="1" thickTop="1" x14ac:dyDescent="0.25">
      <c r="A288" s="116" t="s">
        <v>280</v>
      </c>
      <c r="B288" s="116" t="s">
        <v>281</v>
      </c>
      <c r="C288" s="207">
        <f t="shared" si="281"/>
        <v>0</v>
      </c>
      <c r="D288" s="143">
        <f>SUM(D289,D291,D293)-SUM(D290,D292,D294)</f>
        <v>0</v>
      </c>
      <c r="E288" s="103">
        <f t="shared" ref="E288:O288" si="344">SUM(E289,E291,E293)-SUM(E290,E292,E294)</f>
        <v>0</v>
      </c>
      <c r="F288" s="109">
        <f t="shared" si="344"/>
        <v>0</v>
      </c>
      <c r="G288" s="242">
        <f t="shared" si="344"/>
        <v>0</v>
      </c>
      <c r="H288" s="103">
        <f t="shared" si="344"/>
        <v>0</v>
      </c>
      <c r="I288" s="113">
        <f t="shared" si="344"/>
        <v>0</v>
      </c>
      <c r="J288" s="143">
        <f>SUM(J289,J291,J293)-SUM(J290,J292,J294)</f>
        <v>0</v>
      </c>
      <c r="K288" s="103">
        <f t="shared" si="344"/>
        <v>0</v>
      </c>
      <c r="L288" s="109">
        <f t="shared" si="344"/>
        <v>0</v>
      </c>
      <c r="M288" s="242">
        <f t="shared" si="344"/>
        <v>0</v>
      </c>
      <c r="N288" s="103">
        <f t="shared" si="344"/>
        <v>0</v>
      </c>
      <c r="O288" s="113">
        <f t="shared" si="344"/>
        <v>0</v>
      </c>
      <c r="P288" s="319"/>
      <c r="Q288" s="182"/>
    </row>
    <row r="289" spans="1:17" ht="12.75" hidden="1" thickTop="1" x14ac:dyDescent="0.25">
      <c r="A289" s="100" t="s">
        <v>282</v>
      </c>
      <c r="B289" s="60" t="s">
        <v>283</v>
      </c>
      <c r="C289" s="191">
        <f t="shared" si="281"/>
        <v>0</v>
      </c>
      <c r="D289" s="256"/>
      <c r="E289" s="49"/>
      <c r="F289" s="330">
        <f t="shared" ref="F289:F296" si="345">E289+D289</f>
        <v>0</v>
      </c>
      <c r="G289" s="239"/>
      <c r="H289" s="49"/>
      <c r="I289" s="155">
        <f t="shared" ref="I289:I296" si="346">H289+G289</f>
        <v>0</v>
      </c>
      <c r="J289" s="256"/>
      <c r="K289" s="49"/>
      <c r="L289" s="330">
        <f t="shared" ref="L289:L296" si="347">K289+J289</f>
        <v>0</v>
      </c>
      <c r="M289" s="239"/>
      <c r="N289" s="49"/>
      <c r="O289" s="155">
        <f t="shared" ref="O289:O296" si="348">N289+M289</f>
        <v>0</v>
      </c>
      <c r="P289" s="295"/>
      <c r="Q289" s="297"/>
    </row>
    <row r="290" spans="1:17" ht="12.75" hidden="1" thickTop="1" x14ac:dyDescent="0.25">
      <c r="A290" s="94" t="s">
        <v>284</v>
      </c>
      <c r="B290" s="29" t="s">
        <v>285</v>
      </c>
      <c r="C290" s="190">
        <f t="shared" si="281"/>
        <v>0</v>
      </c>
      <c r="D290" s="264"/>
      <c r="E290" s="45"/>
      <c r="F290" s="95">
        <f t="shared" si="345"/>
        <v>0</v>
      </c>
      <c r="G290" s="230"/>
      <c r="H290" s="45"/>
      <c r="I290" s="91">
        <f t="shared" si="346"/>
        <v>0</v>
      </c>
      <c r="J290" s="264"/>
      <c r="K290" s="45"/>
      <c r="L290" s="95">
        <f t="shared" si="347"/>
        <v>0</v>
      </c>
      <c r="M290" s="230"/>
      <c r="N290" s="45"/>
      <c r="O290" s="91">
        <f t="shared" si="348"/>
        <v>0</v>
      </c>
      <c r="P290" s="291"/>
      <c r="Q290" s="297"/>
    </row>
    <row r="291" spans="1:17" ht="12.75" hidden="1" thickTop="1" x14ac:dyDescent="0.25">
      <c r="A291" s="94" t="s">
        <v>286</v>
      </c>
      <c r="B291" s="29" t="s">
        <v>287</v>
      </c>
      <c r="C291" s="190">
        <f t="shared" si="281"/>
        <v>0</v>
      </c>
      <c r="D291" s="264"/>
      <c r="E291" s="45"/>
      <c r="F291" s="95">
        <f t="shared" si="345"/>
        <v>0</v>
      </c>
      <c r="G291" s="230"/>
      <c r="H291" s="45"/>
      <c r="I291" s="91">
        <f t="shared" si="346"/>
        <v>0</v>
      </c>
      <c r="J291" s="264"/>
      <c r="K291" s="45"/>
      <c r="L291" s="95">
        <f t="shared" si="347"/>
        <v>0</v>
      </c>
      <c r="M291" s="230"/>
      <c r="N291" s="45"/>
      <c r="O291" s="91">
        <f t="shared" si="348"/>
        <v>0</v>
      </c>
      <c r="P291" s="291"/>
      <c r="Q291" s="297"/>
    </row>
    <row r="292" spans="1:17" ht="12.75" hidden="1" thickTop="1" x14ac:dyDescent="0.25">
      <c r="A292" s="94" t="s">
        <v>288</v>
      </c>
      <c r="B292" s="29" t="s">
        <v>289</v>
      </c>
      <c r="C292" s="190">
        <f>SUM(F292,I292,L292,O292)</f>
        <v>0</v>
      </c>
      <c r="D292" s="264"/>
      <c r="E292" s="45"/>
      <c r="F292" s="95">
        <f t="shared" si="345"/>
        <v>0</v>
      </c>
      <c r="G292" s="230"/>
      <c r="H292" s="45"/>
      <c r="I292" s="91">
        <f t="shared" si="346"/>
        <v>0</v>
      </c>
      <c r="J292" s="264"/>
      <c r="K292" s="45"/>
      <c r="L292" s="95">
        <f t="shared" si="347"/>
        <v>0</v>
      </c>
      <c r="M292" s="230"/>
      <c r="N292" s="45"/>
      <c r="O292" s="91">
        <f t="shared" si="348"/>
        <v>0</v>
      </c>
      <c r="P292" s="291"/>
      <c r="Q292" s="297"/>
    </row>
    <row r="293" spans="1:17" ht="12.75" hidden="1" thickTop="1" x14ac:dyDescent="0.25">
      <c r="A293" s="94" t="s">
        <v>290</v>
      </c>
      <c r="B293" s="29" t="s">
        <v>291</v>
      </c>
      <c r="C293" s="190">
        <f t="shared" si="281"/>
        <v>0</v>
      </c>
      <c r="D293" s="264"/>
      <c r="E293" s="45"/>
      <c r="F293" s="95">
        <f t="shared" si="345"/>
        <v>0</v>
      </c>
      <c r="G293" s="230"/>
      <c r="H293" s="45"/>
      <c r="I293" s="91">
        <f t="shared" si="346"/>
        <v>0</v>
      </c>
      <c r="J293" s="264"/>
      <c r="K293" s="45"/>
      <c r="L293" s="95">
        <f t="shared" si="347"/>
        <v>0</v>
      </c>
      <c r="M293" s="230"/>
      <c r="N293" s="45"/>
      <c r="O293" s="91">
        <f t="shared" si="348"/>
        <v>0</v>
      </c>
      <c r="P293" s="291"/>
      <c r="Q293" s="297"/>
    </row>
    <row r="294" spans="1:17" ht="12.75" hidden="1" thickTop="1" x14ac:dyDescent="0.25">
      <c r="A294" s="101" t="s">
        <v>292</v>
      </c>
      <c r="B294" s="102" t="s">
        <v>293</v>
      </c>
      <c r="C294" s="201">
        <f t="shared" si="281"/>
        <v>0</v>
      </c>
      <c r="D294" s="265"/>
      <c r="E294" s="84"/>
      <c r="F294" s="329">
        <f t="shared" si="345"/>
        <v>0</v>
      </c>
      <c r="G294" s="235"/>
      <c r="H294" s="84"/>
      <c r="I294" s="156">
        <f t="shared" si="346"/>
        <v>0</v>
      </c>
      <c r="J294" s="265"/>
      <c r="K294" s="84"/>
      <c r="L294" s="329">
        <f t="shared" si="347"/>
        <v>0</v>
      </c>
      <c r="M294" s="235"/>
      <c r="N294" s="84"/>
      <c r="O294" s="156">
        <f t="shared" si="348"/>
        <v>0</v>
      </c>
      <c r="P294" s="294"/>
      <c r="Q294" s="297"/>
    </row>
    <row r="295" spans="1:17" s="19" customFormat="1" ht="13.5" hidden="1" thickTop="1" thickBot="1" x14ac:dyDescent="0.3">
      <c r="A295" s="118" t="s">
        <v>294</v>
      </c>
      <c r="B295" s="118" t="s">
        <v>295</v>
      </c>
      <c r="C295" s="206">
        <f t="shared" si="281"/>
        <v>0</v>
      </c>
      <c r="D295" s="267"/>
      <c r="E295" s="119"/>
      <c r="F295" s="115">
        <f t="shared" si="345"/>
        <v>0</v>
      </c>
      <c r="G295" s="243"/>
      <c r="H295" s="119"/>
      <c r="I295" s="126">
        <f t="shared" si="346"/>
        <v>0</v>
      </c>
      <c r="J295" s="267"/>
      <c r="K295" s="119"/>
      <c r="L295" s="115">
        <f t="shared" si="347"/>
        <v>0</v>
      </c>
      <c r="M295" s="243"/>
      <c r="N295" s="119"/>
      <c r="O295" s="126">
        <f t="shared" si="348"/>
        <v>0</v>
      </c>
      <c r="P295" s="296"/>
      <c r="Q295" s="182"/>
    </row>
    <row r="296" spans="1:17" s="19" customFormat="1" ht="36.75" hidden="1" thickTop="1" x14ac:dyDescent="0.25">
      <c r="A296" s="116" t="s">
        <v>296</v>
      </c>
      <c r="B296" s="104" t="s">
        <v>297</v>
      </c>
      <c r="C296" s="207">
        <f>SUM(F296,I296,L296,O296)</f>
        <v>0</v>
      </c>
      <c r="D296" s="268"/>
      <c r="E296" s="180"/>
      <c r="F296" s="175">
        <f t="shared" si="345"/>
        <v>0</v>
      </c>
      <c r="G296" s="234"/>
      <c r="H296" s="80"/>
      <c r="I296" s="123">
        <f t="shared" si="346"/>
        <v>0</v>
      </c>
      <c r="J296" s="248"/>
      <c r="K296" s="80"/>
      <c r="L296" s="175">
        <f t="shared" si="347"/>
        <v>0</v>
      </c>
      <c r="M296" s="234"/>
      <c r="N296" s="80"/>
      <c r="O296" s="123">
        <f t="shared" si="34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A696vNKOH4YLQPQVzRC0EjOdlyP/fURLphXGeQL0+AjKAvg70SHf4/luc3z5ohKhkjhkCguhqIdPZoPL+o3ORQ==" saltValue="kLjijh31ligKys18mfLf7A==" spinCount="100000" sheet="1" objects="1" scenarios="1" formatCells="0" formatColumns="0" formatRows="0"/>
  <autoFilter ref="A18:P296">
    <filterColumn colId="2">
      <filters blank="1">
        <filter val="1 000"/>
        <filter val="1 500"/>
        <filter val="1 868"/>
        <filter val="128 695"/>
        <filter val="17 750"/>
        <filter val="19 620"/>
        <filter val="26 920"/>
        <filter val="3 856"/>
        <filter val="30 916"/>
        <filter val="37 077"/>
        <filter val="4 500"/>
        <filter val="530 092"/>
        <filter val="552 342"/>
        <filter val="6 450"/>
        <filter val="6 617"/>
        <filter val="72 100"/>
        <filter val="73 100"/>
        <filter val="755 465"/>
        <filter val="787 674"/>
        <filter val="790 674"/>
        <filter val="792 542"/>
        <filter val="850"/>
        <filter val="93 923"/>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4.pielikums Jūrmalas pilsētas domes
2017.gada 9.jūnija saistošajiem noteikumiem Nr.21
(protokols Nr.10, 2.punkts)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3" sqref="S3"/>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644</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25.5" customHeight="1" x14ac:dyDescent="0.25">
      <c r="A3" s="4" t="s">
        <v>0</v>
      </c>
      <c r="B3" s="5"/>
      <c r="C3" s="1318" t="s">
        <v>645</v>
      </c>
      <c r="D3" s="1318"/>
      <c r="E3" s="1318"/>
      <c r="F3" s="1318"/>
      <c r="G3" s="1318"/>
      <c r="H3" s="1318"/>
      <c r="I3" s="1318"/>
      <c r="J3" s="1318"/>
      <c r="K3" s="1318"/>
      <c r="L3" s="1318"/>
      <c r="M3" s="1318"/>
      <c r="N3" s="1318"/>
      <c r="O3" s="1318"/>
      <c r="P3" s="1319"/>
      <c r="Q3" s="297"/>
    </row>
    <row r="4" spans="1:17" ht="12.75" customHeight="1" x14ac:dyDescent="0.25">
      <c r="A4" s="4" t="s">
        <v>1</v>
      </c>
      <c r="B4" s="5"/>
      <c r="C4" s="1318" t="s">
        <v>646</v>
      </c>
      <c r="D4" s="1318"/>
      <c r="E4" s="1318"/>
      <c r="F4" s="1318"/>
      <c r="G4" s="1318"/>
      <c r="H4" s="1318"/>
      <c r="I4" s="1318"/>
      <c r="J4" s="1318"/>
      <c r="K4" s="1318"/>
      <c r="L4" s="1318"/>
      <c r="M4" s="1318"/>
      <c r="N4" s="1318"/>
      <c r="O4" s="1318"/>
      <c r="P4" s="1319"/>
      <c r="Q4" s="297"/>
    </row>
    <row r="5" spans="1:17" ht="12.75" customHeight="1" x14ac:dyDescent="0.25">
      <c r="A5" s="2" t="s">
        <v>2</v>
      </c>
      <c r="B5" s="3"/>
      <c r="C5" s="1293" t="s">
        <v>647</v>
      </c>
      <c r="D5" s="1293"/>
      <c r="E5" s="1293"/>
      <c r="F5" s="1293"/>
      <c r="G5" s="1293"/>
      <c r="H5" s="1293"/>
      <c r="I5" s="1293"/>
      <c r="J5" s="1293"/>
      <c r="K5" s="1293"/>
      <c r="L5" s="1293"/>
      <c r="M5" s="1293"/>
      <c r="N5" s="1293"/>
      <c r="O5" s="1293"/>
      <c r="P5" s="1294"/>
      <c r="Q5" s="297"/>
    </row>
    <row r="6" spans="1:17" ht="12.75" customHeight="1" x14ac:dyDescent="0.25">
      <c r="A6" s="2" t="s">
        <v>3</v>
      </c>
      <c r="B6" s="3"/>
      <c r="C6" s="1293" t="s">
        <v>648</v>
      </c>
      <c r="D6" s="1293"/>
      <c r="E6" s="1293"/>
      <c r="F6" s="1293"/>
      <c r="G6" s="1293"/>
      <c r="H6" s="1293"/>
      <c r="I6" s="1293"/>
      <c r="J6" s="1293"/>
      <c r="K6" s="1293"/>
      <c r="L6" s="1293"/>
      <c r="M6" s="1293"/>
      <c r="N6" s="1293"/>
      <c r="O6" s="1293"/>
      <c r="P6" s="1294"/>
      <c r="Q6" s="297"/>
    </row>
    <row r="7" spans="1:17" x14ac:dyDescent="0.25">
      <c r="A7" s="2" t="s">
        <v>4</v>
      </c>
      <c r="B7" s="3"/>
      <c r="C7" s="1318" t="s">
        <v>649</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c r="D9" s="1293"/>
      <c r="E9" s="1293"/>
      <c r="F9" s="1293"/>
      <c r="G9" s="1293"/>
      <c r="H9" s="1293"/>
      <c r="I9" s="1293"/>
      <c r="J9" s="1293"/>
      <c r="K9" s="1293"/>
      <c r="L9" s="1293"/>
      <c r="M9" s="1293"/>
      <c r="N9" s="1293"/>
      <c r="O9" s="1293"/>
      <c r="P9" s="1294"/>
      <c r="Q9" s="297"/>
    </row>
    <row r="10" spans="1:17" ht="12.75" customHeight="1" x14ac:dyDescent="0.25">
      <c r="A10" s="2"/>
      <c r="B10" s="3" t="s">
        <v>7</v>
      </c>
      <c r="C10" s="1293" t="s">
        <v>650</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658"/>
      <c r="Q15" s="298"/>
    </row>
    <row r="16" spans="1:17" s="12" customFormat="1" ht="12.75" customHeight="1" x14ac:dyDescent="0.25">
      <c r="A16" s="1296"/>
      <c r="B16" s="1299"/>
      <c r="C16" s="1302" t="s">
        <v>13</v>
      </c>
      <c r="D16" s="1289" t="s">
        <v>309</v>
      </c>
      <c r="E16" s="1304" t="s">
        <v>311</v>
      </c>
      <c r="F16" s="1306" t="s">
        <v>14</v>
      </c>
      <c r="G16" s="1308" t="s">
        <v>651</v>
      </c>
      <c r="H16" s="1304" t="s">
        <v>652</v>
      </c>
      <c r="I16" s="1287" t="s">
        <v>653</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9202</v>
      </c>
      <c r="D20" s="128">
        <f>SUM(D21,D24,D25,D41,D42)</f>
        <v>0</v>
      </c>
      <c r="E20" s="269">
        <f>SUM(E21,E24,E25,E41,E42)</f>
        <v>0</v>
      </c>
      <c r="F20" s="888">
        <f>SUM(F21,F24,F25,F41,F42)</f>
        <v>0</v>
      </c>
      <c r="G20" s="210">
        <f>SUM(G21,G24,G42,G25)</f>
        <v>0</v>
      </c>
      <c r="H20" s="269">
        <f>SUM(H21,H24,H42,H25)</f>
        <v>9202</v>
      </c>
      <c r="I20" s="888">
        <f>SUM(I21,I24,I42,I25)</f>
        <v>9202</v>
      </c>
      <c r="J20" s="128">
        <f>SUM(J21,J26,J42)</f>
        <v>0</v>
      </c>
      <c r="K20" s="22">
        <f t="shared" ref="K20:L20" si="0">SUM(K21,K26,K42)</f>
        <v>0</v>
      </c>
      <c r="L20" s="161">
        <f t="shared" si="0"/>
        <v>0</v>
      </c>
      <c r="M20" s="210">
        <f>SUM(M21,M44)</f>
        <v>0</v>
      </c>
      <c r="N20" s="22">
        <f t="shared" ref="N20:O20" si="1">SUM(N21,N44)</f>
        <v>0</v>
      </c>
      <c r="O20" s="269">
        <f t="shared" si="1"/>
        <v>0</v>
      </c>
      <c r="P20" s="302"/>
      <c r="Q20" s="182"/>
    </row>
    <row r="21" spans="1:17" ht="12.75" hidden="1" thickTop="1" x14ac:dyDescent="0.25">
      <c r="A21" s="23"/>
      <c r="B21" s="24" t="s">
        <v>21</v>
      </c>
      <c r="C21" s="184">
        <f t="shared" ref="C21" si="2">SUM(F21,I21,L21,O21)</f>
        <v>0</v>
      </c>
      <c r="D21" s="129">
        <f t="shared" ref="D21:E21" si="3">SUM(D22:D23)</f>
        <v>0</v>
      </c>
      <c r="E21" s="25">
        <f t="shared" si="3"/>
        <v>0</v>
      </c>
      <c r="F21" s="162">
        <f>SUM(F22:F23)</f>
        <v>0</v>
      </c>
      <c r="G21" s="211">
        <f t="shared" ref="G21:O21" si="4">SUM(G22:G23)</f>
        <v>0</v>
      </c>
      <c r="H21" s="25">
        <f t="shared" si="4"/>
        <v>0</v>
      </c>
      <c r="I21" s="270">
        <f t="shared" si="4"/>
        <v>0</v>
      </c>
      <c r="J21" s="129">
        <f t="shared" si="4"/>
        <v>0</v>
      </c>
      <c r="K21" s="25">
        <f t="shared" si="4"/>
        <v>0</v>
      </c>
      <c r="L21" s="162">
        <f t="shared" si="4"/>
        <v>0</v>
      </c>
      <c r="M21" s="211">
        <f>SUM(M22:M23)</f>
        <v>0</v>
      </c>
      <c r="N21" s="25">
        <f t="shared" si="4"/>
        <v>0</v>
      </c>
      <c r="O21" s="270">
        <f t="shared" si="4"/>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5">M22+N22</f>
        <v>0</v>
      </c>
      <c r="P22" s="288"/>
      <c r="Q22" s="297"/>
    </row>
    <row r="23" spans="1:17" ht="12.75" hidden="1" thickTop="1" x14ac:dyDescent="0.25">
      <c r="A23" s="29"/>
      <c r="B23" s="30" t="s">
        <v>23</v>
      </c>
      <c r="C23" s="186">
        <f t="shared" ref="C23" si="6">SUM(F23,I23,L23,O23)</f>
        <v>0</v>
      </c>
      <c r="D23" s="246"/>
      <c r="E23" s="31"/>
      <c r="F23" s="326">
        <f t="shared" ref="F23:F24" si="7">D23+E23</f>
        <v>0</v>
      </c>
      <c r="G23" s="213"/>
      <c r="H23" s="31"/>
      <c r="I23" s="146">
        <f>G23+H23</f>
        <v>0</v>
      </c>
      <c r="J23" s="246"/>
      <c r="K23" s="31"/>
      <c r="L23" s="326">
        <f>J23+K23</f>
        <v>0</v>
      </c>
      <c r="M23" s="213"/>
      <c r="N23" s="31"/>
      <c r="O23" s="146">
        <f>M23+N23</f>
        <v>0</v>
      </c>
      <c r="P23" s="368"/>
      <c r="Q23" s="297"/>
    </row>
    <row r="24" spans="1:17" s="19" customFormat="1" ht="25.5" hidden="1" thickTop="1" thickBot="1" x14ac:dyDescent="0.3">
      <c r="A24" s="32">
        <v>19300</v>
      </c>
      <c r="B24" s="32" t="s">
        <v>24</v>
      </c>
      <c r="C24" s="187">
        <f>SUM(F24,I24)</f>
        <v>0</v>
      </c>
      <c r="D24" s="247"/>
      <c r="E24" s="33"/>
      <c r="F24" s="327">
        <f t="shared" si="7"/>
        <v>0</v>
      </c>
      <c r="G24" s="214"/>
      <c r="H24" s="33"/>
      <c r="I24" s="332">
        <f t="shared" ref="I24" si="8">G24+H24</f>
        <v>0</v>
      </c>
      <c r="J24" s="286" t="s">
        <v>25</v>
      </c>
      <c r="K24" s="34" t="s">
        <v>25</v>
      </c>
      <c r="L24" s="163" t="s">
        <v>25</v>
      </c>
      <c r="M24" s="279" t="s">
        <v>25</v>
      </c>
      <c r="N24" s="147" t="s">
        <v>25</v>
      </c>
      <c r="O24" s="147" t="s">
        <v>25</v>
      </c>
      <c r="P24" s="380"/>
      <c r="Q24" s="182"/>
    </row>
    <row r="25" spans="1:17" s="19" customFormat="1" ht="84.75" hidden="1" thickTop="1" x14ac:dyDescent="0.25">
      <c r="A25" s="121">
        <v>19200</v>
      </c>
      <c r="B25" s="35" t="s">
        <v>654</v>
      </c>
      <c r="C25" s="188">
        <f>SUM(F25)</f>
        <v>0</v>
      </c>
      <c r="D25" s="248"/>
      <c r="E25" s="80"/>
      <c r="F25" s="328">
        <f>D25+E25</f>
        <v>0</v>
      </c>
      <c r="G25" s="762"/>
      <c r="H25" s="763">
        <v>9202</v>
      </c>
      <c r="I25" s="151">
        <f>G25+H25</f>
        <v>9202</v>
      </c>
      <c r="J25" s="249" t="s">
        <v>25</v>
      </c>
      <c r="K25" s="37" t="s">
        <v>25</v>
      </c>
      <c r="L25" s="164" t="s">
        <v>25</v>
      </c>
      <c r="M25" s="280" t="s">
        <v>25</v>
      </c>
      <c r="N25" s="122" t="s">
        <v>25</v>
      </c>
      <c r="O25" s="122" t="s">
        <v>25</v>
      </c>
      <c r="P25" s="764" t="s">
        <v>655</v>
      </c>
      <c r="Q25" s="182"/>
    </row>
    <row r="26" spans="1:17" s="19" customFormat="1" ht="36.75" hidden="1" thickTop="1" x14ac:dyDescent="0.25">
      <c r="A26" s="35">
        <v>21300</v>
      </c>
      <c r="B26" s="35" t="s">
        <v>27</v>
      </c>
      <c r="C26" s="188">
        <f>SUM(L26)</f>
        <v>0</v>
      </c>
      <c r="D26" s="249" t="s">
        <v>25</v>
      </c>
      <c r="E26" s="37" t="s">
        <v>25</v>
      </c>
      <c r="F26" s="164" t="s">
        <v>25</v>
      </c>
      <c r="G26" s="215" t="s">
        <v>25</v>
      </c>
      <c r="H26" s="37" t="s">
        <v>25</v>
      </c>
      <c r="I26" s="122" t="s">
        <v>25</v>
      </c>
      <c r="J26" s="130">
        <f t="shared" ref="J26:K26" si="9">SUM(J27,J31,J33,J36)</f>
        <v>0</v>
      </c>
      <c r="K26" s="38">
        <f t="shared" si="9"/>
        <v>0</v>
      </c>
      <c r="L26" s="175">
        <f>SUM(L27,L31,L33,L36)</f>
        <v>0</v>
      </c>
      <c r="M26" s="280" t="s">
        <v>25</v>
      </c>
      <c r="N26" s="122" t="s">
        <v>25</v>
      </c>
      <c r="O26" s="122" t="s">
        <v>25</v>
      </c>
      <c r="P26" s="304"/>
      <c r="Q26" s="182"/>
    </row>
    <row r="27" spans="1:17" s="19" customFormat="1" ht="24.75" hidden="1" thickTop="1" x14ac:dyDescent="0.25">
      <c r="A27" s="39">
        <v>21350</v>
      </c>
      <c r="B27" s="35" t="s">
        <v>28</v>
      </c>
      <c r="C27" s="188">
        <f t="shared" ref="C27:C40" si="10">SUM(L27)</f>
        <v>0</v>
      </c>
      <c r="D27" s="249" t="s">
        <v>25</v>
      </c>
      <c r="E27" s="37" t="s">
        <v>25</v>
      </c>
      <c r="F27" s="164" t="s">
        <v>25</v>
      </c>
      <c r="G27" s="215" t="s">
        <v>25</v>
      </c>
      <c r="H27" s="37" t="s">
        <v>25</v>
      </c>
      <c r="I27" s="122" t="s">
        <v>25</v>
      </c>
      <c r="J27" s="130">
        <f t="shared" ref="J27:K27" si="11">SUM(J28:J30)</f>
        <v>0</v>
      </c>
      <c r="K27" s="38">
        <f t="shared" si="11"/>
        <v>0</v>
      </c>
      <c r="L27" s="175">
        <f>SUM(L28:L30)</f>
        <v>0</v>
      </c>
      <c r="M27" s="280" t="s">
        <v>25</v>
      </c>
      <c r="N27" s="122" t="s">
        <v>25</v>
      </c>
      <c r="O27" s="122" t="s">
        <v>25</v>
      </c>
      <c r="P27" s="304"/>
      <c r="Q27" s="182"/>
    </row>
    <row r="28" spans="1:17" ht="12.75" hidden="1" thickTop="1" x14ac:dyDescent="0.25">
      <c r="A28" s="26">
        <v>21351</v>
      </c>
      <c r="B28" s="40" t="s">
        <v>29</v>
      </c>
      <c r="C28" s="189">
        <f t="shared" si="10"/>
        <v>0</v>
      </c>
      <c r="D28" s="250" t="s">
        <v>25</v>
      </c>
      <c r="E28" s="41" t="s">
        <v>25</v>
      </c>
      <c r="F28" s="165" t="s">
        <v>25</v>
      </c>
      <c r="G28" s="216" t="s">
        <v>25</v>
      </c>
      <c r="H28" s="41" t="s">
        <v>25</v>
      </c>
      <c r="I28" s="148" t="s">
        <v>25</v>
      </c>
      <c r="J28" s="564"/>
      <c r="K28" s="320"/>
      <c r="L28" s="176">
        <f t="shared" ref="L28:L30" si="12">J28+K28</f>
        <v>0</v>
      </c>
      <c r="M28" s="281" t="s">
        <v>25</v>
      </c>
      <c r="N28" s="148" t="s">
        <v>25</v>
      </c>
      <c r="O28" s="148" t="s">
        <v>25</v>
      </c>
      <c r="P28" s="305"/>
      <c r="Q28" s="297"/>
    </row>
    <row r="29" spans="1:17" ht="12.75" hidden="1" thickTop="1" x14ac:dyDescent="0.25">
      <c r="A29" s="29">
        <v>21352</v>
      </c>
      <c r="B29" s="43" t="s">
        <v>30</v>
      </c>
      <c r="C29" s="190">
        <f t="shared" si="10"/>
        <v>0</v>
      </c>
      <c r="D29" s="251" t="s">
        <v>25</v>
      </c>
      <c r="E29" s="44" t="s">
        <v>25</v>
      </c>
      <c r="F29" s="166" t="s">
        <v>25</v>
      </c>
      <c r="G29" s="217" t="s">
        <v>25</v>
      </c>
      <c r="H29" s="44" t="s">
        <v>25</v>
      </c>
      <c r="I29" s="149" t="s">
        <v>25</v>
      </c>
      <c r="J29" s="565"/>
      <c r="K29" s="321"/>
      <c r="L29" s="95">
        <f t="shared" si="12"/>
        <v>0</v>
      </c>
      <c r="M29" s="282" t="s">
        <v>25</v>
      </c>
      <c r="N29" s="149" t="s">
        <v>25</v>
      </c>
      <c r="O29" s="149" t="s">
        <v>25</v>
      </c>
      <c r="P29" s="306"/>
      <c r="Q29" s="297"/>
    </row>
    <row r="30" spans="1:17" ht="24.75" hidden="1" thickTop="1" x14ac:dyDescent="0.25">
      <c r="A30" s="29">
        <v>21359</v>
      </c>
      <c r="B30" s="43" t="s">
        <v>31</v>
      </c>
      <c r="C30" s="190">
        <f t="shared" si="10"/>
        <v>0</v>
      </c>
      <c r="D30" s="251" t="s">
        <v>25</v>
      </c>
      <c r="E30" s="44" t="s">
        <v>25</v>
      </c>
      <c r="F30" s="166" t="s">
        <v>25</v>
      </c>
      <c r="G30" s="217" t="s">
        <v>25</v>
      </c>
      <c r="H30" s="44" t="s">
        <v>25</v>
      </c>
      <c r="I30" s="149" t="s">
        <v>25</v>
      </c>
      <c r="J30" s="565"/>
      <c r="K30" s="321"/>
      <c r="L30" s="95">
        <f t="shared" si="12"/>
        <v>0</v>
      </c>
      <c r="M30" s="282" t="s">
        <v>25</v>
      </c>
      <c r="N30" s="149" t="s">
        <v>25</v>
      </c>
      <c r="O30" s="149" t="s">
        <v>25</v>
      </c>
      <c r="P30" s="306"/>
      <c r="Q30" s="297"/>
    </row>
    <row r="31" spans="1:17" s="19" customFormat="1" ht="36.75" hidden="1" thickTop="1" x14ac:dyDescent="0.25">
      <c r="A31" s="39">
        <v>21370</v>
      </c>
      <c r="B31" s="35" t="s">
        <v>32</v>
      </c>
      <c r="C31" s="188">
        <f t="shared" si="10"/>
        <v>0</v>
      </c>
      <c r="D31" s="249" t="s">
        <v>25</v>
      </c>
      <c r="E31" s="37" t="s">
        <v>25</v>
      </c>
      <c r="F31" s="164" t="s">
        <v>25</v>
      </c>
      <c r="G31" s="215" t="s">
        <v>25</v>
      </c>
      <c r="H31" s="37" t="s">
        <v>25</v>
      </c>
      <c r="I31" s="122" t="s">
        <v>25</v>
      </c>
      <c r="J31" s="130">
        <f t="shared" ref="J31:K31" si="13">SUM(J32)</f>
        <v>0</v>
      </c>
      <c r="K31" s="38">
        <f t="shared" si="13"/>
        <v>0</v>
      </c>
      <c r="L31" s="175">
        <f>SUM(L32)</f>
        <v>0</v>
      </c>
      <c r="M31" s="280" t="s">
        <v>25</v>
      </c>
      <c r="N31" s="122" t="s">
        <v>25</v>
      </c>
      <c r="O31" s="122" t="s">
        <v>25</v>
      </c>
      <c r="P31" s="304"/>
      <c r="Q31" s="182"/>
    </row>
    <row r="32" spans="1:17" ht="36.75" hidden="1" thickTop="1" x14ac:dyDescent="0.25">
      <c r="A32" s="46">
        <v>21379</v>
      </c>
      <c r="B32" s="47" t="s">
        <v>33</v>
      </c>
      <c r="C32" s="191">
        <f t="shared" si="10"/>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t="12.75" hidden="1" thickTop="1" x14ac:dyDescent="0.25">
      <c r="A33" s="39">
        <v>21380</v>
      </c>
      <c r="B33" s="35" t="s">
        <v>34</v>
      </c>
      <c r="C33" s="188">
        <f t="shared" si="10"/>
        <v>0</v>
      </c>
      <c r="D33" s="249" t="s">
        <v>25</v>
      </c>
      <c r="E33" s="37" t="s">
        <v>25</v>
      </c>
      <c r="F33" s="164" t="s">
        <v>25</v>
      </c>
      <c r="G33" s="215" t="s">
        <v>25</v>
      </c>
      <c r="H33" s="37" t="s">
        <v>25</v>
      </c>
      <c r="I33" s="122" t="s">
        <v>25</v>
      </c>
      <c r="J33" s="130">
        <f t="shared" ref="J33:K33" si="14">SUM(J34:J35)</f>
        <v>0</v>
      </c>
      <c r="K33" s="38">
        <f t="shared" si="14"/>
        <v>0</v>
      </c>
      <c r="L33" s="175">
        <f>SUM(L34:L35)</f>
        <v>0</v>
      </c>
      <c r="M33" s="280" t="s">
        <v>25</v>
      </c>
      <c r="N33" s="122" t="s">
        <v>25</v>
      </c>
      <c r="O33" s="122" t="s">
        <v>25</v>
      </c>
      <c r="P33" s="304"/>
      <c r="Q33" s="182"/>
    </row>
    <row r="34" spans="1:17" ht="12.75" hidden="1" thickTop="1" x14ac:dyDescent="0.25">
      <c r="A34" s="27">
        <v>21381</v>
      </c>
      <c r="B34" s="40" t="s">
        <v>35</v>
      </c>
      <c r="C34" s="189">
        <f t="shared" si="10"/>
        <v>0</v>
      </c>
      <c r="D34" s="250" t="s">
        <v>25</v>
      </c>
      <c r="E34" s="41" t="s">
        <v>25</v>
      </c>
      <c r="F34" s="165" t="s">
        <v>25</v>
      </c>
      <c r="G34" s="216" t="s">
        <v>25</v>
      </c>
      <c r="H34" s="41" t="s">
        <v>25</v>
      </c>
      <c r="I34" s="148" t="s">
        <v>25</v>
      </c>
      <c r="J34" s="564"/>
      <c r="K34" s="320"/>
      <c r="L34" s="176">
        <f t="shared" ref="L34:L35" si="15">J34+K34</f>
        <v>0</v>
      </c>
      <c r="M34" s="281" t="s">
        <v>25</v>
      </c>
      <c r="N34" s="148" t="s">
        <v>25</v>
      </c>
      <c r="O34" s="148" t="s">
        <v>25</v>
      </c>
      <c r="P34" s="305"/>
      <c r="Q34" s="297"/>
    </row>
    <row r="35" spans="1:17" ht="24.75" hidden="1" thickTop="1" x14ac:dyDescent="0.25">
      <c r="A35" s="30">
        <v>21383</v>
      </c>
      <c r="B35" s="43" t="s">
        <v>36</v>
      </c>
      <c r="C35" s="190">
        <f t="shared" si="10"/>
        <v>0</v>
      </c>
      <c r="D35" s="251" t="s">
        <v>25</v>
      </c>
      <c r="E35" s="44" t="s">
        <v>25</v>
      </c>
      <c r="F35" s="166" t="s">
        <v>25</v>
      </c>
      <c r="G35" s="217" t="s">
        <v>25</v>
      </c>
      <c r="H35" s="44" t="s">
        <v>25</v>
      </c>
      <c r="I35" s="149" t="s">
        <v>25</v>
      </c>
      <c r="J35" s="565"/>
      <c r="K35" s="321"/>
      <c r="L35" s="95">
        <f t="shared" si="15"/>
        <v>0</v>
      </c>
      <c r="M35" s="282" t="s">
        <v>25</v>
      </c>
      <c r="N35" s="149" t="s">
        <v>25</v>
      </c>
      <c r="O35" s="149" t="s">
        <v>25</v>
      </c>
      <c r="P35" s="306"/>
      <c r="Q35" s="297"/>
    </row>
    <row r="36" spans="1:17" s="19" customFormat="1" ht="24.75" hidden="1" thickTop="1" x14ac:dyDescent="0.25">
      <c r="A36" s="39">
        <v>21390</v>
      </c>
      <c r="B36" s="35" t="s">
        <v>37</v>
      </c>
      <c r="C36" s="188">
        <f t="shared" si="10"/>
        <v>0</v>
      </c>
      <c r="D36" s="249" t="s">
        <v>25</v>
      </c>
      <c r="E36" s="37" t="s">
        <v>25</v>
      </c>
      <c r="F36" s="164" t="s">
        <v>25</v>
      </c>
      <c r="G36" s="215" t="s">
        <v>25</v>
      </c>
      <c r="H36" s="37" t="s">
        <v>25</v>
      </c>
      <c r="I36" s="122" t="s">
        <v>25</v>
      </c>
      <c r="J36" s="130">
        <f t="shared" ref="J36:K36" si="16">SUM(J37:J40)</f>
        <v>0</v>
      </c>
      <c r="K36" s="38">
        <f t="shared" si="16"/>
        <v>0</v>
      </c>
      <c r="L36" s="175">
        <f>SUM(L37:L40)</f>
        <v>0</v>
      </c>
      <c r="M36" s="280" t="s">
        <v>25</v>
      </c>
      <c r="N36" s="122" t="s">
        <v>25</v>
      </c>
      <c r="O36" s="122" t="s">
        <v>25</v>
      </c>
      <c r="P36" s="304"/>
      <c r="Q36" s="182"/>
    </row>
    <row r="37" spans="1:17" ht="24.75" hidden="1" thickTop="1" x14ac:dyDescent="0.25">
      <c r="A37" s="27">
        <v>21391</v>
      </c>
      <c r="B37" s="40" t="s">
        <v>38</v>
      </c>
      <c r="C37" s="189">
        <f t="shared" si="10"/>
        <v>0</v>
      </c>
      <c r="D37" s="250" t="s">
        <v>25</v>
      </c>
      <c r="E37" s="41" t="s">
        <v>25</v>
      </c>
      <c r="F37" s="165" t="s">
        <v>25</v>
      </c>
      <c r="G37" s="216" t="s">
        <v>25</v>
      </c>
      <c r="H37" s="41" t="s">
        <v>25</v>
      </c>
      <c r="I37" s="148" t="s">
        <v>25</v>
      </c>
      <c r="J37" s="564"/>
      <c r="K37" s="320"/>
      <c r="L37" s="176">
        <f t="shared" ref="L37:L40" si="17">J37+K37</f>
        <v>0</v>
      </c>
      <c r="M37" s="281" t="s">
        <v>25</v>
      </c>
      <c r="N37" s="148" t="s">
        <v>25</v>
      </c>
      <c r="O37" s="148" t="s">
        <v>25</v>
      </c>
      <c r="P37" s="305"/>
      <c r="Q37" s="297"/>
    </row>
    <row r="38" spans="1:17" ht="12.75" hidden="1" thickTop="1" x14ac:dyDescent="0.25">
      <c r="A38" s="30">
        <v>21393</v>
      </c>
      <c r="B38" s="43" t="s">
        <v>39</v>
      </c>
      <c r="C38" s="190">
        <f t="shared" si="10"/>
        <v>0</v>
      </c>
      <c r="D38" s="251" t="s">
        <v>25</v>
      </c>
      <c r="E38" s="44" t="s">
        <v>25</v>
      </c>
      <c r="F38" s="166" t="s">
        <v>25</v>
      </c>
      <c r="G38" s="217" t="s">
        <v>25</v>
      </c>
      <c r="H38" s="44" t="s">
        <v>25</v>
      </c>
      <c r="I38" s="149" t="s">
        <v>25</v>
      </c>
      <c r="J38" s="565"/>
      <c r="K38" s="321"/>
      <c r="L38" s="95">
        <f t="shared" si="17"/>
        <v>0</v>
      </c>
      <c r="M38" s="282" t="s">
        <v>25</v>
      </c>
      <c r="N38" s="149" t="s">
        <v>25</v>
      </c>
      <c r="O38" s="149" t="s">
        <v>25</v>
      </c>
      <c r="P38" s="306"/>
      <c r="Q38" s="297"/>
    </row>
    <row r="39" spans="1:17" ht="12.75" hidden="1" thickTop="1" x14ac:dyDescent="0.25">
      <c r="A39" s="30">
        <v>21395</v>
      </c>
      <c r="B39" s="43" t="s">
        <v>40</v>
      </c>
      <c r="C39" s="190">
        <f t="shared" si="10"/>
        <v>0</v>
      </c>
      <c r="D39" s="251" t="s">
        <v>25</v>
      </c>
      <c r="E39" s="44" t="s">
        <v>25</v>
      </c>
      <c r="F39" s="166" t="s">
        <v>25</v>
      </c>
      <c r="G39" s="217" t="s">
        <v>25</v>
      </c>
      <c r="H39" s="44" t="s">
        <v>25</v>
      </c>
      <c r="I39" s="149" t="s">
        <v>25</v>
      </c>
      <c r="J39" s="565"/>
      <c r="K39" s="321"/>
      <c r="L39" s="95">
        <f t="shared" si="17"/>
        <v>0</v>
      </c>
      <c r="M39" s="282" t="s">
        <v>25</v>
      </c>
      <c r="N39" s="149" t="s">
        <v>25</v>
      </c>
      <c r="O39" s="149" t="s">
        <v>25</v>
      </c>
      <c r="P39" s="306"/>
      <c r="Q39" s="297"/>
    </row>
    <row r="40" spans="1:17" ht="24.75" hidden="1" thickTop="1" x14ac:dyDescent="0.25">
      <c r="A40" s="30">
        <v>21399</v>
      </c>
      <c r="B40" s="43" t="s">
        <v>41</v>
      </c>
      <c r="C40" s="190">
        <f t="shared" si="10"/>
        <v>0</v>
      </c>
      <c r="D40" s="251" t="s">
        <v>25</v>
      </c>
      <c r="E40" s="44" t="s">
        <v>25</v>
      </c>
      <c r="F40" s="166" t="s">
        <v>25</v>
      </c>
      <c r="G40" s="217" t="s">
        <v>25</v>
      </c>
      <c r="H40" s="44" t="s">
        <v>25</v>
      </c>
      <c r="I40" s="149" t="s">
        <v>25</v>
      </c>
      <c r="J40" s="565"/>
      <c r="K40" s="321"/>
      <c r="L40" s="95">
        <f t="shared" si="17"/>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75" hidden="1" thickTop="1" x14ac:dyDescent="0.25">
      <c r="A42" s="50">
        <v>21490</v>
      </c>
      <c r="B42" s="51" t="s">
        <v>43</v>
      </c>
      <c r="C42" s="192">
        <f>SUM(F42,I42,L42)</f>
        <v>0</v>
      </c>
      <c r="D42" s="254">
        <f t="shared" ref="D42:E42" si="18">D43</f>
        <v>0</v>
      </c>
      <c r="E42" s="52">
        <f t="shared" si="18"/>
        <v>0</v>
      </c>
      <c r="F42" s="255">
        <f>F43</f>
        <v>0</v>
      </c>
      <c r="G42" s="219">
        <f t="shared" ref="G42:K42" si="19">G43</f>
        <v>0</v>
      </c>
      <c r="H42" s="52">
        <f t="shared" si="19"/>
        <v>0</v>
      </c>
      <c r="I42" s="271">
        <f t="shared" si="19"/>
        <v>0</v>
      </c>
      <c r="J42" s="254">
        <f t="shared" si="19"/>
        <v>0</v>
      </c>
      <c r="K42" s="52">
        <f t="shared" si="19"/>
        <v>0</v>
      </c>
      <c r="L42" s="255">
        <f>L43</f>
        <v>0</v>
      </c>
      <c r="M42" s="280" t="s">
        <v>25</v>
      </c>
      <c r="N42" s="122" t="s">
        <v>25</v>
      </c>
      <c r="O42" s="122" t="s">
        <v>25</v>
      </c>
      <c r="P42" s="304"/>
      <c r="Q42" s="182"/>
    </row>
    <row r="43" spans="1:17" s="19" customFormat="1" ht="24.75" hidden="1" thickTop="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0">SUM(M45:M46)</f>
        <v>0</v>
      </c>
      <c r="N44" s="151">
        <f t="shared" si="20"/>
        <v>0</v>
      </c>
      <c r="O44" s="151">
        <f>SUM(O45:O46)</f>
        <v>0</v>
      </c>
      <c r="P44" s="308"/>
      <c r="Q44" s="297"/>
    </row>
    <row r="45" spans="1:17" ht="24.75" hidden="1" thickTop="1" x14ac:dyDescent="0.25">
      <c r="A45" s="57">
        <v>23410</v>
      </c>
      <c r="B45" s="58" t="s">
        <v>46</v>
      </c>
      <c r="C45" s="194">
        <f t="shared" ref="C45:C46" si="21">SUM(O45)</f>
        <v>0</v>
      </c>
      <c r="D45" s="259" t="s">
        <v>25</v>
      </c>
      <c r="E45" s="59" t="s">
        <v>25</v>
      </c>
      <c r="F45" s="260" t="s">
        <v>25</v>
      </c>
      <c r="G45" s="222" t="s">
        <v>25</v>
      </c>
      <c r="H45" s="59" t="s">
        <v>25</v>
      </c>
      <c r="I45" s="273" t="s">
        <v>25</v>
      </c>
      <c r="J45" s="259" t="s">
        <v>25</v>
      </c>
      <c r="K45" s="59" t="s">
        <v>25</v>
      </c>
      <c r="L45" s="260" t="s">
        <v>25</v>
      </c>
      <c r="M45" s="323"/>
      <c r="N45" s="324"/>
      <c r="O45" s="152">
        <f t="shared" ref="O45:O46" si="22">M45+N45</f>
        <v>0</v>
      </c>
      <c r="P45" s="289"/>
      <c r="Q45" s="297"/>
    </row>
    <row r="46" spans="1:17" ht="24.75" hidden="1" thickTop="1" x14ac:dyDescent="0.25">
      <c r="A46" s="57">
        <v>23510</v>
      </c>
      <c r="B46" s="58" t="s">
        <v>47</v>
      </c>
      <c r="C46" s="194">
        <f t="shared" si="21"/>
        <v>0</v>
      </c>
      <c r="D46" s="259" t="s">
        <v>25</v>
      </c>
      <c r="E46" s="59" t="s">
        <v>25</v>
      </c>
      <c r="F46" s="260" t="s">
        <v>25</v>
      </c>
      <c r="G46" s="222" t="s">
        <v>25</v>
      </c>
      <c r="H46" s="59" t="s">
        <v>25</v>
      </c>
      <c r="I46" s="273" t="s">
        <v>25</v>
      </c>
      <c r="J46" s="259" t="s">
        <v>25</v>
      </c>
      <c r="K46" s="59" t="s">
        <v>25</v>
      </c>
      <c r="L46" s="260" t="s">
        <v>25</v>
      </c>
      <c r="M46" s="323"/>
      <c r="N46" s="324"/>
      <c r="O46" s="152">
        <f t="shared" si="22"/>
        <v>0</v>
      </c>
      <c r="P46" s="289"/>
      <c r="Q46" s="297"/>
    </row>
    <row r="47" spans="1:17" ht="12.75" thickTop="1"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3">SUM(F49,I49,L49,O49)</f>
        <v>9202</v>
      </c>
      <c r="D49" s="134">
        <f t="shared" ref="D49:E49" si="24">SUM(D50,D281)</f>
        <v>0</v>
      </c>
      <c r="E49" s="117">
        <f t="shared" si="24"/>
        <v>0</v>
      </c>
      <c r="F49" s="894">
        <f>SUM(F50,F281)</f>
        <v>0</v>
      </c>
      <c r="G49" s="224">
        <f t="shared" ref="G49:O49" si="25">SUM(G50,G281)</f>
        <v>0</v>
      </c>
      <c r="H49" s="117">
        <f t="shared" si="25"/>
        <v>9202</v>
      </c>
      <c r="I49" s="894">
        <f t="shared" si="25"/>
        <v>9202</v>
      </c>
      <c r="J49" s="134">
        <f t="shared" si="25"/>
        <v>0</v>
      </c>
      <c r="K49" s="64">
        <f t="shared" si="25"/>
        <v>0</v>
      </c>
      <c r="L49" s="169">
        <f t="shared" si="25"/>
        <v>0</v>
      </c>
      <c r="M49" s="224">
        <f t="shared" si="25"/>
        <v>0</v>
      </c>
      <c r="N49" s="64">
        <f t="shared" si="25"/>
        <v>0</v>
      </c>
      <c r="O49" s="117">
        <f t="shared" si="25"/>
        <v>0</v>
      </c>
      <c r="P49" s="310"/>
      <c r="Q49" s="182"/>
    </row>
    <row r="50" spans="1:17" s="19" customFormat="1" ht="36.75" thickTop="1" x14ac:dyDescent="0.25">
      <c r="A50" s="65"/>
      <c r="B50" s="66" t="s">
        <v>50</v>
      </c>
      <c r="C50" s="198">
        <f t="shared" si="23"/>
        <v>9202</v>
      </c>
      <c r="D50" s="135">
        <f t="shared" ref="D50:E50" si="26">SUM(D51,D193)</f>
        <v>0</v>
      </c>
      <c r="E50" s="274">
        <f t="shared" si="26"/>
        <v>0</v>
      </c>
      <c r="F50" s="895">
        <f>SUM(F51,F193)</f>
        <v>0</v>
      </c>
      <c r="G50" s="225">
        <f t="shared" ref="G50:O50" si="27">SUM(G51,G193)</f>
        <v>0</v>
      </c>
      <c r="H50" s="274">
        <f t="shared" si="27"/>
        <v>9202</v>
      </c>
      <c r="I50" s="895">
        <f t="shared" si="27"/>
        <v>9202</v>
      </c>
      <c r="J50" s="135">
        <f t="shared" si="27"/>
        <v>0</v>
      </c>
      <c r="K50" s="67">
        <f t="shared" si="27"/>
        <v>0</v>
      </c>
      <c r="L50" s="170">
        <f t="shared" si="27"/>
        <v>0</v>
      </c>
      <c r="M50" s="225">
        <f t="shared" si="27"/>
        <v>0</v>
      </c>
      <c r="N50" s="67">
        <f t="shared" si="27"/>
        <v>0</v>
      </c>
      <c r="O50" s="274">
        <f t="shared" si="27"/>
        <v>0</v>
      </c>
      <c r="P50" s="311"/>
      <c r="Q50" s="182"/>
    </row>
    <row r="51" spans="1:17" s="19" customFormat="1" ht="24" x14ac:dyDescent="0.25">
      <c r="A51" s="68"/>
      <c r="B51" s="16" t="s">
        <v>51</v>
      </c>
      <c r="C51" s="199">
        <f t="shared" si="23"/>
        <v>9202</v>
      </c>
      <c r="D51" s="136">
        <f t="shared" ref="D51:E51" si="28">SUM(D52,D74,D172,D186)</f>
        <v>0</v>
      </c>
      <c r="E51" s="275">
        <f t="shared" si="28"/>
        <v>0</v>
      </c>
      <c r="F51" s="896">
        <f>SUM(F52,F74,F172,F186)</f>
        <v>0</v>
      </c>
      <c r="G51" s="226">
        <f t="shared" ref="G51:O51" si="29">SUM(G52,G74,G172,G186)</f>
        <v>0</v>
      </c>
      <c r="H51" s="275">
        <f t="shared" si="29"/>
        <v>9202</v>
      </c>
      <c r="I51" s="896">
        <f t="shared" si="29"/>
        <v>9202</v>
      </c>
      <c r="J51" s="136">
        <f t="shared" si="29"/>
        <v>0</v>
      </c>
      <c r="K51" s="69">
        <f t="shared" si="29"/>
        <v>0</v>
      </c>
      <c r="L51" s="171">
        <f t="shared" si="29"/>
        <v>0</v>
      </c>
      <c r="M51" s="226">
        <f t="shared" si="29"/>
        <v>0</v>
      </c>
      <c r="N51" s="69">
        <f t="shared" si="29"/>
        <v>0</v>
      </c>
      <c r="O51" s="275">
        <f t="shared" si="29"/>
        <v>0</v>
      </c>
      <c r="P51" s="312"/>
      <c r="Q51" s="182"/>
    </row>
    <row r="52" spans="1:17" s="19" customFormat="1" x14ac:dyDescent="0.25">
      <c r="A52" s="70">
        <v>1000</v>
      </c>
      <c r="B52" s="70" t="s">
        <v>52</v>
      </c>
      <c r="C52" s="200">
        <f t="shared" si="23"/>
        <v>2613</v>
      </c>
      <c r="D52" s="137">
        <f t="shared" ref="D52:E52" si="30">SUM(D53,D66)</f>
        <v>0</v>
      </c>
      <c r="E52" s="125">
        <f t="shared" si="30"/>
        <v>0</v>
      </c>
      <c r="F52" s="897">
        <f>SUM(F53,F66)</f>
        <v>0</v>
      </c>
      <c r="G52" s="227">
        <f t="shared" ref="G52:O52" si="31">SUM(G53,G66)</f>
        <v>0</v>
      </c>
      <c r="H52" s="125">
        <f t="shared" si="31"/>
        <v>2613</v>
      </c>
      <c r="I52" s="897">
        <f t="shared" si="31"/>
        <v>2613</v>
      </c>
      <c r="J52" s="137">
        <f t="shared" si="31"/>
        <v>0</v>
      </c>
      <c r="K52" s="71">
        <f t="shared" si="31"/>
        <v>0</v>
      </c>
      <c r="L52" s="172">
        <f t="shared" si="31"/>
        <v>0</v>
      </c>
      <c r="M52" s="227">
        <f t="shared" si="31"/>
        <v>0</v>
      </c>
      <c r="N52" s="71">
        <f t="shared" si="31"/>
        <v>0</v>
      </c>
      <c r="O52" s="125">
        <f t="shared" si="31"/>
        <v>0</v>
      </c>
      <c r="P52" s="313"/>
      <c r="Q52" s="182"/>
    </row>
    <row r="53" spans="1:17" hidden="1" x14ac:dyDescent="0.25">
      <c r="A53" s="35">
        <v>1100</v>
      </c>
      <c r="B53" s="72" t="s">
        <v>53</v>
      </c>
      <c r="C53" s="188">
        <f t="shared" si="23"/>
        <v>0</v>
      </c>
      <c r="D53" s="130">
        <f t="shared" ref="D53:E53" si="32">SUM(D54,D57,D65)</f>
        <v>0</v>
      </c>
      <c r="E53" s="38">
        <f t="shared" si="32"/>
        <v>0</v>
      </c>
      <c r="F53" s="175">
        <f>SUM(F54,F57,F65)</f>
        <v>0</v>
      </c>
      <c r="G53" s="228">
        <f t="shared" ref="G53:N53" si="33">SUM(G54,G57,G65)</f>
        <v>0</v>
      </c>
      <c r="H53" s="38">
        <f t="shared" si="33"/>
        <v>0</v>
      </c>
      <c r="I53" s="123">
        <f t="shared" si="33"/>
        <v>0</v>
      </c>
      <c r="J53" s="130">
        <f t="shared" si="33"/>
        <v>0</v>
      </c>
      <c r="K53" s="38">
        <f t="shared" si="33"/>
        <v>0</v>
      </c>
      <c r="L53" s="175">
        <f t="shared" si="33"/>
        <v>0</v>
      </c>
      <c r="M53" s="228">
        <f t="shared" si="33"/>
        <v>0</v>
      </c>
      <c r="N53" s="38">
        <f t="shared" si="33"/>
        <v>0</v>
      </c>
      <c r="O53" s="123">
        <f>SUM(O54,O57,O65)</f>
        <v>0</v>
      </c>
      <c r="P53" s="314"/>
      <c r="Q53" s="297"/>
    </row>
    <row r="54" spans="1:17" hidden="1" x14ac:dyDescent="0.25">
      <c r="A54" s="73">
        <v>1110</v>
      </c>
      <c r="B54" s="58" t="s">
        <v>54</v>
      </c>
      <c r="C54" s="195">
        <f>SUM(F54,I54,L54,O54)</f>
        <v>0</v>
      </c>
      <c r="D54" s="86">
        <f>SUM(D55:D56)</f>
        <v>0</v>
      </c>
      <c r="E54" s="74">
        <f>SUM(E55:E56)</f>
        <v>0</v>
      </c>
      <c r="F54" s="174">
        <f>SUM(F55:F56)</f>
        <v>0</v>
      </c>
      <c r="G54" s="229">
        <f t="shared" ref="G54:H54" si="34">SUM(G55:G56)</f>
        <v>0</v>
      </c>
      <c r="H54" s="74">
        <f t="shared" si="34"/>
        <v>0</v>
      </c>
      <c r="I54" s="154">
        <f>SUM(I55:I56)</f>
        <v>0</v>
      </c>
      <c r="J54" s="86">
        <f t="shared" ref="J54:K54" si="35">SUM(J55:J56)</f>
        <v>0</v>
      </c>
      <c r="K54" s="74">
        <f t="shared" si="35"/>
        <v>0</v>
      </c>
      <c r="L54" s="174">
        <f>SUM(L55:L56)</f>
        <v>0</v>
      </c>
      <c r="M54" s="229">
        <f t="shared" ref="M54:N54" si="36">SUM(M55:M56)</f>
        <v>0</v>
      </c>
      <c r="N54" s="74">
        <f t="shared" si="36"/>
        <v>0</v>
      </c>
      <c r="O54" s="154">
        <f>SUM(O55:O56)</f>
        <v>0</v>
      </c>
      <c r="P54" s="292"/>
      <c r="Q54" s="297"/>
    </row>
    <row r="55" spans="1:17" hidden="1" x14ac:dyDescent="0.25">
      <c r="A55" s="27">
        <v>1111</v>
      </c>
      <c r="B55" s="40" t="s">
        <v>55</v>
      </c>
      <c r="C55" s="189">
        <f t="shared" si="23"/>
        <v>0</v>
      </c>
      <c r="D55" s="263"/>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23"/>
        <v>0</v>
      </c>
      <c r="D56" s="264"/>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23"/>
        <v>0</v>
      </c>
      <c r="D57" s="132">
        <f t="shared" ref="D57:E57" si="37">SUM(D58:D64)</f>
        <v>0</v>
      </c>
      <c r="E57" s="76">
        <f t="shared" si="37"/>
        <v>0</v>
      </c>
      <c r="F57" s="95">
        <f>SUM(F58:F64)</f>
        <v>0</v>
      </c>
      <c r="G57" s="231">
        <f t="shared" ref="G57:N57" si="38">SUM(G58:G64)</f>
        <v>0</v>
      </c>
      <c r="H57" s="76">
        <f t="shared" si="38"/>
        <v>0</v>
      </c>
      <c r="I57" s="91">
        <f t="shared" si="38"/>
        <v>0</v>
      </c>
      <c r="J57" s="132">
        <f t="shared" si="38"/>
        <v>0</v>
      </c>
      <c r="K57" s="76">
        <f t="shared" si="38"/>
        <v>0</v>
      </c>
      <c r="L57" s="95">
        <f t="shared" si="38"/>
        <v>0</v>
      </c>
      <c r="M57" s="231">
        <f t="shared" si="38"/>
        <v>0</v>
      </c>
      <c r="N57" s="76">
        <f t="shared" si="38"/>
        <v>0</v>
      </c>
      <c r="O57" s="91">
        <f>SUM(O58:O64)</f>
        <v>0</v>
      </c>
      <c r="P57" s="291"/>
      <c r="Q57" s="297"/>
    </row>
    <row r="58" spans="1:17" hidden="1" x14ac:dyDescent="0.25">
      <c r="A58" s="30">
        <v>1141</v>
      </c>
      <c r="B58" s="43" t="s">
        <v>58</v>
      </c>
      <c r="C58" s="190">
        <f t="shared" si="23"/>
        <v>0</v>
      </c>
      <c r="D58" s="264"/>
      <c r="E58" s="45"/>
      <c r="F58" s="95">
        <f t="shared" ref="F58:F65" si="39">D58+E58</f>
        <v>0</v>
      </c>
      <c r="G58" s="230"/>
      <c r="H58" s="45"/>
      <c r="I58" s="91">
        <f t="shared" ref="I58:I65" si="40">G58+H58</f>
        <v>0</v>
      </c>
      <c r="J58" s="264"/>
      <c r="K58" s="45"/>
      <c r="L58" s="95">
        <f t="shared" ref="L58:L65" si="41">J58+K58</f>
        <v>0</v>
      </c>
      <c r="M58" s="230"/>
      <c r="N58" s="45"/>
      <c r="O58" s="91">
        <f t="shared" ref="O58:O65" si="42">M58+N58</f>
        <v>0</v>
      </c>
      <c r="P58" s="291"/>
      <c r="Q58" s="297"/>
    </row>
    <row r="59" spans="1:17" ht="24.75" hidden="1" customHeight="1" x14ac:dyDescent="0.25">
      <c r="A59" s="30">
        <v>1142</v>
      </c>
      <c r="B59" s="43" t="s">
        <v>59</v>
      </c>
      <c r="C59" s="190">
        <f t="shared" si="23"/>
        <v>0</v>
      </c>
      <c r="D59" s="264"/>
      <c r="E59" s="45"/>
      <c r="F59" s="95">
        <f t="shared" si="39"/>
        <v>0</v>
      </c>
      <c r="G59" s="230"/>
      <c r="H59" s="45"/>
      <c r="I59" s="91">
        <f t="shared" si="40"/>
        <v>0</v>
      </c>
      <c r="J59" s="264"/>
      <c r="K59" s="45"/>
      <c r="L59" s="95">
        <f t="shared" si="41"/>
        <v>0</v>
      </c>
      <c r="M59" s="230"/>
      <c r="N59" s="45"/>
      <c r="O59" s="91">
        <f t="shared" si="42"/>
        <v>0</v>
      </c>
      <c r="P59" s="291"/>
      <c r="Q59" s="297"/>
    </row>
    <row r="60" spans="1:17" ht="24" hidden="1" x14ac:dyDescent="0.25">
      <c r="A60" s="30">
        <v>1145</v>
      </c>
      <c r="B60" s="43" t="s">
        <v>60</v>
      </c>
      <c r="C60" s="190">
        <f t="shared" si="23"/>
        <v>0</v>
      </c>
      <c r="D60" s="264"/>
      <c r="E60" s="45"/>
      <c r="F60" s="95">
        <f t="shared" si="39"/>
        <v>0</v>
      </c>
      <c r="G60" s="230"/>
      <c r="H60" s="45"/>
      <c r="I60" s="91">
        <f t="shared" si="40"/>
        <v>0</v>
      </c>
      <c r="J60" s="264"/>
      <c r="K60" s="45"/>
      <c r="L60" s="95">
        <f t="shared" si="41"/>
        <v>0</v>
      </c>
      <c r="M60" s="230"/>
      <c r="N60" s="45"/>
      <c r="O60" s="91">
        <f t="shared" si="42"/>
        <v>0</v>
      </c>
      <c r="P60" s="291"/>
      <c r="Q60" s="297"/>
    </row>
    <row r="61" spans="1:17" ht="27.75" hidden="1" customHeight="1" x14ac:dyDescent="0.25">
      <c r="A61" s="30">
        <v>1146</v>
      </c>
      <c r="B61" s="43" t="s">
        <v>61</v>
      </c>
      <c r="C61" s="190">
        <f t="shared" si="23"/>
        <v>0</v>
      </c>
      <c r="D61" s="264"/>
      <c r="E61" s="45"/>
      <c r="F61" s="95">
        <f t="shared" si="39"/>
        <v>0</v>
      </c>
      <c r="G61" s="230"/>
      <c r="H61" s="45"/>
      <c r="I61" s="91">
        <f t="shared" si="40"/>
        <v>0</v>
      </c>
      <c r="J61" s="264"/>
      <c r="K61" s="45"/>
      <c r="L61" s="95">
        <f t="shared" si="41"/>
        <v>0</v>
      </c>
      <c r="M61" s="230"/>
      <c r="N61" s="45"/>
      <c r="O61" s="91">
        <f t="shared" si="42"/>
        <v>0</v>
      </c>
      <c r="P61" s="291"/>
      <c r="Q61" s="297"/>
    </row>
    <row r="62" spans="1:17" hidden="1" x14ac:dyDescent="0.25">
      <c r="A62" s="30">
        <v>1147</v>
      </c>
      <c r="B62" s="43" t="s">
        <v>62</v>
      </c>
      <c r="C62" s="190">
        <f t="shared" si="23"/>
        <v>0</v>
      </c>
      <c r="D62" s="264"/>
      <c r="E62" s="45"/>
      <c r="F62" s="95">
        <f t="shared" si="39"/>
        <v>0</v>
      </c>
      <c r="G62" s="230"/>
      <c r="H62" s="45"/>
      <c r="I62" s="91">
        <f t="shared" si="40"/>
        <v>0</v>
      </c>
      <c r="J62" s="264"/>
      <c r="K62" s="45"/>
      <c r="L62" s="95">
        <f t="shared" si="41"/>
        <v>0</v>
      </c>
      <c r="M62" s="230"/>
      <c r="N62" s="45"/>
      <c r="O62" s="91">
        <f t="shared" si="42"/>
        <v>0</v>
      </c>
      <c r="P62" s="291"/>
      <c r="Q62" s="297"/>
    </row>
    <row r="63" spans="1:17" hidden="1" x14ac:dyDescent="0.25">
      <c r="A63" s="30">
        <v>1148</v>
      </c>
      <c r="B63" s="43" t="s">
        <v>63</v>
      </c>
      <c r="C63" s="190">
        <f t="shared" si="23"/>
        <v>0</v>
      </c>
      <c r="D63" s="264"/>
      <c r="E63" s="45"/>
      <c r="F63" s="95">
        <f t="shared" si="39"/>
        <v>0</v>
      </c>
      <c r="G63" s="230"/>
      <c r="H63" s="45"/>
      <c r="I63" s="91">
        <f t="shared" si="40"/>
        <v>0</v>
      </c>
      <c r="J63" s="264"/>
      <c r="K63" s="45"/>
      <c r="L63" s="95">
        <f t="shared" si="41"/>
        <v>0</v>
      </c>
      <c r="M63" s="230"/>
      <c r="N63" s="45"/>
      <c r="O63" s="91">
        <f t="shared" si="42"/>
        <v>0</v>
      </c>
      <c r="P63" s="291"/>
      <c r="Q63" s="297"/>
    </row>
    <row r="64" spans="1:17" ht="36" hidden="1" x14ac:dyDescent="0.25">
      <c r="A64" s="30">
        <v>1149</v>
      </c>
      <c r="B64" s="43" t="s">
        <v>64</v>
      </c>
      <c r="C64" s="190">
        <f t="shared" si="23"/>
        <v>0</v>
      </c>
      <c r="D64" s="264"/>
      <c r="E64" s="45"/>
      <c r="F64" s="95">
        <f t="shared" si="39"/>
        <v>0</v>
      </c>
      <c r="G64" s="230"/>
      <c r="H64" s="45"/>
      <c r="I64" s="91">
        <f t="shared" si="40"/>
        <v>0</v>
      </c>
      <c r="J64" s="264"/>
      <c r="K64" s="45"/>
      <c r="L64" s="95">
        <f t="shared" si="41"/>
        <v>0</v>
      </c>
      <c r="M64" s="230"/>
      <c r="N64" s="45"/>
      <c r="O64" s="91">
        <f t="shared" si="42"/>
        <v>0</v>
      </c>
      <c r="P64" s="291"/>
      <c r="Q64" s="297"/>
    </row>
    <row r="65" spans="1:17" ht="36" hidden="1" x14ac:dyDescent="0.25">
      <c r="A65" s="73">
        <v>1150</v>
      </c>
      <c r="B65" s="58" t="s">
        <v>65</v>
      </c>
      <c r="C65" s="195">
        <f t="shared" si="23"/>
        <v>0</v>
      </c>
      <c r="D65" s="261"/>
      <c r="E65" s="77"/>
      <c r="F65" s="174">
        <f t="shared" si="39"/>
        <v>0</v>
      </c>
      <c r="G65" s="232"/>
      <c r="H65" s="77"/>
      <c r="I65" s="154">
        <f t="shared" si="40"/>
        <v>0</v>
      </c>
      <c r="J65" s="261"/>
      <c r="K65" s="77"/>
      <c r="L65" s="174">
        <f t="shared" si="41"/>
        <v>0</v>
      </c>
      <c r="M65" s="232"/>
      <c r="N65" s="77"/>
      <c r="O65" s="154">
        <f t="shared" si="42"/>
        <v>0</v>
      </c>
      <c r="P65" s="292"/>
      <c r="Q65" s="297"/>
    </row>
    <row r="66" spans="1:17" ht="36" x14ac:dyDescent="0.25">
      <c r="A66" s="35">
        <v>1200</v>
      </c>
      <c r="B66" s="72" t="s">
        <v>66</v>
      </c>
      <c r="C66" s="188">
        <f t="shared" si="23"/>
        <v>2613</v>
      </c>
      <c r="D66" s="130">
        <f t="shared" ref="D66:E66" si="43">SUM(D67:D68)</f>
        <v>0</v>
      </c>
      <c r="E66" s="123">
        <f t="shared" si="43"/>
        <v>0</v>
      </c>
      <c r="F66" s="898">
        <f>SUM(F67:F68)</f>
        <v>0</v>
      </c>
      <c r="G66" s="228">
        <f t="shared" ref="G66:N66" si="44">SUM(G67:G68)</f>
        <v>0</v>
      </c>
      <c r="H66" s="123">
        <f t="shared" si="44"/>
        <v>2613</v>
      </c>
      <c r="I66" s="898">
        <f t="shared" si="44"/>
        <v>2613</v>
      </c>
      <c r="J66" s="130">
        <f t="shared" si="44"/>
        <v>0</v>
      </c>
      <c r="K66" s="38">
        <f t="shared" si="44"/>
        <v>0</v>
      </c>
      <c r="L66" s="175">
        <f t="shared" si="44"/>
        <v>0</v>
      </c>
      <c r="M66" s="228">
        <f t="shared" si="44"/>
        <v>0</v>
      </c>
      <c r="N66" s="38">
        <f t="shared" si="44"/>
        <v>0</v>
      </c>
      <c r="O66" s="123">
        <f>SUM(O67:O68)</f>
        <v>0</v>
      </c>
      <c r="P66" s="293"/>
      <c r="Q66" s="297"/>
    </row>
    <row r="67" spans="1:17" ht="24" x14ac:dyDescent="0.25">
      <c r="A67" s="657">
        <v>1210</v>
      </c>
      <c r="B67" s="40" t="s">
        <v>67</v>
      </c>
      <c r="C67" s="189">
        <f t="shared" si="23"/>
        <v>2613</v>
      </c>
      <c r="D67" s="263"/>
      <c r="E67" s="703"/>
      <c r="F67" s="900">
        <f>D67+E67</f>
        <v>0</v>
      </c>
      <c r="G67" s="220"/>
      <c r="H67" s="703">
        <v>2613</v>
      </c>
      <c r="I67" s="900">
        <f>G67+H67</f>
        <v>2613</v>
      </c>
      <c r="J67" s="263"/>
      <c r="K67" s="42"/>
      <c r="L67" s="176">
        <f>J67+K67</f>
        <v>0</v>
      </c>
      <c r="M67" s="220"/>
      <c r="N67" s="42"/>
      <c r="O67" s="90">
        <f>M67+N67</f>
        <v>0</v>
      </c>
      <c r="P67" s="290" t="s">
        <v>656</v>
      </c>
      <c r="Q67" s="297"/>
    </row>
    <row r="68" spans="1:17" ht="24" hidden="1" x14ac:dyDescent="0.25">
      <c r="A68" s="75">
        <v>1220</v>
      </c>
      <c r="B68" s="43" t="s">
        <v>68</v>
      </c>
      <c r="C68" s="190">
        <f t="shared" si="23"/>
        <v>0</v>
      </c>
      <c r="D68" s="132">
        <f t="shared" ref="D68:E68" si="45">SUM(D69:D73)</f>
        <v>0</v>
      </c>
      <c r="E68" s="76">
        <f t="shared" si="45"/>
        <v>0</v>
      </c>
      <c r="F68" s="95">
        <f>SUM(F69:F73)</f>
        <v>0</v>
      </c>
      <c r="G68" s="231">
        <f t="shared" ref="G68:O68" si="46">SUM(G69:G73)</f>
        <v>0</v>
      </c>
      <c r="H68" s="76">
        <f t="shared" si="46"/>
        <v>0</v>
      </c>
      <c r="I68" s="91">
        <f t="shared" si="46"/>
        <v>0</v>
      </c>
      <c r="J68" s="132">
        <f t="shared" si="46"/>
        <v>0</v>
      </c>
      <c r="K68" s="76">
        <f t="shared" si="46"/>
        <v>0</v>
      </c>
      <c r="L68" s="95">
        <f t="shared" si="46"/>
        <v>0</v>
      </c>
      <c r="M68" s="231">
        <f t="shared" si="46"/>
        <v>0</v>
      </c>
      <c r="N68" s="76">
        <f t="shared" si="46"/>
        <v>0</v>
      </c>
      <c r="O68" s="91">
        <f t="shared" si="46"/>
        <v>0</v>
      </c>
      <c r="P68" s="291"/>
      <c r="Q68" s="297"/>
    </row>
    <row r="69" spans="1:17" ht="60" hidden="1" x14ac:dyDescent="0.25">
      <c r="A69" s="30">
        <v>1221</v>
      </c>
      <c r="B69" s="43" t="s">
        <v>69</v>
      </c>
      <c r="C69" s="190">
        <f t="shared" si="23"/>
        <v>0</v>
      </c>
      <c r="D69" s="264"/>
      <c r="E69" s="45"/>
      <c r="F69" s="95">
        <f t="shared" ref="F69:F73" si="47">D69+E69</f>
        <v>0</v>
      </c>
      <c r="G69" s="230"/>
      <c r="H69" s="45"/>
      <c r="I69" s="91">
        <f t="shared" ref="I69:I73" si="48">G69+H69</f>
        <v>0</v>
      </c>
      <c r="J69" s="264"/>
      <c r="K69" s="45"/>
      <c r="L69" s="95">
        <f t="shared" ref="L69:L73" si="49">J69+K69</f>
        <v>0</v>
      </c>
      <c r="M69" s="230"/>
      <c r="N69" s="45"/>
      <c r="O69" s="91">
        <f t="shared" ref="O69:O73" si="50">M69+N69</f>
        <v>0</v>
      </c>
      <c r="P69" s="291"/>
      <c r="Q69" s="297"/>
    </row>
    <row r="70" spans="1:17" hidden="1" x14ac:dyDescent="0.25">
      <c r="A70" s="30">
        <v>1223</v>
      </c>
      <c r="B70" s="43" t="s">
        <v>70</v>
      </c>
      <c r="C70" s="190">
        <f t="shared" si="23"/>
        <v>0</v>
      </c>
      <c r="D70" s="264"/>
      <c r="E70" s="45"/>
      <c r="F70" s="95">
        <f t="shared" si="47"/>
        <v>0</v>
      </c>
      <c r="G70" s="230"/>
      <c r="H70" s="45"/>
      <c r="I70" s="91">
        <f t="shared" si="48"/>
        <v>0</v>
      </c>
      <c r="J70" s="264"/>
      <c r="K70" s="45"/>
      <c r="L70" s="95">
        <f t="shared" si="49"/>
        <v>0</v>
      </c>
      <c r="M70" s="230"/>
      <c r="N70" s="45"/>
      <c r="O70" s="91">
        <f t="shared" si="50"/>
        <v>0</v>
      </c>
      <c r="P70" s="291"/>
      <c r="Q70" s="297"/>
    </row>
    <row r="71" spans="1:17" hidden="1" x14ac:dyDescent="0.25">
      <c r="A71" s="30">
        <v>1225</v>
      </c>
      <c r="B71" s="43" t="s">
        <v>71</v>
      </c>
      <c r="C71" s="190">
        <f t="shared" si="23"/>
        <v>0</v>
      </c>
      <c r="D71" s="264"/>
      <c r="E71" s="45"/>
      <c r="F71" s="95">
        <f t="shared" si="47"/>
        <v>0</v>
      </c>
      <c r="G71" s="230"/>
      <c r="H71" s="45"/>
      <c r="I71" s="91">
        <f t="shared" si="48"/>
        <v>0</v>
      </c>
      <c r="J71" s="264"/>
      <c r="K71" s="45"/>
      <c r="L71" s="95">
        <f t="shared" si="49"/>
        <v>0</v>
      </c>
      <c r="M71" s="230"/>
      <c r="N71" s="45"/>
      <c r="O71" s="91">
        <f t="shared" si="50"/>
        <v>0</v>
      </c>
      <c r="P71" s="291"/>
      <c r="Q71" s="297"/>
    </row>
    <row r="72" spans="1:17" ht="36" hidden="1" x14ac:dyDescent="0.25">
      <c r="A72" s="30">
        <v>1227</v>
      </c>
      <c r="B72" s="43" t="s">
        <v>72</v>
      </c>
      <c r="C72" s="190">
        <f t="shared" si="23"/>
        <v>0</v>
      </c>
      <c r="D72" s="264"/>
      <c r="E72" s="45"/>
      <c r="F72" s="95">
        <f t="shared" si="47"/>
        <v>0</v>
      </c>
      <c r="G72" s="230"/>
      <c r="H72" s="45"/>
      <c r="I72" s="91">
        <f t="shared" si="48"/>
        <v>0</v>
      </c>
      <c r="J72" s="264"/>
      <c r="K72" s="45"/>
      <c r="L72" s="95">
        <f t="shared" si="49"/>
        <v>0</v>
      </c>
      <c r="M72" s="230"/>
      <c r="N72" s="45"/>
      <c r="O72" s="91">
        <f t="shared" si="50"/>
        <v>0</v>
      </c>
      <c r="P72" s="291"/>
      <c r="Q72" s="297"/>
    </row>
    <row r="73" spans="1:17" ht="60" hidden="1" x14ac:dyDescent="0.25">
      <c r="A73" s="30">
        <v>1228</v>
      </c>
      <c r="B73" s="43" t="s">
        <v>73</v>
      </c>
      <c r="C73" s="190">
        <f t="shared" si="23"/>
        <v>0</v>
      </c>
      <c r="D73" s="264"/>
      <c r="E73" s="45"/>
      <c r="F73" s="95">
        <f t="shared" si="47"/>
        <v>0</v>
      </c>
      <c r="G73" s="230"/>
      <c r="H73" s="45"/>
      <c r="I73" s="91">
        <f t="shared" si="48"/>
        <v>0</v>
      </c>
      <c r="J73" s="264"/>
      <c r="K73" s="45"/>
      <c r="L73" s="95">
        <f t="shared" si="49"/>
        <v>0</v>
      </c>
      <c r="M73" s="230"/>
      <c r="N73" s="45"/>
      <c r="O73" s="91">
        <f t="shared" si="50"/>
        <v>0</v>
      </c>
      <c r="P73" s="291"/>
      <c r="Q73" s="297"/>
    </row>
    <row r="74" spans="1:17" x14ac:dyDescent="0.25">
      <c r="A74" s="70">
        <v>2000</v>
      </c>
      <c r="B74" s="70" t="s">
        <v>74</v>
      </c>
      <c r="C74" s="200">
        <f t="shared" si="23"/>
        <v>6589</v>
      </c>
      <c r="D74" s="137">
        <f t="shared" ref="D74:E74" si="51">SUM(D75,D82,D129,D163,D164,D171)</f>
        <v>0</v>
      </c>
      <c r="E74" s="125">
        <f t="shared" si="51"/>
        <v>0</v>
      </c>
      <c r="F74" s="897">
        <f>SUM(F75,F82,F129,F163,F164,F171)</f>
        <v>0</v>
      </c>
      <c r="G74" s="227">
        <f t="shared" ref="G74:O74" si="52">SUM(G75,G82,G129,G163,G164,G171)</f>
        <v>0</v>
      </c>
      <c r="H74" s="125">
        <f t="shared" si="52"/>
        <v>6589</v>
      </c>
      <c r="I74" s="897">
        <f t="shared" si="52"/>
        <v>6589</v>
      </c>
      <c r="J74" s="137">
        <f t="shared" si="52"/>
        <v>0</v>
      </c>
      <c r="K74" s="71">
        <f t="shared" si="52"/>
        <v>0</v>
      </c>
      <c r="L74" s="172">
        <f t="shared" si="52"/>
        <v>0</v>
      </c>
      <c r="M74" s="227">
        <f t="shared" si="52"/>
        <v>0</v>
      </c>
      <c r="N74" s="71">
        <f t="shared" si="52"/>
        <v>0</v>
      </c>
      <c r="O74" s="125">
        <f t="shared" si="52"/>
        <v>0</v>
      </c>
      <c r="P74" s="313"/>
      <c r="Q74" s="297"/>
    </row>
    <row r="75" spans="1:17" ht="24" hidden="1" x14ac:dyDescent="0.25">
      <c r="A75" s="35">
        <v>2100</v>
      </c>
      <c r="B75" s="72" t="s">
        <v>75</v>
      </c>
      <c r="C75" s="188">
        <f t="shared" si="23"/>
        <v>0</v>
      </c>
      <c r="D75" s="130">
        <f t="shared" ref="D75:E75" si="53">SUM(D76,D79)</f>
        <v>0</v>
      </c>
      <c r="E75" s="38">
        <f t="shared" si="53"/>
        <v>0</v>
      </c>
      <c r="F75" s="175">
        <f>SUM(F76,F79)</f>
        <v>0</v>
      </c>
      <c r="G75" s="228">
        <f t="shared" ref="G75:O75" si="54">SUM(G76,G79)</f>
        <v>0</v>
      </c>
      <c r="H75" s="38">
        <f t="shared" si="54"/>
        <v>0</v>
      </c>
      <c r="I75" s="123">
        <f t="shared" si="54"/>
        <v>0</v>
      </c>
      <c r="J75" s="130">
        <f t="shared" si="54"/>
        <v>0</v>
      </c>
      <c r="K75" s="38">
        <f t="shared" si="54"/>
        <v>0</v>
      </c>
      <c r="L75" s="175">
        <f t="shared" si="54"/>
        <v>0</v>
      </c>
      <c r="M75" s="228">
        <f t="shared" si="54"/>
        <v>0</v>
      </c>
      <c r="N75" s="38">
        <f t="shared" si="54"/>
        <v>0</v>
      </c>
      <c r="O75" s="123">
        <f t="shared" si="54"/>
        <v>0</v>
      </c>
      <c r="P75" s="293"/>
      <c r="Q75" s="297"/>
    </row>
    <row r="76" spans="1:17" ht="24" hidden="1" x14ac:dyDescent="0.25">
      <c r="A76" s="657">
        <v>2110</v>
      </c>
      <c r="B76" s="40" t="s">
        <v>76</v>
      </c>
      <c r="C76" s="189">
        <f t="shared" si="23"/>
        <v>0</v>
      </c>
      <c r="D76" s="131">
        <f t="shared" ref="D76:E76" si="55">SUM(D77:D78)</f>
        <v>0</v>
      </c>
      <c r="E76" s="79">
        <f t="shared" si="55"/>
        <v>0</v>
      </c>
      <c r="F76" s="176">
        <f>SUM(F77:F78)</f>
        <v>0</v>
      </c>
      <c r="G76" s="233">
        <f t="shared" ref="G76:O76" si="56">SUM(G77:G78)</f>
        <v>0</v>
      </c>
      <c r="H76" s="79">
        <f t="shared" si="56"/>
        <v>0</v>
      </c>
      <c r="I76" s="90">
        <f t="shared" si="56"/>
        <v>0</v>
      </c>
      <c r="J76" s="131">
        <f t="shared" si="56"/>
        <v>0</v>
      </c>
      <c r="K76" s="79">
        <f t="shared" si="56"/>
        <v>0</v>
      </c>
      <c r="L76" s="176">
        <f t="shared" si="56"/>
        <v>0</v>
      </c>
      <c r="M76" s="233">
        <f t="shared" si="56"/>
        <v>0</v>
      </c>
      <c r="N76" s="79">
        <f t="shared" si="56"/>
        <v>0</v>
      </c>
      <c r="O76" s="90">
        <f t="shared" si="56"/>
        <v>0</v>
      </c>
      <c r="P76" s="290"/>
      <c r="Q76" s="297"/>
    </row>
    <row r="77" spans="1:17" hidden="1" x14ac:dyDescent="0.25">
      <c r="A77" s="30">
        <v>2111</v>
      </c>
      <c r="B77" s="43" t="s">
        <v>77</v>
      </c>
      <c r="C77" s="190">
        <f t="shared" si="23"/>
        <v>0</v>
      </c>
      <c r="D77" s="264"/>
      <c r="E77" s="45"/>
      <c r="F77" s="95">
        <f t="shared" ref="F77:F78" si="57">D77+E77</f>
        <v>0</v>
      </c>
      <c r="G77" s="230"/>
      <c r="H77" s="45"/>
      <c r="I77" s="91">
        <f t="shared" ref="I77:I78" si="58">G77+H77</f>
        <v>0</v>
      </c>
      <c r="J77" s="264"/>
      <c r="K77" s="45"/>
      <c r="L77" s="95">
        <f t="shared" ref="L77:L78" si="59">J77+K77</f>
        <v>0</v>
      </c>
      <c r="M77" s="230"/>
      <c r="N77" s="45"/>
      <c r="O77" s="91">
        <f t="shared" ref="O77:O78" si="60">M77+N77</f>
        <v>0</v>
      </c>
      <c r="P77" s="291"/>
      <c r="Q77" s="297"/>
    </row>
    <row r="78" spans="1:17" ht="24" hidden="1" x14ac:dyDescent="0.25">
      <c r="A78" s="30">
        <v>2112</v>
      </c>
      <c r="B78" s="43" t="s">
        <v>78</v>
      </c>
      <c r="C78" s="190">
        <f t="shared" si="23"/>
        <v>0</v>
      </c>
      <c r="D78" s="264"/>
      <c r="E78" s="45"/>
      <c r="F78" s="95">
        <f t="shared" si="57"/>
        <v>0</v>
      </c>
      <c r="G78" s="230"/>
      <c r="H78" s="45"/>
      <c r="I78" s="91">
        <f t="shared" si="58"/>
        <v>0</v>
      </c>
      <c r="J78" s="264"/>
      <c r="K78" s="45"/>
      <c r="L78" s="95">
        <f t="shared" si="59"/>
        <v>0</v>
      </c>
      <c r="M78" s="230"/>
      <c r="N78" s="45"/>
      <c r="O78" s="91">
        <f t="shared" si="60"/>
        <v>0</v>
      </c>
      <c r="P78" s="291"/>
      <c r="Q78" s="297"/>
    </row>
    <row r="79" spans="1:17" ht="24" hidden="1" x14ac:dyDescent="0.25">
      <c r="A79" s="75">
        <v>2120</v>
      </c>
      <c r="B79" s="43" t="s">
        <v>79</v>
      </c>
      <c r="C79" s="190">
        <f t="shared" si="23"/>
        <v>0</v>
      </c>
      <c r="D79" s="132">
        <f t="shared" ref="D79:E79" si="61">SUM(D80:D81)</f>
        <v>0</v>
      </c>
      <c r="E79" s="76">
        <f t="shared" si="61"/>
        <v>0</v>
      </c>
      <c r="F79" s="95">
        <f>SUM(F80:F81)</f>
        <v>0</v>
      </c>
      <c r="G79" s="231">
        <f t="shared" ref="G79:O79" si="62">SUM(G80:G81)</f>
        <v>0</v>
      </c>
      <c r="H79" s="76">
        <f t="shared" si="62"/>
        <v>0</v>
      </c>
      <c r="I79" s="91">
        <f t="shared" si="62"/>
        <v>0</v>
      </c>
      <c r="J79" s="132">
        <f t="shared" si="62"/>
        <v>0</v>
      </c>
      <c r="K79" s="76">
        <f t="shared" si="62"/>
        <v>0</v>
      </c>
      <c r="L79" s="95">
        <f t="shared" si="62"/>
        <v>0</v>
      </c>
      <c r="M79" s="231">
        <f t="shared" si="62"/>
        <v>0</v>
      </c>
      <c r="N79" s="76">
        <f t="shared" si="62"/>
        <v>0</v>
      </c>
      <c r="O79" s="91">
        <f t="shared" si="62"/>
        <v>0</v>
      </c>
      <c r="P79" s="291"/>
      <c r="Q79" s="297"/>
    </row>
    <row r="80" spans="1:17" hidden="1" x14ac:dyDescent="0.25">
      <c r="A80" s="30">
        <v>2121</v>
      </c>
      <c r="B80" s="43" t="s">
        <v>77</v>
      </c>
      <c r="C80" s="190">
        <f t="shared" si="23"/>
        <v>0</v>
      </c>
      <c r="D80" s="264"/>
      <c r="E80" s="45"/>
      <c r="F80" s="95">
        <f t="shared" ref="F80:F81" si="63">D80+E80</f>
        <v>0</v>
      </c>
      <c r="G80" s="230"/>
      <c r="H80" s="45"/>
      <c r="I80" s="91">
        <f t="shared" ref="I80:I81" si="64">G80+H80</f>
        <v>0</v>
      </c>
      <c r="J80" s="264"/>
      <c r="K80" s="45"/>
      <c r="L80" s="95">
        <f t="shared" ref="L80:L81" si="65">J80+K80</f>
        <v>0</v>
      </c>
      <c r="M80" s="230"/>
      <c r="N80" s="45"/>
      <c r="O80" s="91">
        <f t="shared" ref="O80:O81" si="66">M80+N80</f>
        <v>0</v>
      </c>
      <c r="P80" s="291"/>
      <c r="Q80" s="297"/>
    </row>
    <row r="81" spans="1:17" ht="24" hidden="1" x14ac:dyDescent="0.25">
      <c r="A81" s="30">
        <v>2122</v>
      </c>
      <c r="B81" s="43" t="s">
        <v>78</v>
      </c>
      <c r="C81" s="190">
        <f t="shared" si="23"/>
        <v>0</v>
      </c>
      <c r="D81" s="264"/>
      <c r="E81" s="45"/>
      <c r="F81" s="95">
        <f t="shared" si="63"/>
        <v>0</v>
      </c>
      <c r="G81" s="230"/>
      <c r="H81" s="45"/>
      <c r="I81" s="91">
        <f t="shared" si="64"/>
        <v>0</v>
      </c>
      <c r="J81" s="264"/>
      <c r="K81" s="45"/>
      <c r="L81" s="95">
        <f t="shared" si="65"/>
        <v>0</v>
      </c>
      <c r="M81" s="230"/>
      <c r="N81" s="45"/>
      <c r="O81" s="91">
        <f t="shared" si="66"/>
        <v>0</v>
      </c>
      <c r="P81" s="291"/>
      <c r="Q81" s="297"/>
    </row>
    <row r="82" spans="1:17" x14ac:dyDescent="0.25">
      <c r="A82" s="35">
        <v>2200</v>
      </c>
      <c r="B82" s="72" t="s">
        <v>80</v>
      </c>
      <c r="C82" s="188">
        <f t="shared" si="23"/>
        <v>3020</v>
      </c>
      <c r="D82" s="130">
        <f t="shared" ref="D82:E82" si="67">SUM(D83,D88,D94,D102,D111,D115,D121,D127)</f>
        <v>0</v>
      </c>
      <c r="E82" s="123">
        <f t="shared" si="67"/>
        <v>0</v>
      </c>
      <c r="F82" s="898">
        <f>SUM(F83,F88,F94,F102,F111,F115,F121,F127)</f>
        <v>0</v>
      </c>
      <c r="G82" s="228">
        <f t="shared" ref="G82:O82" si="68">SUM(G83,G88,G94,G102,G111,G115,G121,G127)</f>
        <v>0</v>
      </c>
      <c r="H82" s="123">
        <f t="shared" si="68"/>
        <v>3020</v>
      </c>
      <c r="I82" s="898">
        <f t="shared" si="68"/>
        <v>3020</v>
      </c>
      <c r="J82" s="130">
        <f t="shared" si="68"/>
        <v>0</v>
      </c>
      <c r="K82" s="38">
        <f t="shared" si="68"/>
        <v>0</v>
      </c>
      <c r="L82" s="175">
        <f t="shared" si="68"/>
        <v>0</v>
      </c>
      <c r="M82" s="228">
        <f t="shared" si="68"/>
        <v>0</v>
      </c>
      <c r="N82" s="38">
        <f t="shared" si="68"/>
        <v>0</v>
      </c>
      <c r="O82" s="123">
        <f t="shared" si="68"/>
        <v>0</v>
      </c>
      <c r="P82" s="315"/>
      <c r="Q82" s="297"/>
    </row>
    <row r="83" spans="1:17" ht="24" hidden="1" x14ac:dyDescent="0.25">
      <c r="A83" s="73">
        <v>2210</v>
      </c>
      <c r="B83" s="58" t="s">
        <v>81</v>
      </c>
      <c r="C83" s="195">
        <f t="shared" si="23"/>
        <v>0</v>
      </c>
      <c r="D83" s="86">
        <f t="shared" ref="D83:E83" si="69">SUM(D84:D87)</f>
        <v>0</v>
      </c>
      <c r="E83" s="74">
        <f t="shared" si="69"/>
        <v>0</v>
      </c>
      <c r="F83" s="174">
        <f>SUM(F84:F87)</f>
        <v>0</v>
      </c>
      <c r="G83" s="229">
        <f t="shared" ref="G83:O83" si="70">SUM(G84:G87)</f>
        <v>0</v>
      </c>
      <c r="H83" s="74">
        <f t="shared" si="70"/>
        <v>0</v>
      </c>
      <c r="I83" s="154">
        <f t="shared" si="70"/>
        <v>0</v>
      </c>
      <c r="J83" s="86">
        <f t="shared" si="70"/>
        <v>0</v>
      </c>
      <c r="K83" s="74">
        <f t="shared" si="70"/>
        <v>0</v>
      </c>
      <c r="L83" s="174">
        <f t="shared" si="70"/>
        <v>0</v>
      </c>
      <c r="M83" s="229">
        <f t="shared" si="70"/>
        <v>0</v>
      </c>
      <c r="N83" s="74">
        <f t="shared" si="70"/>
        <v>0</v>
      </c>
      <c r="O83" s="154">
        <f t="shared" si="70"/>
        <v>0</v>
      </c>
      <c r="P83" s="292"/>
      <c r="Q83" s="297"/>
    </row>
    <row r="84" spans="1:17" ht="24" hidden="1" x14ac:dyDescent="0.25">
      <c r="A84" s="27">
        <v>2211</v>
      </c>
      <c r="B84" s="40" t="s">
        <v>82</v>
      </c>
      <c r="C84" s="189">
        <f t="shared" si="23"/>
        <v>0</v>
      </c>
      <c r="D84" s="263"/>
      <c r="E84" s="42"/>
      <c r="F84" s="176">
        <f t="shared" ref="F84:F87" si="71">D84+E84</f>
        <v>0</v>
      </c>
      <c r="G84" s="220"/>
      <c r="H84" s="42"/>
      <c r="I84" s="90">
        <f t="shared" ref="I84:I87" si="72">G84+H84</f>
        <v>0</v>
      </c>
      <c r="J84" s="263"/>
      <c r="K84" s="42"/>
      <c r="L84" s="176">
        <f t="shared" ref="L84:L87" si="73">J84+K84</f>
        <v>0</v>
      </c>
      <c r="M84" s="220"/>
      <c r="N84" s="42"/>
      <c r="O84" s="90">
        <f t="shared" ref="O84:O87" si="74">M84+N84</f>
        <v>0</v>
      </c>
      <c r="P84" s="290"/>
      <c r="Q84" s="297"/>
    </row>
    <row r="85" spans="1:17" ht="36" hidden="1" x14ac:dyDescent="0.25">
      <c r="A85" s="30">
        <v>2212</v>
      </c>
      <c r="B85" s="43" t="s">
        <v>83</v>
      </c>
      <c r="C85" s="190">
        <f t="shared" si="23"/>
        <v>0</v>
      </c>
      <c r="D85" s="264"/>
      <c r="E85" s="45"/>
      <c r="F85" s="95">
        <f t="shared" si="71"/>
        <v>0</v>
      </c>
      <c r="G85" s="230"/>
      <c r="H85" s="45"/>
      <c r="I85" s="91">
        <f t="shared" si="72"/>
        <v>0</v>
      </c>
      <c r="J85" s="264"/>
      <c r="K85" s="45"/>
      <c r="L85" s="95">
        <f t="shared" si="73"/>
        <v>0</v>
      </c>
      <c r="M85" s="230"/>
      <c r="N85" s="45"/>
      <c r="O85" s="91">
        <f t="shared" si="74"/>
        <v>0</v>
      </c>
      <c r="P85" s="291"/>
      <c r="Q85" s="297"/>
    </row>
    <row r="86" spans="1:17" ht="24" hidden="1" x14ac:dyDescent="0.25">
      <c r="A86" s="30">
        <v>2214</v>
      </c>
      <c r="B86" s="43" t="s">
        <v>84</v>
      </c>
      <c r="C86" s="190">
        <f t="shared" si="23"/>
        <v>0</v>
      </c>
      <c r="D86" s="264"/>
      <c r="E86" s="45"/>
      <c r="F86" s="95">
        <f t="shared" si="71"/>
        <v>0</v>
      </c>
      <c r="G86" s="230"/>
      <c r="H86" s="45"/>
      <c r="I86" s="91">
        <f t="shared" si="72"/>
        <v>0</v>
      </c>
      <c r="J86" s="264"/>
      <c r="K86" s="45"/>
      <c r="L86" s="95">
        <f t="shared" si="73"/>
        <v>0</v>
      </c>
      <c r="M86" s="230"/>
      <c r="N86" s="45"/>
      <c r="O86" s="91">
        <f t="shared" si="74"/>
        <v>0</v>
      </c>
      <c r="P86" s="291"/>
      <c r="Q86" s="297"/>
    </row>
    <row r="87" spans="1:17" hidden="1" x14ac:dyDescent="0.25">
      <c r="A87" s="30">
        <v>2219</v>
      </c>
      <c r="B87" s="43" t="s">
        <v>85</v>
      </c>
      <c r="C87" s="190">
        <f t="shared" si="23"/>
        <v>0</v>
      </c>
      <c r="D87" s="264"/>
      <c r="E87" s="45"/>
      <c r="F87" s="95">
        <f t="shared" si="71"/>
        <v>0</v>
      </c>
      <c r="G87" s="230"/>
      <c r="H87" s="45"/>
      <c r="I87" s="91">
        <f t="shared" si="72"/>
        <v>0</v>
      </c>
      <c r="J87" s="264"/>
      <c r="K87" s="45"/>
      <c r="L87" s="95">
        <f t="shared" si="73"/>
        <v>0</v>
      </c>
      <c r="M87" s="230"/>
      <c r="N87" s="45"/>
      <c r="O87" s="91">
        <f t="shared" si="74"/>
        <v>0</v>
      </c>
      <c r="P87" s="291"/>
      <c r="Q87" s="297"/>
    </row>
    <row r="88" spans="1:17" ht="24" x14ac:dyDescent="0.25">
      <c r="A88" s="75">
        <v>2220</v>
      </c>
      <c r="B88" s="43" t="s">
        <v>86</v>
      </c>
      <c r="C88" s="190">
        <f t="shared" si="23"/>
        <v>3020</v>
      </c>
      <c r="D88" s="132">
        <f t="shared" ref="D88:E88" si="75">SUM(D89:D93)</f>
        <v>0</v>
      </c>
      <c r="E88" s="91">
        <f t="shared" si="75"/>
        <v>0</v>
      </c>
      <c r="F88" s="899">
        <f>SUM(F89:F93)</f>
        <v>0</v>
      </c>
      <c r="G88" s="231">
        <f t="shared" ref="G88:O88" si="76">SUM(G89:G93)</f>
        <v>0</v>
      </c>
      <c r="H88" s="91">
        <f t="shared" si="76"/>
        <v>3020</v>
      </c>
      <c r="I88" s="899">
        <f t="shared" si="76"/>
        <v>3020</v>
      </c>
      <c r="J88" s="132">
        <f t="shared" si="76"/>
        <v>0</v>
      </c>
      <c r="K88" s="76">
        <f t="shared" si="76"/>
        <v>0</v>
      </c>
      <c r="L88" s="95">
        <f t="shared" si="76"/>
        <v>0</v>
      </c>
      <c r="M88" s="231">
        <f t="shared" si="76"/>
        <v>0</v>
      </c>
      <c r="N88" s="76">
        <f t="shared" si="76"/>
        <v>0</v>
      </c>
      <c r="O88" s="91">
        <f t="shared" si="76"/>
        <v>0</v>
      </c>
      <c r="P88" s="291"/>
      <c r="Q88" s="297"/>
    </row>
    <row r="89" spans="1:17" ht="24" x14ac:dyDescent="0.25">
      <c r="A89" s="30">
        <v>2221</v>
      </c>
      <c r="B89" s="43" t="s">
        <v>305</v>
      </c>
      <c r="C89" s="190">
        <f t="shared" si="23"/>
        <v>1650</v>
      </c>
      <c r="D89" s="264"/>
      <c r="E89" s="705"/>
      <c r="F89" s="899">
        <f t="shared" ref="F89:F93" si="77">D89+E89</f>
        <v>0</v>
      </c>
      <c r="G89" s="230"/>
      <c r="H89" s="705">
        <v>1650</v>
      </c>
      <c r="I89" s="899">
        <f t="shared" ref="I89:I93" si="78">G89+H89</f>
        <v>1650</v>
      </c>
      <c r="J89" s="264"/>
      <c r="K89" s="45"/>
      <c r="L89" s="95">
        <f t="shared" ref="L89:L93" si="79">J89+K89</f>
        <v>0</v>
      </c>
      <c r="M89" s="230"/>
      <c r="N89" s="45"/>
      <c r="O89" s="91">
        <f t="shared" ref="O89:O93" si="80">M89+N89</f>
        <v>0</v>
      </c>
      <c r="P89" s="291" t="s">
        <v>657</v>
      </c>
      <c r="Q89" s="297"/>
    </row>
    <row r="90" spans="1:17" x14ac:dyDescent="0.25">
      <c r="A90" s="30">
        <v>2222</v>
      </c>
      <c r="B90" s="43" t="s">
        <v>87</v>
      </c>
      <c r="C90" s="190">
        <f t="shared" si="23"/>
        <v>527</v>
      </c>
      <c r="D90" s="264"/>
      <c r="E90" s="705"/>
      <c r="F90" s="899">
        <f t="shared" si="77"/>
        <v>0</v>
      </c>
      <c r="G90" s="230"/>
      <c r="H90" s="705">
        <v>527</v>
      </c>
      <c r="I90" s="899">
        <f t="shared" si="78"/>
        <v>527</v>
      </c>
      <c r="J90" s="264"/>
      <c r="K90" s="45"/>
      <c r="L90" s="95">
        <f t="shared" si="79"/>
        <v>0</v>
      </c>
      <c r="M90" s="230"/>
      <c r="N90" s="45"/>
      <c r="O90" s="91">
        <f t="shared" si="80"/>
        <v>0</v>
      </c>
      <c r="P90" s="291" t="s">
        <v>658</v>
      </c>
      <c r="Q90" s="297"/>
    </row>
    <row r="91" spans="1:17" x14ac:dyDescent="0.25">
      <c r="A91" s="30">
        <v>2223</v>
      </c>
      <c r="B91" s="43" t="s">
        <v>88</v>
      </c>
      <c r="C91" s="190">
        <f t="shared" si="23"/>
        <v>843</v>
      </c>
      <c r="D91" s="264"/>
      <c r="E91" s="705"/>
      <c r="F91" s="899">
        <f t="shared" si="77"/>
        <v>0</v>
      </c>
      <c r="G91" s="230"/>
      <c r="H91" s="705">
        <v>843</v>
      </c>
      <c r="I91" s="899">
        <f t="shared" si="78"/>
        <v>843</v>
      </c>
      <c r="J91" s="264"/>
      <c r="K91" s="45"/>
      <c r="L91" s="95">
        <f t="shared" si="79"/>
        <v>0</v>
      </c>
      <c r="M91" s="230"/>
      <c r="N91" s="45"/>
      <c r="O91" s="91">
        <f t="shared" si="80"/>
        <v>0</v>
      </c>
      <c r="P91" s="291" t="s">
        <v>659</v>
      </c>
      <c r="Q91" s="297"/>
    </row>
    <row r="92" spans="1:17" ht="48" hidden="1" x14ac:dyDescent="0.25">
      <c r="A92" s="30">
        <v>2224</v>
      </c>
      <c r="B92" s="43" t="s">
        <v>89</v>
      </c>
      <c r="C92" s="190">
        <f t="shared" si="23"/>
        <v>0</v>
      </c>
      <c r="D92" s="264"/>
      <c r="E92" s="45"/>
      <c r="F92" s="95">
        <f t="shared" si="77"/>
        <v>0</v>
      </c>
      <c r="G92" s="230"/>
      <c r="H92" s="45"/>
      <c r="I92" s="91">
        <f t="shared" si="78"/>
        <v>0</v>
      </c>
      <c r="J92" s="264"/>
      <c r="K92" s="45"/>
      <c r="L92" s="95">
        <f t="shared" si="79"/>
        <v>0</v>
      </c>
      <c r="M92" s="230"/>
      <c r="N92" s="45"/>
      <c r="O92" s="91">
        <f t="shared" si="80"/>
        <v>0</v>
      </c>
      <c r="P92" s="291"/>
      <c r="Q92" s="297"/>
    </row>
    <row r="93" spans="1:17" ht="24" hidden="1" x14ac:dyDescent="0.25">
      <c r="A93" s="30">
        <v>2229</v>
      </c>
      <c r="B93" s="43" t="s">
        <v>90</v>
      </c>
      <c r="C93" s="190">
        <f t="shared" si="23"/>
        <v>0</v>
      </c>
      <c r="D93" s="264"/>
      <c r="E93" s="45"/>
      <c r="F93" s="95">
        <f t="shared" si="77"/>
        <v>0</v>
      </c>
      <c r="G93" s="230"/>
      <c r="H93" s="45"/>
      <c r="I93" s="91">
        <f t="shared" si="78"/>
        <v>0</v>
      </c>
      <c r="J93" s="264"/>
      <c r="K93" s="45"/>
      <c r="L93" s="95">
        <f t="shared" si="79"/>
        <v>0</v>
      </c>
      <c r="M93" s="230"/>
      <c r="N93" s="45"/>
      <c r="O93" s="91">
        <f t="shared" si="80"/>
        <v>0</v>
      </c>
      <c r="P93" s="291"/>
      <c r="Q93" s="297"/>
    </row>
    <row r="94" spans="1:17" ht="36" hidden="1" x14ac:dyDescent="0.25">
      <c r="A94" s="75">
        <v>2230</v>
      </c>
      <c r="B94" s="43" t="s">
        <v>91</v>
      </c>
      <c r="C94" s="190">
        <f t="shared" si="23"/>
        <v>0</v>
      </c>
      <c r="D94" s="132">
        <f t="shared" ref="D94:E94" si="81">SUM(D95:D101)</f>
        <v>0</v>
      </c>
      <c r="E94" s="76">
        <f t="shared" si="81"/>
        <v>0</v>
      </c>
      <c r="F94" s="95">
        <f>SUM(F95:F101)</f>
        <v>0</v>
      </c>
      <c r="G94" s="231">
        <f t="shared" ref="G94:N94" si="82">SUM(G95:G101)</f>
        <v>0</v>
      </c>
      <c r="H94" s="76">
        <f t="shared" si="82"/>
        <v>0</v>
      </c>
      <c r="I94" s="91">
        <f t="shared" si="82"/>
        <v>0</v>
      </c>
      <c r="J94" s="132">
        <f t="shared" si="82"/>
        <v>0</v>
      </c>
      <c r="K94" s="76">
        <f t="shared" si="82"/>
        <v>0</v>
      </c>
      <c r="L94" s="95">
        <f t="shared" si="82"/>
        <v>0</v>
      </c>
      <c r="M94" s="231">
        <f t="shared" si="82"/>
        <v>0</v>
      </c>
      <c r="N94" s="76">
        <f t="shared" si="82"/>
        <v>0</v>
      </c>
      <c r="O94" s="91">
        <f>SUM(O95:O101)</f>
        <v>0</v>
      </c>
      <c r="P94" s="291"/>
      <c r="Q94" s="297"/>
    </row>
    <row r="95" spans="1:17" ht="24" hidden="1" x14ac:dyDescent="0.25">
      <c r="A95" s="30">
        <v>2231</v>
      </c>
      <c r="B95" s="43" t="s">
        <v>92</v>
      </c>
      <c r="C95" s="190">
        <f t="shared" si="23"/>
        <v>0</v>
      </c>
      <c r="D95" s="264"/>
      <c r="E95" s="45"/>
      <c r="F95" s="95">
        <f t="shared" ref="F95:F101" si="83">D95+E95</f>
        <v>0</v>
      </c>
      <c r="G95" s="230"/>
      <c r="H95" s="45"/>
      <c r="I95" s="91">
        <f t="shared" ref="I95:I101" si="84">G95+H95</f>
        <v>0</v>
      </c>
      <c r="J95" s="264"/>
      <c r="K95" s="45"/>
      <c r="L95" s="95">
        <f t="shared" ref="L95:L101" si="85">J95+K95</f>
        <v>0</v>
      </c>
      <c r="M95" s="230"/>
      <c r="N95" s="45"/>
      <c r="O95" s="91">
        <f t="shared" ref="O95:O101" si="86">M95+N95</f>
        <v>0</v>
      </c>
      <c r="P95" s="291"/>
      <c r="Q95" s="297"/>
    </row>
    <row r="96" spans="1:17" ht="36" hidden="1" x14ac:dyDescent="0.25">
      <c r="A96" s="30">
        <v>2232</v>
      </c>
      <c r="B96" s="43" t="s">
        <v>93</v>
      </c>
      <c r="C96" s="190">
        <f t="shared" si="23"/>
        <v>0</v>
      </c>
      <c r="D96" s="264"/>
      <c r="E96" s="45"/>
      <c r="F96" s="95">
        <f t="shared" si="83"/>
        <v>0</v>
      </c>
      <c r="G96" s="230"/>
      <c r="H96" s="45"/>
      <c r="I96" s="91">
        <f t="shared" si="84"/>
        <v>0</v>
      </c>
      <c r="J96" s="264"/>
      <c r="K96" s="45"/>
      <c r="L96" s="95">
        <f t="shared" si="85"/>
        <v>0</v>
      </c>
      <c r="M96" s="230"/>
      <c r="N96" s="45"/>
      <c r="O96" s="91">
        <f t="shared" si="86"/>
        <v>0</v>
      </c>
      <c r="P96" s="291"/>
      <c r="Q96" s="297"/>
    </row>
    <row r="97" spans="1:17" ht="24" hidden="1" x14ac:dyDescent="0.25">
      <c r="A97" s="27">
        <v>2233</v>
      </c>
      <c r="B97" s="40" t="s">
        <v>94</v>
      </c>
      <c r="C97" s="189">
        <f t="shared" si="23"/>
        <v>0</v>
      </c>
      <c r="D97" s="263"/>
      <c r="E97" s="42"/>
      <c r="F97" s="176">
        <f t="shared" si="83"/>
        <v>0</v>
      </c>
      <c r="G97" s="220"/>
      <c r="H97" s="42"/>
      <c r="I97" s="90">
        <f t="shared" si="84"/>
        <v>0</v>
      </c>
      <c r="J97" s="263"/>
      <c r="K97" s="42"/>
      <c r="L97" s="176">
        <f t="shared" si="85"/>
        <v>0</v>
      </c>
      <c r="M97" s="220"/>
      <c r="N97" s="42"/>
      <c r="O97" s="90">
        <f t="shared" si="86"/>
        <v>0</v>
      </c>
      <c r="P97" s="290"/>
      <c r="Q97" s="297"/>
    </row>
    <row r="98" spans="1:17" ht="36" hidden="1" x14ac:dyDescent="0.25">
      <c r="A98" s="30">
        <v>2234</v>
      </c>
      <c r="B98" s="43" t="s">
        <v>95</v>
      </c>
      <c r="C98" s="190">
        <f t="shared" si="23"/>
        <v>0</v>
      </c>
      <c r="D98" s="264"/>
      <c r="E98" s="45"/>
      <c r="F98" s="95">
        <f t="shared" si="83"/>
        <v>0</v>
      </c>
      <c r="G98" s="230"/>
      <c r="H98" s="45"/>
      <c r="I98" s="91">
        <f t="shared" si="84"/>
        <v>0</v>
      </c>
      <c r="J98" s="264"/>
      <c r="K98" s="45"/>
      <c r="L98" s="95">
        <f t="shared" si="85"/>
        <v>0</v>
      </c>
      <c r="M98" s="230"/>
      <c r="N98" s="45"/>
      <c r="O98" s="91">
        <f t="shared" si="86"/>
        <v>0</v>
      </c>
      <c r="P98" s="291"/>
      <c r="Q98" s="297"/>
    </row>
    <row r="99" spans="1:17" ht="24" hidden="1" x14ac:dyDescent="0.25">
      <c r="A99" s="30">
        <v>2235</v>
      </c>
      <c r="B99" s="43" t="s">
        <v>96</v>
      </c>
      <c r="C99" s="190">
        <f t="shared" si="23"/>
        <v>0</v>
      </c>
      <c r="D99" s="264"/>
      <c r="E99" s="45"/>
      <c r="F99" s="95">
        <f t="shared" si="83"/>
        <v>0</v>
      </c>
      <c r="G99" s="230"/>
      <c r="H99" s="45"/>
      <c r="I99" s="91">
        <f t="shared" si="84"/>
        <v>0</v>
      </c>
      <c r="J99" s="264"/>
      <c r="K99" s="45"/>
      <c r="L99" s="95">
        <f t="shared" si="85"/>
        <v>0</v>
      </c>
      <c r="M99" s="230"/>
      <c r="N99" s="45"/>
      <c r="O99" s="91">
        <f t="shared" si="86"/>
        <v>0</v>
      </c>
      <c r="P99" s="291"/>
      <c r="Q99" s="297"/>
    </row>
    <row r="100" spans="1:17" hidden="1" x14ac:dyDescent="0.25">
      <c r="A100" s="30">
        <v>2236</v>
      </c>
      <c r="B100" s="43" t="s">
        <v>97</v>
      </c>
      <c r="C100" s="190">
        <f t="shared" si="23"/>
        <v>0</v>
      </c>
      <c r="D100" s="264"/>
      <c r="E100" s="45"/>
      <c r="F100" s="95">
        <f t="shared" si="83"/>
        <v>0</v>
      </c>
      <c r="G100" s="230"/>
      <c r="H100" s="45"/>
      <c r="I100" s="91">
        <f t="shared" si="84"/>
        <v>0</v>
      </c>
      <c r="J100" s="264"/>
      <c r="K100" s="45"/>
      <c r="L100" s="95">
        <f t="shared" si="85"/>
        <v>0</v>
      </c>
      <c r="M100" s="230"/>
      <c r="N100" s="45"/>
      <c r="O100" s="91">
        <f t="shared" si="86"/>
        <v>0</v>
      </c>
      <c r="P100" s="291"/>
      <c r="Q100" s="297"/>
    </row>
    <row r="101" spans="1:17" ht="24" hidden="1" x14ac:dyDescent="0.25">
      <c r="A101" s="30">
        <v>2239</v>
      </c>
      <c r="B101" s="43" t="s">
        <v>98</v>
      </c>
      <c r="C101" s="190">
        <f t="shared" si="23"/>
        <v>0</v>
      </c>
      <c r="D101" s="264"/>
      <c r="E101" s="45"/>
      <c r="F101" s="95">
        <f t="shared" si="83"/>
        <v>0</v>
      </c>
      <c r="G101" s="230"/>
      <c r="H101" s="45"/>
      <c r="I101" s="91">
        <f t="shared" si="84"/>
        <v>0</v>
      </c>
      <c r="J101" s="264"/>
      <c r="K101" s="45"/>
      <c r="L101" s="95">
        <f t="shared" si="85"/>
        <v>0</v>
      </c>
      <c r="M101" s="230"/>
      <c r="N101" s="45"/>
      <c r="O101" s="91">
        <f t="shared" si="86"/>
        <v>0</v>
      </c>
      <c r="P101" s="291"/>
      <c r="Q101" s="297"/>
    </row>
    <row r="102" spans="1:17" ht="36" hidden="1" x14ac:dyDescent="0.25">
      <c r="A102" s="75">
        <v>2240</v>
      </c>
      <c r="B102" s="43" t="s">
        <v>99</v>
      </c>
      <c r="C102" s="190">
        <f t="shared" si="23"/>
        <v>0</v>
      </c>
      <c r="D102" s="132">
        <f t="shared" ref="D102:E102" si="87">SUM(D103:D110)</f>
        <v>0</v>
      </c>
      <c r="E102" s="76">
        <f t="shared" si="87"/>
        <v>0</v>
      </c>
      <c r="F102" s="95">
        <f>SUM(F103:F110)</f>
        <v>0</v>
      </c>
      <c r="G102" s="231">
        <f t="shared" ref="G102:N102" si="88">SUM(G103:G110)</f>
        <v>0</v>
      </c>
      <c r="H102" s="76">
        <f t="shared" si="88"/>
        <v>0</v>
      </c>
      <c r="I102" s="91">
        <f t="shared" si="88"/>
        <v>0</v>
      </c>
      <c r="J102" s="132">
        <f t="shared" si="88"/>
        <v>0</v>
      </c>
      <c r="K102" s="76">
        <f t="shared" si="88"/>
        <v>0</v>
      </c>
      <c r="L102" s="95">
        <f t="shared" si="88"/>
        <v>0</v>
      </c>
      <c r="M102" s="231">
        <f t="shared" si="88"/>
        <v>0</v>
      </c>
      <c r="N102" s="76">
        <f t="shared" si="88"/>
        <v>0</v>
      </c>
      <c r="O102" s="91">
        <f>SUM(O103:O110)</f>
        <v>0</v>
      </c>
      <c r="P102" s="291"/>
      <c r="Q102" s="297"/>
    </row>
    <row r="103" spans="1:17" hidden="1" x14ac:dyDescent="0.25">
      <c r="A103" s="30">
        <v>2241</v>
      </c>
      <c r="B103" s="43" t="s">
        <v>100</v>
      </c>
      <c r="C103" s="190">
        <f t="shared" si="23"/>
        <v>0</v>
      </c>
      <c r="D103" s="264"/>
      <c r="E103" s="45"/>
      <c r="F103" s="95">
        <f t="shared" ref="F103:F110" si="89">D103+E103</f>
        <v>0</v>
      </c>
      <c r="G103" s="230"/>
      <c r="H103" s="45"/>
      <c r="I103" s="91">
        <f t="shared" ref="I103:I110" si="90">G103+H103</f>
        <v>0</v>
      </c>
      <c r="J103" s="264"/>
      <c r="K103" s="45"/>
      <c r="L103" s="95">
        <f t="shared" ref="L103:L110" si="91">J103+K103</f>
        <v>0</v>
      </c>
      <c r="M103" s="230"/>
      <c r="N103" s="45"/>
      <c r="O103" s="91">
        <f t="shared" ref="O103:O110" si="92">M103+N103</f>
        <v>0</v>
      </c>
      <c r="P103" s="291"/>
      <c r="Q103" s="297"/>
    </row>
    <row r="104" spans="1:17" ht="24" hidden="1" x14ac:dyDescent="0.25">
      <c r="A104" s="30">
        <v>2242</v>
      </c>
      <c r="B104" s="43" t="s">
        <v>101</v>
      </c>
      <c r="C104" s="190">
        <f t="shared" si="23"/>
        <v>0</v>
      </c>
      <c r="D104" s="264"/>
      <c r="E104" s="45"/>
      <c r="F104" s="95">
        <f t="shared" si="89"/>
        <v>0</v>
      </c>
      <c r="G104" s="230"/>
      <c r="H104" s="45"/>
      <c r="I104" s="91">
        <f t="shared" si="90"/>
        <v>0</v>
      </c>
      <c r="J104" s="264"/>
      <c r="K104" s="45"/>
      <c r="L104" s="95">
        <f t="shared" si="91"/>
        <v>0</v>
      </c>
      <c r="M104" s="230"/>
      <c r="N104" s="45"/>
      <c r="O104" s="91">
        <f t="shared" si="92"/>
        <v>0</v>
      </c>
      <c r="P104" s="291"/>
      <c r="Q104" s="297"/>
    </row>
    <row r="105" spans="1:17" ht="24" hidden="1" x14ac:dyDescent="0.25">
      <c r="A105" s="30">
        <v>2243</v>
      </c>
      <c r="B105" s="43" t="s">
        <v>102</v>
      </c>
      <c r="C105" s="190">
        <f t="shared" si="23"/>
        <v>0</v>
      </c>
      <c r="D105" s="264"/>
      <c r="E105" s="45"/>
      <c r="F105" s="95">
        <f t="shared" si="89"/>
        <v>0</v>
      </c>
      <c r="G105" s="230"/>
      <c r="H105" s="45"/>
      <c r="I105" s="91">
        <f t="shared" si="90"/>
        <v>0</v>
      </c>
      <c r="J105" s="264"/>
      <c r="K105" s="45"/>
      <c r="L105" s="95">
        <f t="shared" si="91"/>
        <v>0</v>
      </c>
      <c r="M105" s="230"/>
      <c r="N105" s="45"/>
      <c r="O105" s="91">
        <f t="shared" si="92"/>
        <v>0</v>
      </c>
      <c r="P105" s="291"/>
      <c r="Q105" s="297"/>
    </row>
    <row r="106" spans="1:17" hidden="1" x14ac:dyDescent="0.25">
      <c r="A106" s="30">
        <v>2244</v>
      </c>
      <c r="B106" s="43" t="s">
        <v>103</v>
      </c>
      <c r="C106" s="190">
        <f t="shared" si="23"/>
        <v>0</v>
      </c>
      <c r="D106" s="264"/>
      <c r="E106" s="45"/>
      <c r="F106" s="95">
        <f t="shared" si="89"/>
        <v>0</v>
      </c>
      <c r="G106" s="230"/>
      <c r="H106" s="45"/>
      <c r="I106" s="91">
        <f t="shared" si="90"/>
        <v>0</v>
      </c>
      <c r="J106" s="264"/>
      <c r="K106" s="45"/>
      <c r="L106" s="95">
        <f t="shared" si="91"/>
        <v>0</v>
      </c>
      <c r="M106" s="230"/>
      <c r="N106" s="45"/>
      <c r="O106" s="91">
        <f t="shared" si="92"/>
        <v>0</v>
      </c>
      <c r="P106" s="291"/>
      <c r="Q106" s="297"/>
    </row>
    <row r="107" spans="1:17" ht="24" hidden="1" x14ac:dyDescent="0.25">
      <c r="A107" s="30">
        <v>2246</v>
      </c>
      <c r="B107" s="43" t="s">
        <v>104</v>
      </c>
      <c r="C107" s="190">
        <f t="shared" si="23"/>
        <v>0</v>
      </c>
      <c r="D107" s="264"/>
      <c r="E107" s="45"/>
      <c r="F107" s="95">
        <f t="shared" si="89"/>
        <v>0</v>
      </c>
      <c r="G107" s="230"/>
      <c r="H107" s="45"/>
      <c r="I107" s="91">
        <f t="shared" si="90"/>
        <v>0</v>
      </c>
      <c r="J107" s="264"/>
      <c r="K107" s="45"/>
      <c r="L107" s="95">
        <f t="shared" si="91"/>
        <v>0</v>
      </c>
      <c r="M107" s="230"/>
      <c r="N107" s="45"/>
      <c r="O107" s="91">
        <f t="shared" si="92"/>
        <v>0</v>
      </c>
      <c r="P107" s="291"/>
      <c r="Q107" s="297"/>
    </row>
    <row r="108" spans="1:17" hidden="1" x14ac:dyDescent="0.25">
      <c r="A108" s="30">
        <v>2247</v>
      </c>
      <c r="B108" s="43" t="s">
        <v>105</v>
      </c>
      <c r="C108" s="190">
        <f t="shared" si="23"/>
        <v>0</v>
      </c>
      <c r="D108" s="264"/>
      <c r="E108" s="45"/>
      <c r="F108" s="95">
        <f t="shared" si="89"/>
        <v>0</v>
      </c>
      <c r="G108" s="230"/>
      <c r="H108" s="45"/>
      <c r="I108" s="91">
        <f t="shared" si="90"/>
        <v>0</v>
      </c>
      <c r="J108" s="264"/>
      <c r="K108" s="45"/>
      <c r="L108" s="95">
        <f t="shared" si="91"/>
        <v>0</v>
      </c>
      <c r="M108" s="230"/>
      <c r="N108" s="45"/>
      <c r="O108" s="91">
        <f t="shared" si="92"/>
        <v>0</v>
      </c>
      <c r="P108" s="291"/>
      <c r="Q108" s="297"/>
    </row>
    <row r="109" spans="1:17" ht="24" hidden="1" x14ac:dyDescent="0.25">
      <c r="A109" s="30">
        <v>2248</v>
      </c>
      <c r="B109" s="43" t="s">
        <v>106</v>
      </c>
      <c r="C109" s="190">
        <f t="shared" si="23"/>
        <v>0</v>
      </c>
      <c r="D109" s="264"/>
      <c r="E109" s="45"/>
      <c r="F109" s="95">
        <f t="shared" si="89"/>
        <v>0</v>
      </c>
      <c r="G109" s="230"/>
      <c r="H109" s="45"/>
      <c r="I109" s="91">
        <f t="shared" si="90"/>
        <v>0</v>
      </c>
      <c r="J109" s="264"/>
      <c r="K109" s="45"/>
      <c r="L109" s="95">
        <f t="shared" si="91"/>
        <v>0</v>
      </c>
      <c r="M109" s="230"/>
      <c r="N109" s="45"/>
      <c r="O109" s="91">
        <f t="shared" si="92"/>
        <v>0</v>
      </c>
      <c r="P109" s="291"/>
      <c r="Q109" s="297"/>
    </row>
    <row r="110" spans="1:17" ht="24" hidden="1" x14ac:dyDescent="0.25">
      <c r="A110" s="30">
        <v>2249</v>
      </c>
      <c r="B110" s="43" t="s">
        <v>107</v>
      </c>
      <c r="C110" s="190">
        <f t="shared" si="23"/>
        <v>0</v>
      </c>
      <c r="D110" s="264"/>
      <c r="E110" s="45"/>
      <c r="F110" s="95">
        <f t="shared" si="89"/>
        <v>0</v>
      </c>
      <c r="G110" s="230"/>
      <c r="H110" s="45"/>
      <c r="I110" s="91">
        <f t="shared" si="90"/>
        <v>0</v>
      </c>
      <c r="J110" s="264"/>
      <c r="K110" s="45"/>
      <c r="L110" s="95">
        <f t="shared" si="91"/>
        <v>0</v>
      </c>
      <c r="M110" s="230"/>
      <c r="N110" s="45"/>
      <c r="O110" s="91">
        <f t="shared" si="92"/>
        <v>0</v>
      </c>
      <c r="P110" s="291"/>
      <c r="Q110" s="297"/>
    </row>
    <row r="111" spans="1:17" hidden="1" x14ac:dyDescent="0.25">
      <c r="A111" s="75">
        <v>2250</v>
      </c>
      <c r="B111" s="43" t="s">
        <v>108</v>
      </c>
      <c r="C111" s="190">
        <f t="shared" si="23"/>
        <v>0</v>
      </c>
      <c r="D111" s="132">
        <f t="shared" ref="D111:E111" si="93">SUM(D112:D114)</f>
        <v>0</v>
      </c>
      <c r="E111" s="76">
        <f t="shared" si="93"/>
        <v>0</v>
      </c>
      <c r="F111" s="95">
        <f>SUM(F112:F114)</f>
        <v>0</v>
      </c>
      <c r="G111" s="231">
        <f t="shared" ref="G111:N111" si="94">SUM(G112:G114)</f>
        <v>0</v>
      </c>
      <c r="H111" s="76">
        <f t="shared" si="94"/>
        <v>0</v>
      </c>
      <c r="I111" s="91">
        <f t="shared" si="94"/>
        <v>0</v>
      </c>
      <c r="J111" s="132">
        <f t="shared" si="94"/>
        <v>0</v>
      </c>
      <c r="K111" s="76">
        <f t="shared" si="94"/>
        <v>0</v>
      </c>
      <c r="L111" s="95">
        <f t="shared" si="94"/>
        <v>0</v>
      </c>
      <c r="M111" s="231">
        <f t="shared" si="94"/>
        <v>0</v>
      </c>
      <c r="N111" s="76">
        <f t="shared" si="94"/>
        <v>0</v>
      </c>
      <c r="O111" s="91">
        <f>SUM(O112:O114)</f>
        <v>0</v>
      </c>
      <c r="P111" s="291"/>
      <c r="Q111" s="297"/>
    </row>
    <row r="112" spans="1:17" hidden="1" x14ac:dyDescent="0.25">
      <c r="A112" s="30">
        <v>2251</v>
      </c>
      <c r="B112" s="43" t="s">
        <v>109</v>
      </c>
      <c r="C112" s="190">
        <f t="shared" si="23"/>
        <v>0</v>
      </c>
      <c r="D112" s="264"/>
      <c r="E112" s="45"/>
      <c r="F112" s="95">
        <f t="shared" ref="F112:F114" si="95">D112+E112</f>
        <v>0</v>
      </c>
      <c r="G112" s="230"/>
      <c r="H112" s="45"/>
      <c r="I112" s="91">
        <f t="shared" ref="I112:I114" si="96">G112+H112</f>
        <v>0</v>
      </c>
      <c r="J112" s="264"/>
      <c r="K112" s="45"/>
      <c r="L112" s="95">
        <f t="shared" ref="L112:L114" si="97">J112+K112</f>
        <v>0</v>
      </c>
      <c r="M112" s="230"/>
      <c r="N112" s="45"/>
      <c r="O112" s="91">
        <f t="shared" ref="O112:O114" si="98">M112+N112</f>
        <v>0</v>
      </c>
      <c r="P112" s="291"/>
      <c r="Q112" s="297"/>
    </row>
    <row r="113" spans="1:17" ht="24" hidden="1" x14ac:dyDescent="0.25">
      <c r="A113" s="30">
        <v>2252</v>
      </c>
      <c r="B113" s="43" t="s">
        <v>110</v>
      </c>
      <c r="C113" s="190">
        <f t="shared" ref="C113:C176" si="99">SUM(F113,I113,L113,O113)</f>
        <v>0</v>
      </c>
      <c r="D113" s="264"/>
      <c r="E113" s="45"/>
      <c r="F113" s="95">
        <f t="shared" si="95"/>
        <v>0</v>
      </c>
      <c r="G113" s="230"/>
      <c r="H113" s="45"/>
      <c r="I113" s="91">
        <f t="shared" si="96"/>
        <v>0</v>
      </c>
      <c r="J113" s="264"/>
      <c r="K113" s="45"/>
      <c r="L113" s="95">
        <f t="shared" si="97"/>
        <v>0</v>
      </c>
      <c r="M113" s="230"/>
      <c r="N113" s="45"/>
      <c r="O113" s="91">
        <f t="shared" si="98"/>
        <v>0</v>
      </c>
      <c r="P113" s="291"/>
      <c r="Q113" s="297"/>
    </row>
    <row r="114" spans="1:17" ht="24" hidden="1" x14ac:dyDescent="0.25">
      <c r="A114" s="30">
        <v>2259</v>
      </c>
      <c r="B114" s="43" t="s">
        <v>111</v>
      </c>
      <c r="C114" s="190">
        <f t="shared" si="99"/>
        <v>0</v>
      </c>
      <c r="D114" s="264"/>
      <c r="E114" s="45"/>
      <c r="F114" s="95">
        <f t="shared" si="95"/>
        <v>0</v>
      </c>
      <c r="G114" s="230"/>
      <c r="H114" s="45"/>
      <c r="I114" s="91">
        <f t="shared" si="96"/>
        <v>0</v>
      </c>
      <c r="J114" s="264"/>
      <c r="K114" s="45"/>
      <c r="L114" s="95">
        <f t="shared" si="97"/>
        <v>0</v>
      </c>
      <c r="M114" s="230"/>
      <c r="N114" s="45"/>
      <c r="O114" s="91">
        <f t="shared" si="98"/>
        <v>0</v>
      </c>
      <c r="P114" s="291"/>
      <c r="Q114" s="297"/>
    </row>
    <row r="115" spans="1:17" hidden="1" x14ac:dyDescent="0.25">
      <c r="A115" s="75">
        <v>2260</v>
      </c>
      <c r="B115" s="43" t="s">
        <v>112</v>
      </c>
      <c r="C115" s="190">
        <f t="shared" si="99"/>
        <v>0</v>
      </c>
      <c r="D115" s="132">
        <f t="shared" ref="D115:E115" si="100">SUM(D116:D120)</f>
        <v>0</v>
      </c>
      <c r="E115" s="76">
        <f t="shared" si="100"/>
        <v>0</v>
      </c>
      <c r="F115" s="95">
        <f>SUM(F116:F120)</f>
        <v>0</v>
      </c>
      <c r="G115" s="231">
        <f t="shared" ref="G115:N115" si="101">SUM(G116:G120)</f>
        <v>0</v>
      </c>
      <c r="H115" s="76">
        <f t="shared" si="101"/>
        <v>0</v>
      </c>
      <c r="I115" s="91">
        <f t="shared" si="101"/>
        <v>0</v>
      </c>
      <c r="J115" s="132">
        <f t="shared" si="101"/>
        <v>0</v>
      </c>
      <c r="K115" s="76">
        <f t="shared" si="101"/>
        <v>0</v>
      </c>
      <c r="L115" s="95">
        <f t="shared" si="101"/>
        <v>0</v>
      </c>
      <c r="M115" s="231">
        <f t="shared" si="101"/>
        <v>0</v>
      </c>
      <c r="N115" s="76">
        <f t="shared" si="101"/>
        <v>0</v>
      </c>
      <c r="O115" s="91">
        <f>SUM(O116:O120)</f>
        <v>0</v>
      </c>
      <c r="P115" s="291"/>
      <c r="Q115" s="297"/>
    </row>
    <row r="116" spans="1:17" hidden="1" x14ac:dyDescent="0.25">
      <c r="A116" s="30">
        <v>2261</v>
      </c>
      <c r="B116" s="43" t="s">
        <v>113</v>
      </c>
      <c r="C116" s="190">
        <f t="shared" si="99"/>
        <v>0</v>
      </c>
      <c r="D116" s="264"/>
      <c r="E116" s="45"/>
      <c r="F116" s="95">
        <f t="shared" ref="F116:F120" si="102">D116+E116</f>
        <v>0</v>
      </c>
      <c r="G116" s="230"/>
      <c r="H116" s="45"/>
      <c r="I116" s="91">
        <f t="shared" ref="I116:I120" si="103">G116+H116</f>
        <v>0</v>
      </c>
      <c r="J116" s="264"/>
      <c r="K116" s="45"/>
      <c r="L116" s="95">
        <f t="shared" ref="L116:L120" si="104">J116+K116</f>
        <v>0</v>
      </c>
      <c r="M116" s="230"/>
      <c r="N116" s="45"/>
      <c r="O116" s="91">
        <f t="shared" ref="O116:O120" si="105">M116+N116</f>
        <v>0</v>
      </c>
      <c r="P116" s="291"/>
      <c r="Q116" s="297"/>
    </row>
    <row r="117" spans="1:17" hidden="1" x14ac:dyDescent="0.25">
      <c r="A117" s="30">
        <v>2262</v>
      </c>
      <c r="B117" s="43" t="s">
        <v>114</v>
      </c>
      <c r="C117" s="190">
        <f t="shared" si="99"/>
        <v>0</v>
      </c>
      <c r="D117" s="264"/>
      <c r="E117" s="45"/>
      <c r="F117" s="95">
        <f t="shared" si="102"/>
        <v>0</v>
      </c>
      <c r="G117" s="230"/>
      <c r="H117" s="45"/>
      <c r="I117" s="91">
        <f t="shared" si="103"/>
        <v>0</v>
      </c>
      <c r="J117" s="264"/>
      <c r="K117" s="45"/>
      <c r="L117" s="95">
        <f t="shared" si="104"/>
        <v>0</v>
      </c>
      <c r="M117" s="230"/>
      <c r="N117" s="45"/>
      <c r="O117" s="91">
        <f t="shared" si="105"/>
        <v>0</v>
      </c>
      <c r="P117" s="291"/>
      <c r="Q117" s="297"/>
    </row>
    <row r="118" spans="1:17" hidden="1" x14ac:dyDescent="0.25">
      <c r="A118" s="30">
        <v>2263</v>
      </c>
      <c r="B118" s="43" t="s">
        <v>115</v>
      </c>
      <c r="C118" s="190">
        <f t="shared" si="99"/>
        <v>0</v>
      </c>
      <c r="D118" s="264"/>
      <c r="E118" s="45"/>
      <c r="F118" s="95">
        <f t="shared" si="102"/>
        <v>0</v>
      </c>
      <c r="G118" s="230"/>
      <c r="H118" s="45"/>
      <c r="I118" s="91">
        <f t="shared" si="103"/>
        <v>0</v>
      </c>
      <c r="J118" s="264"/>
      <c r="K118" s="45"/>
      <c r="L118" s="95">
        <f t="shared" si="104"/>
        <v>0</v>
      </c>
      <c r="M118" s="230"/>
      <c r="N118" s="45"/>
      <c r="O118" s="91">
        <f t="shared" si="105"/>
        <v>0</v>
      </c>
      <c r="P118" s="291"/>
      <c r="Q118" s="297"/>
    </row>
    <row r="119" spans="1:17" ht="24" hidden="1" x14ac:dyDescent="0.25">
      <c r="A119" s="30">
        <v>2264</v>
      </c>
      <c r="B119" s="43" t="s">
        <v>116</v>
      </c>
      <c r="C119" s="190">
        <f t="shared" si="99"/>
        <v>0</v>
      </c>
      <c r="D119" s="264"/>
      <c r="E119" s="45"/>
      <c r="F119" s="95">
        <f t="shared" si="102"/>
        <v>0</v>
      </c>
      <c r="G119" s="230"/>
      <c r="H119" s="45"/>
      <c r="I119" s="91">
        <f t="shared" si="103"/>
        <v>0</v>
      </c>
      <c r="J119" s="264"/>
      <c r="K119" s="45"/>
      <c r="L119" s="95">
        <f t="shared" si="104"/>
        <v>0</v>
      </c>
      <c r="M119" s="230"/>
      <c r="N119" s="45"/>
      <c r="O119" s="91">
        <f t="shared" si="105"/>
        <v>0</v>
      </c>
      <c r="P119" s="291"/>
      <c r="Q119" s="297"/>
    </row>
    <row r="120" spans="1:17" hidden="1" x14ac:dyDescent="0.25">
      <c r="A120" s="30">
        <v>2269</v>
      </c>
      <c r="B120" s="43" t="s">
        <v>117</v>
      </c>
      <c r="C120" s="190">
        <f t="shared" si="99"/>
        <v>0</v>
      </c>
      <c r="D120" s="264"/>
      <c r="E120" s="45"/>
      <c r="F120" s="95">
        <f t="shared" si="102"/>
        <v>0</v>
      </c>
      <c r="G120" s="230"/>
      <c r="H120" s="45"/>
      <c r="I120" s="91">
        <f t="shared" si="103"/>
        <v>0</v>
      </c>
      <c r="J120" s="264"/>
      <c r="K120" s="45"/>
      <c r="L120" s="95">
        <f t="shared" si="104"/>
        <v>0</v>
      </c>
      <c r="M120" s="230"/>
      <c r="N120" s="45"/>
      <c r="O120" s="91">
        <f t="shared" si="105"/>
        <v>0</v>
      </c>
      <c r="P120" s="291"/>
      <c r="Q120" s="297"/>
    </row>
    <row r="121" spans="1:17" hidden="1" x14ac:dyDescent="0.25">
      <c r="A121" s="75">
        <v>2270</v>
      </c>
      <c r="B121" s="43" t="s">
        <v>118</v>
      </c>
      <c r="C121" s="190">
        <f t="shared" si="99"/>
        <v>0</v>
      </c>
      <c r="D121" s="132">
        <f t="shared" ref="D121:E121" si="106">SUM(D122:D126)</f>
        <v>0</v>
      </c>
      <c r="E121" s="76">
        <f t="shared" si="106"/>
        <v>0</v>
      </c>
      <c r="F121" s="95">
        <f>SUM(F122:F126)</f>
        <v>0</v>
      </c>
      <c r="G121" s="231">
        <f t="shared" ref="G121:N121" si="107">SUM(G122:G126)</f>
        <v>0</v>
      </c>
      <c r="H121" s="76">
        <f t="shared" si="107"/>
        <v>0</v>
      </c>
      <c r="I121" s="91">
        <f t="shared" si="107"/>
        <v>0</v>
      </c>
      <c r="J121" s="132">
        <f t="shared" si="107"/>
        <v>0</v>
      </c>
      <c r="K121" s="76">
        <f t="shared" si="107"/>
        <v>0</v>
      </c>
      <c r="L121" s="95">
        <f t="shared" si="107"/>
        <v>0</v>
      </c>
      <c r="M121" s="231">
        <f t="shared" si="107"/>
        <v>0</v>
      </c>
      <c r="N121" s="76">
        <f t="shared" si="107"/>
        <v>0</v>
      </c>
      <c r="O121" s="91">
        <f>SUM(O122:O126)</f>
        <v>0</v>
      </c>
      <c r="P121" s="291"/>
      <c r="Q121" s="297"/>
    </row>
    <row r="122" spans="1:17" hidden="1" x14ac:dyDescent="0.25">
      <c r="A122" s="30">
        <v>2272</v>
      </c>
      <c r="B122" s="94" t="s">
        <v>119</v>
      </c>
      <c r="C122" s="190">
        <f t="shared" si="99"/>
        <v>0</v>
      </c>
      <c r="D122" s="264"/>
      <c r="E122" s="45"/>
      <c r="F122" s="95">
        <f t="shared" ref="F122:F126" si="108">D122+E122</f>
        <v>0</v>
      </c>
      <c r="G122" s="230"/>
      <c r="H122" s="45"/>
      <c r="I122" s="91">
        <f t="shared" ref="I122:I126" si="109">G122+H122</f>
        <v>0</v>
      </c>
      <c r="J122" s="264"/>
      <c r="K122" s="45"/>
      <c r="L122" s="95">
        <f t="shared" ref="L122:L126" si="110">J122+K122</f>
        <v>0</v>
      </c>
      <c r="M122" s="230"/>
      <c r="N122" s="45"/>
      <c r="O122" s="91">
        <f t="shared" ref="O122:O126" si="111">M122+N122</f>
        <v>0</v>
      </c>
      <c r="P122" s="291"/>
      <c r="Q122" s="297"/>
    </row>
    <row r="123" spans="1:17" ht="24" hidden="1" x14ac:dyDescent="0.25">
      <c r="A123" s="30">
        <v>2274</v>
      </c>
      <c r="B123" s="120" t="s">
        <v>306</v>
      </c>
      <c r="C123" s="190">
        <f t="shared" si="99"/>
        <v>0</v>
      </c>
      <c r="D123" s="264"/>
      <c r="E123" s="45"/>
      <c r="F123" s="95">
        <f t="shared" si="108"/>
        <v>0</v>
      </c>
      <c r="G123" s="230"/>
      <c r="H123" s="45"/>
      <c r="I123" s="91">
        <f t="shared" si="109"/>
        <v>0</v>
      </c>
      <c r="J123" s="264"/>
      <c r="K123" s="45"/>
      <c r="L123" s="95">
        <f t="shared" si="110"/>
        <v>0</v>
      </c>
      <c r="M123" s="230"/>
      <c r="N123" s="45"/>
      <c r="O123" s="91">
        <f t="shared" si="111"/>
        <v>0</v>
      </c>
      <c r="P123" s="291"/>
      <c r="Q123" s="297"/>
    </row>
    <row r="124" spans="1:17" ht="24" hidden="1" x14ac:dyDescent="0.25">
      <c r="A124" s="30">
        <v>2275</v>
      </c>
      <c r="B124" s="43" t="s">
        <v>120</v>
      </c>
      <c r="C124" s="190">
        <f t="shared" si="99"/>
        <v>0</v>
      </c>
      <c r="D124" s="264"/>
      <c r="E124" s="45"/>
      <c r="F124" s="95">
        <f t="shared" si="108"/>
        <v>0</v>
      </c>
      <c r="G124" s="230"/>
      <c r="H124" s="45"/>
      <c r="I124" s="91">
        <f t="shared" si="109"/>
        <v>0</v>
      </c>
      <c r="J124" s="264"/>
      <c r="K124" s="45"/>
      <c r="L124" s="95">
        <f t="shared" si="110"/>
        <v>0</v>
      </c>
      <c r="M124" s="230"/>
      <c r="N124" s="45"/>
      <c r="O124" s="91">
        <f t="shared" si="111"/>
        <v>0</v>
      </c>
      <c r="P124" s="291"/>
      <c r="Q124" s="297"/>
    </row>
    <row r="125" spans="1:17" ht="36" hidden="1" x14ac:dyDescent="0.25">
      <c r="A125" s="30">
        <v>2276</v>
      </c>
      <c r="B125" s="43" t="s">
        <v>121</v>
      </c>
      <c r="C125" s="190">
        <f t="shared" si="99"/>
        <v>0</v>
      </c>
      <c r="D125" s="264"/>
      <c r="E125" s="45"/>
      <c r="F125" s="95">
        <f t="shared" si="108"/>
        <v>0</v>
      </c>
      <c r="G125" s="230"/>
      <c r="H125" s="45"/>
      <c r="I125" s="91">
        <f t="shared" si="109"/>
        <v>0</v>
      </c>
      <c r="J125" s="264"/>
      <c r="K125" s="45"/>
      <c r="L125" s="95">
        <f t="shared" si="110"/>
        <v>0</v>
      </c>
      <c r="M125" s="230"/>
      <c r="N125" s="45"/>
      <c r="O125" s="91">
        <f t="shared" si="111"/>
        <v>0</v>
      </c>
      <c r="P125" s="291"/>
      <c r="Q125" s="297"/>
    </row>
    <row r="126" spans="1:17" ht="24" hidden="1" x14ac:dyDescent="0.25">
      <c r="A126" s="30">
        <v>2279</v>
      </c>
      <c r="B126" s="43" t="s">
        <v>122</v>
      </c>
      <c r="C126" s="190">
        <f t="shared" si="99"/>
        <v>0</v>
      </c>
      <c r="D126" s="264"/>
      <c r="E126" s="45"/>
      <c r="F126" s="95">
        <f t="shared" si="108"/>
        <v>0</v>
      </c>
      <c r="G126" s="230"/>
      <c r="H126" s="45"/>
      <c r="I126" s="91">
        <f t="shared" si="109"/>
        <v>0</v>
      </c>
      <c r="J126" s="264"/>
      <c r="K126" s="45"/>
      <c r="L126" s="95">
        <f t="shared" si="110"/>
        <v>0</v>
      </c>
      <c r="M126" s="230"/>
      <c r="N126" s="45"/>
      <c r="O126" s="91">
        <f t="shared" si="111"/>
        <v>0</v>
      </c>
      <c r="P126" s="291"/>
      <c r="Q126" s="297"/>
    </row>
    <row r="127" spans="1:17" ht="24" hidden="1" x14ac:dyDescent="0.25">
      <c r="A127" s="657">
        <v>2280</v>
      </c>
      <c r="B127" s="40" t="s">
        <v>123</v>
      </c>
      <c r="C127" s="189">
        <f t="shared" si="99"/>
        <v>0</v>
      </c>
      <c r="D127" s="131">
        <f t="shared" ref="D127:O127" si="112">SUM(D128)</f>
        <v>0</v>
      </c>
      <c r="E127" s="79">
        <f>SUM(E128)</f>
        <v>0</v>
      </c>
      <c r="F127" s="176">
        <f t="shared" si="112"/>
        <v>0</v>
      </c>
      <c r="G127" s="233">
        <f t="shared" si="112"/>
        <v>0</v>
      </c>
      <c r="H127" s="79">
        <f t="shared" si="112"/>
        <v>0</v>
      </c>
      <c r="I127" s="90">
        <f t="shared" si="112"/>
        <v>0</v>
      </c>
      <c r="J127" s="131">
        <f t="shared" si="112"/>
        <v>0</v>
      </c>
      <c r="K127" s="79">
        <f t="shared" si="112"/>
        <v>0</v>
      </c>
      <c r="L127" s="176">
        <f t="shared" si="112"/>
        <v>0</v>
      </c>
      <c r="M127" s="233">
        <f t="shared" si="112"/>
        <v>0</v>
      </c>
      <c r="N127" s="79">
        <f t="shared" si="112"/>
        <v>0</v>
      </c>
      <c r="O127" s="91">
        <f t="shared" si="112"/>
        <v>0</v>
      </c>
      <c r="P127" s="291"/>
      <c r="Q127" s="297"/>
    </row>
    <row r="128" spans="1:17" ht="24" hidden="1" x14ac:dyDescent="0.25">
      <c r="A128" s="30">
        <v>2283</v>
      </c>
      <c r="B128" s="43" t="s">
        <v>124</v>
      </c>
      <c r="C128" s="190">
        <f t="shared" si="99"/>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99"/>
        <v>3569</v>
      </c>
      <c r="D129" s="130">
        <f t="shared" ref="D129:E129" si="113">SUM(D130,D135,D139,D140,D143,D150,D158,D159,D162)</f>
        <v>0</v>
      </c>
      <c r="E129" s="123">
        <f t="shared" si="113"/>
        <v>0</v>
      </c>
      <c r="F129" s="898">
        <f>SUM(F130,F135,F139,F140,F143,F150,F158,F159,F162)</f>
        <v>0</v>
      </c>
      <c r="G129" s="228">
        <f t="shared" ref="G129:N129" si="114">SUM(G130,G135,G139,G140,G143,G150,G158,G159,G162)</f>
        <v>0</v>
      </c>
      <c r="H129" s="123">
        <f t="shared" si="114"/>
        <v>3569</v>
      </c>
      <c r="I129" s="898">
        <f t="shared" si="114"/>
        <v>3569</v>
      </c>
      <c r="J129" s="130">
        <f t="shared" si="114"/>
        <v>0</v>
      </c>
      <c r="K129" s="38">
        <f t="shared" si="114"/>
        <v>0</v>
      </c>
      <c r="L129" s="175">
        <f t="shared" si="114"/>
        <v>0</v>
      </c>
      <c r="M129" s="228">
        <f t="shared" si="114"/>
        <v>0</v>
      </c>
      <c r="N129" s="38">
        <f t="shared" si="114"/>
        <v>0</v>
      </c>
      <c r="O129" s="123">
        <f>SUM(O130,O135,O139,O140,O143,O150,O158,O159,O162)</f>
        <v>0</v>
      </c>
      <c r="P129" s="293"/>
      <c r="Q129" s="297"/>
    </row>
    <row r="130" spans="1:17" ht="24" hidden="1" x14ac:dyDescent="0.25">
      <c r="A130" s="657">
        <v>2310</v>
      </c>
      <c r="B130" s="40" t="s">
        <v>126</v>
      </c>
      <c r="C130" s="189">
        <f t="shared" si="99"/>
        <v>0</v>
      </c>
      <c r="D130" s="131">
        <f t="shared" ref="D130:O130" si="115">SUM(D131:D134)</f>
        <v>0</v>
      </c>
      <c r="E130" s="79">
        <f t="shared" si="115"/>
        <v>0</v>
      </c>
      <c r="F130" s="176">
        <f t="shared" si="115"/>
        <v>0</v>
      </c>
      <c r="G130" s="233">
        <f t="shared" si="115"/>
        <v>0</v>
      </c>
      <c r="H130" s="79">
        <f t="shared" si="115"/>
        <v>0</v>
      </c>
      <c r="I130" s="90">
        <f t="shared" si="115"/>
        <v>0</v>
      </c>
      <c r="J130" s="131">
        <f t="shared" si="115"/>
        <v>0</v>
      </c>
      <c r="K130" s="79">
        <f t="shared" si="115"/>
        <v>0</v>
      </c>
      <c r="L130" s="176">
        <f t="shared" si="115"/>
        <v>0</v>
      </c>
      <c r="M130" s="233">
        <f t="shared" si="115"/>
        <v>0</v>
      </c>
      <c r="N130" s="79">
        <f t="shared" si="115"/>
        <v>0</v>
      </c>
      <c r="O130" s="90">
        <f t="shared" si="115"/>
        <v>0</v>
      </c>
      <c r="P130" s="290"/>
      <c r="Q130" s="297"/>
    </row>
    <row r="131" spans="1:17" hidden="1" x14ac:dyDescent="0.25">
      <c r="A131" s="30">
        <v>2311</v>
      </c>
      <c r="B131" s="43" t="s">
        <v>127</v>
      </c>
      <c r="C131" s="190">
        <f t="shared" si="99"/>
        <v>0</v>
      </c>
      <c r="D131" s="264"/>
      <c r="E131" s="45"/>
      <c r="F131" s="95">
        <f t="shared" ref="F131:F134" si="116">D131+E131</f>
        <v>0</v>
      </c>
      <c r="G131" s="230"/>
      <c r="H131" s="45"/>
      <c r="I131" s="91">
        <f t="shared" ref="I131:I134" si="117">G131+H131</f>
        <v>0</v>
      </c>
      <c r="J131" s="264"/>
      <c r="K131" s="45"/>
      <c r="L131" s="95">
        <f t="shared" ref="L131:L134" si="118">J131+K131</f>
        <v>0</v>
      </c>
      <c r="M131" s="230"/>
      <c r="N131" s="45"/>
      <c r="O131" s="91">
        <f t="shared" ref="O131:O134" si="119">M131+N131</f>
        <v>0</v>
      </c>
      <c r="P131" s="291"/>
      <c r="Q131" s="297"/>
    </row>
    <row r="132" spans="1:17" hidden="1" x14ac:dyDescent="0.25">
      <c r="A132" s="30">
        <v>2312</v>
      </c>
      <c r="B132" s="43" t="s">
        <v>128</v>
      </c>
      <c r="C132" s="190">
        <f t="shared" si="99"/>
        <v>0</v>
      </c>
      <c r="D132" s="264"/>
      <c r="E132" s="45"/>
      <c r="F132" s="95">
        <f t="shared" si="116"/>
        <v>0</v>
      </c>
      <c r="G132" s="230"/>
      <c r="H132" s="45"/>
      <c r="I132" s="91">
        <f t="shared" si="117"/>
        <v>0</v>
      </c>
      <c r="J132" s="264"/>
      <c r="K132" s="45"/>
      <c r="L132" s="95">
        <f t="shared" si="118"/>
        <v>0</v>
      </c>
      <c r="M132" s="230"/>
      <c r="N132" s="45"/>
      <c r="O132" s="91">
        <f t="shared" si="119"/>
        <v>0</v>
      </c>
      <c r="P132" s="291"/>
      <c r="Q132" s="297"/>
    </row>
    <row r="133" spans="1:17" hidden="1" x14ac:dyDescent="0.25">
      <c r="A133" s="30">
        <v>2313</v>
      </c>
      <c r="B133" s="43" t="s">
        <v>129</v>
      </c>
      <c r="C133" s="190">
        <f t="shared" si="99"/>
        <v>0</v>
      </c>
      <c r="D133" s="264"/>
      <c r="E133" s="45"/>
      <c r="F133" s="95">
        <f t="shared" si="116"/>
        <v>0</v>
      </c>
      <c r="G133" s="230"/>
      <c r="H133" s="45"/>
      <c r="I133" s="91">
        <f t="shared" si="117"/>
        <v>0</v>
      </c>
      <c r="J133" s="264"/>
      <c r="K133" s="45"/>
      <c r="L133" s="95">
        <f t="shared" si="118"/>
        <v>0</v>
      </c>
      <c r="M133" s="230"/>
      <c r="N133" s="45"/>
      <c r="O133" s="91">
        <f t="shared" si="119"/>
        <v>0</v>
      </c>
      <c r="P133" s="291"/>
      <c r="Q133" s="297"/>
    </row>
    <row r="134" spans="1:17" ht="47.25" hidden="1" customHeight="1" x14ac:dyDescent="0.25">
      <c r="A134" s="30">
        <v>2314</v>
      </c>
      <c r="B134" s="43" t="s">
        <v>307</v>
      </c>
      <c r="C134" s="190">
        <f t="shared" si="99"/>
        <v>0</v>
      </c>
      <c r="D134" s="264"/>
      <c r="E134" s="45"/>
      <c r="F134" s="95">
        <f t="shared" si="116"/>
        <v>0</v>
      </c>
      <c r="G134" s="230"/>
      <c r="H134" s="45"/>
      <c r="I134" s="91">
        <f t="shared" si="117"/>
        <v>0</v>
      </c>
      <c r="J134" s="264"/>
      <c r="K134" s="45"/>
      <c r="L134" s="95">
        <f t="shared" si="118"/>
        <v>0</v>
      </c>
      <c r="M134" s="230"/>
      <c r="N134" s="45"/>
      <c r="O134" s="91">
        <f t="shared" si="119"/>
        <v>0</v>
      </c>
      <c r="P134" s="291"/>
      <c r="Q134" s="297"/>
    </row>
    <row r="135" spans="1:17" hidden="1" x14ac:dyDescent="0.25">
      <c r="A135" s="75">
        <v>2320</v>
      </c>
      <c r="B135" s="43" t="s">
        <v>130</v>
      </c>
      <c r="C135" s="190">
        <f t="shared" si="99"/>
        <v>0</v>
      </c>
      <c r="D135" s="132">
        <f t="shared" ref="D135" si="120">SUM(D136:D138)</f>
        <v>0</v>
      </c>
      <c r="E135" s="76">
        <f>SUM(E136:E138)</f>
        <v>0</v>
      </c>
      <c r="F135" s="95">
        <f>SUM(F136:F138)</f>
        <v>0</v>
      </c>
      <c r="G135" s="231">
        <f t="shared" ref="G135" si="121">SUM(G136:G138)</f>
        <v>0</v>
      </c>
      <c r="H135" s="76">
        <f>SUM(H136:H138)</f>
        <v>0</v>
      </c>
      <c r="I135" s="91">
        <f t="shared" ref="I135:N135" si="122">SUM(I136:I138)</f>
        <v>0</v>
      </c>
      <c r="J135" s="132">
        <f t="shared" si="122"/>
        <v>0</v>
      </c>
      <c r="K135" s="76">
        <f t="shared" si="122"/>
        <v>0</v>
      </c>
      <c r="L135" s="95">
        <f t="shared" si="122"/>
        <v>0</v>
      </c>
      <c r="M135" s="231">
        <f t="shared" si="122"/>
        <v>0</v>
      </c>
      <c r="N135" s="76">
        <f t="shared" si="122"/>
        <v>0</v>
      </c>
      <c r="O135" s="91">
        <f>SUM(O136:O138)</f>
        <v>0</v>
      </c>
      <c r="P135" s="291"/>
      <c r="Q135" s="297"/>
    </row>
    <row r="136" spans="1:17" hidden="1" x14ac:dyDescent="0.25">
      <c r="A136" s="30">
        <v>2321</v>
      </c>
      <c r="B136" s="43" t="s">
        <v>131</v>
      </c>
      <c r="C136" s="190">
        <f t="shared" si="99"/>
        <v>0</v>
      </c>
      <c r="D136" s="264"/>
      <c r="E136" s="45"/>
      <c r="F136" s="95">
        <f t="shared" ref="F136:F139" si="123">D136+E136</f>
        <v>0</v>
      </c>
      <c r="G136" s="230"/>
      <c r="H136" s="45"/>
      <c r="I136" s="91">
        <f t="shared" ref="I136:I139" si="124">G136+H136</f>
        <v>0</v>
      </c>
      <c r="J136" s="264"/>
      <c r="K136" s="45"/>
      <c r="L136" s="95">
        <f t="shared" ref="L136:L139" si="125">J136+K136</f>
        <v>0</v>
      </c>
      <c r="M136" s="230"/>
      <c r="N136" s="45"/>
      <c r="O136" s="91">
        <f t="shared" ref="O136:O139" si="126">M136+N136</f>
        <v>0</v>
      </c>
      <c r="P136" s="291"/>
      <c r="Q136" s="297"/>
    </row>
    <row r="137" spans="1:17" hidden="1" x14ac:dyDescent="0.25">
      <c r="A137" s="30">
        <v>2322</v>
      </c>
      <c r="B137" s="43" t="s">
        <v>132</v>
      </c>
      <c r="C137" s="190">
        <f t="shared" si="99"/>
        <v>0</v>
      </c>
      <c r="D137" s="264"/>
      <c r="E137" s="45"/>
      <c r="F137" s="95">
        <f t="shared" si="123"/>
        <v>0</v>
      </c>
      <c r="G137" s="230"/>
      <c r="H137" s="45"/>
      <c r="I137" s="91">
        <f t="shared" si="124"/>
        <v>0</v>
      </c>
      <c r="J137" s="264"/>
      <c r="K137" s="45"/>
      <c r="L137" s="95">
        <f t="shared" si="125"/>
        <v>0</v>
      </c>
      <c r="M137" s="230"/>
      <c r="N137" s="45"/>
      <c r="O137" s="91">
        <f t="shared" si="126"/>
        <v>0</v>
      </c>
      <c r="P137" s="291"/>
      <c r="Q137" s="297"/>
    </row>
    <row r="138" spans="1:17" ht="10.5" hidden="1" customHeight="1" x14ac:dyDescent="0.25">
      <c r="A138" s="30">
        <v>2329</v>
      </c>
      <c r="B138" s="43" t="s">
        <v>133</v>
      </c>
      <c r="C138" s="190">
        <f t="shared" si="99"/>
        <v>0</v>
      </c>
      <c r="D138" s="264"/>
      <c r="E138" s="45"/>
      <c r="F138" s="95">
        <f t="shared" si="123"/>
        <v>0</v>
      </c>
      <c r="G138" s="230"/>
      <c r="H138" s="45"/>
      <c r="I138" s="91">
        <f t="shared" si="124"/>
        <v>0</v>
      </c>
      <c r="J138" s="264"/>
      <c r="K138" s="45"/>
      <c r="L138" s="95">
        <f t="shared" si="125"/>
        <v>0</v>
      </c>
      <c r="M138" s="230"/>
      <c r="N138" s="45"/>
      <c r="O138" s="91">
        <f t="shared" si="126"/>
        <v>0</v>
      </c>
      <c r="P138" s="291"/>
      <c r="Q138" s="297"/>
    </row>
    <row r="139" spans="1:17" hidden="1" x14ac:dyDescent="0.25">
      <c r="A139" s="75">
        <v>2330</v>
      </c>
      <c r="B139" s="43" t="s">
        <v>134</v>
      </c>
      <c r="C139" s="190">
        <f t="shared" si="99"/>
        <v>0</v>
      </c>
      <c r="D139" s="264"/>
      <c r="E139" s="45"/>
      <c r="F139" s="95">
        <f t="shared" si="123"/>
        <v>0</v>
      </c>
      <c r="G139" s="230"/>
      <c r="H139" s="45"/>
      <c r="I139" s="91">
        <f t="shared" si="124"/>
        <v>0</v>
      </c>
      <c r="J139" s="264"/>
      <c r="K139" s="45"/>
      <c r="L139" s="95">
        <f t="shared" si="125"/>
        <v>0</v>
      </c>
      <c r="M139" s="230"/>
      <c r="N139" s="45"/>
      <c r="O139" s="91">
        <f t="shared" si="126"/>
        <v>0</v>
      </c>
      <c r="P139" s="291"/>
      <c r="Q139" s="297"/>
    </row>
    <row r="140" spans="1:17" ht="48" x14ac:dyDescent="0.25">
      <c r="A140" s="75">
        <v>2340</v>
      </c>
      <c r="B140" s="43" t="s">
        <v>135</v>
      </c>
      <c r="C140" s="190">
        <f t="shared" si="99"/>
        <v>211</v>
      </c>
      <c r="D140" s="132">
        <f t="shared" ref="D140" si="127">SUM(D141:D142)</f>
        <v>0</v>
      </c>
      <c r="E140" s="91">
        <f>SUM(E141:E142)</f>
        <v>0</v>
      </c>
      <c r="F140" s="899">
        <f>SUM(F141:F142)</f>
        <v>0</v>
      </c>
      <c r="G140" s="231">
        <f t="shared" ref="G140:N140" si="128">SUM(G141:G142)</f>
        <v>0</v>
      </c>
      <c r="H140" s="91">
        <f t="shared" si="128"/>
        <v>211</v>
      </c>
      <c r="I140" s="899">
        <f t="shared" si="128"/>
        <v>211</v>
      </c>
      <c r="J140" s="132">
        <f t="shared" si="128"/>
        <v>0</v>
      </c>
      <c r="K140" s="76">
        <f t="shared" si="128"/>
        <v>0</v>
      </c>
      <c r="L140" s="95">
        <f t="shared" si="128"/>
        <v>0</v>
      </c>
      <c r="M140" s="231">
        <f t="shared" si="128"/>
        <v>0</v>
      </c>
      <c r="N140" s="76">
        <f t="shared" si="128"/>
        <v>0</v>
      </c>
      <c r="O140" s="91">
        <f>SUM(O141:O142)</f>
        <v>0</v>
      </c>
      <c r="P140" s="291"/>
      <c r="Q140" s="297"/>
    </row>
    <row r="141" spans="1:17" x14ac:dyDescent="0.25">
      <c r="A141" s="30">
        <v>2341</v>
      </c>
      <c r="B141" s="43" t="s">
        <v>136</v>
      </c>
      <c r="C141" s="190">
        <f t="shared" si="99"/>
        <v>211</v>
      </c>
      <c r="D141" s="264"/>
      <c r="E141" s="705"/>
      <c r="F141" s="899">
        <f t="shared" ref="F141:F142" si="129">D141+E141</f>
        <v>0</v>
      </c>
      <c r="G141" s="230"/>
      <c r="H141" s="705">
        <v>211</v>
      </c>
      <c r="I141" s="899">
        <f t="shared" ref="I141:I142" si="130">G141+H141</f>
        <v>211</v>
      </c>
      <c r="J141" s="264"/>
      <c r="K141" s="45"/>
      <c r="L141" s="95">
        <f t="shared" ref="L141:L142" si="131">J141+K141</f>
        <v>0</v>
      </c>
      <c r="M141" s="230"/>
      <c r="N141" s="45"/>
      <c r="O141" s="91">
        <f t="shared" ref="O141:O142" si="132">M141+N141</f>
        <v>0</v>
      </c>
      <c r="P141" s="291" t="s">
        <v>660</v>
      </c>
      <c r="Q141" s="297"/>
    </row>
    <row r="142" spans="1:17" ht="24" hidden="1" x14ac:dyDescent="0.25">
      <c r="A142" s="30">
        <v>2344</v>
      </c>
      <c r="B142" s="43" t="s">
        <v>137</v>
      </c>
      <c r="C142" s="190">
        <f t="shared" si="99"/>
        <v>0</v>
      </c>
      <c r="D142" s="264"/>
      <c r="E142" s="45"/>
      <c r="F142" s="95">
        <f t="shared" si="129"/>
        <v>0</v>
      </c>
      <c r="G142" s="230"/>
      <c r="H142" s="45"/>
      <c r="I142" s="91">
        <f t="shared" si="130"/>
        <v>0</v>
      </c>
      <c r="J142" s="264"/>
      <c r="K142" s="45"/>
      <c r="L142" s="95">
        <f t="shared" si="131"/>
        <v>0</v>
      </c>
      <c r="M142" s="230"/>
      <c r="N142" s="45"/>
      <c r="O142" s="91">
        <f t="shared" si="132"/>
        <v>0</v>
      </c>
      <c r="P142" s="291"/>
      <c r="Q142" s="297"/>
    </row>
    <row r="143" spans="1:17" ht="24" hidden="1" x14ac:dyDescent="0.25">
      <c r="A143" s="73">
        <v>2350</v>
      </c>
      <c r="B143" s="58" t="s">
        <v>138</v>
      </c>
      <c r="C143" s="195">
        <f t="shared" si="99"/>
        <v>0</v>
      </c>
      <c r="D143" s="86">
        <f t="shared" ref="D143" si="133">SUM(D144:D149)</f>
        <v>0</v>
      </c>
      <c r="E143" s="74">
        <f>SUM(E144:E149)</f>
        <v>0</v>
      </c>
      <c r="F143" s="174">
        <f>SUM(F144:F149)</f>
        <v>0</v>
      </c>
      <c r="G143" s="229">
        <f t="shared" ref="G143:N143" si="134">SUM(G144:G149)</f>
        <v>0</v>
      </c>
      <c r="H143" s="74">
        <f t="shared" si="134"/>
        <v>0</v>
      </c>
      <c r="I143" s="154">
        <f t="shared" si="134"/>
        <v>0</v>
      </c>
      <c r="J143" s="86">
        <f t="shared" si="134"/>
        <v>0</v>
      </c>
      <c r="K143" s="74">
        <f t="shared" si="134"/>
        <v>0</v>
      </c>
      <c r="L143" s="174">
        <f t="shared" si="134"/>
        <v>0</v>
      </c>
      <c r="M143" s="229">
        <f t="shared" si="134"/>
        <v>0</v>
      </c>
      <c r="N143" s="74">
        <f t="shared" si="134"/>
        <v>0</v>
      </c>
      <c r="O143" s="154">
        <f>SUM(O144:O149)</f>
        <v>0</v>
      </c>
      <c r="P143" s="292"/>
      <c r="Q143" s="297"/>
    </row>
    <row r="144" spans="1:17" hidden="1" x14ac:dyDescent="0.25">
      <c r="A144" s="27">
        <v>2351</v>
      </c>
      <c r="B144" s="40" t="s">
        <v>139</v>
      </c>
      <c r="C144" s="189">
        <f t="shared" si="99"/>
        <v>0</v>
      </c>
      <c r="D144" s="263"/>
      <c r="E144" s="42"/>
      <c r="F144" s="176">
        <f t="shared" ref="F144:F149" si="135">D144+E144</f>
        <v>0</v>
      </c>
      <c r="G144" s="220"/>
      <c r="H144" s="42"/>
      <c r="I144" s="90">
        <f t="shared" ref="I144:I149" si="136">G144+H144</f>
        <v>0</v>
      </c>
      <c r="J144" s="263"/>
      <c r="K144" s="42"/>
      <c r="L144" s="176">
        <f t="shared" ref="L144:L149" si="137">J144+K144</f>
        <v>0</v>
      </c>
      <c r="M144" s="220"/>
      <c r="N144" s="42"/>
      <c r="O144" s="90">
        <f t="shared" ref="O144:O149" si="138">M144+N144</f>
        <v>0</v>
      </c>
      <c r="P144" s="290"/>
      <c r="Q144" s="297"/>
    </row>
    <row r="145" spans="1:17" hidden="1" x14ac:dyDescent="0.25">
      <c r="A145" s="30">
        <v>2352</v>
      </c>
      <c r="B145" s="43" t="s">
        <v>140</v>
      </c>
      <c r="C145" s="190">
        <f t="shared" si="99"/>
        <v>0</v>
      </c>
      <c r="D145" s="264"/>
      <c r="E145" s="45"/>
      <c r="F145" s="95">
        <f t="shared" si="135"/>
        <v>0</v>
      </c>
      <c r="G145" s="230"/>
      <c r="H145" s="45"/>
      <c r="I145" s="91">
        <f t="shared" si="136"/>
        <v>0</v>
      </c>
      <c r="J145" s="264"/>
      <c r="K145" s="45"/>
      <c r="L145" s="95">
        <f t="shared" si="137"/>
        <v>0</v>
      </c>
      <c r="M145" s="230"/>
      <c r="N145" s="45"/>
      <c r="O145" s="91">
        <f t="shared" si="138"/>
        <v>0</v>
      </c>
      <c r="P145" s="291"/>
      <c r="Q145" s="297"/>
    </row>
    <row r="146" spans="1:17" ht="24" hidden="1" x14ac:dyDescent="0.25">
      <c r="A146" s="30">
        <v>2353</v>
      </c>
      <c r="B146" s="43" t="s">
        <v>141</v>
      </c>
      <c r="C146" s="190">
        <f t="shared" si="99"/>
        <v>0</v>
      </c>
      <c r="D146" s="264"/>
      <c r="E146" s="45"/>
      <c r="F146" s="95">
        <f t="shared" si="135"/>
        <v>0</v>
      </c>
      <c r="G146" s="230"/>
      <c r="H146" s="45"/>
      <c r="I146" s="91">
        <f t="shared" si="136"/>
        <v>0</v>
      </c>
      <c r="J146" s="264"/>
      <c r="K146" s="45"/>
      <c r="L146" s="95">
        <f t="shared" si="137"/>
        <v>0</v>
      </c>
      <c r="M146" s="230"/>
      <c r="N146" s="45"/>
      <c r="O146" s="91">
        <f t="shared" si="138"/>
        <v>0</v>
      </c>
      <c r="P146" s="291"/>
      <c r="Q146" s="297"/>
    </row>
    <row r="147" spans="1:17" ht="24" hidden="1" x14ac:dyDescent="0.25">
      <c r="A147" s="30">
        <v>2354</v>
      </c>
      <c r="B147" s="43" t="s">
        <v>142</v>
      </c>
      <c r="C147" s="190">
        <f t="shared" si="99"/>
        <v>0</v>
      </c>
      <c r="D147" s="264"/>
      <c r="E147" s="45"/>
      <c r="F147" s="95">
        <f t="shared" si="135"/>
        <v>0</v>
      </c>
      <c r="G147" s="230"/>
      <c r="H147" s="45"/>
      <c r="I147" s="91">
        <f t="shared" si="136"/>
        <v>0</v>
      </c>
      <c r="J147" s="264"/>
      <c r="K147" s="45"/>
      <c r="L147" s="95">
        <f t="shared" si="137"/>
        <v>0</v>
      </c>
      <c r="M147" s="230"/>
      <c r="N147" s="45"/>
      <c r="O147" s="91">
        <f t="shared" si="138"/>
        <v>0</v>
      </c>
      <c r="P147" s="291"/>
      <c r="Q147" s="297"/>
    </row>
    <row r="148" spans="1:17" ht="24" hidden="1" x14ac:dyDescent="0.25">
      <c r="A148" s="30">
        <v>2355</v>
      </c>
      <c r="B148" s="43" t="s">
        <v>143</v>
      </c>
      <c r="C148" s="190">
        <f t="shared" si="99"/>
        <v>0</v>
      </c>
      <c r="D148" s="264"/>
      <c r="E148" s="45"/>
      <c r="F148" s="95">
        <f t="shared" si="135"/>
        <v>0</v>
      </c>
      <c r="G148" s="230"/>
      <c r="H148" s="45"/>
      <c r="I148" s="91">
        <f t="shared" si="136"/>
        <v>0</v>
      </c>
      <c r="J148" s="264"/>
      <c r="K148" s="45"/>
      <c r="L148" s="95">
        <f t="shared" si="137"/>
        <v>0</v>
      </c>
      <c r="M148" s="230"/>
      <c r="N148" s="45"/>
      <c r="O148" s="91">
        <f t="shared" si="138"/>
        <v>0</v>
      </c>
      <c r="P148" s="291"/>
      <c r="Q148" s="297"/>
    </row>
    <row r="149" spans="1:17" ht="24" hidden="1" x14ac:dyDescent="0.25">
      <c r="A149" s="30">
        <v>2359</v>
      </c>
      <c r="B149" s="43" t="s">
        <v>144</v>
      </c>
      <c r="C149" s="190">
        <f t="shared" si="99"/>
        <v>0</v>
      </c>
      <c r="D149" s="264"/>
      <c r="E149" s="45"/>
      <c r="F149" s="95">
        <f t="shared" si="135"/>
        <v>0</v>
      </c>
      <c r="G149" s="230"/>
      <c r="H149" s="45"/>
      <c r="I149" s="91">
        <f t="shared" si="136"/>
        <v>0</v>
      </c>
      <c r="J149" s="264"/>
      <c r="K149" s="45"/>
      <c r="L149" s="95">
        <f t="shared" si="137"/>
        <v>0</v>
      </c>
      <c r="M149" s="230"/>
      <c r="N149" s="45"/>
      <c r="O149" s="91">
        <f t="shared" si="138"/>
        <v>0</v>
      </c>
      <c r="P149" s="291"/>
      <c r="Q149" s="297"/>
    </row>
    <row r="150" spans="1:17" ht="24.75" customHeight="1" x14ac:dyDescent="0.25">
      <c r="A150" s="75">
        <v>2360</v>
      </c>
      <c r="B150" s="43" t="s">
        <v>145</v>
      </c>
      <c r="C150" s="190">
        <f t="shared" si="99"/>
        <v>3358</v>
      </c>
      <c r="D150" s="132">
        <f t="shared" ref="D150" si="139">SUM(D151:D157)</f>
        <v>0</v>
      </c>
      <c r="E150" s="91">
        <f>SUM(E151:E157)</f>
        <v>0</v>
      </c>
      <c r="F150" s="899">
        <f>SUM(F151:F157)</f>
        <v>0</v>
      </c>
      <c r="G150" s="231">
        <f t="shared" ref="G150:N150" si="140">SUM(G151:G157)</f>
        <v>0</v>
      </c>
      <c r="H150" s="91">
        <f t="shared" si="140"/>
        <v>3358</v>
      </c>
      <c r="I150" s="899">
        <f t="shared" si="140"/>
        <v>3358</v>
      </c>
      <c r="J150" s="132">
        <f t="shared" si="140"/>
        <v>0</v>
      </c>
      <c r="K150" s="76">
        <f t="shared" si="140"/>
        <v>0</v>
      </c>
      <c r="L150" s="95">
        <f t="shared" si="140"/>
        <v>0</v>
      </c>
      <c r="M150" s="231">
        <f t="shared" si="140"/>
        <v>0</v>
      </c>
      <c r="N150" s="76">
        <f t="shared" si="140"/>
        <v>0</v>
      </c>
      <c r="O150" s="91">
        <f>SUM(O151:O157)</f>
        <v>0</v>
      </c>
      <c r="P150" s="291"/>
      <c r="Q150" s="297"/>
    </row>
    <row r="151" spans="1:17" hidden="1" x14ac:dyDescent="0.25">
      <c r="A151" s="29">
        <v>2361</v>
      </c>
      <c r="B151" s="43" t="s">
        <v>146</v>
      </c>
      <c r="C151" s="190">
        <f t="shared" si="99"/>
        <v>0</v>
      </c>
      <c r="D151" s="264"/>
      <c r="E151" s="45"/>
      <c r="F151" s="95">
        <f t="shared" ref="F151:F158" si="141">D151+E151</f>
        <v>0</v>
      </c>
      <c r="G151" s="230"/>
      <c r="H151" s="45"/>
      <c r="I151" s="91">
        <f t="shared" ref="I151:I158" si="142">G151+H151</f>
        <v>0</v>
      </c>
      <c r="J151" s="264"/>
      <c r="K151" s="45"/>
      <c r="L151" s="95">
        <f t="shared" ref="L151:L158" si="143">J151+K151</f>
        <v>0</v>
      </c>
      <c r="M151" s="230"/>
      <c r="N151" s="45"/>
      <c r="O151" s="91">
        <f t="shared" ref="O151:O158" si="144">M151+N151</f>
        <v>0</v>
      </c>
      <c r="P151" s="291"/>
      <c r="Q151" s="297"/>
    </row>
    <row r="152" spans="1:17" ht="24" hidden="1" x14ac:dyDescent="0.25">
      <c r="A152" s="29">
        <v>2362</v>
      </c>
      <c r="B152" s="43" t="s">
        <v>147</v>
      </c>
      <c r="C152" s="190">
        <f t="shared" si="99"/>
        <v>0</v>
      </c>
      <c r="D152" s="264"/>
      <c r="E152" s="45"/>
      <c r="F152" s="95">
        <f t="shared" si="141"/>
        <v>0</v>
      </c>
      <c r="G152" s="230"/>
      <c r="H152" s="45"/>
      <c r="I152" s="91">
        <f t="shared" si="142"/>
        <v>0</v>
      </c>
      <c r="J152" s="264"/>
      <c r="K152" s="45"/>
      <c r="L152" s="95">
        <f t="shared" si="143"/>
        <v>0</v>
      </c>
      <c r="M152" s="230"/>
      <c r="N152" s="45"/>
      <c r="O152" s="91">
        <f t="shared" si="144"/>
        <v>0</v>
      </c>
      <c r="P152" s="291"/>
      <c r="Q152" s="297"/>
    </row>
    <row r="153" spans="1:17" x14ac:dyDescent="0.25">
      <c r="A153" s="29">
        <v>2363</v>
      </c>
      <c r="B153" s="43" t="s">
        <v>148</v>
      </c>
      <c r="C153" s="190">
        <f t="shared" si="99"/>
        <v>2835</v>
      </c>
      <c r="D153" s="264"/>
      <c r="E153" s="705"/>
      <c r="F153" s="899">
        <f t="shared" si="141"/>
        <v>0</v>
      </c>
      <c r="G153" s="230"/>
      <c r="H153" s="705">
        <v>2835</v>
      </c>
      <c r="I153" s="899">
        <f t="shared" si="142"/>
        <v>2835</v>
      </c>
      <c r="J153" s="264"/>
      <c r="K153" s="45"/>
      <c r="L153" s="95">
        <f t="shared" si="143"/>
        <v>0</v>
      </c>
      <c r="M153" s="230"/>
      <c r="N153" s="45"/>
      <c r="O153" s="91">
        <f t="shared" si="144"/>
        <v>0</v>
      </c>
      <c r="P153" s="291" t="s">
        <v>661</v>
      </c>
      <c r="Q153" s="297"/>
    </row>
    <row r="154" spans="1:17" hidden="1" x14ac:dyDescent="0.25">
      <c r="A154" s="29">
        <v>2364</v>
      </c>
      <c r="B154" s="43" t="s">
        <v>149</v>
      </c>
      <c r="C154" s="190">
        <f t="shared" si="99"/>
        <v>0</v>
      </c>
      <c r="D154" s="264"/>
      <c r="E154" s="45"/>
      <c r="F154" s="95">
        <f t="shared" si="141"/>
        <v>0</v>
      </c>
      <c r="G154" s="230"/>
      <c r="H154" s="45"/>
      <c r="I154" s="91">
        <f t="shared" si="142"/>
        <v>0</v>
      </c>
      <c r="J154" s="264"/>
      <c r="K154" s="45"/>
      <c r="L154" s="95">
        <f t="shared" si="143"/>
        <v>0</v>
      </c>
      <c r="M154" s="230"/>
      <c r="N154" s="45"/>
      <c r="O154" s="91">
        <f t="shared" si="144"/>
        <v>0</v>
      </c>
      <c r="P154" s="291"/>
      <c r="Q154" s="297"/>
    </row>
    <row r="155" spans="1:17" ht="12.75" hidden="1" customHeight="1" x14ac:dyDescent="0.25">
      <c r="A155" s="29">
        <v>2365</v>
      </c>
      <c r="B155" s="43" t="s">
        <v>150</v>
      </c>
      <c r="C155" s="190">
        <f t="shared" si="99"/>
        <v>0</v>
      </c>
      <c r="D155" s="264"/>
      <c r="E155" s="45"/>
      <c r="F155" s="95">
        <f t="shared" si="141"/>
        <v>0</v>
      </c>
      <c r="G155" s="230"/>
      <c r="H155" s="45"/>
      <c r="I155" s="91">
        <f t="shared" si="142"/>
        <v>0</v>
      </c>
      <c r="J155" s="264"/>
      <c r="K155" s="45"/>
      <c r="L155" s="95">
        <f t="shared" si="143"/>
        <v>0</v>
      </c>
      <c r="M155" s="230"/>
      <c r="N155" s="45"/>
      <c r="O155" s="91">
        <f t="shared" si="144"/>
        <v>0</v>
      </c>
      <c r="P155" s="291"/>
      <c r="Q155" s="297"/>
    </row>
    <row r="156" spans="1:17" ht="36" hidden="1" x14ac:dyDescent="0.25">
      <c r="A156" s="29">
        <v>2366</v>
      </c>
      <c r="B156" s="43" t="s">
        <v>151</v>
      </c>
      <c r="C156" s="190">
        <f t="shared" si="99"/>
        <v>0</v>
      </c>
      <c r="D156" s="264"/>
      <c r="E156" s="45"/>
      <c r="F156" s="95">
        <f t="shared" si="141"/>
        <v>0</v>
      </c>
      <c r="G156" s="230"/>
      <c r="H156" s="45"/>
      <c r="I156" s="91">
        <f t="shared" si="142"/>
        <v>0</v>
      </c>
      <c r="J156" s="264"/>
      <c r="K156" s="45"/>
      <c r="L156" s="95">
        <f t="shared" si="143"/>
        <v>0</v>
      </c>
      <c r="M156" s="230"/>
      <c r="N156" s="45"/>
      <c r="O156" s="91">
        <f t="shared" si="144"/>
        <v>0</v>
      </c>
      <c r="P156" s="291"/>
      <c r="Q156" s="297"/>
    </row>
    <row r="157" spans="1:17" ht="48" x14ac:dyDescent="0.25">
      <c r="A157" s="29">
        <v>2369</v>
      </c>
      <c r="B157" s="43" t="s">
        <v>152</v>
      </c>
      <c r="C157" s="190">
        <f t="shared" si="99"/>
        <v>523</v>
      </c>
      <c r="D157" s="264"/>
      <c r="E157" s="705"/>
      <c r="F157" s="899">
        <f t="shared" si="141"/>
        <v>0</v>
      </c>
      <c r="G157" s="230"/>
      <c r="H157" s="705">
        <v>523</v>
      </c>
      <c r="I157" s="899">
        <f t="shared" si="142"/>
        <v>523</v>
      </c>
      <c r="J157" s="264"/>
      <c r="K157" s="45"/>
      <c r="L157" s="95">
        <f t="shared" si="143"/>
        <v>0</v>
      </c>
      <c r="M157" s="230"/>
      <c r="N157" s="45"/>
      <c r="O157" s="91">
        <f t="shared" si="144"/>
        <v>0</v>
      </c>
      <c r="P157" s="333" t="s">
        <v>662</v>
      </c>
      <c r="Q157" s="297"/>
    </row>
    <row r="158" spans="1:17" hidden="1" x14ac:dyDescent="0.25">
      <c r="A158" s="73">
        <v>2370</v>
      </c>
      <c r="B158" s="58" t="s">
        <v>153</v>
      </c>
      <c r="C158" s="195">
        <f t="shared" si="99"/>
        <v>0</v>
      </c>
      <c r="D158" s="261"/>
      <c r="E158" s="77"/>
      <c r="F158" s="174">
        <f t="shared" si="141"/>
        <v>0</v>
      </c>
      <c r="G158" s="232"/>
      <c r="H158" s="77"/>
      <c r="I158" s="154">
        <f t="shared" si="142"/>
        <v>0</v>
      </c>
      <c r="J158" s="261"/>
      <c r="K158" s="77"/>
      <c r="L158" s="174">
        <f t="shared" si="143"/>
        <v>0</v>
      </c>
      <c r="M158" s="232"/>
      <c r="N158" s="77"/>
      <c r="O158" s="154">
        <f t="shared" si="144"/>
        <v>0</v>
      </c>
      <c r="P158" s="292"/>
      <c r="Q158" s="297"/>
    </row>
    <row r="159" spans="1:17" hidden="1" x14ac:dyDescent="0.25">
      <c r="A159" s="73">
        <v>2380</v>
      </c>
      <c r="B159" s="58" t="s">
        <v>154</v>
      </c>
      <c r="C159" s="195">
        <f t="shared" si="99"/>
        <v>0</v>
      </c>
      <c r="D159" s="86">
        <f t="shared" ref="D159:E159" si="145">SUM(D160:D161)</f>
        <v>0</v>
      </c>
      <c r="E159" s="74">
        <f t="shared" si="145"/>
        <v>0</v>
      </c>
      <c r="F159" s="174">
        <f>SUM(F160:F161)</f>
        <v>0</v>
      </c>
      <c r="G159" s="229">
        <f t="shared" ref="G159:N159" si="146">SUM(G160:G161)</f>
        <v>0</v>
      </c>
      <c r="H159" s="74">
        <f t="shared" si="146"/>
        <v>0</v>
      </c>
      <c r="I159" s="154">
        <f t="shared" si="146"/>
        <v>0</v>
      </c>
      <c r="J159" s="86">
        <f t="shared" si="146"/>
        <v>0</v>
      </c>
      <c r="K159" s="74">
        <f t="shared" si="146"/>
        <v>0</v>
      </c>
      <c r="L159" s="174">
        <f t="shared" si="146"/>
        <v>0</v>
      </c>
      <c r="M159" s="229">
        <f t="shared" si="146"/>
        <v>0</v>
      </c>
      <c r="N159" s="74">
        <f t="shared" si="146"/>
        <v>0</v>
      </c>
      <c r="O159" s="154">
        <f>SUM(O160:O161)</f>
        <v>0</v>
      </c>
      <c r="P159" s="292"/>
      <c r="Q159" s="297"/>
    </row>
    <row r="160" spans="1:17" hidden="1" x14ac:dyDescent="0.25">
      <c r="A160" s="26">
        <v>2381</v>
      </c>
      <c r="B160" s="40" t="s">
        <v>155</v>
      </c>
      <c r="C160" s="189">
        <f t="shared" si="99"/>
        <v>0</v>
      </c>
      <c r="D160" s="263"/>
      <c r="E160" s="42"/>
      <c r="F160" s="176">
        <f t="shared" ref="F160:F163" si="147">D160+E160</f>
        <v>0</v>
      </c>
      <c r="G160" s="220"/>
      <c r="H160" s="42"/>
      <c r="I160" s="90">
        <f t="shared" ref="I160:I163" si="148">G160+H160</f>
        <v>0</v>
      </c>
      <c r="J160" s="263"/>
      <c r="K160" s="42"/>
      <c r="L160" s="176">
        <f t="shared" ref="L160:L163" si="149">J160+K160</f>
        <v>0</v>
      </c>
      <c r="M160" s="220"/>
      <c r="N160" s="42"/>
      <c r="O160" s="90">
        <f t="shared" ref="O160:O163" si="150">M160+N160</f>
        <v>0</v>
      </c>
      <c r="P160" s="290"/>
      <c r="Q160" s="297"/>
    </row>
    <row r="161" spans="1:17" ht="24" hidden="1" x14ac:dyDescent="0.25">
      <c r="A161" s="29">
        <v>2389</v>
      </c>
      <c r="B161" s="43" t="s">
        <v>156</v>
      </c>
      <c r="C161" s="190">
        <f t="shared" si="99"/>
        <v>0</v>
      </c>
      <c r="D161" s="264"/>
      <c r="E161" s="45"/>
      <c r="F161" s="95">
        <f t="shared" si="147"/>
        <v>0</v>
      </c>
      <c r="G161" s="230"/>
      <c r="H161" s="45"/>
      <c r="I161" s="91">
        <f t="shared" si="148"/>
        <v>0</v>
      </c>
      <c r="J161" s="264"/>
      <c r="K161" s="45"/>
      <c r="L161" s="95">
        <f t="shared" si="149"/>
        <v>0</v>
      </c>
      <c r="M161" s="230"/>
      <c r="N161" s="45"/>
      <c r="O161" s="91">
        <f t="shared" si="150"/>
        <v>0</v>
      </c>
      <c r="P161" s="291"/>
      <c r="Q161" s="297"/>
    </row>
    <row r="162" spans="1:17" hidden="1" x14ac:dyDescent="0.25">
      <c r="A162" s="73">
        <v>2390</v>
      </c>
      <c r="B162" s="58" t="s">
        <v>157</v>
      </c>
      <c r="C162" s="195">
        <f t="shared" si="99"/>
        <v>0</v>
      </c>
      <c r="D162" s="261"/>
      <c r="E162" s="77"/>
      <c r="F162" s="174">
        <f t="shared" si="147"/>
        <v>0</v>
      </c>
      <c r="G162" s="232"/>
      <c r="H162" s="77"/>
      <c r="I162" s="154">
        <f t="shared" si="148"/>
        <v>0</v>
      </c>
      <c r="J162" s="261"/>
      <c r="K162" s="77"/>
      <c r="L162" s="174">
        <f t="shared" si="149"/>
        <v>0</v>
      </c>
      <c r="M162" s="232"/>
      <c r="N162" s="77"/>
      <c r="O162" s="154">
        <f t="shared" si="150"/>
        <v>0</v>
      </c>
      <c r="P162" s="292"/>
      <c r="Q162" s="297"/>
    </row>
    <row r="163" spans="1:17" hidden="1" x14ac:dyDescent="0.25">
      <c r="A163" s="35">
        <v>2400</v>
      </c>
      <c r="B163" s="72" t="s">
        <v>158</v>
      </c>
      <c r="C163" s="188">
        <f t="shared" si="99"/>
        <v>0</v>
      </c>
      <c r="D163" s="248"/>
      <c r="E163" s="80"/>
      <c r="F163" s="175">
        <f t="shared" si="147"/>
        <v>0</v>
      </c>
      <c r="G163" s="234"/>
      <c r="H163" s="80"/>
      <c r="I163" s="123">
        <f t="shared" si="148"/>
        <v>0</v>
      </c>
      <c r="J163" s="248"/>
      <c r="K163" s="80"/>
      <c r="L163" s="175">
        <f t="shared" si="149"/>
        <v>0</v>
      </c>
      <c r="M163" s="234"/>
      <c r="N163" s="80"/>
      <c r="O163" s="123">
        <f t="shared" si="150"/>
        <v>0</v>
      </c>
      <c r="P163" s="293"/>
      <c r="Q163" s="297"/>
    </row>
    <row r="164" spans="1:17" ht="24" hidden="1" x14ac:dyDescent="0.25">
      <c r="A164" s="35">
        <v>2500</v>
      </c>
      <c r="B164" s="72" t="s">
        <v>159</v>
      </c>
      <c r="C164" s="188">
        <f t="shared" si="99"/>
        <v>0</v>
      </c>
      <c r="D164" s="130">
        <f t="shared" ref="D164:E164" si="151">SUM(D165,D170)</f>
        <v>0</v>
      </c>
      <c r="E164" s="38">
        <f t="shared" si="151"/>
        <v>0</v>
      </c>
      <c r="F164" s="175">
        <f>SUM(F165,F170)</f>
        <v>0</v>
      </c>
      <c r="G164" s="228">
        <f t="shared" ref="G164:O164" si="152">SUM(G165,G170)</f>
        <v>0</v>
      </c>
      <c r="H164" s="38">
        <f t="shared" si="152"/>
        <v>0</v>
      </c>
      <c r="I164" s="123">
        <f t="shared" si="152"/>
        <v>0</v>
      </c>
      <c r="J164" s="130">
        <f t="shared" si="152"/>
        <v>0</v>
      </c>
      <c r="K164" s="38">
        <f t="shared" si="152"/>
        <v>0</v>
      </c>
      <c r="L164" s="175">
        <f t="shared" si="152"/>
        <v>0</v>
      </c>
      <c r="M164" s="228">
        <f t="shared" si="152"/>
        <v>0</v>
      </c>
      <c r="N164" s="38">
        <f t="shared" si="152"/>
        <v>0</v>
      </c>
      <c r="O164" s="123">
        <f t="shared" si="152"/>
        <v>0</v>
      </c>
      <c r="P164" s="314"/>
      <c r="Q164" s="297"/>
    </row>
    <row r="165" spans="1:17" ht="16.5" hidden="1" customHeight="1" x14ac:dyDescent="0.25">
      <c r="A165" s="657">
        <v>2510</v>
      </c>
      <c r="B165" s="40" t="s">
        <v>160</v>
      </c>
      <c r="C165" s="189">
        <f t="shared" si="99"/>
        <v>0</v>
      </c>
      <c r="D165" s="131">
        <f t="shared" ref="D165:E165" si="153">SUM(D166:D169)</f>
        <v>0</v>
      </c>
      <c r="E165" s="79">
        <f t="shared" si="153"/>
        <v>0</v>
      </c>
      <c r="F165" s="176">
        <f>SUM(F166:F169)</f>
        <v>0</v>
      </c>
      <c r="G165" s="233">
        <f t="shared" ref="G165:O165" si="154">SUM(G166:G169)</f>
        <v>0</v>
      </c>
      <c r="H165" s="79">
        <f t="shared" si="154"/>
        <v>0</v>
      </c>
      <c r="I165" s="90">
        <f t="shared" si="154"/>
        <v>0</v>
      </c>
      <c r="J165" s="131">
        <f t="shared" si="154"/>
        <v>0</v>
      </c>
      <c r="K165" s="79">
        <f t="shared" si="154"/>
        <v>0</v>
      </c>
      <c r="L165" s="176">
        <f t="shared" si="154"/>
        <v>0</v>
      </c>
      <c r="M165" s="233">
        <f t="shared" si="154"/>
        <v>0</v>
      </c>
      <c r="N165" s="79">
        <f t="shared" si="154"/>
        <v>0</v>
      </c>
      <c r="O165" s="155">
        <f t="shared" si="154"/>
        <v>0</v>
      </c>
      <c r="P165" s="295"/>
      <c r="Q165" s="297"/>
    </row>
    <row r="166" spans="1:17" ht="24" hidden="1" x14ac:dyDescent="0.25">
      <c r="A166" s="30">
        <v>2512</v>
      </c>
      <c r="B166" s="43" t="s">
        <v>161</v>
      </c>
      <c r="C166" s="190">
        <f t="shared" si="99"/>
        <v>0</v>
      </c>
      <c r="D166" s="264"/>
      <c r="E166" s="45"/>
      <c r="F166" s="95">
        <f t="shared" ref="F166:F171" si="155">D166+E166</f>
        <v>0</v>
      </c>
      <c r="G166" s="230"/>
      <c r="H166" s="45"/>
      <c r="I166" s="91">
        <f t="shared" ref="I166:I171" si="156">G166+H166</f>
        <v>0</v>
      </c>
      <c r="J166" s="264"/>
      <c r="K166" s="45"/>
      <c r="L166" s="95">
        <f t="shared" ref="L166:L171" si="157">J166+K166</f>
        <v>0</v>
      </c>
      <c r="M166" s="230"/>
      <c r="N166" s="45"/>
      <c r="O166" s="91">
        <f t="shared" ref="O166:O171" si="158">M166+N166</f>
        <v>0</v>
      </c>
      <c r="P166" s="291"/>
      <c r="Q166" s="297"/>
    </row>
    <row r="167" spans="1:17" ht="36" hidden="1" x14ac:dyDescent="0.25">
      <c r="A167" s="30">
        <v>2513</v>
      </c>
      <c r="B167" s="43" t="s">
        <v>162</v>
      </c>
      <c r="C167" s="190">
        <f t="shared" si="99"/>
        <v>0</v>
      </c>
      <c r="D167" s="264"/>
      <c r="E167" s="45"/>
      <c r="F167" s="95">
        <f t="shared" si="155"/>
        <v>0</v>
      </c>
      <c r="G167" s="230"/>
      <c r="H167" s="45"/>
      <c r="I167" s="91">
        <f t="shared" si="156"/>
        <v>0</v>
      </c>
      <c r="J167" s="264"/>
      <c r="K167" s="45"/>
      <c r="L167" s="95">
        <f t="shared" si="157"/>
        <v>0</v>
      </c>
      <c r="M167" s="230"/>
      <c r="N167" s="45"/>
      <c r="O167" s="91">
        <f t="shared" si="158"/>
        <v>0</v>
      </c>
      <c r="P167" s="291"/>
      <c r="Q167" s="297"/>
    </row>
    <row r="168" spans="1:17" ht="24" hidden="1" x14ac:dyDescent="0.25">
      <c r="A168" s="30">
        <v>2515</v>
      </c>
      <c r="B168" s="43" t="s">
        <v>163</v>
      </c>
      <c r="C168" s="190">
        <f t="shared" si="99"/>
        <v>0</v>
      </c>
      <c r="D168" s="264"/>
      <c r="E168" s="45"/>
      <c r="F168" s="95">
        <f t="shared" si="155"/>
        <v>0</v>
      </c>
      <c r="G168" s="230"/>
      <c r="H168" s="45"/>
      <c r="I168" s="91">
        <f t="shared" si="156"/>
        <v>0</v>
      </c>
      <c r="J168" s="264"/>
      <c r="K168" s="45"/>
      <c r="L168" s="95">
        <f t="shared" si="157"/>
        <v>0</v>
      </c>
      <c r="M168" s="230"/>
      <c r="N168" s="45"/>
      <c r="O168" s="91">
        <f t="shared" si="158"/>
        <v>0</v>
      </c>
      <c r="P168" s="291"/>
      <c r="Q168" s="297"/>
    </row>
    <row r="169" spans="1:17" ht="24" hidden="1" x14ac:dyDescent="0.25">
      <c r="A169" s="30">
        <v>2519</v>
      </c>
      <c r="B169" s="43" t="s">
        <v>164</v>
      </c>
      <c r="C169" s="190">
        <f t="shared" si="99"/>
        <v>0</v>
      </c>
      <c r="D169" s="264"/>
      <c r="E169" s="45"/>
      <c r="F169" s="95">
        <f t="shared" si="155"/>
        <v>0</v>
      </c>
      <c r="G169" s="230"/>
      <c r="H169" s="45"/>
      <c r="I169" s="91">
        <f t="shared" si="156"/>
        <v>0</v>
      </c>
      <c r="J169" s="264"/>
      <c r="K169" s="45"/>
      <c r="L169" s="95">
        <f t="shared" si="157"/>
        <v>0</v>
      </c>
      <c r="M169" s="230"/>
      <c r="N169" s="45"/>
      <c r="O169" s="91">
        <f t="shared" si="158"/>
        <v>0</v>
      </c>
      <c r="P169" s="291"/>
      <c r="Q169" s="297"/>
    </row>
    <row r="170" spans="1:17" ht="24" hidden="1" x14ac:dyDescent="0.25">
      <c r="A170" s="75">
        <v>2520</v>
      </c>
      <c r="B170" s="43" t="s">
        <v>165</v>
      </c>
      <c r="C170" s="190">
        <f t="shared" si="99"/>
        <v>0</v>
      </c>
      <c r="D170" s="264"/>
      <c r="E170" s="45"/>
      <c r="F170" s="95">
        <f t="shared" si="155"/>
        <v>0</v>
      </c>
      <c r="G170" s="230"/>
      <c r="H170" s="45"/>
      <c r="I170" s="91">
        <f t="shared" si="156"/>
        <v>0</v>
      </c>
      <c r="J170" s="264"/>
      <c r="K170" s="45"/>
      <c r="L170" s="95">
        <f t="shared" si="157"/>
        <v>0</v>
      </c>
      <c r="M170" s="230"/>
      <c r="N170" s="45"/>
      <c r="O170" s="91">
        <f t="shared" si="158"/>
        <v>0</v>
      </c>
      <c r="P170" s="291"/>
      <c r="Q170" s="297"/>
    </row>
    <row r="171" spans="1:17" s="81" customFormat="1" ht="48" hidden="1" x14ac:dyDescent="0.25">
      <c r="A171" s="17">
        <v>2800</v>
      </c>
      <c r="B171" s="40" t="s">
        <v>166</v>
      </c>
      <c r="C171" s="189">
        <f t="shared" si="99"/>
        <v>0</v>
      </c>
      <c r="D171" s="263"/>
      <c r="E171" s="42"/>
      <c r="F171" s="325">
        <f t="shared" si="155"/>
        <v>0</v>
      </c>
      <c r="G171" s="212"/>
      <c r="H171" s="28"/>
      <c r="I171" s="331">
        <f t="shared" si="156"/>
        <v>0</v>
      </c>
      <c r="J171" s="245"/>
      <c r="K171" s="28"/>
      <c r="L171" s="325">
        <f t="shared" si="157"/>
        <v>0</v>
      </c>
      <c r="M171" s="212"/>
      <c r="N171" s="28"/>
      <c r="O171" s="331">
        <f t="shared" si="158"/>
        <v>0</v>
      </c>
      <c r="P171" s="288"/>
      <c r="Q171" s="300"/>
    </row>
    <row r="172" spans="1:17" hidden="1" x14ac:dyDescent="0.25">
      <c r="A172" s="70">
        <v>3000</v>
      </c>
      <c r="B172" s="70" t="s">
        <v>167</v>
      </c>
      <c r="C172" s="200">
        <f t="shared" si="99"/>
        <v>0</v>
      </c>
      <c r="D172" s="137">
        <f t="shared" ref="D172:E172" si="159">SUM(D173,D183)</f>
        <v>0</v>
      </c>
      <c r="E172" s="71">
        <f t="shared" si="159"/>
        <v>0</v>
      </c>
      <c r="F172" s="172">
        <f>SUM(F173,F183)</f>
        <v>0</v>
      </c>
      <c r="G172" s="227">
        <f t="shared" ref="G172:N172" si="160">SUM(G173,G183)</f>
        <v>0</v>
      </c>
      <c r="H172" s="71">
        <f t="shared" si="160"/>
        <v>0</v>
      </c>
      <c r="I172" s="125">
        <f t="shared" si="160"/>
        <v>0</v>
      </c>
      <c r="J172" s="137">
        <f t="shared" si="160"/>
        <v>0</v>
      </c>
      <c r="K172" s="71">
        <f t="shared" si="160"/>
        <v>0</v>
      </c>
      <c r="L172" s="172">
        <f t="shared" si="160"/>
        <v>0</v>
      </c>
      <c r="M172" s="227">
        <f t="shared" si="160"/>
        <v>0</v>
      </c>
      <c r="N172" s="71">
        <f t="shared" si="160"/>
        <v>0</v>
      </c>
      <c r="O172" s="125">
        <f>SUM(O173,O183)</f>
        <v>0</v>
      </c>
      <c r="P172" s="313"/>
      <c r="Q172" s="297"/>
    </row>
    <row r="173" spans="1:17" ht="24" hidden="1" x14ac:dyDescent="0.25">
      <c r="A173" s="35">
        <v>3200</v>
      </c>
      <c r="B173" s="82" t="s">
        <v>168</v>
      </c>
      <c r="C173" s="188">
        <f t="shared" si="99"/>
        <v>0</v>
      </c>
      <c r="D173" s="130">
        <f t="shared" ref="D173:E173" si="161">SUM(D174,D178)</f>
        <v>0</v>
      </c>
      <c r="E173" s="38">
        <f t="shared" si="161"/>
        <v>0</v>
      </c>
      <c r="F173" s="175">
        <f>SUM(F174,F178)</f>
        <v>0</v>
      </c>
      <c r="G173" s="228">
        <f t="shared" ref="G173:O173" si="162">SUM(G174,G178)</f>
        <v>0</v>
      </c>
      <c r="H173" s="38">
        <f t="shared" si="162"/>
        <v>0</v>
      </c>
      <c r="I173" s="123">
        <f t="shared" si="162"/>
        <v>0</v>
      </c>
      <c r="J173" s="130">
        <f t="shared" si="162"/>
        <v>0</v>
      </c>
      <c r="K173" s="38">
        <f t="shared" si="162"/>
        <v>0</v>
      </c>
      <c r="L173" s="175">
        <f t="shared" si="162"/>
        <v>0</v>
      </c>
      <c r="M173" s="228">
        <f t="shared" si="162"/>
        <v>0</v>
      </c>
      <c r="N173" s="38">
        <f t="shared" si="162"/>
        <v>0</v>
      </c>
      <c r="O173" s="124">
        <f t="shared" si="162"/>
        <v>0</v>
      </c>
      <c r="P173" s="314"/>
      <c r="Q173" s="297"/>
    </row>
    <row r="174" spans="1:17" ht="36" hidden="1" x14ac:dyDescent="0.25">
      <c r="A174" s="657">
        <v>3260</v>
      </c>
      <c r="B174" s="40" t="s">
        <v>169</v>
      </c>
      <c r="C174" s="189">
        <f t="shared" si="99"/>
        <v>0</v>
      </c>
      <c r="D174" s="131">
        <f t="shared" ref="D174:E174" si="163">SUM(D175:D177)</f>
        <v>0</v>
      </c>
      <c r="E174" s="79">
        <f t="shared" si="163"/>
        <v>0</v>
      </c>
      <c r="F174" s="176">
        <f>SUM(F175:F177)</f>
        <v>0</v>
      </c>
      <c r="G174" s="233">
        <f t="shared" ref="G174:N174" si="164">SUM(G175:G177)</f>
        <v>0</v>
      </c>
      <c r="H174" s="79">
        <f t="shared" si="164"/>
        <v>0</v>
      </c>
      <c r="I174" s="90">
        <f t="shared" si="164"/>
        <v>0</v>
      </c>
      <c r="J174" s="131">
        <f t="shared" si="164"/>
        <v>0</v>
      </c>
      <c r="K174" s="79">
        <f t="shared" si="164"/>
        <v>0</v>
      </c>
      <c r="L174" s="176">
        <f t="shared" si="164"/>
        <v>0</v>
      </c>
      <c r="M174" s="233">
        <f t="shared" si="164"/>
        <v>0</v>
      </c>
      <c r="N174" s="79">
        <f t="shared" si="164"/>
        <v>0</v>
      </c>
      <c r="O174" s="90">
        <f>SUM(O175:O177)</f>
        <v>0</v>
      </c>
      <c r="P174" s="290"/>
      <c r="Q174" s="297"/>
    </row>
    <row r="175" spans="1:17" ht="24" hidden="1" x14ac:dyDescent="0.25">
      <c r="A175" s="30">
        <v>3261</v>
      </c>
      <c r="B175" s="43" t="s">
        <v>170</v>
      </c>
      <c r="C175" s="190">
        <f t="shared" si="99"/>
        <v>0</v>
      </c>
      <c r="D175" s="264"/>
      <c r="E175" s="45"/>
      <c r="F175" s="95">
        <f t="shared" ref="F175:F177" si="165">D175+E175</f>
        <v>0</v>
      </c>
      <c r="G175" s="230"/>
      <c r="H175" s="45"/>
      <c r="I175" s="91">
        <f t="shared" ref="I175:I177" si="166">G175+H175</f>
        <v>0</v>
      </c>
      <c r="J175" s="264"/>
      <c r="K175" s="45"/>
      <c r="L175" s="95">
        <f t="shared" ref="L175:L177" si="167">J175+K175</f>
        <v>0</v>
      </c>
      <c r="M175" s="230"/>
      <c r="N175" s="45"/>
      <c r="O175" s="91">
        <f t="shared" ref="O175:O177" si="168">M175+N175</f>
        <v>0</v>
      </c>
      <c r="P175" s="291"/>
      <c r="Q175" s="297"/>
    </row>
    <row r="176" spans="1:17" ht="36" hidden="1" x14ac:dyDescent="0.25">
      <c r="A176" s="30">
        <v>3262</v>
      </c>
      <c r="B176" s="43" t="s">
        <v>171</v>
      </c>
      <c r="C176" s="190">
        <f t="shared" si="99"/>
        <v>0</v>
      </c>
      <c r="D176" s="264"/>
      <c r="E176" s="45"/>
      <c r="F176" s="95">
        <f t="shared" si="165"/>
        <v>0</v>
      </c>
      <c r="G176" s="230"/>
      <c r="H176" s="45"/>
      <c r="I176" s="91">
        <f t="shared" si="166"/>
        <v>0</v>
      </c>
      <c r="J176" s="264"/>
      <c r="K176" s="45"/>
      <c r="L176" s="95">
        <f t="shared" si="167"/>
        <v>0</v>
      </c>
      <c r="M176" s="230"/>
      <c r="N176" s="45"/>
      <c r="O176" s="91">
        <f t="shared" si="168"/>
        <v>0</v>
      </c>
      <c r="P176" s="291"/>
      <c r="Q176" s="297"/>
    </row>
    <row r="177" spans="1:17" ht="24" hidden="1" x14ac:dyDescent="0.25">
      <c r="A177" s="30">
        <v>3263</v>
      </c>
      <c r="B177" s="43" t="s">
        <v>172</v>
      </c>
      <c r="C177" s="190">
        <f t="shared" ref="C177:C240" si="169">SUM(F177,I177,L177,O177)</f>
        <v>0</v>
      </c>
      <c r="D177" s="264"/>
      <c r="E177" s="45"/>
      <c r="F177" s="95">
        <f t="shared" si="165"/>
        <v>0</v>
      </c>
      <c r="G177" s="230"/>
      <c r="H177" s="45"/>
      <c r="I177" s="91">
        <f t="shared" si="166"/>
        <v>0</v>
      </c>
      <c r="J177" s="264"/>
      <c r="K177" s="45"/>
      <c r="L177" s="95">
        <f t="shared" si="167"/>
        <v>0</v>
      </c>
      <c r="M177" s="230"/>
      <c r="N177" s="45"/>
      <c r="O177" s="91">
        <f t="shared" si="168"/>
        <v>0</v>
      </c>
      <c r="P177" s="291"/>
      <c r="Q177" s="297"/>
    </row>
    <row r="178" spans="1:17" ht="84" hidden="1" x14ac:dyDescent="0.25">
      <c r="A178" s="657">
        <v>3290</v>
      </c>
      <c r="B178" s="40" t="s">
        <v>300</v>
      </c>
      <c r="C178" s="201">
        <f t="shared" si="169"/>
        <v>0</v>
      </c>
      <c r="D178" s="131">
        <f t="shared" ref="D178:E178" si="170">SUM(D179:D182)</f>
        <v>0</v>
      </c>
      <c r="E178" s="79">
        <f t="shared" si="170"/>
        <v>0</v>
      </c>
      <c r="F178" s="176">
        <f>SUM(F179:F182)</f>
        <v>0</v>
      </c>
      <c r="G178" s="233">
        <f t="shared" ref="G178:O178" si="171">SUM(G179:G182)</f>
        <v>0</v>
      </c>
      <c r="H178" s="79">
        <f t="shared" si="171"/>
        <v>0</v>
      </c>
      <c r="I178" s="90">
        <f t="shared" si="171"/>
        <v>0</v>
      </c>
      <c r="J178" s="131">
        <f t="shared" si="171"/>
        <v>0</v>
      </c>
      <c r="K178" s="79">
        <f t="shared" si="171"/>
        <v>0</v>
      </c>
      <c r="L178" s="176">
        <f t="shared" si="171"/>
        <v>0</v>
      </c>
      <c r="M178" s="233">
        <f t="shared" si="171"/>
        <v>0</v>
      </c>
      <c r="N178" s="79">
        <f t="shared" si="171"/>
        <v>0</v>
      </c>
      <c r="O178" s="156">
        <f t="shared" si="171"/>
        <v>0</v>
      </c>
      <c r="P178" s="294"/>
      <c r="Q178" s="297"/>
    </row>
    <row r="179" spans="1:17" ht="72" hidden="1" x14ac:dyDescent="0.25">
      <c r="A179" s="30">
        <v>3291</v>
      </c>
      <c r="B179" s="43" t="s">
        <v>173</v>
      </c>
      <c r="C179" s="190">
        <f t="shared" si="169"/>
        <v>0</v>
      </c>
      <c r="D179" s="264"/>
      <c r="E179" s="45"/>
      <c r="F179" s="95">
        <f t="shared" ref="F179:F182" si="172">D179+E179</f>
        <v>0</v>
      </c>
      <c r="G179" s="230"/>
      <c r="H179" s="45"/>
      <c r="I179" s="91">
        <f t="shared" ref="I179:I182" si="173">G179+H179</f>
        <v>0</v>
      </c>
      <c r="J179" s="264"/>
      <c r="K179" s="45"/>
      <c r="L179" s="95">
        <f t="shared" ref="L179:L182" si="174">J179+K179</f>
        <v>0</v>
      </c>
      <c r="M179" s="230"/>
      <c r="N179" s="45"/>
      <c r="O179" s="91">
        <f t="shared" ref="O179:O182" si="175">M179+N179</f>
        <v>0</v>
      </c>
      <c r="P179" s="291"/>
      <c r="Q179" s="297"/>
    </row>
    <row r="180" spans="1:17" ht="72" hidden="1" x14ac:dyDescent="0.25">
      <c r="A180" s="30">
        <v>3292</v>
      </c>
      <c r="B180" s="43" t="s">
        <v>174</v>
      </c>
      <c r="C180" s="190">
        <f t="shared" si="169"/>
        <v>0</v>
      </c>
      <c r="D180" s="264"/>
      <c r="E180" s="45"/>
      <c r="F180" s="95">
        <f t="shared" si="172"/>
        <v>0</v>
      </c>
      <c r="G180" s="230"/>
      <c r="H180" s="45"/>
      <c r="I180" s="91">
        <f t="shared" si="173"/>
        <v>0</v>
      </c>
      <c r="J180" s="264"/>
      <c r="K180" s="45"/>
      <c r="L180" s="95">
        <f t="shared" si="174"/>
        <v>0</v>
      </c>
      <c r="M180" s="230"/>
      <c r="N180" s="45"/>
      <c r="O180" s="91">
        <f t="shared" si="175"/>
        <v>0</v>
      </c>
      <c r="P180" s="291"/>
      <c r="Q180" s="297"/>
    </row>
    <row r="181" spans="1:17" ht="72" hidden="1" x14ac:dyDescent="0.25">
      <c r="A181" s="30">
        <v>3293</v>
      </c>
      <c r="B181" s="43" t="s">
        <v>175</v>
      </c>
      <c r="C181" s="190">
        <f t="shared" si="169"/>
        <v>0</v>
      </c>
      <c r="D181" s="264"/>
      <c r="E181" s="45"/>
      <c r="F181" s="95">
        <f t="shared" si="172"/>
        <v>0</v>
      </c>
      <c r="G181" s="230"/>
      <c r="H181" s="45"/>
      <c r="I181" s="91">
        <f t="shared" si="173"/>
        <v>0</v>
      </c>
      <c r="J181" s="264"/>
      <c r="K181" s="45"/>
      <c r="L181" s="95">
        <f t="shared" si="174"/>
        <v>0</v>
      </c>
      <c r="M181" s="230"/>
      <c r="N181" s="45"/>
      <c r="O181" s="91">
        <f t="shared" si="175"/>
        <v>0</v>
      </c>
      <c r="P181" s="291"/>
      <c r="Q181" s="297"/>
    </row>
    <row r="182" spans="1:17" ht="60" hidden="1" x14ac:dyDescent="0.25">
      <c r="A182" s="83">
        <v>3294</v>
      </c>
      <c r="B182" s="43" t="s">
        <v>176</v>
      </c>
      <c r="C182" s="201">
        <f t="shared" si="169"/>
        <v>0</v>
      </c>
      <c r="D182" s="265"/>
      <c r="E182" s="84"/>
      <c r="F182" s="329">
        <f t="shared" si="172"/>
        <v>0</v>
      </c>
      <c r="G182" s="235"/>
      <c r="H182" s="84"/>
      <c r="I182" s="156">
        <f t="shared" si="173"/>
        <v>0</v>
      </c>
      <c r="J182" s="265"/>
      <c r="K182" s="84"/>
      <c r="L182" s="329">
        <f t="shared" si="174"/>
        <v>0</v>
      </c>
      <c r="M182" s="235"/>
      <c r="N182" s="84"/>
      <c r="O182" s="156">
        <f t="shared" si="175"/>
        <v>0</v>
      </c>
      <c r="P182" s="294"/>
      <c r="Q182" s="297"/>
    </row>
    <row r="183" spans="1:17" ht="48" hidden="1" x14ac:dyDescent="0.25">
      <c r="A183" s="51">
        <v>3300</v>
      </c>
      <c r="B183" s="82" t="s">
        <v>177</v>
      </c>
      <c r="C183" s="202">
        <f t="shared" si="169"/>
        <v>0</v>
      </c>
      <c r="D183" s="138">
        <f t="shared" ref="D183:E183" si="176">SUM(D184:D185)</f>
        <v>0</v>
      </c>
      <c r="E183" s="85">
        <f t="shared" si="176"/>
        <v>0</v>
      </c>
      <c r="F183" s="173">
        <f>SUM(F184:F185)</f>
        <v>0</v>
      </c>
      <c r="G183" s="236">
        <f t="shared" ref="G183:O183" si="177">SUM(G184:G185)</f>
        <v>0</v>
      </c>
      <c r="H183" s="85">
        <f t="shared" si="177"/>
        <v>0</v>
      </c>
      <c r="I183" s="124">
        <f t="shared" si="177"/>
        <v>0</v>
      </c>
      <c r="J183" s="138">
        <f t="shared" si="177"/>
        <v>0</v>
      </c>
      <c r="K183" s="85">
        <f t="shared" si="177"/>
        <v>0</v>
      </c>
      <c r="L183" s="173">
        <f t="shared" si="177"/>
        <v>0</v>
      </c>
      <c r="M183" s="236">
        <f t="shared" si="177"/>
        <v>0</v>
      </c>
      <c r="N183" s="85">
        <f t="shared" si="177"/>
        <v>0</v>
      </c>
      <c r="O183" s="124">
        <f t="shared" si="177"/>
        <v>0</v>
      </c>
      <c r="P183" s="314"/>
      <c r="Q183" s="297"/>
    </row>
    <row r="184" spans="1:17" ht="48" hidden="1" x14ac:dyDescent="0.25">
      <c r="A184" s="57">
        <v>3310</v>
      </c>
      <c r="B184" s="58" t="s">
        <v>178</v>
      </c>
      <c r="C184" s="195">
        <f t="shared" si="169"/>
        <v>0</v>
      </c>
      <c r="D184" s="261"/>
      <c r="E184" s="77"/>
      <c r="F184" s="174">
        <f t="shared" ref="F184:F185" si="178">D184+E184</f>
        <v>0</v>
      </c>
      <c r="G184" s="232"/>
      <c r="H184" s="77"/>
      <c r="I184" s="154">
        <f t="shared" ref="I184:I185" si="179">G184+H184</f>
        <v>0</v>
      </c>
      <c r="J184" s="261"/>
      <c r="K184" s="77"/>
      <c r="L184" s="174">
        <f t="shared" ref="L184:L185" si="180">J184+K184</f>
        <v>0</v>
      </c>
      <c r="M184" s="232"/>
      <c r="N184" s="77"/>
      <c r="O184" s="154">
        <f t="shared" ref="O184:O185" si="181">M184+N184</f>
        <v>0</v>
      </c>
      <c r="P184" s="292"/>
      <c r="Q184" s="297"/>
    </row>
    <row r="185" spans="1:17" ht="60" hidden="1" x14ac:dyDescent="0.25">
      <c r="A185" s="27">
        <v>3320</v>
      </c>
      <c r="B185" s="40" t="s">
        <v>179</v>
      </c>
      <c r="C185" s="189">
        <f t="shared" si="169"/>
        <v>0</v>
      </c>
      <c r="D185" s="263"/>
      <c r="E185" s="42"/>
      <c r="F185" s="176">
        <f t="shared" si="178"/>
        <v>0</v>
      </c>
      <c r="G185" s="220"/>
      <c r="H185" s="42"/>
      <c r="I185" s="90">
        <f t="shared" si="179"/>
        <v>0</v>
      </c>
      <c r="J185" s="263"/>
      <c r="K185" s="42"/>
      <c r="L185" s="176">
        <f t="shared" si="180"/>
        <v>0</v>
      </c>
      <c r="M185" s="220"/>
      <c r="N185" s="42"/>
      <c r="O185" s="90">
        <f t="shared" si="181"/>
        <v>0</v>
      </c>
      <c r="P185" s="290"/>
      <c r="Q185" s="297"/>
    </row>
    <row r="186" spans="1:17" hidden="1" x14ac:dyDescent="0.25">
      <c r="A186" s="87">
        <v>4000</v>
      </c>
      <c r="B186" s="70" t="s">
        <v>180</v>
      </c>
      <c r="C186" s="200">
        <f t="shared" si="169"/>
        <v>0</v>
      </c>
      <c r="D186" s="137">
        <f t="shared" ref="D186:E186" si="182">SUM(D187,D190)</f>
        <v>0</v>
      </c>
      <c r="E186" s="71">
        <f t="shared" si="182"/>
        <v>0</v>
      </c>
      <c r="F186" s="172">
        <f>SUM(F187,F190)</f>
        <v>0</v>
      </c>
      <c r="G186" s="227">
        <f t="shared" ref="G186:N186" si="183">SUM(G187,G190)</f>
        <v>0</v>
      </c>
      <c r="H186" s="71">
        <f t="shared" si="183"/>
        <v>0</v>
      </c>
      <c r="I186" s="125">
        <f t="shared" si="183"/>
        <v>0</v>
      </c>
      <c r="J186" s="137">
        <f t="shared" si="183"/>
        <v>0</v>
      </c>
      <c r="K186" s="71">
        <f t="shared" si="183"/>
        <v>0</v>
      </c>
      <c r="L186" s="172">
        <f t="shared" si="183"/>
        <v>0</v>
      </c>
      <c r="M186" s="227">
        <f t="shared" si="183"/>
        <v>0</v>
      </c>
      <c r="N186" s="71">
        <f t="shared" si="183"/>
        <v>0</v>
      </c>
      <c r="O186" s="125">
        <f>SUM(O187,O190)</f>
        <v>0</v>
      </c>
      <c r="P186" s="313"/>
      <c r="Q186" s="297"/>
    </row>
    <row r="187" spans="1:17" ht="24" hidden="1" x14ac:dyDescent="0.25">
      <c r="A187" s="88">
        <v>4200</v>
      </c>
      <c r="B187" s="72" t="s">
        <v>181</v>
      </c>
      <c r="C187" s="188">
        <f t="shared" si="169"/>
        <v>0</v>
      </c>
      <c r="D187" s="130">
        <f t="shared" ref="D187:E187" si="184">SUM(D188,D189)</f>
        <v>0</v>
      </c>
      <c r="E187" s="38">
        <f t="shared" si="184"/>
        <v>0</v>
      </c>
      <c r="F187" s="175">
        <f>SUM(F188,F189)</f>
        <v>0</v>
      </c>
      <c r="G187" s="228">
        <f t="shared" ref="G187:N187" si="185">SUM(G188,G189)</f>
        <v>0</v>
      </c>
      <c r="H187" s="38">
        <f t="shared" si="185"/>
        <v>0</v>
      </c>
      <c r="I187" s="123">
        <f t="shared" si="185"/>
        <v>0</v>
      </c>
      <c r="J187" s="130">
        <f t="shared" si="185"/>
        <v>0</v>
      </c>
      <c r="K187" s="38">
        <f t="shared" si="185"/>
        <v>0</v>
      </c>
      <c r="L187" s="175">
        <f t="shared" si="185"/>
        <v>0</v>
      </c>
      <c r="M187" s="228">
        <f t="shared" si="185"/>
        <v>0</v>
      </c>
      <c r="N187" s="38">
        <f t="shared" si="185"/>
        <v>0</v>
      </c>
      <c r="O187" s="123">
        <f>SUM(O188,O189)</f>
        <v>0</v>
      </c>
      <c r="P187" s="293"/>
      <c r="Q187" s="297"/>
    </row>
    <row r="188" spans="1:17" ht="36" hidden="1" x14ac:dyDescent="0.25">
      <c r="A188" s="657">
        <v>4240</v>
      </c>
      <c r="B188" s="40" t="s">
        <v>182</v>
      </c>
      <c r="C188" s="189">
        <f t="shared" si="169"/>
        <v>0</v>
      </c>
      <c r="D188" s="263"/>
      <c r="E188" s="42"/>
      <c r="F188" s="176">
        <f t="shared" ref="F188:F189" si="186">D188+E188</f>
        <v>0</v>
      </c>
      <c r="G188" s="220"/>
      <c r="H188" s="42"/>
      <c r="I188" s="90">
        <f t="shared" ref="I188:I189" si="187">G188+H188</f>
        <v>0</v>
      </c>
      <c r="J188" s="263"/>
      <c r="K188" s="42"/>
      <c r="L188" s="176">
        <f t="shared" ref="L188:L189" si="188">J188+K188</f>
        <v>0</v>
      </c>
      <c r="M188" s="220"/>
      <c r="N188" s="42"/>
      <c r="O188" s="90">
        <f t="shared" ref="O188:O189" si="189">M188+N188</f>
        <v>0</v>
      </c>
      <c r="P188" s="290"/>
      <c r="Q188" s="297"/>
    </row>
    <row r="189" spans="1:17" ht="24" hidden="1" x14ac:dyDescent="0.25">
      <c r="A189" s="75">
        <v>4250</v>
      </c>
      <c r="B189" s="43" t="s">
        <v>183</v>
      </c>
      <c r="C189" s="190">
        <f t="shared" si="169"/>
        <v>0</v>
      </c>
      <c r="D189" s="264"/>
      <c r="E189" s="45"/>
      <c r="F189" s="95">
        <f t="shared" si="186"/>
        <v>0</v>
      </c>
      <c r="G189" s="230"/>
      <c r="H189" s="45"/>
      <c r="I189" s="91">
        <f t="shared" si="187"/>
        <v>0</v>
      </c>
      <c r="J189" s="264"/>
      <c r="K189" s="45"/>
      <c r="L189" s="95">
        <f t="shared" si="188"/>
        <v>0</v>
      </c>
      <c r="M189" s="230"/>
      <c r="N189" s="45"/>
      <c r="O189" s="91">
        <f t="shared" si="189"/>
        <v>0</v>
      </c>
      <c r="P189" s="291"/>
      <c r="Q189" s="297"/>
    </row>
    <row r="190" spans="1:17" hidden="1" x14ac:dyDescent="0.25">
      <c r="A190" s="35">
        <v>4300</v>
      </c>
      <c r="B190" s="72" t="s">
        <v>184</v>
      </c>
      <c r="C190" s="188">
        <f t="shared" si="169"/>
        <v>0</v>
      </c>
      <c r="D190" s="130">
        <f t="shared" ref="D190:E190" si="190">SUM(D191)</f>
        <v>0</v>
      </c>
      <c r="E190" s="38">
        <f t="shared" si="190"/>
        <v>0</v>
      </c>
      <c r="F190" s="175">
        <f>SUM(F191)</f>
        <v>0</v>
      </c>
      <c r="G190" s="228">
        <f t="shared" ref="G190:N190" si="191">SUM(G191)</f>
        <v>0</v>
      </c>
      <c r="H190" s="38">
        <f t="shared" si="191"/>
        <v>0</v>
      </c>
      <c r="I190" s="123">
        <f t="shared" si="191"/>
        <v>0</v>
      </c>
      <c r="J190" s="130">
        <f t="shared" si="191"/>
        <v>0</v>
      </c>
      <c r="K190" s="38">
        <f t="shared" si="191"/>
        <v>0</v>
      </c>
      <c r="L190" s="175">
        <f t="shared" si="191"/>
        <v>0</v>
      </c>
      <c r="M190" s="228">
        <f t="shared" si="191"/>
        <v>0</v>
      </c>
      <c r="N190" s="38">
        <f t="shared" si="191"/>
        <v>0</v>
      </c>
      <c r="O190" s="123">
        <f>SUM(O191)</f>
        <v>0</v>
      </c>
      <c r="P190" s="293"/>
      <c r="Q190" s="297"/>
    </row>
    <row r="191" spans="1:17" ht="24" hidden="1" x14ac:dyDescent="0.25">
      <c r="A191" s="657">
        <v>4310</v>
      </c>
      <c r="B191" s="40" t="s">
        <v>185</v>
      </c>
      <c r="C191" s="189">
        <f t="shared" si="169"/>
        <v>0</v>
      </c>
      <c r="D191" s="131">
        <f t="shared" ref="D191:E191" si="192">SUM(D192:D192)</f>
        <v>0</v>
      </c>
      <c r="E191" s="79">
        <f t="shared" si="192"/>
        <v>0</v>
      </c>
      <c r="F191" s="176">
        <f>SUM(F192:F192)</f>
        <v>0</v>
      </c>
      <c r="G191" s="233">
        <f t="shared" ref="G191:N191" si="193">SUM(G192:G192)</f>
        <v>0</v>
      </c>
      <c r="H191" s="79">
        <f t="shared" si="193"/>
        <v>0</v>
      </c>
      <c r="I191" s="90">
        <f t="shared" si="193"/>
        <v>0</v>
      </c>
      <c r="J191" s="131">
        <f t="shared" si="193"/>
        <v>0</v>
      </c>
      <c r="K191" s="79">
        <f t="shared" si="193"/>
        <v>0</v>
      </c>
      <c r="L191" s="176">
        <f t="shared" si="193"/>
        <v>0</v>
      </c>
      <c r="M191" s="233">
        <f t="shared" si="193"/>
        <v>0</v>
      </c>
      <c r="N191" s="79">
        <f t="shared" si="193"/>
        <v>0</v>
      </c>
      <c r="O191" s="90">
        <f>SUM(O192:O192)</f>
        <v>0</v>
      </c>
      <c r="P191" s="290"/>
      <c r="Q191" s="297"/>
    </row>
    <row r="192" spans="1:17" ht="36" hidden="1" x14ac:dyDescent="0.25">
      <c r="A192" s="30">
        <v>4311</v>
      </c>
      <c r="B192" s="43" t="s">
        <v>186</v>
      </c>
      <c r="C192" s="190">
        <f t="shared" si="169"/>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hidden="1" x14ac:dyDescent="0.25">
      <c r="A193" s="89"/>
      <c r="B193" s="17" t="s">
        <v>187</v>
      </c>
      <c r="C193" s="199">
        <f t="shared" si="169"/>
        <v>0</v>
      </c>
      <c r="D193" s="136">
        <f t="shared" ref="D193:E193" si="194">SUM(D194,D229,D268)</f>
        <v>0</v>
      </c>
      <c r="E193" s="69">
        <f t="shared" si="194"/>
        <v>0</v>
      </c>
      <c r="F193" s="171">
        <f>SUM(F194,F229,F268)</f>
        <v>0</v>
      </c>
      <c r="G193" s="226">
        <f t="shared" ref="G193:N193" si="195">SUM(G194,G229,G268)</f>
        <v>0</v>
      </c>
      <c r="H193" s="69">
        <f t="shared" si="195"/>
        <v>0</v>
      </c>
      <c r="I193" s="275">
        <f t="shared" si="195"/>
        <v>0</v>
      </c>
      <c r="J193" s="136">
        <f t="shared" si="195"/>
        <v>0</v>
      </c>
      <c r="K193" s="69">
        <f t="shared" si="195"/>
        <v>0</v>
      </c>
      <c r="L193" s="171">
        <f t="shared" si="195"/>
        <v>0</v>
      </c>
      <c r="M193" s="226">
        <f t="shared" si="195"/>
        <v>0</v>
      </c>
      <c r="N193" s="69">
        <f t="shared" si="195"/>
        <v>0</v>
      </c>
      <c r="O193" s="157">
        <f>SUM(O194,O229,O268)</f>
        <v>0</v>
      </c>
      <c r="P193" s="316"/>
      <c r="Q193" s="182"/>
    </row>
    <row r="194" spans="1:17" hidden="1" x14ac:dyDescent="0.25">
      <c r="A194" s="70">
        <v>5000</v>
      </c>
      <c r="B194" s="70" t="s">
        <v>188</v>
      </c>
      <c r="C194" s="200">
        <f t="shared" si="169"/>
        <v>0</v>
      </c>
      <c r="D194" s="137">
        <f t="shared" ref="D194:E194" si="196">D195+D203</f>
        <v>0</v>
      </c>
      <c r="E194" s="71">
        <f t="shared" si="196"/>
        <v>0</v>
      </c>
      <c r="F194" s="172">
        <f>F195+F203</f>
        <v>0</v>
      </c>
      <c r="G194" s="227">
        <f t="shared" ref="G194:N194" si="197">G195+G203</f>
        <v>0</v>
      </c>
      <c r="H194" s="71">
        <f t="shared" si="197"/>
        <v>0</v>
      </c>
      <c r="I194" s="125">
        <f t="shared" si="197"/>
        <v>0</v>
      </c>
      <c r="J194" s="137">
        <f t="shared" si="197"/>
        <v>0</v>
      </c>
      <c r="K194" s="71">
        <f t="shared" si="197"/>
        <v>0</v>
      </c>
      <c r="L194" s="172">
        <f t="shared" si="197"/>
        <v>0</v>
      </c>
      <c r="M194" s="227">
        <f t="shared" si="197"/>
        <v>0</v>
      </c>
      <c r="N194" s="71">
        <f t="shared" si="197"/>
        <v>0</v>
      </c>
      <c r="O194" s="125">
        <f>O195+O203</f>
        <v>0</v>
      </c>
      <c r="P194" s="313"/>
      <c r="Q194" s="297"/>
    </row>
    <row r="195" spans="1:17" hidden="1" x14ac:dyDescent="0.25">
      <c r="A195" s="35">
        <v>5100</v>
      </c>
      <c r="B195" s="72" t="s">
        <v>189</v>
      </c>
      <c r="C195" s="188">
        <f t="shared" si="169"/>
        <v>0</v>
      </c>
      <c r="D195" s="130">
        <f t="shared" ref="D195:E195" si="198">D196+D197+D200+D201+D202</f>
        <v>0</v>
      </c>
      <c r="E195" s="38">
        <f t="shared" si="198"/>
        <v>0</v>
      </c>
      <c r="F195" s="175">
        <f>F196+F197+F200+F201+F202</f>
        <v>0</v>
      </c>
      <c r="G195" s="228">
        <f t="shared" ref="G195:N195" si="199">G196+G197+G200+G201+G202</f>
        <v>0</v>
      </c>
      <c r="H195" s="38">
        <f t="shared" si="199"/>
        <v>0</v>
      </c>
      <c r="I195" s="123">
        <f t="shared" si="199"/>
        <v>0</v>
      </c>
      <c r="J195" s="130">
        <f t="shared" si="199"/>
        <v>0</v>
      </c>
      <c r="K195" s="38">
        <f t="shared" si="199"/>
        <v>0</v>
      </c>
      <c r="L195" s="175">
        <f t="shared" si="199"/>
        <v>0</v>
      </c>
      <c r="M195" s="228">
        <f t="shared" si="199"/>
        <v>0</v>
      </c>
      <c r="N195" s="38">
        <f t="shared" si="199"/>
        <v>0</v>
      </c>
      <c r="O195" s="123">
        <f>O196+O197+O200+O201+O202</f>
        <v>0</v>
      </c>
      <c r="P195" s="293"/>
      <c r="Q195" s="297"/>
    </row>
    <row r="196" spans="1:17" hidden="1" x14ac:dyDescent="0.25">
      <c r="A196" s="657">
        <v>5110</v>
      </c>
      <c r="B196" s="40" t="s">
        <v>190</v>
      </c>
      <c r="C196" s="189">
        <f t="shared" si="169"/>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169"/>
        <v>0</v>
      </c>
      <c r="D197" s="132">
        <f t="shared" ref="D197:E197" si="200">D198+D199</f>
        <v>0</v>
      </c>
      <c r="E197" s="76">
        <f t="shared" si="200"/>
        <v>0</v>
      </c>
      <c r="F197" s="95">
        <f>F198+F199</f>
        <v>0</v>
      </c>
      <c r="G197" s="231">
        <f t="shared" ref="G197:O197" si="201">G198+G199</f>
        <v>0</v>
      </c>
      <c r="H197" s="76">
        <f t="shared" si="201"/>
        <v>0</v>
      </c>
      <c r="I197" s="91">
        <f t="shared" si="201"/>
        <v>0</v>
      </c>
      <c r="J197" s="132">
        <f t="shared" si="201"/>
        <v>0</v>
      </c>
      <c r="K197" s="76">
        <f t="shared" si="201"/>
        <v>0</v>
      </c>
      <c r="L197" s="95">
        <f t="shared" si="201"/>
        <v>0</v>
      </c>
      <c r="M197" s="231">
        <f t="shared" si="201"/>
        <v>0</v>
      </c>
      <c r="N197" s="76">
        <f t="shared" si="201"/>
        <v>0</v>
      </c>
      <c r="O197" s="91">
        <f t="shared" si="201"/>
        <v>0</v>
      </c>
      <c r="P197" s="291"/>
      <c r="Q197" s="297"/>
    </row>
    <row r="198" spans="1:17" hidden="1" x14ac:dyDescent="0.25">
      <c r="A198" s="30">
        <v>5121</v>
      </c>
      <c r="B198" s="43" t="s">
        <v>192</v>
      </c>
      <c r="C198" s="190">
        <f t="shared" si="169"/>
        <v>0</v>
      </c>
      <c r="D198" s="264"/>
      <c r="E198" s="45"/>
      <c r="F198" s="95">
        <f t="shared" ref="F198:F202" si="202">D198+E198</f>
        <v>0</v>
      </c>
      <c r="G198" s="230"/>
      <c r="H198" s="45"/>
      <c r="I198" s="91">
        <f t="shared" ref="I198:I202" si="203">G198+H198</f>
        <v>0</v>
      </c>
      <c r="J198" s="264"/>
      <c r="K198" s="45"/>
      <c r="L198" s="95">
        <f t="shared" ref="L198:L202" si="204">J198+K198</f>
        <v>0</v>
      </c>
      <c r="M198" s="230"/>
      <c r="N198" s="45"/>
      <c r="O198" s="91">
        <f t="shared" ref="O198:O202" si="205">M198+N198</f>
        <v>0</v>
      </c>
      <c r="P198" s="291"/>
      <c r="Q198" s="297"/>
    </row>
    <row r="199" spans="1:17" ht="24" hidden="1" x14ac:dyDescent="0.25">
      <c r="A199" s="30">
        <v>5129</v>
      </c>
      <c r="B199" s="43" t="s">
        <v>193</v>
      </c>
      <c r="C199" s="190">
        <f t="shared" si="169"/>
        <v>0</v>
      </c>
      <c r="D199" s="264"/>
      <c r="E199" s="45"/>
      <c r="F199" s="95">
        <f t="shared" si="202"/>
        <v>0</v>
      </c>
      <c r="G199" s="230"/>
      <c r="H199" s="45"/>
      <c r="I199" s="91">
        <f t="shared" si="203"/>
        <v>0</v>
      </c>
      <c r="J199" s="264"/>
      <c r="K199" s="45"/>
      <c r="L199" s="95">
        <f t="shared" si="204"/>
        <v>0</v>
      </c>
      <c r="M199" s="230"/>
      <c r="N199" s="45"/>
      <c r="O199" s="91">
        <f t="shared" si="205"/>
        <v>0</v>
      </c>
      <c r="P199" s="291"/>
      <c r="Q199" s="297"/>
    </row>
    <row r="200" spans="1:17" hidden="1" x14ac:dyDescent="0.25">
      <c r="A200" s="75">
        <v>5130</v>
      </c>
      <c r="B200" s="43" t="s">
        <v>194</v>
      </c>
      <c r="C200" s="190">
        <f t="shared" si="169"/>
        <v>0</v>
      </c>
      <c r="D200" s="264"/>
      <c r="E200" s="45"/>
      <c r="F200" s="95">
        <f t="shared" si="202"/>
        <v>0</v>
      </c>
      <c r="G200" s="230"/>
      <c r="H200" s="45"/>
      <c r="I200" s="91">
        <f t="shared" si="203"/>
        <v>0</v>
      </c>
      <c r="J200" s="264"/>
      <c r="K200" s="45"/>
      <c r="L200" s="95">
        <f t="shared" si="204"/>
        <v>0</v>
      </c>
      <c r="M200" s="230"/>
      <c r="N200" s="45"/>
      <c r="O200" s="91">
        <f t="shared" si="205"/>
        <v>0</v>
      </c>
      <c r="P200" s="291"/>
      <c r="Q200" s="297"/>
    </row>
    <row r="201" spans="1:17" hidden="1" x14ac:dyDescent="0.25">
      <c r="A201" s="75">
        <v>5140</v>
      </c>
      <c r="B201" s="43" t="s">
        <v>195</v>
      </c>
      <c r="C201" s="190">
        <f t="shared" si="169"/>
        <v>0</v>
      </c>
      <c r="D201" s="264"/>
      <c r="E201" s="45"/>
      <c r="F201" s="95">
        <f t="shared" si="202"/>
        <v>0</v>
      </c>
      <c r="G201" s="230"/>
      <c r="H201" s="45"/>
      <c r="I201" s="91">
        <f t="shared" si="203"/>
        <v>0</v>
      </c>
      <c r="J201" s="264"/>
      <c r="K201" s="45"/>
      <c r="L201" s="95">
        <f t="shared" si="204"/>
        <v>0</v>
      </c>
      <c r="M201" s="230"/>
      <c r="N201" s="45"/>
      <c r="O201" s="91">
        <f t="shared" si="205"/>
        <v>0</v>
      </c>
      <c r="P201" s="291"/>
      <c r="Q201" s="297"/>
    </row>
    <row r="202" spans="1:17" ht="24" hidden="1" x14ac:dyDescent="0.25">
      <c r="A202" s="75">
        <v>5170</v>
      </c>
      <c r="B202" s="43" t="s">
        <v>196</v>
      </c>
      <c r="C202" s="190">
        <f t="shared" si="169"/>
        <v>0</v>
      </c>
      <c r="D202" s="264"/>
      <c r="E202" s="45"/>
      <c r="F202" s="95">
        <f t="shared" si="202"/>
        <v>0</v>
      </c>
      <c r="G202" s="230"/>
      <c r="H202" s="45"/>
      <c r="I202" s="91">
        <f t="shared" si="203"/>
        <v>0</v>
      </c>
      <c r="J202" s="264"/>
      <c r="K202" s="45"/>
      <c r="L202" s="95">
        <f t="shared" si="204"/>
        <v>0</v>
      </c>
      <c r="M202" s="230"/>
      <c r="N202" s="45"/>
      <c r="O202" s="91">
        <f t="shared" si="205"/>
        <v>0</v>
      </c>
      <c r="P202" s="291"/>
      <c r="Q202" s="297"/>
    </row>
    <row r="203" spans="1:17" hidden="1" x14ac:dyDescent="0.25">
      <c r="A203" s="35">
        <v>5200</v>
      </c>
      <c r="B203" s="72" t="s">
        <v>197</v>
      </c>
      <c r="C203" s="188">
        <f t="shared" si="169"/>
        <v>0</v>
      </c>
      <c r="D203" s="130">
        <f t="shared" ref="D203:E203" si="206">D204+D214+D215+D224+D225+D226+D228</f>
        <v>0</v>
      </c>
      <c r="E203" s="38">
        <f t="shared" si="206"/>
        <v>0</v>
      </c>
      <c r="F203" s="175">
        <f>F204+F214+F215+F224+F225+F226+F228</f>
        <v>0</v>
      </c>
      <c r="G203" s="228">
        <f t="shared" ref="G203:O203" si="207">G204+G214+G215+G224+G225+G226+G228</f>
        <v>0</v>
      </c>
      <c r="H203" s="38">
        <f t="shared" si="207"/>
        <v>0</v>
      </c>
      <c r="I203" s="123">
        <f t="shared" si="207"/>
        <v>0</v>
      </c>
      <c r="J203" s="130">
        <f t="shared" si="207"/>
        <v>0</v>
      </c>
      <c r="K203" s="38">
        <f t="shared" si="207"/>
        <v>0</v>
      </c>
      <c r="L203" s="175">
        <f t="shared" si="207"/>
        <v>0</v>
      </c>
      <c r="M203" s="228">
        <f t="shared" si="207"/>
        <v>0</v>
      </c>
      <c r="N203" s="38">
        <f t="shared" si="207"/>
        <v>0</v>
      </c>
      <c r="O203" s="123">
        <f t="shared" si="207"/>
        <v>0</v>
      </c>
      <c r="P203" s="293"/>
      <c r="Q203" s="297"/>
    </row>
    <row r="204" spans="1:17" hidden="1" x14ac:dyDescent="0.25">
      <c r="A204" s="73">
        <v>5210</v>
      </c>
      <c r="B204" s="58" t="s">
        <v>198</v>
      </c>
      <c r="C204" s="195">
        <f t="shared" si="169"/>
        <v>0</v>
      </c>
      <c r="D204" s="86">
        <f>SUM(D205:D213)</f>
        <v>0</v>
      </c>
      <c r="E204" s="74">
        <f>SUM(E205:E213)</f>
        <v>0</v>
      </c>
      <c r="F204" s="174">
        <f t="shared" ref="F204:N204" si="208">SUM(F205:F213)</f>
        <v>0</v>
      </c>
      <c r="G204" s="229">
        <f t="shared" si="208"/>
        <v>0</v>
      </c>
      <c r="H204" s="74">
        <f t="shared" si="208"/>
        <v>0</v>
      </c>
      <c r="I204" s="154">
        <f t="shared" si="208"/>
        <v>0</v>
      </c>
      <c r="J204" s="86">
        <f t="shared" si="208"/>
        <v>0</v>
      </c>
      <c r="K204" s="74">
        <f t="shared" si="208"/>
        <v>0</v>
      </c>
      <c r="L204" s="174">
        <f t="shared" si="208"/>
        <v>0</v>
      </c>
      <c r="M204" s="229">
        <f t="shared" si="208"/>
        <v>0</v>
      </c>
      <c r="N204" s="74">
        <f t="shared" si="208"/>
        <v>0</v>
      </c>
      <c r="O204" s="154">
        <f>SUM(O205:O213)</f>
        <v>0</v>
      </c>
      <c r="P204" s="292"/>
      <c r="Q204" s="297"/>
    </row>
    <row r="205" spans="1:17" hidden="1" x14ac:dyDescent="0.25">
      <c r="A205" s="27">
        <v>5211</v>
      </c>
      <c r="B205" s="40" t="s">
        <v>199</v>
      </c>
      <c r="C205" s="189">
        <f t="shared" si="169"/>
        <v>0</v>
      </c>
      <c r="D205" s="263"/>
      <c r="E205" s="42"/>
      <c r="F205" s="176">
        <f t="shared" ref="F205:F214" si="209">D205+E205</f>
        <v>0</v>
      </c>
      <c r="G205" s="220"/>
      <c r="H205" s="42"/>
      <c r="I205" s="90">
        <f t="shared" ref="I205:I214" si="210">G205+H205</f>
        <v>0</v>
      </c>
      <c r="J205" s="263"/>
      <c r="K205" s="42"/>
      <c r="L205" s="176">
        <f t="shared" ref="L205:L214" si="211">J205+K205</f>
        <v>0</v>
      </c>
      <c r="M205" s="220"/>
      <c r="N205" s="42"/>
      <c r="O205" s="90">
        <f t="shared" ref="O205:O214" si="212">M205+N205</f>
        <v>0</v>
      </c>
      <c r="P205" s="290"/>
      <c r="Q205" s="297"/>
    </row>
    <row r="206" spans="1:17" hidden="1" x14ac:dyDescent="0.25">
      <c r="A206" s="30">
        <v>5212</v>
      </c>
      <c r="B206" s="43" t="s">
        <v>200</v>
      </c>
      <c r="C206" s="190">
        <f t="shared" si="169"/>
        <v>0</v>
      </c>
      <c r="D206" s="264"/>
      <c r="E206" s="45"/>
      <c r="F206" s="95">
        <f t="shared" si="209"/>
        <v>0</v>
      </c>
      <c r="G206" s="230"/>
      <c r="H206" s="45"/>
      <c r="I206" s="91">
        <f t="shared" si="210"/>
        <v>0</v>
      </c>
      <c r="J206" s="264"/>
      <c r="K206" s="45"/>
      <c r="L206" s="95">
        <f t="shared" si="211"/>
        <v>0</v>
      </c>
      <c r="M206" s="230"/>
      <c r="N206" s="45"/>
      <c r="O206" s="91">
        <f t="shared" si="212"/>
        <v>0</v>
      </c>
      <c r="P206" s="291"/>
      <c r="Q206" s="297"/>
    </row>
    <row r="207" spans="1:17" hidden="1" x14ac:dyDescent="0.25">
      <c r="A207" s="30">
        <v>5213</v>
      </c>
      <c r="B207" s="43" t="s">
        <v>201</v>
      </c>
      <c r="C207" s="190">
        <f t="shared" si="169"/>
        <v>0</v>
      </c>
      <c r="D207" s="264"/>
      <c r="E207" s="45"/>
      <c r="F207" s="95">
        <f t="shared" si="209"/>
        <v>0</v>
      </c>
      <c r="G207" s="230"/>
      <c r="H207" s="45"/>
      <c r="I207" s="91">
        <f t="shared" si="210"/>
        <v>0</v>
      </c>
      <c r="J207" s="264"/>
      <c r="K207" s="45"/>
      <c r="L207" s="95">
        <f t="shared" si="211"/>
        <v>0</v>
      </c>
      <c r="M207" s="230"/>
      <c r="N207" s="45"/>
      <c r="O207" s="91">
        <f t="shared" si="212"/>
        <v>0</v>
      </c>
      <c r="P207" s="291"/>
      <c r="Q207" s="297"/>
    </row>
    <row r="208" spans="1:17" hidden="1" x14ac:dyDescent="0.25">
      <c r="A208" s="30">
        <v>5214</v>
      </c>
      <c r="B208" s="43" t="s">
        <v>202</v>
      </c>
      <c r="C208" s="190">
        <f t="shared" si="169"/>
        <v>0</v>
      </c>
      <c r="D208" s="264"/>
      <c r="E208" s="45"/>
      <c r="F208" s="95">
        <f t="shared" si="209"/>
        <v>0</v>
      </c>
      <c r="G208" s="230"/>
      <c r="H208" s="45"/>
      <c r="I208" s="91">
        <f t="shared" si="210"/>
        <v>0</v>
      </c>
      <c r="J208" s="264"/>
      <c r="K208" s="45"/>
      <c r="L208" s="95">
        <f t="shared" si="211"/>
        <v>0</v>
      </c>
      <c r="M208" s="230"/>
      <c r="N208" s="45"/>
      <c r="O208" s="91">
        <f t="shared" si="212"/>
        <v>0</v>
      </c>
      <c r="P208" s="291"/>
      <c r="Q208" s="297"/>
    </row>
    <row r="209" spans="1:17" hidden="1" x14ac:dyDescent="0.25">
      <c r="A209" s="30">
        <v>5215</v>
      </c>
      <c r="B209" s="43" t="s">
        <v>203</v>
      </c>
      <c r="C209" s="190">
        <f t="shared" si="169"/>
        <v>0</v>
      </c>
      <c r="D209" s="264"/>
      <c r="E209" s="45"/>
      <c r="F209" s="95">
        <f t="shared" si="209"/>
        <v>0</v>
      </c>
      <c r="G209" s="230"/>
      <c r="H209" s="45"/>
      <c r="I209" s="91">
        <f t="shared" si="210"/>
        <v>0</v>
      </c>
      <c r="J209" s="264"/>
      <c r="K209" s="45"/>
      <c r="L209" s="95">
        <f t="shared" si="211"/>
        <v>0</v>
      </c>
      <c r="M209" s="230"/>
      <c r="N209" s="45"/>
      <c r="O209" s="91">
        <f t="shared" si="212"/>
        <v>0</v>
      </c>
      <c r="P209" s="291"/>
      <c r="Q209" s="297"/>
    </row>
    <row r="210" spans="1:17" ht="24" hidden="1" x14ac:dyDescent="0.25">
      <c r="A210" s="30">
        <v>5216</v>
      </c>
      <c r="B210" s="43" t="s">
        <v>204</v>
      </c>
      <c r="C210" s="190">
        <f t="shared" si="169"/>
        <v>0</v>
      </c>
      <c r="D210" s="264"/>
      <c r="E210" s="45"/>
      <c r="F210" s="95">
        <f t="shared" si="209"/>
        <v>0</v>
      </c>
      <c r="G210" s="230"/>
      <c r="H210" s="45"/>
      <c r="I210" s="91">
        <f t="shared" si="210"/>
        <v>0</v>
      </c>
      <c r="J210" s="264"/>
      <c r="K210" s="45"/>
      <c r="L210" s="95">
        <f t="shared" si="211"/>
        <v>0</v>
      </c>
      <c r="M210" s="230"/>
      <c r="N210" s="45"/>
      <c r="O210" s="91">
        <f t="shared" si="212"/>
        <v>0</v>
      </c>
      <c r="P210" s="291"/>
      <c r="Q210" s="297"/>
    </row>
    <row r="211" spans="1:17" hidden="1" x14ac:dyDescent="0.25">
      <c r="A211" s="30">
        <v>5217</v>
      </c>
      <c r="B211" s="43" t="s">
        <v>205</v>
      </c>
      <c r="C211" s="190">
        <f t="shared" si="169"/>
        <v>0</v>
      </c>
      <c r="D211" s="264"/>
      <c r="E211" s="45"/>
      <c r="F211" s="95">
        <f t="shared" si="209"/>
        <v>0</v>
      </c>
      <c r="G211" s="230"/>
      <c r="H211" s="45"/>
      <c r="I211" s="91">
        <f t="shared" si="210"/>
        <v>0</v>
      </c>
      <c r="J211" s="264"/>
      <c r="K211" s="45"/>
      <c r="L211" s="95">
        <f t="shared" si="211"/>
        <v>0</v>
      </c>
      <c r="M211" s="230"/>
      <c r="N211" s="45"/>
      <c r="O211" s="91">
        <f t="shared" si="212"/>
        <v>0</v>
      </c>
      <c r="P211" s="291"/>
      <c r="Q211" s="297"/>
    </row>
    <row r="212" spans="1:17" hidden="1" x14ac:dyDescent="0.25">
      <c r="A212" s="30">
        <v>5218</v>
      </c>
      <c r="B212" s="43" t="s">
        <v>206</v>
      </c>
      <c r="C212" s="190">
        <f t="shared" si="169"/>
        <v>0</v>
      </c>
      <c r="D212" s="264"/>
      <c r="E212" s="45"/>
      <c r="F212" s="95">
        <f t="shared" si="209"/>
        <v>0</v>
      </c>
      <c r="G212" s="230"/>
      <c r="H212" s="45"/>
      <c r="I212" s="91">
        <f t="shared" si="210"/>
        <v>0</v>
      </c>
      <c r="J212" s="264"/>
      <c r="K212" s="45"/>
      <c r="L212" s="95">
        <f t="shared" si="211"/>
        <v>0</v>
      </c>
      <c r="M212" s="230"/>
      <c r="N212" s="45"/>
      <c r="O212" s="91">
        <f t="shared" si="212"/>
        <v>0</v>
      </c>
      <c r="P212" s="291"/>
      <c r="Q212" s="297"/>
    </row>
    <row r="213" spans="1:17" hidden="1" x14ac:dyDescent="0.25">
      <c r="A213" s="30">
        <v>5219</v>
      </c>
      <c r="B213" s="43" t="s">
        <v>207</v>
      </c>
      <c r="C213" s="190">
        <f t="shared" si="169"/>
        <v>0</v>
      </c>
      <c r="D213" s="264"/>
      <c r="E213" s="45"/>
      <c r="F213" s="95">
        <f t="shared" si="209"/>
        <v>0</v>
      </c>
      <c r="G213" s="230"/>
      <c r="H213" s="45"/>
      <c r="I213" s="91">
        <f t="shared" si="210"/>
        <v>0</v>
      </c>
      <c r="J213" s="264"/>
      <c r="K213" s="45"/>
      <c r="L213" s="95">
        <f t="shared" si="211"/>
        <v>0</v>
      </c>
      <c r="M213" s="230"/>
      <c r="N213" s="45"/>
      <c r="O213" s="91">
        <f t="shared" si="212"/>
        <v>0</v>
      </c>
      <c r="P213" s="291"/>
      <c r="Q213" s="297"/>
    </row>
    <row r="214" spans="1:17" ht="13.5" hidden="1" customHeight="1" x14ac:dyDescent="0.25">
      <c r="A214" s="75">
        <v>5220</v>
      </c>
      <c r="B214" s="43" t="s">
        <v>208</v>
      </c>
      <c r="C214" s="190">
        <f t="shared" si="169"/>
        <v>0</v>
      </c>
      <c r="D214" s="264"/>
      <c r="E214" s="45"/>
      <c r="F214" s="95">
        <f t="shared" si="209"/>
        <v>0</v>
      </c>
      <c r="G214" s="230"/>
      <c r="H214" s="45"/>
      <c r="I214" s="91">
        <f t="shared" si="210"/>
        <v>0</v>
      </c>
      <c r="J214" s="264"/>
      <c r="K214" s="45"/>
      <c r="L214" s="95">
        <f t="shared" si="211"/>
        <v>0</v>
      </c>
      <c r="M214" s="230"/>
      <c r="N214" s="45"/>
      <c r="O214" s="91">
        <f t="shared" si="212"/>
        <v>0</v>
      </c>
      <c r="P214" s="291"/>
      <c r="Q214" s="297"/>
    </row>
    <row r="215" spans="1:17" hidden="1" x14ac:dyDescent="0.25">
      <c r="A215" s="75">
        <v>5230</v>
      </c>
      <c r="B215" s="43" t="s">
        <v>209</v>
      </c>
      <c r="C215" s="190">
        <f t="shared" si="169"/>
        <v>0</v>
      </c>
      <c r="D215" s="132">
        <f t="shared" ref="D215:E215" si="213">SUM(D216:D223)</f>
        <v>0</v>
      </c>
      <c r="E215" s="76">
        <f t="shared" si="213"/>
        <v>0</v>
      </c>
      <c r="F215" s="95">
        <f>SUM(F216:F223)</f>
        <v>0</v>
      </c>
      <c r="G215" s="231">
        <f t="shared" ref="G215:N215" si="214">SUM(G216:G223)</f>
        <v>0</v>
      </c>
      <c r="H215" s="76">
        <f t="shared" si="214"/>
        <v>0</v>
      </c>
      <c r="I215" s="91">
        <f t="shared" si="214"/>
        <v>0</v>
      </c>
      <c r="J215" s="132">
        <f t="shared" si="214"/>
        <v>0</v>
      </c>
      <c r="K215" s="76">
        <f t="shared" si="214"/>
        <v>0</v>
      </c>
      <c r="L215" s="95">
        <f t="shared" si="214"/>
        <v>0</v>
      </c>
      <c r="M215" s="231">
        <f t="shared" si="214"/>
        <v>0</v>
      </c>
      <c r="N215" s="76">
        <f t="shared" si="214"/>
        <v>0</v>
      </c>
      <c r="O215" s="91">
        <f>SUM(O216:O223)</f>
        <v>0</v>
      </c>
      <c r="P215" s="291"/>
      <c r="Q215" s="297"/>
    </row>
    <row r="216" spans="1:17" hidden="1" x14ac:dyDescent="0.25">
      <c r="A216" s="30">
        <v>5231</v>
      </c>
      <c r="B216" s="43" t="s">
        <v>210</v>
      </c>
      <c r="C216" s="190">
        <f t="shared" si="169"/>
        <v>0</v>
      </c>
      <c r="D216" s="264"/>
      <c r="E216" s="45"/>
      <c r="F216" s="95">
        <f t="shared" ref="F216:F225" si="215">D216+E216</f>
        <v>0</v>
      </c>
      <c r="G216" s="230"/>
      <c r="H216" s="45"/>
      <c r="I216" s="91">
        <f t="shared" ref="I216:I225" si="216">G216+H216</f>
        <v>0</v>
      </c>
      <c r="J216" s="264"/>
      <c r="K216" s="45"/>
      <c r="L216" s="95">
        <f t="shared" ref="L216:L225" si="217">J216+K216</f>
        <v>0</v>
      </c>
      <c r="M216" s="230"/>
      <c r="N216" s="45"/>
      <c r="O216" s="91">
        <f t="shared" ref="O216:O225" si="218">M216+N216</f>
        <v>0</v>
      </c>
      <c r="P216" s="291"/>
      <c r="Q216" s="297"/>
    </row>
    <row r="217" spans="1:17" hidden="1" x14ac:dyDescent="0.25">
      <c r="A217" s="30">
        <v>5232</v>
      </c>
      <c r="B217" s="43" t="s">
        <v>211</v>
      </c>
      <c r="C217" s="190">
        <f t="shared" si="169"/>
        <v>0</v>
      </c>
      <c r="D217" s="264"/>
      <c r="E217" s="45"/>
      <c r="F217" s="95">
        <f t="shared" si="215"/>
        <v>0</v>
      </c>
      <c r="G217" s="230"/>
      <c r="H217" s="45"/>
      <c r="I217" s="91">
        <f t="shared" si="216"/>
        <v>0</v>
      </c>
      <c r="J217" s="264"/>
      <c r="K217" s="45"/>
      <c r="L217" s="95">
        <f t="shared" si="217"/>
        <v>0</v>
      </c>
      <c r="M217" s="230"/>
      <c r="N217" s="45"/>
      <c r="O217" s="91">
        <f t="shared" si="218"/>
        <v>0</v>
      </c>
      <c r="P217" s="291"/>
      <c r="Q217" s="297"/>
    </row>
    <row r="218" spans="1:17" hidden="1" x14ac:dyDescent="0.25">
      <c r="A218" s="30">
        <v>5233</v>
      </c>
      <c r="B218" s="43" t="s">
        <v>212</v>
      </c>
      <c r="C218" s="190">
        <f t="shared" si="169"/>
        <v>0</v>
      </c>
      <c r="D218" s="264"/>
      <c r="E218" s="45"/>
      <c r="F218" s="95">
        <f t="shared" si="215"/>
        <v>0</v>
      </c>
      <c r="G218" s="230"/>
      <c r="H218" s="45"/>
      <c r="I218" s="91">
        <f t="shared" si="216"/>
        <v>0</v>
      </c>
      <c r="J218" s="264"/>
      <c r="K218" s="45"/>
      <c r="L218" s="95">
        <f t="shared" si="217"/>
        <v>0</v>
      </c>
      <c r="M218" s="230"/>
      <c r="N218" s="45"/>
      <c r="O218" s="91">
        <f t="shared" si="218"/>
        <v>0</v>
      </c>
      <c r="P218" s="291"/>
      <c r="Q218" s="297"/>
    </row>
    <row r="219" spans="1:17" ht="24" hidden="1" x14ac:dyDescent="0.25">
      <c r="A219" s="30">
        <v>5234</v>
      </c>
      <c r="B219" s="43" t="s">
        <v>213</v>
      </c>
      <c r="C219" s="190">
        <f t="shared" si="169"/>
        <v>0</v>
      </c>
      <c r="D219" s="264"/>
      <c r="E219" s="45"/>
      <c r="F219" s="95">
        <f t="shared" si="215"/>
        <v>0</v>
      </c>
      <c r="G219" s="230"/>
      <c r="H219" s="45"/>
      <c r="I219" s="91">
        <f t="shared" si="216"/>
        <v>0</v>
      </c>
      <c r="J219" s="264"/>
      <c r="K219" s="45"/>
      <c r="L219" s="95">
        <f t="shared" si="217"/>
        <v>0</v>
      </c>
      <c r="M219" s="230"/>
      <c r="N219" s="45"/>
      <c r="O219" s="91">
        <f t="shared" si="218"/>
        <v>0</v>
      </c>
      <c r="P219" s="291"/>
      <c r="Q219" s="297"/>
    </row>
    <row r="220" spans="1:17" ht="14.25" hidden="1" customHeight="1" x14ac:dyDescent="0.25">
      <c r="A220" s="30">
        <v>5236</v>
      </c>
      <c r="B220" s="43" t="s">
        <v>214</v>
      </c>
      <c r="C220" s="190">
        <f t="shared" si="169"/>
        <v>0</v>
      </c>
      <c r="D220" s="264"/>
      <c r="E220" s="45"/>
      <c r="F220" s="95">
        <f t="shared" si="215"/>
        <v>0</v>
      </c>
      <c r="G220" s="230"/>
      <c r="H220" s="45"/>
      <c r="I220" s="91">
        <f t="shared" si="216"/>
        <v>0</v>
      </c>
      <c r="J220" s="264"/>
      <c r="K220" s="45"/>
      <c r="L220" s="95">
        <f t="shared" si="217"/>
        <v>0</v>
      </c>
      <c r="M220" s="230"/>
      <c r="N220" s="45"/>
      <c r="O220" s="91">
        <f t="shared" si="218"/>
        <v>0</v>
      </c>
      <c r="P220" s="291"/>
      <c r="Q220" s="297"/>
    </row>
    <row r="221" spans="1:17" ht="14.25" hidden="1" customHeight="1" x14ac:dyDescent="0.25">
      <c r="A221" s="30">
        <v>5237</v>
      </c>
      <c r="B221" s="43" t="s">
        <v>215</v>
      </c>
      <c r="C221" s="190">
        <f t="shared" si="169"/>
        <v>0</v>
      </c>
      <c r="D221" s="264"/>
      <c r="E221" s="45"/>
      <c r="F221" s="95">
        <f t="shared" si="215"/>
        <v>0</v>
      </c>
      <c r="G221" s="230"/>
      <c r="H221" s="45"/>
      <c r="I221" s="91">
        <f t="shared" si="216"/>
        <v>0</v>
      </c>
      <c r="J221" s="264"/>
      <c r="K221" s="45"/>
      <c r="L221" s="95">
        <f t="shared" si="217"/>
        <v>0</v>
      </c>
      <c r="M221" s="230"/>
      <c r="N221" s="45"/>
      <c r="O221" s="91">
        <f t="shared" si="218"/>
        <v>0</v>
      </c>
      <c r="P221" s="291"/>
      <c r="Q221" s="297"/>
    </row>
    <row r="222" spans="1:17" ht="24" hidden="1" x14ac:dyDescent="0.25">
      <c r="A222" s="30">
        <v>5238</v>
      </c>
      <c r="B222" s="43" t="s">
        <v>216</v>
      </c>
      <c r="C222" s="190">
        <f t="shared" si="169"/>
        <v>0</v>
      </c>
      <c r="D222" s="264"/>
      <c r="E222" s="45"/>
      <c r="F222" s="95">
        <f t="shared" si="215"/>
        <v>0</v>
      </c>
      <c r="G222" s="230"/>
      <c r="H222" s="45"/>
      <c r="I222" s="91">
        <f t="shared" si="216"/>
        <v>0</v>
      </c>
      <c r="J222" s="264"/>
      <c r="K222" s="45"/>
      <c r="L222" s="95">
        <f t="shared" si="217"/>
        <v>0</v>
      </c>
      <c r="M222" s="230"/>
      <c r="N222" s="45"/>
      <c r="O222" s="91">
        <f t="shared" si="218"/>
        <v>0</v>
      </c>
      <c r="P222" s="291"/>
      <c r="Q222" s="297"/>
    </row>
    <row r="223" spans="1:17" ht="24" hidden="1" x14ac:dyDescent="0.25">
      <c r="A223" s="30">
        <v>5239</v>
      </c>
      <c r="B223" s="43" t="s">
        <v>217</v>
      </c>
      <c r="C223" s="190">
        <f t="shared" si="169"/>
        <v>0</v>
      </c>
      <c r="D223" s="264"/>
      <c r="E223" s="45"/>
      <c r="F223" s="95">
        <f t="shared" si="215"/>
        <v>0</v>
      </c>
      <c r="G223" s="230"/>
      <c r="H223" s="45"/>
      <c r="I223" s="91">
        <f t="shared" si="216"/>
        <v>0</v>
      </c>
      <c r="J223" s="264"/>
      <c r="K223" s="45"/>
      <c r="L223" s="95">
        <f t="shared" si="217"/>
        <v>0</v>
      </c>
      <c r="M223" s="230"/>
      <c r="N223" s="45"/>
      <c r="O223" s="91">
        <f t="shared" si="218"/>
        <v>0</v>
      </c>
      <c r="P223" s="291"/>
      <c r="Q223" s="297"/>
    </row>
    <row r="224" spans="1:17" ht="24" hidden="1" x14ac:dyDescent="0.25">
      <c r="A224" s="75">
        <v>5240</v>
      </c>
      <c r="B224" s="43" t="s">
        <v>218</v>
      </c>
      <c r="C224" s="190">
        <f t="shared" si="169"/>
        <v>0</v>
      </c>
      <c r="D224" s="264"/>
      <c r="E224" s="45"/>
      <c r="F224" s="95">
        <f t="shared" si="215"/>
        <v>0</v>
      </c>
      <c r="G224" s="230"/>
      <c r="H224" s="45"/>
      <c r="I224" s="91">
        <f t="shared" si="216"/>
        <v>0</v>
      </c>
      <c r="J224" s="264"/>
      <c r="K224" s="45"/>
      <c r="L224" s="95">
        <f t="shared" si="217"/>
        <v>0</v>
      </c>
      <c r="M224" s="230"/>
      <c r="N224" s="45"/>
      <c r="O224" s="91">
        <f t="shared" si="218"/>
        <v>0</v>
      </c>
      <c r="P224" s="291"/>
      <c r="Q224" s="297"/>
    </row>
    <row r="225" spans="1:17" hidden="1" x14ac:dyDescent="0.25">
      <c r="A225" s="75">
        <v>5250</v>
      </c>
      <c r="B225" s="43" t="s">
        <v>219</v>
      </c>
      <c r="C225" s="190">
        <f t="shared" si="169"/>
        <v>0</v>
      </c>
      <c r="D225" s="264"/>
      <c r="E225" s="45"/>
      <c r="F225" s="95">
        <f t="shared" si="215"/>
        <v>0</v>
      </c>
      <c r="G225" s="230"/>
      <c r="H225" s="45"/>
      <c r="I225" s="91">
        <f t="shared" si="216"/>
        <v>0</v>
      </c>
      <c r="J225" s="264"/>
      <c r="K225" s="45"/>
      <c r="L225" s="95">
        <f t="shared" si="217"/>
        <v>0</v>
      </c>
      <c r="M225" s="230"/>
      <c r="N225" s="45"/>
      <c r="O225" s="91">
        <f t="shared" si="218"/>
        <v>0</v>
      </c>
      <c r="P225" s="291"/>
      <c r="Q225" s="297"/>
    </row>
    <row r="226" spans="1:17" hidden="1" x14ac:dyDescent="0.25">
      <c r="A226" s="75">
        <v>5260</v>
      </c>
      <c r="B226" s="43" t="s">
        <v>220</v>
      </c>
      <c r="C226" s="190">
        <f t="shared" si="169"/>
        <v>0</v>
      </c>
      <c r="D226" s="132">
        <f t="shared" ref="D226:E226" si="219">SUM(D227)</f>
        <v>0</v>
      </c>
      <c r="E226" s="76">
        <f t="shared" si="219"/>
        <v>0</v>
      </c>
      <c r="F226" s="95">
        <f>SUM(F227)</f>
        <v>0</v>
      </c>
      <c r="G226" s="231">
        <f t="shared" ref="G226:N226" si="220">SUM(G227)</f>
        <v>0</v>
      </c>
      <c r="H226" s="76">
        <f t="shared" si="220"/>
        <v>0</v>
      </c>
      <c r="I226" s="91">
        <f t="shared" si="220"/>
        <v>0</v>
      </c>
      <c r="J226" s="132">
        <f t="shared" si="220"/>
        <v>0</v>
      </c>
      <c r="K226" s="76">
        <f t="shared" si="220"/>
        <v>0</v>
      </c>
      <c r="L226" s="95">
        <f t="shared" si="220"/>
        <v>0</v>
      </c>
      <c r="M226" s="231">
        <f t="shared" si="220"/>
        <v>0</v>
      </c>
      <c r="N226" s="76">
        <f t="shared" si="220"/>
        <v>0</v>
      </c>
      <c r="O226" s="91">
        <f>SUM(O227)</f>
        <v>0</v>
      </c>
      <c r="P226" s="291"/>
      <c r="Q226" s="297"/>
    </row>
    <row r="227" spans="1:17" ht="24" hidden="1" x14ac:dyDescent="0.25">
      <c r="A227" s="30">
        <v>5269</v>
      </c>
      <c r="B227" s="43" t="s">
        <v>221</v>
      </c>
      <c r="C227" s="190">
        <f t="shared" si="169"/>
        <v>0</v>
      </c>
      <c r="D227" s="264"/>
      <c r="E227" s="45"/>
      <c r="F227" s="95">
        <f t="shared" ref="F227:F228" si="221">D227+E227</f>
        <v>0</v>
      </c>
      <c r="G227" s="230"/>
      <c r="H227" s="45"/>
      <c r="I227" s="91">
        <f t="shared" ref="I227:I228" si="222">G227+H227</f>
        <v>0</v>
      </c>
      <c r="J227" s="264"/>
      <c r="K227" s="45"/>
      <c r="L227" s="95">
        <f t="shared" ref="L227:L228" si="223">J227+K227</f>
        <v>0</v>
      </c>
      <c r="M227" s="230"/>
      <c r="N227" s="45"/>
      <c r="O227" s="91">
        <f t="shared" ref="O227:O228" si="224">M227+N227</f>
        <v>0</v>
      </c>
      <c r="P227" s="291"/>
      <c r="Q227" s="297"/>
    </row>
    <row r="228" spans="1:17" ht="24" hidden="1" x14ac:dyDescent="0.25">
      <c r="A228" s="73">
        <v>5270</v>
      </c>
      <c r="B228" s="58" t="s">
        <v>222</v>
      </c>
      <c r="C228" s="195">
        <f t="shared" si="169"/>
        <v>0</v>
      </c>
      <c r="D228" s="261"/>
      <c r="E228" s="77"/>
      <c r="F228" s="174">
        <f t="shared" si="221"/>
        <v>0</v>
      </c>
      <c r="G228" s="232"/>
      <c r="H228" s="77"/>
      <c r="I228" s="154">
        <f t="shared" si="222"/>
        <v>0</v>
      </c>
      <c r="J228" s="261"/>
      <c r="K228" s="77"/>
      <c r="L228" s="174">
        <f t="shared" si="223"/>
        <v>0</v>
      </c>
      <c r="M228" s="232"/>
      <c r="N228" s="77"/>
      <c r="O228" s="154">
        <f t="shared" si="224"/>
        <v>0</v>
      </c>
      <c r="P228" s="292"/>
      <c r="Q228" s="297"/>
    </row>
    <row r="229" spans="1:17" hidden="1" x14ac:dyDescent="0.25">
      <c r="A229" s="70">
        <v>6000</v>
      </c>
      <c r="B229" s="70" t="s">
        <v>223</v>
      </c>
      <c r="C229" s="200">
        <f t="shared" si="169"/>
        <v>0</v>
      </c>
      <c r="D229" s="137">
        <f t="shared" ref="D229:E229" si="225">D230+D250+D258</f>
        <v>0</v>
      </c>
      <c r="E229" s="71">
        <f t="shared" si="225"/>
        <v>0</v>
      </c>
      <c r="F229" s="172">
        <f>F230+F250+F258</f>
        <v>0</v>
      </c>
      <c r="G229" s="227">
        <f t="shared" ref="G229:N229" si="226">G230+G250+G258</f>
        <v>0</v>
      </c>
      <c r="H229" s="71">
        <f t="shared" si="226"/>
        <v>0</v>
      </c>
      <c r="I229" s="125">
        <f t="shared" si="226"/>
        <v>0</v>
      </c>
      <c r="J229" s="137">
        <f t="shared" si="226"/>
        <v>0</v>
      </c>
      <c r="K229" s="71">
        <f t="shared" si="226"/>
        <v>0</v>
      </c>
      <c r="L229" s="172">
        <f t="shared" si="226"/>
        <v>0</v>
      </c>
      <c r="M229" s="227">
        <f t="shared" si="226"/>
        <v>0</v>
      </c>
      <c r="N229" s="71">
        <f t="shared" si="226"/>
        <v>0</v>
      </c>
      <c r="O229" s="125">
        <f>O230+O250+O258</f>
        <v>0</v>
      </c>
      <c r="P229" s="313"/>
      <c r="Q229" s="297"/>
    </row>
    <row r="230" spans="1:17" ht="14.25" hidden="1" customHeight="1" x14ac:dyDescent="0.25">
      <c r="A230" s="51">
        <v>6200</v>
      </c>
      <c r="B230" s="82" t="s">
        <v>224</v>
      </c>
      <c r="C230" s="202">
        <f t="shared" si="169"/>
        <v>0</v>
      </c>
      <c r="D230" s="138">
        <f t="shared" ref="D230:E230" si="227">SUM(D231,D232,D234,D237,D243,D244,D245)</f>
        <v>0</v>
      </c>
      <c r="E230" s="85">
        <f t="shared" si="227"/>
        <v>0</v>
      </c>
      <c r="F230" s="173">
        <f>SUM(F231,F232,F234,F237,F243,F244,F245)</f>
        <v>0</v>
      </c>
      <c r="G230" s="236">
        <f t="shared" ref="G230:N230" si="228">SUM(G231,G232,G234,G237,G243,G244,G245)</f>
        <v>0</v>
      </c>
      <c r="H230" s="85">
        <f t="shared" si="228"/>
        <v>0</v>
      </c>
      <c r="I230" s="124">
        <f t="shared" si="228"/>
        <v>0</v>
      </c>
      <c r="J230" s="138">
        <f t="shared" si="228"/>
        <v>0</v>
      </c>
      <c r="K230" s="85">
        <f t="shared" si="228"/>
        <v>0</v>
      </c>
      <c r="L230" s="173">
        <f t="shared" si="228"/>
        <v>0</v>
      </c>
      <c r="M230" s="236">
        <f t="shared" si="228"/>
        <v>0</v>
      </c>
      <c r="N230" s="85">
        <f t="shared" si="228"/>
        <v>0</v>
      </c>
      <c r="O230" s="124">
        <f>SUM(O231,O232,O234,O237,O243,O244,O245)</f>
        <v>0</v>
      </c>
      <c r="P230" s="314"/>
      <c r="Q230" s="297"/>
    </row>
    <row r="231" spans="1:17" ht="24" hidden="1" x14ac:dyDescent="0.25">
      <c r="A231" s="657">
        <v>6220</v>
      </c>
      <c r="B231" s="40" t="s">
        <v>225</v>
      </c>
      <c r="C231" s="189">
        <f t="shared" si="169"/>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169"/>
        <v>0</v>
      </c>
      <c r="D232" s="132">
        <f t="shared" ref="D232:O232" si="229">SUM(D233)</f>
        <v>0</v>
      </c>
      <c r="E232" s="76">
        <f t="shared" si="229"/>
        <v>0</v>
      </c>
      <c r="F232" s="95">
        <f t="shared" si="229"/>
        <v>0</v>
      </c>
      <c r="G232" s="231">
        <f t="shared" si="229"/>
        <v>0</v>
      </c>
      <c r="H232" s="76">
        <f t="shared" si="229"/>
        <v>0</v>
      </c>
      <c r="I232" s="91">
        <f t="shared" si="229"/>
        <v>0</v>
      </c>
      <c r="J232" s="132">
        <f t="shared" si="229"/>
        <v>0</v>
      </c>
      <c r="K232" s="76">
        <f t="shared" si="229"/>
        <v>0</v>
      </c>
      <c r="L232" s="95">
        <f t="shared" si="229"/>
        <v>0</v>
      </c>
      <c r="M232" s="231">
        <f t="shared" si="229"/>
        <v>0</v>
      </c>
      <c r="N232" s="76">
        <f t="shared" si="229"/>
        <v>0</v>
      </c>
      <c r="O232" s="91">
        <f t="shared" si="229"/>
        <v>0</v>
      </c>
      <c r="P232" s="291"/>
      <c r="Q232" s="297"/>
    </row>
    <row r="233" spans="1:17" ht="24" hidden="1" x14ac:dyDescent="0.25">
      <c r="A233" s="30">
        <v>6239</v>
      </c>
      <c r="B233" s="40" t="s">
        <v>227</v>
      </c>
      <c r="C233" s="190">
        <f t="shared" si="169"/>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169"/>
        <v>0</v>
      </c>
      <c r="D234" s="132">
        <f t="shared" ref="D234:E234" si="230">SUM(D235:D236)</f>
        <v>0</v>
      </c>
      <c r="E234" s="76">
        <f t="shared" si="230"/>
        <v>0</v>
      </c>
      <c r="F234" s="95">
        <f>SUM(F235:F236)</f>
        <v>0</v>
      </c>
      <c r="G234" s="231">
        <f t="shared" ref="G234:N234" si="231">SUM(G235:G236)</f>
        <v>0</v>
      </c>
      <c r="H234" s="76">
        <f t="shared" si="231"/>
        <v>0</v>
      </c>
      <c r="I234" s="91">
        <f t="shared" si="231"/>
        <v>0</v>
      </c>
      <c r="J234" s="132">
        <f t="shared" si="231"/>
        <v>0</v>
      </c>
      <c r="K234" s="76">
        <f t="shared" si="231"/>
        <v>0</v>
      </c>
      <c r="L234" s="95">
        <f t="shared" si="231"/>
        <v>0</v>
      </c>
      <c r="M234" s="231">
        <f t="shared" si="231"/>
        <v>0</v>
      </c>
      <c r="N234" s="76">
        <f t="shared" si="231"/>
        <v>0</v>
      </c>
      <c r="O234" s="91">
        <f>SUM(O235:O236)</f>
        <v>0</v>
      </c>
      <c r="P234" s="291"/>
      <c r="Q234" s="297"/>
    </row>
    <row r="235" spans="1:17" hidden="1" x14ac:dyDescent="0.25">
      <c r="A235" s="30">
        <v>6241</v>
      </c>
      <c r="B235" s="43" t="s">
        <v>229</v>
      </c>
      <c r="C235" s="190">
        <f t="shared" si="169"/>
        <v>0</v>
      </c>
      <c r="D235" s="264"/>
      <c r="E235" s="45"/>
      <c r="F235" s="95">
        <f t="shared" ref="F235:F236" si="232">D235+E235</f>
        <v>0</v>
      </c>
      <c r="G235" s="230"/>
      <c r="H235" s="45"/>
      <c r="I235" s="91">
        <f t="shared" ref="I235:I236" si="233">G235+H235</f>
        <v>0</v>
      </c>
      <c r="J235" s="264"/>
      <c r="K235" s="45"/>
      <c r="L235" s="95">
        <f t="shared" ref="L235:L236" si="234">J235+K235</f>
        <v>0</v>
      </c>
      <c r="M235" s="230"/>
      <c r="N235" s="45"/>
      <c r="O235" s="91">
        <f t="shared" ref="O235:O236" si="235">M235+N235</f>
        <v>0</v>
      </c>
      <c r="P235" s="291"/>
      <c r="Q235" s="297"/>
    </row>
    <row r="236" spans="1:17" hidden="1" x14ac:dyDescent="0.25">
      <c r="A236" s="30">
        <v>6242</v>
      </c>
      <c r="B236" s="43" t="s">
        <v>230</v>
      </c>
      <c r="C236" s="190">
        <f t="shared" si="169"/>
        <v>0</v>
      </c>
      <c r="D236" s="264"/>
      <c r="E236" s="45"/>
      <c r="F236" s="95">
        <f t="shared" si="232"/>
        <v>0</v>
      </c>
      <c r="G236" s="230"/>
      <c r="H236" s="45"/>
      <c r="I236" s="91">
        <f t="shared" si="233"/>
        <v>0</v>
      </c>
      <c r="J236" s="264"/>
      <c r="K236" s="45"/>
      <c r="L236" s="95">
        <f t="shared" si="234"/>
        <v>0</v>
      </c>
      <c r="M236" s="230"/>
      <c r="N236" s="45"/>
      <c r="O236" s="91">
        <f t="shared" si="235"/>
        <v>0</v>
      </c>
      <c r="P236" s="291"/>
      <c r="Q236" s="297"/>
    </row>
    <row r="237" spans="1:17" ht="25.5" hidden="1" customHeight="1" x14ac:dyDescent="0.25">
      <c r="A237" s="75">
        <v>6250</v>
      </c>
      <c r="B237" s="43" t="s">
        <v>231</v>
      </c>
      <c r="C237" s="190">
        <f t="shared" si="169"/>
        <v>0</v>
      </c>
      <c r="D237" s="132">
        <f t="shared" ref="D237:E237" si="236">SUM(D238:D242)</f>
        <v>0</v>
      </c>
      <c r="E237" s="76">
        <f t="shared" si="236"/>
        <v>0</v>
      </c>
      <c r="F237" s="95">
        <f>SUM(F238:F242)</f>
        <v>0</v>
      </c>
      <c r="G237" s="231">
        <f t="shared" ref="G237:N237" si="237">SUM(G238:G242)</f>
        <v>0</v>
      </c>
      <c r="H237" s="76">
        <f t="shared" si="237"/>
        <v>0</v>
      </c>
      <c r="I237" s="91">
        <f t="shared" si="237"/>
        <v>0</v>
      </c>
      <c r="J237" s="132">
        <f t="shared" si="237"/>
        <v>0</v>
      </c>
      <c r="K237" s="76">
        <f t="shared" si="237"/>
        <v>0</v>
      </c>
      <c r="L237" s="95">
        <f t="shared" si="237"/>
        <v>0</v>
      </c>
      <c r="M237" s="231">
        <f t="shared" si="237"/>
        <v>0</v>
      </c>
      <c r="N237" s="76">
        <f t="shared" si="237"/>
        <v>0</v>
      </c>
      <c r="O237" s="91">
        <f>SUM(O238:O242)</f>
        <v>0</v>
      </c>
      <c r="P237" s="291"/>
      <c r="Q237" s="297"/>
    </row>
    <row r="238" spans="1:17" ht="14.25" hidden="1" customHeight="1" x14ac:dyDescent="0.25">
      <c r="A238" s="30">
        <v>6252</v>
      </c>
      <c r="B238" s="43" t="s">
        <v>232</v>
      </c>
      <c r="C238" s="190">
        <f t="shared" si="169"/>
        <v>0</v>
      </c>
      <c r="D238" s="264"/>
      <c r="E238" s="45"/>
      <c r="F238" s="95">
        <f t="shared" ref="F238:F244" si="238">D238+E238</f>
        <v>0</v>
      </c>
      <c r="G238" s="230"/>
      <c r="H238" s="45"/>
      <c r="I238" s="91">
        <f t="shared" ref="I238:I244" si="239">G238+H238</f>
        <v>0</v>
      </c>
      <c r="J238" s="264"/>
      <c r="K238" s="45"/>
      <c r="L238" s="95">
        <f t="shared" ref="L238:L244" si="240">J238+K238</f>
        <v>0</v>
      </c>
      <c r="M238" s="230"/>
      <c r="N238" s="45"/>
      <c r="O238" s="91">
        <f t="shared" ref="O238:O244" si="241">M238+N238</f>
        <v>0</v>
      </c>
      <c r="P238" s="291"/>
      <c r="Q238" s="297"/>
    </row>
    <row r="239" spans="1:17" ht="14.25" hidden="1" customHeight="1" x14ac:dyDescent="0.25">
      <c r="A239" s="30">
        <v>6253</v>
      </c>
      <c r="B239" s="43" t="s">
        <v>233</v>
      </c>
      <c r="C239" s="190">
        <f t="shared" si="169"/>
        <v>0</v>
      </c>
      <c r="D239" s="264"/>
      <c r="E239" s="45"/>
      <c r="F239" s="95">
        <f t="shared" si="238"/>
        <v>0</v>
      </c>
      <c r="G239" s="230"/>
      <c r="H239" s="45"/>
      <c r="I239" s="91">
        <f t="shared" si="239"/>
        <v>0</v>
      </c>
      <c r="J239" s="264"/>
      <c r="K239" s="45"/>
      <c r="L239" s="95">
        <f t="shared" si="240"/>
        <v>0</v>
      </c>
      <c r="M239" s="230"/>
      <c r="N239" s="45"/>
      <c r="O239" s="91">
        <f t="shared" si="241"/>
        <v>0</v>
      </c>
      <c r="P239" s="291"/>
      <c r="Q239" s="297"/>
    </row>
    <row r="240" spans="1:17" ht="24" hidden="1" x14ac:dyDescent="0.25">
      <c r="A240" s="30">
        <v>6254</v>
      </c>
      <c r="B240" s="43" t="s">
        <v>234</v>
      </c>
      <c r="C240" s="190">
        <f t="shared" si="169"/>
        <v>0</v>
      </c>
      <c r="D240" s="264"/>
      <c r="E240" s="45"/>
      <c r="F240" s="95">
        <f t="shared" si="238"/>
        <v>0</v>
      </c>
      <c r="G240" s="230"/>
      <c r="H240" s="45"/>
      <c r="I240" s="91">
        <f t="shared" si="239"/>
        <v>0</v>
      </c>
      <c r="J240" s="264"/>
      <c r="K240" s="45"/>
      <c r="L240" s="95">
        <f t="shared" si="240"/>
        <v>0</v>
      </c>
      <c r="M240" s="230"/>
      <c r="N240" s="45"/>
      <c r="O240" s="91">
        <f t="shared" si="241"/>
        <v>0</v>
      </c>
      <c r="P240" s="291"/>
      <c r="Q240" s="297"/>
    </row>
    <row r="241" spans="1:17" ht="24" hidden="1" x14ac:dyDescent="0.25">
      <c r="A241" s="30">
        <v>6255</v>
      </c>
      <c r="B241" s="43" t="s">
        <v>235</v>
      </c>
      <c r="C241" s="190">
        <f t="shared" ref="C241:C295" si="242">SUM(F241,I241,L241,O241)</f>
        <v>0</v>
      </c>
      <c r="D241" s="264"/>
      <c r="E241" s="45"/>
      <c r="F241" s="95">
        <f t="shared" si="238"/>
        <v>0</v>
      </c>
      <c r="G241" s="230"/>
      <c r="H241" s="45"/>
      <c r="I241" s="91">
        <f t="shared" si="239"/>
        <v>0</v>
      </c>
      <c r="J241" s="264"/>
      <c r="K241" s="45"/>
      <c r="L241" s="95">
        <f t="shared" si="240"/>
        <v>0</v>
      </c>
      <c r="M241" s="230"/>
      <c r="N241" s="45"/>
      <c r="O241" s="91">
        <f t="shared" si="241"/>
        <v>0</v>
      </c>
      <c r="P241" s="291"/>
      <c r="Q241" s="297"/>
    </row>
    <row r="242" spans="1:17" hidden="1" x14ac:dyDescent="0.25">
      <c r="A242" s="30">
        <v>6259</v>
      </c>
      <c r="B242" s="43" t="s">
        <v>236</v>
      </c>
      <c r="C242" s="190">
        <f t="shared" si="242"/>
        <v>0</v>
      </c>
      <c r="D242" s="264"/>
      <c r="E242" s="45"/>
      <c r="F242" s="95">
        <f t="shared" si="238"/>
        <v>0</v>
      </c>
      <c r="G242" s="230"/>
      <c r="H242" s="45"/>
      <c r="I242" s="91">
        <f t="shared" si="239"/>
        <v>0</v>
      </c>
      <c r="J242" s="264"/>
      <c r="K242" s="45"/>
      <c r="L242" s="95">
        <f t="shared" si="240"/>
        <v>0</v>
      </c>
      <c r="M242" s="230"/>
      <c r="N242" s="45"/>
      <c r="O242" s="91">
        <f t="shared" si="241"/>
        <v>0</v>
      </c>
      <c r="P242" s="291"/>
      <c r="Q242" s="297"/>
    </row>
    <row r="243" spans="1:17" ht="24" hidden="1" x14ac:dyDescent="0.25">
      <c r="A243" s="75">
        <v>6260</v>
      </c>
      <c r="B243" s="43" t="s">
        <v>237</v>
      </c>
      <c r="C243" s="190">
        <f t="shared" si="242"/>
        <v>0</v>
      </c>
      <c r="D243" s="264"/>
      <c r="E243" s="45"/>
      <c r="F243" s="95">
        <f t="shared" si="238"/>
        <v>0</v>
      </c>
      <c r="G243" s="230"/>
      <c r="H243" s="45"/>
      <c r="I243" s="91">
        <f t="shared" si="239"/>
        <v>0</v>
      </c>
      <c r="J243" s="264"/>
      <c r="K243" s="45"/>
      <c r="L243" s="95">
        <f t="shared" si="240"/>
        <v>0</v>
      </c>
      <c r="M243" s="230"/>
      <c r="N243" s="45"/>
      <c r="O243" s="91">
        <f t="shared" si="241"/>
        <v>0</v>
      </c>
      <c r="P243" s="291"/>
      <c r="Q243" s="297"/>
    </row>
    <row r="244" spans="1:17" hidden="1" x14ac:dyDescent="0.25">
      <c r="A244" s="75">
        <v>6270</v>
      </c>
      <c r="B244" s="43" t="s">
        <v>238</v>
      </c>
      <c r="C244" s="190">
        <f t="shared" si="242"/>
        <v>0</v>
      </c>
      <c r="D244" s="264"/>
      <c r="E244" s="45"/>
      <c r="F244" s="95">
        <f t="shared" si="238"/>
        <v>0</v>
      </c>
      <c r="G244" s="230"/>
      <c r="H244" s="45"/>
      <c r="I244" s="91">
        <f t="shared" si="239"/>
        <v>0</v>
      </c>
      <c r="J244" s="264"/>
      <c r="K244" s="45"/>
      <c r="L244" s="95">
        <f t="shared" si="240"/>
        <v>0</v>
      </c>
      <c r="M244" s="230"/>
      <c r="N244" s="45"/>
      <c r="O244" s="91">
        <f t="shared" si="241"/>
        <v>0</v>
      </c>
      <c r="P244" s="291"/>
      <c r="Q244" s="297"/>
    </row>
    <row r="245" spans="1:17" ht="24" hidden="1" x14ac:dyDescent="0.25">
      <c r="A245" s="657">
        <v>6290</v>
      </c>
      <c r="B245" s="40" t="s">
        <v>239</v>
      </c>
      <c r="C245" s="201">
        <f t="shared" si="242"/>
        <v>0</v>
      </c>
      <c r="D245" s="131">
        <f t="shared" ref="D245:E245" si="243">SUM(D246:D249)</f>
        <v>0</v>
      </c>
      <c r="E245" s="79">
        <f t="shared" si="243"/>
        <v>0</v>
      </c>
      <c r="F245" s="176">
        <f>SUM(F246:F249)</f>
        <v>0</v>
      </c>
      <c r="G245" s="233">
        <f t="shared" ref="G245:O245" si="244">SUM(G246:G249)</f>
        <v>0</v>
      </c>
      <c r="H245" s="79">
        <f t="shared" si="244"/>
        <v>0</v>
      </c>
      <c r="I245" s="90">
        <f t="shared" si="244"/>
        <v>0</v>
      </c>
      <c r="J245" s="131">
        <f t="shared" si="244"/>
        <v>0</v>
      </c>
      <c r="K245" s="79">
        <f t="shared" si="244"/>
        <v>0</v>
      </c>
      <c r="L245" s="176">
        <f t="shared" si="244"/>
        <v>0</v>
      </c>
      <c r="M245" s="233">
        <f t="shared" si="244"/>
        <v>0</v>
      </c>
      <c r="N245" s="79">
        <f t="shared" si="244"/>
        <v>0</v>
      </c>
      <c r="O245" s="90">
        <f t="shared" si="244"/>
        <v>0</v>
      </c>
      <c r="P245" s="294"/>
      <c r="Q245" s="297"/>
    </row>
    <row r="246" spans="1:17" hidden="1" x14ac:dyDescent="0.25">
      <c r="A246" s="30">
        <v>6291</v>
      </c>
      <c r="B246" s="43" t="s">
        <v>240</v>
      </c>
      <c r="C246" s="190">
        <f t="shared" si="242"/>
        <v>0</v>
      </c>
      <c r="D246" s="264"/>
      <c r="E246" s="45"/>
      <c r="F246" s="95">
        <f t="shared" ref="F246:F249" si="245">D246+E246</f>
        <v>0</v>
      </c>
      <c r="G246" s="230"/>
      <c r="H246" s="45"/>
      <c r="I246" s="91">
        <f t="shared" ref="I246:I249" si="246">G246+H246</f>
        <v>0</v>
      </c>
      <c r="J246" s="264"/>
      <c r="K246" s="45"/>
      <c r="L246" s="95">
        <f t="shared" ref="L246:L249" si="247">J246+K246</f>
        <v>0</v>
      </c>
      <c r="M246" s="230"/>
      <c r="N246" s="45"/>
      <c r="O246" s="91">
        <f t="shared" ref="O246:O249" si="248">M246+N246</f>
        <v>0</v>
      </c>
      <c r="P246" s="291"/>
      <c r="Q246" s="297"/>
    </row>
    <row r="247" spans="1:17" hidden="1" x14ac:dyDescent="0.25">
      <c r="A247" s="30">
        <v>6292</v>
      </c>
      <c r="B247" s="43" t="s">
        <v>241</v>
      </c>
      <c r="C247" s="190">
        <f t="shared" si="242"/>
        <v>0</v>
      </c>
      <c r="D247" s="264"/>
      <c r="E247" s="45"/>
      <c r="F247" s="95">
        <f t="shared" si="245"/>
        <v>0</v>
      </c>
      <c r="G247" s="230"/>
      <c r="H247" s="45"/>
      <c r="I247" s="91">
        <f t="shared" si="246"/>
        <v>0</v>
      </c>
      <c r="J247" s="264"/>
      <c r="K247" s="45"/>
      <c r="L247" s="95">
        <f t="shared" si="247"/>
        <v>0</v>
      </c>
      <c r="M247" s="230"/>
      <c r="N247" s="45"/>
      <c r="O247" s="91">
        <f t="shared" si="248"/>
        <v>0</v>
      </c>
      <c r="P247" s="291"/>
      <c r="Q247" s="297"/>
    </row>
    <row r="248" spans="1:17" ht="72" hidden="1" x14ac:dyDescent="0.25">
      <c r="A248" s="30">
        <v>6296</v>
      </c>
      <c r="B248" s="43" t="s">
        <v>242</v>
      </c>
      <c r="C248" s="190">
        <f t="shared" si="242"/>
        <v>0</v>
      </c>
      <c r="D248" s="264"/>
      <c r="E248" s="45"/>
      <c r="F248" s="95">
        <f t="shared" si="245"/>
        <v>0</v>
      </c>
      <c r="G248" s="230"/>
      <c r="H248" s="45"/>
      <c r="I248" s="91">
        <f t="shared" si="246"/>
        <v>0</v>
      </c>
      <c r="J248" s="264"/>
      <c r="K248" s="45"/>
      <c r="L248" s="95">
        <f t="shared" si="247"/>
        <v>0</v>
      </c>
      <c r="M248" s="230"/>
      <c r="N248" s="45"/>
      <c r="O248" s="91">
        <f t="shared" si="248"/>
        <v>0</v>
      </c>
      <c r="P248" s="291"/>
      <c r="Q248" s="297"/>
    </row>
    <row r="249" spans="1:17" ht="39.75" hidden="1" customHeight="1" x14ac:dyDescent="0.25">
      <c r="A249" s="30">
        <v>6299</v>
      </c>
      <c r="B249" s="43" t="s">
        <v>243</v>
      </c>
      <c r="C249" s="190">
        <f t="shared" si="242"/>
        <v>0</v>
      </c>
      <c r="D249" s="264"/>
      <c r="E249" s="45"/>
      <c r="F249" s="95">
        <f t="shared" si="245"/>
        <v>0</v>
      </c>
      <c r="G249" s="230"/>
      <c r="H249" s="45"/>
      <c r="I249" s="91">
        <f t="shared" si="246"/>
        <v>0</v>
      </c>
      <c r="J249" s="264"/>
      <c r="K249" s="45"/>
      <c r="L249" s="95">
        <f t="shared" si="247"/>
        <v>0</v>
      </c>
      <c r="M249" s="230"/>
      <c r="N249" s="45"/>
      <c r="O249" s="91">
        <f t="shared" si="248"/>
        <v>0</v>
      </c>
      <c r="P249" s="291"/>
      <c r="Q249" s="297"/>
    </row>
    <row r="250" spans="1:17" hidden="1" x14ac:dyDescent="0.25">
      <c r="A250" s="35">
        <v>6300</v>
      </c>
      <c r="B250" s="72" t="s">
        <v>244</v>
      </c>
      <c r="C250" s="188">
        <f t="shared" si="242"/>
        <v>0</v>
      </c>
      <c r="D250" s="130">
        <f t="shared" ref="D250:E250" si="249">SUM(D251,D256,D257)</f>
        <v>0</v>
      </c>
      <c r="E250" s="38">
        <f t="shared" si="249"/>
        <v>0</v>
      </c>
      <c r="F250" s="175">
        <f>SUM(F251,F256,F257)</f>
        <v>0</v>
      </c>
      <c r="G250" s="228">
        <f t="shared" ref="G250:O250" si="250">SUM(G251,G256,G257)</f>
        <v>0</v>
      </c>
      <c r="H250" s="38">
        <f t="shared" si="250"/>
        <v>0</v>
      </c>
      <c r="I250" s="123">
        <f t="shared" si="250"/>
        <v>0</v>
      </c>
      <c r="J250" s="130">
        <f t="shared" si="250"/>
        <v>0</v>
      </c>
      <c r="K250" s="38">
        <f t="shared" si="250"/>
        <v>0</v>
      </c>
      <c r="L250" s="175">
        <f t="shared" si="250"/>
        <v>0</v>
      </c>
      <c r="M250" s="228">
        <f t="shared" si="250"/>
        <v>0</v>
      </c>
      <c r="N250" s="38">
        <f t="shared" si="250"/>
        <v>0</v>
      </c>
      <c r="O250" s="123">
        <f t="shared" si="250"/>
        <v>0</v>
      </c>
      <c r="P250" s="315"/>
      <c r="Q250" s="297"/>
    </row>
    <row r="251" spans="1:17" ht="24" hidden="1" x14ac:dyDescent="0.25">
      <c r="A251" s="657">
        <v>6320</v>
      </c>
      <c r="B251" s="40" t="s">
        <v>245</v>
      </c>
      <c r="C251" s="201">
        <f t="shared" si="242"/>
        <v>0</v>
      </c>
      <c r="D251" s="131">
        <f t="shared" ref="D251:E251" si="251">SUM(D252:D255)</f>
        <v>0</v>
      </c>
      <c r="E251" s="79">
        <f t="shared" si="251"/>
        <v>0</v>
      </c>
      <c r="F251" s="176">
        <f>SUM(F252:F255)</f>
        <v>0</v>
      </c>
      <c r="G251" s="233">
        <f t="shared" ref="G251:O251" si="252">SUM(G252:G255)</f>
        <v>0</v>
      </c>
      <c r="H251" s="79">
        <f t="shared" si="252"/>
        <v>0</v>
      </c>
      <c r="I251" s="90">
        <f t="shared" si="252"/>
        <v>0</v>
      </c>
      <c r="J251" s="131">
        <f t="shared" si="252"/>
        <v>0</v>
      </c>
      <c r="K251" s="79">
        <f t="shared" si="252"/>
        <v>0</v>
      </c>
      <c r="L251" s="176">
        <f t="shared" si="252"/>
        <v>0</v>
      </c>
      <c r="M251" s="233">
        <f t="shared" si="252"/>
        <v>0</v>
      </c>
      <c r="N251" s="79">
        <f t="shared" si="252"/>
        <v>0</v>
      </c>
      <c r="O251" s="90">
        <f t="shared" si="252"/>
        <v>0</v>
      </c>
      <c r="P251" s="290"/>
      <c r="Q251" s="297"/>
    </row>
    <row r="252" spans="1:17" hidden="1" x14ac:dyDescent="0.25">
      <c r="A252" s="30">
        <v>6322</v>
      </c>
      <c r="B252" s="43" t="s">
        <v>246</v>
      </c>
      <c r="C252" s="190">
        <f t="shared" si="242"/>
        <v>0</v>
      </c>
      <c r="D252" s="264"/>
      <c r="E252" s="45"/>
      <c r="F252" s="95">
        <f t="shared" ref="F252:F257" si="253">D252+E252</f>
        <v>0</v>
      </c>
      <c r="G252" s="230"/>
      <c r="H252" s="45"/>
      <c r="I252" s="91">
        <f t="shared" ref="I252:I257" si="254">G252+H252</f>
        <v>0</v>
      </c>
      <c r="J252" s="264"/>
      <c r="K252" s="45"/>
      <c r="L252" s="95">
        <f t="shared" ref="L252:L257" si="255">J252+K252</f>
        <v>0</v>
      </c>
      <c r="M252" s="230"/>
      <c r="N252" s="45"/>
      <c r="O252" s="91">
        <f t="shared" ref="O252:O257" si="256">M252+N252</f>
        <v>0</v>
      </c>
      <c r="P252" s="291"/>
      <c r="Q252" s="297"/>
    </row>
    <row r="253" spans="1:17" ht="24" hidden="1" x14ac:dyDescent="0.25">
      <c r="A253" s="30">
        <v>6323</v>
      </c>
      <c r="B253" s="43" t="s">
        <v>247</v>
      </c>
      <c r="C253" s="190">
        <f t="shared" si="242"/>
        <v>0</v>
      </c>
      <c r="D253" s="264"/>
      <c r="E253" s="45"/>
      <c r="F253" s="95">
        <f t="shared" si="253"/>
        <v>0</v>
      </c>
      <c r="G253" s="230"/>
      <c r="H253" s="45"/>
      <c r="I253" s="91">
        <f t="shared" si="254"/>
        <v>0</v>
      </c>
      <c r="J253" s="264"/>
      <c r="K253" s="45"/>
      <c r="L253" s="95">
        <f t="shared" si="255"/>
        <v>0</v>
      </c>
      <c r="M253" s="230"/>
      <c r="N253" s="45"/>
      <c r="O253" s="91">
        <f t="shared" si="256"/>
        <v>0</v>
      </c>
      <c r="P253" s="291"/>
      <c r="Q253" s="297"/>
    </row>
    <row r="254" spans="1:17" ht="24" hidden="1" x14ac:dyDescent="0.25">
      <c r="A254" s="30">
        <v>6324</v>
      </c>
      <c r="B254" s="43" t="s">
        <v>301</v>
      </c>
      <c r="C254" s="190">
        <f t="shared" si="242"/>
        <v>0</v>
      </c>
      <c r="D254" s="264"/>
      <c r="E254" s="45"/>
      <c r="F254" s="95">
        <f t="shared" si="253"/>
        <v>0</v>
      </c>
      <c r="G254" s="230"/>
      <c r="H254" s="45"/>
      <c r="I254" s="91">
        <f t="shared" si="254"/>
        <v>0</v>
      </c>
      <c r="J254" s="264"/>
      <c r="K254" s="45"/>
      <c r="L254" s="95">
        <f t="shared" si="255"/>
        <v>0</v>
      </c>
      <c r="M254" s="230"/>
      <c r="N254" s="45"/>
      <c r="O254" s="91">
        <f t="shared" si="256"/>
        <v>0</v>
      </c>
      <c r="P254" s="291"/>
      <c r="Q254" s="297"/>
    </row>
    <row r="255" spans="1:17" hidden="1" x14ac:dyDescent="0.25">
      <c r="A255" s="27">
        <v>6329</v>
      </c>
      <c r="B255" s="40" t="s">
        <v>302</v>
      </c>
      <c r="C255" s="189">
        <f t="shared" si="242"/>
        <v>0</v>
      </c>
      <c r="D255" s="263"/>
      <c r="E255" s="42"/>
      <c r="F255" s="176">
        <f t="shared" si="253"/>
        <v>0</v>
      </c>
      <c r="G255" s="220"/>
      <c r="H255" s="42"/>
      <c r="I255" s="90">
        <f t="shared" si="254"/>
        <v>0</v>
      </c>
      <c r="J255" s="263"/>
      <c r="K255" s="42"/>
      <c r="L255" s="176">
        <f t="shared" si="255"/>
        <v>0</v>
      </c>
      <c r="M255" s="220"/>
      <c r="N255" s="42"/>
      <c r="O255" s="90">
        <f t="shared" si="256"/>
        <v>0</v>
      </c>
      <c r="P255" s="290"/>
      <c r="Q255" s="297"/>
    </row>
    <row r="256" spans="1:17" ht="24" hidden="1" x14ac:dyDescent="0.25">
      <c r="A256" s="92">
        <v>6330</v>
      </c>
      <c r="B256" s="93" t="s">
        <v>248</v>
      </c>
      <c r="C256" s="201">
        <f t="shared" si="242"/>
        <v>0</v>
      </c>
      <c r="D256" s="265"/>
      <c r="E256" s="84"/>
      <c r="F256" s="329">
        <f t="shared" si="253"/>
        <v>0</v>
      </c>
      <c r="G256" s="235"/>
      <c r="H256" s="84"/>
      <c r="I256" s="156">
        <f t="shared" si="254"/>
        <v>0</v>
      </c>
      <c r="J256" s="265"/>
      <c r="K256" s="84"/>
      <c r="L256" s="329">
        <f t="shared" si="255"/>
        <v>0</v>
      </c>
      <c r="M256" s="235"/>
      <c r="N256" s="84"/>
      <c r="O256" s="156">
        <f t="shared" si="256"/>
        <v>0</v>
      </c>
      <c r="P256" s="294"/>
      <c r="Q256" s="297"/>
    </row>
    <row r="257" spans="1:17" hidden="1" x14ac:dyDescent="0.25">
      <c r="A257" s="75">
        <v>6360</v>
      </c>
      <c r="B257" s="43" t="s">
        <v>249</v>
      </c>
      <c r="C257" s="190">
        <f t="shared" si="242"/>
        <v>0</v>
      </c>
      <c r="D257" s="264"/>
      <c r="E257" s="45"/>
      <c r="F257" s="95">
        <f t="shared" si="253"/>
        <v>0</v>
      </c>
      <c r="G257" s="230"/>
      <c r="H257" s="45"/>
      <c r="I257" s="91">
        <f t="shared" si="254"/>
        <v>0</v>
      </c>
      <c r="J257" s="264"/>
      <c r="K257" s="45"/>
      <c r="L257" s="95">
        <f t="shared" si="255"/>
        <v>0</v>
      </c>
      <c r="M257" s="230"/>
      <c r="N257" s="45"/>
      <c r="O257" s="91">
        <f t="shared" si="256"/>
        <v>0</v>
      </c>
      <c r="P257" s="291"/>
      <c r="Q257" s="297"/>
    </row>
    <row r="258" spans="1:17" ht="36" hidden="1" x14ac:dyDescent="0.25">
      <c r="A258" s="35">
        <v>6400</v>
      </c>
      <c r="B258" s="72" t="s">
        <v>250</v>
      </c>
      <c r="C258" s="188">
        <f t="shared" si="242"/>
        <v>0</v>
      </c>
      <c r="D258" s="130">
        <f t="shared" ref="D258:E258" si="257">SUM(D259,D263)</f>
        <v>0</v>
      </c>
      <c r="E258" s="38">
        <f t="shared" si="257"/>
        <v>0</v>
      </c>
      <c r="F258" s="175">
        <f>SUM(F259,F263)</f>
        <v>0</v>
      </c>
      <c r="G258" s="228">
        <f t="shared" ref="G258:O258" si="258">SUM(G259,G263)</f>
        <v>0</v>
      </c>
      <c r="H258" s="38">
        <f t="shared" si="258"/>
        <v>0</v>
      </c>
      <c r="I258" s="123">
        <f t="shared" si="258"/>
        <v>0</v>
      </c>
      <c r="J258" s="130">
        <f t="shared" si="258"/>
        <v>0</v>
      </c>
      <c r="K258" s="38">
        <f t="shared" si="258"/>
        <v>0</v>
      </c>
      <c r="L258" s="175">
        <f t="shared" si="258"/>
        <v>0</v>
      </c>
      <c r="M258" s="228">
        <f t="shared" si="258"/>
        <v>0</v>
      </c>
      <c r="N258" s="38">
        <f t="shared" si="258"/>
        <v>0</v>
      </c>
      <c r="O258" s="123">
        <f t="shared" si="258"/>
        <v>0</v>
      </c>
      <c r="P258" s="315"/>
      <c r="Q258" s="297"/>
    </row>
    <row r="259" spans="1:17" ht="24" hidden="1" x14ac:dyDescent="0.25">
      <c r="A259" s="657">
        <v>6410</v>
      </c>
      <c r="B259" s="40" t="s">
        <v>251</v>
      </c>
      <c r="C259" s="189">
        <f t="shared" si="242"/>
        <v>0</v>
      </c>
      <c r="D259" s="131">
        <f t="shared" ref="D259:E259" si="259">SUM(D260:D262)</f>
        <v>0</v>
      </c>
      <c r="E259" s="79">
        <f t="shared" si="259"/>
        <v>0</v>
      </c>
      <c r="F259" s="176">
        <f>SUM(F260:F262)</f>
        <v>0</v>
      </c>
      <c r="G259" s="233">
        <f t="shared" ref="G259:O259" si="260">SUM(G260:G262)</f>
        <v>0</v>
      </c>
      <c r="H259" s="79">
        <f t="shared" si="260"/>
        <v>0</v>
      </c>
      <c r="I259" s="90">
        <f t="shared" si="260"/>
        <v>0</v>
      </c>
      <c r="J259" s="131">
        <f t="shared" si="260"/>
        <v>0</v>
      </c>
      <c r="K259" s="79">
        <f t="shared" si="260"/>
        <v>0</v>
      </c>
      <c r="L259" s="176">
        <f t="shared" si="260"/>
        <v>0</v>
      </c>
      <c r="M259" s="233">
        <f t="shared" si="260"/>
        <v>0</v>
      </c>
      <c r="N259" s="79">
        <f t="shared" si="260"/>
        <v>0</v>
      </c>
      <c r="O259" s="155">
        <f t="shared" si="260"/>
        <v>0</v>
      </c>
      <c r="P259" s="295"/>
      <c r="Q259" s="297"/>
    </row>
    <row r="260" spans="1:17" hidden="1" x14ac:dyDescent="0.25">
      <c r="A260" s="30">
        <v>6411</v>
      </c>
      <c r="B260" s="94" t="s">
        <v>252</v>
      </c>
      <c r="C260" s="190">
        <f t="shared" si="242"/>
        <v>0</v>
      </c>
      <c r="D260" s="264"/>
      <c r="E260" s="45"/>
      <c r="F260" s="95">
        <f t="shared" ref="F260:F262" si="261">D260+E260</f>
        <v>0</v>
      </c>
      <c r="G260" s="230"/>
      <c r="H260" s="45"/>
      <c r="I260" s="91">
        <f t="shared" ref="I260:I262" si="262">G260+H260</f>
        <v>0</v>
      </c>
      <c r="J260" s="264"/>
      <c r="K260" s="45"/>
      <c r="L260" s="95">
        <f t="shared" ref="L260:L262" si="263">J260+K260</f>
        <v>0</v>
      </c>
      <c r="M260" s="230"/>
      <c r="N260" s="45"/>
      <c r="O260" s="91">
        <f t="shared" ref="O260:O262" si="264">M260+N260</f>
        <v>0</v>
      </c>
      <c r="P260" s="291"/>
      <c r="Q260" s="297"/>
    </row>
    <row r="261" spans="1:17" ht="36" hidden="1" x14ac:dyDescent="0.25">
      <c r="A261" s="30">
        <v>6412</v>
      </c>
      <c r="B261" s="43" t="s">
        <v>253</v>
      </c>
      <c r="C261" s="190">
        <f t="shared" si="242"/>
        <v>0</v>
      </c>
      <c r="D261" s="264"/>
      <c r="E261" s="45"/>
      <c r="F261" s="95">
        <f t="shared" si="261"/>
        <v>0</v>
      </c>
      <c r="G261" s="230"/>
      <c r="H261" s="45"/>
      <c r="I261" s="91">
        <f t="shared" si="262"/>
        <v>0</v>
      </c>
      <c r="J261" s="264"/>
      <c r="K261" s="45"/>
      <c r="L261" s="95">
        <f t="shared" si="263"/>
        <v>0</v>
      </c>
      <c r="M261" s="230"/>
      <c r="N261" s="45"/>
      <c r="O261" s="91">
        <f t="shared" si="264"/>
        <v>0</v>
      </c>
      <c r="P261" s="291"/>
      <c r="Q261" s="297"/>
    </row>
    <row r="262" spans="1:17" ht="36" hidden="1" x14ac:dyDescent="0.25">
      <c r="A262" s="30">
        <v>6419</v>
      </c>
      <c r="B262" s="43" t="s">
        <v>254</v>
      </c>
      <c r="C262" s="190">
        <f t="shared" si="242"/>
        <v>0</v>
      </c>
      <c r="D262" s="264"/>
      <c r="E262" s="45"/>
      <c r="F262" s="95">
        <f t="shared" si="261"/>
        <v>0</v>
      </c>
      <c r="G262" s="230"/>
      <c r="H262" s="45"/>
      <c r="I262" s="91">
        <f t="shared" si="262"/>
        <v>0</v>
      </c>
      <c r="J262" s="264"/>
      <c r="K262" s="45"/>
      <c r="L262" s="95">
        <f t="shared" si="263"/>
        <v>0</v>
      </c>
      <c r="M262" s="230"/>
      <c r="N262" s="45"/>
      <c r="O262" s="91">
        <f t="shared" si="264"/>
        <v>0</v>
      </c>
      <c r="P262" s="291"/>
      <c r="Q262" s="297"/>
    </row>
    <row r="263" spans="1:17" ht="36" hidden="1" x14ac:dyDescent="0.25">
      <c r="A263" s="75">
        <v>6420</v>
      </c>
      <c r="B263" s="43" t="s">
        <v>255</v>
      </c>
      <c r="C263" s="190">
        <f t="shared" si="242"/>
        <v>0</v>
      </c>
      <c r="D263" s="132">
        <f t="shared" ref="D263:E263" si="265">SUM(D264:D267)</f>
        <v>0</v>
      </c>
      <c r="E263" s="76">
        <f t="shared" si="265"/>
        <v>0</v>
      </c>
      <c r="F263" s="95">
        <f>SUM(F264:F267)</f>
        <v>0</v>
      </c>
      <c r="G263" s="231">
        <f t="shared" ref="G263:N263" si="266">SUM(G264:G267)</f>
        <v>0</v>
      </c>
      <c r="H263" s="76">
        <f t="shared" si="266"/>
        <v>0</v>
      </c>
      <c r="I263" s="91">
        <f t="shared" si="266"/>
        <v>0</v>
      </c>
      <c r="J263" s="132">
        <f t="shared" si="266"/>
        <v>0</v>
      </c>
      <c r="K263" s="76">
        <f t="shared" si="266"/>
        <v>0</v>
      </c>
      <c r="L263" s="95">
        <f t="shared" si="266"/>
        <v>0</v>
      </c>
      <c r="M263" s="231">
        <f t="shared" si="266"/>
        <v>0</v>
      </c>
      <c r="N263" s="76">
        <f t="shared" si="266"/>
        <v>0</v>
      </c>
      <c r="O263" s="91">
        <f>SUM(O264:O267)</f>
        <v>0</v>
      </c>
      <c r="P263" s="291"/>
      <c r="Q263" s="297"/>
    </row>
    <row r="264" spans="1:17" hidden="1" x14ac:dyDescent="0.25">
      <c r="A264" s="30">
        <v>6421</v>
      </c>
      <c r="B264" s="43" t="s">
        <v>256</v>
      </c>
      <c r="C264" s="190">
        <f t="shared" si="242"/>
        <v>0</v>
      </c>
      <c r="D264" s="264"/>
      <c r="E264" s="45"/>
      <c r="F264" s="95">
        <f t="shared" ref="F264:F267" si="267">D264+E264</f>
        <v>0</v>
      </c>
      <c r="G264" s="230"/>
      <c r="H264" s="45"/>
      <c r="I264" s="91">
        <f t="shared" ref="I264:I267" si="268">G264+H264</f>
        <v>0</v>
      </c>
      <c r="J264" s="264"/>
      <c r="K264" s="45"/>
      <c r="L264" s="95">
        <f t="shared" ref="L264:L267" si="269">J264+K264</f>
        <v>0</v>
      </c>
      <c r="M264" s="230"/>
      <c r="N264" s="45"/>
      <c r="O264" s="91">
        <f t="shared" ref="O264:O267" si="270">M264+N264</f>
        <v>0</v>
      </c>
      <c r="P264" s="291"/>
      <c r="Q264" s="297"/>
    </row>
    <row r="265" spans="1:17" hidden="1" x14ac:dyDescent="0.25">
      <c r="A265" s="30">
        <v>6422</v>
      </c>
      <c r="B265" s="43" t="s">
        <v>257</v>
      </c>
      <c r="C265" s="190">
        <f t="shared" si="242"/>
        <v>0</v>
      </c>
      <c r="D265" s="264"/>
      <c r="E265" s="45"/>
      <c r="F265" s="95">
        <f t="shared" si="267"/>
        <v>0</v>
      </c>
      <c r="G265" s="230"/>
      <c r="H265" s="45"/>
      <c r="I265" s="91">
        <f t="shared" si="268"/>
        <v>0</v>
      </c>
      <c r="J265" s="264"/>
      <c r="K265" s="45"/>
      <c r="L265" s="95">
        <f t="shared" si="269"/>
        <v>0</v>
      </c>
      <c r="M265" s="230"/>
      <c r="N265" s="45"/>
      <c r="O265" s="91">
        <f t="shared" si="270"/>
        <v>0</v>
      </c>
      <c r="P265" s="291"/>
      <c r="Q265" s="297"/>
    </row>
    <row r="266" spans="1:17" ht="24" hidden="1" x14ac:dyDescent="0.25">
      <c r="A266" s="30">
        <v>6423</v>
      </c>
      <c r="B266" s="43" t="s">
        <v>258</v>
      </c>
      <c r="C266" s="190">
        <f t="shared" si="242"/>
        <v>0</v>
      </c>
      <c r="D266" s="264"/>
      <c r="E266" s="45"/>
      <c r="F266" s="95">
        <f t="shared" si="267"/>
        <v>0</v>
      </c>
      <c r="G266" s="230"/>
      <c r="H266" s="45"/>
      <c r="I266" s="91">
        <f t="shared" si="268"/>
        <v>0</v>
      </c>
      <c r="J266" s="264"/>
      <c r="K266" s="45"/>
      <c r="L266" s="95">
        <f t="shared" si="269"/>
        <v>0</v>
      </c>
      <c r="M266" s="230"/>
      <c r="N266" s="45"/>
      <c r="O266" s="91">
        <f t="shared" si="270"/>
        <v>0</v>
      </c>
      <c r="P266" s="291"/>
      <c r="Q266" s="297"/>
    </row>
    <row r="267" spans="1:17" ht="36" hidden="1" x14ac:dyDescent="0.25">
      <c r="A267" s="30">
        <v>6424</v>
      </c>
      <c r="B267" s="43" t="s">
        <v>259</v>
      </c>
      <c r="C267" s="190">
        <f t="shared" si="242"/>
        <v>0</v>
      </c>
      <c r="D267" s="264"/>
      <c r="E267" s="45"/>
      <c r="F267" s="95">
        <f t="shared" si="267"/>
        <v>0</v>
      </c>
      <c r="G267" s="230"/>
      <c r="H267" s="45"/>
      <c r="I267" s="91">
        <f t="shared" si="268"/>
        <v>0</v>
      </c>
      <c r="J267" s="264"/>
      <c r="K267" s="45"/>
      <c r="L267" s="95">
        <f t="shared" si="269"/>
        <v>0</v>
      </c>
      <c r="M267" s="230"/>
      <c r="N267" s="45"/>
      <c r="O267" s="91">
        <f t="shared" si="270"/>
        <v>0</v>
      </c>
      <c r="P267" s="291"/>
      <c r="Q267" s="297"/>
    </row>
    <row r="268" spans="1:17" ht="36" hidden="1" x14ac:dyDescent="0.25">
      <c r="A268" s="97">
        <v>7000</v>
      </c>
      <c r="B268" s="97" t="s">
        <v>260</v>
      </c>
      <c r="C268" s="203">
        <f>SUM(F268,I268,L268,O268)</f>
        <v>0</v>
      </c>
      <c r="D268" s="139">
        <f t="shared" ref="D268:E268" si="271">SUM(D269,D279)</f>
        <v>0</v>
      </c>
      <c r="E268" s="98">
        <f t="shared" si="271"/>
        <v>0</v>
      </c>
      <c r="F268" s="266">
        <f>SUM(F269,F279)</f>
        <v>0</v>
      </c>
      <c r="G268" s="237">
        <f t="shared" ref="G268:N268" si="272">SUM(G269,G279)</f>
        <v>0</v>
      </c>
      <c r="H268" s="98">
        <f t="shared" si="272"/>
        <v>0</v>
      </c>
      <c r="I268" s="276">
        <f t="shared" si="272"/>
        <v>0</v>
      </c>
      <c r="J268" s="139">
        <f t="shared" si="272"/>
        <v>0</v>
      </c>
      <c r="K268" s="98">
        <f t="shared" si="272"/>
        <v>0</v>
      </c>
      <c r="L268" s="266">
        <f t="shared" si="272"/>
        <v>0</v>
      </c>
      <c r="M268" s="237">
        <f t="shared" si="272"/>
        <v>0</v>
      </c>
      <c r="N268" s="98">
        <f t="shared" si="272"/>
        <v>0</v>
      </c>
      <c r="O268" s="158">
        <f>SUM(O269,O279)</f>
        <v>0</v>
      </c>
      <c r="P268" s="317"/>
      <c r="Q268" s="297"/>
    </row>
    <row r="269" spans="1:17" ht="24" hidden="1" x14ac:dyDescent="0.25">
      <c r="A269" s="35">
        <v>7200</v>
      </c>
      <c r="B269" s="72" t="s">
        <v>261</v>
      </c>
      <c r="C269" s="188">
        <f t="shared" si="242"/>
        <v>0</v>
      </c>
      <c r="D269" s="130">
        <f t="shared" ref="D269:N269" si="273">SUM(D270,D271,D274,D275,D278)</f>
        <v>0</v>
      </c>
      <c r="E269" s="38">
        <f t="shared" si="273"/>
        <v>0</v>
      </c>
      <c r="F269" s="175">
        <f>SUM(F270,F271,F274,F275,F278)</f>
        <v>0</v>
      </c>
      <c r="G269" s="228">
        <f t="shared" si="273"/>
        <v>0</v>
      </c>
      <c r="H269" s="38">
        <f t="shared" si="273"/>
        <v>0</v>
      </c>
      <c r="I269" s="123">
        <f>SUM(I270,I271,I274,I275,I278)</f>
        <v>0</v>
      </c>
      <c r="J269" s="130">
        <f t="shared" si="273"/>
        <v>0</v>
      </c>
      <c r="K269" s="38">
        <f t="shared" si="273"/>
        <v>0</v>
      </c>
      <c r="L269" s="175">
        <f>SUM(L270,L271,L274,L275,L278)</f>
        <v>0</v>
      </c>
      <c r="M269" s="228">
        <f t="shared" si="273"/>
        <v>0</v>
      </c>
      <c r="N269" s="38">
        <f t="shared" si="273"/>
        <v>0</v>
      </c>
      <c r="O269" s="124">
        <f>SUM(O270,O271,O274,O275,O278)</f>
        <v>0</v>
      </c>
      <c r="P269" s="314"/>
      <c r="Q269" s="297"/>
    </row>
    <row r="270" spans="1:17" ht="24" hidden="1" x14ac:dyDescent="0.25">
      <c r="A270" s="657">
        <v>7210</v>
      </c>
      <c r="B270" s="40" t="s">
        <v>262</v>
      </c>
      <c r="C270" s="189">
        <f t="shared" si="242"/>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242"/>
        <v>0</v>
      </c>
      <c r="D271" s="132">
        <f t="shared" ref="D271:E271" si="274">SUM(D272:D273)</f>
        <v>0</v>
      </c>
      <c r="E271" s="76">
        <f t="shared" si="274"/>
        <v>0</v>
      </c>
      <c r="F271" s="95">
        <f>SUM(F272:F273)</f>
        <v>0</v>
      </c>
      <c r="G271" s="231">
        <f t="shared" ref="G271:O271" si="275">SUM(G272:G273)</f>
        <v>0</v>
      </c>
      <c r="H271" s="76">
        <f t="shared" si="275"/>
        <v>0</v>
      </c>
      <c r="I271" s="91">
        <f t="shared" si="275"/>
        <v>0</v>
      </c>
      <c r="J271" s="132">
        <f t="shared" si="275"/>
        <v>0</v>
      </c>
      <c r="K271" s="76">
        <f t="shared" si="275"/>
        <v>0</v>
      </c>
      <c r="L271" s="95">
        <f t="shared" si="275"/>
        <v>0</v>
      </c>
      <c r="M271" s="231">
        <f t="shared" si="275"/>
        <v>0</v>
      </c>
      <c r="N271" s="76">
        <f t="shared" si="275"/>
        <v>0</v>
      </c>
      <c r="O271" s="91">
        <f t="shared" si="275"/>
        <v>0</v>
      </c>
      <c r="P271" s="291"/>
      <c r="Q271" s="301"/>
    </row>
    <row r="272" spans="1:17" s="96" customFormat="1" ht="36" hidden="1" x14ac:dyDescent="0.25">
      <c r="A272" s="30">
        <v>7221</v>
      </c>
      <c r="B272" s="43" t="s">
        <v>264</v>
      </c>
      <c r="C272" s="190">
        <f t="shared" si="242"/>
        <v>0</v>
      </c>
      <c r="D272" s="264"/>
      <c r="E272" s="45"/>
      <c r="F272" s="95">
        <f t="shared" ref="F272:F274" si="276">D272+E272</f>
        <v>0</v>
      </c>
      <c r="G272" s="230"/>
      <c r="H272" s="45"/>
      <c r="I272" s="91">
        <f t="shared" ref="I272:I274" si="277">G272+H272</f>
        <v>0</v>
      </c>
      <c r="J272" s="264"/>
      <c r="K272" s="45"/>
      <c r="L272" s="95">
        <f t="shared" ref="L272:L274" si="278">J272+K272</f>
        <v>0</v>
      </c>
      <c r="M272" s="230"/>
      <c r="N272" s="45"/>
      <c r="O272" s="91">
        <f t="shared" ref="O272:O274" si="279">M272+N272</f>
        <v>0</v>
      </c>
      <c r="P272" s="291"/>
      <c r="Q272" s="301"/>
    </row>
    <row r="273" spans="1:17" s="96" customFormat="1" ht="36" hidden="1" x14ac:dyDescent="0.25">
      <c r="A273" s="30">
        <v>7222</v>
      </c>
      <c r="B273" s="43" t="s">
        <v>265</v>
      </c>
      <c r="C273" s="190">
        <f t="shared" si="242"/>
        <v>0</v>
      </c>
      <c r="D273" s="264"/>
      <c r="E273" s="45"/>
      <c r="F273" s="95">
        <f t="shared" si="276"/>
        <v>0</v>
      </c>
      <c r="G273" s="230"/>
      <c r="H273" s="45"/>
      <c r="I273" s="91">
        <f t="shared" si="277"/>
        <v>0</v>
      </c>
      <c r="J273" s="264"/>
      <c r="K273" s="45"/>
      <c r="L273" s="95">
        <f t="shared" si="278"/>
        <v>0</v>
      </c>
      <c r="M273" s="230"/>
      <c r="N273" s="45"/>
      <c r="O273" s="91">
        <f t="shared" si="279"/>
        <v>0</v>
      </c>
      <c r="P273" s="291"/>
      <c r="Q273" s="301"/>
    </row>
    <row r="274" spans="1:17" ht="24" hidden="1" x14ac:dyDescent="0.25">
      <c r="A274" s="75">
        <v>7230</v>
      </c>
      <c r="B274" s="43" t="s">
        <v>308</v>
      </c>
      <c r="C274" s="190">
        <f t="shared" si="242"/>
        <v>0</v>
      </c>
      <c r="D274" s="264"/>
      <c r="E274" s="45"/>
      <c r="F274" s="95">
        <f t="shared" si="276"/>
        <v>0</v>
      </c>
      <c r="G274" s="230"/>
      <c r="H274" s="45"/>
      <c r="I274" s="91">
        <f t="shared" si="277"/>
        <v>0</v>
      </c>
      <c r="J274" s="264"/>
      <c r="K274" s="45"/>
      <c r="L274" s="95">
        <f t="shared" si="278"/>
        <v>0</v>
      </c>
      <c r="M274" s="230"/>
      <c r="N274" s="45"/>
      <c r="O274" s="91">
        <f t="shared" si="279"/>
        <v>0</v>
      </c>
      <c r="P274" s="291"/>
      <c r="Q274" s="297"/>
    </row>
    <row r="275" spans="1:17" ht="24" hidden="1" x14ac:dyDescent="0.25">
      <c r="A275" s="75">
        <v>7240</v>
      </c>
      <c r="B275" s="43" t="s">
        <v>266</v>
      </c>
      <c r="C275" s="190">
        <f t="shared" si="242"/>
        <v>0</v>
      </c>
      <c r="D275" s="132">
        <f t="shared" ref="D275:E275" si="280">SUM(D276:D277)</f>
        <v>0</v>
      </c>
      <c r="E275" s="76">
        <f t="shared" si="280"/>
        <v>0</v>
      </c>
      <c r="F275" s="95">
        <f>SUM(F276:F277)</f>
        <v>0</v>
      </c>
      <c r="G275" s="231">
        <f t="shared" ref="G275:O275" si="281">SUM(G276:G277)</f>
        <v>0</v>
      </c>
      <c r="H275" s="76">
        <f t="shared" si="281"/>
        <v>0</v>
      </c>
      <c r="I275" s="91">
        <f t="shared" si="281"/>
        <v>0</v>
      </c>
      <c r="J275" s="132">
        <f t="shared" si="281"/>
        <v>0</v>
      </c>
      <c r="K275" s="76">
        <f t="shared" si="281"/>
        <v>0</v>
      </c>
      <c r="L275" s="95">
        <f t="shared" si="281"/>
        <v>0</v>
      </c>
      <c r="M275" s="231">
        <f t="shared" si="281"/>
        <v>0</v>
      </c>
      <c r="N275" s="76">
        <f t="shared" si="281"/>
        <v>0</v>
      </c>
      <c r="O275" s="91">
        <f t="shared" si="281"/>
        <v>0</v>
      </c>
      <c r="P275" s="291"/>
      <c r="Q275" s="297"/>
    </row>
    <row r="276" spans="1:17" ht="48" hidden="1" x14ac:dyDescent="0.25">
      <c r="A276" s="30">
        <v>7245</v>
      </c>
      <c r="B276" s="43" t="s">
        <v>267</v>
      </c>
      <c r="C276" s="190">
        <f t="shared" si="242"/>
        <v>0</v>
      </c>
      <c r="D276" s="264"/>
      <c r="E276" s="45"/>
      <c r="F276" s="95">
        <f t="shared" ref="F276:F278" si="282">D276+E276</f>
        <v>0</v>
      </c>
      <c r="G276" s="230"/>
      <c r="H276" s="45"/>
      <c r="I276" s="91">
        <f t="shared" ref="I276:I278" si="283">G276+H276</f>
        <v>0</v>
      </c>
      <c r="J276" s="264"/>
      <c r="K276" s="45"/>
      <c r="L276" s="95">
        <f t="shared" ref="L276:L278" si="284">J276+K276</f>
        <v>0</v>
      </c>
      <c r="M276" s="230"/>
      <c r="N276" s="45"/>
      <c r="O276" s="91">
        <f t="shared" ref="O276:O278" si="285">M276+N276</f>
        <v>0</v>
      </c>
      <c r="P276" s="291"/>
      <c r="Q276" s="297"/>
    </row>
    <row r="277" spans="1:17" ht="96" hidden="1" x14ac:dyDescent="0.25">
      <c r="A277" s="30">
        <v>7246</v>
      </c>
      <c r="B277" s="43" t="s">
        <v>268</v>
      </c>
      <c r="C277" s="190">
        <f t="shared" si="242"/>
        <v>0</v>
      </c>
      <c r="D277" s="264"/>
      <c r="E277" s="45"/>
      <c r="F277" s="95">
        <f t="shared" si="282"/>
        <v>0</v>
      </c>
      <c r="G277" s="230"/>
      <c r="H277" s="45"/>
      <c r="I277" s="91">
        <f t="shared" si="283"/>
        <v>0</v>
      </c>
      <c r="J277" s="264"/>
      <c r="K277" s="45"/>
      <c r="L277" s="95">
        <f t="shared" si="284"/>
        <v>0</v>
      </c>
      <c r="M277" s="230"/>
      <c r="N277" s="45"/>
      <c r="O277" s="91">
        <f t="shared" si="285"/>
        <v>0</v>
      </c>
      <c r="P277" s="291"/>
      <c r="Q277" s="297"/>
    </row>
    <row r="278" spans="1:17" ht="24" hidden="1" x14ac:dyDescent="0.25">
      <c r="A278" s="92">
        <v>7260</v>
      </c>
      <c r="B278" s="40" t="s">
        <v>269</v>
      </c>
      <c r="C278" s="189">
        <f t="shared" si="242"/>
        <v>0</v>
      </c>
      <c r="D278" s="263"/>
      <c r="E278" s="42"/>
      <c r="F278" s="176">
        <f t="shared" si="282"/>
        <v>0</v>
      </c>
      <c r="G278" s="220"/>
      <c r="H278" s="42"/>
      <c r="I278" s="90">
        <f t="shared" si="283"/>
        <v>0</v>
      </c>
      <c r="J278" s="263"/>
      <c r="K278" s="42"/>
      <c r="L278" s="176">
        <f t="shared" si="284"/>
        <v>0</v>
      </c>
      <c r="M278" s="220"/>
      <c r="N278" s="42"/>
      <c r="O278" s="90">
        <f t="shared" si="285"/>
        <v>0</v>
      </c>
      <c r="P278" s="290"/>
      <c r="Q278" s="297"/>
    </row>
    <row r="279" spans="1:17" hidden="1" x14ac:dyDescent="0.25">
      <c r="A279" s="55">
        <v>7700</v>
      </c>
      <c r="B279" s="105" t="s">
        <v>298</v>
      </c>
      <c r="C279" s="204">
        <f t="shared" si="242"/>
        <v>0</v>
      </c>
      <c r="D279" s="140">
        <f t="shared" ref="D279:O279" si="286">D280</f>
        <v>0</v>
      </c>
      <c r="E279" s="106">
        <f t="shared" si="286"/>
        <v>0</v>
      </c>
      <c r="F279" s="177">
        <f t="shared" si="286"/>
        <v>0</v>
      </c>
      <c r="G279" s="238">
        <f t="shared" si="286"/>
        <v>0</v>
      </c>
      <c r="H279" s="106">
        <f t="shared" si="286"/>
        <v>0</v>
      </c>
      <c r="I279" s="277">
        <f t="shared" si="286"/>
        <v>0</v>
      </c>
      <c r="J279" s="140">
        <f t="shared" si="286"/>
        <v>0</v>
      </c>
      <c r="K279" s="106">
        <f t="shared" si="286"/>
        <v>0</v>
      </c>
      <c r="L279" s="177">
        <f t="shared" si="286"/>
        <v>0</v>
      </c>
      <c r="M279" s="238">
        <f t="shared" si="286"/>
        <v>0</v>
      </c>
      <c r="N279" s="106">
        <f t="shared" si="286"/>
        <v>0</v>
      </c>
      <c r="O279" s="277">
        <f t="shared" si="286"/>
        <v>0</v>
      </c>
      <c r="P279" s="315"/>
      <c r="Q279" s="297"/>
    </row>
    <row r="280" spans="1:17" hidden="1" x14ac:dyDescent="0.25">
      <c r="A280" s="73">
        <v>7720</v>
      </c>
      <c r="B280" s="40" t="s">
        <v>299</v>
      </c>
      <c r="C280" s="191">
        <f t="shared" si="242"/>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242"/>
        <v>0</v>
      </c>
      <c r="D281" s="132">
        <f t="shared" ref="D281:E281" si="287">SUM(D282:D283)</f>
        <v>0</v>
      </c>
      <c r="E281" s="76">
        <f t="shared" si="287"/>
        <v>0</v>
      </c>
      <c r="F281" s="95">
        <f>SUM(F282:F283)</f>
        <v>0</v>
      </c>
      <c r="G281" s="231">
        <f t="shared" ref="G281:O281" si="288">SUM(G282:G283)</f>
        <v>0</v>
      </c>
      <c r="H281" s="76">
        <f t="shared" si="288"/>
        <v>0</v>
      </c>
      <c r="I281" s="91">
        <f t="shared" si="288"/>
        <v>0</v>
      </c>
      <c r="J281" s="132">
        <f t="shared" si="288"/>
        <v>0</v>
      </c>
      <c r="K281" s="76">
        <f t="shared" si="288"/>
        <v>0</v>
      </c>
      <c r="L281" s="95">
        <f t="shared" si="288"/>
        <v>0</v>
      </c>
      <c r="M281" s="231">
        <f t="shared" si="288"/>
        <v>0</v>
      </c>
      <c r="N281" s="76">
        <f t="shared" si="288"/>
        <v>0</v>
      </c>
      <c r="O281" s="91">
        <f t="shared" si="288"/>
        <v>0</v>
      </c>
      <c r="P281" s="291"/>
      <c r="Q281" s="297"/>
    </row>
    <row r="282" spans="1:17" hidden="1" x14ac:dyDescent="0.25">
      <c r="A282" s="94" t="s">
        <v>271</v>
      </c>
      <c r="B282" s="30" t="s">
        <v>272</v>
      </c>
      <c r="C282" s="190">
        <f t="shared" si="242"/>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242"/>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242"/>
        <v>9202</v>
      </c>
      <c r="D284" s="141">
        <f t="shared" ref="D284:O284" si="289">SUM(D281,D268,D229,D194,D186,D172,D74,D52)</f>
        <v>0</v>
      </c>
      <c r="E284" s="278">
        <f t="shared" si="289"/>
        <v>0</v>
      </c>
      <c r="F284" s="901">
        <f t="shared" si="289"/>
        <v>0</v>
      </c>
      <c r="G284" s="240">
        <f t="shared" si="289"/>
        <v>0</v>
      </c>
      <c r="H284" s="278">
        <f t="shared" si="289"/>
        <v>9202</v>
      </c>
      <c r="I284" s="901">
        <f t="shared" si="289"/>
        <v>9202</v>
      </c>
      <c r="J284" s="141">
        <f t="shared" si="289"/>
        <v>0</v>
      </c>
      <c r="K284" s="111">
        <f t="shared" si="289"/>
        <v>0</v>
      </c>
      <c r="L284" s="112">
        <f t="shared" si="289"/>
        <v>0</v>
      </c>
      <c r="M284" s="240">
        <f t="shared" si="289"/>
        <v>0</v>
      </c>
      <c r="N284" s="111">
        <f t="shared" si="289"/>
        <v>0</v>
      </c>
      <c r="O284" s="278">
        <f t="shared" si="289"/>
        <v>0</v>
      </c>
      <c r="P284" s="318"/>
      <c r="Q284" s="297"/>
    </row>
    <row r="285" spans="1:17" s="19" customFormat="1" ht="13.5" thickTop="1" thickBot="1" x14ac:dyDescent="0.3">
      <c r="A285" s="1283" t="s">
        <v>276</v>
      </c>
      <c r="B285" s="1284"/>
      <c r="C285" s="206">
        <f t="shared" si="242"/>
        <v>-9202</v>
      </c>
      <c r="D285" s="142">
        <f>SUM(D24,D25,D41,D42)-D50</f>
        <v>0</v>
      </c>
      <c r="E285" s="126">
        <f t="shared" ref="E285:F285" si="290">SUM(E24,E25,E41,E42)-E50</f>
        <v>0</v>
      </c>
      <c r="F285" s="909">
        <f t="shared" si="290"/>
        <v>0</v>
      </c>
      <c r="G285" s="241">
        <f>SUM(G24,G42)-G50</f>
        <v>0</v>
      </c>
      <c r="H285" s="126">
        <f t="shared" ref="H285:I285" si="291">SUM(H24,H42)-H50</f>
        <v>-9202</v>
      </c>
      <c r="I285" s="909">
        <f t="shared" si="291"/>
        <v>-9202</v>
      </c>
      <c r="J285" s="142">
        <f>SUM(J26,J42)-J50</f>
        <v>0</v>
      </c>
      <c r="K285" s="114">
        <f t="shared" ref="K285:L285" si="292">SUM(K26,K42)-K50</f>
        <v>0</v>
      </c>
      <c r="L285" s="115">
        <f t="shared" si="292"/>
        <v>0</v>
      </c>
      <c r="M285" s="241">
        <f>SUM(M44)-M50</f>
        <v>0</v>
      </c>
      <c r="N285" s="114">
        <f t="shared" ref="N285:O285" si="293">SUM(N44)-N50</f>
        <v>0</v>
      </c>
      <c r="O285" s="126">
        <f t="shared" si="293"/>
        <v>0</v>
      </c>
      <c r="P285" s="296"/>
      <c r="Q285" s="182"/>
    </row>
    <row r="286" spans="1:17" s="19" customFormat="1" ht="12.75" hidden="1" thickTop="1" x14ac:dyDescent="0.25">
      <c r="A286" s="1285" t="s">
        <v>277</v>
      </c>
      <c r="B286" s="1286"/>
      <c r="C286" s="207">
        <f t="shared" si="242"/>
        <v>0</v>
      </c>
      <c r="D286" s="143">
        <f>SUM(D287,D288)-D295+D296</f>
        <v>0</v>
      </c>
      <c r="E286" s="103">
        <f t="shared" ref="E286:O286" si="294">SUM(E287,E288)-E295+E296</f>
        <v>0</v>
      </c>
      <c r="F286" s="109">
        <f t="shared" si="294"/>
        <v>0</v>
      </c>
      <c r="G286" s="242">
        <f t="shared" si="294"/>
        <v>0</v>
      </c>
      <c r="H286" s="103">
        <f t="shared" si="294"/>
        <v>0</v>
      </c>
      <c r="I286" s="113">
        <f t="shared" si="294"/>
        <v>0</v>
      </c>
      <c r="J286" s="143">
        <f t="shared" si="294"/>
        <v>0</v>
      </c>
      <c r="K286" s="103">
        <f t="shared" si="294"/>
        <v>0</v>
      </c>
      <c r="L286" s="109">
        <f t="shared" si="294"/>
        <v>0</v>
      </c>
      <c r="M286" s="242">
        <f t="shared" si="294"/>
        <v>0</v>
      </c>
      <c r="N286" s="103">
        <f t="shared" si="294"/>
        <v>0</v>
      </c>
      <c r="O286" s="113">
        <f t="shared" si="294"/>
        <v>0</v>
      </c>
      <c r="P286" s="319"/>
      <c r="Q286" s="182"/>
    </row>
    <row r="287" spans="1:17" s="19" customFormat="1" ht="13.5" hidden="1" thickTop="1" thickBot="1" x14ac:dyDescent="0.3">
      <c r="A287" s="63" t="s">
        <v>278</v>
      </c>
      <c r="B287" s="63" t="s">
        <v>279</v>
      </c>
      <c r="C287" s="197">
        <f t="shared" si="242"/>
        <v>0</v>
      </c>
      <c r="D287" s="134">
        <f t="shared" ref="D287:O287" si="295">D21-D281</f>
        <v>0</v>
      </c>
      <c r="E287" s="64">
        <f t="shared" si="295"/>
        <v>0</v>
      </c>
      <c r="F287" s="169">
        <f t="shared" si="295"/>
        <v>0</v>
      </c>
      <c r="G287" s="224">
        <f t="shared" si="295"/>
        <v>0</v>
      </c>
      <c r="H287" s="64">
        <f t="shared" si="295"/>
        <v>0</v>
      </c>
      <c r="I287" s="117">
        <f t="shared" si="295"/>
        <v>0</v>
      </c>
      <c r="J287" s="134">
        <f t="shared" si="295"/>
        <v>0</v>
      </c>
      <c r="K287" s="64">
        <f t="shared" si="295"/>
        <v>0</v>
      </c>
      <c r="L287" s="169">
        <f t="shared" si="295"/>
        <v>0</v>
      </c>
      <c r="M287" s="224">
        <f t="shared" si="295"/>
        <v>0</v>
      </c>
      <c r="N287" s="64">
        <f t="shared" si="295"/>
        <v>0</v>
      </c>
      <c r="O287" s="117">
        <f t="shared" si="295"/>
        <v>0</v>
      </c>
      <c r="P287" s="310"/>
      <c r="Q287" s="182"/>
    </row>
    <row r="288" spans="1:17" s="19" customFormat="1" ht="12.75" hidden="1" thickTop="1" x14ac:dyDescent="0.25">
      <c r="A288" s="116" t="s">
        <v>280</v>
      </c>
      <c r="B288" s="116" t="s">
        <v>281</v>
      </c>
      <c r="C288" s="207">
        <f t="shared" si="242"/>
        <v>0</v>
      </c>
      <c r="D288" s="143">
        <f t="shared" ref="D288:O288" si="296">SUM(D289,D291,D293)-SUM(D290,D292,D294)</f>
        <v>0</v>
      </c>
      <c r="E288" s="103">
        <f t="shared" si="296"/>
        <v>0</v>
      </c>
      <c r="F288" s="109">
        <f t="shared" si="296"/>
        <v>0</v>
      </c>
      <c r="G288" s="242">
        <f t="shared" si="296"/>
        <v>0</v>
      </c>
      <c r="H288" s="103">
        <f t="shared" si="296"/>
        <v>0</v>
      </c>
      <c r="I288" s="113">
        <f t="shared" si="296"/>
        <v>0</v>
      </c>
      <c r="J288" s="143">
        <f t="shared" si="296"/>
        <v>0</v>
      </c>
      <c r="K288" s="103">
        <f t="shared" si="296"/>
        <v>0</v>
      </c>
      <c r="L288" s="109">
        <f t="shared" si="296"/>
        <v>0</v>
      </c>
      <c r="M288" s="242">
        <f t="shared" si="296"/>
        <v>0</v>
      </c>
      <c r="N288" s="103">
        <f t="shared" si="296"/>
        <v>0</v>
      </c>
      <c r="O288" s="113">
        <f t="shared" si="296"/>
        <v>0</v>
      </c>
      <c r="P288" s="319"/>
      <c r="Q288" s="182"/>
    </row>
    <row r="289" spans="1:17" ht="12.75" hidden="1" thickTop="1" x14ac:dyDescent="0.25">
      <c r="A289" s="100" t="s">
        <v>282</v>
      </c>
      <c r="B289" s="60" t="s">
        <v>283</v>
      </c>
      <c r="C289" s="191">
        <f t="shared" si="242"/>
        <v>0</v>
      </c>
      <c r="D289" s="256"/>
      <c r="E289" s="49"/>
      <c r="F289" s="330">
        <f t="shared" ref="F289:F296" si="297">E289+D289</f>
        <v>0</v>
      </c>
      <c r="G289" s="239"/>
      <c r="H289" s="49"/>
      <c r="I289" s="155">
        <f t="shared" ref="I289:I296" si="298">H289+G289</f>
        <v>0</v>
      </c>
      <c r="J289" s="256"/>
      <c r="K289" s="49"/>
      <c r="L289" s="330">
        <f t="shared" ref="L289:L296" si="299">K289+J289</f>
        <v>0</v>
      </c>
      <c r="M289" s="239"/>
      <c r="N289" s="49"/>
      <c r="O289" s="155">
        <f t="shared" ref="O289:O296" si="300">N289+M289</f>
        <v>0</v>
      </c>
      <c r="P289" s="295"/>
      <c r="Q289" s="297"/>
    </row>
    <row r="290" spans="1:17" ht="24.75" hidden="1" thickTop="1" x14ac:dyDescent="0.25">
      <c r="A290" s="94" t="s">
        <v>284</v>
      </c>
      <c r="B290" s="29" t="s">
        <v>285</v>
      </c>
      <c r="C290" s="190">
        <f t="shared" si="242"/>
        <v>0</v>
      </c>
      <c r="D290" s="264"/>
      <c r="E290" s="45"/>
      <c r="F290" s="95">
        <f t="shared" si="297"/>
        <v>0</v>
      </c>
      <c r="G290" s="230"/>
      <c r="H290" s="45"/>
      <c r="I290" s="91">
        <f t="shared" si="298"/>
        <v>0</v>
      </c>
      <c r="J290" s="264"/>
      <c r="K290" s="45"/>
      <c r="L290" s="95">
        <f t="shared" si="299"/>
        <v>0</v>
      </c>
      <c r="M290" s="230"/>
      <c r="N290" s="45"/>
      <c r="O290" s="91">
        <f t="shared" si="300"/>
        <v>0</v>
      </c>
      <c r="P290" s="291"/>
      <c r="Q290" s="297"/>
    </row>
    <row r="291" spans="1:17" ht="12.75" hidden="1" thickTop="1" x14ac:dyDescent="0.25">
      <c r="A291" s="94" t="s">
        <v>286</v>
      </c>
      <c r="B291" s="29" t="s">
        <v>287</v>
      </c>
      <c r="C291" s="190">
        <f t="shared" si="242"/>
        <v>0</v>
      </c>
      <c r="D291" s="264"/>
      <c r="E291" s="45"/>
      <c r="F291" s="95">
        <f t="shared" si="297"/>
        <v>0</v>
      </c>
      <c r="G291" s="230"/>
      <c r="H291" s="45"/>
      <c r="I291" s="91">
        <f t="shared" si="298"/>
        <v>0</v>
      </c>
      <c r="J291" s="264"/>
      <c r="K291" s="45"/>
      <c r="L291" s="95">
        <f t="shared" si="299"/>
        <v>0</v>
      </c>
      <c r="M291" s="230"/>
      <c r="N291" s="45"/>
      <c r="O291" s="91">
        <f t="shared" si="300"/>
        <v>0</v>
      </c>
      <c r="P291" s="291"/>
      <c r="Q291" s="297"/>
    </row>
    <row r="292" spans="1:17" ht="24.75" hidden="1" thickTop="1" x14ac:dyDescent="0.25">
      <c r="A292" s="94" t="s">
        <v>288</v>
      </c>
      <c r="B292" s="29" t="s">
        <v>289</v>
      </c>
      <c r="C292" s="190">
        <f>SUM(F292,I292,L292,O292)</f>
        <v>0</v>
      </c>
      <c r="D292" s="264"/>
      <c r="E292" s="45"/>
      <c r="F292" s="95">
        <f t="shared" si="297"/>
        <v>0</v>
      </c>
      <c r="G292" s="230"/>
      <c r="H292" s="45"/>
      <c r="I292" s="91">
        <f t="shared" si="298"/>
        <v>0</v>
      </c>
      <c r="J292" s="264"/>
      <c r="K292" s="45"/>
      <c r="L292" s="95">
        <f t="shared" si="299"/>
        <v>0</v>
      </c>
      <c r="M292" s="230"/>
      <c r="N292" s="45"/>
      <c r="O292" s="91">
        <f t="shared" si="300"/>
        <v>0</v>
      </c>
      <c r="P292" s="291"/>
      <c r="Q292" s="297"/>
    </row>
    <row r="293" spans="1:17" ht="12.75" hidden="1" thickTop="1" x14ac:dyDescent="0.25">
      <c r="A293" s="94" t="s">
        <v>290</v>
      </c>
      <c r="B293" s="29" t="s">
        <v>291</v>
      </c>
      <c r="C293" s="190">
        <f t="shared" si="242"/>
        <v>0</v>
      </c>
      <c r="D293" s="264"/>
      <c r="E293" s="45"/>
      <c r="F293" s="95">
        <f t="shared" si="297"/>
        <v>0</v>
      </c>
      <c r="G293" s="230"/>
      <c r="H293" s="45"/>
      <c r="I293" s="91">
        <f t="shared" si="298"/>
        <v>0</v>
      </c>
      <c r="J293" s="264"/>
      <c r="K293" s="45"/>
      <c r="L293" s="95">
        <f t="shared" si="299"/>
        <v>0</v>
      </c>
      <c r="M293" s="230"/>
      <c r="N293" s="45"/>
      <c r="O293" s="91">
        <f t="shared" si="300"/>
        <v>0</v>
      </c>
      <c r="P293" s="291"/>
      <c r="Q293" s="297"/>
    </row>
    <row r="294" spans="1:17" ht="24.75" hidden="1" thickTop="1" x14ac:dyDescent="0.25">
      <c r="A294" s="101" t="s">
        <v>292</v>
      </c>
      <c r="B294" s="102" t="s">
        <v>293</v>
      </c>
      <c r="C294" s="201">
        <f t="shared" si="242"/>
        <v>0</v>
      </c>
      <c r="D294" s="265"/>
      <c r="E294" s="84"/>
      <c r="F294" s="329">
        <f t="shared" si="297"/>
        <v>0</v>
      </c>
      <c r="G294" s="235"/>
      <c r="H294" s="84"/>
      <c r="I294" s="156">
        <f t="shared" si="298"/>
        <v>0</v>
      </c>
      <c r="J294" s="265"/>
      <c r="K294" s="84"/>
      <c r="L294" s="329">
        <f t="shared" si="299"/>
        <v>0</v>
      </c>
      <c r="M294" s="235"/>
      <c r="N294" s="84"/>
      <c r="O294" s="156">
        <f t="shared" si="300"/>
        <v>0</v>
      </c>
      <c r="P294" s="294"/>
      <c r="Q294" s="297"/>
    </row>
    <row r="295" spans="1:17" s="19" customFormat="1" ht="13.5" hidden="1" thickTop="1" thickBot="1" x14ac:dyDescent="0.3">
      <c r="A295" s="118" t="s">
        <v>294</v>
      </c>
      <c r="B295" s="118" t="s">
        <v>295</v>
      </c>
      <c r="C295" s="206">
        <f t="shared" si="242"/>
        <v>0</v>
      </c>
      <c r="D295" s="267"/>
      <c r="E295" s="119"/>
      <c r="F295" s="115">
        <f t="shared" si="297"/>
        <v>0</v>
      </c>
      <c r="G295" s="243"/>
      <c r="H295" s="119"/>
      <c r="I295" s="126">
        <f t="shared" si="298"/>
        <v>0</v>
      </c>
      <c r="J295" s="267"/>
      <c r="K295" s="119"/>
      <c r="L295" s="115">
        <f t="shared" si="299"/>
        <v>0</v>
      </c>
      <c r="M295" s="243"/>
      <c r="N295" s="119"/>
      <c r="O295" s="126">
        <f t="shared" si="300"/>
        <v>0</v>
      </c>
      <c r="P295" s="296"/>
      <c r="Q295" s="182"/>
    </row>
    <row r="296" spans="1:17" s="19" customFormat="1" ht="48.75" hidden="1" thickTop="1" x14ac:dyDescent="0.25">
      <c r="A296" s="116" t="s">
        <v>296</v>
      </c>
      <c r="B296" s="104" t="s">
        <v>297</v>
      </c>
      <c r="C296" s="207">
        <f>SUM(F296,I296,L296,O296)</f>
        <v>0</v>
      </c>
      <c r="D296" s="268"/>
      <c r="E296" s="180"/>
      <c r="F296" s="175">
        <f t="shared" si="297"/>
        <v>0</v>
      </c>
      <c r="G296" s="234"/>
      <c r="H296" s="80"/>
      <c r="I296" s="123">
        <f t="shared" si="298"/>
        <v>0</v>
      </c>
      <c r="J296" s="248"/>
      <c r="K296" s="80"/>
      <c r="L296" s="175">
        <f t="shared" si="299"/>
        <v>0</v>
      </c>
      <c r="M296" s="234"/>
      <c r="N296" s="80"/>
      <c r="O296" s="123">
        <f t="shared" si="300"/>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WuCUlWQhu0K2HjS/UdScQ8dgQk9ZhkwEP2mgwxvl2jDsTUkAAnbIc26KtLX2kifnxBZmdaAp+OloXdlpMR+RUg==" saltValue="onaXSsloXF4/i+qZDCGY2A==" spinCount="100000" sheet="1" objects="1" scenarios="1" formatCells="0" formatColumns="0" formatRows="0"/>
  <autoFilter ref="A18:P296">
    <filterColumn colId="2">
      <filters blank="1">
        <filter val="1 650"/>
        <filter val="2 613"/>
        <filter val="2 835"/>
        <filter val="211"/>
        <filter val="3 020"/>
        <filter val="3 358"/>
        <filter val="3 569"/>
        <filter val="523"/>
        <filter val="527"/>
        <filter val="6 589"/>
        <filter val="843"/>
        <filter val="9 202"/>
        <filter val="-9 202"/>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22.pielikums Jūrmalas pilsētas domes
2017.gada 9.jūnija saistošajiem noteikumiem Nr.21
(protokols Nr.10, 2.punkts)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view="pageLayout" zoomScaleNormal="100" workbookViewId="0">
      <selection activeCell="T5" sqref="T5"/>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7.425781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6.5703125" style="6" customWidth="1" collapsed="1"/>
    <col min="13" max="14" width="8.7109375" style="6" hidden="1" customWidth="1" outlineLevel="1"/>
    <col min="15" max="15" width="6.28515625" style="6" customWidth="1" collapsed="1"/>
    <col min="16" max="16" width="30" style="1" hidden="1" customWidth="1" outlineLevel="1"/>
    <col min="17" max="17" width="9.140625" style="1" collapsed="1"/>
    <col min="18" max="16384" width="9.140625" style="1"/>
  </cols>
  <sheetData>
    <row r="1" spans="1:17" x14ac:dyDescent="0.25">
      <c r="A1" s="1314" t="s">
        <v>667</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668</v>
      </c>
      <c r="D3" s="1318"/>
      <c r="E3" s="1318"/>
      <c r="F3" s="1318"/>
      <c r="G3" s="1318"/>
      <c r="H3" s="1318"/>
      <c r="I3" s="1318"/>
      <c r="J3" s="1318"/>
      <c r="K3" s="1318"/>
      <c r="L3" s="1318"/>
      <c r="M3" s="1318"/>
      <c r="N3" s="1318"/>
      <c r="O3" s="1318"/>
      <c r="P3" s="1319"/>
      <c r="Q3" s="297"/>
    </row>
    <row r="4" spans="1:17" ht="12.75" customHeight="1" x14ac:dyDescent="0.25">
      <c r="A4" s="4" t="s">
        <v>1</v>
      </c>
      <c r="B4" s="5"/>
      <c r="C4" s="1318" t="s">
        <v>669</v>
      </c>
      <c r="D4" s="1318"/>
      <c r="E4" s="1318"/>
      <c r="F4" s="1318"/>
      <c r="G4" s="1318"/>
      <c r="H4" s="1318"/>
      <c r="I4" s="1318"/>
      <c r="J4" s="1318"/>
      <c r="K4" s="1318"/>
      <c r="L4" s="1318"/>
      <c r="M4" s="1318"/>
      <c r="N4" s="1318"/>
      <c r="O4" s="1318"/>
      <c r="P4" s="1319"/>
      <c r="Q4" s="297"/>
    </row>
    <row r="5" spans="1:17" ht="12.75" customHeight="1" x14ac:dyDescent="0.25">
      <c r="A5" s="2" t="s">
        <v>2</v>
      </c>
      <c r="B5" s="3"/>
      <c r="C5" s="1293" t="s">
        <v>670</v>
      </c>
      <c r="D5" s="1293"/>
      <c r="E5" s="1293"/>
      <c r="F5" s="1293"/>
      <c r="G5" s="1293"/>
      <c r="H5" s="1293"/>
      <c r="I5" s="1293"/>
      <c r="J5" s="1293"/>
      <c r="K5" s="1293"/>
      <c r="L5" s="1293"/>
      <c r="M5" s="1293"/>
      <c r="N5" s="1293"/>
      <c r="O5" s="1293"/>
      <c r="P5" s="1294"/>
      <c r="Q5" s="297"/>
    </row>
    <row r="6" spans="1:17" ht="12.75" customHeight="1" x14ac:dyDescent="0.25">
      <c r="A6" s="2" t="s">
        <v>3</v>
      </c>
      <c r="B6" s="3"/>
      <c r="C6" s="1293" t="s">
        <v>671</v>
      </c>
      <c r="D6" s="1293"/>
      <c r="E6" s="1293"/>
      <c r="F6" s="1293"/>
      <c r="G6" s="1293"/>
      <c r="H6" s="1293"/>
      <c r="I6" s="1293"/>
      <c r="J6" s="1293"/>
      <c r="K6" s="1293"/>
      <c r="L6" s="1293"/>
      <c r="M6" s="1293"/>
      <c r="N6" s="1293"/>
      <c r="O6" s="1293"/>
      <c r="P6" s="1294"/>
      <c r="Q6" s="297"/>
    </row>
    <row r="7" spans="1:17" x14ac:dyDescent="0.25">
      <c r="A7" s="2" t="s">
        <v>4</v>
      </c>
      <c r="B7" s="3"/>
      <c r="C7" s="1318" t="s">
        <v>672</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c r="D9" s="1293"/>
      <c r="E9" s="1293"/>
      <c r="F9" s="1293"/>
      <c r="G9" s="1293"/>
      <c r="H9" s="1293"/>
      <c r="I9" s="1293"/>
      <c r="J9" s="1293"/>
      <c r="K9" s="1293"/>
      <c r="L9" s="1293"/>
      <c r="M9" s="1293"/>
      <c r="N9" s="1293"/>
      <c r="O9" s="1293"/>
      <c r="P9" s="1294"/>
      <c r="Q9" s="297"/>
    </row>
    <row r="10" spans="1:17" ht="12.75" customHeight="1" x14ac:dyDescent="0.25">
      <c r="A10" s="2"/>
      <c r="B10" s="3" t="s">
        <v>7</v>
      </c>
      <c r="C10" s="1293" t="s">
        <v>673</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674</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t="s">
        <v>675</v>
      </c>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775"/>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570059</v>
      </c>
      <c r="D20" s="128">
        <f>SUM(D21,D24,D25,D41,D42)</f>
        <v>563863</v>
      </c>
      <c r="E20" s="269">
        <f>SUM(E21,E24,E25,E41,E42)</f>
        <v>0</v>
      </c>
      <c r="F20" s="888">
        <f>SUM(F21,F24,F25,F41,F42)</f>
        <v>563863</v>
      </c>
      <c r="G20" s="210">
        <f>SUM(G21,G24,G42)</f>
        <v>0</v>
      </c>
      <c r="H20" s="269">
        <f t="shared" ref="H20:I20" si="0">SUM(H21,H24,H42)</f>
        <v>0</v>
      </c>
      <c r="I20" s="888">
        <f t="shared" si="0"/>
        <v>0</v>
      </c>
      <c r="J20" s="128">
        <f>SUM(J21,J26,J42)</f>
        <v>4300</v>
      </c>
      <c r="K20" s="22">
        <f t="shared" ref="K20:L20" si="1">SUM(K21,K26,K42)</f>
        <v>0</v>
      </c>
      <c r="L20" s="161">
        <f t="shared" si="1"/>
        <v>4300</v>
      </c>
      <c r="M20" s="210">
        <f>SUM(M21,M24,M44)</f>
        <v>1896</v>
      </c>
      <c r="N20" s="210">
        <f>SUM(N21,N24,N44)</f>
        <v>0</v>
      </c>
      <c r="O20" s="210">
        <f>SUM(O21,O24,O44)</f>
        <v>1896</v>
      </c>
      <c r="P20" s="302"/>
      <c r="Q20" s="182"/>
    </row>
    <row r="21" spans="1:17" ht="12.75" hidden="1" thickTop="1" x14ac:dyDescent="0.25">
      <c r="A21" s="23"/>
      <c r="B21" s="24" t="s">
        <v>21</v>
      </c>
      <c r="C21" s="184">
        <f t="shared" ref="C21" si="2">SUM(F21,I21,L21,O21)</f>
        <v>0</v>
      </c>
      <c r="D21" s="129">
        <f t="shared" ref="D21:E21" si="3">SUM(D22:D23)</f>
        <v>0</v>
      </c>
      <c r="E21" s="25">
        <f t="shared" si="3"/>
        <v>0</v>
      </c>
      <c r="F21" s="162">
        <f>SUM(F22:F23)</f>
        <v>0</v>
      </c>
      <c r="G21" s="211">
        <f t="shared" ref="G21:O21" si="4">SUM(G22:G23)</f>
        <v>0</v>
      </c>
      <c r="H21" s="25">
        <f t="shared" si="4"/>
        <v>0</v>
      </c>
      <c r="I21" s="270">
        <f t="shared" si="4"/>
        <v>0</v>
      </c>
      <c r="J21" s="129">
        <f t="shared" si="4"/>
        <v>0</v>
      </c>
      <c r="K21" s="25">
        <f t="shared" si="4"/>
        <v>0</v>
      </c>
      <c r="L21" s="162">
        <f t="shared" si="4"/>
        <v>0</v>
      </c>
      <c r="M21" s="211">
        <f>SUM(M22:M23)</f>
        <v>0</v>
      </c>
      <c r="N21" s="25">
        <f t="shared" si="4"/>
        <v>0</v>
      </c>
      <c r="O21" s="270">
        <f t="shared" si="4"/>
        <v>0</v>
      </c>
      <c r="P21" s="303"/>
      <c r="Q21" s="297"/>
    </row>
    <row r="22" spans="1:17" ht="12.75" hidden="1" thickTop="1" x14ac:dyDescent="0.25">
      <c r="A22" s="26"/>
      <c r="B22" s="27" t="s">
        <v>22</v>
      </c>
      <c r="C22" s="185">
        <f>SUM(F22,I22,L22,O22)</f>
        <v>0</v>
      </c>
      <c r="D22" s="245"/>
      <c r="E22" s="28"/>
      <c r="F22" s="693">
        <f>D22+E22</f>
        <v>0</v>
      </c>
      <c r="G22" s="212"/>
      <c r="H22" s="28"/>
      <c r="I22" s="694">
        <f>G22+H22</f>
        <v>0</v>
      </c>
      <c r="J22" s="245"/>
      <c r="K22" s="28"/>
      <c r="L22" s="693">
        <f>J22+K22</f>
        <v>0</v>
      </c>
      <c r="M22" s="212"/>
      <c r="N22" s="28"/>
      <c r="O22" s="694">
        <f t="shared" ref="O22" si="5">M22+N22</f>
        <v>0</v>
      </c>
      <c r="P22" s="288"/>
      <c r="Q22" s="297"/>
    </row>
    <row r="23" spans="1:17" ht="12.75" hidden="1" thickTop="1" x14ac:dyDescent="0.25">
      <c r="A23" s="29"/>
      <c r="B23" s="30" t="s">
        <v>23</v>
      </c>
      <c r="C23" s="186">
        <f t="shared" ref="C23" si="6">SUM(F23,I23,L23,O23)</f>
        <v>0</v>
      </c>
      <c r="D23" s="246"/>
      <c r="E23" s="31"/>
      <c r="F23" s="695">
        <f t="shared" ref="F23:F24" si="7">D23+E23</f>
        <v>0</v>
      </c>
      <c r="G23" s="213"/>
      <c r="H23" s="31"/>
      <c r="I23" s="696">
        <f t="shared" ref="I23:I24" si="8">G23+H23</f>
        <v>0</v>
      </c>
      <c r="J23" s="246"/>
      <c r="K23" s="31"/>
      <c r="L23" s="695">
        <f>J23+K23</f>
        <v>0</v>
      </c>
      <c r="M23" s="213"/>
      <c r="N23" s="31"/>
      <c r="O23" s="146">
        <f>M23+N23</f>
        <v>0</v>
      </c>
      <c r="P23" s="368"/>
      <c r="Q23" s="297"/>
    </row>
    <row r="24" spans="1:17" s="19" customFormat="1" ht="25.5" thickTop="1" thickBot="1" x14ac:dyDescent="0.3">
      <c r="A24" s="32">
        <v>19300</v>
      </c>
      <c r="B24" s="32" t="s">
        <v>24</v>
      </c>
      <c r="C24" s="187">
        <f>SUM(F24,I24,O24)</f>
        <v>565759</v>
      </c>
      <c r="D24" s="247">
        <v>563863</v>
      </c>
      <c r="E24" s="697"/>
      <c r="F24" s="913">
        <f t="shared" si="7"/>
        <v>563863</v>
      </c>
      <c r="G24" s="214"/>
      <c r="H24" s="697"/>
      <c r="I24" s="913">
        <f t="shared" si="8"/>
        <v>0</v>
      </c>
      <c r="J24" s="286" t="s">
        <v>25</v>
      </c>
      <c r="K24" s="34" t="s">
        <v>25</v>
      </c>
      <c r="L24" s="163" t="s">
        <v>25</v>
      </c>
      <c r="M24" s="779">
        <v>1896</v>
      </c>
      <c r="N24" s="780"/>
      <c r="O24" s="781">
        <f>M24+N24</f>
        <v>1896</v>
      </c>
      <c r="P24" s="380"/>
      <c r="Q24" s="182"/>
    </row>
    <row r="25" spans="1:17" s="19" customFormat="1" ht="24.75" hidden="1" thickTop="1" x14ac:dyDescent="0.25">
      <c r="A25" s="121"/>
      <c r="B25" s="35" t="s">
        <v>26</v>
      </c>
      <c r="C25" s="188">
        <f>SUM(F25)</f>
        <v>0</v>
      </c>
      <c r="D25" s="248"/>
      <c r="E25" s="80"/>
      <c r="F25" s="69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thickTop="1" x14ac:dyDescent="0.25">
      <c r="A26" s="35">
        <v>21300</v>
      </c>
      <c r="B26" s="35" t="s">
        <v>27</v>
      </c>
      <c r="C26" s="188">
        <f>SUM(L26)</f>
        <v>4300</v>
      </c>
      <c r="D26" s="249" t="s">
        <v>25</v>
      </c>
      <c r="E26" s="122" t="s">
        <v>25</v>
      </c>
      <c r="F26" s="890" t="s">
        <v>25</v>
      </c>
      <c r="G26" s="215" t="s">
        <v>25</v>
      </c>
      <c r="H26" s="122" t="s">
        <v>25</v>
      </c>
      <c r="I26" s="890" t="s">
        <v>25</v>
      </c>
      <c r="J26" s="130">
        <f t="shared" ref="J26:K26" si="9">SUM(J27,J31,J33,J36)</f>
        <v>4300</v>
      </c>
      <c r="K26" s="38">
        <f t="shared" si="9"/>
        <v>0</v>
      </c>
      <c r="L26" s="175">
        <f>SUM(L27,L31,L33,L36)</f>
        <v>4300</v>
      </c>
      <c r="M26" s="280" t="s">
        <v>25</v>
      </c>
      <c r="N26" s="122" t="s">
        <v>25</v>
      </c>
      <c r="O26" s="122" t="s">
        <v>25</v>
      </c>
      <c r="P26" s="304"/>
      <c r="Q26" s="182"/>
    </row>
    <row r="27" spans="1:17" s="19" customFormat="1" ht="24" hidden="1" x14ac:dyDescent="0.25">
      <c r="A27" s="39">
        <v>21350</v>
      </c>
      <c r="B27" s="35" t="s">
        <v>28</v>
      </c>
      <c r="C27" s="188">
        <f t="shared" ref="C27:C40" si="10">SUM(L27)</f>
        <v>0</v>
      </c>
      <c r="D27" s="249" t="s">
        <v>25</v>
      </c>
      <c r="E27" s="37" t="s">
        <v>25</v>
      </c>
      <c r="F27" s="164" t="s">
        <v>25</v>
      </c>
      <c r="G27" s="215" t="s">
        <v>25</v>
      </c>
      <c r="H27" s="37" t="s">
        <v>25</v>
      </c>
      <c r="I27" s="122" t="s">
        <v>25</v>
      </c>
      <c r="J27" s="130">
        <f t="shared" ref="J27:K27" si="11">SUM(J28:J30)</f>
        <v>0</v>
      </c>
      <c r="K27" s="38">
        <f t="shared" si="11"/>
        <v>0</v>
      </c>
      <c r="L27" s="175">
        <f>SUM(L28:L30)</f>
        <v>0</v>
      </c>
      <c r="M27" s="280" t="s">
        <v>25</v>
      </c>
      <c r="N27" s="122" t="s">
        <v>25</v>
      </c>
      <c r="O27" s="122" t="s">
        <v>25</v>
      </c>
      <c r="P27" s="304"/>
      <c r="Q27" s="182"/>
    </row>
    <row r="28" spans="1:17" hidden="1" x14ac:dyDescent="0.25">
      <c r="A28" s="26">
        <v>21351</v>
      </c>
      <c r="B28" s="40" t="s">
        <v>29</v>
      </c>
      <c r="C28" s="189">
        <f t="shared" si="10"/>
        <v>0</v>
      </c>
      <c r="D28" s="250" t="s">
        <v>25</v>
      </c>
      <c r="E28" s="41" t="s">
        <v>25</v>
      </c>
      <c r="F28" s="165" t="s">
        <v>25</v>
      </c>
      <c r="G28" s="216" t="s">
        <v>25</v>
      </c>
      <c r="H28" s="41" t="s">
        <v>25</v>
      </c>
      <c r="I28" s="148" t="s">
        <v>25</v>
      </c>
      <c r="J28" s="564"/>
      <c r="K28" s="320"/>
      <c r="L28" s="699">
        <f>J28+K28</f>
        <v>0</v>
      </c>
      <c r="M28" s="281" t="s">
        <v>25</v>
      </c>
      <c r="N28" s="148" t="s">
        <v>25</v>
      </c>
      <c r="O28" s="148" t="s">
        <v>25</v>
      </c>
      <c r="P28" s="305"/>
      <c r="Q28" s="297"/>
    </row>
    <row r="29" spans="1:17" hidden="1" x14ac:dyDescent="0.25">
      <c r="A29" s="29">
        <v>21352</v>
      </c>
      <c r="B29" s="43" t="s">
        <v>30</v>
      </c>
      <c r="C29" s="190">
        <f t="shared" si="10"/>
        <v>0</v>
      </c>
      <c r="D29" s="251" t="s">
        <v>25</v>
      </c>
      <c r="E29" s="44" t="s">
        <v>25</v>
      </c>
      <c r="F29" s="166" t="s">
        <v>25</v>
      </c>
      <c r="G29" s="217" t="s">
        <v>25</v>
      </c>
      <c r="H29" s="44" t="s">
        <v>25</v>
      </c>
      <c r="I29" s="149" t="s">
        <v>25</v>
      </c>
      <c r="J29" s="565"/>
      <c r="K29" s="321"/>
      <c r="L29" s="700">
        <f t="shared" ref="L29:L30" si="12">J29+K29</f>
        <v>0</v>
      </c>
      <c r="M29" s="282" t="s">
        <v>25</v>
      </c>
      <c r="N29" s="149" t="s">
        <v>25</v>
      </c>
      <c r="O29" s="149" t="s">
        <v>25</v>
      </c>
      <c r="P29" s="306"/>
      <c r="Q29" s="297"/>
    </row>
    <row r="30" spans="1:17" ht="24" hidden="1" x14ac:dyDescent="0.25">
      <c r="A30" s="29">
        <v>21359</v>
      </c>
      <c r="B30" s="43" t="s">
        <v>31</v>
      </c>
      <c r="C30" s="190">
        <f t="shared" si="10"/>
        <v>0</v>
      </c>
      <c r="D30" s="251" t="s">
        <v>25</v>
      </c>
      <c r="E30" s="44" t="s">
        <v>25</v>
      </c>
      <c r="F30" s="166" t="s">
        <v>25</v>
      </c>
      <c r="G30" s="217" t="s">
        <v>25</v>
      </c>
      <c r="H30" s="44" t="s">
        <v>25</v>
      </c>
      <c r="I30" s="149" t="s">
        <v>25</v>
      </c>
      <c r="J30" s="565"/>
      <c r="K30" s="321"/>
      <c r="L30" s="700">
        <f t="shared" si="12"/>
        <v>0</v>
      </c>
      <c r="M30" s="282" t="s">
        <v>25</v>
      </c>
      <c r="N30" s="149" t="s">
        <v>25</v>
      </c>
      <c r="O30" s="149" t="s">
        <v>25</v>
      </c>
      <c r="P30" s="306"/>
      <c r="Q30" s="297"/>
    </row>
    <row r="31" spans="1:17" s="19" customFormat="1" ht="36" hidden="1" x14ac:dyDescent="0.25">
      <c r="A31" s="39">
        <v>21370</v>
      </c>
      <c r="B31" s="35" t="s">
        <v>32</v>
      </c>
      <c r="C31" s="188">
        <f t="shared" si="10"/>
        <v>0</v>
      </c>
      <c r="D31" s="249" t="s">
        <v>25</v>
      </c>
      <c r="E31" s="37" t="s">
        <v>25</v>
      </c>
      <c r="F31" s="164" t="s">
        <v>25</v>
      </c>
      <c r="G31" s="215" t="s">
        <v>25</v>
      </c>
      <c r="H31" s="37" t="s">
        <v>25</v>
      </c>
      <c r="I31" s="122" t="s">
        <v>25</v>
      </c>
      <c r="J31" s="130">
        <f t="shared" ref="J31:K31" si="13">SUM(J32)</f>
        <v>0</v>
      </c>
      <c r="K31" s="38">
        <f t="shared" si="13"/>
        <v>0</v>
      </c>
      <c r="L31" s="175">
        <f>SUM(L32)</f>
        <v>0</v>
      </c>
      <c r="M31" s="280" t="s">
        <v>25</v>
      </c>
      <c r="N31" s="122" t="s">
        <v>25</v>
      </c>
      <c r="O31" s="122" t="s">
        <v>25</v>
      </c>
      <c r="P31" s="304"/>
      <c r="Q31" s="182"/>
    </row>
    <row r="32" spans="1:17" ht="36" hidden="1" x14ac:dyDescent="0.25">
      <c r="A32" s="46">
        <v>21379</v>
      </c>
      <c r="B32" s="47" t="s">
        <v>33</v>
      </c>
      <c r="C32" s="191">
        <f t="shared" si="10"/>
        <v>0</v>
      </c>
      <c r="D32" s="252" t="s">
        <v>25</v>
      </c>
      <c r="E32" s="48" t="s">
        <v>25</v>
      </c>
      <c r="F32" s="53" t="s">
        <v>25</v>
      </c>
      <c r="G32" s="218" t="s">
        <v>25</v>
      </c>
      <c r="H32" s="48" t="s">
        <v>25</v>
      </c>
      <c r="I32" s="150" t="s">
        <v>25</v>
      </c>
      <c r="J32" s="566"/>
      <c r="K32" s="322"/>
      <c r="L32" s="701">
        <f>J32+K32</f>
        <v>0</v>
      </c>
      <c r="M32" s="283" t="s">
        <v>25</v>
      </c>
      <c r="N32" s="150" t="s">
        <v>25</v>
      </c>
      <c r="O32" s="150" t="s">
        <v>25</v>
      </c>
      <c r="P32" s="307"/>
      <c r="Q32" s="297"/>
    </row>
    <row r="33" spans="1:17" s="19" customFormat="1" hidden="1" x14ac:dyDescent="0.25">
      <c r="A33" s="39">
        <v>21380</v>
      </c>
      <c r="B33" s="35" t="s">
        <v>34</v>
      </c>
      <c r="C33" s="188">
        <f t="shared" si="10"/>
        <v>0</v>
      </c>
      <c r="D33" s="249" t="s">
        <v>25</v>
      </c>
      <c r="E33" s="37" t="s">
        <v>25</v>
      </c>
      <c r="F33" s="164" t="s">
        <v>25</v>
      </c>
      <c r="G33" s="215" t="s">
        <v>25</v>
      </c>
      <c r="H33" s="37" t="s">
        <v>25</v>
      </c>
      <c r="I33" s="122" t="s">
        <v>25</v>
      </c>
      <c r="J33" s="130">
        <f t="shared" ref="J33:K33" si="14">SUM(J34:J35)</f>
        <v>0</v>
      </c>
      <c r="K33" s="38">
        <f t="shared" si="14"/>
        <v>0</v>
      </c>
      <c r="L33" s="175">
        <f>SUM(L34:L35)</f>
        <v>0</v>
      </c>
      <c r="M33" s="280" t="s">
        <v>25</v>
      </c>
      <c r="N33" s="122" t="s">
        <v>25</v>
      </c>
      <c r="O33" s="122" t="s">
        <v>25</v>
      </c>
      <c r="P33" s="304"/>
      <c r="Q33" s="182"/>
    </row>
    <row r="34" spans="1:17" hidden="1" x14ac:dyDescent="0.25">
      <c r="A34" s="27">
        <v>21381</v>
      </c>
      <c r="B34" s="40" t="s">
        <v>35</v>
      </c>
      <c r="C34" s="189">
        <f t="shared" si="10"/>
        <v>0</v>
      </c>
      <c r="D34" s="250" t="s">
        <v>25</v>
      </c>
      <c r="E34" s="41" t="s">
        <v>25</v>
      </c>
      <c r="F34" s="165" t="s">
        <v>25</v>
      </c>
      <c r="G34" s="216" t="s">
        <v>25</v>
      </c>
      <c r="H34" s="41" t="s">
        <v>25</v>
      </c>
      <c r="I34" s="148" t="s">
        <v>25</v>
      </c>
      <c r="J34" s="564"/>
      <c r="K34" s="320"/>
      <c r="L34" s="699">
        <f t="shared" ref="L34:L35" si="15">J34+K34</f>
        <v>0</v>
      </c>
      <c r="M34" s="281" t="s">
        <v>25</v>
      </c>
      <c r="N34" s="148" t="s">
        <v>25</v>
      </c>
      <c r="O34" s="148" t="s">
        <v>25</v>
      </c>
      <c r="P34" s="305"/>
      <c r="Q34" s="297"/>
    </row>
    <row r="35" spans="1:17" ht="24" hidden="1" x14ac:dyDescent="0.25">
      <c r="A35" s="30">
        <v>21383</v>
      </c>
      <c r="B35" s="43" t="s">
        <v>36</v>
      </c>
      <c r="C35" s="190">
        <f t="shared" si="10"/>
        <v>0</v>
      </c>
      <c r="D35" s="251" t="s">
        <v>25</v>
      </c>
      <c r="E35" s="44" t="s">
        <v>25</v>
      </c>
      <c r="F35" s="166" t="s">
        <v>25</v>
      </c>
      <c r="G35" s="217" t="s">
        <v>25</v>
      </c>
      <c r="H35" s="44" t="s">
        <v>25</v>
      </c>
      <c r="I35" s="149" t="s">
        <v>25</v>
      </c>
      <c r="J35" s="565"/>
      <c r="K35" s="321"/>
      <c r="L35" s="700">
        <f t="shared" si="15"/>
        <v>0</v>
      </c>
      <c r="M35" s="282" t="s">
        <v>25</v>
      </c>
      <c r="N35" s="149" t="s">
        <v>25</v>
      </c>
      <c r="O35" s="149" t="s">
        <v>25</v>
      </c>
      <c r="P35" s="306"/>
      <c r="Q35" s="297"/>
    </row>
    <row r="36" spans="1:17" s="19" customFormat="1" ht="24" x14ac:dyDescent="0.25">
      <c r="A36" s="39">
        <v>21390</v>
      </c>
      <c r="B36" s="35" t="s">
        <v>37</v>
      </c>
      <c r="C36" s="188">
        <f t="shared" si="10"/>
        <v>4300</v>
      </c>
      <c r="D36" s="249" t="s">
        <v>25</v>
      </c>
      <c r="E36" s="122" t="s">
        <v>25</v>
      </c>
      <c r="F36" s="890" t="s">
        <v>25</v>
      </c>
      <c r="G36" s="215" t="s">
        <v>25</v>
      </c>
      <c r="H36" s="122" t="s">
        <v>25</v>
      </c>
      <c r="I36" s="890" t="s">
        <v>25</v>
      </c>
      <c r="J36" s="130">
        <f t="shared" ref="J36:K36" si="16">SUM(J37:J40)</f>
        <v>4300</v>
      </c>
      <c r="K36" s="38">
        <f t="shared" si="16"/>
        <v>0</v>
      </c>
      <c r="L36" s="175">
        <f>SUM(L37:L40)</f>
        <v>4300</v>
      </c>
      <c r="M36" s="280" t="s">
        <v>25</v>
      </c>
      <c r="N36" s="122" t="s">
        <v>25</v>
      </c>
      <c r="O36" s="122" t="s">
        <v>25</v>
      </c>
      <c r="P36" s="304"/>
      <c r="Q36" s="182"/>
    </row>
    <row r="37" spans="1:17" ht="24" hidden="1" x14ac:dyDescent="0.25">
      <c r="A37" s="27">
        <v>21391</v>
      </c>
      <c r="B37" s="40" t="s">
        <v>38</v>
      </c>
      <c r="C37" s="189">
        <f t="shared" si="10"/>
        <v>0</v>
      </c>
      <c r="D37" s="250" t="s">
        <v>25</v>
      </c>
      <c r="E37" s="41" t="s">
        <v>25</v>
      </c>
      <c r="F37" s="165" t="s">
        <v>25</v>
      </c>
      <c r="G37" s="216" t="s">
        <v>25</v>
      </c>
      <c r="H37" s="41" t="s">
        <v>25</v>
      </c>
      <c r="I37" s="148" t="s">
        <v>25</v>
      </c>
      <c r="J37" s="564"/>
      <c r="K37" s="320"/>
      <c r="L37" s="699">
        <f t="shared" ref="L37:L39" si="17">J37+K37</f>
        <v>0</v>
      </c>
      <c r="M37" s="281" t="s">
        <v>25</v>
      </c>
      <c r="N37" s="148" t="s">
        <v>25</v>
      </c>
      <c r="O37" s="148" t="s">
        <v>25</v>
      </c>
      <c r="P37" s="305"/>
      <c r="Q37" s="297"/>
    </row>
    <row r="38" spans="1:17" hidden="1" x14ac:dyDescent="0.25">
      <c r="A38" s="30">
        <v>21393</v>
      </c>
      <c r="B38" s="43" t="s">
        <v>39</v>
      </c>
      <c r="C38" s="190">
        <f t="shared" si="10"/>
        <v>0</v>
      </c>
      <c r="D38" s="251" t="s">
        <v>25</v>
      </c>
      <c r="E38" s="44" t="s">
        <v>25</v>
      </c>
      <c r="F38" s="166" t="s">
        <v>25</v>
      </c>
      <c r="G38" s="217" t="s">
        <v>25</v>
      </c>
      <c r="H38" s="44" t="s">
        <v>25</v>
      </c>
      <c r="I38" s="149" t="s">
        <v>25</v>
      </c>
      <c r="J38" s="565"/>
      <c r="K38" s="321"/>
      <c r="L38" s="700">
        <f t="shared" si="17"/>
        <v>0</v>
      </c>
      <c r="M38" s="282" t="s">
        <v>25</v>
      </c>
      <c r="N38" s="149" t="s">
        <v>25</v>
      </c>
      <c r="O38" s="149" t="s">
        <v>25</v>
      </c>
      <c r="P38" s="306"/>
      <c r="Q38" s="297"/>
    </row>
    <row r="39" spans="1:17" hidden="1" x14ac:dyDescent="0.25">
      <c r="A39" s="30">
        <v>21395</v>
      </c>
      <c r="B39" s="43" t="s">
        <v>40</v>
      </c>
      <c r="C39" s="190">
        <f t="shared" si="10"/>
        <v>0</v>
      </c>
      <c r="D39" s="251" t="s">
        <v>25</v>
      </c>
      <c r="E39" s="44" t="s">
        <v>25</v>
      </c>
      <c r="F39" s="166" t="s">
        <v>25</v>
      </c>
      <c r="G39" s="217" t="s">
        <v>25</v>
      </c>
      <c r="H39" s="44" t="s">
        <v>25</v>
      </c>
      <c r="I39" s="149" t="s">
        <v>25</v>
      </c>
      <c r="J39" s="565"/>
      <c r="K39" s="321"/>
      <c r="L39" s="700">
        <f t="shared" si="17"/>
        <v>0</v>
      </c>
      <c r="M39" s="282" t="s">
        <v>25</v>
      </c>
      <c r="N39" s="149" t="s">
        <v>25</v>
      </c>
      <c r="O39" s="149" t="s">
        <v>25</v>
      </c>
      <c r="P39" s="306"/>
      <c r="Q39" s="297"/>
    </row>
    <row r="40" spans="1:17" ht="24" x14ac:dyDescent="0.25">
      <c r="A40" s="30">
        <v>21399</v>
      </c>
      <c r="B40" s="43" t="s">
        <v>41</v>
      </c>
      <c r="C40" s="190">
        <f t="shared" si="10"/>
        <v>4300</v>
      </c>
      <c r="D40" s="251" t="s">
        <v>25</v>
      </c>
      <c r="E40" s="149" t="s">
        <v>25</v>
      </c>
      <c r="F40" s="891" t="s">
        <v>25</v>
      </c>
      <c r="G40" s="217" t="s">
        <v>25</v>
      </c>
      <c r="H40" s="149" t="s">
        <v>25</v>
      </c>
      <c r="I40" s="891" t="s">
        <v>25</v>
      </c>
      <c r="J40" s="565">
        <v>4300</v>
      </c>
      <c r="K40" s="321"/>
      <c r="L40" s="700">
        <f>J40+K40</f>
        <v>4300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69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hidden="1" x14ac:dyDescent="0.25">
      <c r="A42" s="50">
        <v>21490</v>
      </c>
      <c r="B42" s="51" t="s">
        <v>43</v>
      </c>
      <c r="C42" s="192">
        <f>SUM(F42,I42,L42)</f>
        <v>0</v>
      </c>
      <c r="D42" s="254">
        <f t="shared" ref="D42:E42" si="18">D43</f>
        <v>0</v>
      </c>
      <c r="E42" s="52">
        <f t="shared" si="18"/>
        <v>0</v>
      </c>
      <c r="F42" s="255">
        <f>F43</f>
        <v>0</v>
      </c>
      <c r="G42" s="219">
        <f t="shared" ref="G42:K42" si="19">G43</f>
        <v>0</v>
      </c>
      <c r="H42" s="52">
        <f t="shared" si="19"/>
        <v>0</v>
      </c>
      <c r="I42" s="271">
        <f t="shared" si="19"/>
        <v>0</v>
      </c>
      <c r="J42" s="254">
        <f t="shared" si="19"/>
        <v>0</v>
      </c>
      <c r="K42" s="52">
        <f t="shared" si="19"/>
        <v>0</v>
      </c>
      <c r="L42" s="255">
        <f>L43</f>
        <v>0</v>
      </c>
      <c r="M42" s="280" t="s">
        <v>25</v>
      </c>
      <c r="N42" s="122" t="s">
        <v>25</v>
      </c>
      <c r="O42" s="122" t="s">
        <v>25</v>
      </c>
      <c r="P42" s="304"/>
      <c r="Q42" s="182"/>
    </row>
    <row r="43" spans="1:17" s="19" customFormat="1" ht="24" hidden="1" x14ac:dyDescent="0.25">
      <c r="A43" s="30">
        <v>21499</v>
      </c>
      <c r="B43" s="43" t="s">
        <v>44</v>
      </c>
      <c r="C43" s="193">
        <f>SUM(F43,I43,L43)</f>
        <v>0</v>
      </c>
      <c r="D43" s="256"/>
      <c r="E43" s="49"/>
      <c r="F43" s="699">
        <f>D43+E43</f>
        <v>0</v>
      </c>
      <c r="G43" s="220"/>
      <c r="H43" s="42"/>
      <c r="I43" s="703">
        <f>G43+H43</f>
        <v>0</v>
      </c>
      <c r="J43" s="263"/>
      <c r="K43" s="42"/>
      <c r="L43" s="699">
        <f>J43+K43</f>
        <v>0</v>
      </c>
      <c r="M43" s="283" t="s">
        <v>25</v>
      </c>
      <c r="N43" s="150" t="s">
        <v>25</v>
      </c>
      <c r="O43" s="150" t="s">
        <v>25</v>
      </c>
      <c r="P43" s="307"/>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0">SUM(M45:M46)</f>
        <v>0</v>
      </c>
      <c r="N44" s="151">
        <f t="shared" si="20"/>
        <v>0</v>
      </c>
      <c r="O44" s="151">
        <f>SUM(O45:O46)</f>
        <v>0</v>
      </c>
      <c r="P44" s="308"/>
      <c r="Q44" s="297"/>
    </row>
    <row r="45" spans="1:17" ht="24" hidden="1" x14ac:dyDescent="0.25">
      <c r="A45" s="57">
        <v>23410</v>
      </c>
      <c r="B45" s="58" t="s">
        <v>46</v>
      </c>
      <c r="C45" s="194">
        <f t="shared" ref="C45:C46" si="21">SUM(O45)</f>
        <v>0</v>
      </c>
      <c r="D45" s="259" t="s">
        <v>25</v>
      </c>
      <c r="E45" s="59" t="s">
        <v>25</v>
      </c>
      <c r="F45" s="260" t="s">
        <v>25</v>
      </c>
      <c r="G45" s="222" t="s">
        <v>25</v>
      </c>
      <c r="H45" s="59" t="s">
        <v>25</v>
      </c>
      <c r="I45" s="273" t="s">
        <v>25</v>
      </c>
      <c r="J45" s="259" t="s">
        <v>25</v>
      </c>
      <c r="K45" s="59" t="s">
        <v>25</v>
      </c>
      <c r="L45" s="260" t="s">
        <v>25</v>
      </c>
      <c r="M45" s="285"/>
      <c r="N45" s="59"/>
      <c r="O45" s="704">
        <f t="shared" ref="O45:O46" si="22">M45+N45</f>
        <v>0</v>
      </c>
      <c r="P45" s="289"/>
      <c r="Q45" s="297"/>
    </row>
    <row r="46" spans="1:17" ht="24" hidden="1" x14ac:dyDescent="0.25">
      <c r="A46" s="57">
        <v>23510</v>
      </c>
      <c r="B46" s="58" t="s">
        <v>47</v>
      </c>
      <c r="C46" s="194">
        <f t="shared" si="21"/>
        <v>0</v>
      </c>
      <c r="D46" s="259" t="s">
        <v>25</v>
      </c>
      <c r="E46" s="59" t="s">
        <v>25</v>
      </c>
      <c r="F46" s="260" t="s">
        <v>25</v>
      </c>
      <c r="G46" s="222" t="s">
        <v>25</v>
      </c>
      <c r="H46" s="59" t="s">
        <v>25</v>
      </c>
      <c r="I46" s="273" t="s">
        <v>25</v>
      </c>
      <c r="J46" s="259" t="s">
        <v>25</v>
      </c>
      <c r="K46" s="59" t="s">
        <v>25</v>
      </c>
      <c r="L46" s="260" t="s">
        <v>25</v>
      </c>
      <c r="M46" s="285"/>
      <c r="N46" s="59"/>
      <c r="O46" s="704">
        <f t="shared" si="22"/>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3">SUM(F49,I49,L49,O49)</f>
        <v>570059</v>
      </c>
      <c r="D49" s="134">
        <f t="shared" ref="D49:E49" si="24">SUM(D50,D281)</f>
        <v>563863</v>
      </c>
      <c r="E49" s="117">
        <f t="shared" si="24"/>
        <v>0</v>
      </c>
      <c r="F49" s="894">
        <f>SUM(F50,F281)</f>
        <v>563863</v>
      </c>
      <c r="G49" s="224">
        <f t="shared" ref="G49:O49" si="25">SUM(G50,G281)</f>
        <v>0</v>
      </c>
      <c r="H49" s="117">
        <f t="shared" si="25"/>
        <v>0</v>
      </c>
      <c r="I49" s="894">
        <f t="shared" si="25"/>
        <v>0</v>
      </c>
      <c r="J49" s="134">
        <f t="shared" si="25"/>
        <v>4300</v>
      </c>
      <c r="K49" s="64">
        <f t="shared" si="25"/>
        <v>0</v>
      </c>
      <c r="L49" s="169">
        <f t="shared" si="25"/>
        <v>4300</v>
      </c>
      <c r="M49" s="224">
        <f t="shared" si="25"/>
        <v>1896</v>
      </c>
      <c r="N49" s="64">
        <f t="shared" si="25"/>
        <v>0</v>
      </c>
      <c r="O49" s="117">
        <f t="shared" si="25"/>
        <v>1896</v>
      </c>
      <c r="P49" s="310"/>
      <c r="Q49" s="182"/>
    </row>
    <row r="50" spans="1:17" s="19" customFormat="1" ht="36.75" thickTop="1" x14ac:dyDescent="0.25">
      <c r="A50" s="65"/>
      <c r="B50" s="66" t="s">
        <v>50</v>
      </c>
      <c r="C50" s="198">
        <f t="shared" si="23"/>
        <v>570059</v>
      </c>
      <c r="D50" s="135">
        <f t="shared" ref="D50:E50" si="26">SUM(D51,D193)</f>
        <v>563863</v>
      </c>
      <c r="E50" s="274">
        <f t="shared" si="26"/>
        <v>0</v>
      </c>
      <c r="F50" s="895">
        <f>SUM(F51,F193)</f>
        <v>563863</v>
      </c>
      <c r="G50" s="225">
        <f t="shared" ref="G50:O50" si="27">SUM(G51,G193)</f>
        <v>0</v>
      </c>
      <c r="H50" s="274">
        <f t="shared" si="27"/>
        <v>0</v>
      </c>
      <c r="I50" s="895">
        <f t="shared" si="27"/>
        <v>0</v>
      </c>
      <c r="J50" s="135">
        <f t="shared" si="27"/>
        <v>4300</v>
      </c>
      <c r="K50" s="67">
        <f t="shared" si="27"/>
        <v>0</v>
      </c>
      <c r="L50" s="170">
        <f t="shared" si="27"/>
        <v>4300</v>
      </c>
      <c r="M50" s="225">
        <f t="shared" si="27"/>
        <v>1896</v>
      </c>
      <c r="N50" s="67">
        <f t="shared" si="27"/>
        <v>0</v>
      </c>
      <c r="O50" s="274">
        <f t="shared" si="27"/>
        <v>1896</v>
      </c>
      <c r="P50" s="311"/>
      <c r="Q50" s="182"/>
    </row>
    <row r="51" spans="1:17" s="19" customFormat="1" ht="24" x14ac:dyDescent="0.25">
      <c r="A51" s="68"/>
      <c r="B51" s="16" t="s">
        <v>51</v>
      </c>
      <c r="C51" s="199">
        <f t="shared" si="23"/>
        <v>570059</v>
      </c>
      <c r="D51" s="136">
        <f t="shared" ref="D51:E51" si="28">SUM(D52,D74,D172,D186)</f>
        <v>563863</v>
      </c>
      <c r="E51" s="275">
        <f t="shared" si="28"/>
        <v>0</v>
      </c>
      <c r="F51" s="896">
        <f>SUM(F52,F74,F172,F186)</f>
        <v>563863</v>
      </c>
      <c r="G51" s="226">
        <f t="shared" ref="G51:O51" si="29">SUM(G52,G74,G172,G186)</f>
        <v>0</v>
      </c>
      <c r="H51" s="275">
        <f t="shared" si="29"/>
        <v>0</v>
      </c>
      <c r="I51" s="896">
        <f t="shared" si="29"/>
        <v>0</v>
      </c>
      <c r="J51" s="136">
        <f t="shared" si="29"/>
        <v>4300</v>
      </c>
      <c r="K51" s="69">
        <f t="shared" si="29"/>
        <v>0</v>
      </c>
      <c r="L51" s="171">
        <f t="shared" si="29"/>
        <v>4300</v>
      </c>
      <c r="M51" s="226">
        <f t="shared" si="29"/>
        <v>1896</v>
      </c>
      <c r="N51" s="69">
        <f t="shared" si="29"/>
        <v>0</v>
      </c>
      <c r="O51" s="275">
        <f t="shared" si="29"/>
        <v>1896</v>
      </c>
      <c r="P51" s="312"/>
      <c r="Q51" s="182"/>
    </row>
    <row r="52" spans="1:17" s="19" customFormat="1" x14ac:dyDescent="0.25">
      <c r="A52" s="70">
        <v>1000</v>
      </c>
      <c r="B52" s="70" t="s">
        <v>52</v>
      </c>
      <c r="C52" s="200">
        <f t="shared" si="23"/>
        <v>460871</v>
      </c>
      <c r="D52" s="137">
        <f t="shared" ref="D52:E52" si="30">SUM(D53,D66)</f>
        <v>460871</v>
      </c>
      <c r="E52" s="125">
        <f t="shared" si="30"/>
        <v>0</v>
      </c>
      <c r="F52" s="897">
        <f>SUM(F53,F66)</f>
        <v>460871</v>
      </c>
      <c r="G52" s="227">
        <f t="shared" ref="G52:O52" si="31">SUM(G53,G66)</f>
        <v>0</v>
      </c>
      <c r="H52" s="125">
        <f t="shared" si="31"/>
        <v>0</v>
      </c>
      <c r="I52" s="897">
        <f t="shared" si="31"/>
        <v>0</v>
      </c>
      <c r="J52" s="137">
        <f t="shared" si="31"/>
        <v>0</v>
      </c>
      <c r="K52" s="71">
        <f t="shared" si="31"/>
        <v>0</v>
      </c>
      <c r="L52" s="172">
        <f t="shared" si="31"/>
        <v>0</v>
      </c>
      <c r="M52" s="227">
        <f t="shared" si="31"/>
        <v>0</v>
      </c>
      <c r="N52" s="71">
        <f t="shared" si="31"/>
        <v>0</v>
      </c>
      <c r="O52" s="125">
        <f t="shared" si="31"/>
        <v>0</v>
      </c>
      <c r="P52" s="313"/>
      <c r="Q52" s="182"/>
    </row>
    <row r="53" spans="1:17" x14ac:dyDescent="0.25">
      <c r="A53" s="35">
        <v>1100</v>
      </c>
      <c r="B53" s="72" t="s">
        <v>53</v>
      </c>
      <c r="C53" s="188">
        <f t="shared" si="23"/>
        <v>350134</v>
      </c>
      <c r="D53" s="130">
        <f t="shared" ref="D53:E53" si="32">SUM(D54,D57,D65)</f>
        <v>350134</v>
      </c>
      <c r="E53" s="123">
        <f t="shared" si="32"/>
        <v>0</v>
      </c>
      <c r="F53" s="898">
        <f>SUM(F54,F57,F65)</f>
        <v>350134</v>
      </c>
      <c r="G53" s="228">
        <f t="shared" ref="G53:N53" si="33">SUM(G54,G57,G65)</f>
        <v>0</v>
      </c>
      <c r="H53" s="123">
        <f t="shared" si="33"/>
        <v>0</v>
      </c>
      <c r="I53" s="898">
        <f t="shared" si="33"/>
        <v>0</v>
      </c>
      <c r="J53" s="130">
        <f t="shared" si="33"/>
        <v>0</v>
      </c>
      <c r="K53" s="38">
        <f t="shared" si="33"/>
        <v>0</v>
      </c>
      <c r="L53" s="175">
        <f t="shared" si="33"/>
        <v>0</v>
      </c>
      <c r="M53" s="228">
        <f t="shared" si="33"/>
        <v>0</v>
      </c>
      <c r="N53" s="38">
        <f t="shared" si="33"/>
        <v>0</v>
      </c>
      <c r="O53" s="123">
        <f>SUM(O54,O57,O65)</f>
        <v>0</v>
      </c>
      <c r="P53" s="314"/>
      <c r="Q53" s="297"/>
    </row>
    <row r="54" spans="1:17" x14ac:dyDescent="0.25">
      <c r="A54" s="73">
        <v>1110</v>
      </c>
      <c r="B54" s="58" t="s">
        <v>54</v>
      </c>
      <c r="C54" s="195">
        <f>SUM(F54,I54,L54,O54)</f>
        <v>284660</v>
      </c>
      <c r="D54" s="261">
        <f>SUM(D55:D56)</f>
        <v>284660</v>
      </c>
      <c r="E54" s="707">
        <f>SUM(E55:E56)</f>
        <v>0</v>
      </c>
      <c r="F54" s="907">
        <f>SUM(F55:F56)</f>
        <v>284660</v>
      </c>
      <c r="G54" s="229">
        <f t="shared" ref="G54:H54" si="34">SUM(G55:G56)</f>
        <v>0</v>
      </c>
      <c r="H54" s="154">
        <f t="shared" si="34"/>
        <v>0</v>
      </c>
      <c r="I54" s="907">
        <f>SUM(I55:I56)</f>
        <v>0</v>
      </c>
      <c r="J54" s="86">
        <f t="shared" ref="J54:K54" si="35">SUM(J55:J56)</f>
        <v>0</v>
      </c>
      <c r="K54" s="74">
        <f t="shared" si="35"/>
        <v>0</v>
      </c>
      <c r="L54" s="174">
        <f>SUM(L55:L56)</f>
        <v>0</v>
      </c>
      <c r="M54" s="229">
        <f t="shared" ref="M54:N54" si="36">SUM(M55:M56)</f>
        <v>0</v>
      </c>
      <c r="N54" s="74">
        <f t="shared" si="36"/>
        <v>0</v>
      </c>
      <c r="O54" s="154">
        <f>SUM(O55:O56)</f>
        <v>0</v>
      </c>
      <c r="P54" s="292"/>
      <c r="Q54" s="297"/>
    </row>
    <row r="55" spans="1:17" hidden="1" x14ac:dyDescent="0.25">
      <c r="A55" s="27">
        <v>1111</v>
      </c>
      <c r="B55" s="40" t="s">
        <v>55</v>
      </c>
      <c r="C55" s="189">
        <f t="shared" si="23"/>
        <v>0</v>
      </c>
      <c r="D55" s="263"/>
      <c r="E55" s="42"/>
      <c r="F55" s="699">
        <f>D55+E55</f>
        <v>0</v>
      </c>
      <c r="G55" s="220"/>
      <c r="H55" s="42"/>
      <c r="I55" s="703">
        <f>G55+H55</f>
        <v>0</v>
      </c>
      <c r="J55" s="263"/>
      <c r="K55" s="42"/>
      <c r="L55" s="699">
        <f>J55+K55</f>
        <v>0</v>
      </c>
      <c r="M55" s="220"/>
      <c r="N55" s="42"/>
      <c r="O55" s="703">
        <f>M55+N55</f>
        <v>0</v>
      </c>
      <c r="P55" s="290"/>
      <c r="Q55" s="297"/>
    </row>
    <row r="56" spans="1:17" ht="24" customHeight="1" x14ac:dyDescent="0.25">
      <c r="A56" s="30">
        <v>1119</v>
      </c>
      <c r="B56" s="43" t="s">
        <v>56</v>
      </c>
      <c r="C56" s="190">
        <f t="shared" si="23"/>
        <v>284660</v>
      </c>
      <c r="D56" s="264">
        <v>284660</v>
      </c>
      <c r="E56" s="705"/>
      <c r="F56" s="291">
        <f>D56+E56</f>
        <v>284660</v>
      </c>
      <c r="G56" s="230"/>
      <c r="H56" s="705"/>
      <c r="I56" s="291">
        <f>G56+H56</f>
        <v>0</v>
      </c>
      <c r="J56" s="264"/>
      <c r="K56" s="45"/>
      <c r="L56" s="700">
        <f>J56+K56</f>
        <v>0</v>
      </c>
      <c r="M56" s="230"/>
      <c r="N56" s="45"/>
      <c r="O56" s="705">
        <f>M56+N56</f>
        <v>0</v>
      </c>
      <c r="P56" s="291"/>
      <c r="Q56" s="297"/>
    </row>
    <row r="57" spans="1:17" ht="23.25" customHeight="1" x14ac:dyDescent="0.25">
      <c r="A57" s="75">
        <v>1140</v>
      </c>
      <c r="B57" s="43" t="s">
        <v>57</v>
      </c>
      <c r="C57" s="190">
        <f t="shared" si="23"/>
        <v>65474</v>
      </c>
      <c r="D57" s="132">
        <f t="shared" ref="D57:E57" si="37">SUM(D58:D64)</f>
        <v>65474</v>
      </c>
      <c r="E57" s="91">
        <f t="shared" si="37"/>
        <v>0</v>
      </c>
      <c r="F57" s="899">
        <f>SUM(F58:F64)</f>
        <v>65474</v>
      </c>
      <c r="G57" s="231">
        <f t="shared" ref="G57:N57" si="38">SUM(G58:G64)</f>
        <v>0</v>
      </c>
      <c r="H57" s="91">
        <f t="shared" si="38"/>
        <v>0</v>
      </c>
      <c r="I57" s="899">
        <f t="shared" si="38"/>
        <v>0</v>
      </c>
      <c r="J57" s="132">
        <f t="shared" si="38"/>
        <v>0</v>
      </c>
      <c r="K57" s="76">
        <f t="shared" si="38"/>
        <v>0</v>
      </c>
      <c r="L57" s="95">
        <f t="shared" si="38"/>
        <v>0</v>
      </c>
      <c r="M57" s="231">
        <f t="shared" si="38"/>
        <v>0</v>
      </c>
      <c r="N57" s="76">
        <f t="shared" si="38"/>
        <v>0</v>
      </c>
      <c r="O57" s="91">
        <f>SUM(O58:O64)</f>
        <v>0</v>
      </c>
      <c r="P57" s="291"/>
      <c r="Q57" s="297"/>
    </row>
    <row r="58" spans="1:17" x14ac:dyDescent="0.25">
      <c r="A58" s="30">
        <v>1141</v>
      </c>
      <c r="B58" s="43" t="s">
        <v>58</v>
      </c>
      <c r="C58" s="190">
        <f t="shared" si="23"/>
        <v>16031</v>
      </c>
      <c r="D58" s="264">
        <v>16031</v>
      </c>
      <c r="E58" s="705"/>
      <c r="F58" s="291">
        <f t="shared" ref="F58:F65" si="39">D58+E58</f>
        <v>16031</v>
      </c>
      <c r="G58" s="230"/>
      <c r="H58" s="705"/>
      <c r="I58" s="291">
        <f t="shared" ref="I58:I65" si="40">G58+H58</f>
        <v>0</v>
      </c>
      <c r="J58" s="264"/>
      <c r="K58" s="45"/>
      <c r="L58" s="700">
        <f t="shared" ref="L58:L65" si="41">J58+K58</f>
        <v>0</v>
      </c>
      <c r="M58" s="230"/>
      <c r="N58" s="45"/>
      <c r="O58" s="705">
        <f t="shared" ref="O58:O65" si="42">M58+N58</f>
        <v>0</v>
      </c>
      <c r="P58" s="291"/>
      <c r="Q58" s="297"/>
    </row>
    <row r="59" spans="1:17" ht="24.75" customHeight="1" x14ac:dyDescent="0.25">
      <c r="A59" s="30">
        <v>1142</v>
      </c>
      <c r="B59" s="43" t="s">
        <v>59</v>
      </c>
      <c r="C59" s="190">
        <f t="shared" si="23"/>
        <v>4992</v>
      </c>
      <c r="D59" s="264">
        <v>4992</v>
      </c>
      <c r="E59" s="705"/>
      <c r="F59" s="291">
        <f t="shared" si="39"/>
        <v>4992</v>
      </c>
      <c r="G59" s="230"/>
      <c r="H59" s="705"/>
      <c r="I59" s="291">
        <f t="shared" si="40"/>
        <v>0</v>
      </c>
      <c r="J59" s="264"/>
      <c r="K59" s="45"/>
      <c r="L59" s="700">
        <f t="shared" si="41"/>
        <v>0</v>
      </c>
      <c r="M59" s="230"/>
      <c r="N59" s="45"/>
      <c r="O59" s="705">
        <f t="shared" si="42"/>
        <v>0</v>
      </c>
      <c r="P59" s="291"/>
      <c r="Q59" s="297"/>
    </row>
    <row r="60" spans="1:17" ht="24" x14ac:dyDescent="0.25">
      <c r="A60" s="30">
        <v>1145</v>
      </c>
      <c r="B60" s="43" t="s">
        <v>60</v>
      </c>
      <c r="C60" s="190">
        <f t="shared" si="23"/>
        <v>25041</v>
      </c>
      <c r="D60" s="264">
        <v>25041</v>
      </c>
      <c r="E60" s="705"/>
      <c r="F60" s="291">
        <f t="shared" si="39"/>
        <v>25041</v>
      </c>
      <c r="G60" s="230"/>
      <c r="H60" s="705"/>
      <c r="I60" s="291">
        <f t="shared" si="40"/>
        <v>0</v>
      </c>
      <c r="J60" s="264"/>
      <c r="K60" s="45"/>
      <c r="L60" s="700">
        <f t="shared" si="41"/>
        <v>0</v>
      </c>
      <c r="M60" s="230"/>
      <c r="N60" s="45"/>
      <c r="O60" s="705">
        <f t="shared" si="42"/>
        <v>0</v>
      </c>
      <c r="P60" s="291"/>
      <c r="Q60" s="297"/>
    </row>
    <row r="61" spans="1:17" ht="27.75" hidden="1" customHeight="1" x14ac:dyDescent="0.25">
      <c r="A61" s="30">
        <v>1146</v>
      </c>
      <c r="B61" s="43" t="s">
        <v>61</v>
      </c>
      <c r="C61" s="190">
        <f t="shared" si="23"/>
        <v>0</v>
      </c>
      <c r="D61" s="264"/>
      <c r="E61" s="45"/>
      <c r="F61" s="700">
        <f t="shared" si="39"/>
        <v>0</v>
      </c>
      <c r="G61" s="230"/>
      <c r="H61" s="45"/>
      <c r="I61" s="705">
        <f t="shared" si="40"/>
        <v>0</v>
      </c>
      <c r="J61" s="264"/>
      <c r="K61" s="45"/>
      <c r="L61" s="700">
        <f t="shared" si="41"/>
        <v>0</v>
      </c>
      <c r="M61" s="230"/>
      <c r="N61" s="45"/>
      <c r="O61" s="705">
        <f t="shared" si="42"/>
        <v>0</v>
      </c>
      <c r="P61" s="291"/>
      <c r="Q61" s="297"/>
    </row>
    <row r="62" spans="1:17" x14ac:dyDescent="0.25">
      <c r="A62" s="30">
        <v>1147</v>
      </c>
      <c r="B62" s="43" t="s">
        <v>62</v>
      </c>
      <c r="C62" s="190">
        <f t="shared" si="23"/>
        <v>6755</v>
      </c>
      <c r="D62" s="264">
        <v>6755</v>
      </c>
      <c r="E62" s="705"/>
      <c r="F62" s="291">
        <f t="shared" si="39"/>
        <v>6755</v>
      </c>
      <c r="G62" s="230"/>
      <c r="H62" s="705"/>
      <c r="I62" s="291">
        <f t="shared" si="40"/>
        <v>0</v>
      </c>
      <c r="J62" s="264"/>
      <c r="K62" s="45"/>
      <c r="L62" s="700">
        <f t="shared" si="41"/>
        <v>0</v>
      </c>
      <c r="M62" s="230"/>
      <c r="N62" s="45"/>
      <c r="O62" s="705">
        <f t="shared" si="42"/>
        <v>0</v>
      </c>
      <c r="P62" s="291"/>
      <c r="Q62" s="297"/>
    </row>
    <row r="63" spans="1:17" x14ac:dyDescent="0.25">
      <c r="A63" s="30">
        <v>1148</v>
      </c>
      <c r="B63" s="43" t="s">
        <v>63</v>
      </c>
      <c r="C63" s="190">
        <f t="shared" si="23"/>
        <v>12655</v>
      </c>
      <c r="D63" s="264">
        <v>12655</v>
      </c>
      <c r="E63" s="705"/>
      <c r="F63" s="291">
        <f t="shared" si="39"/>
        <v>12655</v>
      </c>
      <c r="G63" s="230"/>
      <c r="H63" s="705"/>
      <c r="I63" s="291">
        <f t="shared" si="40"/>
        <v>0</v>
      </c>
      <c r="J63" s="264"/>
      <c r="K63" s="45"/>
      <c r="L63" s="700">
        <f t="shared" si="41"/>
        <v>0</v>
      </c>
      <c r="M63" s="230"/>
      <c r="N63" s="45"/>
      <c r="O63" s="705">
        <f t="shared" si="42"/>
        <v>0</v>
      </c>
      <c r="P63" s="291"/>
      <c r="Q63" s="297"/>
    </row>
    <row r="64" spans="1:17" ht="36" hidden="1" x14ac:dyDescent="0.25">
      <c r="A64" s="30">
        <v>1149</v>
      </c>
      <c r="B64" s="43" t="s">
        <v>64</v>
      </c>
      <c r="C64" s="190">
        <f t="shared" si="23"/>
        <v>0</v>
      </c>
      <c r="D64" s="264"/>
      <c r="E64" s="45"/>
      <c r="F64" s="700">
        <f t="shared" si="39"/>
        <v>0</v>
      </c>
      <c r="G64" s="230"/>
      <c r="H64" s="45"/>
      <c r="I64" s="705">
        <f t="shared" si="40"/>
        <v>0</v>
      </c>
      <c r="J64" s="264"/>
      <c r="K64" s="45"/>
      <c r="L64" s="700">
        <f t="shared" si="41"/>
        <v>0</v>
      </c>
      <c r="M64" s="230"/>
      <c r="N64" s="45"/>
      <c r="O64" s="705">
        <f t="shared" si="42"/>
        <v>0</v>
      </c>
      <c r="P64" s="291"/>
      <c r="Q64" s="297"/>
    </row>
    <row r="65" spans="1:17" ht="36" hidden="1" x14ac:dyDescent="0.25">
      <c r="A65" s="73">
        <v>1150</v>
      </c>
      <c r="B65" s="58" t="s">
        <v>65</v>
      </c>
      <c r="C65" s="195">
        <f t="shared" si="23"/>
        <v>0</v>
      </c>
      <c r="D65" s="261"/>
      <c r="E65" s="77"/>
      <c r="F65" s="706">
        <f t="shared" si="39"/>
        <v>0</v>
      </c>
      <c r="G65" s="232"/>
      <c r="H65" s="77"/>
      <c r="I65" s="707">
        <f t="shared" si="40"/>
        <v>0</v>
      </c>
      <c r="J65" s="261"/>
      <c r="K65" s="77"/>
      <c r="L65" s="706">
        <f t="shared" si="41"/>
        <v>0</v>
      </c>
      <c r="M65" s="232"/>
      <c r="N65" s="77"/>
      <c r="O65" s="707">
        <f t="shared" si="42"/>
        <v>0</v>
      </c>
      <c r="P65" s="292"/>
      <c r="Q65" s="297"/>
    </row>
    <row r="66" spans="1:17" ht="36" x14ac:dyDescent="0.25">
      <c r="A66" s="35">
        <v>1200</v>
      </c>
      <c r="B66" s="72" t="s">
        <v>66</v>
      </c>
      <c r="C66" s="188">
        <f t="shared" si="23"/>
        <v>110737</v>
      </c>
      <c r="D66" s="130">
        <f t="shared" ref="D66:E66" si="43">SUM(D67:D68)</f>
        <v>110737</v>
      </c>
      <c r="E66" s="123">
        <f t="shared" si="43"/>
        <v>0</v>
      </c>
      <c r="F66" s="898">
        <f>SUM(F67:F68)</f>
        <v>110737</v>
      </c>
      <c r="G66" s="228">
        <f t="shared" ref="G66:N66" si="44">SUM(G67:G68)</f>
        <v>0</v>
      </c>
      <c r="H66" s="123">
        <f t="shared" si="44"/>
        <v>0</v>
      </c>
      <c r="I66" s="898">
        <f t="shared" si="44"/>
        <v>0</v>
      </c>
      <c r="J66" s="130">
        <f t="shared" si="44"/>
        <v>0</v>
      </c>
      <c r="K66" s="38">
        <f t="shared" si="44"/>
        <v>0</v>
      </c>
      <c r="L66" s="175">
        <f t="shared" si="44"/>
        <v>0</v>
      </c>
      <c r="M66" s="228">
        <f t="shared" si="44"/>
        <v>0</v>
      </c>
      <c r="N66" s="38">
        <f t="shared" si="44"/>
        <v>0</v>
      </c>
      <c r="O66" s="123">
        <f>SUM(O67:O68)</f>
        <v>0</v>
      </c>
      <c r="P66" s="293"/>
      <c r="Q66" s="297"/>
    </row>
    <row r="67" spans="1:17" ht="24" x14ac:dyDescent="0.25">
      <c r="A67" s="774">
        <v>1210</v>
      </c>
      <c r="B67" s="40" t="s">
        <v>67</v>
      </c>
      <c r="C67" s="189">
        <f t="shared" si="23"/>
        <v>86992</v>
      </c>
      <c r="D67" s="263">
        <v>86992</v>
      </c>
      <c r="E67" s="703"/>
      <c r="F67" s="290">
        <f>D67+E67</f>
        <v>86992</v>
      </c>
      <c r="G67" s="220"/>
      <c r="H67" s="703"/>
      <c r="I67" s="290">
        <f>G67+H67</f>
        <v>0</v>
      </c>
      <c r="J67" s="263"/>
      <c r="K67" s="42"/>
      <c r="L67" s="699">
        <f>J67+K67</f>
        <v>0</v>
      </c>
      <c r="M67" s="220"/>
      <c r="N67" s="42"/>
      <c r="O67" s="703">
        <f>M67+N67</f>
        <v>0</v>
      </c>
      <c r="P67" s="290"/>
      <c r="Q67" s="297"/>
    </row>
    <row r="68" spans="1:17" ht="24" x14ac:dyDescent="0.25">
      <c r="A68" s="75">
        <v>1220</v>
      </c>
      <c r="B68" s="43" t="s">
        <v>68</v>
      </c>
      <c r="C68" s="190">
        <f t="shared" si="23"/>
        <v>23745</v>
      </c>
      <c r="D68" s="132">
        <f t="shared" ref="D68:E68" si="45">SUM(D69:D73)</f>
        <v>23745</v>
      </c>
      <c r="E68" s="91">
        <f t="shared" si="45"/>
        <v>0</v>
      </c>
      <c r="F68" s="899">
        <f>SUM(F69:F73)</f>
        <v>23745</v>
      </c>
      <c r="G68" s="231">
        <f t="shared" ref="G68:O68" si="46">SUM(G69:G73)</f>
        <v>0</v>
      </c>
      <c r="H68" s="91">
        <f t="shared" si="46"/>
        <v>0</v>
      </c>
      <c r="I68" s="899">
        <f t="shared" si="46"/>
        <v>0</v>
      </c>
      <c r="J68" s="132">
        <f t="shared" si="46"/>
        <v>0</v>
      </c>
      <c r="K68" s="76">
        <f t="shared" si="46"/>
        <v>0</v>
      </c>
      <c r="L68" s="95">
        <f t="shared" si="46"/>
        <v>0</v>
      </c>
      <c r="M68" s="231">
        <f t="shared" si="46"/>
        <v>0</v>
      </c>
      <c r="N68" s="76">
        <f t="shared" si="46"/>
        <v>0</v>
      </c>
      <c r="O68" s="91">
        <f t="shared" si="46"/>
        <v>0</v>
      </c>
      <c r="P68" s="291"/>
      <c r="Q68" s="297"/>
    </row>
    <row r="69" spans="1:17" ht="60" x14ac:dyDescent="0.25">
      <c r="A69" s="30">
        <v>1221</v>
      </c>
      <c r="B69" s="43" t="s">
        <v>69</v>
      </c>
      <c r="C69" s="190">
        <f t="shared" si="23"/>
        <v>15344</v>
      </c>
      <c r="D69" s="264">
        <v>15344</v>
      </c>
      <c r="E69" s="705"/>
      <c r="F69" s="291">
        <f t="shared" ref="F69:F73" si="47">D69+E69</f>
        <v>15344</v>
      </c>
      <c r="G69" s="230"/>
      <c r="H69" s="705"/>
      <c r="I69" s="291">
        <f t="shared" ref="I69:I73" si="48">G69+H69</f>
        <v>0</v>
      </c>
      <c r="J69" s="264"/>
      <c r="K69" s="45"/>
      <c r="L69" s="700">
        <f t="shared" ref="L69:L73" si="49">J69+K69</f>
        <v>0</v>
      </c>
      <c r="M69" s="230"/>
      <c r="N69" s="45"/>
      <c r="O69" s="705">
        <f t="shared" ref="O69:O73" si="50">M69+N69</f>
        <v>0</v>
      </c>
      <c r="P69" s="291"/>
      <c r="Q69" s="297"/>
    </row>
    <row r="70" spans="1:17" hidden="1" x14ac:dyDescent="0.25">
      <c r="A70" s="30">
        <v>1223</v>
      </c>
      <c r="B70" s="43" t="s">
        <v>70</v>
      </c>
      <c r="C70" s="190">
        <f t="shared" si="23"/>
        <v>0</v>
      </c>
      <c r="D70" s="264"/>
      <c r="E70" s="45"/>
      <c r="F70" s="700">
        <f t="shared" si="47"/>
        <v>0</v>
      </c>
      <c r="G70" s="230"/>
      <c r="H70" s="45"/>
      <c r="I70" s="705">
        <f t="shared" si="48"/>
        <v>0</v>
      </c>
      <c r="J70" s="264"/>
      <c r="K70" s="45"/>
      <c r="L70" s="700">
        <f t="shared" si="49"/>
        <v>0</v>
      </c>
      <c r="M70" s="230"/>
      <c r="N70" s="45"/>
      <c r="O70" s="705">
        <f t="shared" si="50"/>
        <v>0</v>
      </c>
      <c r="P70" s="291"/>
      <c r="Q70" s="297"/>
    </row>
    <row r="71" spans="1:17" hidden="1" x14ac:dyDescent="0.25">
      <c r="A71" s="30">
        <v>1225</v>
      </c>
      <c r="B71" s="43" t="s">
        <v>71</v>
      </c>
      <c r="C71" s="190">
        <f t="shared" si="23"/>
        <v>0</v>
      </c>
      <c r="D71" s="264"/>
      <c r="E71" s="45"/>
      <c r="F71" s="700">
        <f t="shared" si="47"/>
        <v>0</v>
      </c>
      <c r="G71" s="230"/>
      <c r="H71" s="45"/>
      <c r="I71" s="705">
        <f t="shared" si="48"/>
        <v>0</v>
      </c>
      <c r="J71" s="264"/>
      <c r="K71" s="45"/>
      <c r="L71" s="700">
        <f t="shared" si="49"/>
        <v>0</v>
      </c>
      <c r="M71" s="230"/>
      <c r="N71" s="45"/>
      <c r="O71" s="705">
        <f t="shared" si="50"/>
        <v>0</v>
      </c>
      <c r="P71" s="291"/>
      <c r="Q71" s="297"/>
    </row>
    <row r="72" spans="1:17" ht="36" x14ac:dyDescent="0.25">
      <c r="A72" s="30">
        <v>1227</v>
      </c>
      <c r="B72" s="43" t="s">
        <v>72</v>
      </c>
      <c r="C72" s="190">
        <f t="shared" si="23"/>
        <v>7974</v>
      </c>
      <c r="D72" s="264">
        <v>7974</v>
      </c>
      <c r="E72" s="705"/>
      <c r="F72" s="291">
        <f t="shared" si="47"/>
        <v>7974</v>
      </c>
      <c r="G72" s="230"/>
      <c r="H72" s="705"/>
      <c r="I72" s="291">
        <f t="shared" si="48"/>
        <v>0</v>
      </c>
      <c r="J72" s="264"/>
      <c r="K72" s="45"/>
      <c r="L72" s="700">
        <f t="shared" si="49"/>
        <v>0</v>
      </c>
      <c r="M72" s="230"/>
      <c r="N72" s="45"/>
      <c r="O72" s="705">
        <f t="shared" si="50"/>
        <v>0</v>
      </c>
      <c r="P72" s="291"/>
      <c r="Q72" s="297"/>
    </row>
    <row r="73" spans="1:17" ht="60" x14ac:dyDescent="0.25">
      <c r="A73" s="30">
        <v>1228</v>
      </c>
      <c r="B73" s="43" t="s">
        <v>73</v>
      </c>
      <c r="C73" s="190">
        <f t="shared" si="23"/>
        <v>427</v>
      </c>
      <c r="D73" s="264">
        <v>427</v>
      </c>
      <c r="E73" s="705"/>
      <c r="F73" s="291">
        <f t="shared" si="47"/>
        <v>427</v>
      </c>
      <c r="G73" s="230"/>
      <c r="H73" s="705"/>
      <c r="I73" s="291">
        <f t="shared" si="48"/>
        <v>0</v>
      </c>
      <c r="J73" s="264"/>
      <c r="K73" s="45"/>
      <c r="L73" s="700">
        <f t="shared" si="49"/>
        <v>0</v>
      </c>
      <c r="M73" s="230"/>
      <c r="N73" s="45"/>
      <c r="O73" s="705">
        <f t="shared" si="50"/>
        <v>0</v>
      </c>
      <c r="P73" s="291"/>
      <c r="Q73" s="297"/>
    </row>
    <row r="74" spans="1:17" x14ac:dyDescent="0.25">
      <c r="A74" s="70">
        <v>2000</v>
      </c>
      <c r="B74" s="70" t="s">
        <v>74</v>
      </c>
      <c r="C74" s="200">
        <f t="shared" si="23"/>
        <v>109188</v>
      </c>
      <c r="D74" s="137">
        <f t="shared" ref="D74:E74" si="51">SUM(D75,D82,D129,D163,D164,D171)</f>
        <v>102992</v>
      </c>
      <c r="E74" s="125">
        <f t="shared" si="51"/>
        <v>0</v>
      </c>
      <c r="F74" s="897">
        <f>SUM(F75,F82,F129,F163,F164,F171)</f>
        <v>102992</v>
      </c>
      <c r="G74" s="227">
        <f t="shared" ref="G74:O74" si="52">SUM(G75,G82,G129,G163,G164,G171)</f>
        <v>0</v>
      </c>
      <c r="H74" s="125">
        <f t="shared" si="52"/>
        <v>0</v>
      </c>
      <c r="I74" s="897">
        <f t="shared" si="52"/>
        <v>0</v>
      </c>
      <c r="J74" s="137">
        <f t="shared" si="52"/>
        <v>4300</v>
      </c>
      <c r="K74" s="71">
        <f t="shared" si="52"/>
        <v>0</v>
      </c>
      <c r="L74" s="172">
        <f t="shared" si="52"/>
        <v>4300</v>
      </c>
      <c r="M74" s="227">
        <f t="shared" si="52"/>
        <v>1896</v>
      </c>
      <c r="N74" s="71">
        <f t="shared" si="52"/>
        <v>0</v>
      </c>
      <c r="O74" s="125">
        <f t="shared" si="52"/>
        <v>1896</v>
      </c>
      <c r="P74" s="313"/>
      <c r="Q74" s="297"/>
    </row>
    <row r="75" spans="1:17" ht="24" x14ac:dyDescent="0.25">
      <c r="A75" s="35">
        <v>2100</v>
      </c>
      <c r="B75" s="72" t="s">
        <v>75</v>
      </c>
      <c r="C75" s="188">
        <f t="shared" si="23"/>
        <v>1040</v>
      </c>
      <c r="D75" s="130">
        <f t="shared" ref="D75:E75" si="53">SUM(D76,D79)</f>
        <v>1040</v>
      </c>
      <c r="E75" s="123">
        <f t="shared" si="53"/>
        <v>0</v>
      </c>
      <c r="F75" s="898">
        <f>SUM(F76,F79)</f>
        <v>1040</v>
      </c>
      <c r="G75" s="228">
        <f t="shared" ref="G75:O75" si="54">SUM(G76,G79)</f>
        <v>0</v>
      </c>
      <c r="H75" s="123">
        <f t="shared" si="54"/>
        <v>0</v>
      </c>
      <c r="I75" s="898">
        <f t="shared" si="54"/>
        <v>0</v>
      </c>
      <c r="J75" s="130">
        <f t="shared" si="54"/>
        <v>0</v>
      </c>
      <c r="K75" s="38">
        <f t="shared" si="54"/>
        <v>0</v>
      </c>
      <c r="L75" s="175">
        <f t="shared" si="54"/>
        <v>0</v>
      </c>
      <c r="M75" s="228">
        <f t="shared" si="54"/>
        <v>0</v>
      </c>
      <c r="N75" s="38">
        <f t="shared" si="54"/>
        <v>0</v>
      </c>
      <c r="O75" s="123">
        <f t="shared" si="54"/>
        <v>0</v>
      </c>
      <c r="P75" s="293"/>
      <c r="Q75" s="297"/>
    </row>
    <row r="76" spans="1:17" ht="24" x14ac:dyDescent="0.25">
      <c r="A76" s="774">
        <v>2110</v>
      </c>
      <c r="B76" s="40" t="s">
        <v>76</v>
      </c>
      <c r="C76" s="189">
        <f t="shared" si="23"/>
        <v>400</v>
      </c>
      <c r="D76" s="131">
        <f t="shared" ref="D76:E76" si="55">SUM(D77:D78)</f>
        <v>400</v>
      </c>
      <c r="E76" s="90">
        <f t="shared" si="55"/>
        <v>0</v>
      </c>
      <c r="F76" s="900">
        <f>SUM(F77:F78)</f>
        <v>400</v>
      </c>
      <c r="G76" s="233">
        <f t="shared" ref="G76:O76" si="56">SUM(G77:G78)</f>
        <v>0</v>
      </c>
      <c r="H76" s="90">
        <f t="shared" si="56"/>
        <v>0</v>
      </c>
      <c r="I76" s="900">
        <f t="shared" si="56"/>
        <v>0</v>
      </c>
      <c r="J76" s="131">
        <f t="shared" si="56"/>
        <v>0</v>
      </c>
      <c r="K76" s="79">
        <f t="shared" si="56"/>
        <v>0</v>
      </c>
      <c r="L76" s="176">
        <f t="shared" si="56"/>
        <v>0</v>
      </c>
      <c r="M76" s="233">
        <f t="shared" si="56"/>
        <v>0</v>
      </c>
      <c r="N76" s="79">
        <f t="shared" si="56"/>
        <v>0</v>
      </c>
      <c r="O76" s="90">
        <f t="shared" si="56"/>
        <v>0</v>
      </c>
      <c r="P76" s="290"/>
      <c r="Q76" s="297"/>
    </row>
    <row r="77" spans="1:17" hidden="1" x14ac:dyDescent="0.25">
      <c r="A77" s="30">
        <v>2111</v>
      </c>
      <c r="B77" s="43" t="s">
        <v>77</v>
      </c>
      <c r="C77" s="190">
        <f t="shared" si="23"/>
        <v>0</v>
      </c>
      <c r="D77" s="264"/>
      <c r="E77" s="45"/>
      <c r="F77" s="700">
        <f t="shared" ref="F77:F78" si="57">D77+E77</f>
        <v>0</v>
      </c>
      <c r="G77" s="230"/>
      <c r="H77" s="45"/>
      <c r="I77" s="705">
        <f t="shared" ref="I77:I78" si="58">G77+H77</f>
        <v>0</v>
      </c>
      <c r="J77" s="264"/>
      <c r="K77" s="45"/>
      <c r="L77" s="700">
        <f t="shared" ref="L77:L78" si="59">J77+K77</f>
        <v>0</v>
      </c>
      <c r="M77" s="230"/>
      <c r="N77" s="45"/>
      <c r="O77" s="705">
        <f t="shared" ref="O77:O78" si="60">M77+N77</f>
        <v>0</v>
      </c>
      <c r="P77" s="291"/>
      <c r="Q77" s="297"/>
    </row>
    <row r="78" spans="1:17" ht="24" x14ac:dyDescent="0.25">
      <c r="A78" s="30">
        <v>2112</v>
      </c>
      <c r="B78" s="43" t="s">
        <v>78</v>
      </c>
      <c r="C78" s="190">
        <f t="shared" si="23"/>
        <v>400</v>
      </c>
      <c r="D78" s="264">
        <v>400</v>
      </c>
      <c r="E78" s="705"/>
      <c r="F78" s="291">
        <f t="shared" si="57"/>
        <v>400</v>
      </c>
      <c r="G78" s="230"/>
      <c r="H78" s="705"/>
      <c r="I78" s="291">
        <f t="shared" si="58"/>
        <v>0</v>
      </c>
      <c r="J78" s="264"/>
      <c r="K78" s="45"/>
      <c r="L78" s="700">
        <f t="shared" si="59"/>
        <v>0</v>
      </c>
      <c r="M78" s="230"/>
      <c r="N78" s="45"/>
      <c r="O78" s="705">
        <f t="shared" si="60"/>
        <v>0</v>
      </c>
      <c r="P78" s="291"/>
      <c r="Q78" s="297"/>
    </row>
    <row r="79" spans="1:17" ht="24" x14ac:dyDescent="0.25">
      <c r="A79" s="75">
        <v>2120</v>
      </c>
      <c r="B79" s="43" t="s">
        <v>79</v>
      </c>
      <c r="C79" s="190">
        <f t="shared" si="23"/>
        <v>640</v>
      </c>
      <c r="D79" s="132">
        <f t="shared" ref="D79:E79" si="61">SUM(D80:D81)</f>
        <v>640</v>
      </c>
      <c r="E79" s="91">
        <f t="shared" si="61"/>
        <v>0</v>
      </c>
      <c r="F79" s="899">
        <f>SUM(F80:F81)</f>
        <v>640</v>
      </c>
      <c r="G79" s="231">
        <f t="shared" ref="G79:O79" si="62">SUM(G80:G81)</f>
        <v>0</v>
      </c>
      <c r="H79" s="91">
        <f t="shared" si="62"/>
        <v>0</v>
      </c>
      <c r="I79" s="899">
        <f t="shared" si="62"/>
        <v>0</v>
      </c>
      <c r="J79" s="132">
        <f t="shared" si="62"/>
        <v>0</v>
      </c>
      <c r="K79" s="76">
        <f t="shared" si="62"/>
        <v>0</v>
      </c>
      <c r="L79" s="95">
        <f t="shared" si="62"/>
        <v>0</v>
      </c>
      <c r="M79" s="231">
        <f t="shared" si="62"/>
        <v>0</v>
      </c>
      <c r="N79" s="76">
        <f t="shared" si="62"/>
        <v>0</v>
      </c>
      <c r="O79" s="91">
        <f t="shared" si="62"/>
        <v>0</v>
      </c>
      <c r="P79" s="291"/>
      <c r="Q79" s="297"/>
    </row>
    <row r="80" spans="1:17" x14ac:dyDescent="0.25">
      <c r="A80" s="30">
        <v>2121</v>
      </c>
      <c r="B80" s="43" t="s">
        <v>77</v>
      </c>
      <c r="C80" s="190">
        <f t="shared" si="23"/>
        <v>640</v>
      </c>
      <c r="D80" s="264">
        <v>640</v>
      </c>
      <c r="E80" s="705"/>
      <c r="F80" s="291">
        <f t="shared" ref="F80:F81" si="63">D80+E80</f>
        <v>640</v>
      </c>
      <c r="G80" s="230"/>
      <c r="H80" s="705"/>
      <c r="I80" s="291">
        <f t="shared" ref="I80:I81" si="64">G80+H80</f>
        <v>0</v>
      </c>
      <c r="J80" s="264"/>
      <c r="K80" s="45"/>
      <c r="L80" s="700">
        <f t="shared" ref="L80:L81" si="65">J80+K80</f>
        <v>0</v>
      </c>
      <c r="M80" s="230"/>
      <c r="N80" s="45"/>
      <c r="O80" s="705">
        <f t="shared" ref="O80:O81" si="66">M80+N80</f>
        <v>0</v>
      </c>
      <c r="P80" s="291"/>
      <c r="Q80" s="297"/>
    </row>
    <row r="81" spans="1:17" ht="24" hidden="1" x14ac:dyDescent="0.25">
      <c r="A81" s="30">
        <v>2122</v>
      </c>
      <c r="B81" s="43" t="s">
        <v>78</v>
      </c>
      <c r="C81" s="190">
        <f t="shared" si="23"/>
        <v>0</v>
      </c>
      <c r="D81" s="264"/>
      <c r="E81" s="45"/>
      <c r="F81" s="700">
        <f t="shared" si="63"/>
        <v>0</v>
      </c>
      <c r="G81" s="230"/>
      <c r="H81" s="45"/>
      <c r="I81" s="705">
        <f t="shared" si="64"/>
        <v>0</v>
      </c>
      <c r="J81" s="264"/>
      <c r="K81" s="45"/>
      <c r="L81" s="700">
        <f t="shared" si="65"/>
        <v>0</v>
      </c>
      <c r="M81" s="230"/>
      <c r="N81" s="45"/>
      <c r="O81" s="705">
        <f t="shared" si="66"/>
        <v>0</v>
      </c>
      <c r="P81" s="291"/>
      <c r="Q81" s="297"/>
    </row>
    <row r="82" spans="1:17" x14ac:dyDescent="0.25">
      <c r="A82" s="35">
        <v>2200</v>
      </c>
      <c r="B82" s="72" t="s">
        <v>80</v>
      </c>
      <c r="C82" s="188">
        <f t="shared" si="23"/>
        <v>23999</v>
      </c>
      <c r="D82" s="130">
        <f t="shared" ref="D82:E82" si="67">SUM(D83,D88,D94,D102,D111,D115,D121,D127)</f>
        <v>22479</v>
      </c>
      <c r="E82" s="123">
        <f t="shared" si="67"/>
        <v>0</v>
      </c>
      <c r="F82" s="898">
        <f>SUM(F83,F88,F94,F102,F111,F115,F121,F127)</f>
        <v>22479</v>
      </c>
      <c r="G82" s="228">
        <f t="shared" ref="G82:O82" si="68">SUM(G83,G88,G94,G102,G111,G115,G121,G127)</f>
        <v>0</v>
      </c>
      <c r="H82" s="123">
        <f t="shared" si="68"/>
        <v>0</v>
      </c>
      <c r="I82" s="898">
        <f t="shared" si="68"/>
        <v>0</v>
      </c>
      <c r="J82" s="130">
        <f t="shared" si="68"/>
        <v>170</v>
      </c>
      <c r="K82" s="38">
        <f t="shared" si="68"/>
        <v>0</v>
      </c>
      <c r="L82" s="175">
        <f t="shared" si="68"/>
        <v>170</v>
      </c>
      <c r="M82" s="228">
        <f t="shared" si="68"/>
        <v>1350</v>
      </c>
      <c r="N82" s="38">
        <f t="shared" si="68"/>
        <v>0</v>
      </c>
      <c r="O82" s="123">
        <f t="shared" si="68"/>
        <v>1350</v>
      </c>
      <c r="P82" s="315"/>
      <c r="Q82" s="297"/>
    </row>
    <row r="83" spans="1:17" ht="24" x14ac:dyDescent="0.25">
      <c r="A83" s="73">
        <v>2210</v>
      </c>
      <c r="B83" s="58" t="s">
        <v>81</v>
      </c>
      <c r="C83" s="195">
        <f t="shared" si="23"/>
        <v>2092</v>
      </c>
      <c r="D83" s="86">
        <f t="shared" ref="D83:E83" si="69">SUM(D84:D87)</f>
        <v>2092</v>
      </c>
      <c r="E83" s="154">
        <f t="shared" si="69"/>
        <v>0</v>
      </c>
      <c r="F83" s="907">
        <f>SUM(F84:F87)</f>
        <v>2092</v>
      </c>
      <c r="G83" s="229">
        <f t="shared" ref="G83:O83" si="70">SUM(G84:G87)</f>
        <v>0</v>
      </c>
      <c r="H83" s="154">
        <f t="shared" si="70"/>
        <v>0</v>
      </c>
      <c r="I83" s="907">
        <f t="shared" si="70"/>
        <v>0</v>
      </c>
      <c r="J83" s="86">
        <f t="shared" si="70"/>
        <v>0</v>
      </c>
      <c r="K83" s="74">
        <f t="shared" si="70"/>
        <v>0</v>
      </c>
      <c r="L83" s="174">
        <f t="shared" si="70"/>
        <v>0</v>
      </c>
      <c r="M83" s="229">
        <f t="shared" si="70"/>
        <v>0</v>
      </c>
      <c r="N83" s="74">
        <f t="shared" si="70"/>
        <v>0</v>
      </c>
      <c r="O83" s="154">
        <f t="shared" si="70"/>
        <v>0</v>
      </c>
      <c r="P83" s="292"/>
      <c r="Q83" s="297"/>
    </row>
    <row r="84" spans="1:17" ht="24" hidden="1" x14ac:dyDescent="0.25">
      <c r="A84" s="27">
        <v>2211</v>
      </c>
      <c r="B84" s="40" t="s">
        <v>82</v>
      </c>
      <c r="C84" s="189">
        <f t="shared" si="23"/>
        <v>0</v>
      </c>
      <c r="D84" s="263"/>
      <c r="E84" s="42"/>
      <c r="F84" s="699">
        <f t="shared" ref="F84:F87" si="71">D84+E84</f>
        <v>0</v>
      </c>
      <c r="G84" s="220"/>
      <c r="H84" s="42"/>
      <c r="I84" s="703">
        <f t="shared" ref="I84:I87" si="72">G84+H84</f>
        <v>0</v>
      </c>
      <c r="J84" s="263"/>
      <c r="K84" s="42"/>
      <c r="L84" s="699">
        <f t="shared" ref="L84:L87" si="73">J84+K84</f>
        <v>0</v>
      </c>
      <c r="M84" s="220"/>
      <c r="N84" s="42"/>
      <c r="O84" s="703">
        <f t="shared" ref="O84:O87" si="74">M84+N84</f>
        <v>0</v>
      </c>
      <c r="P84" s="290"/>
      <c r="Q84" s="297"/>
    </row>
    <row r="85" spans="1:17" ht="36" x14ac:dyDescent="0.25">
      <c r="A85" s="30">
        <v>2212</v>
      </c>
      <c r="B85" s="43" t="s">
        <v>83</v>
      </c>
      <c r="C85" s="190">
        <f t="shared" si="23"/>
        <v>1592</v>
      </c>
      <c r="D85" s="264">
        <v>1592</v>
      </c>
      <c r="E85" s="705"/>
      <c r="F85" s="291">
        <f t="shared" si="71"/>
        <v>1592</v>
      </c>
      <c r="G85" s="230"/>
      <c r="H85" s="705"/>
      <c r="I85" s="291">
        <f t="shared" si="72"/>
        <v>0</v>
      </c>
      <c r="J85" s="264"/>
      <c r="K85" s="45"/>
      <c r="L85" s="700">
        <f t="shared" si="73"/>
        <v>0</v>
      </c>
      <c r="M85" s="230"/>
      <c r="N85" s="45"/>
      <c r="O85" s="705">
        <f t="shared" si="74"/>
        <v>0</v>
      </c>
      <c r="P85" s="291"/>
      <c r="Q85" s="297"/>
    </row>
    <row r="86" spans="1:17" ht="24" x14ac:dyDescent="0.25">
      <c r="A86" s="30">
        <v>2214</v>
      </c>
      <c r="B86" s="43" t="s">
        <v>84</v>
      </c>
      <c r="C86" s="190">
        <f t="shared" si="23"/>
        <v>405</v>
      </c>
      <c r="D86" s="264">
        <v>405</v>
      </c>
      <c r="E86" s="705"/>
      <c r="F86" s="291">
        <f t="shared" si="71"/>
        <v>405</v>
      </c>
      <c r="G86" s="230"/>
      <c r="H86" s="705"/>
      <c r="I86" s="291">
        <f t="shared" si="72"/>
        <v>0</v>
      </c>
      <c r="J86" s="264"/>
      <c r="K86" s="45"/>
      <c r="L86" s="700">
        <f t="shared" si="73"/>
        <v>0</v>
      </c>
      <c r="M86" s="230"/>
      <c r="N86" s="45"/>
      <c r="O86" s="705">
        <f t="shared" si="74"/>
        <v>0</v>
      </c>
      <c r="P86" s="291"/>
      <c r="Q86" s="297"/>
    </row>
    <row r="87" spans="1:17" x14ac:dyDescent="0.25">
      <c r="A87" s="30">
        <v>2219</v>
      </c>
      <c r="B87" s="43" t="s">
        <v>85</v>
      </c>
      <c r="C87" s="190">
        <f t="shared" si="23"/>
        <v>95</v>
      </c>
      <c r="D87" s="264">
        <v>95</v>
      </c>
      <c r="E87" s="705"/>
      <c r="F87" s="291">
        <f t="shared" si="71"/>
        <v>95</v>
      </c>
      <c r="G87" s="230"/>
      <c r="H87" s="705"/>
      <c r="I87" s="291">
        <f t="shared" si="72"/>
        <v>0</v>
      </c>
      <c r="J87" s="264"/>
      <c r="K87" s="45"/>
      <c r="L87" s="700">
        <f t="shared" si="73"/>
        <v>0</v>
      </c>
      <c r="M87" s="230"/>
      <c r="N87" s="45"/>
      <c r="O87" s="705">
        <f t="shared" si="74"/>
        <v>0</v>
      </c>
      <c r="P87" s="291"/>
      <c r="Q87" s="297"/>
    </row>
    <row r="88" spans="1:17" ht="24" x14ac:dyDescent="0.25">
      <c r="A88" s="75">
        <v>2220</v>
      </c>
      <c r="B88" s="43" t="s">
        <v>86</v>
      </c>
      <c r="C88" s="190">
        <f t="shared" si="23"/>
        <v>15745</v>
      </c>
      <c r="D88" s="132">
        <f t="shared" ref="D88:E88" si="75">SUM(D89:D93)</f>
        <v>15575</v>
      </c>
      <c r="E88" s="91">
        <f t="shared" si="75"/>
        <v>0</v>
      </c>
      <c r="F88" s="899">
        <f>SUM(F89:F93)</f>
        <v>15575</v>
      </c>
      <c r="G88" s="231">
        <f t="shared" ref="G88:O88" si="76">SUM(G89:G93)</f>
        <v>0</v>
      </c>
      <c r="H88" s="91">
        <f t="shared" si="76"/>
        <v>0</v>
      </c>
      <c r="I88" s="899">
        <f t="shared" si="76"/>
        <v>0</v>
      </c>
      <c r="J88" s="132">
        <f t="shared" si="76"/>
        <v>170</v>
      </c>
      <c r="K88" s="76">
        <f t="shared" si="76"/>
        <v>0</v>
      </c>
      <c r="L88" s="95">
        <f t="shared" si="76"/>
        <v>170</v>
      </c>
      <c r="M88" s="231">
        <f t="shared" si="76"/>
        <v>0</v>
      </c>
      <c r="N88" s="76">
        <f t="shared" si="76"/>
        <v>0</v>
      </c>
      <c r="O88" s="91">
        <f t="shared" si="76"/>
        <v>0</v>
      </c>
      <c r="P88" s="291"/>
      <c r="Q88" s="297"/>
    </row>
    <row r="89" spans="1:17" ht="24" hidden="1" x14ac:dyDescent="0.25">
      <c r="A89" s="30">
        <v>2221</v>
      </c>
      <c r="B89" s="43" t="s">
        <v>305</v>
      </c>
      <c r="C89" s="190">
        <f t="shared" si="23"/>
        <v>0</v>
      </c>
      <c r="D89" s="264"/>
      <c r="E89" s="45"/>
      <c r="F89" s="700">
        <f t="shared" ref="F89:F93" si="77">D89+E89</f>
        <v>0</v>
      </c>
      <c r="G89" s="230"/>
      <c r="H89" s="45"/>
      <c r="I89" s="705">
        <f t="shared" ref="I89:I93" si="78">G89+H89</f>
        <v>0</v>
      </c>
      <c r="J89" s="264"/>
      <c r="K89" s="45"/>
      <c r="L89" s="700">
        <f t="shared" ref="L89:L93" si="79">J89+K89</f>
        <v>0</v>
      </c>
      <c r="M89" s="230"/>
      <c r="N89" s="45"/>
      <c r="O89" s="705">
        <f t="shared" ref="O89:O93" si="80">M89+N89</f>
        <v>0</v>
      </c>
      <c r="P89" s="291"/>
      <c r="Q89" s="297"/>
    </row>
    <row r="90" spans="1:17" x14ac:dyDescent="0.25">
      <c r="A90" s="30">
        <v>2222</v>
      </c>
      <c r="B90" s="43" t="s">
        <v>87</v>
      </c>
      <c r="C90" s="190">
        <f t="shared" si="23"/>
        <v>5116</v>
      </c>
      <c r="D90" s="264">
        <v>5016</v>
      </c>
      <c r="E90" s="705"/>
      <c r="F90" s="291">
        <f t="shared" si="77"/>
        <v>5016</v>
      </c>
      <c r="G90" s="230"/>
      <c r="H90" s="705"/>
      <c r="I90" s="291">
        <f t="shared" si="78"/>
        <v>0</v>
      </c>
      <c r="J90" s="264">
        <v>100</v>
      </c>
      <c r="K90" s="45"/>
      <c r="L90" s="700">
        <f t="shared" si="79"/>
        <v>100</v>
      </c>
      <c r="M90" s="230"/>
      <c r="N90" s="45"/>
      <c r="O90" s="705">
        <f t="shared" si="80"/>
        <v>0</v>
      </c>
      <c r="P90" s="291"/>
      <c r="Q90" s="297"/>
    </row>
    <row r="91" spans="1:17" x14ac:dyDescent="0.25">
      <c r="A91" s="30">
        <v>2223</v>
      </c>
      <c r="B91" s="43" t="s">
        <v>88</v>
      </c>
      <c r="C91" s="190">
        <f t="shared" si="23"/>
        <v>10127</v>
      </c>
      <c r="D91" s="264">
        <v>10057</v>
      </c>
      <c r="E91" s="705"/>
      <c r="F91" s="291">
        <f t="shared" si="77"/>
        <v>10057</v>
      </c>
      <c r="G91" s="230"/>
      <c r="H91" s="705"/>
      <c r="I91" s="291">
        <f t="shared" si="78"/>
        <v>0</v>
      </c>
      <c r="J91" s="264">
        <v>70</v>
      </c>
      <c r="K91" s="45"/>
      <c r="L91" s="700">
        <f t="shared" si="79"/>
        <v>70</v>
      </c>
      <c r="M91" s="230"/>
      <c r="N91" s="45"/>
      <c r="O91" s="705">
        <f t="shared" si="80"/>
        <v>0</v>
      </c>
      <c r="P91" s="291"/>
      <c r="Q91" s="297"/>
    </row>
    <row r="92" spans="1:17" ht="48" x14ac:dyDescent="0.25">
      <c r="A92" s="30">
        <v>2224</v>
      </c>
      <c r="B92" s="43" t="s">
        <v>89</v>
      </c>
      <c r="C92" s="190">
        <f t="shared" si="23"/>
        <v>502</v>
      </c>
      <c r="D92" s="264">
        <v>502</v>
      </c>
      <c r="E92" s="705"/>
      <c r="F92" s="291">
        <f t="shared" si="77"/>
        <v>502</v>
      </c>
      <c r="G92" s="230"/>
      <c r="H92" s="705"/>
      <c r="I92" s="291">
        <f t="shared" si="78"/>
        <v>0</v>
      </c>
      <c r="J92" s="264"/>
      <c r="K92" s="45"/>
      <c r="L92" s="700">
        <f t="shared" si="79"/>
        <v>0</v>
      </c>
      <c r="M92" s="230"/>
      <c r="N92" s="45"/>
      <c r="O92" s="705">
        <f t="shared" si="80"/>
        <v>0</v>
      </c>
      <c r="P92" s="291"/>
      <c r="Q92" s="297"/>
    </row>
    <row r="93" spans="1:17" ht="24" hidden="1" x14ac:dyDescent="0.25">
      <c r="A93" s="30">
        <v>2229</v>
      </c>
      <c r="B93" s="43" t="s">
        <v>90</v>
      </c>
      <c r="C93" s="190">
        <f t="shared" si="23"/>
        <v>0</v>
      </c>
      <c r="D93" s="264"/>
      <c r="E93" s="45"/>
      <c r="F93" s="700">
        <f t="shared" si="77"/>
        <v>0</v>
      </c>
      <c r="G93" s="230"/>
      <c r="H93" s="45"/>
      <c r="I93" s="705">
        <f t="shared" si="78"/>
        <v>0</v>
      </c>
      <c r="J93" s="264"/>
      <c r="K93" s="45"/>
      <c r="L93" s="700">
        <f t="shared" si="79"/>
        <v>0</v>
      </c>
      <c r="M93" s="230"/>
      <c r="N93" s="45"/>
      <c r="O93" s="705">
        <f t="shared" si="80"/>
        <v>0</v>
      </c>
      <c r="P93" s="291"/>
      <c r="Q93" s="297"/>
    </row>
    <row r="94" spans="1:17" ht="36" x14ac:dyDescent="0.25">
      <c r="A94" s="75">
        <v>2230</v>
      </c>
      <c r="B94" s="43" t="s">
        <v>91</v>
      </c>
      <c r="C94" s="190">
        <f t="shared" si="23"/>
        <v>1261</v>
      </c>
      <c r="D94" s="132">
        <f t="shared" ref="D94:E94" si="81">SUM(D95:D101)</f>
        <v>761</v>
      </c>
      <c r="E94" s="91">
        <f t="shared" si="81"/>
        <v>0</v>
      </c>
      <c r="F94" s="899">
        <f>SUM(F95:F101)</f>
        <v>761</v>
      </c>
      <c r="G94" s="231">
        <f t="shared" ref="G94:N94" si="82">SUM(G95:G101)</f>
        <v>0</v>
      </c>
      <c r="H94" s="91">
        <f t="shared" si="82"/>
        <v>0</v>
      </c>
      <c r="I94" s="899">
        <f t="shared" si="82"/>
        <v>0</v>
      </c>
      <c r="J94" s="132">
        <f t="shared" si="82"/>
        <v>0</v>
      </c>
      <c r="K94" s="76">
        <f t="shared" si="82"/>
        <v>0</v>
      </c>
      <c r="L94" s="95">
        <f t="shared" si="82"/>
        <v>0</v>
      </c>
      <c r="M94" s="231">
        <f t="shared" si="82"/>
        <v>500</v>
      </c>
      <c r="N94" s="76">
        <f t="shared" si="82"/>
        <v>0</v>
      </c>
      <c r="O94" s="91">
        <f>SUM(O95:O101)</f>
        <v>500</v>
      </c>
      <c r="P94" s="291"/>
      <c r="Q94" s="297"/>
    </row>
    <row r="95" spans="1:17" ht="24" x14ac:dyDescent="0.25">
      <c r="A95" s="30">
        <v>2231</v>
      </c>
      <c r="B95" s="43" t="s">
        <v>92</v>
      </c>
      <c r="C95" s="190">
        <f t="shared" si="23"/>
        <v>250</v>
      </c>
      <c r="D95" s="264"/>
      <c r="E95" s="705"/>
      <c r="F95" s="291">
        <f t="shared" ref="F95:F101" si="83">D95+E95</f>
        <v>0</v>
      </c>
      <c r="G95" s="230"/>
      <c r="H95" s="705"/>
      <c r="I95" s="291">
        <f t="shared" ref="I95:I101" si="84">G95+H95</f>
        <v>0</v>
      </c>
      <c r="J95" s="264"/>
      <c r="K95" s="45"/>
      <c r="L95" s="700">
        <f t="shared" ref="L95:L101" si="85">J95+K95</f>
        <v>0</v>
      </c>
      <c r="M95" s="230">
        <v>250</v>
      </c>
      <c r="N95" s="45"/>
      <c r="O95" s="705">
        <f t="shared" ref="O95:O101" si="86">M95+N95</f>
        <v>250</v>
      </c>
      <c r="P95" s="291"/>
      <c r="Q95" s="297"/>
    </row>
    <row r="96" spans="1:17" ht="36" hidden="1" x14ac:dyDescent="0.25">
      <c r="A96" s="30">
        <v>2232</v>
      </c>
      <c r="B96" s="43" t="s">
        <v>93</v>
      </c>
      <c r="C96" s="190">
        <f t="shared" si="23"/>
        <v>0</v>
      </c>
      <c r="D96" s="264"/>
      <c r="E96" s="45"/>
      <c r="F96" s="700">
        <f t="shared" si="83"/>
        <v>0</v>
      </c>
      <c r="G96" s="230"/>
      <c r="H96" s="45"/>
      <c r="I96" s="705">
        <f t="shared" si="84"/>
        <v>0</v>
      </c>
      <c r="J96" s="264"/>
      <c r="K96" s="45"/>
      <c r="L96" s="700">
        <f t="shared" si="85"/>
        <v>0</v>
      </c>
      <c r="M96" s="230"/>
      <c r="N96" s="45"/>
      <c r="O96" s="705">
        <f t="shared" si="86"/>
        <v>0</v>
      </c>
      <c r="P96" s="291"/>
      <c r="Q96" s="297"/>
    </row>
    <row r="97" spans="1:17" ht="24" hidden="1" x14ac:dyDescent="0.25">
      <c r="A97" s="27">
        <v>2233</v>
      </c>
      <c r="B97" s="40" t="s">
        <v>94</v>
      </c>
      <c r="C97" s="189">
        <f t="shared" si="23"/>
        <v>0</v>
      </c>
      <c r="D97" s="263"/>
      <c r="E97" s="42"/>
      <c r="F97" s="699">
        <f t="shared" si="83"/>
        <v>0</v>
      </c>
      <c r="G97" s="220"/>
      <c r="H97" s="42"/>
      <c r="I97" s="703">
        <f t="shared" si="84"/>
        <v>0</v>
      </c>
      <c r="J97" s="263"/>
      <c r="K97" s="42"/>
      <c r="L97" s="699">
        <f t="shared" si="85"/>
        <v>0</v>
      </c>
      <c r="M97" s="220"/>
      <c r="N97" s="42"/>
      <c r="O97" s="703">
        <f t="shared" si="86"/>
        <v>0</v>
      </c>
      <c r="P97" s="290"/>
      <c r="Q97" s="297"/>
    </row>
    <row r="98" spans="1:17" ht="36" hidden="1" x14ac:dyDescent="0.25">
      <c r="A98" s="30">
        <v>2234</v>
      </c>
      <c r="B98" s="43" t="s">
        <v>95</v>
      </c>
      <c r="C98" s="190">
        <f t="shared" si="23"/>
        <v>0</v>
      </c>
      <c r="D98" s="264"/>
      <c r="E98" s="45"/>
      <c r="F98" s="700">
        <f t="shared" si="83"/>
        <v>0</v>
      </c>
      <c r="G98" s="230"/>
      <c r="H98" s="45"/>
      <c r="I98" s="705">
        <f t="shared" si="84"/>
        <v>0</v>
      </c>
      <c r="J98" s="264"/>
      <c r="K98" s="45"/>
      <c r="L98" s="700">
        <f t="shared" si="85"/>
        <v>0</v>
      </c>
      <c r="M98" s="230"/>
      <c r="N98" s="45"/>
      <c r="O98" s="705">
        <f t="shared" si="86"/>
        <v>0</v>
      </c>
      <c r="P98" s="291"/>
      <c r="Q98" s="297"/>
    </row>
    <row r="99" spans="1:17" ht="24" x14ac:dyDescent="0.25">
      <c r="A99" s="30">
        <v>2235</v>
      </c>
      <c r="B99" s="43" t="s">
        <v>96</v>
      </c>
      <c r="C99" s="190">
        <f t="shared" si="23"/>
        <v>250</v>
      </c>
      <c r="D99" s="264"/>
      <c r="E99" s="705"/>
      <c r="F99" s="291">
        <f t="shared" si="83"/>
        <v>0</v>
      </c>
      <c r="G99" s="230"/>
      <c r="H99" s="705"/>
      <c r="I99" s="291">
        <f t="shared" si="84"/>
        <v>0</v>
      </c>
      <c r="J99" s="264"/>
      <c r="K99" s="45"/>
      <c r="L99" s="700">
        <f t="shared" si="85"/>
        <v>0</v>
      </c>
      <c r="M99" s="230">
        <v>250</v>
      </c>
      <c r="N99" s="45"/>
      <c r="O99" s="705">
        <f t="shared" si="86"/>
        <v>250</v>
      </c>
      <c r="P99" s="291"/>
      <c r="Q99" s="297"/>
    </row>
    <row r="100" spans="1:17" hidden="1" x14ac:dyDescent="0.25">
      <c r="A100" s="30">
        <v>2236</v>
      </c>
      <c r="B100" s="43" t="s">
        <v>97</v>
      </c>
      <c r="C100" s="190">
        <f t="shared" si="23"/>
        <v>0</v>
      </c>
      <c r="D100" s="264"/>
      <c r="E100" s="45"/>
      <c r="F100" s="700">
        <f t="shared" si="83"/>
        <v>0</v>
      </c>
      <c r="G100" s="230"/>
      <c r="H100" s="45"/>
      <c r="I100" s="705">
        <f t="shared" si="84"/>
        <v>0</v>
      </c>
      <c r="J100" s="264"/>
      <c r="K100" s="45"/>
      <c r="L100" s="700">
        <f t="shared" si="85"/>
        <v>0</v>
      </c>
      <c r="M100" s="230"/>
      <c r="N100" s="45"/>
      <c r="O100" s="705">
        <f t="shared" si="86"/>
        <v>0</v>
      </c>
      <c r="P100" s="291"/>
      <c r="Q100" s="297"/>
    </row>
    <row r="101" spans="1:17" ht="24" x14ac:dyDescent="0.25">
      <c r="A101" s="30">
        <v>2239</v>
      </c>
      <c r="B101" s="43" t="s">
        <v>98</v>
      </c>
      <c r="C101" s="190">
        <f t="shared" si="23"/>
        <v>761</v>
      </c>
      <c r="D101" s="264">
        <v>761</v>
      </c>
      <c r="E101" s="705"/>
      <c r="F101" s="291">
        <f t="shared" si="83"/>
        <v>761</v>
      </c>
      <c r="G101" s="230"/>
      <c r="H101" s="705"/>
      <c r="I101" s="291">
        <f t="shared" si="84"/>
        <v>0</v>
      </c>
      <c r="J101" s="264"/>
      <c r="K101" s="45"/>
      <c r="L101" s="700">
        <f t="shared" si="85"/>
        <v>0</v>
      </c>
      <c r="M101" s="230"/>
      <c r="N101" s="45"/>
      <c r="O101" s="705">
        <f t="shared" si="86"/>
        <v>0</v>
      </c>
      <c r="P101" s="291"/>
      <c r="Q101" s="297"/>
    </row>
    <row r="102" spans="1:17" ht="36" x14ac:dyDescent="0.25">
      <c r="A102" s="75">
        <v>2240</v>
      </c>
      <c r="B102" s="43" t="s">
        <v>99</v>
      </c>
      <c r="C102" s="190">
        <f t="shared" si="23"/>
        <v>3704</v>
      </c>
      <c r="D102" s="132">
        <f t="shared" ref="D102:E102" si="87">SUM(D103:D110)</f>
        <v>3304</v>
      </c>
      <c r="E102" s="91">
        <f t="shared" si="87"/>
        <v>0</v>
      </c>
      <c r="F102" s="899">
        <f>SUM(F103:F110)</f>
        <v>3304</v>
      </c>
      <c r="G102" s="231">
        <f t="shared" ref="G102:N102" si="88">SUM(G103:G110)</f>
        <v>0</v>
      </c>
      <c r="H102" s="91">
        <f t="shared" si="88"/>
        <v>0</v>
      </c>
      <c r="I102" s="899">
        <f t="shared" si="88"/>
        <v>0</v>
      </c>
      <c r="J102" s="132">
        <f t="shared" si="88"/>
        <v>0</v>
      </c>
      <c r="K102" s="76">
        <f t="shared" si="88"/>
        <v>0</v>
      </c>
      <c r="L102" s="95">
        <f t="shared" si="88"/>
        <v>0</v>
      </c>
      <c r="M102" s="231">
        <f t="shared" si="88"/>
        <v>400</v>
      </c>
      <c r="N102" s="76">
        <f t="shared" si="88"/>
        <v>0</v>
      </c>
      <c r="O102" s="91">
        <f>SUM(O103:O110)</f>
        <v>400</v>
      </c>
      <c r="P102" s="291"/>
      <c r="Q102" s="297"/>
    </row>
    <row r="103" spans="1:17" hidden="1" x14ac:dyDescent="0.25">
      <c r="A103" s="30">
        <v>2241</v>
      </c>
      <c r="B103" s="43" t="s">
        <v>100</v>
      </c>
      <c r="C103" s="190">
        <f t="shared" si="23"/>
        <v>0</v>
      </c>
      <c r="D103" s="264"/>
      <c r="E103" s="45"/>
      <c r="F103" s="700">
        <f t="shared" ref="F103:F110" si="89">D103+E103</f>
        <v>0</v>
      </c>
      <c r="G103" s="230"/>
      <c r="H103" s="45"/>
      <c r="I103" s="705">
        <f t="shared" ref="I103:I110" si="90">G103+H103</f>
        <v>0</v>
      </c>
      <c r="J103" s="264"/>
      <c r="K103" s="45"/>
      <c r="L103" s="700">
        <f t="shared" ref="L103:L110" si="91">J103+K103</f>
        <v>0</v>
      </c>
      <c r="M103" s="230"/>
      <c r="N103" s="45"/>
      <c r="O103" s="705">
        <f t="shared" ref="O103:O110" si="92">M103+N103</f>
        <v>0</v>
      </c>
      <c r="P103" s="291"/>
      <c r="Q103" s="297"/>
    </row>
    <row r="104" spans="1:17" ht="24" x14ac:dyDescent="0.25">
      <c r="A104" s="30">
        <v>2242</v>
      </c>
      <c r="B104" s="43" t="s">
        <v>101</v>
      </c>
      <c r="C104" s="190">
        <f t="shared" si="23"/>
        <v>1120</v>
      </c>
      <c r="D104" s="264">
        <v>820</v>
      </c>
      <c r="E104" s="705"/>
      <c r="F104" s="291">
        <f t="shared" si="89"/>
        <v>820</v>
      </c>
      <c r="G104" s="230"/>
      <c r="H104" s="705"/>
      <c r="I104" s="291">
        <f t="shared" si="90"/>
        <v>0</v>
      </c>
      <c r="J104" s="264"/>
      <c r="K104" s="45"/>
      <c r="L104" s="700">
        <f t="shared" si="91"/>
        <v>0</v>
      </c>
      <c r="M104" s="230">
        <v>300</v>
      </c>
      <c r="N104" s="45"/>
      <c r="O104" s="705">
        <f t="shared" si="92"/>
        <v>300</v>
      </c>
      <c r="P104" s="291"/>
      <c r="Q104" s="297"/>
    </row>
    <row r="105" spans="1:17" ht="24" x14ac:dyDescent="0.25">
      <c r="A105" s="30">
        <v>2243</v>
      </c>
      <c r="B105" s="43" t="s">
        <v>102</v>
      </c>
      <c r="C105" s="190">
        <f t="shared" si="23"/>
        <v>703</v>
      </c>
      <c r="D105" s="264">
        <v>703</v>
      </c>
      <c r="E105" s="705"/>
      <c r="F105" s="291">
        <f t="shared" si="89"/>
        <v>703</v>
      </c>
      <c r="G105" s="230"/>
      <c r="H105" s="705"/>
      <c r="I105" s="291">
        <f t="shared" si="90"/>
        <v>0</v>
      </c>
      <c r="J105" s="264"/>
      <c r="K105" s="45"/>
      <c r="L105" s="700">
        <f t="shared" si="91"/>
        <v>0</v>
      </c>
      <c r="M105" s="230"/>
      <c r="N105" s="45"/>
      <c r="O105" s="705">
        <f t="shared" si="92"/>
        <v>0</v>
      </c>
      <c r="P105" s="333"/>
      <c r="Q105" s="297"/>
    </row>
    <row r="106" spans="1:17" x14ac:dyDescent="0.25">
      <c r="A106" s="30">
        <v>2244</v>
      </c>
      <c r="B106" s="43" t="s">
        <v>103</v>
      </c>
      <c r="C106" s="190">
        <f t="shared" si="23"/>
        <v>1646</v>
      </c>
      <c r="D106" s="264">
        <v>1546</v>
      </c>
      <c r="E106" s="705"/>
      <c r="F106" s="291">
        <f t="shared" si="89"/>
        <v>1546</v>
      </c>
      <c r="G106" s="230"/>
      <c r="H106" s="705"/>
      <c r="I106" s="291">
        <f t="shared" si="90"/>
        <v>0</v>
      </c>
      <c r="J106" s="264"/>
      <c r="K106" s="45"/>
      <c r="L106" s="700">
        <f t="shared" si="91"/>
        <v>0</v>
      </c>
      <c r="M106" s="230">
        <v>100</v>
      </c>
      <c r="N106" s="45"/>
      <c r="O106" s="705">
        <f t="shared" si="92"/>
        <v>100</v>
      </c>
      <c r="P106" s="291"/>
      <c r="Q106" s="297"/>
    </row>
    <row r="107" spans="1:17" ht="24" hidden="1" x14ac:dyDescent="0.25">
      <c r="A107" s="30">
        <v>2246</v>
      </c>
      <c r="B107" s="43" t="s">
        <v>104</v>
      </c>
      <c r="C107" s="190">
        <f t="shared" si="23"/>
        <v>0</v>
      </c>
      <c r="D107" s="264"/>
      <c r="E107" s="45"/>
      <c r="F107" s="700">
        <f t="shared" si="89"/>
        <v>0</v>
      </c>
      <c r="G107" s="230"/>
      <c r="H107" s="45"/>
      <c r="I107" s="705">
        <f t="shared" si="90"/>
        <v>0</v>
      </c>
      <c r="J107" s="264"/>
      <c r="K107" s="45"/>
      <c r="L107" s="700">
        <f t="shared" si="91"/>
        <v>0</v>
      </c>
      <c r="M107" s="230"/>
      <c r="N107" s="45"/>
      <c r="O107" s="705">
        <f t="shared" si="92"/>
        <v>0</v>
      </c>
      <c r="P107" s="291"/>
      <c r="Q107" s="297"/>
    </row>
    <row r="108" spans="1:17" x14ac:dyDescent="0.25">
      <c r="A108" s="30">
        <v>2247</v>
      </c>
      <c r="B108" s="43" t="s">
        <v>105</v>
      </c>
      <c r="C108" s="190">
        <f t="shared" si="23"/>
        <v>200</v>
      </c>
      <c r="D108" s="264">
        <v>200</v>
      </c>
      <c r="E108" s="705"/>
      <c r="F108" s="291">
        <f t="shared" si="89"/>
        <v>200</v>
      </c>
      <c r="G108" s="230"/>
      <c r="H108" s="705"/>
      <c r="I108" s="291">
        <f t="shared" si="90"/>
        <v>0</v>
      </c>
      <c r="J108" s="264"/>
      <c r="K108" s="45"/>
      <c r="L108" s="700">
        <f t="shared" si="91"/>
        <v>0</v>
      </c>
      <c r="M108" s="230"/>
      <c r="N108" s="45"/>
      <c r="O108" s="705">
        <f t="shared" si="92"/>
        <v>0</v>
      </c>
      <c r="P108" s="291"/>
      <c r="Q108" s="297"/>
    </row>
    <row r="109" spans="1:17" ht="24" hidden="1" x14ac:dyDescent="0.25">
      <c r="A109" s="30">
        <v>2248</v>
      </c>
      <c r="B109" s="43" t="s">
        <v>106</v>
      </c>
      <c r="C109" s="190">
        <f t="shared" si="23"/>
        <v>0</v>
      </c>
      <c r="D109" s="264"/>
      <c r="E109" s="45"/>
      <c r="F109" s="700">
        <f t="shared" si="89"/>
        <v>0</v>
      </c>
      <c r="G109" s="230"/>
      <c r="H109" s="45"/>
      <c r="I109" s="705">
        <f t="shared" si="90"/>
        <v>0</v>
      </c>
      <c r="J109" s="264"/>
      <c r="K109" s="45"/>
      <c r="L109" s="700">
        <f t="shared" si="91"/>
        <v>0</v>
      </c>
      <c r="M109" s="230"/>
      <c r="N109" s="45"/>
      <c r="O109" s="705">
        <f t="shared" si="92"/>
        <v>0</v>
      </c>
      <c r="P109" s="291"/>
      <c r="Q109" s="297"/>
    </row>
    <row r="110" spans="1:17" ht="24" x14ac:dyDescent="0.25">
      <c r="A110" s="30">
        <v>2249</v>
      </c>
      <c r="B110" s="43" t="s">
        <v>107</v>
      </c>
      <c r="C110" s="190">
        <f t="shared" si="23"/>
        <v>35</v>
      </c>
      <c r="D110" s="264">
        <v>35</v>
      </c>
      <c r="E110" s="705"/>
      <c r="F110" s="291">
        <f t="shared" si="89"/>
        <v>35</v>
      </c>
      <c r="G110" s="230"/>
      <c r="H110" s="705"/>
      <c r="I110" s="291">
        <f t="shared" si="90"/>
        <v>0</v>
      </c>
      <c r="J110" s="264"/>
      <c r="K110" s="45"/>
      <c r="L110" s="700">
        <f t="shared" si="91"/>
        <v>0</v>
      </c>
      <c r="M110" s="230"/>
      <c r="N110" s="45"/>
      <c r="O110" s="705">
        <f t="shared" si="92"/>
        <v>0</v>
      </c>
      <c r="P110" s="291"/>
      <c r="Q110" s="297"/>
    </row>
    <row r="111" spans="1:17" x14ac:dyDescent="0.25">
      <c r="A111" s="75">
        <v>2250</v>
      </c>
      <c r="B111" s="43" t="s">
        <v>108</v>
      </c>
      <c r="C111" s="190">
        <f t="shared" si="23"/>
        <v>166</v>
      </c>
      <c r="D111" s="132">
        <f t="shared" ref="D111:E111" si="93">SUM(D112:D114)</f>
        <v>166</v>
      </c>
      <c r="E111" s="91">
        <f t="shared" si="93"/>
        <v>0</v>
      </c>
      <c r="F111" s="899">
        <f>SUM(F112:F114)</f>
        <v>166</v>
      </c>
      <c r="G111" s="231">
        <f t="shared" ref="G111:N111" si="94">SUM(G112:G114)</f>
        <v>0</v>
      </c>
      <c r="H111" s="91">
        <f t="shared" si="94"/>
        <v>0</v>
      </c>
      <c r="I111" s="899">
        <f t="shared" si="94"/>
        <v>0</v>
      </c>
      <c r="J111" s="132">
        <f t="shared" si="94"/>
        <v>0</v>
      </c>
      <c r="K111" s="76">
        <f t="shared" si="94"/>
        <v>0</v>
      </c>
      <c r="L111" s="95">
        <f t="shared" si="94"/>
        <v>0</v>
      </c>
      <c r="M111" s="231">
        <f t="shared" si="94"/>
        <v>0</v>
      </c>
      <c r="N111" s="76">
        <f t="shared" si="94"/>
        <v>0</v>
      </c>
      <c r="O111" s="91">
        <f>SUM(O112:O114)</f>
        <v>0</v>
      </c>
      <c r="P111" s="291"/>
      <c r="Q111" s="297"/>
    </row>
    <row r="112" spans="1:17" x14ac:dyDescent="0.25">
      <c r="A112" s="30">
        <v>2251</v>
      </c>
      <c r="B112" s="43" t="s">
        <v>109</v>
      </c>
      <c r="C112" s="190">
        <f t="shared" si="23"/>
        <v>166</v>
      </c>
      <c r="D112" s="264">
        <v>166</v>
      </c>
      <c r="E112" s="705"/>
      <c r="F112" s="291">
        <f t="shared" ref="F112:F114" si="95">D112+E112</f>
        <v>166</v>
      </c>
      <c r="G112" s="230"/>
      <c r="H112" s="705"/>
      <c r="I112" s="291">
        <f t="shared" ref="I112:I114" si="96">G112+H112</f>
        <v>0</v>
      </c>
      <c r="J112" s="264"/>
      <c r="K112" s="45"/>
      <c r="L112" s="700">
        <f t="shared" ref="L112:L114" si="97">J112+K112</f>
        <v>0</v>
      </c>
      <c r="M112" s="230"/>
      <c r="N112" s="45"/>
      <c r="O112" s="705">
        <f t="shared" ref="O112:O114" si="98">M112+N112</f>
        <v>0</v>
      </c>
      <c r="P112" s="291"/>
      <c r="Q112" s="297"/>
    </row>
    <row r="113" spans="1:17" ht="24" hidden="1" x14ac:dyDescent="0.25">
      <c r="A113" s="30">
        <v>2252</v>
      </c>
      <c r="B113" s="43" t="s">
        <v>110</v>
      </c>
      <c r="C113" s="190">
        <f t="shared" ref="C113:C176" si="99">SUM(F113,I113,L113,O113)</f>
        <v>0</v>
      </c>
      <c r="D113" s="264"/>
      <c r="E113" s="45"/>
      <c r="F113" s="700">
        <f t="shared" si="95"/>
        <v>0</v>
      </c>
      <c r="G113" s="230"/>
      <c r="H113" s="45"/>
      <c r="I113" s="705">
        <f t="shared" si="96"/>
        <v>0</v>
      </c>
      <c r="J113" s="264"/>
      <c r="K113" s="45"/>
      <c r="L113" s="700">
        <f t="shared" si="97"/>
        <v>0</v>
      </c>
      <c r="M113" s="230"/>
      <c r="N113" s="45"/>
      <c r="O113" s="705">
        <f t="shared" si="98"/>
        <v>0</v>
      </c>
      <c r="P113" s="291"/>
      <c r="Q113" s="297"/>
    </row>
    <row r="114" spans="1:17" ht="24" hidden="1" x14ac:dyDescent="0.25">
      <c r="A114" s="30">
        <v>2259</v>
      </c>
      <c r="B114" s="43" t="s">
        <v>111</v>
      </c>
      <c r="C114" s="190">
        <f t="shared" si="99"/>
        <v>0</v>
      </c>
      <c r="D114" s="264"/>
      <c r="E114" s="45"/>
      <c r="F114" s="700">
        <f t="shared" si="95"/>
        <v>0</v>
      </c>
      <c r="G114" s="230"/>
      <c r="H114" s="45"/>
      <c r="I114" s="705">
        <f t="shared" si="96"/>
        <v>0</v>
      </c>
      <c r="J114" s="264"/>
      <c r="K114" s="45"/>
      <c r="L114" s="700">
        <f t="shared" si="97"/>
        <v>0</v>
      </c>
      <c r="M114" s="230"/>
      <c r="N114" s="45"/>
      <c r="O114" s="705">
        <f t="shared" si="98"/>
        <v>0</v>
      </c>
      <c r="P114" s="291"/>
      <c r="Q114" s="297"/>
    </row>
    <row r="115" spans="1:17" x14ac:dyDescent="0.25">
      <c r="A115" s="75">
        <v>2260</v>
      </c>
      <c r="B115" s="43" t="s">
        <v>112</v>
      </c>
      <c r="C115" s="190">
        <f t="shared" si="99"/>
        <v>370</v>
      </c>
      <c r="D115" s="132">
        <f t="shared" ref="D115:E115" si="100">SUM(D116:D120)</f>
        <v>120</v>
      </c>
      <c r="E115" s="91">
        <f t="shared" si="100"/>
        <v>0</v>
      </c>
      <c r="F115" s="899">
        <f>SUM(F116:F120)</f>
        <v>120</v>
      </c>
      <c r="G115" s="231">
        <f t="shared" ref="G115:N115" si="101">SUM(G116:G120)</f>
        <v>0</v>
      </c>
      <c r="H115" s="91">
        <f t="shared" si="101"/>
        <v>0</v>
      </c>
      <c r="I115" s="899">
        <f t="shared" si="101"/>
        <v>0</v>
      </c>
      <c r="J115" s="132">
        <f t="shared" si="101"/>
        <v>0</v>
      </c>
      <c r="K115" s="76">
        <f t="shared" si="101"/>
        <v>0</v>
      </c>
      <c r="L115" s="95">
        <f t="shared" si="101"/>
        <v>0</v>
      </c>
      <c r="M115" s="231">
        <f t="shared" si="101"/>
        <v>250</v>
      </c>
      <c r="N115" s="76">
        <f t="shared" si="101"/>
        <v>0</v>
      </c>
      <c r="O115" s="91">
        <f>SUM(O116:O120)</f>
        <v>250</v>
      </c>
      <c r="P115" s="291"/>
      <c r="Q115" s="297"/>
    </row>
    <row r="116" spans="1:17" hidden="1" x14ac:dyDescent="0.25">
      <c r="A116" s="30">
        <v>2261</v>
      </c>
      <c r="B116" s="43" t="s">
        <v>113</v>
      </c>
      <c r="C116" s="190">
        <f t="shared" si="99"/>
        <v>0</v>
      </c>
      <c r="D116" s="264"/>
      <c r="E116" s="45"/>
      <c r="F116" s="700">
        <f t="shared" ref="F116:F120" si="102">D116+E116</f>
        <v>0</v>
      </c>
      <c r="G116" s="230"/>
      <c r="H116" s="45"/>
      <c r="I116" s="705">
        <f t="shared" ref="I116:I120" si="103">G116+H116</f>
        <v>0</v>
      </c>
      <c r="J116" s="264"/>
      <c r="K116" s="45"/>
      <c r="L116" s="700">
        <f t="shared" ref="L116:L120" si="104">J116+K116</f>
        <v>0</v>
      </c>
      <c r="M116" s="230"/>
      <c r="N116" s="45"/>
      <c r="O116" s="705">
        <f t="shared" ref="O116:O120" si="105">M116+N116</f>
        <v>0</v>
      </c>
      <c r="P116" s="291"/>
      <c r="Q116" s="297"/>
    </row>
    <row r="117" spans="1:17" x14ac:dyDescent="0.25">
      <c r="A117" s="30">
        <v>2262</v>
      </c>
      <c r="B117" s="43" t="s">
        <v>114</v>
      </c>
      <c r="C117" s="190">
        <f t="shared" si="99"/>
        <v>250</v>
      </c>
      <c r="D117" s="264"/>
      <c r="E117" s="705"/>
      <c r="F117" s="291">
        <f t="shared" si="102"/>
        <v>0</v>
      </c>
      <c r="G117" s="230"/>
      <c r="H117" s="705"/>
      <c r="I117" s="291">
        <f t="shared" si="103"/>
        <v>0</v>
      </c>
      <c r="J117" s="264"/>
      <c r="K117" s="45"/>
      <c r="L117" s="700">
        <f t="shared" si="104"/>
        <v>0</v>
      </c>
      <c r="M117" s="230">
        <v>250</v>
      </c>
      <c r="N117" s="45"/>
      <c r="O117" s="705">
        <f t="shared" si="105"/>
        <v>250</v>
      </c>
      <c r="P117" s="291"/>
      <c r="Q117" s="297"/>
    </row>
    <row r="118" spans="1:17" hidden="1" x14ac:dyDescent="0.25">
      <c r="A118" s="30">
        <v>2263</v>
      </c>
      <c r="B118" s="43" t="s">
        <v>115</v>
      </c>
      <c r="C118" s="190">
        <f t="shared" si="99"/>
        <v>0</v>
      </c>
      <c r="D118" s="264"/>
      <c r="E118" s="45"/>
      <c r="F118" s="700">
        <f t="shared" si="102"/>
        <v>0</v>
      </c>
      <c r="G118" s="230"/>
      <c r="H118" s="45"/>
      <c r="I118" s="705">
        <f t="shared" si="103"/>
        <v>0</v>
      </c>
      <c r="J118" s="264"/>
      <c r="K118" s="45"/>
      <c r="L118" s="700">
        <f t="shared" si="104"/>
        <v>0</v>
      </c>
      <c r="M118" s="230"/>
      <c r="N118" s="45"/>
      <c r="O118" s="705">
        <f t="shared" si="105"/>
        <v>0</v>
      </c>
      <c r="P118" s="291"/>
      <c r="Q118" s="297"/>
    </row>
    <row r="119" spans="1:17" ht="24" x14ac:dyDescent="0.25">
      <c r="A119" s="30">
        <v>2264</v>
      </c>
      <c r="B119" s="43" t="s">
        <v>116</v>
      </c>
      <c r="C119" s="190">
        <f t="shared" si="99"/>
        <v>73</v>
      </c>
      <c r="D119" s="264">
        <v>73</v>
      </c>
      <c r="E119" s="705"/>
      <c r="F119" s="291">
        <f t="shared" si="102"/>
        <v>73</v>
      </c>
      <c r="G119" s="230"/>
      <c r="H119" s="705"/>
      <c r="I119" s="291">
        <f t="shared" si="103"/>
        <v>0</v>
      </c>
      <c r="J119" s="264"/>
      <c r="K119" s="45"/>
      <c r="L119" s="700">
        <f t="shared" si="104"/>
        <v>0</v>
      </c>
      <c r="M119" s="230"/>
      <c r="N119" s="45"/>
      <c r="O119" s="705">
        <f t="shared" si="105"/>
        <v>0</v>
      </c>
      <c r="P119" s="291"/>
      <c r="Q119" s="297"/>
    </row>
    <row r="120" spans="1:17" x14ac:dyDescent="0.25">
      <c r="A120" s="30">
        <v>2269</v>
      </c>
      <c r="B120" s="43" t="s">
        <v>117</v>
      </c>
      <c r="C120" s="190">
        <f t="shared" si="99"/>
        <v>47</v>
      </c>
      <c r="D120" s="264">
        <v>47</v>
      </c>
      <c r="E120" s="705"/>
      <c r="F120" s="291">
        <f t="shared" si="102"/>
        <v>47</v>
      </c>
      <c r="G120" s="230"/>
      <c r="H120" s="705"/>
      <c r="I120" s="291">
        <f t="shared" si="103"/>
        <v>0</v>
      </c>
      <c r="J120" s="264"/>
      <c r="K120" s="45"/>
      <c r="L120" s="700">
        <f t="shared" si="104"/>
        <v>0</v>
      </c>
      <c r="M120" s="230"/>
      <c r="N120" s="45"/>
      <c r="O120" s="705">
        <f t="shared" si="105"/>
        <v>0</v>
      </c>
      <c r="P120" s="291"/>
      <c r="Q120" s="297"/>
    </row>
    <row r="121" spans="1:17" x14ac:dyDescent="0.25">
      <c r="A121" s="75">
        <v>2270</v>
      </c>
      <c r="B121" s="43" t="s">
        <v>118</v>
      </c>
      <c r="C121" s="190">
        <f t="shared" si="99"/>
        <v>661</v>
      </c>
      <c r="D121" s="132">
        <f t="shared" ref="D121:E121" si="106">SUM(D122:D126)</f>
        <v>461</v>
      </c>
      <c r="E121" s="91">
        <f t="shared" si="106"/>
        <v>0</v>
      </c>
      <c r="F121" s="899">
        <f>SUM(F122:F126)</f>
        <v>461</v>
      </c>
      <c r="G121" s="231">
        <f t="shared" ref="G121:N121" si="107">SUM(G122:G126)</f>
        <v>0</v>
      </c>
      <c r="H121" s="91">
        <f t="shared" si="107"/>
        <v>0</v>
      </c>
      <c r="I121" s="899">
        <f t="shared" si="107"/>
        <v>0</v>
      </c>
      <c r="J121" s="132">
        <f t="shared" si="107"/>
        <v>0</v>
      </c>
      <c r="K121" s="76">
        <f t="shared" si="107"/>
        <v>0</v>
      </c>
      <c r="L121" s="95">
        <f t="shared" si="107"/>
        <v>0</v>
      </c>
      <c r="M121" s="231">
        <f t="shared" si="107"/>
        <v>200</v>
      </c>
      <c r="N121" s="76">
        <f t="shared" si="107"/>
        <v>0</v>
      </c>
      <c r="O121" s="91">
        <f>SUM(O122:O126)</f>
        <v>200</v>
      </c>
      <c r="P121" s="291"/>
      <c r="Q121" s="297"/>
    </row>
    <row r="122" spans="1:17" hidden="1" x14ac:dyDescent="0.25">
      <c r="A122" s="30">
        <v>2272</v>
      </c>
      <c r="B122" s="94" t="s">
        <v>119</v>
      </c>
      <c r="C122" s="190">
        <f t="shared" si="99"/>
        <v>0</v>
      </c>
      <c r="D122" s="264"/>
      <c r="E122" s="45"/>
      <c r="F122" s="700">
        <f t="shared" ref="F122:F126" si="108">D122+E122</f>
        <v>0</v>
      </c>
      <c r="G122" s="230"/>
      <c r="H122" s="45"/>
      <c r="I122" s="705">
        <f t="shared" ref="I122:I126" si="109">G122+H122</f>
        <v>0</v>
      </c>
      <c r="J122" s="264"/>
      <c r="K122" s="45"/>
      <c r="L122" s="700">
        <f t="shared" ref="L122:L126" si="110">J122+K122</f>
        <v>0</v>
      </c>
      <c r="M122" s="230"/>
      <c r="N122" s="45"/>
      <c r="O122" s="705">
        <f t="shared" ref="O122:O126" si="111">M122+N122</f>
        <v>0</v>
      </c>
      <c r="P122" s="291"/>
      <c r="Q122" s="297"/>
    </row>
    <row r="123" spans="1:17" ht="24" hidden="1" x14ac:dyDescent="0.25">
      <c r="A123" s="30">
        <v>2274</v>
      </c>
      <c r="B123" s="120" t="s">
        <v>306</v>
      </c>
      <c r="C123" s="190">
        <f t="shared" si="99"/>
        <v>0</v>
      </c>
      <c r="D123" s="264"/>
      <c r="E123" s="45"/>
      <c r="F123" s="700">
        <f t="shared" si="108"/>
        <v>0</v>
      </c>
      <c r="G123" s="230"/>
      <c r="H123" s="45"/>
      <c r="I123" s="705">
        <f t="shared" si="109"/>
        <v>0</v>
      </c>
      <c r="J123" s="264"/>
      <c r="K123" s="45"/>
      <c r="L123" s="700">
        <f t="shared" si="110"/>
        <v>0</v>
      </c>
      <c r="M123" s="230"/>
      <c r="N123" s="45"/>
      <c r="O123" s="705">
        <f t="shared" si="111"/>
        <v>0</v>
      </c>
      <c r="P123" s="291"/>
      <c r="Q123" s="297"/>
    </row>
    <row r="124" spans="1:17" ht="24" hidden="1" x14ac:dyDescent="0.25">
      <c r="A124" s="30">
        <v>2275</v>
      </c>
      <c r="B124" s="43" t="s">
        <v>120</v>
      </c>
      <c r="C124" s="190">
        <f t="shared" si="99"/>
        <v>0</v>
      </c>
      <c r="D124" s="264"/>
      <c r="E124" s="45"/>
      <c r="F124" s="700">
        <f t="shared" si="108"/>
        <v>0</v>
      </c>
      <c r="G124" s="230"/>
      <c r="H124" s="45"/>
      <c r="I124" s="705">
        <f t="shared" si="109"/>
        <v>0</v>
      </c>
      <c r="J124" s="264"/>
      <c r="K124" s="45"/>
      <c r="L124" s="700">
        <f t="shared" si="110"/>
        <v>0</v>
      </c>
      <c r="M124" s="230"/>
      <c r="N124" s="45"/>
      <c r="O124" s="705">
        <f t="shared" si="111"/>
        <v>0</v>
      </c>
      <c r="P124" s="291"/>
      <c r="Q124" s="297"/>
    </row>
    <row r="125" spans="1:17" ht="36" hidden="1" x14ac:dyDescent="0.25">
      <c r="A125" s="30">
        <v>2276</v>
      </c>
      <c r="B125" s="43" t="s">
        <v>121</v>
      </c>
      <c r="C125" s="190">
        <f t="shared" si="99"/>
        <v>0</v>
      </c>
      <c r="D125" s="264"/>
      <c r="E125" s="45"/>
      <c r="F125" s="700">
        <f t="shared" si="108"/>
        <v>0</v>
      </c>
      <c r="G125" s="230"/>
      <c r="H125" s="45"/>
      <c r="I125" s="705">
        <f t="shared" si="109"/>
        <v>0</v>
      </c>
      <c r="J125" s="264"/>
      <c r="K125" s="45"/>
      <c r="L125" s="700">
        <f t="shared" si="110"/>
        <v>0</v>
      </c>
      <c r="M125" s="230"/>
      <c r="N125" s="45"/>
      <c r="O125" s="705">
        <f t="shared" si="111"/>
        <v>0</v>
      </c>
      <c r="P125" s="291"/>
      <c r="Q125" s="297"/>
    </row>
    <row r="126" spans="1:17" ht="24" x14ac:dyDescent="0.25">
      <c r="A126" s="30">
        <v>2279</v>
      </c>
      <c r="B126" s="43" t="s">
        <v>122</v>
      </c>
      <c r="C126" s="190">
        <f t="shared" si="99"/>
        <v>661</v>
      </c>
      <c r="D126" s="264">
        <v>461</v>
      </c>
      <c r="E126" s="705"/>
      <c r="F126" s="291">
        <f t="shared" si="108"/>
        <v>461</v>
      </c>
      <c r="G126" s="230"/>
      <c r="H126" s="705"/>
      <c r="I126" s="291">
        <f t="shared" si="109"/>
        <v>0</v>
      </c>
      <c r="J126" s="264"/>
      <c r="K126" s="45"/>
      <c r="L126" s="700">
        <f t="shared" si="110"/>
        <v>0</v>
      </c>
      <c r="M126" s="230">
        <v>200</v>
      </c>
      <c r="N126" s="45"/>
      <c r="O126" s="705">
        <f t="shared" si="111"/>
        <v>200</v>
      </c>
      <c r="P126" s="291"/>
      <c r="Q126" s="297"/>
    </row>
    <row r="127" spans="1:17" ht="24" hidden="1" x14ac:dyDescent="0.25">
      <c r="A127" s="774">
        <v>2280</v>
      </c>
      <c r="B127" s="40" t="s">
        <v>123</v>
      </c>
      <c r="C127" s="189">
        <f t="shared" si="99"/>
        <v>0</v>
      </c>
      <c r="D127" s="131">
        <f t="shared" ref="D127:O127" si="112">SUM(D128)</f>
        <v>0</v>
      </c>
      <c r="E127" s="79">
        <f>SUM(E128)</f>
        <v>0</v>
      </c>
      <c r="F127" s="176">
        <f t="shared" si="112"/>
        <v>0</v>
      </c>
      <c r="G127" s="233">
        <f t="shared" si="112"/>
        <v>0</v>
      </c>
      <c r="H127" s="79">
        <f t="shared" si="112"/>
        <v>0</v>
      </c>
      <c r="I127" s="90">
        <f t="shared" si="112"/>
        <v>0</v>
      </c>
      <c r="J127" s="131">
        <f t="shared" si="112"/>
        <v>0</v>
      </c>
      <c r="K127" s="79">
        <f t="shared" si="112"/>
        <v>0</v>
      </c>
      <c r="L127" s="176">
        <f t="shared" si="112"/>
        <v>0</v>
      </c>
      <c r="M127" s="233">
        <f t="shared" si="112"/>
        <v>0</v>
      </c>
      <c r="N127" s="79">
        <f t="shared" si="112"/>
        <v>0</v>
      </c>
      <c r="O127" s="91">
        <f t="shared" si="112"/>
        <v>0</v>
      </c>
      <c r="P127" s="291"/>
      <c r="Q127" s="297"/>
    </row>
    <row r="128" spans="1:17" ht="24" hidden="1" x14ac:dyDescent="0.25">
      <c r="A128" s="30">
        <v>2283</v>
      </c>
      <c r="B128" s="43" t="s">
        <v>124</v>
      </c>
      <c r="C128" s="190">
        <f t="shared" si="99"/>
        <v>0</v>
      </c>
      <c r="D128" s="264"/>
      <c r="E128" s="45"/>
      <c r="F128" s="700">
        <f>D128+E128</f>
        <v>0</v>
      </c>
      <c r="G128" s="230"/>
      <c r="H128" s="45"/>
      <c r="I128" s="705">
        <f>G128+H128</f>
        <v>0</v>
      </c>
      <c r="J128" s="264"/>
      <c r="K128" s="45"/>
      <c r="L128" s="700">
        <f>J128+K128</f>
        <v>0</v>
      </c>
      <c r="M128" s="230"/>
      <c r="N128" s="45"/>
      <c r="O128" s="705">
        <f>M128+N128</f>
        <v>0</v>
      </c>
      <c r="P128" s="291"/>
      <c r="Q128" s="297"/>
    </row>
    <row r="129" spans="1:17" ht="38.25" customHeight="1" x14ac:dyDescent="0.25">
      <c r="A129" s="35">
        <v>2300</v>
      </c>
      <c r="B129" s="72" t="s">
        <v>125</v>
      </c>
      <c r="C129" s="188">
        <f t="shared" si="99"/>
        <v>83458</v>
      </c>
      <c r="D129" s="130">
        <f t="shared" ref="D129:E129" si="113">SUM(D130,D135,D139,D140,D143,D150,D158,D159,D162)</f>
        <v>78782</v>
      </c>
      <c r="E129" s="123">
        <f t="shared" si="113"/>
        <v>0</v>
      </c>
      <c r="F129" s="898">
        <f>SUM(F130,F135,F139,F140,F143,F150,F158,F159,F162)</f>
        <v>78782</v>
      </c>
      <c r="G129" s="228">
        <f t="shared" ref="G129:N129" si="114">SUM(G130,G135,G139,G140,G143,G150,G158,G159,G162)</f>
        <v>0</v>
      </c>
      <c r="H129" s="123">
        <f t="shared" si="114"/>
        <v>0</v>
      </c>
      <c r="I129" s="898">
        <f t="shared" si="114"/>
        <v>0</v>
      </c>
      <c r="J129" s="130">
        <f t="shared" si="114"/>
        <v>4130</v>
      </c>
      <c r="K129" s="38">
        <f t="shared" si="114"/>
        <v>0</v>
      </c>
      <c r="L129" s="175">
        <f t="shared" si="114"/>
        <v>4130</v>
      </c>
      <c r="M129" s="228">
        <f t="shared" si="114"/>
        <v>546</v>
      </c>
      <c r="N129" s="38">
        <f t="shared" si="114"/>
        <v>0</v>
      </c>
      <c r="O129" s="123">
        <f>SUM(O130,O135,O139,O140,O143,O150,O158,O159,O162)</f>
        <v>546</v>
      </c>
      <c r="P129" s="293"/>
      <c r="Q129" s="297"/>
    </row>
    <row r="130" spans="1:17" ht="24" x14ac:dyDescent="0.25">
      <c r="A130" s="774">
        <v>2310</v>
      </c>
      <c r="B130" s="40" t="s">
        <v>126</v>
      </c>
      <c r="C130" s="189">
        <f t="shared" si="99"/>
        <v>2354</v>
      </c>
      <c r="D130" s="131">
        <f t="shared" ref="D130:O130" si="115">SUM(D131:D134)</f>
        <v>2054</v>
      </c>
      <c r="E130" s="90">
        <f t="shared" si="115"/>
        <v>0</v>
      </c>
      <c r="F130" s="900">
        <f t="shared" si="115"/>
        <v>2054</v>
      </c>
      <c r="G130" s="233">
        <f t="shared" si="115"/>
        <v>0</v>
      </c>
      <c r="H130" s="90">
        <f t="shared" si="115"/>
        <v>0</v>
      </c>
      <c r="I130" s="900">
        <f t="shared" si="115"/>
        <v>0</v>
      </c>
      <c r="J130" s="131">
        <f t="shared" si="115"/>
        <v>0</v>
      </c>
      <c r="K130" s="79">
        <f t="shared" si="115"/>
        <v>0</v>
      </c>
      <c r="L130" s="176">
        <f t="shared" si="115"/>
        <v>0</v>
      </c>
      <c r="M130" s="233">
        <f t="shared" si="115"/>
        <v>300</v>
      </c>
      <c r="N130" s="79">
        <f t="shared" si="115"/>
        <v>0</v>
      </c>
      <c r="O130" s="90">
        <f t="shared" si="115"/>
        <v>300</v>
      </c>
      <c r="P130" s="290"/>
      <c r="Q130" s="297"/>
    </row>
    <row r="131" spans="1:17" x14ac:dyDescent="0.25">
      <c r="A131" s="30">
        <v>2311</v>
      </c>
      <c r="B131" s="43" t="s">
        <v>127</v>
      </c>
      <c r="C131" s="190">
        <f t="shared" si="99"/>
        <v>854</v>
      </c>
      <c r="D131" s="264">
        <v>754</v>
      </c>
      <c r="E131" s="705"/>
      <c r="F131" s="291">
        <f t="shared" ref="F131:F134" si="116">D131+E131</f>
        <v>754</v>
      </c>
      <c r="G131" s="230"/>
      <c r="H131" s="705"/>
      <c r="I131" s="291">
        <f t="shared" ref="I131:I134" si="117">G131+H131</f>
        <v>0</v>
      </c>
      <c r="J131" s="264"/>
      <c r="K131" s="45"/>
      <c r="L131" s="700">
        <f t="shared" ref="L131:L134" si="118">J131+K131</f>
        <v>0</v>
      </c>
      <c r="M131" s="230">
        <v>100</v>
      </c>
      <c r="N131" s="45"/>
      <c r="O131" s="705">
        <f t="shared" ref="O131:O134" si="119">M131+N131</f>
        <v>100</v>
      </c>
      <c r="P131" s="291"/>
      <c r="Q131" s="297"/>
    </row>
    <row r="132" spans="1:17" x14ac:dyDescent="0.25">
      <c r="A132" s="30">
        <v>2312</v>
      </c>
      <c r="B132" s="43" t="s">
        <v>128</v>
      </c>
      <c r="C132" s="190">
        <f t="shared" si="99"/>
        <v>950</v>
      </c>
      <c r="D132" s="264">
        <v>750</v>
      </c>
      <c r="E132" s="705"/>
      <c r="F132" s="291">
        <f t="shared" si="116"/>
        <v>750</v>
      </c>
      <c r="G132" s="230"/>
      <c r="H132" s="705"/>
      <c r="I132" s="291">
        <f t="shared" si="117"/>
        <v>0</v>
      </c>
      <c r="J132" s="264"/>
      <c r="K132" s="45"/>
      <c r="L132" s="700">
        <f t="shared" si="118"/>
        <v>0</v>
      </c>
      <c r="M132" s="230">
        <v>200</v>
      </c>
      <c r="N132" s="45"/>
      <c r="O132" s="705">
        <f t="shared" si="119"/>
        <v>200</v>
      </c>
      <c r="P132" s="291"/>
      <c r="Q132" s="297"/>
    </row>
    <row r="133" spans="1:17" hidden="1" x14ac:dyDescent="0.25">
      <c r="A133" s="30">
        <v>2313</v>
      </c>
      <c r="B133" s="43" t="s">
        <v>129</v>
      </c>
      <c r="C133" s="190">
        <f t="shared" si="99"/>
        <v>0</v>
      </c>
      <c r="D133" s="264"/>
      <c r="E133" s="45"/>
      <c r="F133" s="700">
        <f t="shared" si="116"/>
        <v>0</v>
      </c>
      <c r="G133" s="230"/>
      <c r="H133" s="45"/>
      <c r="I133" s="705">
        <f t="shared" si="117"/>
        <v>0</v>
      </c>
      <c r="J133" s="264"/>
      <c r="K133" s="45"/>
      <c r="L133" s="700">
        <f t="shared" si="118"/>
        <v>0</v>
      </c>
      <c r="M133" s="230"/>
      <c r="N133" s="45"/>
      <c r="O133" s="705">
        <f t="shared" si="119"/>
        <v>0</v>
      </c>
      <c r="P133" s="291"/>
      <c r="Q133" s="297"/>
    </row>
    <row r="134" spans="1:17" ht="47.25" customHeight="1" x14ac:dyDescent="0.25">
      <c r="A134" s="30">
        <v>2314</v>
      </c>
      <c r="B134" s="43" t="s">
        <v>307</v>
      </c>
      <c r="C134" s="190">
        <f t="shared" si="99"/>
        <v>550</v>
      </c>
      <c r="D134" s="264">
        <v>550</v>
      </c>
      <c r="E134" s="705"/>
      <c r="F134" s="291">
        <f t="shared" si="116"/>
        <v>550</v>
      </c>
      <c r="G134" s="230"/>
      <c r="H134" s="705"/>
      <c r="I134" s="291">
        <f t="shared" si="117"/>
        <v>0</v>
      </c>
      <c r="J134" s="264"/>
      <c r="K134" s="45"/>
      <c r="L134" s="700">
        <f t="shared" si="118"/>
        <v>0</v>
      </c>
      <c r="M134" s="230"/>
      <c r="N134" s="45"/>
      <c r="O134" s="705">
        <f t="shared" si="119"/>
        <v>0</v>
      </c>
      <c r="P134" s="291"/>
      <c r="Q134" s="297"/>
    </row>
    <row r="135" spans="1:17" x14ac:dyDescent="0.25">
      <c r="A135" s="75">
        <v>2320</v>
      </c>
      <c r="B135" s="43" t="s">
        <v>130</v>
      </c>
      <c r="C135" s="190">
        <f t="shared" si="99"/>
        <v>27930</v>
      </c>
      <c r="D135" s="132">
        <f t="shared" ref="D135" si="120">SUM(D136:D138)</f>
        <v>26630</v>
      </c>
      <c r="E135" s="91">
        <f>SUM(E136:E138)</f>
        <v>0</v>
      </c>
      <c r="F135" s="899">
        <f>SUM(F136:F138)</f>
        <v>26630</v>
      </c>
      <c r="G135" s="231">
        <f t="shared" ref="G135" si="121">SUM(G136:G138)</f>
        <v>0</v>
      </c>
      <c r="H135" s="91">
        <f>SUM(H136:H138)</f>
        <v>0</v>
      </c>
      <c r="I135" s="899">
        <f t="shared" ref="I135:N135" si="122">SUM(I136:I138)</f>
        <v>0</v>
      </c>
      <c r="J135" s="132">
        <f t="shared" si="122"/>
        <v>1200</v>
      </c>
      <c r="K135" s="76">
        <f t="shared" si="122"/>
        <v>0</v>
      </c>
      <c r="L135" s="95">
        <f t="shared" si="122"/>
        <v>1200</v>
      </c>
      <c r="M135" s="231">
        <f t="shared" si="122"/>
        <v>100</v>
      </c>
      <c r="N135" s="76">
        <f t="shared" si="122"/>
        <v>0</v>
      </c>
      <c r="O135" s="91">
        <f>SUM(O136:O138)</f>
        <v>100</v>
      </c>
      <c r="P135" s="291"/>
      <c r="Q135" s="297"/>
    </row>
    <row r="136" spans="1:17" x14ac:dyDescent="0.25">
      <c r="A136" s="30">
        <v>2321</v>
      </c>
      <c r="B136" s="43" t="s">
        <v>131</v>
      </c>
      <c r="C136" s="190">
        <f t="shared" si="99"/>
        <v>24473</v>
      </c>
      <c r="D136" s="264">
        <v>23273</v>
      </c>
      <c r="E136" s="705"/>
      <c r="F136" s="291">
        <f t="shared" ref="F136:F139" si="123">D136+E136</f>
        <v>23273</v>
      </c>
      <c r="G136" s="230"/>
      <c r="H136" s="705"/>
      <c r="I136" s="291">
        <f t="shared" ref="I136:I139" si="124">G136+H136</f>
        <v>0</v>
      </c>
      <c r="J136" s="264">
        <v>1200</v>
      </c>
      <c r="K136" s="45"/>
      <c r="L136" s="700">
        <f t="shared" ref="L136:L139" si="125">J136+K136</f>
        <v>1200</v>
      </c>
      <c r="M136" s="230"/>
      <c r="N136" s="45"/>
      <c r="O136" s="705">
        <f t="shared" ref="O136:O139" si="126">M136+N136</f>
        <v>0</v>
      </c>
      <c r="P136" s="291"/>
      <c r="Q136" s="297"/>
    </row>
    <row r="137" spans="1:17" x14ac:dyDescent="0.25">
      <c r="A137" s="30">
        <v>2322</v>
      </c>
      <c r="B137" s="43" t="s">
        <v>132</v>
      </c>
      <c r="C137" s="190">
        <f t="shared" si="99"/>
        <v>3457</v>
      </c>
      <c r="D137" s="264">
        <v>3357</v>
      </c>
      <c r="E137" s="705"/>
      <c r="F137" s="291">
        <f t="shared" si="123"/>
        <v>3357</v>
      </c>
      <c r="G137" s="230"/>
      <c r="H137" s="705"/>
      <c r="I137" s="291">
        <f t="shared" si="124"/>
        <v>0</v>
      </c>
      <c r="J137" s="264"/>
      <c r="K137" s="45"/>
      <c r="L137" s="700">
        <f t="shared" si="125"/>
        <v>0</v>
      </c>
      <c r="M137" s="230">
        <v>100</v>
      </c>
      <c r="N137" s="45"/>
      <c r="O137" s="705">
        <f t="shared" si="126"/>
        <v>100</v>
      </c>
      <c r="P137" s="291"/>
      <c r="Q137" s="297"/>
    </row>
    <row r="138" spans="1:17" ht="10.5" hidden="1" customHeight="1" x14ac:dyDescent="0.25">
      <c r="A138" s="30">
        <v>2329</v>
      </c>
      <c r="B138" s="43" t="s">
        <v>133</v>
      </c>
      <c r="C138" s="190">
        <f t="shared" si="99"/>
        <v>0</v>
      </c>
      <c r="D138" s="264"/>
      <c r="E138" s="45"/>
      <c r="F138" s="700">
        <f t="shared" si="123"/>
        <v>0</v>
      </c>
      <c r="G138" s="230"/>
      <c r="H138" s="45"/>
      <c r="I138" s="705">
        <f t="shared" si="124"/>
        <v>0</v>
      </c>
      <c r="J138" s="264"/>
      <c r="K138" s="45"/>
      <c r="L138" s="700">
        <f t="shared" si="125"/>
        <v>0</v>
      </c>
      <c r="M138" s="230"/>
      <c r="N138" s="45"/>
      <c r="O138" s="705">
        <f t="shared" si="126"/>
        <v>0</v>
      </c>
      <c r="P138" s="291"/>
      <c r="Q138" s="297"/>
    </row>
    <row r="139" spans="1:17" hidden="1" x14ac:dyDescent="0.25">
      <c r="A139" s="75">
        <v>2330</v>
      </c>
      <c r="B139" s="43" t="s">
        <v>134</v>
      </c>
      <c r="C139" s="190">
        <f t="shared" si="99"/>
        <v>0</v>
      </c>
      <c r="D139" s="264"/>
      <c r="E139" s="45"/>
      <c r="F139" s="700">
        <f t="shared" si="123"/>
        <v>0</v>
      </c>
      <c r="G139" s="230"/>
      <c r="H139" s="45"/>
      <c r="I139" s="705">
        <f t="shared" si="124"/>
        <v>0</v>
      </c>
      <c r="J139" s="264"/>
      <c r="K139" s="45"/>
      <c r="L139" s="700">
        <f t="shared" si="125"/>
        <v>0</v>
      </c>
      <c r="M139" s="230"/>
      <c r="N139" s="45"/>
      <c r="O139" s="705">
        <f t="shared" si="126"/>
        <v>0</v>
      </c>
      <c r="P139" s="291"/>
      <c r="Q139" s="297"/>
    </row>
    <row r="140" spans="1:17" ht="48" x14ac:dyDescent="0.25">
      <c r="A140" s="75">
        <v>2340</v>
      </c>
      <c r="B140" s="43" t="s">
        <v>135</v>
      </c>
      <c r="C140" s="190">
        <f t="shared" si="99"/>
        <v>1400</v>
      </c>
      <c r="D140" s="132">
        <f t="shared" ref="D140" si="127">SUM(D141:D142)</f>
        <v>800</v>
      </c>
      <c r="E140" s="91">
        <f>SUM(E141:E142)</f>
        <v>600</v>
      </c>
      <c r="F140" s="899">
        <f>SUM(F141:F142)</f>
        <v>1400</v>
      </c>
      <c r="G140" s="231">
        <f t="shared" ref="G140:N140" si="128">SUM(G141:G142)</f>
        <v>0</v>
      </c>
      <c r="H140" s="91">
        <f t="shared" si="128"/>
        <v>0</v>
      </c>
      <c r="I140" s="899">
        <f t="shared" si="128"/>
        <v>0</v>
      </c>
      <c r="J140" s="132">
        <f t="shared" si="128"/>
        <v>0</v>
      </c>
      <c r="K140" s="76">
        <f t="shared" si="128"/>
        <v>0</v>
      </c>
      <c r="L140" s="95">
        <f t="shared" si="128"/>
        <v>0</v>
      </c>
      <c r="M140" s="231">
        <f t="shared" si="128"/>
        <v>0</v>
      </c>
      <c r="N140" s="76">
        <f t="shared" si="128"/>
        <v>0</v>
      </c>
      <c r="O140" s="91">
        <f>SUM(O141:O142)</f>
        <v>0</v>
      </c>
      <c r="P140" s="291"/>
      <c r="Q140" s="297"/>
    </row>
    <row r="141" spans="1:17" ht="48" x14ac:dyDescent="0.25">
      <c r="A141" s="30">
        <v>2341</v>
      </c>
      <c r="B141" s="43" t="s">
        <v>136</v>
      </c>
      <c r="C141" s="190">
        <f t="shared" si="99"/>
        <v>1400</v>
      </c>
      <c r="D141" s="264">
        <v>800</v>
      </c>
      <c r="E141" s="705">
        <v>600</v>
      </c>
      <c r="F141" s="291">
        <f t="shared" ref="F141:F142" si="129">D141+E141</f>
        <v>1400</v>
      </c>
      <c r="G141" s="230"/>
      <c r="H141" s="705"/>
      <c r="I141" s="291">
        <f t="shared" ref="I141:I142" si="130">G141+H141</f>
        <v>0</v>
      </c>
      <c r="J141" s="264"/>
      <c r="K141" s="45"/>
      <c r="L141" s="700">
        <f t="shared" ref="L141:L142" si="131">J141+K141</f>
        <v>0</v>
      </c>
      <c r="M141" s="230"/>
      <c r="N141" s="45"/>
      <c r="O141" s="705">
        <f t="shared" ref="O141:O142" si="132">M141+N141</f>
        <v>0</v>
      </c>
      <c r="P141" s="333" t="s">
        <v>676</v>
      </c>
      <c r="Q141" s="297"/>
    </row>
    <row r="142" spans="1:17" ht="24" hidden="1" x14ac:dyDescent="0.25">
      <c r="A142" s="30">
        <v>2344</v>
      </c>
      <c r="B142" s="43" t="s">
        <v>137</v>
      </c>
      <c r="C142" s="190">
        <f t="shared" si="99"/>
        <v>0</v>
      </c>
      <c r="D142" s="264"/>
      <c r="E142" s="45"/>
      <c r="F142" s="700">
        <f t="shared" si="129"/>
        <v>0</v>
      </c>
      <c r="G142" s="230"/>
      <c r="H142" s="45"/>
      <c r="I142" s="705">
        <f t="shared" si="130"/>
        <v>0</v>
      </c>
      <c r="J142" s="264"/>
      <c r="K142" s="45"/>
      <c r="L142" s="700">
        <f t="shared" si="131"/>
        <v>0</v>
      </c>
      <c r="M142" s="230"/>
      <c r="N142" s="45"/>
      <c r="O142" s="705">
        <f t="shared" si="132"/>
        <v>0</v>
      </c>
      <c r="P142" s="291"/>
      <c r="Q142" s="297"/>
    </row>
    <row r="143" spans="1:17" ht="24" x14ac:dyDescent="0.25">
      <c r="A143" s="73">
        <v>2350</v>
      </c>
      <c r="B143" s="58" t="s">
        <v>138</v>
      </c>
      <c r="C143" s="195">
        <f t="shared" si="99"/>
        <v>2990</v>
      </c>
      <c r="D143" s="86">
        <f t="shared" ref="D143" si="133">SUM(D144:D149)</f>
        <v>2990</v>
      </c>
      <c r="E143" s="154">
        <f>SUM(E144:E149)</f>
        <v>0</v>
      </c>
      <c r="F143" s="907">
        <f>SUM(F144:F149)</f>
        <v>2990</v>
      </c>
      <c r="G143" s="229">
        <f t="shared" ref="G143:N143" si="134">SUM(G144:G149)</f>
        <v>0</v>
      </c>
      <c r="H143" s="154">
        <f t="shared" si="134"/>
        <v>0</v>
      </c>
      <c r="I143" s="907">
        <f t="shared" si="134"/>
        <v>0</v>
      </c>
      <c r="J143" s="86">
        <f t="shared" si="134"/>
        <v>0</v>
      </c>
      <c r="K143" s="74">
        <f t="shared" si="134"/>
        <v>0</v>
      </c>
      <c r="L143" s="174">
        <f t="shared" si="134"/>
        <v>0</v>
      </c>
      <c r="M143" s="229">
        <f t="shared" si="134"/>
        <v>0</v>
      </c>
      <c r="N143" s="74">
        <f t="shared" si="134"/>
        <v>0</v>
      </c>
      <c r="O143" s="154">
        <f>SUM(O144:O149)</f>
        <v>0</v>
      </c>
      <c r="P143" s="292"/>
      <c r="Q143" s="297"/>
    </row>
    <row r="144" spans="1:17" x14ac:dyDescent="0.25">
      <c r="A144" s="27">
        <v>2351</v>
      </c>
      <c r="B144" s="40" t="s">
        <v>139</v>
      </c>
      <c r="C144" s="189">
        <f t="shared" si="99"/>
        <v>380</v>
      </c>
      <c r="D144" s="263">
        <v>380</v>
      </c>
      <c r="E144" s="703"/>
      <c r="F144" s="290">
        <f t="shared" ref="F144:F149" si="135">D144+E144</f>
        <v>380</v>
      </c>
      <c r="G144" s="220"/>
      <c r="H144" s="703"/>
      <c r="I144" s="290">
        <f t="shared" ref="I144:I149" si="136">G144+H144</f>
        <v>0</v>
      </c>
      <c r="J144" s="263"/>
      <c r="K144" s="42"/>
      <c r="L144" s="699">
        <f t="shared" ref="L144:L149" si="137">J144+K144</f>
        <v>0</v>
      </c>
      <c r="M144" s="220"/>
      <c r="N144" s="42"/>
      <c r="O144" s="703">
        <f t="shared" ref="O144:O149" si="138">M144+N144</f>
        <v>0</v>
      </c>
      <c r="P144" s="290"/>
      <c r="Q144" s="297"/>
    </row>
    <row r="145" spans="1:17" x14ac:dyDescent="0.25">
      <c r="A145" s="30">
        <v>2352</v>
      </c>
      <c r="B145" s="43" t="s">
        <v>140</v>
      </c>
      <c r="C145" s="190">
        <f t="shared" si="99"/>
        <v>2310</v>
      </c>
      <c r="D145" s="264">
        <v>2310</v>
      </c>
      <c r="E145" s="705"/>
      <c r="F145" s="291">
        <f t="shared" si="135"/>
        <v>2310</v>
      </c>
      <c r="G145" s="230"/>
      <c r="H145" s="705"/>
      <c r="I145" s="291">
        <f t="shared" si="136"/>
        <v>0</v>
      </c>
      <c r="J145" s="264"/>
      <c r="K145" s="45"/>
      <c r="L145" s="700">
        <f t="shared" si="137"/>
        <v>0</v>
      </c>
      <c r="M145" s="230"/>
      <c r="N145" s="45"/>
      <c r="O145" s="705">
        <f t="shared" si="138"/>
        <v>0</v>
      </c>
      <c r="P145" s="291"/>
      <c r="Q145" s="297"/>
    </row>
    <row r="146" spans="1:17" ht="24" x14ac:dyDescent="0.25">
      <c r="A146" s="30">
        <v>2353</v>
      </c>
      <c r="B146" s="43" t="s">
        <v>141</v>
      </c>
      <c r="C146" s="190">
        <f t="shared" si="99"/>
        <v>300</v>
      </c>
      <c r="D146" s="264">
        <v>300</v>
      </c>
      <c r="E146" s="705"/>
      <c r="F146" s="291">
        <f t="shared" si="135"/>
        <v>300</v>
      </c>
      <c r="G146" s="230"/>
      <c r="H146" s="705"/>
      <c r="I146" s="291">
        <f t="shared" si="136"/>
        <v>0</v>
      </c>
      <c r="J146" s="264"/>
      <c r="K146" s="45"/>
      <c r="L146" s="700">
        <f t="shared" si="137"/>
        <v>0</v>
      </c>
      <c r="M146" s="230"/>
      <c r="N146" s="45"/>
      <c r="O146" s="705">
        <f t="shared" si="138"/>
        <v>0</v>
      </c>
      <c r="P146" s="291"/>
      <c r="Q146" s="297"/>
    </row>
    <row r="147" spans="1:17" ht="24" hidden="1" x14ac:dyDescent="0.25">
      <c r="A147" s="30">
        <v>2354</v>
      </c>
      <c r="B147" s="43" t="s">
        <v>142</v>
      </c>
      <c r="C147" s="190">
        <f t="shared" si="99"/>
        <v>0</v>
      </c>
      <c r="D147" s="264"/>
      <c r="E147" s="45"/>
      <c r="F147" s="700">
        <f t="shared" si="135"/>
        <v>0</v>
      </c>
      <c r="G147" s="230"/>
      <c r="H147" s="45"/>
      <c r="I147" s="705">
        <f t="shared" si="136"/>
        <v>0</v>
      </c>
      <c r="J147" s="264"/>
      <c r="K147" s="45"/>
      <c r="L147" s="700">
        <f t="shared" si="137"/>
        <v>0</v>
      </c>
      <c r="M147" s="230"/>
      <c r="N147" s="45"/>
      <c r="O147" s="705">
        <f t="shared" si="138"/>
        <v>0</v>
      </c>
      <c r="P147" s="291"/>
      <c r="Q147" s="297"/>
    </row>
    <row r="148" spans="1:17" ht="24" hidden="1" x14ac:dyDescent="0.25">
      <c r="A148" s="30">
        <v>2355</v>
      </c>
      <c r="B148" s="43" t="s">
        <v>143</v>
      </c>
      <c r="C148" s="190">
        <f t="shared" si="99"/>
        <v>0</v>
      </c>
      <c r="D148" s="264"/>
      <c r="E148" s="45"/>
      <c r="F148" s="700">
        <f t="shared" si="135"/>
        <v>0</v>
      </c>
      <c r="G148" s="230"/>
      <c r="H148" s="45"/>
      <c r="I148" s="705">
        <f t="shared" si="136"/>
        <v>0</v>
      </c>
      <c r="J148" s="264"/>
      <c r="K148" s="45"/>
      <c r="L148" s="700">
        <f t="shared" si="137"/>
        <v>0</v>
      </c>
      <c r="M148" s="230"/>
      <c r="N148" s="45"/>
      <c r="O148" s="705">
        <f t="shared" si="138"/>
        <v>0</v>
      </c>
      <c r="P148" s="291"/>
      <c r="Q148" s="297"/>
    </row>
    <row r="149" spans="1:17" ht="24" hidden="1" x14ac:dyDescent="0.25">
      <c r="A149" s="30">
        <v>2359</v>
      </c>
      <c r="B149" s="43" t="s">
        <v>144</v>
      </c>
      <c r="C149" s="190">
        <f t="shared" si="99"/>
        <v>0</v>
      </c>
      <c r="D149" s="264"/>
      <c r="E149" s="45"/>
      <c r="F149" s="700">
        <f t="shared" si="135"/>
        <v>0</v>
      </c>
      <c r="G149" s="230"/>
      <c r="H149" s="45"/>
      <c r="I149" s="705">
        <f t="shared" si="136"/>
        <v>0</v>
      </c>
      <c r="J149" s="264"/>
      <c r="K149" s="45"/>
      <c r="L149" s="700">
        <f t="shared" si="137"/>
        <v>0</v>
      </c>
      <c r="M149" s="230"/>
      <c r="N149" s="45"/>
      <c r="O149" s="705">
        <f t="shared" si="138"/>
        <v>0</v>
      </c>
      <c r="P149" s="291"/>
      <c r="Q149" s="297"/>
    </row>
    <row r="150" spans="1:17" ht="24.75" customHeight="1" x14ac:dyDescent="0.25">
      <c r="A150" s="75">
        <v>2360</v>
      </c>
      <c r="B150" s="43" t="s">
        <v>145</v>
      </c>
      <c r="C150" s="190">
        <f t="shared" si="99"/>
        <v>46654</v>
      </c>
      <c r="D150" s="132">
        <f t="shared" ref="D150" si="139">SUM(D151:D157)</f>
        <v>44178</v>
      </c>
      <c r="E150" s="91">
        <f>SUM(E151:E157)</f>
        <v>-600</v>
      </c>
      <c r="F150" s="899">
        <f>SUM(F151:F157)</f>
        <v>43578</v>
      </c>
      <c r="G150" s="231">
        <f t="shared" ref="G150:N150" si="140">SUM(G151:G157)</f>
        <v>0</v>
      </c>
      <c r="H150" s="91">
        <f t="shared" si="140"/>
        <v>0</v>
      </c>
      <c r="I150" s="899">
        <f t="shared" si="140"/>
        <v>0</v>
      </c>
      <c r="J150" s="132">
        <f t="shared" si="140"/>
        <v>2930</v>
      </c>
      <c r="K150" s="76">
        <f t="shared" si="140"/>
        <v>0</v>
      </c>
      <c r="L150" s="95">
        <f t="shared" si="140"/>
        <v>2930</v>
      </c>
      <c r="M150" s="231">
        <f t="shared" si="140"/>
        <v>146</v>
      </c>
      <c r="N150" s="76">
        <f t="shared" si="140"/>
        <v>0</v>
      </c>
      <c r="O150" s="91">
        <f>SUM(O151:O157)</f>
        <v>146</v>
      </c>
      <c r="P150" s="291"/>
      <c r="Q150" s="297"/>
    </row>
    <row r="151" spans="1:17" x14ac:dyDescent="0.25">
      <c r="A151" s="29">
        <v>2361</v>
      </c>
      <c r="B151" s="43" t="s">
        <v>146</v>
      </c>
      <c r="C151" s="190">
        <f t="shared" si="99"/>
        <v>4867</v>
      </c>
      <c r="D151" s="264">
        <v>4721</v>
      </c>
      <c r="E151" s="705"/>
      <c r="F151" s="291">
        <f t="shared" ref="F151:F158" si="141">D151+E151</f>
        <v>4721</v>
      </c>
      <c r="G151" s="230"/>
      <c r="H151" s="705"/>
      <c r="I151" s="291">
        <f t="shared" ref="I151:I158" si="142">G151+H151</f>
        <v>0</v>
      </c>
      <c r="J151" s="264"/>
      <c r="K151" s="45"/>
      <c r="L151" s="700">
        <f t="shared" ref="L151:L158" si="143">J151+K151</f>
        <v>0</v>
      </c>
      <c r="M151" s="230">
        <v>146</v>
      </c>
      <c r="N151" s="45"/>
      <c r="O151" s="705">
        <f t="shared" ref="O151:O158" si="144">M151+N151</f>
        <v>146</v>
      </c>
      <c r="P151" s="291"/>
      <c r="Q151" s="297"/>
    </row>
    <row r="152" spans="1:17" ht="24" x14ac:dyDescent="0.25">
      <c r="A152" s="29">
        <v>2362</v>
      </c>
      <c r="B152" s="43" t="s">
        <v>147</v>
      </c>
      <c r="C152" s="190">
        <f t="shared" si="99"/>
        <v>260</v>
      </c>
      <c r="D152" s="264">
        <v>260</v>
      </c>
      <c r="E152" s="705"/>
      <c r="F152" s="291">
        <f t="shared" si="141"/>
        <v>260</v>
      </c>
      <c r="G152" s="230"/>
      <c r="H152" s="705"/>
      <c r="I152" s="291">
        <f t="shared" si="142"/>
        <v>0</v>
      </c>
      <c r="J152" s="264"/>
      <c r="K152" s="45"/>
      <c r="L152" s="700">
        <f t="shared" si="143"/>
        <v>0</v>
      </c>
      <c r="M152" s="230"/>
      <c r="N152" s="45"/>
      <c r="O152" s="705">
        <f t="shared" si="144"/>
        <v>0</v>
      </c>
      <c r="P152" s="291"/>
      <c r="Q152" s="297"/>
    </row>
    <row r="153" spans="1:17" ht="24" x14ac:dyDescent="0.25">
      <c r="A153" s="29">
        <v>2363</v>
      </c>
      <c r="B153" s="43" t="s">
        <v>148</v>
      </c>
      <c r="C153" s="190">
        <f t="shared" si="99"/>
        <v>35170</v>
      </c>
      <c r="D153" s="264">
        <v>32840</v>
      </c>
      <c r="E153" s="705">
        <v>-600</v>
      </c>
      <c r="F153" s="291">
        <f t="shared" si="141"/>
        <v>32240</v>
      </c>
      <c r="G153" s="230"/>
      <c r="H153" s="705"/>
      <c r="I153" s="291">
        <f t="shared" si="142"/>
        <v>0</v>
      </c>
      <c r="J153" s="264">
        <v>2930</v>
      </c>
      <c r="K153" s="45"/>
      <c r="L153" s="700">
        <f t="shared" si="143"/>
        <v>2930</v>
      </c>
      <c r="M153" s="230"/>
      <c r="N153" s="45"/>
      <c r="O153" s="705">
        <f t="shared" si="144"/>
        <v>0</v>
      </c>
      <c r="P153" s="333" t="s">
        <v>677</v>
      </c>
      <c r="Q153" s="297"/>
    </row>
    <row r="154" spans="1:17" hidden="1" x14ac:dyDescent="0.25">
      <c r="A154" s="29">
        <v>2364</v>
      </c>
      <c r="B154" s="43" t="s">
        <v>149</v>
      </c>
      <c r="C154" s="190">
        <f t="shared" si="99"/>
        <v>0</v>
      </c>
      <c r="D154" s="264"/>
      <c r="E154" s="45"/>
      <c r="F154" s="700">
        <f t="shared" si="141"/>
        <v>0</v>
      </c>
      <c r="G154" s="230"/>
      <c r="H154" s="45"/>
      <c r="I154" s="705">
        <f t="shared" si="142"/>
        <v>0</v>
      </c>
      <c r="J154" s="264"/>
      <c r="K154" s="45"/>
      <c r="L154" s="700">
        <f t="shared" si="143"/>
        <v>0</v>
      </c>
      <c r="M154" s="230"/>
      <c r="N154" s="45"/>
      <c r="O154" s="705">
        <f t="shared" si="144"/>
        <v>0</v>
      </c>
      <c r="P154" s="291"/>
      <c r="Q154" s="297"/>
    </row>
    <row r="155" spans="1:17" ht="12.75" customHeight="1" x14ac:dyDescent="0.25">
      <c r="A155" s="29">
        <v>2365</v>
      </c>
      <c r="B155" s="43" t="s">
        <v>150</v>
      </c>
      <c r="C155" s="190">
        <f t="shared" si="99"/>
        <v>2578</v>
      </c>
      <c r="D155" s="264">
        <v>2578</v>
      </c>
      <c r="E155" s="705"/>
      <c r="F155" s="291">
        <f t="shared" si="141"/>
        <v>2578</v>
      </c>
      <c r="G155" s="230"/>
      <c r="H155" s="705"/>
      <c r="I155" s="291">
        <f t="shared" si="142"/>
        <v>0</v>
      </c>
      <c r="J155" s="264"/>
      <c r="K155" s="45"/>
      <c r="L155" s="700">
        <f t="shared" si="143"/>
        <v>0</v>
      </c>
      <c r="M155" s="230"/>
      <c r="N155" s="45"/>
      <c r="O155" s="705">
        <f t="shared" si="144"/>
        <v>0</v>
      </c>
      <c r="P155" s="291"/>
      <c r="Q155" s="297"/>
    </row>
    <row r="156" spans="1:17" ht="36" hidden="1" x14ac:dyDescent="0.25">
      <c r="A156" s="29">
        <v>2366</v>
      </c>
      <c r="B156" s="43" t="s">
        <v>151</v>
      </c>
      <c r="C156" s="190">
        <f t="shared" si="99"/>
        <v>0</v>
      </c>
      <c r="D156" s="264"/>
      <c r="E156" s="45"/>
      <c r="F156" s="700">
        <f t="shared" si="141"/>
        <v>0</v>
      </c>
      <c r="G156" s="230"/>
      <c r="H156" s="45"/>
      <c r="I156" s="705">
        <f t="shared" si="142"/>
        <v>0</v>
      </c>
      <c r="J156" s="264"/>
      <c r="K156" s="45"/>
      <c r="L156" s="700">
        <f t="shared" si="143"/>
        <v>0</v>
      </c>
      <c r="M156" s="230"/>
      <c r="N156" s="45"/>
      <c r="O156" s="705">
        <f t="shared" si="144"/>
        <v>0</v>
      </c>
      <c r="P156" s="291"/>
      <c r="Q156" s="297"/>
    </row>
    <row r="157" spans="1:17" ht="48" x14ac:dyDescent="0.25">
      <c r="A157" s="29">
        <v>2369</v>
      </c>
      <c r="B157" s="43" t="s">
        <v>152</v>
      </c>
      <c r="C157" s="190">
        <f t="shared" si="99"/>
        <v>3779</v>
      </c>
      <c r="D157" s="264">
        <v>3779</v>
      </c>
      <c r="E157" s="705"/>
      <c r="F157" s="291">
        <f t="shared" si="141"/>
        <v>3779</v>
      </c>
      <c r="G157" s="230"/>
      <c r="H157" s="705"/>
      <c r="I157" s="291">
        <f t="shared" si="142"/>
        <v>0</v>
      </c>
      <c r="J157" s="264"/>
      <c r="K157" s="45"/>
      <c r="L157" s="700">
        <f t="shared" si="143"/>
        <v>0</v>
      </c>
      <c r="M157" s="230"/>
      <c r="N157" s="45"/>
      <c r="O157" s="705">
        <f t="shared" si="144"/>
        <v>0</v>
      </c>
      <c r="P157" s="291"/>
      <c r="Q157" s="297"/>
    </row>
    <row r="158" spans="1:17" x14ac:dyDescent="0.25">
      <c r="A158" s="73">
        <v>2370</v>
      </c>
      <c r="B158" s="58" t="s">
        <v>153</v>
      </c>
      <c r="C158" s="195">
        <f t="shared" si="99"/>
        <v>1880</v>
      </c>
      <c r="D158" s="261">
        <v>1880</v>
      </c>
      <c r="E158" s="707"/>
      <c r="F158" s="292">
        <f t="shared" si="141"/>
        <v>1880</v>
      </c>
      <c r="G158" s="232"/>
      <c r="H158" s="707"/>
      <c r="I158" s="292">
        <f t="shared" si="142"/>
        <v>0</v>
      </c>
      <c r="J158" s="261"/>
      <c r="K158" s="77"/>
      <c r="L158" s="706">
        <f t="shared" si="143"/>
        <v>0</v>
      </c>
      <c r="M158" s="232"/>
      <c r="N158" s="77"/>
      <c r="O158" s="707">
        <f t="shared" si="144"/>
        <v>0</v>
      </c>
      <c r="P158" s="292"/>
      <c r="Q158" s="297"/>
    </row>
    <row r="159" spans="1:17" x14ac:dyDescent="0.25">
      <c r="A159" s="73">
        <v>2380</v>
      </c>
      <c r="B159" s="58" t="s">
        <v>154</v>
      </c>
      <c r="C159" s="195">
        <f t="shared" si="99"/>
        <v>250</v>
      </c>
      <c r="D159" s="86">
        <f t="shared" ref="D159:E159" si="145">SUM(D160:D161)</f>
        <v>250</v>
      </c>
      <c r="E159" s="154">
        <f t="shared" si="145"/>
        <v>0</v>
      </c>
      <c r="F159" s="907">
        <f>SUM(F160:F161)</f>
        <v>250</v>
      </c>
      <c r="G159" s="229">
        <f t="shared" ref="G159:N159" si="146">SUM(G160:G161)</f>
        <v>0</v>
      </c>
      <c r="H159" s="154">
        <f t="shared" si="146"/>
        <v>0</v>
      </c>
      <c r="I159" s="907">
        <f t="shared" si="146"/>
        <v>0</v>
      </c>
      <c r="J159" s="86">
        <f t="shared" si="146"/>
        <v>0</v>
      </c>
      <c r="K159" s="74">
        <f t="shared" si="146"/>
        <v>0</v>
      </c>
      <c r="L159" s="174">
        <f t="shared" si="146"/>
        <v>0</v>
      </c>
      <c r="M159" s="229">
        <f t="shared" si="146"/>
        <v>0</v>
      </c>
      <c r="N159" s="74">
        <f t="shared" si="146"/>
        <v>0</v>
      </c>
      <c r="O159" s="154">
        <f>SUM(O160:O161)</f>
        <v>0</v>
      </c>
      <c r="P159" s="292"/>
      <c r="Q159" s="297"/>
    </row>
    <row r="160" spans="1:17" hidden="1" x14ac:dyDescent="0.25">
      <c r="A160" s="26">
        <v>2381</v>
      </c>
      <c r="B160" s="40" t="s">
        <v>155</v>
      </c>
      <c r="C160" s="189">
        <f t="shared" si="99"/>
        <v>0</v>
      </c>
      <c r="D160" s="263"/>
      <c r="E160" s="42"/>
      <c r="F160" s="699">
        <f t="shared" ref="F160:F163" si="147">D160+E160</f>
        <v>0</v>
      </c>
      <c r="G160" s="220"/>
      <c r="H160" s="42"/>
      <c r="I160" s="703">
        <f t="shared" ref="I160:I163" si="148">G160+H160</f>
        <v>0</v>
      </c>
      <c r="J160" s="263"/>
      <c r="K160" s="42"/>
      <c r="L160" s="699">
        <f t="shared" ref="L160:L163" si="149">J160+K160</f>
        <v>0</v>
      </c>
      <c r="M160" s="220"/>
      <c r="N160" s="42"/>
      <c r="O160" s="703">
        <f t="shared" ref="O160:O163" si="150">M160+N160</f>
        <v>0</v>
      </c>
      <c r="P160" s="290"/>
      <c r="Q160" s="297"/>
    </row>
    <row r="161" spans="1:17" ht="24" x14ac:dyDescent="0.25">
      <c r="A161" s="29">
        <v>2389</v>
      </c>
      <c r="B161" s="43" t="s">
        <v>156</v>
      </c>
      <c r="C161" s="190">
        <f t="shared" si="99"/>
        <v>250</v>
      </c>
      <c r="D161" s="264">
        <v>250</v>
      </c>
      <c r="E161" s="705"/>
      <c r="F161" s="291">
        <f t="shared" si="147"/>
        <v>250</v>
      </c>
      <c r="G161" s="230"/>
      <c r="H161" s="705"/>
      <c r="I161" s="291">
        <f t="shared" si="148"/>
        <v>0</v>
      </c>
      <c r="J161" s="264"/>
      <c r="K161" s="45"/>
      <c r="L161" s="700">
        <f t="shared" si="149"/>
        <v>0</v>
      </c>
      <c r="M161" s="230"/>
      <c r="N161" s="45"/>
      <c r="O161" s="705">
        <f t="shared" si="150"/>
        <v>0</v>
      </c>
      <c r="P161" s="291"/>
      <c r="Q161" s="297"/>
    </row>
    <row r="162" spans="1:17" hidden="1" x14ac:dyDescent="0.25">
      <c r="A162" s="73">
        <v>2390</v>
      </c>
      <c r="B162" s="58" t="s">
        <v>157</v>
      </c>
      <c r="C162" s="195">
        <f t="shared" si="99"/>
        <v>0</v>
      </c>
      <c r="D162" s="261"/>
      <c r="E162" s="77"/>
      <c r="F162" s="706">
        <f t="shared" si="147"/>
        <v>0</v>
      </c>
      <c r="G162" s="232"/>
      <c r="H162" s="77"/>
      <c r="I162" s="707">
        <f t="shared" si="148"/>
        <v>0</v>
      </c>
      <c r="J162" s="261"/>
      <c r="K162" s="77"/>
      <c r="L162" s="706">
        <f t="shared" si="149"/>
        <v>0</v>
      </c>
      <c r="M162" s="232"/>
      <c r="N162" s="77"/>
      <c r="O162" s="707">
        <f t="shared" si="150"/>
        <v>0</v>
      </c>
      <c r="P162" s="292"/>
      <c r="Q162" s="297"/>
    </row>
    <row r="163" spans="1:17" hidden="1" x14ac:dyDescent="0.25">
      <c r="A163" s="35">
        <v>2400</v>
      </c>
      <c r="B163" s="72" t="s">
        <v>158</v>
      </c>
      <c r="C163" s="188">
        <f t="shared" si="99"/>
        <v>0</v>
      </c>
      <c r="D163" s="248"/>
      <c r="E163" s="80"/>
      <c r="F163" s="708">
        <f t="shared" si="147"/>
        <v>0</v>
      </c>
      <c r="G163" s="234"/>
      <c r="H163" s="80"/>
      <c r="I163" s="709">
        <f t="shared" si="148"/>
        <v>0</v>
      </c>
      <c r="J163" s="248"/>
      <c r="K163" s="80"/>
      <c r="L163" s="708">
        <f t="shared" si="149"/>
        <v>0</v>
      </c>
      <c r="M163" s="234"/>
      <c r="N163" s="80"/>
      <c r="O163" s="709">
        <f t="shared" si="150"/>
        <v>0</v>
      </c>
      <c r="P163" s="293"/>
      <c r="Q163" s="297"/>
    </row>
    <row r="164" spans="1:17" ht="24" x14ac:dyDescent="0.25">
      <c r="A164" s="35">
        <v>2500</v>
      </c>
      <c r="B164" s="72" t="s">
        <v>159</v>
      </c>
      <c r="C164" s="188">
        <f t="shared" si="99"/>
        <v>691</v>
      </c>
      <c r="D164" s="130">
        <f t="shared" ref="D164:E164" si="151">SUM(D165,D170)</f>
        <v>691</v>
      </c>
      <c r="E164" s="123">
        <f t="shared" si="151"/>
        <v>0</v>
      </c>
      <c r="F164" s="898">
        <f>SUM(F165,F170)</f>
        <v>691</v>
      </c>
      <c r="G164" s="228">
        <f t="shared" ref="G164:O164" si="152">SUM(G165,G170)</f>
        <v>0</v>
      </c>
      <c r="H164" s="123">
        <f t="shared" si="152"/>
        <v>0</v>
      </c>
      <c r="I164" s="898">
        <f t="shared" si="152"/>
        <v>0</v>
      </c>
      <c r="J164" s="130">
        <f t="shared" si="152"/>
        <v>0</v>
      </c>
      <c r="K164" s="38">
        <f t="shared" si="152"/>
        <v>0</v>
      </c>
      <c r="L164" s="175">
        <f t="shared" si="152"/>
        <v>0</v>
      </c>
      <c r="M164" s="228">
        <f t="shared" si="152"/>
        <v>0</v>
      </c>
      <c r="N164" s="38">
        <f t="shared" si="152"/>
        <v>0</v>
      </c>
      <c r="O164" s="123">
        <f t="shared" si="152"/>
        <v>0</v>
      </c>
      <c r="P164" s="314"/>
      <c r="Q164" s="297"/>
    </row>
    <row r="165" spans="1:17" ht="16.5" customHeight="1" x14ac:dyDescent="0.25">
      <c r="A165" s="774">
        <v>2510</v>
      </c>
      <c r="B165" s="40" t="s">
        <v>160</v>
      </c>
      <c r="C165" s="189">
        <f t="shared" si="99"/>
        <v>691</v>
      </c>
      <c r="D165" s="131">
        <f t="shared" ref="D165:E165" si="153">SUM(D166:D169)</f>
        <v>691</v>
      </c>
      <c r="E165" s="90">
        <f t="shared" si="153"/>
        <v>0</v>
      </c>
      <c r="F165" s="900">
        <f>SUM(F166:F169)</f>
        <v>691</v>
      </c>
      <c r="G165" s="233">
        <f t="shared" ref="G165:O165" si="154">SUM(G166:G169)</f>
        <v>0</v>
      </c>
      <c r="H165" s="90">
        <f t="shared" si="154"/>
        <v>0</v>
      </c>
      <c r="I165" s="900">
        <f t="shared" si="154"/>
        <v>0</v>
      </c>
      <c r="J165" s="131">
        <f t="shared" si="154"/>
        <v>0</v>
      </c>
      <c r="K165" s="79">
        <f t="shared" si="154"/>
        <v>0</v>
      </c>
      <c r="L165" s="176">
        <f t="shared" si="154"/>
        <v>0</v>
      </c>
      <c r="M165" s="233">
        <f t="shared" si="154"/>
        <v>0</v>
      </c>
      <c r="N165" s="79">
        <f t="shared" si="154"/>
        <v>0</v>
      </c>
      <c r="O165" s="155">
        <f t="shared" si="154"/>
        <v>0</v>
      </c>
      <c r="P165" s="295"/>
      <c r="Q165" s="297"/>
    </row>
    <row r="166" spans="1:17" ht="24" hidden="1" x14ac:dyDescent="0.25">
      <c r="A166" s="30">
        <v>2512</v>
      </c>
      <c r="B166" s="43" t="s">
        <v>161</v>
      </c>
      <c r="C166" s="190">
        <f t="shared" si="99"/>
        <v>0</v>
      </c>
      <c r="D166" s="264"/>
      <c r="E166" s="45"/>
      <c r="F166" s="700">
        <f t="shared" ref="F166:F171" si="155">D166+E166</f>
        <v>0</v>
      </c>
      <c r="G166" s="230"/>
      <c r="H166" s="45"/>
      <c r="I166" s="705">
        <f t="shared" ref="I166:I171" si="156">G166+H166</f>
        <v>0</v>
      </c>
      <c r="J166" s="264"/>
      <c r="K166" s="45"/>
      <c r="L166" s="700">
        <f t="shared" ref="L166:L171" si="157">J166+K166</f>
        <v>0</v>
      </c>
      <c r="M166" s="230"/>
      <c r="N166" s="45"/>
      <c r="O166" s="705">
        <f t="shared" ref="O166:O171" si="158">M166+N166</f>
        <v>0</v>
      </c>
      <c r="P166" s="291"/>
      <c r="Q166" s="297"/>
    </row>
    <row r="167" spans="1:17" ht="36" hidden="1" x14ac:dyDescent="0.25">
      <c r="A167" s="30">
        <v>2513</v>
      </c>
      <c r="B167" s="43" t="s">
        <v>162</v>
      </c>
      <c r="C167" s="190">
        <f t="shared" si="99"/>
        <v>0</v>
      </c>
      <c r="D167" s="264"/>
      <c r="E167" s="45"/>
      <c r="F167" s="700">
        <f t="shared" si="155"/>
        <v>0</v>
      </c>
      <c r="G167" s="230"/>
      <c r="H167" s="45"/>
      <c r="I167" s="705">
        <f t="shared" si="156"/>
        <v>0</v>
      </c>
      <c r="J167" s="264"/>
      <c r="K167" s="45"/>
      <c r="L167" s="700">
        <f t="shared" si="157"/>
        <v>0</v>
      </c>
      <c r="M167" s="230"/>
      <c r="N167" s="45"/>
      <c r="O167" s="705">
        <f t="shared" si="158"/>
        <v>0</v>
      </c>
      <c r="P167" s="291"/>
      <c r="Q167" s="297"/>
    </row>
    <row r="168" spans="1:17" ht="24" x14ac:dyDescent="0.25">
      <c r="A168" s="30">
        <v>2515</v>
      </c>
      <c r="B168" s="43" t="s">
        <v>163</v>
      </c>
      <c r="C168" s="190">
        <f t="shared" si="99"/>
        <v>416</v>
      </c>
      <c r="D168" s="264">
        <v>416</v>
      </c>
      <c r="E168" s="705"/>
      <c r="F168" s="291">
        <f t="shared" si="155"/>
        <v>416</v>
      </c>
      <c r="G168" s="230"/>
      <c r="H168" s="705"/>
      <c r="I168" s="291">
        <f t="shared" si="156"/>
        <v>0</v>
      </c>
      <c r="J168" s="264"/>
      <c r="K168" s="45"/>
      <c r="L168" s="700">
        <f t="shared" si="157"/>
        <v>0</v>
      </c>
      <c r="M168" s="230"/>
      <c r="N168" s="45"/>
      <c r="O168" s="705">
        <f t="shared" si="158"/>
        <v>0</v>
      </c>
      <c r="P168" s="333"/>
      <c r="Q168" s="297"/>
    </row>
    <row r="169" spans="1:17" ht="24" x14ac:dyDescent="0.25">
      <c r="A169" s="30">
        <v>2519</v>
      </c>
      <c r="B169" s="43" t="s">
        <v>164</v>
      </c>
      <c r="C169" s="190">
        <f t="shared" si="99"/>
        <v>275</v>
      </c>
      <c r="D169" s="264">
        <v>275</v>
      </c>
      <c r="E169" s="705"/>
      <c r="F169" s="291">
        <f t="shared" si="155"/>
        <v>275</v>
      </c>
      <c r="G169" s="230"/>
      <c r="H169" s="705"/>
      <c r="I169" s="291">
        <f t="shared" si="156"/>
        <v>0</v>
      </c>
      <c r="J169" s="264"/>
      <c r="K169" s="45"/>
      <c r="L169" s="700">
        <f t="shared" si="157"/>
        <v>0</v>
      </c>
      <c r="M169" s="230"/>
      <c r="N169" s="45"/>
      <c r="O169" s="705">
        <f t="shared" si="158"/>
        <v>0</v>
      </c>
      <c r="P169" s="291"/>
      <c r="Q169" s="297"/>
    </row>
    <row r="170" spans="1:17" ht="24" hidden="1" x14ac:dyDescent="0.25">
      <c r="A170" s="75">
        <v>2520</v>
      </c>
      <c r="B170" s="43" t="s">
        <v>165</v>
      </c>
      <c r="C170" s="190">
        <f t="shared" si="99"/>
        <v>0</v>
      </c>
      <c r="D170" s="264"/>
      <c r="E170" s="45"/>
      <c r="F170" s="700">
        <f t="shared" si="155"/>
        <v>0</v>
      </c>
      <c r="G170" s="230"/>
      <c r="H170" s="45"/>
      <c r="I170" s="705">
        <f t="shared" si="156"/>
        <v>0</v>
      </c>
      <c r="J170" s="264"/>
      <c r="K170" s="45"/>
      <c r="L170" s="700">
        <f t="shared" si="157"/>
        <v>0</v>
      </c>
      <c r="M170" s="230"/>
      <c r="N170" s="45"/>
      <c r="O170" s="705">
        <f t="shared" si="158"/>
        <v>0</v>
      </c>
      <c r="P170" s="291"/>
      <c r="Q170" s="297"/>
    </row>
    <row r="171" spans="1:17" s="81" customFormat="1" ht="48" hidden="1" x14ac:dyDescent="0.25">
      <c r="A171" s="17">
        <v>2800</v>
      </c>
      <c r="B171" s="40" t="s">
        <v>166</v>
      </c>
      <c r="C171" s="189">
        <f t="shared" si="99"/>
        <v>0</v>
      </c>
      <c r="D171" s="263"/>
      <c r="E171" s="42"/>
      <c r="F171" s="693">
        <f t="shared" si="155"/>
        <v>0</v>
      </c>
      <c r="G171" s="212"/>
      <c r="H171" s="28"/>
      <c r="I171" s="694">
        <f t="shared" si="156"/>
        <v>0</v>
      </c>
      <c r="J171" s="245"/>
      <c r="K171" s="28"/>
      <c r="L171" s="693">
        <f t="shared" si="157"/>
        <v>0</v>
      </c>
      <c r="M171" s="212"/>
      <c r="N171" s="28"/>
      <c r="O171" s="694">
        <f t="shared" si="158"/>
        <v>0</v>
      </c>
      <c r="P171" s="288"/>
      <c r="Q171" s="300"/>
    </row>
    <row r="172" spans="1:17" hidden="1" x14ac:dyDescent="0.25">
      <c r="A172" s="70">
        <v>3000</v>
      </c>
      <c r="B172" s="70" t="s">
        <v>167</v>
      </c>
      <c r="C172" s="200">
        <f t="shared" si="99"/>
        <v>0</v>
      </c>
      <c r="D172" s="137">
        <f t="shared" ref="D172:E172" si="159">SUM(D173,D183)</f>
        <v>0</v>
      </c>
      <c r="E172" s="71">
        <f t="shared" si="159"/>
        <v>0</v>
      </c>
      <c r="F172" s="172">
        <f>SUM(F173,F183)</f>
        <v>0</v>
      </c>
      <c r="G172" s="227">
        <f t="shared" ref="G172:N172" si="160">SUM(G173,G183)</f>
        <v>0</v>
      </c>
      <c r="H172" s="71">
        <f t="shared" si="160"/>
        <v>0</v>
      </c>
      <c r="I172" s="125">
        <f t="shared" si="160"/>
        <v>0</v>
      </c>
      <c r="J172" s="137">
        <f t="shared" si="160"/>
        <v>0</v>
      </c>
      <c r="K172" s="71">
        <f t="shared" si="160"/>
        <v>0</v>
      </c>
      <c r="L172" s="172">
        <f t="shared" si="160"/>
        <v>0</v>
      </c>
      <c r="M172" s="227">
        <f t="shared" si="160"/>
        <v>0</v>
      </c>
      <c r="N172" s="71">
        <f t="shared" si="160"/>
        <v>0</v>
      </c>
      <c r="O172" s="125">
        <f>SUM(O173,O183)</f>
        <v>0</v>
      </c>
      <c r="P172" s="313"/>
      <c r="Q172" s="297"/>
    </row>
    <row r="173" spans="1:17" ht="24" hidden="1" x14ac:dyDescent="0.25">
      <c r="A173" s="35">
        <v>3200</v>
      </c>
      <c r="B173" s="82" t="s">
        <v>168</v>
      </c>
      <c r="C173" s="188">
        <f t="shared" si="99"/>
        <v>0</v>
      </c>
      <c r="D173" s="130">
        <f t="shared" ref="D173:E173" si="161">SUM(D174,D178)</f>
        <v>0</v>
      </c>
      <c r="E173" s="38">
        <f t="shared" si="161"/>
        <v>0</v>
      </c>
      <c r="F173" s="175">
        <f>SUM(F174,F178)</f>
        <v>0</v>
      </c>
      <c r="G173" s="228">
        <f t="shared" ref="G173:O173" si="162">SUM(G174,G178)</f>
        <v>0</v>
      </c>
      <c r="H173" s="38">
        <f t="shared" si="162"/>
        <v>0</v>
      </c>
      <c r="I173" s="123">
        <f t="shared" si="162"/>
        <v>0</v>
      </c>
      <c r="J173" s="130">
        <f t="shared" si="162"/>
        <v>0</v>
      </c>
      <c r="K173" s="38">
        <f t="shared" si="162"/>
        <v>0</v>
      </c>
      <c r="L173" s="175">
        <f t="shared" si="162"/>
        <v>0</v>
      </c>
      <c r="M173" s="228">
        <f t="shared" si="162"/>
        <v>0</v>
      </c>
      <c r="N173" s="38">
        <f t="shared" si="162"/>
        <v>0</v>
      </c>
      <c r="O173" s="124">
        <f t="shared" si="162"/>
        <v>0</v>
      </c>
      <c r="P173" s="314"/>
      <c r="Q173" s="297"/>
    </row>
    <row r="174" spans="1:17" ht="36" hidden="1" x14ac:dyDescent="0.25">
      <c r="A174" s="774">
        <v>3260</v>
      </c>
      <c r="B174" s="40" t="s">
        <v>169</v>
      </c>
      <c r="C174" s="189">
        <f t="shared" si="99"/>
        <v>0</v>
      </c>
      <c r="D174" s="131">
        <f t="shared" ref="D174:E174" si="163">SUM(D175:D177)</f>
        <v>0</v>
      </c>
      <c r="E174" s="79">
        <f t="shared" si="163"/>
        <v>0</v>
      </c>
      <c r="F174" s="176">
        <f>SUM(F175:F177)</f>
        <v>0</v>
      </c>
      <c r="G174" s="233">
        <f t="shared" ref="G174:N174" si="164">SUM(G175:G177)</f>
        <v>0</v>
      </c>
      <c r="H174" s="79">
        <f t="shared" si="164"/>
        <v>0</v>
      </c>
      <c r="I174" s="90">
        <f t="shared" si="164"/>
        <v>0</v>
      </c>
      <c r="J174" s="131">
        <f t="shared" si="164"/>
        <v>0</v>
      </c>
      <c r="K174" s="79">
        <f t="shared" si="164"/>
        <v>0</v>
      </c>
      <c r="L174" s="176">
        <f t="shared" si="164"/>
        <v>0</v>
      </c>
      <c r="M174" s="233">
        <f t="shared" si="164"/>
        <v>0</v>
      </c>
      <c r="N174" s="79">
        <f t="shared" si="164"/>
        <v>0</v>
      </c>
      <c r="O174" s="90">
        <f>SUM(O175:O177)</f>
        <v>0</v>
      </c>
      <c r="P174" s="290"/>
      <c r="Q174" s="297"/>
    </row>
    <row r="175" spans="1:17" ht="24" hidden="1" x14ac:dyDescent="0.25">
      <c r="A175" s="30">
        <v>3261</v>
      </c>
      <c r="B175" s="43" t="s">
        <v>170</v>
      </c>
      <c r="C175" s="190">
        <f t="shared" si="99"/>
        <v>0</v>
      </c>
      <c r="D175" s="264"/>
      <c r="E175" s="45"/>
      <c r="F175" s="700">
        <f t="shared" ref="F175:F177" si="165">D175+E175</f>
        <v>0</v>
      </c>
      <c r="G175" s="230"/>
      <c r="H175" s="45"/>
      <c r="I175" s="705">
        <f t="shared" ref="I175:I177" si="166">G175+H175</f>
        <v>0</v>
      </c>
      <c r="J175" s="264"/>
      <c r="K175" s="45"/>
      <c r="L175" s="700">
        <f t="shared" ref="L175:L177" si="167">J175+K175</f>
        <v>0</v>
      </c>
      <c r="M175" s="230"/>
      <c r="N175" s="45"/>
      <c r="O175" s="705">
        <f t="shared" ref="O175:O177" si="168">M175+N175</f>
        <v>0</v>
      </c>
      <c r="P175" s="291"/>
      <c r="Q175" s="297"/>
    </row>
    <row r="176" spans="1:17" ht="36" hidden="1" x14ac:dyDescent="0.25">
      <c r="A176" s="30">
        <v>3262</v>
      </c>
      <c r="B176" s="43" t="s">
        <v>171</v>
      </c>
      <c r="C176" s="190">
        <f t="shared" si="99"/>
        <v>0</v>
      </c>
      <c r="D176" s="264"/>
      <c r="E176" s="45"/>
      <c r="F176" s="700">
        <f t="shared" si="165"/>
        <v>0</v>
      </c>
      <c r="G176" s="230"/>
      <c r="H176" s="45"/>
      <c r="I176" s="705">
        <f t="shared" si="166"/>
        <v>0</v>
      </c>
      <c r="J176" s="264"/>
      <c r="K176" s="45"/>
      <c r="L176" s="700">
        <f t="shared" si="167"/>
        <v>0</v>
      </c>
      <c r="M176" s="230"/>
      <c r="N176" s="45"/>
      <c r="O176" s="705">
        <f t="shared" si="168"/>
        <v>0</v>
      </c>
      <c r="P176" s="291"/>
      <c r="Q176" s="297"/>
    </row>
    <row r="177" spans="1:17" ht="24" hidden="1" x14ac:dyDescent="0.25">
      <c r="A177" s="30">
        <v>3263</v>
      </c>
      <c r="B177" s="43" t="s">
        <v>172</v>
      </c>
      <c r="C177" s="190">
        <f t="shared" ref="C177:C240" si="169">SUM(F177,I177,L177,O177)</f>
        <v>0</v>
      </c>
      <c r="D177" s="264"/>
      <c r="E177" s="45"/>
      <c r="F177" s="700">
        <f t="shared" si="165"/>
        <v>0</v>
      </c>
      <c r="G177" s="230"/>
      <c r="H177" s="45"/>
      <c r="I177" s="705">
        <f t="shared" si="166"/>
        <v>0</v>
      </c>
      <c r="J177" s="264"/>
      <c r="K177" s="45"/>
      <c r="L177" s="700">
        <f t="shared" si="167"/>
        <v>0</v>
      </c>
      <c r="M177" s="230"/>
      <c r="N177" s="45"/>
      <c r="O177" s="705">
        <f t="shared" si="168"/>
        <v>0</v>
      </c>
      <c r="P177" s="291"/>
      <c r="Q177" s="297"/>
    </row>
    <row r="178" spans="1:17" ht="84" hidden="1" x14ac:dyDescent="0.25">
      <c r="A178" s="774">
        <v>3290</v>
      </c>
      <c r="B178" s="40" t="s">
        <v>300</v>
      </c>
      <c r="C178" s="201">
        <f t="shared" si="169"/>
        <v>0</v>
      </c>
      <c r="D178" s="131">
        <f t="shared" ref="D178:E178" si="170">SUM(D179:D182)</f>
        <v>0</v>
      </c>
      <c r="E178" s="79">
        <f t="shared" si="170"/>
        <v>0</v>
      </c>
      <c r="F178" s="176">
        <f>SUM(F179:F182)</f>
        <v>0</v>
      </c>
      <c r="G178" s="233">
        <f t="shared" ref="G178:O178" si="171">SUM(G179:G182)</f>
        <v>0</v>
      </c>
      <c r="H178" s="79">
        <f t="shared" si="171"/>
        <v>0</v>
      </c>
      <c r="I178" s="90">
        <f t="shared" si="171"/>
        <v>0</v>
      </c>
      <c r="J178" s="131">
        <f t="shared" si="171"/>
        <v>0</v>
      </c>
      <c r="K178" s="79">
        <f t="shared" si="171"/>
        <v>0</v>
      </c>
      <c r="L178" s="176">
        <f t="shared" si="171"/>
        <v>0</v>
      </c>
      <c r="M178" s="233">
        <f t="shared" si="171"/>
        <v>0</v>
      </c>
      <c r="N178" s="79">
        <f t="shared" si="171"/>
        <v>0</v>
      </c>
      <c r="O178" s="156">
        <f t="shared" si="171"/>
        <v>0</v>
      </c>
      <c r="P178" s="294"/>
      <c r="Q178" s="297"/>
    </row>
    <row r="179" spans="1:17" ht="72" hidden="1" x14ac:dyDescent="0.25">
      <c r="A179" s="30">
        <v>3291</v>
      </c>
      <c r="B179" s="43" t="s">
        <v>173</v>
      </c>
      <c r="C179" s="190">
        <f t="shared" si="169"/>
        <v>0</v>
      </c>
      <c r="D179" s="264"/>
      <c r="E179" s="45"/>
      <c r="F179" s="700">
        <f t="shared" ref="F179:F182" si="172">D179+E179</f>
        <v>0</v>
      </c>
      <c r="G179" s="230"/>
      <c r="H179" s="45"/>
      <c r="I179" s="705">
        <f t="shared" ref="I179:I182" si="173">G179+H179</f>
        <v>0</v>
      </c>
      <c r="J179" s="264"/>
      <c r="K179" s="45"/>
      <c r="L179" s="700">
        <f t="shared" ref="L179:L182" si="174">J179+K179</f>
        <v>0</v>
      </c>
      <c r="M179" s="230"/>
      <c r="N179" s="45"/>
      <c r="O179" s="705">
        <f t="shared" ref="O179:O182" si="175">M179+N179</f>
        <v>0</v>
      </c>
      <c r="P179" s="291"/>
      <c r="Q179" s="297"/>
    </row>
    <row r="180" spans="1:17" ht="72" hidden="1" x14ac:dyDescent="0.25">
      <c r="A180" s="30">
        <v>3292</v>
      </c>
      <c r="B180" s="43" t="s">
        <v>174</v>
      </c>
      <c r="C180" s="190">
        <f t="shared" si="169"/>
        <v>0</v>
      </c>
      <c r="D180" s="264"/>
      <c r="E180" s="45"/>
      <c r="F180" s="700">
        <f t="shared" si="172"/>
        <v>0</v>
      </c>
      <c r="G180" s="230"/>
      <c r="H180" s="45"/>
      <c r="I180" s="705">
        <f t="shared" si="173"/>
        <v>0</v>
      </c>
      <c r="J180" s="264"/>
      <c r="K180" s="45"/>
      <c r="L180" s="700">
        <f t="shared" si="174"/>
        <v>0</v>
      </c>
      <c r="M180" s="230"/>
      <c r="N180" s="45"/>
      <c r="O180" s="705">
        <f t="shared" si="175"/>
        <v>0</v>
      </c>
      <c r="P180" s="291"/>
      <c r="Q180" s="297"/>
    </row>
    <row r="181" spans="1:17" ht="72" hidden="1" x14ac:dyDescent="0.25">
      <c r="A181" s="30">
        <v>3293</v>
      </c>
      <c r="B181" s="43" t="s">
        <v>175</v>
      </c>
      <c r="C181" s="190">
        <f t="shared" si="169"/>
        <v>0</v>
      </c>
      <c r="D181" s="264"/>
      <c r="E181" s="45"/>
      <c r="F181" s="700">
        <f t="shared" si="172"/>
        <v>0</v>
      </c>
      <c r="G181" s="230"/>
      <c r="H181" s="45"/>
      <c r="I181" s="705">
        <f t="shared" si="173"/>
        <v>0</v>
      </c>
      <c r="J181" s="264"/>
      <c r="K181" s="45"/>
      <c r="L181" s="700">
        <f t="shared" si="174"/>
        <v>0</v>
      </c>
      <c r="M181" s="230"/>
      <c r="N181" s="45"/>
      <c r="O181" s="705">
        <f t="shared" si="175"/>
        <v>0</v>
      </c>
      <c r="P181" s="291"/>
      <c r="Q181" s="297"/>
    </row>
    <row r="182" spans="1:17" ht="60" hidden="1" x14ac:dyDescent="0.25">
      <c r="A182" s="83">
        <v>3294</v>
      </c>
      <c r="B182" s="43" t="s">
        <v>176</v>
      </c>
      <c r="C182" s="201">
        <f t="shared" si="169"/>
        <v>0</v>
      </c>
      <c r="D182" s="265"/>
      <c r="E182" s="84"/>
      <c r="F182" s="710">
        <f t="shared" si="172"/>
        <v>0</v>
      </c>
      <c r="G182" s="235"/>
      <c r="H182" s="84"/>
      <c r="I182" s="711">
        <f t="shared" si="173"/>
        <v>0</v>
      </c>
      <c r="J182" s="265"/>
      <c r="K182" s="84"/>
      <c r="L182" s="710">
        <f t="shared" si="174"/>
        <v>0</v>
      </c>
      <c r="M182" s="235"/>
      <c r="N182" s="84"/>
      <c r="O182" s="711">
        <f t="shared" si="175"/>
        <v>0</v>
      </c>
      <c r="P182" s="294"/>
      <c r="Q182" s="297"/>
    </row>
    <row r="183" spans="1:17" ht="48" hidden="1" x14ac:dyDescent="0.25">
      <c r="A183" s="51">
        <v>3300</v>
      </c>
      <c r="B183" s="82" t="s">
        <v>177</v>
      </c>
      <c r="C183" s="202">
        <f t="shared" si="169"/>
        <v>0</v>
      </c>
      <c r="D183" s="138">
        <f t="shared" ref="D183:E183" si="176">SUM(D184:D185)</f>
        <v>0</v>
      </c>
      <c r="E183" s="85">
        <f t="shared" si="176"/>
        <v>0</v>
      </c>
      <c r="F183" s="173">
        <f>SUM(F184:F185)</f>
        <v>0</v>
      </c>
      <c r="G183" s="236">
        <f t="shared" ref="G183:O183" si="177">SUM(G184:G185)</f>
        <v>0</v>
      </c>
      <c r="H183" s="85">
        <f t="shared" si="177"/>
        <v>0</v>
      </c>
      <c r="I183" s="124">
        <f t="shared" si="177"/>
        <v>0</v>
      </c>
      <c r="J183" s="138">
        <f t="shared" si="177"/>
        <v>0</v>
      </c>
      <c r="K183" s="85">
        <f t="shared" si="177"/>
        <v>0</v>
      </c>
      <c r="L183" s="173">
        <f t="shared" si="177"/>
        <v>0</v>
      </c>
      <c r="M183" s="236">
        <f t="shared" si="177"/>
        <v>0</v>
      </c>
      <c r="N183" s="85">
        <f t="shared" si="177"/>
        <v>0</v>
      </c>
      <c r="O183" s="124">
        <f t="shared" si="177"/>
        <v>0</v>
      </c>
      <c r="P183" s="314"/>
      <c r="Q183" s="297"/>
    </row>
    <row r="184" spans="1:17" ht="48" hidden="1" x14ac:dyDescent="0.25">
      <c r="A184" s="57">
        <v>3310</v>
      </c>
      <c r="B184" s="58" t="s">
        <v>178</v>
      </c>
      <c r="C184" s="195">
        <f t="shared" si="169"/>
        <v>0</v>
      </c>
      <c r="D184" s="261"/>
      <c r="E184" s="77"/>
      <c r="F184" s="706">
        <f t="shared" ref="F184:F185" si="178">D184+E184</f>
        <v>0</v>
      </c>
      <c r="G184" s="232"/>
      <c r="H184" s="77"/>
      <c r="I184" s="707">
        <f t="shared" ref="I184:I185" si="179">G184+H184</f>
        <v>0</v>
      </c>
      <c r="J184" s="261"/>
      <c r="K184" s="77"/>
      <c r="L184" s="706">
        <f t="shared" ref="L184:L185" si="180">J184+K184</f>
        <v>0</v>
      </c>
      <c r="M184" s="232"/>
      <c r="N184" s="77"/>
      <c r="O184" s="707">
        <f t="shared" ref="O184:O185" si="181">M184+N184</f>
        <v>0</v>
      </c>
      <c r="P184" s="292"/>
      <c r="Q184" s="297"/>
    </row>
    <row r="185" spans="1:17" ht="60" hidden="1" x14ac:dyDescent="0.25">
      <c r="A185" s="27">
        <v>3320</v>
      </c>
      <c r="B185" s="40" t="s">
        <v>179</v>
      </c>
      <c r="C185" s="189">
        <f t="shared" si="169"/>
        <v>0</v>
      </c>
      <c r="D185" s="263"/>
      <c r="E185" s="42"/>
      <c r="F185" s="699">
        <f t="shared" si="178"/>
        <v>0</v>
      </c>
      <c r="G185" s="220"/>
      <c r="H185" s="42"/>
      <c r="I185" s="703">
        <f t="shared" si="179"/>
        <v>0</v>
      </c>
      <c r="J185" s="263"/>
      <c r="K185" s="42"/>
      <c r="L185" s="699">
        <f t="shared" si="180"/>
        <v>0</v>
      </c>
      <c r="M185" s="220"/>
      <c r="N185" s="42"/>
      <c r="O185" s="703">
        <f t="shared" si="181"/>
        <v>0</v>
      </c>
      <c r="P185" s="290"/>
      <c r="Q185" s="297"/>
    </row>
    <row r="186" spans="1:17" hidden="1" x14ac:dyDescent="0.25">
      <c r="A186" s="87">
        <v>4000</v>
      </c>
      <c r="B186" s="70" t="s">
        <v>180</v>
      </c>
      <c r="C186" s="200">
        <f t="shared" si="169"/>
        <v>0</v>
      </c>
      <c r="D186" s="137">
        <f t="shared" ref="D186:E186" si="182">SUM(D187,D190)</f>
        <v>0</v>
      </c>
      <c r="E186" s="71">
        <f t="shared" si="182"/>
        <v>0</v>
      </c>
      <c r="F186" s="172">
        <f>SUM(F187,F190)</f>
        <v>0</v>
      </c>
      <c r="G186" s="227">
        <f t="shared" ref="G186:N186" si="183">SUM(G187,G190)</f>
        <v>0</v>
      </c>
      <c r="H186" s="71">
        <f t="shared" si="183"/>
        <v>0</v>
      </c>
      <c r="I186" s="125">
        <f t="shared" si="183"/>
        <v>0</v>
      </c>
      <c r="J186" s="137">
        <f t="shared" si="183"/>
        <v>0</v>
      </c>
      <c r="K186" s="71">
        <f t="shared" si="183"/>
        <v>0</v>
      </c>
      <c r="L186" s="172">
        <f t="shared" si="183"/>
        <v>0</v>
      </c>
      <c r="M186" s="227">
        <f t="shared" si="183"/>
        <v>0</v>
      </c>
      <c r="N186" s="71">
        <f t="shared" si="183"/>
        <v>0</v>
      </c>
      <c r="O186" s="125">
        <f>SUM(O187,O190)</f>
        <v>0</v>
      </c>
      <c r="P186" s="313"/>
      <c r="Q186" s="297"/>
    </row>
    <row r="187" spans="1:17" ht="24" hidden="1" x14ac:dyDescent="0.25">
      <c r="A187" s="88">
        <v>4200</v>
      </c>
      <c r="B187" s="72" t="s">
        <v>181</v>
      </c>
      <c r="C187" s="188">
        <f t="shared" si="169"/>
        <v>0</v>
      </c>
      <c r="D187" s="130">
        <f t="shared" ref="D187:E187" si="184">SUM(D188,D189)</f>
        <v>0</v>
      </c>
      <c r="E187" s="38">
        <f t="shared" si="184"/>
        <v>0</v>
      </c>
      <c r="F187" s="175">
        <f>SUM(F188,F189)</f>
        <v>0</v>
      </c>
      <c r="G187" s="228">
        <f t="shared" ref="G187:N187" si="185">SUM(G188,G189)</f>
        <v>0</v>
      </c>
      <c r="H187" s="38">
        <f t="shared" si="185"/>
        <v>0</v>
      </c>
      <c r="I187" s="123">
        <f t="shared" si="185"/>
        <v>0</v>
      </c>
      <c r="J187" s="130">
        <f t="shared" si="185"/>
        <v>0</v>
      </c>
      <c r="K187" s="38">
        <f t="shared" si="185"/>
        <v>0</v>
      </c>
      <c r="L187" s="175">
        <f t="shared" si="185"/>
        <v>0</v>
      </c>
      <c r="M187" s="228">
        <f t="shared" si="185"/>
        <v>0</v>
      </c>
      <c r="N187" s="38">
        <f t="shared" si="185"/>
        <v>0</v>
      </c>
      <c r="O187" s="123">
        <f>SUM(O188,O189)</f>
        <v>0</v>
      </c>
      <c r="P187" s="293"/>
      <c r="Q187" s="297"/>
    </row>
    <row r="188" spans="1:17" ht="36" hidden="1" x14ac:dyDescent="0.25">
      <c r="A188" s="774">
        <v>4240</v>
      </c>
      <c r="B188" s="40" t="s">
        <v>182</v>
      </c>
      <c r="C188" s="189">
        <f t="shared" si="169"/>
        <v>0</v>
      </c>
      <c r="D188" s="263"/>
      <c r="E188" s="42"/>
      <c r="F188" s="699">
        <f t="shared" ref="F188:F189" si="186">D188+E188</f>
        <v>0</v>
      </c>
      <c r="G188" s="220"/>
      <c r="H188" s="42"/>
      <c r="I188" s="703">
        <f t="shared" ref="I188:I189" si="187">G188+H188</f>
        <v>0</v>
      </c>
      <c r="J188" s="263"/>
      <c r="K188" s="42"/>
      <c r="L188" s="699">
        <f t="shared" ref="L188:L189" si="188">J188+K188</f>
        <v>0</v>
      </c>
      <c r="M188" s="220"/>
      <c r="N188" s="42"/>
      <c r="O188" s="703">
        <f t="shared" ref="O188:O189" si="189">M188+N188</f>
        <v>0</v>
      </c>
      <c r="P188" s="290"/>
      <c r="Q188" s="297"/>
    </row>
    <row r="189" spans="1:17" ht="24" hidden="1" x14ac:dyDescent="0.25">
      <c r="A189" s="75">
        <v>4250</v>
      </c>
      <c r="B189" s="43" t="s">
        <v>183</v>
      </c>
      <c r="C189" s="190">
        <f t="shared" si="169"/>
        <v>0</v>
      </c>
      <c r="D189" s="264"/>
      <c r="E189" s="45"/>
      <c r="F189" s="700">
        <f t="shared" si="186"/>
        <v>0</v>
      </c>
      <c r="G189" s="230"/>
      <c r="H189" s="45"/>
      <c r="I189" s="705">
        <f t="shared" si="187"/>
        <v>0</v>
      </c>
      <c r="J189" s="264"/>
      <c r="K189" s="45"/>
      <c r="L189" s="700">
        <f t="shared" si="188"/>
        <v>0</v>
      </c>
      <c r="M189" s="230"/>
      <c r="N189" s="45"/>
      <c r="O189" s="705">
        <f t="shared" si="189"/>
        <v>0</v>
      </c>
      <c r="P189" s="291"/>
      <c r="Q189" s="297"/>
    </row>
    <row r="190" spans="1:17" hidden="1" x14ac:dyDescent="0.25">
      <c r="A190" s="35">
        <v>4300</v>
      </c>
      <c r="B190" s="72" t="s">
        <v>184</v>
      </c>
      <c r="C190" s="188">
        <f t="shared" si="169"/>
        <v>0</v>
      </c>
      <c r="D190" s="130">
        <f t="shared" ref="D190:E190" si="190">SUM(D191)</f>
        <v>0</v>
      </c>
      <c r="E190" s="38">
        <f t="shared" si="190"/>
        <v>0</v>
      </c>
      <c r="F190" s="175">
        <f>SUM(F191)</f>
        <v>0</v>
      </c>
      <c r="G190" s="228">
        <f t="shared" ref="G190:N190" si="191">SUM(G191)</f>
        <v>0</v>
      </c>
      <c r="H190" s="38">
        <f t="shared" si="191"/>
        <v>0</v>
      </c>
      <c r="I190" s="123">
        <f t="shared" si="191"/>
        <v>0</v>
      </c>
      <c r="J190" s="130">
        <f t="shared" si="191"/>
        <v>0</v>
      </c>
      <c r="K190" s="38">
        <f t="shared" si="191"/>
        <v>0</v>
      </c>
      <c r="L190" s="175">
        <f t="shared" si="191"/>
        <v>0</v>
      </c>
      <c r="M190" s="228">
        <f t="shared" si="191"/>
        <v>0</v>
      </c>
      <c r="N190" s="38">
        <f t="shared" si="191"/>
        <v>0</v>
      </c>
      <c r="O190" s="123">
        <f>SUM(O191)</f>
        <v>0</v>
      </c>
      <c r="P190" s="293"/>
      <c r="Q190" s="297"/>
    </row>
    <row r="191" spans="1:17" ht="24" hidden="1" x14ac:dyDescent="0.25">
      <c r="A191" s="774">
        <v>4310</v>
      </c>
      <c r="B191" s="40" t="s">
        <v>185</v>
      </c>
      <c r="C191" s="189">
        <f t="shared" si="169"/>
        <v>0</v>
      </c>
      <c r="D191" s="131">
        <f t="shared" ref="D191:E191" si="192">SUM(D192:D192)</f>
        <v>0</v>
      </c>
      <c r="E191" s="79">
        <f t="shared" si="192"/>
        <v>0</v>
      </c>
      <c r="F191" s="176">
        <f>SUM(F192:F192)</f>
        <v>0</v>
      </c>
      <c r="G191" s="233">
        <f t="shared" ref="G191:N191" si="193">SUM(G192:G192)</f>
        <v>0</v>
      </c>
      <c r="H191" s="79">
        <f t="shared" si="193"/>
        <v>0</v>
      </c>
      <c r="I191" s="90">
        <f t="shared" si="193"/>
        <v>0</v>
      </c>
      <c r="J191" s="131">
        <f t="shared" si="193"/>
        <v>0</v>
      </c>
      <c r="K191" s="79">
        <f t="shared" si="193"/>
        <v>0</v>
      </c>
      <c r="L191" s="176">
        <f t="shared" si="193"/>
        <v>0</v>
      </c>
      <c r="M191" s="233">
        <f t="shared" si="193"/>
        <v>0</v>
      </c>
      <c r="N191" s="79">
        <f t="shared" si="193"/>
        <v>0</v>
      </c>
      <c r="O191" s="90">
        <f>SUM(O192:O192)</f>
        <v>0</v>
      </c>
      <c r="P191" s="290"/>
      <c r="Q191" s="297"/>
    </row>
    <row r="192" spans="1:17" ht="36" hidden="1" x14ac:dyDescent="0.25">
      <c r="A192" s="30">
        <v>4311</v>
      </c>
      <c r="B192" s="43" t="s">
        <v>186</v>
      </c>
      <c r="C192" s="190">
        <f t="shared" si="169"/>
        <v>0</v>
      </c>
      <c r="D192" s="264"/>
      <c r="E192" s="45"/>
      <c r="F192" s="700">
        <f>D192+E192</f>
        <v>0</v>
      </c>
      <c r="G192" s="230"/>
      <c r="H192" s="45"/>
      <c r="I192" s="705">
        <f>G192+H192</f>
        <v>0</v>
      </c>
      <c r="J192" s="264"/>
      <c r="K192" s="45"/>
      <c r="L192" s="700">
        <f>J192+K192</f>
        <v>0</v>
      </c>
      <c r="M192" s="230"/>
      <c r="N192" s="45"/>
      <c r="O192" s="705">
        <f>M192+N192</f>
        <v>0</v>
      </c>
      <c r="P192" s="291"/>
      <c r="Q192" s="297"/>
    </row>
    <row r="193" spans="1:17" s="19" customFormat="1" ht="24" hidden="1" x14ac:dyDescent="0.25">
      <c r="A193" s="89"/>
      <c r="B193" s="17" t="s">
        <v>187</v>
      </c>
      <c r="C193" s="199">
        <f t="shared" si="169"/>
        <v>0</v>
      </c>
      <c r="D193" s="136">
        <f t="shared" ref="D193:E193" si="194">SUM(D194,D229,D268)</f>
        <v>0</v>
      </c>
      <c r="E193" s="69">
        <f t="shared" si="194"/>
        <v>0</v>
      </c>
      <c r="F193" s="171">
        <f>SUM(F194,F229,F268)</f>
        <v>0</v>
      </c>
      <c r="G193" s="226">
        <f t="shared" ref="G193:N193" si="195">SUM(G194,G229,G268)</f>
        <v>0</v>
      </c>
      <c r="H193" s="69">
        <f t="shared" si="195"/>
        <v>0</v>
      </c>
      <c r="I193" s="275">
        <f t="shared" si="195"/>
        <v>0</v>
      </c>
      <c r="J193" s="136">
        <f t="shared" si="195"/>
        <v>0</v>
      </c>
      <c r="K193" s="69">
        <f t="shared" si="195"/>
        <v>0</v>
      </c>
      <c r="L193" s="171">
        <f t="shared" si="195"/>
        <v>0</v>
      </c>
      <c r="M193" s="226">
        <f t="shared" si="195"/>
        <v>0</v>
      </c>
      <c r="N193" s="69">
        <f t="shared" si="195"/>
        <v>0</v>
      </c>
      <c r="O193" s="157">
        <f>SUM(O194,O229,O268)</f>
        <v>0</v>
      </c>
      <c r="P193" s="316"/>
      <c r="Q193" s="182"/>
    </row>
    <row r="194" spans="1:17" hidden="1" x14ac:dyDescent="0.25">
      <c r="A194" s="70">
        <v>5000</v>
      </c>
      <c r="B194" s="70" t="s">
        <v>188</v>
      </c>
      <c r="C194" s="200">
        <f t="shared" si="169"/>
        <v>0</v>
      </c>
      <c r="D194" s="137">
        <f t="shared" ref="D194:E194" si="196">D195+D203</f>
        <v>0</v>
      </c>
      <c r="E194" s="71">
        <f t="shared" si="196"/>
        <v>0</v>
      </c>
      <c r="F194" s="172">
        <f>F195+F203</f>
        <v>0</v>
      </c>
      <c r="G194" s="227">
        <f t="shared" ref="G194:N194" si="197">G195+G203</f>
        <v>0</v>
      </c>
      <c r="H194" s="71">
        <f t="shared" si="197"/>
        <v>0</v>
      </c>
      <c r="I194" s="125">
        <f t="shared" si="197"/>
        <v>0</v>
      </c>
      <c r="J194" s="137">
        <f t="shared" si="197"/>
        <v>0</v>
      </c>
      <c r="K194" s="71">
        <f t="shared" si="197"/>
        <v>0</v>
      </c>
      <c r="L194" s="172">
        <f t="shared" si="197"/>
        <v>0</v>
      </c>
      <c r="M194" s="227">
        <f t="shared" si="197"/>
        <v>0</v>
      </c>
      <c r="N194" s="71">
        <f t="shared" si="197"/>
        <v>0</v>
      </c>
      <c r="O194" s="125">
        <f>O195+O203</f>
        <v>0</v>
      </c>
      <c r="P194" s="313"/>
      <c r="Q194" s="297"/>
    </row>
    <row r="195" spans="1:17" hidden="1" x14ac:dyDescent="0.25">
      <c r="A195" s="35">
        <v>5100</v>
      </c>
      <c r="B195" s="72" t="s">
        <v>189</v>
      </c>
      <c r="C195" s="188">
        <f t="shared" si="169"/>
        <v>0</v>
      </c>
      <c r="D195" s="130">
        <f t="shared" ref="D195:E195" si="198">D196+D197+D200+D201+D202</f>
        <v>0</v>
      </c>
      <c r="E195" s="38">
        <f t="shared" si="198"/>
        <v>0</v>
      </c>
      <c r="F195" s="175">
        <f>F196+F197+F200+F201+F202</f>
        <v>0</v>
      </c>
      <c r="G195" s="228">
        <f t="shared" ref="G195:N195" si="199">G196+G197+G200+G201+G202</f>
        <v>0</v>
      </c>
      <c r="H195" s="38">
        <f t="shared" si="199"/>
        <v>0</v>
      </c>
      <c r="I195" s="123">
        <f t="shared" si="199"/>
        <v>0</v>
      </c>
      <c r="J195" s="130">
        <f t="shared" si="199"/>
        <v>0</v>
      </c>
      <c r="K195" s="38">
        <f t="shared" si="199"/>
        <v>0</v>
      </c>
      <c r="L195" s="175">
        <f t="shared" si="199"/>
        <v>0</v>
      </c>
      <c r="M195" s="228">
        <f t="shared" si="199"/>
        <v>0</v>
      </c>
      <c r="N195" s="38">
        <f t="shared" si="199"/>
        <v>0</v>
      </c>
      <c r="O195" s="123">
        <f>O196+O197+O200+O201+O202</f>
        <v>0</v>
      </c>
      <c r="P195" s="293"/>
      <c r="Q195" s="297"/>
    </row>
    <row r="196" spans="1:17" hidden="1" x14ac:dyDescent="0.25">
      <c r="A196" s="774">
        <v>5110</v>
      </c>
      <c r="B196" s="40" t="s">
        <v>190</v>
      </c>
      <c r="C196" s="189">
        <f t="shared" si="169"/>
        <v>0</v>
      </c>
      <c r="D196" s="263"/>
      <c r="E196" s="42"/>
      <c r="F196" s="699">
        <f>D196+E196</f>
        <v>0</v>
      </c>
      <c r="G196" s="220"/>
      <c r="H196" s="42"/>
      <c r="I196" s="703">
        <f>G196+H196</f>
        <v>0</v>
      </c>
      <c r="J196" s="263"/>
      <c r="K196" s="42"/>
      <c r="L196" s="699">
        <f>J196+K196</f>
        <v>0</v>
      </c>
      <c r="M196" s="220"/>
      <c r="N196" s="42"/>
      <c r="O196" s="703">
        <f>M196+N196</f>
        <v>0</v>
      </c>
      <c r="P196" s="290"/>
      <c r="Q196" s="297"/>
    </row>
    <row r="197" spans="1:17" ht="24" hidden="1" x14ac:dyDescent="0.25">
      <c r="A197" s="75">
        <v>5120</v>
      </c>
      <c r="B197" s="43" t="s">
        <v>191</v>
      </c>
      <c r="C197" s="190">
        <f t="shared" si="169"/>
        <v>0</v>
      </c>
      <c r="D197" s="132">
        <f t="shared" ref="D197:E197" si="200">D198+D199</f>
        <v>0</v>
      </c>
      <c r="E197" s="76">
        <f t="shared" si="200"/>
        <v>0</v>
      </c>
      <c r="F197" s="95">
        <f>F198+F199</f>
        <v>0</v>
      </c>
      <c r="G197" s="231">
        <f t="shared" ref="G197:O197" si="201">G198+G199</f>
        <v>0</v>
      </c>
      <c r="H197" s="76">
        <f t="shared" si="201"/>
        <v>0</v>
      </c>
      <c r="I197" s="91">
        <f t="shared" si="201"/>
        <v>0</v>
      </c>
      <c r="J197" s="132">
        <f t="shared" si="201"/>
        <v>0</v>
      </c>
      <c r="K197" s="76">
        <f t="shared" si="201"/>
        <v>0</v>
      </c>
      <c r="L197" s="95">
        <f t="shared" si="201"/>
        <v>0</v>
      </c>
      <c r="M197" s="231">
        <f t="shared" si="201"/>
        <v>0</v>
      </c>
      <c r="N197" s="76">
        <f t="shared" si="201"/>
        <v>0</v>
      </c>
      <c r="O197" s="91">
        <f t="shared" si="201"/>
        <v>0</v>
      </c>
      <c r="P197" s="291"/>
      <c r="Q197" s="297"/>
    </row>
    <row r="198" spans="1:17" hidden="1" x14ac:dyDescent="0.25">
      <c r="A198" s="30">
        <v>5121</v>
      </c>
      <c r="B198" s="43" t="s">
        <v>192</v>
      </c>
      <c r="C198" s="190">
        <f t="shared" si="169"/>
        <v>0</v>
      </c>
      <c r="D198" s="264"/>
      <c r="E198" s="45"/>
      <c r="F198" s="700">
        <f t="shared" ref="F198:F202" si="202">D198+E198</f>
        <v>0</v>
      </c>
      <c r="G198" s="230"/>
      <c r="H198" s="45"/>
      <c r="I198" s="705">
        <f t="shared" ref="I198:I202" si="203">G198+H198</f>
        <v>0</v>
      </c>
      <c r="J198" s="264"/>
      <c r="K198" s="45"/>
      <c r="L198" s="700">
        <f t="shared" ref="L198:L202" si="204">J198+K198</f>
        <v>0</v>
      </c>
      <c r="M198" s="230"/>
      <c r="N198" s="45"/>
      <c r="O198" s="705">
        <f t="shared" ref="O198:O202" si="205">M198+N198</f>
        <v>0</v>
      </c>
      <c r="P198" s="291"/>
      <c r="Q198" s="297"/>
    </row>
    <row r="199" spans="1:17" ht="24" hidden="1" x14ac:dyDescent="0.25">
      <c r="A199" s="30">
        <v>5129</v>
      </c>
      <c r="B199" s="43" t="s">
        <v>193</v>
      </c>
      <c r="C199" s="190">
        <f t="shared" si="169"/>
        <v>0</v>
      </c>
      <c r="D199" s="264"/>
      <c r="E199" s="45"/>
      <c r="F199" s="700">
        <f t="shared" si="202"/>
        <v>0</v>
      </c>
      <c r="G199" s="230"/>
      <c r="H199" s="45"/>
      <c r="I199" s="705">
        <f t="shared" si="203"/>
        <v>0</v>
      </c>
      <c r="J199" s="264"/>
      <c r="K199" s="45"/>
      <c r="L199" s="700">
        <f t="shared" si="204"/>
        <v>0</v>
      </c>
      <c r="M199" s="230"/>
      <c r="N199" s="45"/>
      <c r="O199" s="705">
        <f t="shared" si="205"/>
        <v>0</v>
      </c>
      <c r="P199" s="291"/>
      <c r="Q199" s="297"/>
    </row>
    <row r="200" spans="1:17" hidden="1" x14ac:dyDescent="0.25">
      <c r="A200" s="75">
        <v>5130</v>
      </c>
      <c r="B200" s="43" t="s">
        <v>194</v>
      </c>
      <c r="C200" s="190">
        <f t="shared" si="169"/>
        <v>0</v>
      </c>
      <c r="D200" s="264"/>
      <c r="E200" s="45"/>
      <c r="F200" s="700">
        <f t="shared" si="202"/>
        <v>0</v>
      </c>
      <c r="G200" s="230"/>
      <c r="H200" s="45"/>
      <c r="I200" s="705">
        <f t="shared" si="203"/>
        <v>0</v>
      </c>
      <c r="J200" s="264"/>
      <c r="K200" s="45"/>
      <c r="L200" s="700">
        <f t="shared" si="204"/>
        <v>0</v>
      </c>
      <c r="M200" s="230"/>
      <c r="N200" s="45"/>
      <c r="O200" s="705">
        <f t="shared" si="205"/>
        <v>0</v>
      </c>
      <c r="P200" s="291"/>
      <c r="Q200" s="297"/>
    </row>
    <row r="201" spans="1:17" hidden="1" x14ac:dyDescent="0.25">
      <c r="A201" s="75">
        <v>5140</v>
      </c>
      <c r="B201" s="43" t="s">
        <v>195</v>
      </c>
      <c r="C201" s="190">
        <f t="shared" si="169"/>
        <v>0</v>
      </c>
      <c r="D201" s="264"/>
      <c r="E201" s="45"/>
      <c r="F201" s="700">
        <f t="shared" si="202"/>
        <v>0</v>
      </c>
      <c r="G201" s="230"/>
      <c r="H201" s="45"/>
      <c r="I201" s="705">
        <f t="shared" si="203"/>
        <v>0</v>
      </c>
      <c r="J201" s="264"/>
      <c r="K201" s="45"/>
      <c r="L201" s="700">
        <f t="shared" si="204"/>
        <v>0</v>
      </c>
      <c r="M201" s="230"/>
      <c r="N201" s="45"/>
      <c r="O201" s="705">
        <f t="shared" si="205"/>
        <v>0</v>
      </c>
      <c r="P201" s="291"/>
      <c r="Q201" s="297"/>
    </row>
    <row r="202" spans="1:17" ht="24" hidden="1" x14ac:dyDescent="0.25">
      <c r="A202" s="75">
        <v>5170</v>
      </c>
      <c r="B202" s="43" t="s">
        <v>196</v>
      </c>
      <c r="C202" s="190">
        <f t="shared" si="169"/>
        <v>0</v>
      </c>
      <c r="D202" s="264"/>
      <c r="E202" s="45"/>
      <c r="F202" s="700">
        <f t="shared" si="202"/>
        <v>0</v>
      </c>
      <c r="G202" s="230"/>
      <c r="H202" s="45"/>
      <c r="I202" s="705">
        <f t="shared" si="203"/>
        <v>0</v>
      </c>
      <c r="J202" s="264"/>
      <c r="K202" s="45"/>
      <c r="L202" s="700">
        <f t="shared" si="204"/>
        <v>0</v>
      </c>
      <c r="M202" s="230"/>
      <c r="N202" s="45"/>
      <c r="O202" s="705">
        <f t="shared" si="205"/>
        <v>0</v>
      </c>
      <c r="P202" s="291"/>
      <c r="Q202" s="297"/>
    </row>
    <row r="203" spans="1:17" hidden="1" x14ac:dyDescent="0.25">
      <c r="A203" s="35">
        <v>5200</v>
      </c>
      <c r="B203" s="72" t="s">
        <v>197</v>
      </c>
      <c r="C203" s="188">
        <f t="shared" si="169"/>
        <v>0</v>
      </c>
      <c r="D203" s="130">
        <f t="shared" ref="D203:E203" si="206">D204+D214+D215+D224+D225+D226+D228</f>
        <v>0</v>
      </c>
      <c r="E203" s="38">
        <f t="shared" si="206"/>
        <v>0</v>
      </c>
      <c r="F203" s="175">
        <f>F204+F214+F215+F224+F225+F226+F228</f>
        <v>0</v>
      </c>
      <c r="G203" s="228">
        <f t="shared" ref="G203:O203" si="207">G204+G214+G215+G224+G225+G226+G228</f>
        <v>0</v>
      </c>
      <c r="H203" s="38">
        <f t="shared" si="207"/>
        <v>0</v>
      </c>
      <c r="I203" s="123">
        <f t="shared" si="207"/>
        <v>0</v>
      </c>
      <c r="J203" s="130">
        <f t="shared" si="207"/>
        <v>0</v>
      </c>
      <c r="K203" s="38">
        <f t="shared" si="207"/>
        <v>0</v>
      </c>
      <c r="L203" s="175">
        <f t="shared" si="207"/>
        <v>0</v>
      </c>
      <c r="M203" s="228">
        <f t="shared" si="207"/>
        <v>0</v>
      </c>
      <c r="N203" s="38">
        <f t="shared" si="207"/>
        <v>0</v>
      </c>
      <c r="O203" s="123">
        <f t="shared" si="207"/>
        <v>0</v>
      </c>
      <c r="P203" s="293"/>
      <c r="Q203" s="297"/>
    </row>
    <row r="204" spans="1:17" hidden="1" x14ac:dyDescent="0.25">
      <c r="A204" s="73">
        <v>5210</v>
      </c>
      <c r="B204" s="58" t="s">
        <v>198</v>
      </c>
      <c r="C204" s="195">
        <f t="shared" si="169"/>
        <v>0</v>
      </c>
      <c r="D204" s="86">
        <f>SUM(D205:D213)</f>
        <v>0</v>
      </c>
      <c r="E204" s="74">
        <f>SUM(E205:E213)</f>
        <v>0</v>
      </c>
      <c r="F204" s="174">
        <f t="shared" ref="F204:N204" si="208">SUM(F205:F213)</f>
        <v>0</v>
      </c>
      <c r="G204" s="229">
        <f t="shared" si="208"/>
        <v>0</v>
      </c>
      <c r="H204" s="74">
        <f t="shared" si="208"/>
        <v>0</v>
      </c>
      <c r="I204" s="154">
        <f t="shared" si="208"/>
        <v>0</v>
      </c>
      <c r="J204" s="86">
        <f t="shared" si="208"/>
        <v>0</v>
      </c>
      <c r="K204" s="74">
        <f t="shared" si="208"/>
        <v>0</v>
      </c>
      <c r="L204" s="174">
        <f t="shared" si="208"/>
        <v>0</v>
      </c>
      <c r="M204" s="229">
        <f t="shared" si="208"/>
        <v>0</v>
      </c>
      <c r="N204" s="74">
        <f t="shared" si="208"/>
        <v>0</v>
      </c>
      <c r="O204" s="154">
        <f>SUM(O205:O213)</f>
        <v>0</v>
      </c>
      <c r="P204" s="292"/>
      <c r="Q204" s="297"/>
    </row>
    <row r="205" spans="1:17" hidden="1" x14ac:dyDescent="0.25">
      <c r="A205" s="27">
        <v>5211</v>
      </c>
      <c r="B205" s="40" t="s">
        <v>199</v>
      </c>
      <c r="C205" s="189">
        <f t="shared" si="169"/>
        <v>0</v>
      </c>
      <c r="D205" s="263"/>
      <c r="E205" s="42"/>
      <c r="F205" s="699">
        <f t="shared" ref="F205:F214" si="209">D205+E205</f>
        <v>0</v>
      </c>
      <c r="G205" s="220"/>
      <c r="H205" s="42"/>
      <c r="I205" s="703">
        <f t="shared" ref="I205:I214" si="210">G205+H205</f>
        <v>0</v>
      </c>
      <c r="J205" s="263"/>
      <c r="K205" s="42"/>
      <c r="L205" s="699">
        <f t="shared" ref="L205:L214" si="211">J205+K205</f>
        <v>0</v>
      </c>
      <c r="M205" s="220"/>
      <c r="N205" s="42"/>
      <c r="O205" s="703">
        <f t="shared" ref="O205:O214" si="212">M205+N205</f>
        <v>0</v>
      </c>
      <c r="P205" s="290"/>
      <c r="Q205" s="297"/>
    </row>
    <row r="206" spans="1:17" hidden="1" x14ac:dyDescent="0.25">
      <c r="A206" s="30">
        <v>5212</v>
      </c>
      <c r="B206" s="43" t="s">
        <v>200</v>
      </c>
      <c r="C206" s="190">
        <f t="shared" si="169"/>
        <v>0</v>
      </c>
      <c r="D206" s="264"/>
      <c r="E206" s="45"/>
      <c r="F206" s="700">
        <f t="shared" si="209"/>
        <v>0</v>
      </c>
      <c r="G206" s="230"/>
      <c r="H206" s="45"/>
      <c r="I206" s="705">
        <f t="shared" si="210"/>
        <v>0</v>
      </c>
      <c r="J206" s="264"/>
      <c r="K206" s="45"/>
      <c r="L206" s="700">
        <f t="shared" si="211"/>
        <v>0</v>
      </c>
      <c r="M206" s="230"/>
      <c r="N206" s="45"/>
      <c r="O206" s="705">
        <f t="shared" si="212"/>
        <v>0</v>
      </c>
      <c r="P206" s="291"/>
      <c r="Q206" s="297"/>
    </row>
    <row r="207" spans="1:17" hidden="1" x14ac:dyDescent="0.25">
      <c r="A207" s="30">
        <v>5213</v>
      </c>
      <c r="B207" s="43" t="s">
        <v>201</v>
      </c>
      <c r="C207" s="190">
        <f t="shared" si="169"/>
        <v>0</v>
      </c>
      <c r="D207" s="264"/>
      <c r="E207" s="45"/>
      <c r="F207" s="700">
        <f t="shared" si="209"/>
        <v>0</v>
      </c>
      <c r="G207" s="230"/>
      <c r="H207" s="45"/>
      <c r="I207" s="705">
        <f t="shared" si="210"/>
        <v>0</v>
      </c>
      <c r="J207" s="264"/>
      <c r="K207" s="45"/>
      <c r="L207" s="700">
        <f t="shared" si="211"/>
        <v>0</v>
      </c>
      <c r="M207" s="230"/>
      <c r="N207" s="45"/>
      <c r="O207" s="705">
        <f t="shared" si="212"/>
        <v>0</v>
      </c>
      <c r="P207" s="291"/>
      <c r="Q207" s="297"/>
    </row>
    <row r="208" spans="1:17" hidden="1" x14ac:dyDescent="0.25">
      <c r="A208" s="30">
        <v>5214</v>
      </c>
      <c r="B208" s="43" t="s">
        <v>202</v>
      </c>
      <c r="C208" s="190">
        <f t="shared" si="169"/>
        <v>0</v>
      </c>
      <c r="D208" s="264"/>
      <c r="E208" s="45"/>
      <c r="F208" s="700">
        <f t="shared" si="209"/>
        <v>0</v>
      </c>
      <c r="G208" s="230"/>
      <c r="H208" s="45"/>
      <c r="I208" s="705">
        <f t="shared" si="210"/>
        <v>0</v>
      </c>
      <c r="J208" s="264"/>
      <c r="K208" s="45"/>
      <c r="L208" s="700">
        <f t="shared" si="211"/>
        <v>0</v>
      </c>
      <c r="M208" s="230"/>
      <c r="N208" s="45"/>
      <c r="O208" s="705">
        <f t="shared" si="212"/>
        <v>0</v>
      </c>
      <c r="P208" s="291"/>
      <c r="Q208" s="297"/>
    </row>
    <row r="209" spans="1:17" hidden="1" x14ac:dyDescent="0.25">
      <c r="A209" s="30">
        <v>5215</v>
      </c>
      <c r="B209" s="43" t="s">
        <v>203</v>
      </c>
      <c r="C209" s="190">
        <f t="shared" si="169"/>
        <v>0</v>
      </c>
      <c r="D209" s="264"/>
      <c r="E209" s="45"/>
      <c r="F209" s="700">
        <f t="shared" si="209"/>
        <v>0</v>
      </c>
      <c r="G209" s="230"/>
      <c r="H209" s="45"/>
      <c r="I209" s="705">
        <f t="shared" si="210"/>
        <v>0</v>
      </c>
      <c r="J209" s="264"/>
      <c r="K209" s="45"/>
      <c r="L209" s="700">
        <f t="shared" si="211"/>
        <v>0</v>
      </c>
      <c r="M209" s="230"/>
      <c r="N209" s="45"/>
      <c r="O209" s="705">
        <f t="shared" si="212"/>
        <v>0</v>
      </c>
      <c r="P209" s="291"/>
      <c r="Q209" s="297"/>
    </row>
    <row r="210" spans="1:17" ht="24" hidden="1" x14ac:dyDescent="0.25">
      <c r="A210" s="30">
        <v>5216</v>
      </c>
      <c r="B210" s="43" t="s">
        <v>204</v>
      </c>
      <c r="C210" s="190">
        <f t="shared" si="169"/>
        <v>0</v>
      </c>
      <c r="D210" s="264"/>
      <c r="E210" s="45"/>
      <c r="F210" s="700">
        <f t="shared" si="209"/>
        <v>0</v>
      </c>
      <c r="G210" s="230"/>
      <c r="H210" s="45"/>
      <c r="I210" s="705">
        <f t="shared" si="210"/>
        <v>0</v>
      </c>
      <c r="J210" s="264"/>
      <c r="K210" s="45"/>
      <c r="L210" s="700">
        <f t="shared" si="211"/>
        <v>0</v>
      </c>
      <c r="M210" s="230"/>
      <c r="N210" s="45"/>
      <c r="O210" s="705">
        <f t="shared" si="212"/>
        <v>0</v>
      </c>
      <c r="P210" s="291"/>
      <c r="Q210" s="297"/>
    </row>
    <row r="211" spans="1:17" hidden="1" x14ac:dyDescent="0.25">
      <c r="A211" s="30">
        <v>5217</v>
      </c>
      <c r="B211" s="43" t="s">
        <v>205</v>
      </c>
      <c r="C211" s="190">
        <f t="shared" si="169"/>
        <v>0</v>
      </c>
      <c r="D211" s="264"/>
      <c r="E211" s="45"/>
      <c r="F211" s="700">
        <f t="shared" si="209"/>
        <v>0</v>
      </c>
      <c r="G211" s="230"/>
      <c r="H211" s="45"/>
      <c r="I211" s="705">
        <f t="shared" si="210"/>
        <v>0</v>
      </c>
      <c r="J211" s="264"/>
      <c r="K211" s="45"/>
      <c r="L211" s="700">
        <f t="shared" si="211"/>
        <v>0</v>
      </c>
      <c r="M211" s="230"/>
      <c r="N211" s="45"/>
      <c r="O211" s="705">
        <f t="shared" si="212"/>
        <v>0</v>
      </c>
      <c r="P211" s="291"/>
      <c r="Q211" s="297"/>
    </row>
    <row r="212" spans="1:17" hidden="1" x14ac:dyDescent="0.25">
      <c r="A212" s="30">
        <v>5218</v>
      </c>
      <c r="B212" s="43" t="s">
        <v>206</v>
      </c>
      <c r="C212" s="190">
        <f t="shared" si="169"/>
        <v>0</v>
      </c>
      <c r="D212" s="264"/>
      <c r="E212" s="45"/>
      <c r="F212" s="700">
        <f t="shared" si="209"/>
        <v>0</v>
      </c>
      <c r="G212" s="230"/>
      <c r="H212" s="45"/>
      <c r="I212" s="705">
        <f t="shared" si="210"/>
        <v>0</v>
      </c>
      <c r="J212" s="264"/>
      <c r="K212" s="45"/>
      <c r="L212" s="700">
        <f t="shared" si="211"/>
        <v>0</v>
      </c>
      <c r="M212" s="230"/>
      <c r="N212" s="45"/>
      <c r="O212" s="705">
        <f t="shared" si="212"/>
        <v>0</v>
      </c>
      <c r="P212" s="291"/>
      <c r="Q212" s="297"/>
    </row>
    <row r="213" spans="1:17" hidden="1" x14ac:dyDescent="0.25">
      <c r="A213" s="30">
        <v>5219</v>
      </c>
      <c r="B213" s="43" t="s">
        <v>207</v>
      </c>
      <c r="C213" s="190">
        <f t="shared" si="169"/>
        <v>0</v>
      </c>
      <c r="D213" s="264"/>
      <c r="E213" s="45"/>
      <c r="F213" s="700">
        <f t="shared" si="209"/>
        <v>0</v>
      </c>
      <c r="G213" s="230"/>
      <c r="H213" s="45"/>
      <c r="I213" s="705">
        <f t="shared" si="210"/>
        <v>0</v>
      </c>
      <c r="J213" s="264"/>
      <c r="K213" s="45"/>
      <c r="L213" s="700">
        <f t="shared" si="211"/>
        <v>0</v>
      </c>
      <c r="M213" s="230"/>
      <c r="N213" s="45"/>
      <c r="O213" s="705">
        <f t="shared" si="212"/>
        <v>0</v>
      </c>
      <c r="P213" s="291"/>
      <c r="Q213" s="297"/>
    </row>
    <row r="214" spans="1:17" ht="13.5" hidden="1" customHeight="1" x14ac:dyDescent="0.25">
      <c r="A214" s="75">
        <v>5220</v>
      </c>
      <c r="B214" s="43" t="s">
        <v>208</v>
      </c>
      <c r="C214" s="190">
        <f t="shared" si="169"/>
        <v>0</v>
      </c>
      <c r="D214" s="264"/>
      <c r="E214" s="45"/>
      <c r="F214" s="700">
        <f t="shared" si="209"/>
        <v>0</v>
      </c>
      <c r="G214" s="230"/>
      <c r="H214" s="45"/>
      <c r="I214" s="705">
        <f t="shared" si="210"/>
        <v>0</v>
      </c>
      <c r="J214" s="264"/>
      <c r="K214" s="45"/>
      <c r="L214" s="700">
        <f t="shared" si="211"/>
        <v>0</v>
      </c>
      <c r="M214" s="230"/>
      <c r="N214" s="45"/>
      <c r="O214" s="705">
        <f t="shared" si="212"/>
        <v>0</v>
      </c>
      <c r="P214" s="291"/>
      <c r="Q214" s="297"/>
    </row>
    <row r="215" spans="1:17" hidden="1" x14ac:dyDescent="0.25">
      <c r="A215" s="75">
        <v>5230</v>
      </c>
      <c r="B215" s="43" t="s">
        <v>209</v>
      </c>
      <c r="C215" s="190">
        <f t="shared" si="169"/>
        <v>0</v>
      </c>
      <c r="D215" s="132">
        <f t="shared" ref="D215:E215" si="213">SUM(D216:D223)</f>
        <v>0</v>
      </c>
      <c r="E215" s="76">
        <f t="shared" si="213"/>
        <v>0</v>
      </c>
      <c r="F215" s="95">
        <f>SUM(F216:F223)</f>
        <v>0</v>
      </c>
      <c r="G215" s="231">
        <f t="shared" ref="G215:N215" si="214">SUM(G216:G223)</f>
        <v>0</v>
      </c>
      <c r="H215" s="76">
        <f t="shared" si="214"/>
        <v>0</v>
      </c>
      <c r="I215" s="91">
        <f t="shared" si="214"/>
        <v>0</v>
      </c>
      <c r="J215" s="132">
        <f t="shared" si="214"/>
        <v>0</v>
      </c>
      <c r="K215" s="76">
        <f t="shared" si="214"/>
        <v>0</v>
      </c>
      <c r="L215" s="95">
        <f t="shared" si="214"/>
        <v>0</v>
      </c>
      <c r="M215" s="231">
        <f t="shared" si="214"/>
        <v>0</v>
      </c>
      <c r="N215" s="76">
        <f t="shared" si="214"/>
        <v>0</v>
      </c>
      <c r="O215" s="91">
        <f>SUM(O216:O223)</f>
        <v>0</v>
      </c>
      <c r="P215" s="291"/>
      <c r="Q215" s="297"/>
    </row>
    <row r="216" spans="1:17" hidden="1" x14ac:dyDescent="0.25">
      <c r="A216" s="30">
        <v>5231</v>
      </c>
      <c r="B216" s="43" t="s">
        <v>210</v>
      </c>
      <c r="C216" s="190">
        <f t="shared" si="169"/>
        <v>0</v>
      </c>
      <c r="D216" s="264"/>
      <c r="E216" s="45"/>
      <c r="F216" s="700">
        <f t="shared" ref="F216:F225" si="215">D216+E216</f>
        <v>0</v>
      </c>
      <c r="G216" s="230"/>
      <c r="H216" s="45"/>
      <c r="I216" s="705">
        <f t="shared" ref="I216:I225" si="216">G216+H216</f>
        <v>0</v>
      </c>
      <c r="J216" s="264"/>
      <c r="K216" s="45"/>
      <c r="L216" s="700">
        <f t="shared" ref="L216:L225" si="217">J216+K216</f>
        <v>0</v>
      </c>
      <c r="M216" s="230"/>
      <c r="N216" s="45"/>
      <c r="O216" s="705">
        <f t="shared" ref="O216:O225" si="218">M216+N216</f>
        <v>0</v>
      </c>
      <c r="P216" s="291"/>
      <c r="Q216" s="297"/>
    </row>
    <row r="217" spans="1:17" hidden="1" x14ac:dyDescent="0.25">
      <c r="A217" s="30">
        <v>5232</v>
      </c>
      <c r="B217" s="43" t="s">
        <v>211</v>
      </c>
      <c r="C217" s="190">
        <f t="shared" si="169"/>
        <v>0</v>
      </c>
      <c r="D217" s="264"/>
      <c r="E217" s="45"/>
      <c r="F217" s="700">
        <f t="shared" si="215"/>
        <v>0</v>
      </c>
      <c r="G217" s="230"/>
      <c r="H217" s="45"/>
      <c r="I217" s="705">
        <f t="shared" si="216"/>
        <v>0</v>
      </c>
      <c r="J217" s="264"/>
      <c r="K217" s="45"/>
      <c r="L217" s="700">
        <f t="shared" si="217"/>
        <v>0</v>
      </c>
      <c r="M217" s="230"/>
      <c r="N217" s="45"/>
      <c r="O217" s="705">
        <f t="shared" si="218"/>
        <v>0</v>
      </c>
      <c r="P217" s="291"/>
      <c r="Q217" s="297"/>
    </row>
    <row r="218" spans="1:17" hidden="1" x14ac:dyDescent="0.25">
      <c r="A218" s="30">
        <v>5233</v>
      </c>
      <c r="B218" s="43" t="s">
        <v>212</v>
      </c>
      <c r="C218" s="190">
        <f t="shared" si="169"/>
        <v>0</v>
      </c>
      <c r="D218" s="264"/>
      <c r="E218" s="45"/>
      <c r="F218" s="700">
        <f t="shared" si="215"/>
        <v>0</v>
      </c>
      <c r="G218" s="230"/>
      <c r="H218" s="45"/>
      <c r="I218" s="705">
        <f t="shared" si="216"/>
        <v>0</v>
      </c>
      <c r="J218" s="264"/>
      <c r="K218" s="45"/>
      <c r="L218" s="700">
        <f t="shared" si="217"/>
        <v>0</v>
      </c>
      <c r="M218" s="230"/>
      <c r="N218" s="45"/>
      <c r="O218" s="705">
        <f t="shared" si="218"/>
        <v>0</v>
      </c>
      <c r="P218" s="291"/>
      <c r="Q218" s="297"/>
    </row>
    <row r="219" spans="1:17" ht="24" hidden="1" x14ac:dyDescent="0.25">
      <c r="A219" s="30">
        <v>5234</v>
      </c>
      <c r="B219" s="43" t="s">
        <v>213</v>
      </c>
      <c r="C219" s="190">
        <f t="shared" si="169"/>
        <v>0</v>
      </c>
      <c r="D219" s="264"/>
      <c r="E219" s="45"/>
      <c r="F219" s="700">
        <f t="shared" si="215"/>
        <v>0</v>
      </c>
      <c r="G219" s="230"/>
      <c r="H219" s="45"/>
      <c r="I219" s="705">
        <f t="shared" si="216"/>
        <v>0</v>
      </c>
      <c r="J219" s="264"/>
      <c r="K219" s="45"/>
      <c r="L219" s="700">
        <f t="shared" si="217"/>
        <v>0</v>
      </c>
      <c r="M219" s="230"/>
      <c r="N219" s="45"/>
      <c r="O219" s="705">
        <f t="shared" si="218"/>
        <v>0</v>
      </c>
      <c r="P219" s="291"/>
      <c r="Q219" s="297"/>
    </row>
    <row r="220" spans="1:17" ht="14.25" hidden="1" customHeight="1" x14ac:dyDescent="0.25">
      <c r="A220" s="30">
        <v>5236</v>
      </c>
      <c r="B220" s="43" t="s">
        <v>214</v>
      </c>
      <c r="C220" s="190">
        <f t="shared" si="169"/>
        <v>0</v>
      </c>
      <c r="D220" s="264"/>
      <c r="E220" s="45"/>
      <c r="F220" s="700">
        <f t="shared" si="215"/>
        <v>0</v>
      </c>
      <c r="G220" s="230"/>
      <c r="H220" s="45"/>
      <c r="I220" s="705">
        <f t="shared" si="216"/>
        <v>0</v>
      </c>
      <c r="J220" s="264"/>
      <c r="K220" s="45"/>
      <c r="L220" s="700">
        <f t="shared" si="217"/>
        <v>0</v>
      </c>
      <c r="M220" s="230"/>
      <c r="N220" s="45"/>
      <c r="O220" s="705">
        <f t="shared" si="218"/>
        <v>0</v>
      </c>
      <c r="P220" s="291"/>
      <c r="Q220" s="297"/>
    </row>
    <row r="221" spans="1:17" ht="14.25" hidden="1" customHeight="1" x14ac:dyDescent="0.25">
      <c r="A221" s="30">
        <v>5237</v>
      </c>
      <c r="B221" s="43" t="s">
        <v>215</v>
      </c>
      <c r="C221" s="190">
        <f t="shared" si="169"/>
        <v>0</v>
      </c>
      <c r="D221" s="264"/>
      <c r="E221" s="45"/>
      <c r="F221" s="700">
        <f t="shared" si="215"/>
        <v>0</v>
      </c>
      <c r="G221" s="230"/>
      <c r="H221" s="45"/>
      <c r="I221" s="705">
        <f t="shared" si="216"/>
        <v>0</v>
      </c>
      <c r="J221" s="264"/>
      <c r="K221" s="45"/>
      <c r="L221" s="700">
        <f t="shared" si="217"/>
        <v>0</v>
      </c>
      <c r="M221" s="230"/>
      <c r="N221" s="45"/>
      <c r="O221" s="705">
        <f t="shared" si="218"/>
        <v>0</v>
      </c>
      <c r="P221" s="291"/>
      <c r="Q221" s="297"/>
    </row>
    <row r="222" spans="1:17" ht="24" hidden="1" x14ac:dyDescent="0.25">
      <c r="A222" s="30">
        <v>5238</v>
      </c>
      <c r="B222" s="43" t="s">
        <v>216</v>
      </c>
      <c r="C222" s="190">
        <f t="shared" si="169"/>
        <v>0</v>
      </c>
      <c r="D222" s="264"/>
      <c r="E222" s="45"/>
      <c r="F222" s="700">
        <f t="shared" si="215"/>
        <v>0</v>
      </c>
      <c r="G222" s="230"/>
      <c r="H222" s="45"/>
      <c r="I222" s="705">
        <f t="shared" si="216"/>
        <v>0</v>
      </c>
      <c r="J222" s="264"/>
      <c r="K222" s="45"/>
      <c r="L222" s="700">
        <f t="shared" si="217"/>
        <v>0</v>
      </c>
      <c r="M222" s="230"/>
      <c r="N222" s="45"/>
      <c r="O222" s="705">
        <f t="shared" si="218"/>
        <v>0</v>
      </c>
      <c r="P222" s="291"/>
      <c r="Q222" s="297"/>
    </row>
    <row r="223" spans="1:17" ht="24" hidden="1" x14ac:dyDescent="0.25">
      <c r="A223" s="30">
        <v>5239</v>
      </c>
      <c r="B223" s="43" t="s">
        <v>217</v>
      </c>
      <c r="C223" s="190">
        <f t="shared" si="169"/>
        <v>0</v>
      </c>
      <c r="D223" s="264"/>
      <c r="E223" s="45"/>
      <c r="F223" s="700">
        <f t="shared" si="215"/>
        <v>0</v>
      </c>
      <c r="G223" s="230"/>
      <c r="H223" s="45"/>
      <c r="I223" s="705">
        <f t="shared" si="216"/>
        <v>0</v>
      </c>
      <c r="J223" s="264"/>
      <c r="K223" s="45"/>
      <c r="L223" s="700">
        <f t="shared" si="217"/>
        <v>0</v>
      </c>
      <c r="M223" s="230"/>
      <c r="N223" s="45"/>
      <c r="O223" s="705">
        <f t="shared" si="218"/>
        <v>0</v>
      </c>
      <c r="P223" s="291"/>
      <c r="Q223" s="297"/>
    </row>
    <row r="224" spans="1:17" ht="24" hidden="1" x14ac:dyDescent="0.25">
      <c r="A224" s="75">
        <v>5240</v>
      </c>
      <c r="B224" s="43" t="s">
        <v>218</v>
      </c>
      <c r="C224" s="190">
        <f t="shared" si="169"/>
        <v>0</v>
      </c>
      <c r="D224" s="264"/>
      <c r="E224" s="45"/>
      <c r="F224" s="700">
        <f t="shared" si="215"/>
        <v>0</v>
      </c>
      <c r="G224" s="230"/>
      <c r="H224" s="45"/>
      <c r="I224" s="705">
        <f t="shared" si="216"/>
        <v>0</v>
      </c>
      <c r="J224" s="264"/>
      <c r="K224" s="45"/>
      <c r="L224" s="700">
        <f t="shared" si="217"/>
        <v>0</v>
      </c>
      <c r="M224" s="230"/>
      <c r="N224" s="45"/>
      <c r="O224" s="705">
        <f t="shared" si="218"/>
        <v>0</v>
      </c>
      <c r="P224" s="291"/>
      <c r="Q224" s="297"/>
    </row>
    <row r="225" spans="1:17" hidden="1" x14ac:dyDescent="0.25">
      <c r="A225" s="75">
        <v>5250</v>
      </c>
      <c r="B225" s="43" t="s">
        <v>219</v>
      </c>
      <c r="C225" s="190">
        <f t="shared" si="169"/>
        <v>0</v>
      </c>
      <c r="D225" s="264"/>
      <c r="E225" s="45"/>
      <c r="F225" s="700">
        <f t="shared" si="215"/>
        <v>0</v>
      </c>
      <c r="G225" s="230"/>
      <c r="H225" s="45"/>
      <c r="I225" s="705">
        <f t="shared" si="216"/>
        <v>0</v>
      </c>
      <c r="J225" s="264"/>
      <c r="K225" s="45"/>
      <c r="L225" s="700">
        <f t="shared" si="217"/>
        <v>0</v>
      </c>
      <c r="M225" s="230"/>
      <c r="N225" s="45"/>
      <c r="O225" s="705">
        <f t="shared" si="218"/>
        <v>0</v>
      </c>
      <c r="P225" s="291"/>
      <c r="Q225" s="297"/>
    </row>
    <row r="226" spans="1:17" hidden="1" x14ac:dyDescent="0.25">
      <c r="A226" s="75">
        <v>5260</v>
      </c>
      <c r="B226" s="43" t="s">
        <v>220</v>
      </c>
      <c r="C226" s="190">
        <f t="shared" si="169"/>
        <v>0</v>
      </c>
      <c r="D226" s="132">
        <f t="shared" ref="D226:E226" si="219">SUM(D227)</f>
        <v>0</v>
      </c>
      <c r="E226" s="76">
        <f t="shared" si="219"/>
        <v>0</v>
      </c>
      <c r="F226" s="95">
        <f>SUM(F227)</f>
        <v>0</v>
      </c>
      <c r="G226" s="231">
        <f t="shared" ref="G226:N226" si="220">SUM(G227)</f>
        <v>0</v>
      </c>
      <c r="H226" s="76">
        <f t="shared" si="220"/>
        <v>0</v>
      </c>
      <c r="I226" s="91">
        <f t="shared" si="220"/>
        <v>0</v>
      </c>
      <c r="J226" s="132">
        <f t="shared" si="220"/>
        <v>0</v>
      </c>
      <c r="K226" s="76">
        <f t="shared" si="220"/>
        <v>0</v>
      </c>
      <c r="L226" s="95">
        <f t="shared" si="220"/>
        <v>0</v>
      </c>
      <c r="M226" s="231">
        <f t="shared" si="220"/>
        <v>0</v>
      </c>
      <c r="N226" s="76">
        <f t="shared" si="220"/>
        <v>0</v>
      </c>
      <c r="O226" s="91">
        <f>SUM(O227)</f>
        <v>0</v>
      </c>
      <c r="P226" s="291"/>
      <c r="Q226" s="297"/>
    </row>
    <row r="227" spans="1:17" ht="24" hidden="1" x14ac:dyDescent="0.25">
      <c r="A227" s="30">
        <v>5269</v>
      </c>
      <c r="B227" s="43" t="s">
        <v>221</v>
      </c>
      <c r="C227" s="190">
        <f t="shared" si="169"/>
        <v>0</v>
      </c>
      <c r="D227" s="264"/>
      <c r="E227" s="45"/>
      <c r="F227" s="700">
        <f t="shared" ref="F227:F228" si="221">D227+E227</f>
        <v>0</v>
      </c>
      <c r="G227" s="230"/>
      <c r="H227" s="45"/>
      <c r="I227" s="705">
        <f t="shared" ref="I227:I228" si="222">G227+H227</f>
        <v>0</v>
      </c>
      <c r="J227" s="264"/>
      <c r="K227" s="45"/>
      <c r="L227" s="700">
        <f t="shared" ref="L227:L228" si="223">J227+K227</f>
        <v>0</v>
      </c>
      <c r="M227" s="230"/>
      <c r="N227" s="45"/>
      <c r="O227" s="705">
        <f t="shared" ref="O227:O228" si="224">M227+N227</f>
        <v>0</v>
      </c>
      <c r="P227" s="291"/>
      <c r="Q227" s="297"/>
    </row>
    <row r="228" spans="1:17" ht="24" hidden="1" x14ac:dyDescent="0.25">
      <c r="A228" s="73">
        <v>5270</v>
      </c>
      <c r="B228" s="58" t="s">
        <v>222</v>
      </c>
      <c r="C228" s="195">
        <f t="shared" si="169"/>
        <v>0</v>
      </c>
      <c r="D228" s="261"/>
      <c r="E228" s="77"/>
      <c r="F228" s="706">
        <f t="shared" si="221"/>
        <v>0</v>
      </c>
      <c r="G228" s="232"/>
      <c r="H228" s="77"/>
      <c r="I228" s="707">
        <f t="shared" si="222"/>
        <v>0</v>
      </c>
      <c r="J228" s="261"/>
      <c r="K228" s="77"/>
      <c r="L228" s="706">
        <f t="shared" si="223"/>
        <v>0</v>
      </c>
      <c r="M228" s="232"/>
      <c r="N228" s="77"/>
      <c r="O228" s="707">
        <f t="shared" si="224"/>
        <v>0</v>
      </c>
      <c r="P228" s="292"/>
      <c r="Q228" s="297"/>
    </row>
    <row r="229" spans="1:17" hidden="1" x14ac:dyDescent="0.25">
      <c r="A229" s="70">
        <v>6000</v>
      </c>
      <c r="B229" s="70" t="s">
        <v>223</v>
      </c>
      <c r="C229" s="200">
        <f t="shared" si="169"/>
        <v>0</v>
      </c>
      <c r="D229" s="137">
        <f t="shared" ref="D229:E229" si="225">D230+D250+D258</f>
        <v>0</v>
      </c>
      <c r="E229" s="71">
        <f t="shared" si="225"/>
        <v>0</v>
      </c>
      <c r="F229" s="172">
        <f>F230+F250+F258</f>
        <v>0</v>
      </c>
      <c r="G229" s="227">
        <f t="shared" ref="G229:N229" si="226">G230+G250+G258</f>
        <v>0</v>
      </c>
      <c r="H229" s="71">
        <f t="shared" si="226"/>
        <v>0</v>
      </c>
      <c r="I229" s="125">
        <f t="shared" si="226"/>
        <v>0</v>
      </c>
      <c r="J229" s="137">
        <f t="shared" si="226"/>
        <v>0</v>
      </c>
      <c r="K229" s="71">
        <f t="shared" si="226"/>
        <v>0</v>
      </c>
      <c r="L229" s="172">
        <f t="shared" si="226"/>
        <v>0</v>
      </c>
      <c r="M229" s="227">
        <f t="shared" si="226"/>
        <v>0</v>
      </c>
      <c r="N229" s="71">
        <f t="shared" si="226"/>
        <v>0</v>
      </c>
      <c r="O229" s="125">
        <f>O230+O250+O258</f>
        <v>0</v>
      </c>
      <c r="P229" s="313"/>
      <c r="Q229" s="297"/>
    </row>
    <row r="230" spans="1:17" ht="14.25" hidden="1" customHeight="1" x14ac:dyDescent="0.25">
      <c r="A230" s="51">
        <v>6200</v>
      </c>
      <c r="B230" s="82" t="s">
        <v>224</v>
      </c>
      <c r="C230" s="202">
        <f t="shared" si="169"/>
        <v>0</v>
      </c>
      <c r="D230" s="138">
        <f t="shared" ref="D230:E230" si="227">SUM(D231,D232,D234,D237,D243,D244,D245)</f>
        <v>0</v>
      </c>
      <c r="E230" s="85">
        <f t="shared" si="227"/>
        <v>0</v>
      </c>
      <c r="F230" s="173">
        <f>SUM(F231,F232,F234,F237,F243,F244,F245)</f>
        <v>0</v>
      </c>
      <c r="G230" s="236">
        <f t="shared" ref="G230:N230" si="228">SUM(G231,G232,G234,G237,G243,G244,G245)</f>
        <v>0</v>
      </c>
      <c r="H230" s="85">
        <f t="shared" si="228"/>
        <v>0</v>
      </c>
      <c r="I230" s="124">
        <f t="shared" si="228"/>
        <v>0</v>
      </c>
      <c r="J230" s="138">
        <f t="shared" si="228"/>
        <v>0</v>
      </c>
      <c r="K230" s="85">
        <f t="shared" si="228"/>
        <v>0</v>
      </c>
      <c r="L230" s="173">
        <f t="shared" si="228"/>
        <v>0</v>
      </c>
      <c r="M230" s="236">
        <f t="shared" si="228"/>
        <v>0</v>
      </c>
      <c r="N230" s="85">
        <f t="shared" si="228"/>
        <v>0</v>
      </c>
      <c r="O230" s="124">
        <f>SUM(O231,O232,O234,O237,O243,O244,O245)</f>
        <v>0</v>
      </c>
      <c r="P230" s="314"/>
      <c r="Q230" s="297"/>
    </row>
    <row r="231" spans="1:17" ht="24" hidden="1" x14ac:dyDescent="0.25">
      <c r="A231" s="774">
        <v>6220</v>
      </c>
      <c r="B231" s="40" t="s">
        <v>225</v>
      </c>
      <c r="C231" s="189">
        <f t="shared" si="169"/>
        <v>0</v>
      </c>
      <c r="D231" s="263"/>
      <c r="E231" s="42"/>
      <c r="F231" s="699">
        <f>D231+E231</f>
        <v>0</v>
      </c>
      <c r="G231" s="220"/>
      <c r="H231" s="42"/>
      <c r="I231" s="703">
        <f>G231+H231</f>
        <v>0</v>
      </c>
      <c r="J231" s="263"/>
      <c r="K231" s="42"/>
      <c r="L231" s="699">
        <f>J231+K231</f>
        <v>0</v>
      </c>
      <c r="M231" s="220"/>
      <c r="N231" s="42"/>
      <c r="O231" s="703">
        <f>M231+N231</f>
        <v>0</v>
      </c>
      <c r="P231" s="290"/>
      <c r="Q231" s="297"/>
    </row>
    <row r="232" spans="1:17" hidden="1" x14ac:dyDescent="0.25">
      <c r="A232" s="75">
        <v>6230</v>
      </c>
      <c r="B232" s="43" t="s">
        <v>226</v>
      </c>
      <c r="C232" s="190">
        <f t="shared" si="169"/>
        <v>0</v>
      </c>
      <c r="D232" s="132">
        <f t="shared" ref="D232:O232" si="229">SUM(D233)</f>
        <v>0</v>
      </c>
      <c r="E232" s="76">
        <f t="shared" si="229"/>
        <v>0</v>
      </c>
      <c r="F232" s="95">
        <f t="shared" si="229"/>
        <v>0</v>
      </c>
      <c r="G232" s="231">
        <f t="shared" si="229"/>
        <v>0</v>
      </c>
      <c r="H232" s="76">
        <f t="shared" si="229"/>
        <v>0</v>
      </c>
      <c r="I232" s="91">
        <f t="shared" si="229"/>
        <v>0</v>
      </c>
      <c r="J232" s="132">
        <f t="shared" si="229"/>
        <v>0</v>
      </c>
      <c r="K232" s="76">
        <f t="shared" si="229"/>
        <v>0</v>
      </c>
      <c r="L232" s="95">
        <f t="shared" si="229"/>
        <v>0</v>
      </c>
      <c r="M232" s="231">
        <f t="shared" si="229"/>
        <v>0</v>
      </c>
      <c r="N232" s="76">
        <f t="shared" si="229"/>
        <v>0</v>
      </c>
      <c r="O232" s="91">
        <f t="shared" si="229"/>
        <v>0</v>
      </c>
      <c r="P232" s="291"/>
      <c r="Q232" s="297"/>
    </row>
    <row r="233" spans="1:17" ht="24" hidden="1" x14ac:dyDescent="0.25">
      <c r="A233" s="30">
        <v>6239</v>
      </c>
      <c r="B233" s="40" t="s">
        <v>227</v>
      </c>
      <c r="C233" s="190">
        <f t="shared" si="169"/>
        <v>0</v>
      </c>
      <c r="D233" s="263"/>
      <c r="E233" s="42"/>
      <c r="F233" s="699">
        <f>D233+E233</f>
        <v>0</v>
      </c>
      <c r="G233" s="220"/>
      <c r="H233" s="42"/>
      <c r="I233" s="703">
        <f>G233+H233</f>
        <v>0</v>
      </c>
      <c r="J233" s="263"/>
      <c r="K233" s="42"/>
      <c r="L233" s="699">
        <f>J233+K233</f>
        <v>0</v>
      </c>
      <c r="M233" s="220"/>
      <c r="N233" s="42"/>
      <c r="O233" s="703">
        <f>M233+N233</f>
        <v>0</v>
      </c>
      <c r="P233" s="290"/>
      <c r="Q233" s="297"/>
    </row>
    <row r="234" spans="1:17" ht="24" hidden="1" x14ac:dyDescent="0.25">
      <c r="A234" s="75">
        <v>6240</v>
      </c>
      <c r="B234" s="43" t="s">
        <v>228</v>
      </c>
      <c r="C234" s="190">
        <f t="shared" si="169"/>
        <v>0</v>
      </c>
      <c r="D234" s="132">
        <f t="shared" ref="D234:E234" si="230">SUM(D235:D236)</f>
        <v>0</v>
      </c>
      <c r="E234" s="76">
        <f t="shared" si="230"/>
        <v>0</v>
      </c>
      <c r="F234" s="95">
        <f>SUM(F235:F236)</f>
        <v>0</v>
      </c>
      <c r="G234" s="231">
        <f t="shared" ref="G234:N234" si="231">SUM(G235:G236)</f>
        <v>0</v>
      </c>
      <c r="H234" s="76">
        <f t="shared" si="231"/>
        <v>0</v>
      </c>
      <c r="I234" s="91">
        <f t="shared" si="231"/>
        <v>0</v>
      </c>
      <c r="J234" s="132">
        <f t="shared" si="231"/>
        <v>0</v>
      </c>
      <c r="K234" s="76">
        <f t="shared" si="231"/>
        <v>0</v>
      </c>
      <c r="L234" s="95">
        <f t="shared" si="231"/>
        <v>0</v>
      </c>
      <c r="M234" s="231">
        <f t="shared" si="231"/>
        <v>0</v>
      </c>
      <c r="N234" s="76">
        <f t="shared" si="231"/>
        <v>0</v>
      </c>
      <c r="O234" s="91">
        <f>SUM(O235:O236)</f>
        <v>0</v>
      </c>
      <c r="P234" s="291"/>
      <c r="Q234" s="297"/>
    </row>
    <row r="235" spans="1:17" hidden="1" x14ac:dyDescent="0.25">
      <c r="A235" s="30">
        <v>6241</v>
      </c>
      <c r="B235" s="43" t="s">
        <v>229</v>
      </c>
      <c r="C235" s="190">
        <f t="shared" si="169"/>
        <v>0</v>
      </c>
      <c r="D235" s="264"/>
      <c r="E235" s="45"/>
      <c r="F235" s="700">
        <f t="shared" ref="F235:F236" si="232">D235+E235</f>
        <v>0</v>
      </c>
      <c r="G235" s="230"/>
      <c r="H235" s="45"/>
      <c r="I235" s="705">
        <f t="shared" ref="I235:I236" si="233">G235+H235</f>
        <v>0</v>
      </c>
      <c r="J235" s="264"/>
      <c r="K235" s="45"/>
      <c r="L235" s="700">
        <f t="shared" ref="L235:L236" si="234">J235+K235</f>
        <v>0</v>
      </c>
      <c r="M235" s="230"/>
      <c r="N235" s="45"/>
      <c r="O235" s="705">
        <f t="shared" ref="O235:O236" si="235">M235+N235</f>
        <v>0</v>
      </c>
      <c r="P235" s="291"/>
      <c r="Q235" s="297"/>
    </row>
    <row r="236" spans="1:17" hidden="1" x14ac:dyDescent="0.25">
      <c r="A236" s="30">
        <v>6242</v>
      </c>
      <c r="B236" s="43" t="s">
        <v>230</v>
      </c>
      <c r="C236" s="190">
        <f t="shared" si="169"/>
        <v>0</v>
      </c>
      <c r="D236" s="264"/>
      <c r="E236" s="45"/>
      <c r="F236" s="700">
        <f t="shared" si="232"/>
        <v>0</v>
      </c>
      <c r="G236" s="230"/>
      <c r="H236" s="45"/>
      <c r="I236" s="705">
        <f t="shared" si="233"/>
        <v>0</v>
      </c>
      <c r="J236" s="264"/>
      <c r="K236" s="45"/>
      <c r="L236" s="700">
        <f t="shared" si="234"/>
        <v>0</v>
      </c>
      <c r="M236" s="230"/>
      <c r="N236" s="45"/>
      <c r="O236" s="705">
        <f t="shared" si="235"/>
        <v>0</v>
      </c>
      <c r="P236" s="291"/>
      <c r="Q236" s="297"/>
    </row>
    <row r="237" spans="1:17" ht="25.5" hidden="1" customHeight="1" x14ac:dyDescent="0.25">
      <c r="A237" s="75">
        <v>6250</v>
      </c>
      <c r="B237" s="43" t="s">
        <v>231</v>
      </c>
      <c r="C237" s="190">
        <f t="shared" si="169"/>
        <v>0</v>
      </c>
      <c r="D237" s="132">
        <f t="shared" ref="D237:E237" si="236">SUM(D238:D242)</f>
        <v>0</v>
      </c>
      <c r="E237" s="76">
        <f t="shared" si="236"/>
        <v>0</v>
      </c>
      <c r="F237" s="95">
        <f>SUM(F238:F242)</f>
        <v>0</v>
      </c>
      <c r="G237" s="231">
        <f t="shared" ref="G237:N237" si="237">SUM(G238:G242)</f>
        <v>0</v>
      </c>
      <c r="H237" s="76">
        <f t="shared" si="237"/>
        <v>0</v>
      </c>
      <c r="I237" s="91">
        <f t="shared" si="237"/>
        <v>0</v>
      </c>
      <c r="J237" s="132">
        <f t="shared" si="237"/>
        <v>0</v>
      </c>
      <c r="K237" s="76">
        <f t="shared" si="237"/>
        <v>0</v>
      </c>
      <c r="L237" s="95">
        <f t="shared" si="237"/>
        <v>0</v>
      </c>
      <c r="M237" s="231">
        <f t="shared" si="237"/>
        <v>0</v>
      </c>
      <c r="N237" s="76">
        <f t="shared" si="237"/>
        <v>0</v>
      </c>
      <c r="O237" s="91">
        <f>SUM(O238:O242)</f>
        <v>0</v>
      </c>
      <c r="P237" s="291"/>
      <c r="Q237" s="297"/>
    </row>
    <row r="238" spans="1:17" ht="14.25" hidden="1" customHeight="1" x14ac:dyDescent="0.25">
      <c r="A238" s="30">
        <v>6252</v>
      </c>
      <c r="B238" s="43" t="s">
        <v>232</v>
      </c>
      <c r="C238" s="190">
        <f t="shared" si="169"/>
        <v>0</v>
      </c>
      <c r="D238" s="264"/>
      <c r="E238" s="45"/>
      <c r="F238" s="700">
        <f t="shared" ref="F238:F244" si="238">D238+E238</f>
        <v>0</v>
      </c>
      <c r="G238" s="230"/>
      <c r="H238" s="45"/>
      <c r="I238" s="705">
        <f t="shared" ref="I238:I244" si="239">G238+H238</f>
        <v>0</v>
      </c>
      <c r="J238" s="264"/>
      <c r="K238" s="45"/>
      <c r="L238" s="700">
        <f t="shared" ref="L238:L244" si="240">J238+K238</f>
        <v>0</v>
      </c>
      <c r="M238" s="230"/>
      <c r="N238" s="45"/>
      <c r="O238" s="705">
        <f t="shared" ref="O238:O244" si="241">M238+N238</f>
        <v>0</v>
      </c>
      <c r="P238" s="291"/>
      <c r="Q238" s="297"/>
    </row>
    <row r="239" spans="1:17" ht="14.25" hidden="1" customHeight="1" x14ac:dyDescent="0.25">
      <c r="A239" s="30">
        <v>6253</v>
      </c>
      <c r="B239" s="43" t="s">
        <v>233</v>
      </c>
      <c r="C239" s="190">
        <f t="shared" si="169"/>
        <v>0</v>
      </c>
      <c r="D239" s="264"/>
      <c r="E239" s="45"/>
      <c r="F239" s="700">
        <f t="shared" si="238"/>
        <v>0</v>
      </c>
      <c r="G239" s="230"/>
      <c r="H239" s="45"/>
      <c r="I239" s="705">
        <f t="shared" si="239"/>
        <v>0</v>
      </c>
      <c r="J239" s="264"/>
      <c r="K239" s="45"/>
      <c r="L239" s="700">
        <f t="shared" si="240"/>
        <v>0</v>
      </c>
      <c r="M239" s="230"/>
      <c r="N239" s="45"/>
      <c r="O239" s="705">
        <f t="shared" si="241"/>
        <v>0</v>
      </c>
      <c r="P239" s="291"/>
      <c r="Q239" s="297"/>
    </row>
    <row r="240" spans="1:17" ht="24" hidden="1" x14ac:dyDescent="0.25">
      <c r="A240" s="30">
        <v>6254</v>
      </c>
      <c r="B240" s="43" t="s">
        <v>234</v>
      </c>
      <c r="C240" s="190">
        <f t="shared" si="169"/>
        <v>0</v>
      </c>
      <c r="D240" s="264"/>
      <c r="E240" s="45"/>
      <c r="F240" s="700">
        <f t="shared" si="238"/>
        <v>0</v>
      </c>
      <c r="G240" s="230"/>
      <c r="H240" s="45"/>
      <c r="I240" s="705">
        <f t="shared" si="239"/>
        <v>0</v>
      </c>
      <c r="J240" s="264"/>
      <c r="K240" s="45"/>
      <c r="L240" s="700">
        <f t="shared" si="240"/>
        <v>0</v>
      </c>
      <c r="M240" s="230"/>
      <c r="N240" s="45"/>
      <c r="O240" s="705">
        <f t="shared" si="241"/>
        <v>0</v>
      </c>
      <c r="P240" s="291"/>
      <c r="Q240" s="297"/>
    </row>
    <row r="241" spans="1:17" ht="24" hidden="1" x14ac:dyDescent="0.25">
      <c r="A241" s="30">
        <v>6255</v>
      </c>
      <c r="B241" s="43" t="s">
        <v>235</v>
      </c>
      <c r="C241" s="190">
        <f t="shared" ref="C241:C295" si="242">SUM(F241,I241,L241,O241)</f>
        <v>0</v>
      </c>
      <c r="D241" s="264"/>
      <c r="E241" s="45"/>
      <c r="F241" s="700">
        <f t="shared" si="238"/>
        <v>0</v>
      </c>
      <c r="G241" s="230"/>
      <c r="H241" s="45"/>
      <c r="I241" s="705">
        <f t="shared" si="239"/>
        <v>0</v>
      </c>
      <c r="J241" s="264"/>
      <c r="K241" s="45"/>
      <c r="L241" s="700">
        <f t="shared" si="240"/>
        <v>0</v>
      </c>
      <c r="M241" s="230"/>
      <c r="N241" s="45"/>
      <c r="O241" s="705">
        <f t="shared" si="241"/>
        <v>0</v>
      </c>
      <c r="P241" s="291"/>
      <c r="Q241" s="297"/>
    </row>
    <row r="242" spans="1:17" hidden="1" x14ac:dyDescent="0.25">
      <c r="A242" s="30">
        <v>6259</v>
      </c>
      <c r="B242" s="43" t="s">
        <v>236</v>
      </c>
      <c r="C242" s="190">
        <f t="shared" si="242"/>
        <v>0</v>
      </c>
      <c r="D242" s="264"/>
      <c r="E242" s="45"/>
      <c r="F242" s="700">
        <f t="shared" si="238"/>
        <v>0</v>
      </c>
      <c r="G242" s="230"/>
      <c r="H242" s="45"/>
      <c r="I242" s="705">
        <f t="shared" si="239"/>
        <v>0</v>
      </c>
      <c r="J242" s="264"/>
      <c r="K242" s="45"/>
      <c r="L242" s="700">
        <f t="shared" si="240"/>
        <v>0</v>
      </c>
      <c r="M242" s="230"/>
      <c r="N242" s="45"/>
      <c r="O242" s="705">
        <f t="shared" si="241"/>
        <v>0</v>
      </c>
      <c r="P242" s="291"/>
      <c r="Q242" s="297"/>
    </row>
    <row r="243" spans="1:17" ht="24" hidden="1" x14ac:dyDescent="0.25">
      <c r="A243" s="75">
        <v>6260</v>
      </c>
      <c r="B243" s="43" t="s">
        <v>237</v>
      </c>
      <c r="C243" s="190">
        <f t="shared" si="242"/>
        <v>0</v>
      </c>
      <c r="D243" s="264"/>
      <c r="E243" s="45"/>
      <c r="F243" s="700">
        <f t="shared" si="238"/>
        <v>0</v>
      </c>
      <c r="G243" s="230"/>
      <c r="H243" s="45"/>
      <c r="I243" s="705">
        <f t="shared" si="239"/>
        <v>0</v>
      </c>
      <c r="J243" s="264"/>
      <c r="K243" s="45"/>
      <c r="L243" s="700">
        <f t="shared" si="240"/>
        <v>0</v>
      </c>
      <c r="M243" s="230"/>
      <c r="N243" s="45"/>
      <c r="O243" s="705">
        <f t="shared" si="241"/>
        <v>0</v>
      </c>
      <c r="P243" s="291"/>
      <c r="Q243" s="297"/>
    </row>
    <row r="244" spans="1:17" hidden="1" x14ac:dyDescent="0.25">
      <c r="A244" s="75">
        <v>6270</v>
      </c>
      <c r="B244" s="43" t="s">
        <v>238</v>
      </c>
      <c r="C244" s="190">
        <f t="shared" si="242"/>
        <v>0</v>
      </c>
      <c r="D244" s="264"/>
      <c r="E244" s="45"/>
      <c r="F244" s="700">
        <f t="shared" si="238"/>
        <v>0</v>
      </c>
      <c r="G244" s="230"/>
      <c r="H244" s="45"/>
      <c r="I244" s="705">
        <f t="shared" si="239"/>
        <v>0</v>
      </c>
      <c r="J244" s="264"/>
      <c r="K244" s="45"/>
      <c r="L244" s="700">
        <f t="shared" si="240"/>
        <v>0</v>
      </c>
      <c r="M244" s="230"/>
      <c r="N244" s="45"/>
      <c r="O244" s="705">
        <f t="shared" si="241"/>
        <v>0</v>
      </c>
      <c r="P244" s="291"/>
      <c r="Q244" s="297"/>
    </row>
    <row r="245" spans="1:17" ht="24" hidden="1" x14ac:dyDescent="0.25">
      <c r="A245" s="774">
        <v>6290</v>
      </c>
      <c r="B245" s="40" t="s">
        <v>239</v>
      </c>
      <c r="C245" s="201">
        <f t="shared" si="242"/>
        <v>0</v>
      </c>
      <c r="D245" s="131">
        <f t="shared" ref="D245:E245" si="243">SUM(D246:D249)</f>
        <v>0</v>
      </c>
      <c r="E245" s="79">
        <f t="shared" si="243"/>
        <v>0</v>
      </c>
      <c r="F245" s="176">
        <f>SUM(F246:F249)</f>
        <v>0</v>
      </c>
      <c r="G245" s="233">
        <f t="shared" ref="G245:O245" si="244">SUM(G246:G249)</f>
        <v>0</v>
      </c>
      <c r="H245" s="79">
        <f t="shared" si="244"/>
        <v>0</v>
      </c>
      <c r="I245" s="90">
        <f t="shared" si="244"/>
        <v>0</v>
      </c>
      <c r="J245" s="131">
        <f t="shared" si="244"/>
        <v>0</v>
      </c>
      <c r="K245" s="79">
        <f t="shared" si="244"/>
        <v>0</v>
      </c>
      <c r="L245" s="176">
        <f t="shared" si="244"/>
        <v>0</v>
      </c>
      <c r="M245" s="233">
        <f t="shared" si="244"/>
        <v>0</v>
      </c>
      <c r="N245" s="79">
        <f t="shared" si="244"/>
        <v>0</v>
      </c>
      <c r="O245" s="90">
        <f t="shared" si="244"/>
        <v>0</v>
      </c>
      <c r="P245" s="294"/>
      <c r="Q245" s="297"/>
    </row>
    <row r="246" spans="1:17" hidden="1" x14ac:dyDescent="0.25">
      <c r="A246" s="30">
        <v>6291</v>
      </c>
      <c r="B246" s="43" t="s">
        <v>240</v>
      </c>
      <c r="C246" s="190">
        <f t="shared" si="242"/>
        <v>0</v>
      </c>
      <c r="D246" s="264"/>
      <c r="E246" s="45"/>
      <c r="F246" s="700">
        <f t="shared" ref="F246:F249" si="245">D246+E246</f>
        <v>0</v>
      </c>
      <c r="G246" s="230"/>
      <c r="H246" s="45"/>
      <c r="I246" s="705">
        <f t="shared" ref="I246:I249" si="246">G246+H246</f>
        <v>0</v>
      </c>
      <c r="J246" s="264"/>
      <c r="K246" s="45"/>
      <c r="L246" s="700">
        <f t="shared" ref="L246:L249" si="247">J246+K246</f>
        <v>0</v>
      </c>
      <c r="M246" s="230"/>
      <c r="N246" s="45"/>
      <c r="O246" s="705">
        <f t="shared" ref="O246:O249" si="248">M246+N246</f>
        <v>0</v>
      </c>
      <c r="P246" s="291"/>
      <c r="Q246" s="297"/>
    </row>
    <row r="247" spans="1:17" hidden="1" x14ac:dyDescent="0.25">
      <c r="A247" s="30">
        <v>6292</v>
      </c>
      <c r="B247" s="43" t="s">
        <v>241</v>
      </c>
      <c r="C247" s="190">
        <f t="shared" si="242"/>
        <v>0</v>
      </c>
      <c r="D247" s="264"/>
      <c r="E247" s="45"/>
      <c r="F247" s="700">
        <f t="shared" si="245"/>
        <v>0</v>
      </c>
      <c r="G247" s="230"/>
      <c r="H247" s="45"/>
      <c r="I247" s="705">
        <f t="shared" si="246"/>
        <v>0</v>
      </c>
      <c r="J247" s="264"/>
      <c r="K247" s="45"/>
      <c r="L247" s="700">
        <f t="shared" si="247"/>
        <v>0</v>
      </c>
      <c r="M247" s="230"/>
      <c r="N247" s="45"/>
      <c r="O247" s="705">
        <f t="shared" si="248"/>
        <v>0</v>
      </c>
      <c r="P247" s="291"/>
      <c r="Q247" s="297"/>
    </row>
    <row r="248" spans="1:17" ht="72" hidden="1" x14ac:dyDescent="0.25">
      <c r="A248" s="30">
        <v>6296</v>
      </c>
      <c r="B248" s="43" t="s">
        <v>242</v>
      </c>
      <c r="C248" s="190">
        <f t="shared" si="242"/>
        <v>0</v>
      </c>
      <c r="D248" s="264"/>
      <c r="E248" s="45"/>
      <c r="F248" s="700">
        <f t="shared" si="245"/>
        <v>0</v>
      </c>
      <c r="G248" s="230"/>
      <c r="H248" s="45"/>
      <c r="I248" s="705">
        <f t="shared" si="246"/>
        <v>0</v>
      </c>
      <c r="J248" s="264"/>
      <c r="K248" s="45"/>
      <c r="L248" s="700">
        <f t="shared" si="247"/>
        <v>0</v>
      </c>
      <c r="M248" s="230"/>
      <c r="N248" s="45"/>
      <c r="O248" s="705">
        <f t="shared" si="248"/>
        <v>0</v>
      </c>
      <c r="P248" s="291"/>
      <c r="Q248" s="297"/>
    </row>
    <row r="249" spans="1:17" ht="39.75" hidden="1" customHeight="1" x14ac:dyDescent="0.25">
      <c r="A249" s="30">
        <v>6299</v>
      </c>
      <c r="B249" s="43" t="s">
        <v>243</v>
      </c>
      <c r="C249" s="190">
        <f t="shared" si="242"/>
        <v>0</v>
      </c>
      <c r="D249" s="264"/>
      <c r="E249" s="45"/>
      <c r="F249" s="700">
        <f t="shared" si="245"/>
        <v>0</v>
      </c>
      <c r="G249" s="230"/>
      <c r="H249" s="45"/>
      <c r="I249" s="705">
        <f t="shared" si="246"/>
        <v>0</v>
      </c>
      <c r="J249" s="264"/>
      <c r="K249" s="45"/>
      <c r="L249" s="700">
        <f t="shared" si="247"/>
        <v>0</v>
      </c>
      <c r="M249" s="230"/>
      <c r="N249" s="45"/>
      <c r="O249" s="705">
        <f t="shared" si="248"/>
        <v>0</v>
      </c>
      <c r="P249" s="291"/>
      <c r="Q249" s="297"/>
    </row>
    <row r="250" spans="1:17" hidden="1" x14ac:dyDescent="0.25">
      <c r="A250" s="35">
        <v>6300</v>
      </c>
      <c r="B250" s="72" t="s">
        <v>244</v>
      </c>
      <c r="C250" s="188">
        <f t="shared" si="242"/>
        <v>0</v>
      </c>
      <c r="D250" s="130">
        <f t="shared" ref="D250:E250" si="249">SUM(D251,D256,D257)</f>
        <v>0</v>
      </c>
      <c r="E250" s="38">
        <f t="shared" si="249"/>
        <v>0</v>
      </c>
      <c r="F250" s="175">
        <f>SUM(F251,F256,F257)</f>
        <v>0</v>
      </c>
      <c r="G250" s="228">
        <f t="shared" ref="G250:O250" si="250">SUM(G251,G256,G257)</f>
        <v>0</v>
      </c>
      <c r="H250" s="38">
        <f t="shared" si="250"/>
        <v>0</v>
      </c>
      <c r="I250" s="123">
        <f t="shared" si="250"/>
        <v>0</v>
      </c>
      <c r="J250" s="130">
        <f t="shared" si="250"/>
        <v>0</v>
      </c>
      <c r="K250" s="38">
        <f t="shared" si="250"/>
        <v>0</v>
      </c>
      <c r="L250" s="175">
        <f t="shared" si="250"/>
        <v>0</v>
      </c>
      <c r="M250" s="228">
        <f t="shared" si="250"/>
        <v>0</v>
      </c>
      <c r="N250" s="38">
        <f t="shared" si="250"/>
        <v>0</v>
      </c>
      <c r="O250" s="123">
        <f t="shared" si="250"/>
        <v>0</v>
      </c>
      <c r="P250" s="315"/>
      <c r="Q250" s="297"/>
    </row>
    <row r="251" spans="1:17" ht="24" hidden="1" x14ac:dyDescent="0.25">
      <c r="A251" s="774">
        <v>6320</v>
      </c>
      <c r="B251" s="40" t="s">
        <v>245</v>
      </c>
      <c r="C251" s="201">
        <f t="shared" si="242"/>
        <v>0</v>
      </c>
      <c r="D251" s="131">
        <f t="shared" ref="D251:E251" si="251">SUM(D252:D255)</f>
        <v>0</v>
      </c>
      <c r="E251" s="79">
        <f t="shared" si="251"/>
        <v>0</v>
      </c>
      <c r="F251" s="176">
        <f>SUM(F252:F255)</f>
        <v>0</v>
      </c>
      <c r="G251" s="233">
        <f t="shared" ref="G251:O251" si="252">SUM(G252:G255)</f>
        <v>0</v>
      </c>
      <c r="H251" s="79">
        <f t="shared" si="252"/>
        <v>0</v>
      </c>
      <c r="I251" s="90">
        <f t="shared" si="252"/>
        <v>0</v>
      </c>
      <c r="J251" s="131">
        <f t="shared" si="252"/>
        <v>0</v>
      </c>
      <c r="K251" s="79">
        <f t="shared" si="252"/>
        <v>0</v>
      </c>
      <c r="L251" s="176">
        <f t="shared" si="252"/>
        <v>0</v>
      </c>
      <c r="M251" s="233">
        <f t="shared" si="252"/>
        <v>0</v>
      </c>
      <c r="N251" s="79">
        <f t="shared" si="252"/>
        <v>0</v>
      </c>
      <c r="O251" s="90">
        <f t="shared" si="252"/>
        <v>0</v>
      </c>
      <c r="P251" s="290"/>
      <c r="Q251" s="297"/>
    </row>
    <row r="252" spans="1:17" hidden="1" x14ac:dyDescent="0.25">
      <c r="A252" s="30">
        <v>6322</v>
      </c>
      <c r="B252" s="43" t="s">
        <v>246</v>
      </c>
      <c r="C252" s="190">
        <f t="shared" si="242"/>
        <v>0</v>
      </c>
      <c r="D252" s="264"/>
      <c r="E252" s="45"/>
      <c r="F252" s="700">
        <f t="shared" ref="F252:F257" si="253">D252+E252</f>
        <v>0</v>
      </c>
      <c r="G252" s="230"/>
      <c r="H252" s="45"/>
      <c r="I252" s="705">
        <f t="shared" ref="I252:I257" si="254">G252+H252</f>
        <v>0</v>
      </c>
      <c r="J252" s="264"/>
      <c r="K252" s="45"/>
      <c r="L252" s="700">
        <f t="shared" ref="L252:L257" si="255">J252+K252</f>
        <v>0</v>
      </c>
      <c r="M252" s="230"/>
      <c r="N252" s="45"/>
      <c r="O252" s="705">
        <f t="shared" ref="O252:O257" si="256">M252+N252</f>
        <v>0</v>
      </c>
      <c r="P252" s="291"/>
      <c r="Q252" s="297"/>
    </row>
    <row r="253" spans="1:17" ht="24" hidden="1" x14ac:dyDescent="0.25">
      <c r="A253" s="30">
        <v>6323</v>
      </c>
      <c r="B253" s="43" t="s">
        <v>247</v>
      </c>
      <c r="C253" s="190">
        <f t="shared" si="242"/>
        <v>0</v>
      </c>
      <c r="D253" s="264"/>
      <c r="E253" s="45"/>
      <c r="F253" s="700">
        <f t="shared" si="253"/>
        <v>0</v>
      </c>
      <c r="G253" s="230"/>
      <c r="H253" s="45"/>
      <c r="I253" s="705">
        <f t="shared" si="254"/>
        <v>0</v>
      </c>
      <c r="J253" s="264"/>
      <c r="K253" s="45"/>
      <c r="L253" s="700">
        <f t="shared" si="255"/>
        <v>0</v>
      </c>
      <c r="M253" s="230"/>
      <c r="N253" s="45"/>
      <c r="O253" s="705">
        <f t="shared" si="256"/>
        <v>0</v>
      </c>
      <c r="P253" s="291"/>
      <c r="Q253" s="297"/>
    </row>
    <row r="254" spans="1:17" ht="24" hidden="1" x14ac:dyDescent="0.25">
      <c r="A254" s="30">
        <v>6324</v>
      </c>
      <c r="B254" s="43" t="s">
        <v>301</v>
      </c>
      <c r="C254" s="190">
        <f t="shared" si="242"/>
        <v>0</v>
      </c>
      <c r="D254" s="264"/>
      <c r="E254" s="45"/>
      <c r="F254" s="700">
        <f t="shared" si="253"/>
        <v>0</v>
      </c>
      <c r="G254" s="230"/>
      <c r="H254" s="45"/>
      <c r="I254" s="705">
        <f t="shared" si="254"/>
        <v>0</v>
      </c>
      <c r="J254" s="264"/>
      <c r="K254" s="45"/>
      <c r="L254" s="700">
        <f t="shared" si="255"/>
        <v>0</v>
      </c>
      <c r="M254" s="230"/>
      <c r="N254" s="45"/>
      <c r="O254" s="705">
        <f t="shared" si="256"/>
        <v>0</v>
      </c>
      <c r="P254" s="291"/>
      <c r="Q254" s="297"/>
    </row>
    <row r="255" spans="1:17" hidden="1" x14ac:dyDescent="0.25">
      <c r="A255" s="27">
        <v>6329</v>
      </c>
      <c r="B255" s="40" t="s">
        <v>302</v>
      </c>
      <c r="C255" s="189">
        <f t="shared" si="242"/>
        <v>0</v>
      </c>
      <c r="D255" s="263"/>
      <c r="E255" s="42"/>
      <c r="F255" s="699">
        <f t="shared" si="253"/>
        <v>0</v>
      </c>
      <c r="G255" s="220"/>
      <c r="H255" s="42"/>
      <c r="I255" s="703">
        <f t="shared" si="254"/>
        <v>0</v>
      </c>
      <c r="J255" s="263"/>
      <c r="K255" s="42"/>
      <c r="L255" s="699">
        <f t="shared" si="255"/>
        <v>0</v>
      </c>
      <c r="M255" s="220"/>
      <c r="N255" s="42"/>
      <c r="O255" s="703">
        <f t="shared" si="256"/>
        <v>0</v>
      </c>
      <c r="P255" s="290"/>
      <c r="Q255" s="297"/>
    </row>
    <row r="256" spans="1:17" ht="24" hidden="1" x14ac:dyDescent="0.25">
      <c r="A256" s="92">
        <v>6330</v>
      </c>
      <c r="B256" s="93" t="s">
        <v>248</v>
      </c>
      <c r="C256" s="201">
        <f t="shared" si="242"/>
        <v>0</v>
      </c>
      <c r="D256" s="265"/>
      <c r="E256" s="84"/>
      <c r="F256" s="710">
        <f t="shared" si="253"/>
        <v>0</v>
      </c>
      <c r="G256" s="235"/>
      <c r="H256" s="84"/>
      <c r="I256" s="711">
        <f t="shared" si="254"/>
        <v>0</v>
      </c>
      <c r="J256" s="265"/>
      <c r="K256" s="84"/>
      <c r="L256" s="710">
        <f t="shared" si="255"/>
        <v>0</v>
      </c>
      <c r="M256" s="235"/>
      <c r="N256" s="84"/>
      <c r="O256" s="711">
        <f t="shared" si="256"/>
        <v>0</v>
      </c>
      <c r="P256" s="294"/>
      <c r="Q256" s="297"/>
    </row>
    <row r="257" spans="1:17" hidden="1" x14ac:dyDescent="0.25">
      <c r="A257" s="75">
        <v>6360</v>
      </c>
      <c r="B257" s="43" t="s">
        <v>249</v>
      </c>
      <c r="C257" s="190">
        <f t="shared" si="242"/>
        <v>0</v>
      </c>
      <c r="D257" s="264"/>
      <c r="E257" s="45"/>
      <c r="F257" s="700">
        <f t="shared" si="253"/>
        <v>0</v>
      </c>
      <c r="G257" s="230"/>
      <c r="H257" s="45"/>
      <c r="I257" s="705">
        <f t="shared" si="254"/>
        <v>0</v>
      </c>
      <c r="J257" s="264"/>
      <c r="K257" s="45"/>
      <c r="L257" s="700">
        <f t="shared" si="255"/>
        <v>0</v>
      </c>
      <c r="M257" s="230"/>
      <c r="N257" s="45"/>
      <c r="O257" s="705">
        <f t="shared" si="256"/>
        <v>0</v>
      </c>
      <c r="P257" s="291"/>
      <c r="Q257" s="297"/>
    </row>
    <row r="258" spans="1:17" ht="36" hidden="1" x14ac:dyDescent="0.25">
      <c r="A258" s="35">
        <v>6400</v>
      </c>
      <c r="B258" s="72" t="s">
        <v>250</v>
      </c>
      <c r="C258" s="188">
        <f t="shared" si="242"/>
        <v>0</v>
      </c>
      <c r="D258" s="130">
        <f t="shared" ref="D258:E258" si="257">SUM(D259,D263)</f>
        <v>0</v>
      </c>
      <c r="E258" s="38">
        <f t="shared" si="257"/>
        <v>0</v>
      </c>
      <c r="F258" s="175">
        <f>SUM(F259,F263)</f>
        <v>0</v>
      </c>
      <c r="G258" s="228">
        <f t="shared" ref="G258:O258" si="258">SUM(G259,G263)</f>
        <v>0</v>
      </c>
      <c r="H258" s="38">
        <f t="shared" si="258"/>
        <v>0</v>
      </c>
      <c r="I258" s="123">
        <f t="shared" si="258"/>
        <v>0</v>
      </c>
      <c r="J258" s="130">
        <f t="shared" si="258"/>
        <v>0</v>
      </c>
      <c r="K258" s="38">
        <f t="shared" si="258"/>
        <v>0</v>
      </c>
      <c r="L258" s="175">
        <f t="shared" si="258"/>
        <v>0</v>
      </c>
      <c r="M258" s="228">
        <f t="shared" si="258"/>
        <v>0</v>
      </c>
      <c r="N258" s="38">
        <f t="shared" si="258"/>
        <v>0</v>
      </c>
      <c r="O258" s="123">
        <f t="shared" si="258"/>
        <v>0</v>
      </c>
      <c r="P258" s="315"/>
      <c r="Q258" s="297"/>
    </row>
    <row r="259" spans="1:17" ht="24" hidden="1" x14ac:dyDescent="0.25">
      <c r="A259" s="774">
        <v>6410</v>
      </c>
      <c r="B259" s="40" t="s">
        <v>251</v>
      </c>
      <c r="C259" s="189">
        <f t="shared" si="242"/>
        <v>0</v>
      </c>
      <c r="D259" s="131">
        <f t="shared" ref="D259:E259" si="259">SUM(D260:D262)</f>
        <v>0</v>
      </c>
      <c r="E259" s="79">
        <f t="shared" si="259"/>
        <v>0</v>
      </c>
      <c r="F259" s="176">
        <f>SUM(F260:F262)</f>
        <v>0</v>
      </c>
      <c r="G259" s="233">
        <f t="shared" ref="G259:O259" si="260">SUM(G260:G262)</f>
        <v>0</v>
      </c>
      <c r="H259" s="79">
        <f t="shared" si="260"/>
        <v>0</v>
      </c>
      <c r="I259" s="90">
        <f t="shared" si="260"/>
        <v>0</v>
      </c>
      <c r="J259" s="131">
        <f t="shared" si="260"/>
        <v>0</v>
      </c>
      <c r="K259" s="79">
        <f t="shared" si="260"/>
        <v>0</v>
      </c>
      <c r="L259" s="176">
        <f t="shared" si="260"/>
        <v>0</v>
      </c>
      <c r="M259" s="233">
        <f t="shared" si="260"/>
        <v>0</v>
      </c>
      <c r="N259" s="79">
        <f t="shared" si="260"/>
        <v>0</v>
      </c>
      <c r="O259" s="155">
        <f t="shared" si="260"/>
        <v>0</v>
      </c>
      <c r="P259" s="295"/>
      <c r="Q259" s="297"/>
    </row>
    <row r="260" spans="1:17" hidden="1" x14ac:dyDescent="0.25">
      <c r="A260" s="30">
        <v>6411</v>
      </c>
      <c r="B260" s="94" t="s">
        <v>252</v>
      </c>
      <c r="C260" s="190">
        <f t="shared" si="242"/>
        <v>0</v>
      </c>
      <c r="D260" s="264"/>
      <c r="E260" s="45"/>
      <c r="F260" s="700">
        <f t="shared" ref="F260:F262" si="261">D260+E260</f>
        <v>0</v>
      </c>
      <c r="G260" s="230"/>
      <c r="H260" s="45"/>
      <c r="I260" s="705">
        <f t="shared" ref="I260:I262" si="262">G260+H260</f>
        <v>0</v>
      </c>
      <c r="J260" s="264"/>
      <c r="K260" s="45"/>
      <c r="L260" s="700">
        <f t="shared" ref="L260:L262" si="263">J260+K260</f>
        <v>0</v>
      </c>
      <c r="M260" s="230"/>
      <c r="N260" s="45"/>
      <c r="O260" s="705">
        <f t="shared" ref="O260:O262" si="264">M260+N260</f>
        <v>0</v>
      </c>
      <c r="P260" s="291"/>
      <c r="Q260" s="297"/>
    </row>
    <row r="261" spans="1:17" ht="36" hidden="1" x14ac:dyDescent="0.25">
      <c r="A261" s="30">
        <v>6412</v>
      </c>
      <c r="B261" s="43" t="s">
        <v>253</v>
      </c>
      <c r="C261" s="190">
        <f t="shared" si="242"/>
        <v>0</v>
      </c>
      <c r="D261" s="264"/>
      <c r="E261" s="45"/>
      <c r="F261" s="700">
        <f t="shared" si="261"/>
        <v>0</v>
      </c>
      <c r="G261" s="230"/>
      <c r="H261" s="45"/>
      <c r="I261" s="705">
        <f t="shared" si="262"/>
        <v>0</v>
      </c>
      <c r="J261" s="264"/>
      <c r="K261" s="45"/>
      <c r="L261" s="700">
        <f t="shared" si="263"/>
        <v>0</v>
      </c>
      <c r="M261" s="230"/>
      <c r="N261" s="45"/>
      <c r="O261" s="705">
        <f t="shared" si="264"/>
        <v>0</v>
      </c>
      <c r="P261" s="291"/>
      <c r="Q261" s="297"/>
    </row>
    <row r="262" spans="1:17" ht="36" hidden="1" x14ac:dyDescent="0.25">
      <c r="A262" s="30">
        <v>6419</v>
      </c>
      <c r="B262" s="43" t="s">
        <v>254</v>
      </c>
      <c r="C262" s="190">
        <f t="shared" si="242"/>
        <v>0</v>
      </c>
      <c r="D262" s="264"/>
      <c r="E262" s="45"/>
      <c r="F262" s="700">
        <f t="shared" si="261"/>
        <v>0</v>
      </c>
      <c r="G262" s="230"/>
      <c r="H262" s="45"/>
      <c r="I262" s="705">
        <f t="shared" si="262"/>
        <v>0</v>
      </c>
      <c r="J262" s="264"/>
      <c r="K262" s="45"/>
      <c r="L262" s="700">
        <f t="shared" si="263"/>
        <v>0</v>
      </c>
      <c r="M262" s="230"/>
      <c r="N262" s="45"/>
      <c r="O262" s="705">
        <f t="shared" si="264"/>
        <v>0</v>
      </c>
      <c r="P262" s="291"/>
      <c r="Q262" s="297"/>
    </row>
    <row r="263" spans="1:17" ht="36" hidden="1" x14ac:dyDescent="0.25">
      <c r="A263" s="75">
        <v>6420</v>
      </c>
      <c r="B263" s="43" t="s">
        <v>255</v>
      </c>
      <c r="C263" s="190">
        <f t="shared" si="242"/>
        <v>0</v>
      </c>
      <c r="D263" s="132">
        <f t="shared" ref="D263:E263" si="265">SUM(D264:D267)</f>
        <v>0</v>
      </c>
      <c r="E263" s="76">
        <f t="shared" si="265"/>
        <v>0</v>
      </c>
      <c r="F263" s="95">
        <f>SUM(F264:F267)</f>
        <v>0</v>
      </c>
      <c r="G263" s="231">
        <f t="shared" ref="G263:N263" si="266">SUM(G264:G267)</f>
        <v>0</v>
      </c>
      <c r="H263" s="76">
        <f t="shared" si="266"/>
        <v>0</v>
      </c>
      <c r="I263" s="91">
        <f t="shared" si="266"/>
        <v>0</v>
      </c>
      <c r="J263" s="132">
        <f t="shared" si="266"/>
        <v>0</v>
      </c>
      <c r="K263" s="76">
        <f t="shared" si="266"/>
        <v>0</v>
      </c>
      <c r="L263" s="95">
        <f t="shared" si="266"/>
        <v>0</v>
      </c>
      <c r="M263" s="231">
        <f t="shared" si="266"/>
        <v>0</v>
      </c>
      <c r="N263" s="76">
        <f t="shared" si="266"/>
        <v>0</v>
      </c>
      <c r="O263" s="91">
        <f>SUM(O264:O267)</f>
        <v>0</v>
      </c>
      <c r="P263" s="291"/>
      <c r="Q263" s="297"/>
    </row>
    <row r="264" spans="1:17" hidden="1" x14ac:dyDescent="0.25">
      <c r="A264" s="30">
        <v>6421</v>
      </c>
      <c r="B264" s="43" t="s">
        <v>256</v>
      </c>
      <c r="C264" s="190">
        <f t="shared" si="242"/>
        <v>0</v>
      </c>
      <c r="D264" s="264"/>
      <c r="E264" s="45"/>
      <c r="F264" s="700">
        <f t="shared" ref="F264:F267" si="267">D264+E264</f>
        <v>0</v>
      </c>
      <c r="G264" s="230"/>
      <c r="H264" s="45"/>
      <c r="I264" s="705">
        <f t="shared" ref="I264:I267" si="268">G264+H264</f>
        <v>0</v>
      </c>
      <c r="J264" s="264"/>
      <c r="K264" s="45"/>
      <c r="L264" s="700">
        <f t="shared" ref="L264:L267" si="269">J264+K264</f>
        <v>0</v>
      </c>
      <c r="M264" s="230"/>
      <c r="N264" s="45"/>
      <c r="O264" s="705">
        <f t="shared" ref="O264:O267" si="270">M264+N264</f>
        <v>0</v>
      </c>
      <c r="P264" s="291"/>
      <c r="Q264" s="297"/>
    </row>
    <row r="265" spans="1:17" hidden="1" x14ac:dyDescent="0.25">
      <c r="A265" s="30">
        <v>6422</v>
      </c>
      <c r="B265" s="43" t="s">
        <v>257</v>
      </c>
      <c r="C265" s="190">
        <f t="shared" si="242"/>
        <v>0</v>
      </c>
      <c r="D265" s="264"/>
      <c r="E265" s="45"/>
      <c r="F265" s="700">
        <f t="shared" si="267"/>
        <v>0</v>
      </c>
      <c r="G265" s="230"/>
      <c r="H265" s="45"/>
      <c r="I265" s="705">
        <f t="shared" si="268"/>
        <v>0</v>
      </c>
      <c r="J265" s="264"/>
      <c r="K265" s="45"/>
      <c r="L265" s="700">
        <f t="shared" si="269"/>
        <v>0</v>
      </c>
      <c r="M265" s="230"/>
      <c r="N265" s="45"/>
      <c r="O265" s="705">
        <f t="shared" si="270"/>
        <v>0</v>
      </c>
      <c r="P265" s="291"/>
      <c r="Q265" s="297"/>
    </row>
    <row r="266" spans="1:17" ht="24" hidden="1" x14ac:dyDescent="0.25">
      <c r="A266" s="30">
        <v>6423</v>
      </c>
      <c r="B266" s="43" t="s">
        <v>258</v>
      </c>
      <c r="C266" s="190">
        <f t="shared" si="242"/>
        <v>0</v>
      </c>
      <c r="D266" s="264"/>
      <c r="E266" s="45"/>
      <c r="F266" s="700">
        <f t="shared" si="267"/>
        <v>0</v>
      </c>
      <c r="G266" s="230"/>
      <c r="H266" s="45"/>
      <c r="I266" s="705">
        <f t="shared" si="268"/>
        <v>0</v>
      </c>
      <c r="J266" s="264"/>
      <c r="K266" s="45"/>
      <c r="L266" s="700">
        <f t="shared" si="269"/>
        <v>0</v>
      </c>
      <c r="M266" s="230"/>
      <c r="N266" s="45"/>
      <c r="O266" s="705">
        <f t="shared" si="270"/>
        <v>0</v>
      </c>
      <c r="P266" s="291"/>
      <c r="Q266" s="297"/>
    </row>
    <row r="267" spans="1:17" ht="36" hidden="1" x14ac:dyDescent="0.25">
      <c r="A267" s="30">
        <v>6424</v>
      </c>
      <c r="B267" s="43" t="s">
        <v>259</v>
      </c>
      <c r="C267" s="190">
        <f t="shared" si="242"/>
        <v>0</v>
      </c>
      <c r="D267" s="264"/>
      <c r="E267" s="45"/>
      <c r="F267" s="700">
        <f t="shared" si="267"/>
        <v>0</v>
      </c>
      <c r="G267" s="230"/>
      <c r="H267" s="45"/>
      <c r="I267" s="705">
        <f t="shared" si="268"/>
        <v>0</v>
      </c>
      <c r="J267" s="264"/>
      <c r="K267" s="45"/>
      <c r="L267" s="700">
        <f t="shared" si="269"/>
        <v>0</v>
      </c>
      <c r="M267" s="230"/>
      <c r="N267" s="45"/>
      <c r="O267" s="705">
        <f t="shared" si="270"/>
        <v>0</v>
      </c>
      <c r="P267" s="291"/>
      <c r="Q267" s="297"/>
    </row>
    <row r="268" spans="1:17" ht="36" hidden="1" x14ac:dyDescent="0.25">
      <c r="A268" s="97">
        <v>7000</v>
      </c>
      <c r="B268" s="97" t="s">
        <v>260</v>
      </c>
      <c r="C268" s="203">
        <f>SUM(F268,I268,L268,O268)</f>
        <v>0</v>
      </c>
      <c r="D268" s="139">
        <f t="shared" ref="D268:E268" si="271">SUM(D269,D279)</f>
        <v>0</v>
      </c>
      <c r="E268" s="98">
        <f t="shared" si="271"/>
        <v>0</v>
      </c>
      <c r="F268" s="266">
        <f>SUM(F269,F279)</f>
        <v>0</v>
      </c>
      <c r="G268" s="237">
        <f t="shared" ref="G268:N268" si="272">SUM(G269,G279)</f>
        <v>0</v>
      </c>
      <c r="H268" s="98">
        <f t="shared" si="272"/>
        <v>0</v>
      </c>
      <c r="I268" s="276">
        <f t="shared" si="272"/>
        <v>0</v>
      </c>
      <c r="J268" s="139">
        <f t="shared" si="272"/>
        <v>0</v>
      </c>
      <c r="K268" s="98">
        <f t="shared" si="272"/>
        <v>0</v>
      </c>
      <c r="L268" s="266">
        <f t="shared" si="272"/>
        <v>0</v>
      </c>
      <c r="M268" s="237">
        <f t="shared" si="272"/>
        <v>0</v>
      </c>
      <c r="N268" s="98">
        <f t="shared" si="272"/>
        <v>0</v>
      </c>
      <c r="O268" s="158">
        <f>SUM(O269,O279)</f>
        <v>0</v>
      </c>
      <c r="P268" s="317"/>
      <c r="Q268" s="297"/>
    </row>
    <row r="269" spans="1:17" ht="24" hidden="1" x14ac:dyDescent="0.25">
      <c r="A269" s="35">
        <v>7200</v>
      </c>
      <c r="B269" s="72" t="s">
        <v>261</v>
      </c>
      <c r="C269" s="188">
        <f t="shared" si="242"/>
        <v>0</v>
      </c>
      <c r="D269" s="130">
        <f t="shared" ref="D269:E269" si="273">SUM(D270,D271,D274,D275,D278)</f>
        <v>0</v>
      </c>
      <c r="E269" s="38">
        <f t="shared" si="273"/>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774">
        <v>7210</v>
      </c>
      <c r="B270" s="40" t="s">
        <v>262</v>
      </c>
      <c r="C270" s="189">
        <f t="shared" si="242"/>
        <v>0</v>
      </c>
      <c r="D270" s="263"/>
      <c r="E270" s="42"/>
      <c r="F270" s="699">
        <f>D270+E270</f>
        <v>0</v>
      </c>
      <c r="G270" s="220"/>
      <c r="H270" s="42"/>
      <c r="I270" s="703">
        <f>G270+H270</f>
        <v>0</v>
      </c>
      <c r="J270" s="263"/>
      <c r="K270" s="42"/>
      <c r="L270" s="699">
        <f>J270+K270</f>
        <v>0</v>
      </c>
      <c r="M270" s="220"/>
      <c r="N270" s="42"/>
      <c r="O270" s="703">
        <f>M270+N270</f>
        <v>0</v>
      </c>
      <c r="P270" s="290"/>
      <c r="Q270" s="297"/>
    </row>
    <row r="271" spans="1:17" s="96" customFormat="1" ht="36" hidden="1" x14ac:dyDescent="0.25">
      <c r="A271" s="75">
        <v>7220</v>
      </c>
      <c r="B271" s="43" t="s">
        <v>263</v>
      </c>
      <c r="C271" s="190">
        <f t="shared" si="242"/>
        <v>0</v>
      </c>
      <c r="D271" s="132">
        <f t="shared" ref="D271:E271" si="274">SUM(D272:D273)</f>
        <v>0</v>
      </c>
      <c r="E271" s="76">
        <f t="shared" si="274"/>
        <v>0</v>
      </c>
      <c r="F271" s="95">
        <f>SUM(F272:F273)</f>
        <v>0</v>
      </c>
      <c r="G271" s="231">
        <f t="shared" ref="G271:O271" si="275">SUM(G272:G273)</f>
        <v>0</v>
      </c>
      <c r="H271" s="76">
        <f t="shared" si="275"/>
        <v>0</v>
      </c>
      <c r="I271" s="91">
        <f t="shared" si="275"/>
        <v>0</v>
      </c>
      <c r="J271" s="132">
        <f t="shared" si="275"/>
        <v>0</v>
      </c>
      <c r="K271" s="76">
        <f t="shared" si="275"/>
        <v>0</v>
      </c>
      <c r="L271" s="95">
        <f t="shared" si="275"/>
        <v>0</v>
      </c>
      <c r="M271" s="231">
        <f t="shared" si="275"/>
        <v>0</v>
      </c>
      <c r="N271" s="76">
        <f t="shared" si="275"/>
        <v>0</v>
      </c>
      <c r="O271" s="91">
        <f t="shared" si="275"/>
        <v>0</v>
      </c>
      <c r="P271" s="291"/>
      <c r="Q271" s="301"/>
    </row>
    <row r="272" spans="1:17" s="96" customFormat="1" ht="36" hidden="1" x14ac:dyDescent="0.25">
      <c r="A272" s="30">
        <v>7221</v>
      </c>
      <c r="B272" s="43" t="s">
        <v>264</v>
      </c>
      <c r="C272" s="190">
        <f t="shared" si="242"/>
        <v>0</v>
      </c>
      <c r="D272" s="264"/>
      <c r="E272" s="45"/>
      <c r="F272" s="700">
        <f t="shared" ref="F272:F274" si="276">D272+E272</f>
        <v>0</v>
      </c>
      <c r="G272" s="230"/>
      <c r="H272" s="45"/>
      <c r="I272" s="705">
        <f t="shared" ref="I272:I274" si="277">G272+H272</f>
        <v>0</v>
      </c>
      <c r="J272" s="264"/>
      <c r="K272" s="45"/>
      <c r="L272" s="700">
        <f t="shared" ref="L272:L274" si="278">J272+K272</f>
        <v>0</v>
      </c>
      <c r="M272" s="230"/>
      <c r="N272" s="45"/>
      <c r="O272" s="705">
        <f t="shared" ref="O272:O274" si="279">M272+N272</f>
        <v>0</v>
      </c>
      <c r="P272" s="291"/>
      <c r="Q272" s="301"/>
    </row>
    <row r="273" spans="1:17" s="96" customFormat="1" ht="36" hidden="1" x14ac:dyDescent="0.25">
      <c r="A273" s="30">
        <v>7222</v>
      </c>
      <c r="B273" s="43" t="s">
        <v>265</v>
      </c>
      <c r="C273" s="190">
        <f t="shared" si="242"/>
        <v>0</v>
      </c>
      <c r="D273" s="264"/>
      <c r="E273" s="45"/>
      <c r="F273" s="700">
        <f t="shared" si="276"/>
        <v>0</v>
      </c>
      <c r="G273" s="230"/>
      <c r="H273" s="45"/>
      <c r="I273" s="705">
        <f t="shared" si="277"/>
        <v>0</v>
      </c>
      <c r="J273" s="264"/>
      <c r="K273" s="45"/>
      <c r="L273" s="700">
        <f t="shared" si="278"/>
        <v>0</v>
      </c>
      <c r="M273" s="230"/>
      <c r="N273" s="45"/>
      <c r="O273" s="705">
        <f t="shared" si="279"/>
        <v>0</v>
      </c>
      <c r="P273" s="291"/>
      <c r="Q273" s="301"/>
    </row>
    <row r="274" spans="1:17" ht="24" hidden="1" x14ac:dyDescent="0.25">
      <c r="A274" s="75">
        <v>7230</v>
      </c>
      <c r="B274" s="43" t="s">
        <v>308</v>
      </c>
      <c r="C274" s="190">
        <f t="shared" si="242"/>
        <v>0</v>
      </c>
      <c r="D274" s="264"/>
      <c r="E274" s="45"/>
      <c r="F274" s="700">
        <f t="shared" si="276"/>
        <v>0</v>
      </c>
      <c r="G274" s="230"/>
      <c r="H274" s="45"/>
      <c r="I274" s="705">
        <f t="shared" si="277"/>
        <v>0</v>
      </c>
      <c r="J274" s="264"/>
      <c r="K274" s="45"/>
      <c r="L274" s="700">
        <f t="shared" si="278"/>
        <v>0</v>
      </c>
      <c r="M274" s="230"/>
      <c r="N274" s="45"/>
      <c r="O274" s="705">
        <f t="shared" si="279"/>
        <v>0</v>
      </c>
      <c r="P274" s="291"/>
      <c r="Q274" s="297"/>
    </row>
    <row r="275" spans="1:17" ht="24" hidden="1" x14ac:dyDescent="0.25">
      <c r="A275" s="75">
        <v>7240</v>
      </c>
      <c r="B275" s="43" t="s">
        <v>266</v>
      </c>
      <c r="C275" s="190">
        <f t="shared" si="242"/>
        <v>0</v>
      </c>
      <c r="D275" s="132">
        <f t="shared" ref="D275:E275" si="280">SUM(D276:D277)</f>
        <v>0</v>
      </c>
      <c r="E275" s="76">
        <f t="shared" si="280"/>
        <v>0</v>
      </c>
      <c r="F275" s="95">
        <f>SUM(F276:F277)</f>
        <v>0</v>
      </c>
      <c r="G275" s="231">
        <f t="shared" ref="G275:O275" si="281">SUM(G276:G277)</f>
        <v>0</v>
      </c>
      <c r="H275" s="76">
        <f t="shared" si="281"/>
        <v>0</v>
      </c>
      <c r="I275" s="91">
        <f t="shared" si="281"/>
        <v>0</v>
      </c>
      <c r="J275" s="132">
        <f t="shared" si="281"/>
        <v>0</v>
      </c>
      <c r="K275" s="76">
        <f t="shared" si="281"/>
        <v>0</v>
      </c>
      <c r="L275" s="95">
        <f t="shared" si="281"/>
        <v>0</v>
      </c>
      <c r="M275" s="231">
        <f t="shared" si="281"/>
        <v>0</v>
      </c>
      <c r="N275" s="76">
        <f t="shared" si="281"/>
        <v>0</v>
      </c>
      <c r="O275" s="91">
        <f t="shared" si="281"/>
        <v>0</v>
      </c>
      <c r="P275" s="291"/>
      <c r="Q275" s="297"/>
    </row>
    <row r="276" spans="1:17" ht="48" hidden="1" x14ac:dyDescent="0.25">
      <c r="A276" s="30">
        <v>7245</v>
      </c>
      <c r="B276" s="43" t="s">
        <v>267</v>
      </c>
      <c r="C276" s="190">
        <f t="shared" si="242"/>
        <v>0</v>
      </c>
      <c r="D276" s="264"/>
      <c r="E276" s="45"/>
      <c r="F276" s="700">
        <f t="shared" ref="F276:F278" si="282">D276+E276</f>
        <v>0</v>
      </c>
      <c r="G276" s="230"/>
      <c r="H276" s="45"/>
      <c r="I276" s="705">
        <f t="shared" ref="I276:I278" si="283">G276+H276</f>
        <v>0</v>
      </c>
      <c r="J276" s="264"/>
      <c r="K276" s="45"/>
      <c r="L276" s="700">
        <f t="shared" ref="L276:L278" si="284">J276+K276</f>
        <v>0</v>
      </c>
      <c r="M276" s="230"/>
      <c r="N276" s="45"/>
      <c r="O276" s="705">
        <f t="shared" ref="O276:O278" si="285">M276+N276</f>
        <v>0</v>
      </c>
      <c r="P276" s="291"/>
      <c r="Q276" s="297"/>
    </row>
    <row r="277" spans="1:17" ht="96" hidden="1" x14ac:dyDescent="0.25">
      <c r="A277" s="30">
        <v>7246</v>
      </c>
      <c r="B277" s="43" t="s">
        <v>268</v>
      </c>
      <c r="C277" s="190">
        <f t="shared" si="242"/>
        <v>0</v>
      </c>
      <c r="D277" s="264"/>
      <c r="E277" s="45"/>
      <c r="F277" s="700">
        <f t="shared" si="282"/>
        <v>0</v>
      </c>
      <c r="G277" s="230"/>
      <c r="H277" s="45"/>
      <c r="I277" s="705">
        <f t="shared" si="283"/>
        <v>0</v>
      </c>
      <c r="J277" s="264"/>
      <c r="K277" s="45"/>
      <c r="L277" s="700">
        <f t="shared" si="284"/>
        <v>0</v>
      </c>
      <c r="M277" s="230"/>
      <c r="N277" s="45"/>
      <c r="O277" s="705">
        <f t="shared" si="285"/>
        <v>0</v>
      </c>
      <c r="P277" s="291"/>
      <c r="Q277" s="297"/>
    </row>
    <row r="278" spans="1:17" ht="24" hidden="1" x14ac:dyDescent="0.25">
      <c r="A278" s="92">
        <v>7260</v>
      </c>
      <c r="B278" s="40" t="s">
        <v>269</v>
      </c>
      <c r="C278" s="189">
        <f t="shared" si="242"/>
        <v>0</v>
      </c>
      <c r="D278" s="263"/>
      <c r="E278" s="42"/>
      <c r="F278" s="699">
        <f t="shared" si="282"/>
        <v>0</v>
      </c>
      <c r="G278" s="220"/>
      <c r="H278" s="42"/>
      <c r="I278" s="703">
        <f t="shared" si="283"/>
        <v>0</v>
      </c>
      <c r="J278" s="263"/>
      <c r="K278" s="42"/>
      <c r="L278" s="699">
        <f t="shared" si="284"/>
        <v>0</v>
      </c>
      <c r="M278" s="220"/>
      <c r="N278" s="42"/>
      <c r="O278" s="703">
        <f t="shared" si="285"/>
        <v>0</v>
      </c>
      <c r="P278" s="290"/>
      <c r="Q278" s="297"/>
    </row>
    <row r="279" spans="1:17" hidden="1" x14ac:dyDescent="0.25">
      <c r="A279" s="55">
        <v>7700</v>
      </c>
      <c r="B279" s="105" t="s">
        <v>298</v>
      </c>
      <c r="C279" s="204">
        <f t="shared" si="242"/>
        <v>0</v>
      </c>
      <c r="D279" s="140">
        <f t="shared" ref="D279:O279" si="286">D280</f>
        <v>0</v>
      </c>
      <c r="E279" s="106">
        <f t="shared" si="286"/>
        <v>0</v>
      </c>
      <c r="F279" s="177">
        <f t="shared" si="286"/>
        <v>0</v>
      </c>
      <c r="G279" s="238">
        <f t="shared" si="286"/>
        <v>0</v>
      </c>
      <c r="H279" s="106">
        <f t="shared" si="286"/>
        <v>0</v>
      </c>
      <c r="I279" s="277">
        <f t="shared" si="286"/>
        <v>0</v>
      </c>
      <c r="J279" s="140">
        <f t="shared" si="286"/>
        <v>0</v>
      </c>
      <c r="K279" s="106">
        <f t="shared" si="286"/>
        <v>0</v>
      </c>
      <c r="L279" s="177">
        <f t="shared" si="286"/>
        <v>0</v>
      </c>
      <c r="M279" s="238">
        <f t="shared" si="286"/>
        <v>0</v>
      </c>
      <c r="N279" s="106">
        <f t="shared" si="286"/>
        <v>0</v>
      </c>
      <c r="O279" s="277">
        <f t="shared" si="286"/>
        <v>0</v>
      </c>
      <c r="P279" s="315"/>
      <c r="Q279" s="297"/>
    </row>
    <row r="280" spans="1:17" hidden="1" x14ac:dyDescent="0.25">
      <c r="A280" s="73">
        <v>7720</v>
      </c>
      <c r="B280" s="40" t="s">
        <v>299</v>
      </c>
      <c r="C280" s="191">
        <f t="shared" si="242"/>
        <v>0</v>
      </c>
      <c r="D280" s="256"/>
      <c r="E280" s="49"/>
      <c r="F280" s="701">
        <f>D280+E280</f>
        <v>0</v>
      </c>
      <c r="G280" s="239"/>
      <c r="H280" s="49"/>
      <c r="I280" s="712">
        <f>G280+H280</f>
        <v>0</v>
      </c>
      <c r="J280" s="256"/>
      <c r="K280" s="49"/>
      <c r="L280" s="701">
        <f>J280+K280</f>
        <v>0</v>
      </c>
      <c r="M280" s="239"/>
      <c r="N280" s="49"/>
      <c r="O280" s="712">
        <f>M280+N280</f>
        <v>0</v>
      </c>
      <c r="P280" s="295"/>
      <c r="Q280" s="297"/>
    </row>
    <row r="281" spans="1:17" hidden="1" x14ac:dyDescent="0.25">
      <c r="A281" s="94"/>
      <c r="B281" s="43" t="s">
        <v>270</v>
      </c>
      <c r="C281" s="190">
        <f t="shared" si="242"/>
        <v>0</v>
      </c>
      <c r="D281" s="132">
        <f t="shared" ref="D281:E281" si="287">SUM(D282:D283)</f>
        <v>0</v>
      </c>
      <c r="E281" s="76">
        <f t="shared" si="287"/>
        <v>0</v>
      </c>
      <c r="F281" s="95">
        <f>SUM(F282:F283)</f>
        <v>0</v>
      </c>
      <c r="G281" s="231">
        <f t="shared" ref="G281:O281" si="288">SUM(G282:G283)</f>
        <v>0</v>
      </c>
      <c r="H281" s="76">
        <f t="shared" si="288"/>
        <v>0</v>
      </c>
      <c r="I281" s="91">
        <f t="shared" si="288"/>
        <v>0</v>
      </c>
      <c r="J281" s="132">
        <f t="shared" si="288"/>
        <v>0</v>
      </c>
      <c r="K281" s="76">
        <f t="shared" si="288"/>
        <v>0</v>
      </c>
      <c r="L281" s="95">
        <f t="shared" si="288"/>
        <v>0</v>
      </c>
      <c r="M281" s="231">
        <f t="shared" si="288"/>
        <v>0</v>
      </c>
      <c r="N281" s="76">
        <f t="shared" si="288"/>
        <v>0</v>
      </c>
      <c r="O281" s="91">
        <f t="shared" si="288"/>
        <v>0</v>
      </c>
      <c r="P281" s="291"/>
      <c r="Q281" s="297"/>
    </row>
    <row r="282" spans="1:17" hidden="1" x14ac:dyDescent="0.25">
      <c r="A282" s="94" t="s">
        <v>271</v>
      </c>
      <c r="B282" s="30" t="s">
        <v>272</v>
      </c>
      <c r="C282" s="190">
        <f t="shared" si="242"/>
        <v>0</v>
      </c>
      <c r="D282" s="264"/>
      <c r="E282" s="45"/>
      <c r="F282" s="700">
        <f>E282+D282</f>
        <v>0</v>
      </c>
      <c r="G282" s="230"/>
      <c r="H282" s="45"/>
      <c r="I282" s="705">
        <f>H282+G282</f>
        <v>0</v>
      </c>
      <c r="J282" s="264"/>
      <c r="K282" s="45"/>
      <c r="L282" s="700">
        <f>K282+J282</f>
        <v>0</v>
      </c>
      <c r="M282" s="230"/>
      <c r="N282" s="45"/>
      <c r="O282" s="705">
        <f>N282+M282</f>
        <v>0</v>
      </c>
      <c r="P282" s="291"/>
      <c r="Q282" s="297"/>
    </row>
    <row r="283" spans="1:17" ht="24" hidden="1" x14ac:dyDescent="0.25">
      <c r="A283" s="94" t="s">
        <v>273</v>
      </c>
      <c r="B283" s="99" t="s">
        <v>274</v>
      </c>
      <c r="C283" s="189">
        <f t="shared" si="242"/>
        <v>0</v>
      </c>
      <c r="D283" s="263"/>
      <c r="E283" s="42"/>
      <c r="F283" s="699">
        <f>E283+D283</f>
        <v>0</v>
      </c>
      <c r="G283" s="220"/>
      <c r="H283" s="42"/>
      <c r="I283" s="703">
        <f>H283+G283</f>
        <v>0</v>
      </c>
      <c r="J283" s="263"/>
      <c r="K283" s="42"/>
      <c r="L283" s="699">
        <f>K283+J283</f>
        <v>0</v>
      </c>
      <c r="M283" s="220"/>
      <c r="N283" s="42"/>
      <c r="O283" s="703">
        <f>N283+M283</f>
        <v>0</v>
      </c>
      <c r="P283" s="290"/>
      <c r="Q283" s="297"/>
    </row>
    <row r="284" spans="1:17" ht="12.75" thickBot="1" x14ac:dyDescent="0.3">
      <c r="A284" s="110"/>
      <c r="B284" s="110" t="s">
        <v>275</v>
      </c>
      <c r="C284" s="205">
        <f t="shared" si="242"/>
        <v>570059</v>
      </c>
      <c r="D284" s="141">
        <f t="shared" ref="D284:O284" si="289">SUM(D281,D268,D229,D194,D186,D172,D74,D52)</f>
        <v>563863</v>
      </c>
      <c r="E284" s="278">
        <f t="shared" si="289"/>
        <v>0</v>
      </c>
      <c r="F284" s="901">
        <f t="shared" si="289"/>
        <v>563863</v>
      </c>
      <c r="G284" s="240">
        <f t="shared" si="289"/>
        <v>0</v>
      </c>
      <c r="H284" s="278">
        <f t="shared" si="289"/>
        <v>0</v>
      </c>
      <c r="I284" s="901">
        <f t="shared" si="289"/>
        <v>0</v>
      </c>
      <c r="J284" s="141">
        <f t="shared" si="289"/>
        <v>4300</v>
      </c>
      <c r="K284" s="111">
        <f t="shared" si="289"/>
        <v>0</v>
      </c>
      <c r="L284" s="112">
        <f t="shared" si="289"/>
        <v>4300</v>
      </c>
      <c r="M284" s="240">
        <f t="shared" si="289"/>
        <v>1896</v>
      </c>
      <c r="N284" s="111">
        <f t="shared" si="289"/>
        <v>0</v>
      </c>
      <c r="O284" s="278">
        <f t="shared" si="289"/>
        <v>1896</v>
      </c>
      <c r="P284" s="318"/>
      <c r="Q284" s="297"/>
    </row>
    <row r="285" spans="1:17" s="19" customFormat="1" ht="13.5" hidden="1" thickTop="1" thickBot="1" x14ac:dyDescent="0.3">
      <c r="A285" s="1283" t="s">
        <v>276</v>
      </c>
      <c r="B285" s="1284"/>
      <c r="C285" s="206">
        <f t="shared" si="242"/>
        <v>0</v>
      </c>
      <c r="D285" s="142">
        <f t="shared" ref="D285:I285" si="290">SUM(D24,D25,D41)-D50</f>
        <v>0</v>
      </c>
      <c r="E285" s="114">
        <f t="shared" si="290"/>
        <v>0</v>
      </c>
      <c r="F285" s="115">
        <f>SUM(F24,F25,F41)-F50</f>
        <v>0</v>
      </c>
      <c r="G285" s="241">
        <f t="shared" si="290"/>
        <v>0</v>
      </c>
      <c r="H285" s="114">
        <f t="shared" si="290"/>
        <v>0</v>
      </c>
      <c r="I285" s="126">
        <f t="shared" si="290"/>
        <v>0</v>
      </c>
      <c r="J285" s="206">
        <f>SUM(J26+J42)-J50</f>
        <v>0</v>
      </c>
      <c r="K285" s="114">
        <f t="shared" ref="K285:L285" si="291">SUM(K26+K42)-K50</f>
        <v>0</v>
      </c>
      <c r="L285" s="241">
        <f t="shared" si="291"/>
        <v>0</v>
      </c>
      <c r="M285" s="241">
        <f>SUM(M24,M25,M41,M44)-M50</f>
        <v>0</v>
      </c>
      <c r="N285" s="114">
        <f>SUM(N24,N25,N41,N44)-N50</f>
        <v>0</v>
      </c>
      <c r="O285" s="114">
        <f>SUM(O24,O25,O41,O44)-O50</f>
        <v>0</v>
      </c>
      <c r="P285" s="296"/>
      <c r="Q285" s="182"/>
    </row>
    <row r="286" spans="1:17" s="19" customFormat="1" ht="12.75" hidden="1" thickTop="1" x14ac:dyDescent="0.25">
      <c r="A286" s="1285" t="s">
        <v>277</v>
      </c>
      <c r="B286" s="1286"/>
      <c r="C286" s="207">
        <f t="shared" si="242"/>
        <v>0</v>
      </c>
      <c r="D286" s="143">
        <f t="shared" ref="D286:O286" si="292">SUM(D287,D288)-D295+D296</f>
        <v>0</v>
      </c>
      <c r="E286" s="103">
        <f t="shared" si="292"/>
        <v>0</v>
      </c>
      <c r="F286" s="109">
        <f t="shared" si="292"/>
        <v>0</v>
      </c>
      <c r="G286" s="242">
        <f t="shared" si="292"/>
        <v>0</v>
      </c>
      <c r="H286" s="103">
        <f t="shared" si="292"/>
        <v>0</v>
      </c>
      <c r="I286" s="113">
        <f t="shared" si="292"/>
        <v>0</v>
      </c>
      <c r="J286" s="143">
        <f t="shared" si="292"/>
        <v>0</v>
      </c>
      <c r="K286" s="103">
        <f t="shared" si="292"/>
        <v>0</v>
      </c>
      <c r="L286" s="109">
        <f t="shared" si="292"/>
        <v>0</v>
      </c>
      <c r="M286" s="242">
        <f t="shared" si="292"/>
        <v>0</v>
      </c>
      <c r="N286" s="103">
        <f t="shared" si="292"/>
        <v>0</v>
      </c>
      <c r="O286" s="113">
        <f t="shared" si="292"/>
        <v>0</v>
      </c>
      <c r="P286" s="319"/>
      <c r="Q286" s="182"/>
    </row>
    <row r="287" spans="1:17" s="19" customFormat="1" ht="13.5" hidden="1" thickTop="1" thickBot="1" x14ac:dyDescent="0.3">
      <c r="A287" s="63" t="s">
        <v>278</v>
      </c>
      <c r="B287" s="63" t="s">
        <v>279</v>
      </c>
      <c r="C287" s="197">
        <f t="shared" si="242"/>
        <v>0</v>
      </c>
      <c r="D287" s="134">
        <f t="shared" ref="D287:O287" si="293">D21-D281</f>
        <v>0</v>
      </c>
      <c r="E287" s="64">
        <f t="shared" si="293"/>
        <v>0</v>
      </c>
      <c r="F287" s="169">
        <f t="shared" si="293"/>
        <v>0</v>
      </c>
      <c r="G287" s="224">
        <f t="shared" si="293"/>
        <v>0</v>
      </c>
      <c r="H287" s="64">
        <f t="shared" si="293"/>
        <v>0</v>
      </c>
      <c r="I287" s="117">
        <f t="shared" si="293"/>
        <v>0</v>
      </c>
      <c r="J287" s="134">
        <f t="shared" si="293"/>
        <v>0</v>
      </c>
      <c r="K287" s="64">
        <f t="shared" si="293"/>
        <v>0</v>
      </c>
      <c r="L287" s="169">
        <f t="shared" si="293"/>
        <v>0</v>
      </c>
      <c r="M287" s="224">
        <f t="shared" si="293"/>
        <v>0</v>
      </c>
      <c r="N287" s="64">
        <f t="shared" si="293"/>
        <v>0</v>
      </c>
      <c r="O287" s="117">
        <f t="shared" si="293"/>
        <v>0</v>
      </c>
      <c r="P287" s="310"/>
      <c r="Q287" s="182"/>
    </row>
    <row r="288" spans="1:17" s="19" customFormat="1" ht="12.75" hidden="1" thickTop="1" x14ac:dyDescent="0.25">
      <c r="A288" s="116" t="s">
        <v>280</v>
      </c>
      <c r="B288" s="116" t="s">
        <v>281</v>
      </c>
      <c r="C288" s="207">
        <f t="shared" si="242"/>
        <v>0</v>
      </c>
      <c r="D288" s="143">
        <f t="shared" ref="D288:O288" si="294">SUM(D289,D291,D293)-SUM(D290,D292,D294)</f>
        <v>0</v>
      </c>
      <c r="E288" s="103">
        <f t="shared" si="294"/>
        <v>0</v>
      </c>
      <c r="F288" s="109">
        <f t="shared" si="294"/>
        <v>0</v>
      </c>
      <c r="G288" s="242">
        <f t="shared" si="294"/>
        <v>0</v>
      </c>
      <c r="H288" s="103">
        <f t="shared" si="294"/>
        <v>0</v>
      </c>
      <c r="I288" s="113">
        <f t="shared" si="294"/>
        <v>0</v>
      </c>
      <c r="J288" s="143">
        <f t="shared" si="294"/>
        <v>0</v>
      </c>
      <c r="K288" s="103">
        <f t="shared" si="294"/>
        <v>0</v>
      </c>
      <c r="L288" s="109">
        <f t="shared" si="294"/>
        <v>0</v>
      </c>
      <c r="M288" s="242">
        <f t="shared" si="294"/>
        <v>0</v>
      </c>
      <c r="N288" s="103">
        <f t="shared" si="294"/>
        <v>0</v>
      </c>
      <c r="O288" s="113">
        <f t="shared" si="294"/>
        <v>0</v>
      </c>
      <c r="P288" s="319"/>
      <c r="Q288" s="182"/>
    </row>
    <row r="289" spans="1:17" ht="12.75" hidden="1" thickTop="1" x14ac:dyDescent="0.25">
      <c r="A289" s="100" t="s">
        <v>282</v>
      </c>
      <c r="B289" s="60" t="s">
        <v>283</v>
      </c>
      <c r="C289" s="191">
        <f t="shared" si="242"/>
        <v>0</v>
      </c>
      <c r="D289" s="256"/>
      <c r="E289" s="49"/>
      <c r="F289" s="701">
        <f t="shared" ref="F289:F296" si="295">E289+D289</f>
        <v>0</v>
      </c>
      <c r="G289" s="239"/>
      <c r="H289" s="49"/>
      <c r="I289" s="712">
        <f t="shared" ref="I289:I296" si="296">H289+G289</f>
        <v>0</v>
      </c>
      <c r="J289" s="256"/>
      <c r="K289" s="49"/>
      <c r="L289" s="701">
        <f t="shared" ref="L289:L296" si="297">K289+J289</f>
        <v>0</v>
      </c>
      <c r="M289" s="239"/>
      <c r="N289" s="49"/>
      <c r="O289" s="712">
        <f t="shared" ref="O289:O296" si="298">N289+M289</f>
        <v>0</v>
      </c>
      <c r="P289" s="295"/>
      <c r="Q289" s="297"/>
    </row>
    <row r="290" spans="1:17" ht="24.75" hidden="1" thickTop="1" x14ac:dyDescent="0.25">
      <c r="A290" s="94" t="s">
        <v>284</v>
      </c>
      <c r="B290" s="29" t="s">
        <v>285</v>
      </c>
      <c r="C290" s="190">
        <f t="shared" si="242"/>
        <v>0</v>
      </c>
      <c r="D290" s="264"/>
      <c r="E290" s="45"/>
      <c r="F290" s="700">
        <f t="shared" si="295"/>
        <v>0</v>
      </c>
      <c r="G290" s="230"/>
      <c r="H290" s="45"/>
      <c r="I290" s="705">
        <f t="shared" si="296"/>
        <v>0</v>
      </c>
      <c r="J290" s="264"/>
      <c r="K290" s="45"/>
      <c r="L290" s="700">
        <f t="shared" si="297"/>
        <v>0</v>
      </c>
      <c r="M290" s="230"/>
      <c r="N290" s="45"/>
      <c r="O290" s="705">
        <f t="shared" si="298"/>
        <v>0</v>
      </c>
      <c r="P290" s="291"/>
      <c r="Q290" s="297"/>
    </row>
    <row r="291" spans="1:17" ht="12.75" hidden="1" thickTop="1" x14ac:dyDescent="0.25">
      <c r="A291" s="94" t="s">
        <v>286</v>
      </c>
      <c r="B291" s="29" t="s">
        <v>287</v>
      </c>
      <c r="C291" s="190">
        <f t="shared" si="242"/>
        <v>0</v>
      </c>
      <c r="D291" s="264"/>
      <c r="E291" s="45"/>
      <c r="F291" s="700">
        <f t="shared" si="295"/>
        <v>0</v>
      </c>
      <c r="G291" s="230"/>
      <c r="H291" s="45"/>
      <c r="I291" s="705">
        <f t="shared" si="296"/>
        <v>0</v>
      </c>
      <c r="J291" s="264"/>
      <c r="K291" s="45"/>
      <c r="L291" s="700">
        <f t="shared" si="297"/>
        <v>0</v>
      </c>
      <c r="M291" s="230"/>
      <c r="N291" s="45"/>
      <c r="O291" s="705">
        <f t="shared" si="298"/>
        <v>0</v>
      </c>
      <c r="P291" s="291"/>
      <c r="Q291" s="297"/>
    </row>
    <row r="292" spans="1:17" ht="24.75" hidden="1" thickTop="1" x14ac:dyDescent="0.25">
      <c r="A292" s="94" t="s">
        <v>288</v>
      </c>
      <c r="B292" s="29" t="s">
        <v>289</v>
      </c>
      <c r="C292" s="190">
        <f>SUM(F292,I292,L292,O292)</f>
        <v>0</v>
      </c>
      <c r="D292" s="264"/>
      <c r="E292" s="45"/>
      <c r="F292" s="700">
        <f t="shared" si="295"/>
        <v>0</v>
      </c>
      <c r="G292" s="230"/>
      <c r="H292" s="45"/>
      <c r="I292" s="705">
        <f t="shared" si="296"/>
        <v>0</v>
      </c>
      <c r="J292" s="264"/>
      <c r="K292" s="45"/>
      <c r="L292" s="700">
        <f t="shared" si="297"/>
        <v>0</v>
      </c>
      <c r="M292" s="230"/>
      <c r="N292" s="45"/>
      <c r="O292" s="705">
        <f t="shared" si="298"/>
        <v>0</v>
      </c>
      <c r="P292" s="291"/>
      <c r="Q292" s="297"/>
    </row>
    <row r="293" spans="1:17" ht="12.75" hidden="1" thickTop="1" x14ac:dyDescent="0.25">
      <c r="A293" s="94" t="s">
        <v>290</v>
      </c>
      <c r="B293" s="29" t="s">
        <v>291</v>
      </c>
      <c r="C293" s="190">
        <f t="shared" si="242"/>
        <v>0</v>
      </c>
      <c r="D293" s="264"/>
      <c r="E293" s="45"/>
      <c r="F293" s="700">
        <f t="shared" si="295"/>
        <v>0</v>
      </c>
      <c r="G293" s="230"/>
      <c r="H293" s="45"/>
      <c r="I293" s="705">
        <f t="shared" si="296"/>
        <v>0</v>
      </c>
      <c r="J293" s="264"/>
      <c r="K293" s="45"/>
      <c r="L293" s="700">
        <f t="shared" si="297"/>
        <v>0</v>
      </c>
      <c r="M293" s="230"/>
      <c r="N293" s="45"/>
      <c r="O293" s="705">
        <f t="shared" si="298"/>
        <v>0</v>
      </c>
      <c r="P293" s="291"/>
      <c r="Q293" s="297"/>
    </row>
    <row r="294" spans="1:17" ht="24.75" hidden="1" thickTop="1" x14ac:dyDescent="0.25">
      <c r="A294" s="101" t="s">
        <v>292</v>
      </c>
      <c r="B294" s="102" t="s">
        <v>293</v>
      </c>
      <c r="C294" s="201">
        <f t="shared" si="242"/>
        <v>0</v>
      </c>
      <c r="D294" s="265"/>
      <c r="E294" s="84"/>
      <c r="F294" s="710">
        <f t="shared" si="295"/>
        <v>0</v>
      </c>
      <c r="G294" s="235"/>
      <c r="H294" s="84"/>
      <c r="I294" s="711">
        <f t="shared" si="296"/>
        <v>0</v>
      </c>
      <c r="J294" s="265"/>
      <c r="K294" s="84"/>
      <c r="L294" s="710">
        <f t="shared" si="297"/>
        <v>0</v>
      </c>
      <c r="M294" s="235"/>
      <c r="N294" s="84"/>
      <c r="O294" s="711">
        <f t="shared" si="298"/>
        <v>0</v>
      </c>
      <c r="P294" s="294"/>
      <c r="Q294" s="297"/>
    </row>
    <row r="295" spans="1:17" s="19" customFormat="1" ht="13.5" hidden="1" thickTop="1" thickBot="1" x14ac:dyDescent="0.3">
      <c r="A295" s="118" t="s">
        <v>294</v>
      </c>
      <c r="B295" s="118" t="s">
        <v>295</v>
      </c>
      <c r="C295" s="206">
        <f t="shared" si="242"/>
        <v>0</v>
      </c>
      <c r="D295" s="267"/>
      <c r="E295" s="119"/>
      <c r="F295" s="713">
        <f t="shared" si="295"/>
        <v>0</v>
      </c>
      <c r="G295" s="243"/>
      <c r="H295" s="119"/>
      <c r="I295" s="714">
        <f t="shared" si="296"/>
        <v>0</v>
      </c>
      <c r="J295" s="267"/>
      <c r="K295" s="119"/>
      <c r="L295" s="713">
        <f t="shared" si="297"/>
        <v>0</v>
      </c>
      <c r="M295" s="243"/>
      <c r="N295" s="119"/>
      <c r="O295" s="714">
        <f t="shared" si="298"/>
        <v>0</v>
      </c>
      <c r="P295" s="296"/>
      <c r="Q295" s="182"/>
    </row>
    <row r="296" spans="1:17" s="19" customFormat="1" ht="48.75" hidden="1" thickTop="1" x14ac:dyDescent="0.25">
      <c r="A296" s="116" t="s">
        <v>296</v>
      </c>
      <c r="B296" s="104" t="s">
        <v>297</v>
      </c>
      <c r="C296" s="207">
        <f>SUM(F296,I296,L296,O296)</f>
        <v>0</v>
      </c>
      <c r="D296" s="268"/>
      <c r="E296" s="180"/>
      <c r="F296" s="708">
        <f t="shared" si="295"/>
        <v>0</v>
      </c>
      <c r="G296" s="234"/>
      <c r="H296" s="80"/>
      <c r="I296" s="709">
        <f t="shared" si="296"/>
        <v>0</v>
      </c>
      <c r="J296" s="248"/>
      <c r="K296" s="80"/>
      <c r="L296" s="708">
        <f t="shared" si="297"/>
        <v>0</v>
      </c>
      <c r="M296" s="234"/>
      <c r="N296" s="80"/>
      <c r="O296" s="709">
        <f t="shared" si="29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XqyIktNFXm8Mv7IWhgGrAppvvFOgLZqJrGkBCjAf7ySyxpe0Q01EEybseyjJShGDV0BwCGSCQR8n+Ax98P3G7g==" saltValue="YfEqa4UVwoGhN6a1Fio36w==" spinCount="100000" sheet="1" objects="1" scenarios="1"/>
  <autoFilter ref="A18:P296">
    <filterColumn colId="2">
      <filters blank="1">
        <filter val="1 040"/>
        <filter val="1 120"/>
        <filter val="1 261"/>
        <filter val="1 400"/>
        <filter val="1 592"/>
        <filter val="1 646"/>
        <filter val="1 880"/>
        <filter val="10 127"/>
        <filter val="109 188"/>
        <filter val="110 737"/>
        <filter val="12 655"/>
        <filter val="15 344"/>
        <filter val="15 745"/>
        <filter val="16 031"/>
        <filter val="166"/>
        <filter val="2 092"/>
        <filter val="2 310"/>
        <filter val="2 354"/>
        <filter val="2 578"/>
        <filter val="2 990"/>
        <filter val="200"/>
        <filter val="23 745"/>
        <filter val="23 999"/>
        <filter val="24 473"/>
        <filter val="25 041"/>
        <filter val="250"/>
        <filter val="260"/>
        <filter val="27 930"/>
        <filter val="275"/>
        <filter val="284 660"/>
        <filter val="3 457"/>
        <filter val="3 704"/>
        <filter val="3 779"/>
        <filter val="300"/>
        <filter val="35"/>
        <filter val="35 170"/>
        <filter val="350 134"/>
        <filter val="370"/>
        <filter val="380"/>
        <filter val="4 300"/>
        <filter val="4 867"/>
        <filter val="4 992"/>
        <filter val="400"/>
        <filter val="405"/>
        <filter val="416"/>
        <filter val="427"/>
        <filter val="46 654"/>
        <filter val="460 871"/>
        <filter val="47"/>
        <filter val="5 116"/>
        <filter val="502"/>
        <filter val="550"/>
        <filter val="565 759"/>
        <filter val="570 059"/>
        <filter val="6 755"/>
        <filter val="640"/>
        <filter val="65 474"/>
        <filter val="661"/>
        <filter val="691"/>
        <filter val="7 974"/>
        <filter val="703"/>
        <filter val="73"/>
        <filter val="761"/>
        <filter val="83 458"/>
        <filter val="854"/>
        <filter val="86 992"/>
        <filter val="95"/>
        <filter val="95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23.pielikums Jūrmalas pilsētas domes
2017.gada 9.jūnija saistošajiem noteikumiem Nr.21
(protokols Nr.10, 2.punkts)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89"/>
  <sheetViews>
    <sheetView view="pageLayout" zoomScaleNormal="100" workbookViewId="0">
      <selection activeCell="J16" sqref="J16"/>
    </sheetView>
  </sheetViews>
  <sheetFormatPr defaultColWidth="9.140625" defaultRowHeight="12" outlineLevelCol="1" x14ac:dyDescent="0.25"/>
  <cols>
    <col min="1" max="1" width="4.7109375" style="786" customWidth="1"/>
    <col min="2" max="2" width="20" style="760" customWidth="1"/>
    <col min="3" max="3" width="30.85546875" style="760" customWidth="1"/>
    <col min="4" max="4" width="10.28515625" style="760" customWidth="1"/>
    <col min="5" max="5" width="11.42578125" style="760" hidden="1" customWidth="1" outlineLevel="1"/>
    <col min="6" max="6" width="11.42578125" style="787" hidden="1" customWidth="1" outlineLevel="1"/>
    <col min="7" max="7" width="11.42578125" style="760" customWidth="1" collapsed="1"/>
    <col min="8" max="8" width="29.28515625" style="760" hidden="1" customWidth="1" outlineLevel="1"/>
    <col min="9" max="9" width="17.5703125" style="787" customWidth="1" collapsed="1"/>
    <col min="10" max="10" width="10" style="760" customWidth="1"/>
    <col min="11" max="15" width="9.140625" style="760" customWidth="1"/>
    <col min="16" max="16" width="4.85546875" style="760" customWidth="1"/>
    <col min="17" max="16384" width="9.140625" style="760"/>
  </cols>
  <sheetData>
    <row r="1" spans="1:9" x14ac:dyDescent="0.2">
      <c r="I1" s="569" t="s">
        <v>682</v>
      </c>
    </row>
    <row r="2" spans="1:9" x14ac:dyDescent="0.2">
      <c r="I2" s="569" t="s">
        <v>352</v>
      </c>
    </row>
    <row r="3" spans="1:9" x14ac:dyDescent="0.2">
      <c r="I3" s="569" t="s">
        <v>353</v>
      </c>
    </row>
    <row r="4" spans="1:9" x14ac:dyDescent="0.25">
      <c r="A4" s="1343" t="s">
        <v>0</v>
      </c>
      <c r="B4" s="1343"/>
      <c r="C4" s="1343" t="s">
        <v>522</v>
      </c>
      <c r="D4" s="1343"/>
      <c r="E4" s="1343"/>
      <c r="F4" s="1343"/>
      <c r="G4" s="1343"/>
      <c r="H4" s="1343"/>
      <c r="I4" s="1343"/>
    </row>
    <row r="5" spans="1:9" x14ac:dyDescent="0.25">
      <c r="A5" s="1343" t="s">
        <v>1</v>
      </c>
      <c r="B5" s="1343"/>
      <c r="C5" s="1343">
        <v>90000056357</v>
      </c>
      <c r="D5" s="1343"/>
      <c r="E5" s="1343"/>
      <c r="F5" s="1343"/>
      <c r="G5" s="1343"/>
      <c r="H5" s="1343"/>
      <c r="I5" s="1343"/>
    </row>
    <row r="6" spans="1:9" ht="15.75" x14ac:dyDescent="0.25">
      <c r="A6" s="1374" t="s">
        <v>563</v>
      </c>
      <c r="B6" s="1374"/>
      <c r="C6" s="1374"/>
      <c r="D6" s="1374"/>
      <c r="E6" s="1374"/>
      <c r="F6" s="1374"/>
      <c r="G6" s="1374"/>
      <c r="H6" s="1374"/>
      <c r="I6" s="1374"/>
    </row>
    <row r="7" spans="1:9" ht="9.75" customHeight="1" x14ac:dyDescent="0.25">
      <c r="A7" s="1213"/>
      <c r="B7" s="1213"/>
      <c r="C7" s="1213"/>
      <c r="D7" s="1213"/>
      <c r="E7" s="1213"/>
      <c r="F7" s="788"/>
      <c r="G7" s="1213"/>
      <c r="H7" s="1213"/>
      <c r="I7" s="788"/>
    </row>
    <row r="8" spans="1:9" ht="15.75" x14ac:dyDescent="0.25">
      <c r="A8" s="1343" t="s">
        <v>532</v>
      </c>
      <c r="B8" s="1343"/>
      <c r="C8" s="1375" t="s">
        <v>683</v>
      </c>
      <c r="D8" s="1375"/>
      <c r="E8" s="1375"/>
      <c r="F8" s="1375"/>
      <c r="G8" s="1375"/>
      <c r="H8" s="1375"/>
      <c r="I8" s="1375"/>
    </row>
    <row r="9" spans="1:9" ht="9" customHeight="1" x14ac:dyDescent="0.25">
      <c r="B9" s="1211"/>
      <c r="C9" s="1216"/>
      <c r="D9" s="1216"/>
      <c r="E9" s="1216"/>
      <c r="F9" s="789"/>
      <c r="G9" s="1216"/>
      <c r="H9" s="1216"/>
      <c r="I9" s="789"/>
    </row>
    <row r="10" spans="1:9" x14ac:dyDescent="0.25">
      <c r="A10" s="1343" t="s">
        <v>356</v>
      </c>
      <c r="B10" s="1343"/>
      <c r="C10" s="1343" t="s">
        <v>684</v>
      </c>
      <c r="D10" s="1343"/>
      <c r="E10" s="1343"/>
      <c r="F10" s="1343"/>
      <c r="G10" s="1343"/>
      <c r="H10" s="1343"/>
      <c r="I10" s="1343"/>
    </row>
    <row r="11" spans="1:9" x14ac:dyDescent="0.25">
      <c r="A11" s="1343" t="s">
        <v>357</v>
      </c>
      <c r="B11" s="1343"/>
      <c r="C11" s="1376" t="s">
        <v>685</v>
      </c>
      <c r="D11" s="1376"/>
      <c r="E11" s="1376"/>
      <c r="F11" s="1376"/>
      <c r="G11" s="1376"/>
      <c r="H11" s="1376"/>
      <c r="I11" s="1376"/>
    </row>
    <row r="12" spans="1:9" ht="49.5" customHeight="1" x14ac:dyDescent="0.25">
      <c r="A12" s="1207" t="s">
        <v>358</v>
      </c>
      <c r="B12" s="1339" t="s">
        <v>359</v>
      </c>
      <c r="C12" s="1339"/>
      <c r="D12" s="1207" t="s">
        <v>360</v>
      </c>
      <c r="E12" s="1207" t="s">
        <v>361</v>
      </c>
      <c r="F12" s="790" t="s">
        <v>362</v>
      </c>
      <c r="G12" s="791" t="s">
        <v>363</v>
      </c>
      <c r="H12" s="791" t="s">
        <v>316</v>
      </c>
      <c r="I12" s="792" t="s">
        <v>364</v>
      </c>
    </row>
    <row r="13" spans="1:9" x14ac:dyDescent="0.25">
      <c r="A13" s="1340" t="s">
        <v>536</v>
      </c>
      <c r="B13" s="1340"/>
      <c r="C13" s="1340"/>
      <c r="D13" s="793"/>
      <c r="E13" s="793">
        <f>SUM(E14:E17)</f>
        <v>259700</v>
      </c>
      <c r="F13" s="794">
        <f>SUM(F14:F17)</f>
        <v>2000</v>
      </c>
      <c r="G13" s="793">
        <f>SUM(G14:G17)</f>
        <v>261700</v>
      </c>
      <c r="H13" s="793"/>
      <c r="I13" s="795"/>
    </row>
    <row r="14" spans="1:9" x14ac:dyDescent="0.25">
      <c r="A14" s="1377">
        <v>1</v>
      </c>
      <c r="B14" s="1330" t="s">
        <v>686</v>
      </c>
      <c r="C14" s="1330"/>
      <c r="D14" s="796">
        <v>5250</v>
      </c>
      <c r="E14" s="797">
        <v>242709</v>
      </c>
      <c r="F14" s="797"/>
      <c r="G14" s="797">
        <f>E14+F14</f>
        <v>242709</v>
      </c>
      <c r="H14" s="798"/>
      <c r="I14" s="1351" t="s">
        <v>687</v>
      </c>
    </row>
    <row r="15" spans="1:9" x14ac:dyDescent="0.25">
      <c r="A15" s="1377"/>
      <c r="B15" s="1330"/>
      <c r="C15" s="1330"/>
      <c r="D15" s="796">
        <v>2241</v>
      </c>
      <c r="E15" s="797">
        <v>5991</v>
      </c>
      <c r="F15" s="797"/>
      <c r="G15" s="797">
        <f>E15+F15</f>
        <v>5991</v>
      </c>
      <c r="H15" s="800"/>
      <c r="I15" s="1352"/>
    </row>
    <row r="16" spans="1:9" ht="12" customHeight="1" x14ac:dyDescent="0.25">
      <c r="A16" s="1377"/>
      <c r="B16" s="1330"/>
      <c r="C16" s="1330"/>
      <c r="D16" s="796">
        <v>2239</v>
      </c>
      <c r="E16" s="797">
        <v>1000</v>
      </c>
      <c r="F16" s="797"/>
      <c r="G16" s="797">
        <f>E16+F16</f>
        <v>1000</v>
      </c>
      <c r="H16" s="797"/>
      <c r="I16" s="1352"/>
    </row>
    <row r="17" spans="1:9" ht="14.25" customHeight="1" x14ac:dyDescent="0.25">
      <c r="A17" s="1377"/>
      <c r="B17" s="1330"/>
      <c r="C17" s="1330"/>
      <c r="D17" s="796">
        <v>2241</v>
      </c>
      <c r="E17" s="797">
        <v>10000</v>
      </c>
      <c r="F17" s="797">
        <v>2000</v>
      </c>
      <c r="G17" s="797">
        <f>E17+F17</f>
        <v>12000</v>
      </c>
      <c r="H17" s="801" t="s">
        <v>688</v>
      </c>
      <c r="I17" s="1353"/>
    </row>
    <row r="18" spans="1:9" ht="9.75" customHeight="1" x14ac:dyDescent="0.25">
      <c r="A18" s="802"/>
      <c r="B18" s="803"/>
      <c r="C18" s="803"/>
      <c r="D18" s="804"/>
      <c r="E18" s="804"/>
      <c r="F18" s="805"/>
      <c r="G18" s="804"/>
      <c r="H18" s="804"/>
      <c r="I18" s="805"/>
    </row>
    <row r="19" spans="1:9" x14ac:dyDescent="0.25">
      <c r="A19" s="1343" t="s">
        <v>356</v>
      </c>
      <c r="B19" s="1343"/>
      <c r="C19" s="1211" t="s">
        <v>689</v>
      </c>
      <c r="D19" s="1211"/>
      <c r="E19" s="1211"/>
      <c r="F19" s="806"/>
      <c r="G19" s="1211"/>
      <c r="H19" s="1211"/>
      <c r="I19" s="806"/>
    </row>
    <row r="20" spans="1:9" x14ac:dyDescent="0.25">
      <c r="A20" s="1343" t="s">
        <v>357</v>
      </c>
      <c r="B20" s="1343"/>
      <c r="C20" s="1216" t="s">
        <v>690</v>
      </c>
      <c r="D20" s="1216"/>
      <c r="E20" s="1216"/>
      <c r="F20" s="789"/>
      <c r="G20" s="1216"/>
      <c r="H20" s="1216"/>
      <c r="I20" s="789"/>
    </row>
    <row r="21" spans="1:9" ht="50.25" customHeight="1" x14ac:dyDescent="0.25">
      <c r="A21" s="1207" t="s">
        <v>358</v>
      </c>
      <c r="B21" s="1339" t="s">
        <v>359</v>
      </c>
      <c r="C21" s="1339"/>
      <c r="D21" s="1207" t="s">
        <v>360</v>
      </c>
      <c r="E21" s="1207" t="s">
        <v>361</v>
      </c>
      <c r="F21" s="790" t="s">
        <v>362</v>
      </c>
      <c r="G21" s="791" t="s">
        <v>363</v>
      </c>
      <c r="H21" s="791" t="s">
        <v>316</v>
      </c>
      <c r="I21" s="792" t="s">
        <v>364</v>
      </c>
    </row>
    <row r="22" spans="1:9" x14ac:dyDescent="0.25">
      <c r="A22" s="1340" t="s">
        <v>536</v>
      </c>
      <c r="B22" s="1340"/>
      <c r="C22" s="1340"/>
      <c r="D22" s="793"/>
      <c r="E22" s="793">
        <f>SUM(E23:E24)</f>
        <v>15642</v>
      </c>
      <c r="F22" s="794">
        <f>SUM(F23:F24)</f>
        <v>0</v>
      </c>
      <c r="G22" s="793">
        <f>SUM(G23:G24)</f>
        <v>15642</v>
      </c>
      <c r="H22" s="793"/>
      <c r="I22" s="1351" t="s">
        <v>691</v>
      </c>
    </row>
    <row r="23" spans="1:9" ht="15" customHeight="1" x14ac:dyDescent="0.25">
      <c r="A23" s="1209">
        <v>1</v>
      </c>
      <c r="B23" s="1330" t="s">
        <v>692</v>
      </c>
      <c r="C23" s="1330"/>
      <c r="D23" s="796">
        <v>5240</v>
      </c>
      <c r="E23" s="797">
        <v>0</v>
      </c>
      <c r="F23" s="807"/>
      <c r="G23" s="808">
        <f>E23+F23</f>
        <v>0</v>
      </c>
      <c r="H23" s="800"/>
      <c r="I23" s="1352"/>
    </row>
    <row r="24" spans="1:9" ht="25.5" customHeight="1" x14ac:dyDescent="0.25">
      <c r="A24" s="1209">
        <v>2</v>
      </c>
      <c r="B24" s="1331" t="s">
        <v>693</v>
      </c>
      <c r="C24" s="1332"/>
      <c r="D24" s="796">
        <v>5250</v>
      </c>
      <c r="E24" s="797">
        <v>15642</v>
      </c>
      <c r="F24" s="799"/>
      <c r="G24" s="797">
        <f>E24+F24</f>
        <v>15642</v>
      </c>
      <c r="H24" s="800"/>
      <c r="I24" s="1208" t="s">
        <v>691</v>
      </c>
    </row>
    <row r="25" spans="1:9" ht="9.75" customHeight="1" x14ac:dyDescent="0.25">
      <c r="A25" s="802"/>
      <c r="B25" s="803"/>
      <c r="C25" s="803"/>
      <c r="D25" s="809"/>
      <c r="E25" s="810"/>
      <c r="F25" s="811"/>
      <c r="G25" s="810"/>
      <c r="H25" s="810"/>
      <c r="I25" s="812"/>
    </row>
    <row r="26" spans="1:9" x14ac:dyDescent="0.25">
      <c r="A26" s="1343" t="s">
        <v>356</v>
      </c>
      <c r="B26" s="1343"/>
      <c r="C26" s="1211" t="s">
        <v>694</v>
      </c>
      <c r="D26" s="1211"/>
      <c r="E26" s="1211"/>
      <c r="F26" s="806"/>
      <c r="G26" s="1211"/>
      <c r="H26" s="1211"/>
      <c r="I26" s="806"/>
    </row>
    <row r="27" spans="1:9" x14ac:dyDescent="0.25">
      <c r="A27" s="1343" t="s">
        <v>357</v>
      </c>
      <c r="B27" s="1343"/>
      <c r="C27" s="1216" t="s">
        <v>695</v>
      </c>
      <c r="D27" s="1216"/>
      <c r="E27" s="1216"/>
      <c r="F27" s="789"/>
      <c r="G27" s="1216"/>
      <c r="H27" s="1216"/>
      <c r="I27" s="789"/>
    </row>
    <row r="28" spans="1:9" ht="49.5" customHeight="1" x14ac:dyDescent="0.25">
      <c r="A28" s="1207" t="s">
        <v>358</v>
      </c>
      <c r="B28" s="1339" t="s">
        <v>359</v>
      </c>
      <c r="C28" s="1339"/>
      <c r="D28" s="1207" t="s">
        <v>360</v>
      </c>
      <c r="E28" s="1207" t="s">
        <v>361</v>
      </c>
      <c r="F28" s="790" t="s">
        <v>362</v>
      </c>
      <c r="G28" s="791" t="s">
        <v>363</v>
      </c>
      <c r="H28" s="791" t="s">
        <v>316</v>
      </c>
      <c r="I28" s="792" t="s">
        <v>364</v>
      </c>
    </row>
    <row r="29" spans="1:9" ht="14.25" customHeight="1" x14ac:dyDescent="0.25">
      <c r="A29" s="1340" t="s">
        <v>536</v>
      </c>
      <c r="B29" s="1340"/>
      <c r="C29" s="1340"/>
      <c r="D29" s="793"/>
      <c r="E29" s="793">
        <f>E30</f>
        <v>34313</v>
      </c>
      <c r="F29" s="794">
        <f>F30</f>
        <v>0</v>
      </c>
      <c r="G29" s="793">
        <f>G30</f>
        <v>34313</v>
      </c>
      <c r="H29" s="793"/>
      <c r="I29" s="1351" t="s">
        <v>696</v>
      </c>
    </row>
    <row r="30" spans="1:9" ht="12" customHeight="1" x14ac:dyDescent="0.25">
      <c r="A30" s="1209">
        <v>1</v>
      </c>
      <c r="B30" s="1354" t="s">
        <v>697</v>
      </c>
      <c r="C30" s="1354"/>
      <c r="D30" s="813">
        <v>5250</v>
      </c>
      <c r="E30" s="609">
        <v>34313</v>
      </c>
      <c r="F30" s="808"/>
      <c r="G30" s="609">
        <f>E30+F30</f>
        <v>34313</v>
      </c>
      <c r="H30" s="609"/>
      <c r="I30" s="1352"/>
    </row>
    <row r="31" spans="1:9" ht="9.75" customHeight="1" x14ac:dyDescent="0.25">
      <c r="A31" s="814"/>
      <c r="B31" s="815"/>
      <c r="C31" s="815"/>
      <c r="D31" s="816"/>
      <c r="E31" s="816"/>
      <c r="F31" s="817"/>
      <c r="G31" s="816"/>
      <c r="H31" s="816"/>
      <c r="I31" s="817"/>
    </row>
    <row r="32" spans="1:9" x14ac:dyDescent="0.25">
      <c r="A32" s="1343" t="s">
        <v>356</v>
      </c>
      <c r="B32" s="1343"/>
      <c r="C32" s="1211" t="s">
        <v>698</v>
      </c>
      <c r="D32" s="1211"/>
      <c r="E32" s="1211"/>
      <c r="F32" s="806"/>
      <c r="G32" s="1211"/>
      <c r="H32" s="1211"/>
      <c r="I32" s="806"/>
    </row>
    <row r="33" spans="1:14" x14ac:dyDescent="0.25">
      <c r="A33" s="1343" t="s">
        <v>357</v>
      </c>
      <c r="B33" s="1343"/>
      <c r="C33" s="1216" t="s">
        <v>535</v>
      </c>
      <c r="D33" s="1216"/>
      <c r="E33" s="1216"/>
      <c r="F33" s="789"/>
      <c r="G33" s="1216"/>
      <c r="H33" s="1216"/>
      <c r="I33" s="789"/>
    </row>
    <row r="34" spans="1:14" ht="48.75" customHeight="1" x14ac:dyDescent="0.25">
      <c r="A34" s="1207" t="s">
        <v>358</v>
      </c>
      <c r="B34" s="1339" t="s">
        <v>359</v>
      </c>
      <c r="C34" s="1339"/>
      <c r="D34" s="1207" t="s">
        <v>360</v>
      </c>
      <c r="E34" s="1207" t="s">
        <v>361</v>
      </c>
      <c r="F34" s="790" t="s">
        <v>362</v>
      </c>
      <c r="G34" s="791" t="s">
        <v>363</v>
      </c>
      <c r="H34" s="791" t="s">
        <v>316</v>
      </c>
      <c r="I34" s="792" t="s">
        <v>364</v>
      </c>
    </row>
    <row r="35" spans="1:14" x14ac:dyDescent="0.25">
      <c r="A35" s="1340" t="s">
        <v>536</v>
      </c>
      <c r="B35" s="1340"/>
      <c r="C35" s="1340"/>
      <c r="D35" s="793"/>
      <c r="E35" s="793">
        <f>SUM(E36:E49)</f>
        <v>7631181</v>
      </c>
      <c r="F35" s="793">
        <f>SUM(F36:F49)</f>
        <v>84220</v>
      </c>
      <c r="G35" s="793">
        <f>SUM(G36:G49)</f>
        <v>7715401</v>
      </c>
      <c r="H35" s="793"/>
      <c r="I35" s="795"/>
    </row>
    <row r="36" spans="1:14" ht="14.25" customHeight="1" x14ac:dyDescent="0.25">
      <c r="A36" s="1209">
        <v>1</v>
      </c>
      <c r="B36" s="1330" t="s">
        <v>699</v>
      </c>
      <c r="C36" s="1330"/>
      <c r="D36" s="796">
        <v>5240</v>
      </c>
      <c r="E36" s="797">
        <v>50000</v>
      </c>
      <c r="F36" s="797"/>
      <c r="G36" s="797">
        <f t="shared" ref="G36:G49" si="0">E36+F36</f>
        <v>50000</v>
      </c>
      <c r="H36" s="797"/>
      <c r="I36" s="1208" t="s">
        <v>700</v>
      </c>
    </row>
    <row r="37" spans="1:14" ht="27" customHeight="1" x14ac:dyDescent="0.25">
      <c r="A37" s="1350">
        <v>2</v>
      </c>
      <c r="B37" s="1330" t="s">
        <v>701</v>
      </c>
      <c r="C37" s="1330"/>
      <c r="D37" s="818">
        <v>5240</v>
      </c>
      <c r="E37" s="797">
        <v>4255528</v>
      </c>
      <c r="F37" s="819"/>
      <c r="G37" s="797">
        <f t="shared" si="0"/>
        <v>4255528</v>
      </c>
      <c r="H37" s="797"/>
      <c r="I37" s="1208" t="s">
        <v>702</v>
      </c>
      <c r="L37" s="820"/>
      <c r="N37" s="820"/>
    </row>
    <row r="38" spans="1:14" ht="24" x14ac:dyDescent="0.25">
      <c r="A38" s="1350"/>
      <c r="B38" s="1330"/>
      <c r="C38" s="1330"/>
      <c r="D38" s="796">
        <v>5250</v>
      </c>
      <c r="E38" s="797">
        <f>1826282-23934-16098</f>
        <v>1786250</v>
      </c>
      <c r="F38" s="799"/>
      <c r="G38" s="797">
        <f t="shared" si="0"/>
        <v>1786250</v>
      </c>
      <c r="H38" s="797"/>
      <c r="I38" s="1208" t="s">
        <v>703</v>
      </c>
    </row>
    <row r="39" spans="1:14" x14ac:dyDescent="0.25">
      <c r="A39" s="1372">
        <v>3</v>
      </c>
      <c r="B39" s="1333" t="s">
        <v>704</v>
      </c>
      <c r="C39" s="1334"/>
      <c r="D39" s="796">
        <v>5250</v>
      </c>
      <c r="E39" s="797">
        <v>140039</v>
      </c>
      <c r="F39" s="797">
        <v>77600</v>
      </c>
      <c r="G39" s="797">
        <f t="shared" si="0"/>
        <v>217639</v>
      </c>
      <c r="H39" s="800" t="s">
        <v>857</v>
      </c>
      <c r="I39" s="1351" t="s">
        <v>539</v>
      </c>
    </row>
    <row r="40" spans="1:14" x14ac:dyDescent="0.25">
      <c r="A40" s="1373"/>
      <c r="B40" s="1369"/>
      <c r="C40" s="1370"/>
      <c r="D40" s="796">
        <v>2241</v>
      </c>
      <c r="E40" s="797">
        <v>13222</v>
      </c>
      <c r="F40" s="799"/>
      <c r="G40" s="797">
        <f t="shared" si="0"/>
        <v>13222</v>
      </c>
      <c r="H40" s="800"/>
      <c r="I40" s="1353"/>
    </row>
    <row r="41" spans="1:14" x14ac:dyDescent="0.25">
      <c r="A41" s="821">
        <v>4</v>
      </c>
      <c r="B41" s="1330" t="s">
        <v>705</v>
      </c>
      <c r="C41" s="1330"/>
      <c r="D41" s="796">
        <v>2241</v>
      </c>
      <c r="E41" s="797">
        <v>153081</v>
      </c>
      <c r="F41" s="799"/>
      <c r="G41" s="797">
        <f t="shared" si="0"/>
        <v>153081</v>
      </c>
      <c r="H41" s="800"/>
      <c r="I41" s="1208" t="s">
        <v>706</v>
      </c>
    </row>
    <row r="42" spans="1:14" ht="12" customHeight="1" x14ac:dyDescent="0.25">
      <c r="A42" s="821">
        <v>5</v>
      </c>
      <c r="B42" s="1330" t="s">
        <v>707</v>
      </c>
      <c r="C42" s="1330"/>
      <c r="D42" s="796">
        <v>2241</v>
      </c>
      <c r="E42" s="797">
        <v>5000</v>
      </c>
      <c r="F42" s="819"/>
      <c r="G42" s="797">
        <f t="shared" si="0"/>
        <v>5000</v>
      </c>
      <c r="H42" s="800"/>
      <c r="I42" s="1208" t="s">
        <v>708</v>
      </c>
    </row>
    <row r="43" spans="1:14" ht="16.5" customHeight="1" x14ac:dyDescent="0.25">
      <c r="A43" s="1209">
        <v>6</v>
      </c>
      <c r="B43" s="1330" t="s">
        <v>709</v>
      </c>
      <c r="C43" s="1330"/>
      <c r="D43" s="796">
        <v>2239</v>
      </c>
      <c r="E43" s="797">
        <v>2000</v>
      </c>
      <c r="F43" s="819"/>
      <c r="G43" s="797">
        <f t="shared" si="0"/>
        <v>2000</v>
      </c>
      <c r="H43" s="797"/>
      <c r="I43" s="1208" t="s">
        <v>710</v>
      </c>
    </row>
    <row r="44" spans="1:14" x14ac:dyDescent="0.25">
      <c r="A44" s="822">
        <v>7</v>
      </c>
      <c r="B44" s="1329" t="s">
        <v>711</v>
      </c>
      <c r="C44" s="1329"/>
      <c r="D44" s="823">
        <v>5250</v>
      </c>
      <c r="E44" s="824">
        <v>958375</v>
      </c>
      <c r="F44" s="825"/>
      <c r="G44" s="824">
        <f t="shared" si="0"/>
        <v>958375</v>
      </c>
      <c r="H44" s="824"/>
      <c r="I44" s="826" t="s">
        <v>712</v>
      </c>
    </row>
    <row r="45" spans="1:14" ht="22.5" customHeight="1" x14ac:dyDescent="0.25">
      <c r="A45" s="827">
        <v>8</v>
      </c>
      <c r="B45" s="1371" t="s">
        <v>713</v>
      </c>
      <c r="C45" s="1371"/>
      <c r="D45" s="828">
        <v>5240</v>
      </c>
      <c r="E45" s="829">
        <v>139463</v>
      </c>
      <c r="F45" s="824">
        <v>-10000</v>
      </c>
      <c r="G45" s="829">
        <f t="shared" si="0"/>
        <v>129463</v>
      </c>
      <c r="H45" s="798" t="s">
        <v>714</v>
      </c>
      <c r="I45" s="826" t="s">
        <v>715</v>
      </c>
    </row>
    <row r="46" spans="1:14" x14ac:dyDescent="0.25">
      <c r="A46" s="830">
        <v>9</v>
      </c>
      <c r="B46" s="1341" t="s">
        <v>716</v>
      </c>
      <c r="C46" s="1342"/>
      <c r="D46" s="796">
        <v>5250</v>
      </c>
      <c r="E46" s="797">
        <v>25000</v>
      </c>
      <c r="F46" s="883"/>
      <c r="G46" s="797">
        <f t="shared" si="0"/>
        <v>25000</v>
      </c>
      <c r="H46" s="797"/>
      <c r="I46" s="1208" t="s">
        <v>717</v>
      </c>
    </row>
    <row r="47" spans="1:14" ht="26.25" customHeight="1" x14ac:dyDescent="0.25">
      <c r="A47" s="830">
        <v>10</v>
      </c>
      <c r="B47" s="1341" t="s">
        <v>718</v>
      </c>
      <c r="C47" s="1342"/>
      <c r="D47" s="796">
        <v>5240</v>
      </c>
      <c r="E47" s="797">
        <v>3097</v>
      </c>
      <c r="F47" s="883"/>
      <c r="G47" s="797">
        <f t="shared" si="0"/>
        <v>3097</v>
      </c>
      <c r="H47" s="797"/>
      <c r="I47" s="1208" t="s">
        <v>719</v>
      </c>
    </row>
    <row r="48" spans="1:14" x14ac:dyDescent="0.25">
      <c r="A48" s="830">
        <v>11</v>
      </c>
      <c r="B48" s="1341" t="s">
        <v>720</v>
      </c>
      <c r="C48" s="1342"/>
      <c r="D48" s="796">
        <v>5250</v>
      </c>
      <c r="E48" s="797">
        <v>100126</v>
      </c>
      <c r="F48" s="797"/>
      <c r="G48" s="797">
        <f t="shared" si="0"/>
        <v>100126</v>
      </c>
      <c r="H48" s="800"/>
      <c r="I48" s="1208" t="s">
        <v>539</v>
      </c>
    </row>
    <row r="49" spans="1:9" ht="26.25" customHeight="1" x14ac:dyDescent="0.25">
      <c r="A49" s="830">
        <v>12</v>
      </c>
      <c r="B49" s="1341" t="s">
        <v>721</v>
      </c>
      <c r="C49" s="1342"/>
      <c r="D49" s="796">
        <v>2241</v>
      </c>
      <c r="E49" s="797">
        <v>0</v>
      </c>
      <c r="F49" s="797">
        <f>4840+11780</f>
        <v>16620</v>
      </c>
      <c r="G49" s="797">
        <f t="shared" si="0"/>
        <v>16620</v>
      </c>
      <c r="H49" s="801" t="s">
        <v>858</v>
      </c>
      <c r="I49" s="1208" t="s">
        <v>706</v>
      </c>
    </row>
    <row r="50" spans="1:9" x14ac:dyDescent="0.25">
      <c r="A50" s="831"/>
      <c r="B50" s="832"/>
      <c r="C50" s="832"/>
      <c r="D50" s="833"/>
      <c r="E50" s="834"/>
      <c r="F50" s="835"/>
      <c r="G50" s="834"/>
      <c r="H50" s="834"/>
      <c r="I50" s="835"/>
    </row>
    <row r="51" spans="1:9" x14ac:dyDescent="0.25">
      <c r="A51" s="1337" t="s">
        <v>356</v>
      </c>
      <c r="B51" s="1337"/>
      <c r="C51" s="1337" t="s">
        <v>722</v>
      </c>
      <c r="D51" s="1337"/>
      <c r="E51" s="1337"/>
      <c r="F51" s="1337"/>
      <c r="G51" s="1337"/>
      <c r="H51" s="1337"/>
      <c r="I51" s="1337"/>
    </row>
    <row r="52" spans="1:9" x14ac:dyDescent="0.25">
      <c r="A52" s="1338" t="s">
        <v>357</v>
      </c>
      <c r="B52" s="1338"/>
      <c r="C52" s="836" t="s">
        <v>723</v>
      </c>
      <c r="D52" s="837"/>
      <c r="E52" s="837"/>
      <c r="F52" s="838"/>
      <c r="G52" s="837"/>
      <c r="H52" s="837"/>
      <c r="I52" s="838"/>
    </row>
    <row r="53" spans="1:9" ht="47.25" customHeight="1" x14ac:dyDescent="0.25">
      <c r="A53" s="1207" t="s">
        <v>358</v>
      </c>
      <c r="B53" s="1339" t="s">
        <v>359</v>
      </c>
      <c r="C53" s="1339"/>
      <c r="D53" s="1207" t="s">
        <v>360</v>
      </c>
      <c r="E53" s="1207" t="s">
        <v>361</v>
      </c>
      <c r="F53" s="790" t="s">
        <v>362</v>
      </c>
      <c r="G53" s="791" t="s">
        <v>363</v>
      </c>
      <c r="H53" s="791" t="s">
        <v>316</v>
      </c>
      <c r="I53" s="792" t="s">
        <v>364</v>
      </c>
    </row>
    <row r="54" spans="1:9" x14ac:dyDescent="0.25">
      <c r="A54" s="1340" t="s">
        <v>536</v>
      </c>
      <c r="B54" s="1340"/>
      <c r="C54" s="1340"/>
      <c r="D54" s="793"/>
      <c r="E54" s="793">
        <f>SUM(E55:E60)</f>
        <v>346621</v>
      </c>
      <c r="F54" s="794">
        <f>SUM(F55:F60)</f>
        <v>4296</v>
      </c>
      <c r="G54" s="793">
        <f>SUM(G55:G60)</f>
        <v>350917</v>
      </c>
      <c r="H54" s="793"/>
      <c r="I54" s="839"/>
    </row>
    <row r="55" spans="1:9" ht="22.5" customHeight="1" x14ac:dyDescent="0.25">
      <c r="A55" s="1209">
        <v>1</v>
      </c>
      <c r="B55" s="1329" t="s">
        <v>724</v>
      </c>
      <c r="C55" s="1329"/>
      <c r="D55" s="813">
        <v>5240</v>
      </c>
      <c r="E55" s="609">
        <v>99693</v>
      </c>
      <c r="F55" s="799"/>
      <c r="G55" s="609">
        <f t="shared" ref="G55:G60" si="1">E55+F55</f>
        <v>99693</v>
      </c>
      <c r="H55" s="609"/>
      <c r="I55" s="1208" t="s">
        <v>725</v>
      </c>
    </row>
    <row r="56" spans="1:9" x14ac:dyDescent="0.25">
      <c r="A56" s="822">
        <v>2</v>
      </c>
      <c r="B56" s="1329" t="s">
        <v>726</v>
      </c>
      <c r="C56" s="1329"/>
      <c r="D56" s="796">
        <v>5240</v>
      </c>
      <c r="E56" s="797">
        <v>6000</v>
      </c>
      <c r="F56" s="797"/>
      <c r="G56" s="797">
        <f t="shared" si="1"/>
        <v>6000</v>
      </c>
      <c r="H56" s="797"/>
      <c r="I56" s="840" t="s">
        <v>727</v>
      </c>
    </row>
    <row r="57" spans="1:9" x14ac:dyDescent="0.25">
      <c r="A57" s="1209">
        <v>3</v>
      </c>
      <c r="B57" s="1329" t="s">
        <v>728</v>
      </c>
      <c r="C57" s="1329"/>
      <c r="D57" s="796">
        <v>5250</v>
      </c>
      <c r="E57" s="797">
        <v>103092</v>
      </c>
      <c r="F57" s="799"/>
      <c r="G57" s="797">
        <f t="shared" si="1"/>
        <v>103092</v>
      </c>
      <c r="H57" s="800"/>
      <c r="I57" s="1208" t="s">
        <v>729</v>
      </c>
    </row>
    <row r="58" spans="1:9" x14ac:dyDescent="0.25">
      <c r="A58" s="1209">
        <v>4</v>
      </c>
      <c r="B58" s="1329" t="s">
        <v>730</v>
      </c>
      <c r="C58" s="1329"/>
      <c r="D58" s="796">
        <v>5240</v>
      </c>
      <c r="E58" s="797">
        <v>83600</v>
      </c>
      <c r="F58" s="797"/>
      <c r="G58" s="797">
        <f t="shared" si="1"/>
        <v>83600</v>
      </c>
      <c r="H58" s="800"/>
      <c r="I58" s="1208" t="s">
        <v>731</v>
      </c>
    </row>
    <row r="59" spans="1:9" x14ac:dyDescent="0.25">
      <c r="A59" s="841">
        <v>5</v>
      </c>
      <c r="B59" s="1341" t="s">
        <v>732</v>
      </c>
      <c r="C59" s="1342"/>
      <c r="D59" s="796">
        <v>5240</v>
      </c>
      <c r="E59" s="797">
        <v>50454</v>
      </c>
      <c r="F59" s="799"/>
      <c r="G59" s="797">
        <f t="shared" si="1"/>
        <v>50454</v>
      </c>
      <c r="H59" s="800"/>
      <c r="I59" s="1208" t="s">
        <v>731</v>
      </c>
    </row>
    <row r="60" spans="1:9" ht="24" x14ac:dyDescent="0.25">
      <c r="A60" s="841">
        <v>6</v>
      </c>
      <c r="B60" s="1341" t="s">
        <v>733</v>
      </c>
      <c r="C60" s="1342"/>
      <c r="D60" s="796">
        <v>5250</v>
      </c>
      <c r="E60" s="797">
        <v>3782</v>
      </c>
      <c r="F60" s="797">
        <v>4296</v>
      </c>
      <c r="G60" s="797">
        <f t="shared" si="1"/>
        <v>8078</v>
      </c>
      <c r="H60" s="801" t="s">
        <v>734</v>
      </c>
      <c r="I60" s="1208" t="s">
        <v>735</v>
      </c>
    </row>
    <row r="61" spans="1:9" ht="13.5" customHeight="1" x14ac:dyDescent="0.25">
      <c r="A61" s="1218"/>
      <c r="B61" s="842"/>
      <c r="C61" s="842"/>
      <c r="D61" s="842"/>
      <c r="E61" s="843"/>
      <c r="F61" s="844"/>
      <c r="G61" s="843"/>
      <c r="H61" s="843"/>
      <c r="I61" s="845"/>
    </row>
    <row r="62" spans="1:9" x14ac:dyDescent="0.25">
      <c r="A62" s="1343" t="s">
        <v>356</v>
      </c>
      <c r="B62" s="1343"/>
      <c r="C62" s="1211" t="s">
        <v>736</v>
      </c>
      <c r="D62" s="1211"/>
      <c r="E62" s="1211"/>
      <c r="F62" s="806"/>
      <c r="G62" s="1211"/>
      <c r="H62" s="1211"/>
      <c r="I62" s="806"/>
    </row>
    <row r="63" spans="1:9" x14ac:dyDescent="0.25">
      <c r="A63" s="1343" t="s">
        <v>357</v>
      </c>
      <c r="B63" s="1343"/>
      <c r="C63" s="1216" t="s">
        <v>737</v>
      </c>
      <c r="D63" s="1216"/>
      <c r="E63" s="1216"/>
      <c r="F63" s="789"/>
      <c r="G63" s="1216"/>
      <c r="H63" s="1216"/>
      <c r="I63" s="789"/>
    </row>
    <row r="64" spans="1:9" ht="48.75" customHeight="1" x14ac:dyDescent="0.25">
      <c r="A64" s="1207" t="s">
        <v>358</v>
      </c>
      <c r="B64" s="1339" t="s">
        <v>359</v>
      </c>
      <c r="C64" s="1339"/>
      <c r="D64" s="1207" t="s">
        <v>360</v>
      </c>
      <c r="E64" s="1207" t="s">
        <v>361</v>
      </c>
      <c r="F64" s="790" t="s">
        <v>362</v>
      </c>
      <c r="G64" s="791" t="s">
        <v>363</v>
      </c>
      <c r="H64" s="791" t="s">
        <v>316</v>
      </c>
      <c r="I64" s="792" t="s">
        <v>364</v>
      </c>
    </row>
    <row r="65" spans="1:9" x14ac:dyDescent="0.25">
      <c r="A65" s="1340" t="s">
        <v>536</v>
      </c>
      <c r="B65" s="1340"/>
      <c r="C65" s="1340"/>
      <c r="D65" s="793"/>
      <c r="E65" s="793">
        <f>SUM(E66:E67)</f>
        <v>17295</v>
      </c>
      <c r="F65" s="794">
        <f>SUM(F66:F67)</f>
        <v>0</v>
      </c>
      <c r="G65" s="793">
        <f>SUM(G66:G67)</f>
        <v>17295</v>
      </c>
      <c r="H65" s="793"/>
      <c r="I65" s="846"/>
    </row>
    <row r="66" spans="1:9" x14ac:dyDescent="0.25">
      <c r="A66" s="1209">
        <v>1</v>
      </c>
      <c r="B66" s="1329" t="s">
        <v>738</v>
      </c>
      <c r="C66" s="1329"/>
      <c r="D66" s="813">
        <v>5250</v>
      </c>
      <c r="E66" s="609">
        <v>5794</v>
      </c>
      <c r="F66" s="797"/>
      <c r="G66" s="609">
        <f>E66+F66</f>
        <v>5794</v>
      </c>
      <c r="H66" s="609"/>
      <c r="I66" s="1208" t="s">
        <v>739</v>
      </c>
    </row>
    <row r="67" spans="1:9" ht="12" customHeight="1" x14ac:dyDescent="0.25">
      <c r="A67" s="1209">
        <v>2</v>
      </c>
      <c r="B67" s="1329" t="s">
        <v>740</v>
      </c>
      <c r="C67" s="1329"/>
      <c r="D67" s="813">
        <v>5250</v>
      </c>
      <c r="E67" s="609">
        <v>11501</v>
      </c>
      <c r="F67" s="797"/>
      <c r="G67" s="609">
        <f>E67+F67</f>
        <v>11501</v>
      </c>
      <c r="H67" s="609"/>
      <c r="I67" s="1208" t="s">
        <v>741</v>
      </c>
    </row>
    <row r="68" spans="1:9" x14ac:dyDescent="0.25">
      <c r="A68" s="1218"/>
      <c r="B68" s="842"/>
      <c r="C68" s="842"/>
      <c r="D68" s="842"/>
      <c r="E68" s="842"/>
      <c r="F68" s="847"/>
      <c r="G68" s="842"/>
      <c r="H68" s="842"/>
      <c r="I68" s="847"/>
    </row>
    <row r="69" spans="1:9" x14ac:dyDescent="0.25">
      <c r="A69" s="1337" t="s">
        <v>356</v>
      </c>
      <c r="B69" s="1337"/>
      <c r="C69" s="1206" t="s">
        <v>742</v>
      </c>
      <c r="D69" s="1206"/>
      <c r="E69" s="1206"/>
      <c r="F69" s="848"/>
      <c r="G69" s="1206"/>
      <c r="H69" s="1206"/>
      <c r="I69" s="848"/>
    </row>
    <row r="70" spans="1:9" x14ac:dyDescent="0.25">
      <c r="A70" s="1338" t="s">
        <v>357</v>
      </c>
      <c r="B70" s="1338"/>
      <c r="C70" s="836" t="s">
        <v>743</v>
      </c>
      <c r="D70" s="836"/>
      <c r="E70" s="836"/>
      <c r="F70" s="849"/>
      <c r="G70" s="836"/>
      <c r="H70" s="836"/>
      <c r="I70" s="849"/>
    </row>
    <row r="71" spans="1:9" ht="48.75" customHeight="1" x14ac:dyDescent="0.25">
      <c r="A71" s="1207" t="s">
        <v>358</v>
      </c>
      <c r="B71" s="1339" t="s">
        <v>359</v>
      </c>
      <c r="C71" s="1339"/>
      <c r="D71" s="1207" t="s">
        <v>360</v>
      </c>
      <c r="E71" s="1207" t="s">
        <v>361</v>
      </c>
      <c r="F71" s="790" t="s">
        <v>362</v>
      </c>
      <c r="G71" s="791" t="s">
        <v>363</v>
      </c>
      <c r="H71" s="791" t="s">
        <v>316</v>
      </c>
      <c r="I71" s="792" t="s">
        <v>364</v>
      </c>
    </row>
    <row r="72" spans="1:9" x14ac:dyDescent="0.25">
      <c r="A72" s="1340" t="s">
        <v>536</v>
      </c>
      <c r="B72" s="1340"/>
      <c r="C72" s="1340"/>
      <c r="D72" s="793"/>
      <c r="E72" s="793">
        <f>SUM(E73:E74)</f>
        <v>72500</v>
      </c>
      <c r="F72" s="794">
        <f>SUM(F73:F74)</f>
        <v>15147</v>
      </c>
      <c r="G72" s="793">
        <f>SUM(G73:G74)</f>
        <v>87647</v>
      </c>
      <c r="H72" s="793"/>
      <c r="I72" s="1208"/>
    </row>
    <row r="73" spans="1:9" ht="24" x14ac:dyDescent="0.25">
      <c r="A73" s="1209">
        <v>1</v>
      </c>
      <c r="B73" s="1330" t="s">
        <v>744</v>
      </c>
      <c r="C73" s="1330"/>
      <c r="D73" s="796">
        <v>5250</v>
      </c>
      <c r="E73" s="797">
        <v>55900</v>
      </c>
      <c r="F73" s="797">
        <v>5687</v>
      </c>
      <c r="G73" s="797">
        <f>E73+F73</f>
        <v>61587</v>
      </c>
      <c r="H73" s="800" t="s">
        <v>859</v>
      </c>
      <c r="I73" s="1208" t="s">
        <v>741</v>
      </c>
    </row>
    <row r="74" spans="1:9" ht="74.25" customHeight="1" x14ac:dyDescent="0.25">
      <c r="A74" s="1209">
        <v>2</v>
      </c>
      <c r="B74" s="1330" t="s">
        <v>745</v>
      </c>
      <c r="C74" s="1330"/>
      <c r="D74" s="796">
        <v>5250</v>
      </c>
      <c r="E74" s="797">
        <v>16600</v>
      </c>
      <c r="F74" s="797">
        <v>9460</v>
      </c>
      <c r="G74" s="850">
        <f>E74+F74</f>
        <v>26060</v>
      </c>
      <c r="H74" s="851" t="s">
        <v>860</v>
      </c>
      <c r="I74" s="1205" t="s">
        <v>741</v>
      </c>
    </row>
    <row r="75" spans="1:9" x14ac:dyDescent="0.25">
      <c r="A75" s="1218"/>
      <c r="B75" s="842"/>
      <c r="C75" s="842"/>
      <c r="D75" s="842"/>
      <c r="E75" s="842"/>
      <c r="F75" s="847"/>
      <c r="G75" s="842"/>
      <c r="H75" s="842"/>
      <c r="I75" s="847"/>
    </row>
    <row r="76" spans="1:9" x14ac:dyDescent="0.25">
      <c r="A76" s="1343" t="s">
        <v>356</v>
      </c>
      <c r="B76" s="1343"/>
      <c r="C76" s="1211" t="s">
        <v>746</v>
      </c>
      <c r="D76" s="1211"/>
      <c r="E76" s="1211"/>
      <c r="F76" s="806"/>
      <c r="G76" s="1211"/>
      <c r="H76" s="1211"/>
      <c r="I76" s="806"/>
    </row>
    <row r="77" spans="1:9" x14ac:dyDescent="0.25">
      <c r="A77" s="1343" t="s">
        <v>357</v>
      </c>
      <c r="B77" s="1343"/>
      <c r="C77" s="1216" t="s">
        <v>747</v>
      </c>
      <c r="D77" s="1216"/>
      <c r="E77" s="1216"/>
      <c r="F77" s="789"/>
      <c r="G77" s="1216"/>
      <c r="H77" s="1216"/>
      <c r="I77" s="789"/>
    </row>
    <row r="78" spans="1:9" ht="48.75" customHeight="1" x14ac:dyDescent="0.25">
      <c r="A78" s="1207" t="s">
        <v>358</v>
      </c>
      <c r="B78" s="1339" t="s">
        <v>359</v>
      </c>
      <c r="C78" s="1339"/>
      <c r="D78" s="1207" t="s">
        <v>360</v>
      </c>
      <c r="E78" s="1207" t="s">
        <v>361</v>
      </c>
      <c r="F78" s="790" t="s">
        <v>362</v>
      </c>
      <c r="G78" s="791" t="s">
        <v>363</v>
      </c>
      <c r="H78" s="791" t="s">
        <v>316</v>
      </c>
      <c r="I78" s="792" t="s">
        <v>364</v>
      </c>
    </row>
    <row r="79" spans="1:9" x14ac:dyDescent="0.25">
      <c r="A79" s="1340" t="s">
        <v>536</v>
      </c>
      <c r="B79" s="1340"/>
      <c r="C79" s="1340"/>
      <c r="D79" s="793"/>
      <c r="E79" s="793">
        <f>SUM(E80:E82)</f>
        <v>720507</v>
      </c>
      <c r="F79" s="794">
        <f>SUM(F80:F82)</f>
        <v>0</v>
      </c>
      <c r="G79" s="793">
        <f>SUM(G80:G82)</f>
        <v>720507</v>
      </c>
      <c r="H79" s="793"/>
      <c r="I79" s="1208"/>
    </row>
    <row r="80" spans="1:9" x14ac:dyDescent="0.25">
      <c r="A80" s="1209">
        <v>1</v>
      </c>
      <c r="B80" s="1330" t="s">
        <v>748</v>
      </c>
      <c r="C80" s="1330"/>
      <c r="D80" s="796">
        <v>5250</v>
      </c>
      <c r="E80" s="797">
        <v>3874</v>
      </c>
      <c r="F80" s="799"/>
      <c r="G80" s="797">
        <f>E80+F80</f>
        <v>3874</v>
      </c>
      <c r="H80" s="797"/>
      <c r="I80" s="1208" t="s">
        <v>727</v>
      </c>
    </row>
    <row r="81" spans="1:13" ht="24" customHeight="1" x14ac:dyDescent="0.25">
      <c r="A81" s="827">
        <v>2</v>
      </c>
      <c r="B81" s="1354" t="s">
        <v>749</v>
      </c>
      <c r="C81" s="1354"/>
      <c r="D81" s="828">
        <v>5250</v>
      </c>
      <c r="E81" s="829">
        <v>712700</v>
      </c>
      <c r="F81" s="824"/>
      <c r="G81" s="829">
        <f>E81+F81</f>
        <v>712700</v>
      </c>
      <c r="H81" s="829"/>
      <c r="I81" s="826" t="s">
        <v>727</v>
      </c>
      <c r="K81" s="820"/>
      <c r="M81" s="820"/>
    </row>
    <row r="82" spans="1:13" x14ac:dyDescent="0.25">
      <c r="A82" s="1355">
        <v>3</v>
      </c>
      <c r="B82" s="1357" t="s">
        <v>750</v>
      </c>
      <c r="C82" s="1358"/>
      <c r="D82" s="828">
        <v>2239</v>
      </c>
      <c r="E82" s="829">
        <v>3933</v>
      </c>
      <c r="F82" s="852"/>
      <c r="G82" s="829">
        <f>E82+F82</f>
        <v>3933</v>
      </c>
      <c r="H82" s="1361"/>
      <c r="I82" s="1365" t="s">
        <v>727</v>
      </c>
      <c r="K82" s="820"/>
      <c r="M82" s="820"/>
    </row>
    <row r="83" spans="1:13" x14ac:dyDescent="0.25">
      <c r="A83" s="1356"/>
      <c r="B83" s="1359"/>
      <c r="C83" s="1360"/>
      <c r="D83" s="828">
        <v>5250</v>
      </c>
      <c r="E83" s="829">
        <v>23934</v>
      </c>
      <c r="F83" s="852"/>
      <c r="G83" s="829">
        <f>E83+F83</f>
        <v>23934</v>
      </c>
      <c r="H83" s="1362"/>
      <c r="I83" s="1366"/>
      <c r="K83" s="820"/>
      <c r="M83" s="820"/>
    </row>
    <row r="84" spans="1:13" x14ac:dyDescent="0.25">
      <c r="A84" s="853"/>
      <c r="B84" s="854"/>
      <c r="C84" s="854"/>
      <c r="D84" s="855"/>
      <c r="E84" s="856"/>
      <c r="F84" s="857"/>
      <c r="G84" s="856"/>
      <c r="H84" s="856"/>
      <c r="I84" s="857"/>
    </row>
    <row r="85" spans="1:13" x14ac:dyDescent="0.25">
      <c r="A85" s="1343" t="s">
        <v>356</v>
      </c>
      <c r="B85" s="1343"/>
      <c r="C85" s="1211" t="s">
        <v>751</v>
      </c>
      <c r="D85" s="1211"/>
      <c r="E85" s="809"/>
      <c r="F85" s="858"/>
      <c r="G85" s="809"/>
      <c r="H85" s="809"/>
      <c r="I85" s="858"/>
    </row>
    <row r="86" spans="1:13" x14ac:dyDescent="0.25">
      <c r="A86" s="1343" t="s">
        <v>357</v>
      </c>
      <c r="B86" s="1343"/>
      <c r="C86" s="1216" t="s">
        <v>752</v>
      </c>
      <c r="D86" s="1216"/>
      <c r="E86" s="1216"/>
      <c r="F86" s="789"/>
      <c r="G86" s="1216"/>
      <c r="H86" s="1216"/>
      <c r="I86" s="789"/>
    </row>
    <row r="87" spans="1:13" ht="49.5" customHeight="1" x14ac:dyDescent="0.25">
      <c r="A87" s="1207" t="s">
        <v>358</v>
      </c>
      <c r="B87" s="1339" t="s">
        <v>359</v>
      </c>
      <c r="C87" s="1339"/>
      <c r="D87" s="1207" t="s">
        <v>360</v>
      </c>
      <c r="E87" s="1207" t="s">
        <v>361</v>
      </c>
      <c r="F87" s="790" t="s">
        <v>362</v>
      </c>
      <c r="G87" s="791" t="s">
        <v>363</v>
      </c>
      <c r="H87" s="791" t="s">
        <v>316</v>
      </c>
      <c r="I87" s="792" t="s">
        <v>364</v>
      </c>
    </row>
    <row r="88" spans="1:13" x14ac:dyDescent="0.25">
      <c r="A88" s="1340" t="s">
        <v>536</v>
      </c>
      <c r="B88" s="1340"/>
      <c r="C88" s="1340"/>
      <c r="D88" s="793"/>
      <c r="E88" s="793">
        <f>SUM(E89:E99)</f>
        <v>403474</v>
      </c>
      <c r="F88" s="794">
        <f>SUM(F89:F99)</f>
        <v>18150</v>
      </c>
      <c r="G88" s="793">
        <f>SUM(G89:G99)</f>
        <v>421624</v>
      </c>
      <c r="H88" s="793"/>
      <c r="I88" s="1208"/>
    </row>
    <row r="89" spans="1:13" ht="14.25" customHeight="1" x14ac:dyDescent="0.25">
      <c r="A89" s="1207">
        <v>1</v>
      </c>
      <c r="B89" s="1330" t="s">
        <v>753</v>
      </c>
      <c r="C89" s="1330"/>
      <c r="D89" s="796">
        <v>2241</v>
      </c>
      <c r="E89" s="859">
        <v>57000</v>
      </c>
      <c r="F89" s="860"/>
      <c r="G89" s="859">
        <f t="shared" ref="G89:G99" si="2">E89+F89</f>
        <v>57000</v>
      </c>
      <c r="H89" s="859"/>
      <c r="I89" s="861" t="s">
        <v>754</v>
      </c>
    </row>
    <row r="90" spans="1:13" ht="12" customHeight="1" x14ac:dyDescent="0.25">
      <c r="A90" s="1207">
        <v>2</v>
      </c>
      <c r="B90" s="1330" t="s">
        <v>755</v>
      </c>
      <c r="C90" s="1330"/>
      <c r="D90" s="796">
        <v>5250</v>
      </c>
      <c r="E90" s="859">
        <v>20200</v>
      </c>
      <c r="F90" s="862"/>
      <c r="G90" s="863">
        <f t="shared" si="2"/>
        <v>20200</v>
      </c>
      <c r="H90" s="863"/>
      <c r="I90" s="1214" t="s">
        <v>754</v>
      </c>
    </row>
    <row r="91" spans="1:13" x14ac:dyDescent="0.25">
      <c r="A91" s="1207">
        <v>3</v>
      </c>
      <c r="B91" s="1331" t="s">
        <v>756</v>
      </c>
      <c r="C91" s="1332"/>
      <c r="D91" s="796">
        <v>2241</v>
      </c>
      <c r="E91" s="859">
        <v>4390</v>
      </c>
      <c r="F91" s="860"/>
      <c r="G91" s="859">
        <f t="shared" si="2"/>
        <v>4390</v>
      </c>
      <c r="H91" s="859"/>
      <c r="I91" s="1214" t="s">
        <v>754</v>
      </c>
    </row>
    <row r="92" spans="1:13" x14ac:dyDescent="0.25">
      <c r="A92" s="1209">
        <v>4</v>
      </c>
      <c r="B92" s="1330" t="s">
        <v>757</v>
      </c>
      <c r="C92" s="1330"/>
      <c r="D92" s="796">
        <v>5250</v>
      </c>
      <c r="E92" s="609">
        <v>217524</v>
      </c>
      <c r="F92" s="797"/>
      <c r="G92" s="609">
        <f t="shared" si="2"/>
        <v>217524</v>
      </c>
      <c r="H92" s="609"/>
      <c r="I92" s="1208" t="s">
        <v>754</v>
      </c>
      <c r="K92" s="820"/>
      <c r="M92" s="820"/>
    </row>
    <row r="93" spans="1:13" x14ac:dyDescent="0.25">
      <c r="A93" s="1367">
        <v>5</v>
      </c>
      <c r="B93" s="1333" t="s">
        <v>758</v>
      </c>
      <c r="C93" s="1334"/>
      <c r="D93" s="796">
        <v>2241</v>
      </c>
      <c r="E93" s="859">
        <v>1800</v>
      </c>
      <c r="F93" s="860">
        <v>-803</v>
      </c>
      <c r="G93" s="859">
        <f t="shared" si="2"/>
        <v>997</v>
      </c>
      <c r="H93" s="864" t="s">
        <v>777</v>
      </c>
      <c r="I93" s="1363" t="s">
        <v>754</v>
      </c>
    </row>
    <row r="94" spans="1:13" x14ac:dyDescent="0.25">
      <c r="A94" s="1368"/>
      <c r="B94" s="1369"/>
      <c r="C94" s="1370"/>
      <c r="D94" s="796">
        <v>5250</v>
      </c>
      <c r="E94" s="859"/>
      <c r="F94" s="860">
        <v>15548</v>
      </c>
      <c r="G94" s="859">
        <f t="shared" si="2"/>
        <v>15548</v>
      </c>
      <c r="H94" s="868" t="s">
        <v>861</v>
      </c>
      <c r="I94" s="1364"/>
    </row>
    <row r="95" spans="1:13" ht="12" customHeight="1" x14ac:dyDescent="0.25">
      <c r="A95" s="1207">
        <v>6</v>
      </c>
      <c r="B95" s="1330" t="s">
        <v>759</v>
      </c>
      <c r="C95" s="1330"/>
      <c r="D95" s="796">
        <v>5250</v>
      </c>
      <c r="E95" s="859">
        <v>5500</v>
      </c>
      <c r="F95" s="860"/>
      <c r="G95" s="859">
        <f t="shared" si="2"/>
        <v>5500</v>
      </c>
      <c r="H95" s="859"/>
      <c r="I95" s="861" t="s">
        <v>754</v>
      </c>
      <c r="J95" s="865"/>
      <c r="K95" s="865"/>
      <c r="L95" s="865"/>
    </row>
    <row r="96" spans="1:13" ht="12" customHeight="1" x14ac:dyDescent="0.25">
      <c r="A96" s="827">
        <v>7</v>
      </c>
      <c r="B96" s="1354" t="s">
        <v>760</v>
      </c>
      <c r="C96" s="1354"/>
      <c r="D96" s="866">
        <v>5250</v>
      </c>
      <c r="E96" s="867">
        <v>49000</v>
      </c>
      <c r="F96" s="884">
        <v>-7000</v>
      </c>
      <c r="G96" s="867">
        <f t="shared" si="2"/>
        <v>42000</v>
      </c>
      <c r="H96" s="798" t="s">
        <v>714</v>
      </c>
      <c r="I96" s="826" t="s">
        <v>754</v>
      </c>
    </row>
    <row r="97" spans="1:11" ht="12" customHeight="1" x14ac:dyDescent="0.25">
      <c r="A97" s="1207">
        <v>8</v>
      </c>
      <c r="B97" s="1330" t="s">
        <v>761</v>
      </c>
      <c r="C97" s="1330"/>
      <c r="D97" s="796">
        <v>5250</v>
      </c>
      <c r="E97" s="859">
        <v>24260</v>
      </c>
      <c r="F97" s="860"/>
      <c r="G97" s="859">
        <f t="shared" si="2"/>
        <v>24260</v>
      </c>
      <c r="H97" s="859"/>
      <c r="I97" s="861" t="s">
        <v>754</v>
      </c>
    </row>
    <row r="98" spans="1:11" ht="12" customHeight="1" x14ac:dyDescent="0.25">
      <c r="A98" s="1209">
        <v>9</v>
      </c>
      <c r="B98" s="1330" t="s">
        <v>762</v>
      </c>
      <c r="C98" s="1330"/>
      <c r="D98" s="796">
        <v>5250</v>
      </c>
      <c r="E98" s="609">
        <v>16600</v>
      </c>
      <c r="F98" s="860">
        <v>10406</v>
      </c>
      <c r="G98" s="609">
        <f t="shared" si="2"/>
        <v>27006</v>
      </c>
      <c r="H98" s="868" t="s">
        <v>862</v>
      </c>
      <c r="I98" s="1208" t="s">
        <v>754</v>
      </c>
    </row>
    <row r="99" spans="1:11" ht="12" customHeight="1" x14ac:dyDescent="0.25">
      <c r="A99" s="1209">
        <v>10</v>
      </c>
      <c r="B99" s="1330" t="s">
        <v>763</v>
      </c>
      <c r="C99" s="1330"/>
      <c r="D99" s="796">
        <v>5250</v>
      </c>
      <c r="E99" s="609">
        <v>7200</v>
      </c>
      <c r="F99" s="860">
        <v>-1</v>
      </c>
      <c r="G99" s="609">
        <f t="shared" si="2"/>
        <v>7199</v>
      </c>
      <c r="H99" s="864" t="s">
        <v>777</v>
      </c>
      <c r="I99" s="1208" t="s">
        <v>754</v>
      </c>
    </row>
    <row r="100" spans="1:11" x14ac:dyDescent="0.25">
      <c r="A100" s="814"/>
      <c r="B100" s="815"/>
      <c r="C100" s="815"/>
      <c r="D100" s="869"/>
      <c r="E100" s="816"/>
      <c r="F100" s="817"/>
      <c r="G100" s="816"/>
      <c r="H100" s="816"/>
      <c r="I100" s="870"/>
    </row>
    <row r="101" spans="1:11" x14ac:dyDescent="0.25">
      <c r="A101" s="1343" t="s">
        <v>356</v>
      </c>
      <c r="B101" s="1343"/>
      <c r="C101" s="1211" t="s">
        <v>764</v>
      </c>
      <c r="D101" s="1211"/>
      <c r="E101" s="1211"/>
      <c r="F101" s="806"/>
      <c r="G101" s="1211"/>
      <c r="H101" s="1211"/>
    </row>
    <row r="102" spans="1:11" x14ac:dyDescent="0.25">
      <c r="A102" s="1343" t="s">
        <v>357</v>
      </c>
      <c r="B102" s="1343"/>
      <c r="C102" s="1216" t="s">
        <v>765</v>
      </c>
      <c r="D102" s="1216"/>
      <c r="E102" s="1216"/>
      <c r="F102" s="789"/>
      <c r="G102" s="1216"/>
      <c r="H102" s="1216"/>
    </row>
    <row r="103" spans="1:11" ht="36" customHeight="1" x14ac:dyDescent="0.25">
      <c r="A103" s="1207" t="s">
        <v>358</v>
      </c>
      <c r="B103" s="1339" t="s">
        <v>359</v>
      </c>
      <c r="C103" s="1339"/>
      <c r="D103" s="1207" t="s">
        <v>360</v>
      </c>
      <c r="E103" s="1207" t="s">
        <v>361</v>
      </c>
      <c r="F103" s="790" t="s">
        <v>362</v>
      </c>
      <c r="G103" s="791" t="s">
        <v>363</v>
      </c>
      <c r="H103" s="791" t="s">
        <v>316</v>
      </c>
      <c r="I103" s="792" t="s">
        <v>364</v>
      </c>
    </row>
    <row r="104" spans="1:11" x14ac:dyDescent="0.25">
      <c r="A104" s="1340" t="s">
        <v>536</v>
      </c>
      <c r="B104" s="1340"/>
      <c r="C104" s="1340"/>
      <c r="D104" s="793"/>
      <c r="E104" s="793">
        <f>SUM(E105:E128)</f>
        <v>7510780</v>
      </c>
      <c r="F104" s="794">
        <f>SUM(F105:F128)</f>
        <v>64222</v>
      </c>
      <c r="G104" s="793">
        <f>SUM(G105:G128)</f>
        <v>7575002</v>
      </c>
      <c r="H104" s="793"/>
      <c r="I104" s="1208"/>
    </row>
    <row r="105" spans="1:11" ht="24" x14ac:dyDescent="0.25">
      <c r="A105" s="1209">
        <v>1</v>
      </c>
      <c r="B105" s="1330" t="s">
        <v>753</v>
      </c>
      <c r="C105" s="1330"/>
      <c r="D105" s="796">
        <v>2241</v>
      </c>
      <c r="E105" s="797">
        <v>76000</v>
      </c>
      <c r="F105" s="860">
        <v>12000</v>
      </c>
      <c r="G105" s="797">
        <f t="shared" ref="G105:G128" si="3">E105+F105</f>
        <v>88000</v>
      </c>
      <c r="H105" s="800" t="s">
        <v>863</v>
      </c>
      <c r="I105" s="1208" t="s">
        <v>766</v>
      </c>
    </row>
    <row r="106" spans="1:11" ht="15" customHeight="1" x14ac:dyDescent="0.25">
      <c r="A106" s="1207">
        <v>2</v>
      </c>
      <c r="B106" s="1330" t="s">
        <v>767</v>
      </c>
      <c r="C106" s="1330"/>
      <c r="D106" s="796">
        <v>5250</v>
      </c>
      <c r="E106" s="860">
        <v>29000</v>
      </c>
      <c r="F106" s="794"/>
      <c r="G106" s="860">
        <f t="shared" si="3"/>
        <v>29000</v>
      </c>
      <c r="H106" s="860"/>
      <c r="I106" s="1208" t="s">
        <v>766</v>
      </c>
    </row>
    <row r="107" spans="1:11" ht="12" customHeight="1" x14ac:dyDescent="0.25">
      <c r="A107" s="1350">
        <v>3</v>
      </c>
      <c r="B107" s="1330" t="s">
        <v>768</v>
      </c>
      <c r="C107" s="1330"/>
      <c r="D107" s="796">
        <v>5250</v>
      </c>
      <c r="E107" s="797">
        <v>30838</v>
      </c>
      <c r="F107" s="797"/>
      <c r="G107" s="797">
        <f t="shared" si="3"/>
        <v>30838</v>
      </c>
      <c r="H107" s="797"/>
      <c r="I107" s="1351" t="s">
        <v>766</v>
      </c>
    </row>
    <row r="108" spans="1:11" ht="12" customHeight="1" x14ac:dyDescent="0.25">
      <c r="A108" s="1350"/>
      <c r="B108" s="1330"/>
      <c r="C108" s="1330"/>
      <c r="D108" s="796">
        <v>2241</v>
      </c>
      <c r="E108" s="797">
        <v>1748</v>
      </c>
      <c r="F108" s="797"/>
      <c r="G108" s="797">
        <f t="shared" si="3"/>
        <v>1748</v>
      </c>
      <c r="H108" s="797"/>
      <c r="I108" s="1352"/>
    </row>
    <row r="109" spans="1:11" ht="12" customHeight="1" x14ac:dyDescent="0.25">
      <c r="A109" s="821">
        <v>4</v>
      </c>
      <c r="B109" s="1330" t="s">
        <v>769</v>
      </c>
      <c r="C109" s="1330"/>
      <c r="D109" s="796">
        <v>5250</v>
      </c>
      <c r="E109" s="797">
        <v>29300</v>
      </c>
      <c r="F109" s="797"/>
      <c r="G109" s="797">
        <f t="shared" si="3"/>
        <v>29300</v>
      </c>
      <c r="H109" s="797"/>
      <c r="I109" s="1208" t="s">
        <v>766</v>
      </c>
    </row>
    <row r="110" spans="1:11" x14ac:dyDescent="0.25">
      <c r="A110" s="821">
        <v>5</v>
      </c>
      <c r="B110" s="1330" t="s">
        <v>770</v>
      </c>
      <c r="C110" s="1330"/>
      <c r="D110" s="796">
        <v>5250</v>
      </c>
      <c r="E110" s="797">
        <v>52500</v>
      </c>
      <c r="F110" s="797">
        <v>15848</v>
      </c>
      <c r="G110" s="797">
        <f t="shared" si="3"/>
        <v>68348</v>
      </c>
      <c r="H110" s="868" t="s">
        <v>771</v>
      </c>
      <c r="I110" s="1205" t="s">
        <v>766</v>
      </c>
    </row>
    <row r="111" spans="1:11" ht="25.5" customHeight="1" x14ac:dyDescent="0.25">
      <c r="A111" s="1209">
        <v>6</v>
      </c>
      <c r="B111" s="1329" t="s">
        <v>772</v>
      </c>
      <c r="C111" s="1329"/>
      <c r="D111" s="796">
        <v>5250</v>
      </c>
      <c r="E111" s="797">
        <v>82000</v>
      </c>
      <c r="F111" s="797">
        <v>-7000</v>
      </c>
      <c r="G111" s="797">
        <f t="shared" si="3"/>
        <v>75000</v>
      </c>
      <c r="H111" s="798" t="s">
        <v>714</v>
      </c>
      <c r="I111" s="1208" t="s">
        <v>766</v>
      </c>
      <c r="J111" s="871"/>
      <c r="K111" s="871"/>
    </row>
    <row r="112" spans="1:11" ht="12" customHeight="1" x14ac:dyDescent="0.25">
      <c r="A112" s="1350">
        <v>7</v>
      </c>
      <c r="B112" s="1329" t="s">
        <v>773</v>
      </c>
      <c r="C112" s="1329"/>
      <c r="D112" s="796">
        <v>5240</v>
      </c>
      <c r="E112" s="797">
        <v>2525973</v>
      </c>
      <c r="F112" s="797"/>
      <c r="G112" s="797">
        <f t="shared" si="3"/>
        <v>2525973</v>
      </c>
      <c r="H112" s="797"/>
      <c r="I112" s="1208" t="s">
        <v>766</v>
      </c>
    </row>
    <row r="113" spans="1:13" ht="27" customHeight="1" x14ac:dyDescent="0.25">
      <c r="A113" s="1350"/>
      <c r="B113" s="1329"/>
      <c r="C113" s="1329"/>
      <c r="D113" s="796">
        <v>5250</v>
      </c>
      <c r="E113" s="797">
        <v>4190962</v>
      </c>
      <c r="F113" s="797"/>
      <c r="G113" s="797">
        <f t="shared" si="3"/>
        <v>4190962</v>
      </c>
      <c r="H113" s="797"/>
      <c r="I113" s="1205" t="s">
        <v>774</v>
      </c>
      <c r="K113" s="820"/>
      <c r="M113" s="820"/>
    </row>
    <row r="114" spans="1:13" ht="24" customHeight="1" x14ac:dyDescent="0.25">
      <c r="A114" s="1209">
        <v>8</v>
      </c>
      <c r="B114" s="1329" t="s">
        <v>775</v>
      </c>
      <c r="C114" s="1329"/>
      <c r="D114" s="796">
        <v>5250</v>
      </c>
      <c r="E114" s="797">
        <v>108750</v>
      </c>
      <c r="F114" s="797">
        <v>-8000</v>
      </c>
      <c r="G114" s="797">
        <f t="shared" si="3"/>
        <v>100750</v>
      </c>
      <c r="H114" s="798" t="s">
        <v>714</v>
      </c>
      <c r="I114" s="861" t="s">
        <v>766</v>
      </c>
    </row>
    <row r="115" spans="1:13" ht="24" x14ac:dyDescent="0.25">
      <c r="A115" s="821">
        <v>9</v>
      </c>
      <c r="B115" s="1329" t="s">
        <v>776</v>
      </c>
      <c r="C115" s="1329"/>
      <c r="D115" s="796">
        <v>5250</v>
      </c>
      <c r="E115" s="797">
        <v>39723</v>
      </c>
      <c r="F115" s="860">
        <v>-10000</v>
      </c>
      <c r="G115" s="797">
        <f t="shared" si="3"/>
        <v>29723</v>
      </c>
      <c r="H115" s="868" t="s">
        <v>777</v>
      </c>
      <c r="I115" s="861" t="s">
        <v>778</v>
      </c>
    </row>
    <row r="116" spans="1:13" ht="15" customHeight="1" x14ac:dyDescent="0.25">
      <c r="A116" s="1209">
        <v>10</v>
      </c>
      <c r="B116" s="1330" t="s">
        <v>779</v>
      </c>
      <c r="C116" s="1330"/>
      <c r="D116" s="796">
        <v>5250</v>
      </c>
      <c r="E116" s="797">
        <v>10050</v>
      </c>
      <c r="F116" s="797"/>
      <c r="G116" s="797">
        <f t="shared" si="3"/>
        <v>10050</v>
      </c>
      <c r="H116" s="797"/>
      <c r="I116" s="1208" t="s">
        <v>766</v>
      </c>
    </row>
    <row r="117" spans="1:13" ht="24" x14ac:dyDescent="0.25">
      <c r="A117" s="821">
        <v>11</v>
      </c>
      <c r="B117" s="1329" t="s">
        <v>780</v>
      </c>
      <c r="C117" s="1329"/>
      <c r="D117" s="796">
        <v>5250</v>
      </c>
      <c r="E117" s="797">
        <v>33000</v>
      </c>
      <c r="F117" s="794"/>
      <c r="G117" s="797">
        <f t="shared" si="3"/>
        <v>33000</v>
      </c>
      <c r="H117" s="868"/>
      <c r="I117" s="1208" t="s">
        <v>778</v>
      </c>
    </row>
    <row r="118" spans="1:13" ht="12" customHeight="1" x14ac:dyDescent="0.25">
      <c r="A118" s="1209">
        <v>12</v>
      </c>
      <c r="B118" s="1330" t="s">
        <v>781</v>
      </c>
      <c r="C118" s="1330"/>
      <c r="D118" s="796">
        <v>5250</v>
      </c>
      <c r="E118" s="797">
        <v>12837</v>
      </c>
      <c r="F118" s="794"/>
      <c r="G118" s="797">
        <f t="shared" si="3"/>
        <v>12837</v>
      </c>
      <c r="H118" s="798"/>
      <c r="I118" s="1208" t="s">
        <v>766</v>
      </c>
    </row>
    <row r="119" spans="1:13" ht="12" customHeight="1" x14ac:dyDescent="0.25">
      <c r="A119" s="821">
        <v>13</v>
      </c>
      <c r="B119" s="1330" t="s">
        <v>782</v>
      </c>
      <c r="C119" s="1330"/>
      <c r="D119" s="796">
        <v>5250</v>
      </c>
      <c r="E119" s="797">
        <v>5500</v>
      </c>
      <c r="F119" s="797"/>
      <c r="G119" s="797">
        <f t="shared" si="3"/>
        <v>5500</v>
      </c>
      <c r="H119" s="797"/>
      <c r="I119" s="1208" t="s">
        <v>766</v>
      </c>
    </row>
    <row r="120" spans="1:13" ht="36" x14ac:dyDescent="0.25">
      <c r="A120" s="821">
        <v>14</v>
      </c>
      <c r="B120" s="1329" t="s">
        <v>783</v>
      </c>
      <c r="C120" s="1329"/>
      <c r="D120" s="796">
        <v>5250</v>
      </c>
      <c r="E120" s="797">
        <v>4224</v>
      </c>
      <c r="F120" s="860">
        <v>14355</v>
      </c>
      <c r="G120" s="797">
        <f t="shared" si="3"/>
        <v>18579</v>
      </c>
      <c r="H120" s="798" t="s">
        <v>864</v>
      </c>
      <c r="I120" s="1208" t="s">
        <v>766</v>
      </c>
    </row>
    <row r="121" spans="1:13" ht="12" customHeight="1" x14ac:dyDescent="0.25">
      <c r="A121" s="1210">
        <v>15</v>
      </c>
      <c r="B121" s="1344" t="s">
        <v>784</v>
      </c>
      <c r="C121" s="1345"/>
      <c r="D121" s="796">
        <v>2239</v>
      </c>
      <c r="E121" s="797">
        <v>0</v>
      </c>
      <c r="F121" s="799"/>
      <c r="G121" s="797">
        <f t="shared" si="3"/>
        <v>0</v>
      </c>
      <c r="H121" s="817"/>
      <c r="I121" s="1205" t="s">
        <v>774</v>
      </c>
    </row>
    <row r="122" spans="1:13" ht="12" customHeight="1" x14ac:dyDescent="0.25">
      <c r="A122" s="1346">
        <v>16</v>
      </c>
      <c r="B122" s="1344" t="s">
        <v>785</v>
      </c>
      <c r="C122" s="1345"/>
      <c r="D122" s="796">
        <v>2239</v>
      </c>
      <c r="E122" s="797">
        <v>14368</v>
      </c>
      <c r="F122" s="799"/>
      <c r="G122" s="797">
        <f t="shared" si="3"/>
        <v>14368</v>
      </c>
      <c r="H122" s="817"/>
      <c r="I122" s="1351" t="s">
        <v>774</v>
      </c>
    </row>
    <row r="123" spans="1:13" ht="12" customHeight="1" x14ac:dyDescent="0.25">
      <c r="A123" s="1347"/>
      <c r="B123" s="1348"/>
      <c r="C123" s="1349"/>
      <c r="D123" s="796">
        <v>5240</v>
      </c>
      <c r="E123" s="797">
        <v>206907</v>
      </c>
      <c r="F123" s="799"/>
      <c r="G123" s="797">
        <f t="shared" si="3"/>
        <v>206907</v>
      </c>
      <c r="H123" s="817"/>
      <c r="I123" s="1353"/>
    </row>
    <row r="124" spans="1:13" ht="12" customHeight="1" x14ac:dyDescent="0.25">
      <c r="A124" s="1210">
        <v>17</v>
      </c>
      <c r="B124" s="1344" t="s">
        <v>786</v>
      </c>
      <c r="C124" s="1345"/>
      <c r="D124" s="796">
        <v>5250</v>
      </c>
      <c r="E124" s="797">
        <v>31200</v>
      </c>
      <c r="F124" s="797">
        <v>19360</v>
      </c>
      <c r="G124" s="797">
        <f t="shared" si="3"/>
        <v>50560</v>
      </c>
      <c r="H124" s="798" t="s">
        <v>865</v>
      </c>
      <c r="I124" s="1205" t="s">
        <v>766</v>
      </c>
    </row>
    <row r="125" spans="1:13" ht="12" customHeight="1" x14ac:dyDescent="0.25">
      <c r="A125" s="1346">
        <v>18</v>
      </c>
      <c r="B125" s="1344" t="s">
        <v>787</v>
      </c>
      <c r="C125" s="1345"/>
      <c r="D125" s="796">
        <v>2241</v>
      </c>
      <c r="E125" s="797">
        <v>155</v>
      </c>
      <c r="F125" s="797">
        <v>-155</v>
      </c>
      <c r="G125" s="797">
        <f t="shared" si="3"/>
        <v>0</v>
      </c>
      <c r="H125" s="798" t="s">
        <v>866</v>
      </c>
      <c r="I125" s="1351" t="s">
        <v>766</v>
      </c>
    </row>
    <row r="126" spans="1:13" ht="12" customHeight="1" x14ac:dyDescent="0.25">
      <c r="A126" s="1347"/>
      <c r="B126" s="1348"/>
      <c r="C126" s="1349"/>
      <c r="D126" s="796">
        <v>5250</v>
      </c>
      <c r="E126" s="797">
        <v>2745</v>
      </c>
      <c r="F126" s="797">
        <v>11600</v>
      </c>
      <c r="G126" s="797">
        <f t="shared" si="3"/>
        <v>14345</v>
      </c>
      <c r="H126" s="801" t="s">
        <v>867</v>
      </c>
      <c r="I126" s="1353"/>
    </row>
    <row r="127" spans="1:13" ht="36" x14ac:dyDescent="0.25">
      <c r="A127" s="821">
        <v>19</v>
      </c>
      <c r="B127" s="1341" t="s">
        <v>788</v>
      </c>
      <c r="C127" s="1342"/>
      <c r="D127" s="796">
        <v>5250</v>
      </c>
      <c r="E127" s="797">
        <v>0</v>
      </c>
      <c r="F127" s="797">
        <v>16214</v>
      </c>
      <c r="G127" s="797">
        <f t="shared" si="3"/>
        <v>16214</v>
      </c>
      <c r="H127" s="800" t="s">
        <v>868</v>
      </c>
      <c r="I127" s="1205" t="s">
        <v>766</v>
      </c>
    </row>
    <row r="128" spans="1:13" ht="12" customHeight="1" x14ac:dyDescent="0.25">
      <c r="A128" s="821">
        <v>20</v>
      </c>
      <c r="B128" s="1341" t="s">
        <v>789</v>
      </c>
      <c r="C128" s="1342"/>
      <c r="D128" s="796">
        <v>5250</v>
      </c>
      <c r="E128" s="797">
        <v>23000</v>
      </c>
      <c r="F128" s="797"/>
      <c r="G128" s="797">
        <f t="shared" si="3"/>
        <v>23000</v>
      </c>
      <c r="H128" s="798"/>
      <c r="I128" s="1205" t="s">
        <v>766</v>
      </c>
    </row>
    <row r="129" spans="1:9" ht="48" customHeight="1" x14ac:dyDescent="0.25">
      <c r="A129" s="872"/>
      <c r="B129" s="873"/>
      <c r="C129" s="873"/>
      <c r="D129" s="873"/>
      <c r="E129" s="873"/>
      <c r="F129" s="873"/>
      <c r="G129" s="873"/>
      <c r="H129" s="873"/>
      <c r="I129" s="873"/>
    </row>
    <row r="130" spans="1:9" x14ac:dyDescent="0.25">
      <c r="A130" s="1343" t="s">
        <v>356</v>
      </c>
      <c r="B130" s="1343"/>
      <c r="C130" s="1211" t="s">
        <v>790</v>
      </c>
      <c r="D130" s="1211"/>
      <c r="E130" s="1211"/>
      <c r="F130" s="806"/>
      <c r="G130" s="1211"/>
      <c r="H130" s="1211"/>
      <c r="I130" s="806"/>
    </row>
    <row r="131" spans="1:9" x14ac:dyDescent="0.25">
      <c r="A131" s="1338" t="s">
        <v>357</v>
      </c>
      <c r="B131" s="1338"/>
      <c r="C131" s="1216" t="s">
        <v>791</v>
      </c>
      <c r="D131" s="1216"/>
      <c r="E131" s="1216"/>
      <c r="F131" s="789"/>
      <c r="G131" s="1216"/>
      <c r="H131" s="1216"/>
      <c r="I131" s="789"/>
    </row>
    <row r="132" spans="1:9" ht="49.5" customHeight="1" x14ac:dyDescent="0.25">
      <c r="A132" s="1207" t="s">
        <v>358</v>
      </c>
      <c r="B132" s="1339" t="s">
        <v>359</v>
      </c>
      <c r="C132" s="1339"/>
      <c r="D132" s="1207" t="s">
        <v>360</v>
      </c>
      <c r="E132" s="1207" t="s">
        <v>361</v>
      </c>
      <c r="F132" s="790" t="s">
        <v>362</v>
      </c>
      <c r="G132" s="791" t="s">
        <v>363</v>
      </c>
      <c r="H132" s="791" t="s">
        <v>316</v>
      </c>
      <c r="I132" s="792" t="s">
        <v>364</v>
      </c>
    </row>
    <row r="133" spans="1:9" x14ac:dyDescent="0.25">
      <c r="A133" s="1340" t="s">
        <v>536</v>
      </c>
      <c r="B133" s="1340"/>
      <c r="C133" s="1340"/>
      <c r="D133" s="793"/>
      <c r="E133" s="793">
        <f>SUM(E134:E141)</f>
        <v>174579</v>
      </c>
      <c r="F133" s="793">
        <f>SUM(F134:F141)</f>
        <v>-12769</v>
      </c>
      <c r="G133" s="793">
        <f>SUM(G134:G141)</f>
        <v>161810</v>
      </c>
      <c r="H133" s="793"/>
      <c r="I133" s="846"/>
    </row>
    <row r="134" spans="1:9" x14ac:dyDescent="0.25">
      <c r="A134" s="821">
        <v>1</v>
      </c>
      <c r="B134" s="1330" t="s">
        <v>792</v>
      </c>
      <c r="C134" s="1330"/>
      <c r="D134" s="796">
        <v>5250</v>
      </c>
      <c r="E134" s="797">
        <v>5500</v>
      </c>
      <c r="F134" s="797"/>
      <c r="G134" s="797">
        <f t="shared" ref="G134:G141" si="4">E134+F134</f>
        <v>5500</v>
      </c>
      <c r="H134" s="797"/>
      <c r="I134" s="1208" t="s">
        <v>712</v>
      </c>
    </row>
    <row r="135" spans="1:9" ht="12" customHeight="1" x14ac:dyDescent="0.25">
      <c r="A135" s="1350">
        <v>2</v>
      </c>
      <c r="B135" s="1330" t="s">
        <v>793</v>
      </c>
      <c r="C135" s="1330"/>
      <c r="D135" s="796">
        <v>5250</v>
      </c>
      <c r="E135" s="797">
        <v>5500</v>
      </c>
      <c r="F135" s="797"/>
      <c r="G135" s="797">
        <f t="shared" si="4"/>
        <v>5500</v>
      </c>
      <c r="H135" s="797"/>
      <c r="I135" s="1328" t="s">
        <v>712</v>
      </c>
    </row>
    <row r="136" spans="1:9" ht="12" customHeight="1" x14ac:dyDescent="0.25">
      <c r="A136" s="1350"/>
      <c r="B136" s="1330"/>
      <c r="C136" s="1330"/>
      <c r="D136" s="796">
        <v>2241</v>
      </c>
      <c r="E136" s="797">
        <v>1114</v>
      </c>
      <c r="F136" s="797"/>
      <c r="G136" s="797">
        <f t="shared" si="4"/>
        <v>1114</v>
      </c>
      <c r="H136" s="797"/>
      <c r="I136" s="1328"/>
    </row>
    <row r="137" spans="1:9" ht="36" x14ac:dyDescent="0.25">
      <c r="A137" s="1209">
        <v>3</v>
      </c>
      <c r="B137" s="1329" t="s">
        <v>794</v>
      </c>
      <c r="C137" s="1329"/>
      <c r="D137" s="796">
        <v>5250</v>
      </c>
      <c r="E137" s="797">
        <v>59859</v>
      </c>
      <c r="F137" s="797">
        <v>-50179</v>
      </c>
      <c r="G137" s="797">
        <f t="shared" si="4"/>
        <v>9680</v>
      </c>
      <c r="H137" s="868" t="s">
        <v>869</v>
      </c>
      <c r="I137" s="1208" t="s">
        <v>712</v>
      </c>
    </row>
    <row r="138" spans="1:9" ht="12" customHeight="1" x14ac:dyDescent="0.25">
      <c r="A138" s="821">
        <v>4</v>
      </c>
      <c r="B138" s="1330" t="s">
        <v>795</v>
      </c>
      <c r="C138" s="1330"/>
      <c r="D138" s="796">
        <v>5250</v>
      </c>
      <c r="E138" s="797">
        <v>80764</v>
      </c>
      <c r="F138" s="797">
        <v>-19590</v>
      </c>
      <c r="G138" s="797">
        <f t="shared" si="4"/>
        <v>61174</v>
      </c>
      <c r="H138" s="868" t="s">
        <v>777</v>
      </c>
      <c r="I138" s="1208" t="s">
        <v>712</v>
      </c>
    </row>
    <row r="139" spans="1:9" ht="12" customHeight="1" x14ac:dyDescent="0.25">
      <c r="A139" s="1209">
        <v>5</v>
      </c>
      <c r="B139" s="1330" t="s">
        <v>796</v>
      </c>
      <c r="C139" s="1330"/>
      <c r="D139" s="796">
        <v>5250</v>
      </c>
      <c r="E139" s="797">
        <v>13142</v>
      </c>
      <c r="F139" s="850"/>
      <c r="G139" s="850">
        <f t="shared" si="4"/>
        <v>13142</v>
      </c>
      <c r="H139" s="874"/>
      <c r="I139" s="1205" t="s">
        <v>712</v>
      </c>
    </row>
    <row r="140" spans="1:9" ht="13.5" customHeight="1" x14ac:dyDescent="0.25">
      <c r="A140" s="1209">
        <v>6</v>
      </c>
      <c r="B140" s="1330" t="s">
        <v>753</v>
      </c>
      <c r="C140" s="1330"/>
      <c r="D140" s="796">
        <v>2241</v>
      </c>
      <c r="E140" s="797">
        <v>8700</v>
      </c>
      <c r="F140" s="797"/>
      <c r="G140" s="797">
        <f t="shared" si="4"/>
        <v>8700</v>
      </c>
      <c r="H140" s="868"/>
      <c r="I140" s="1208" t="s">
        <v>712</v>
      </c>
    </row>
    <row r="141" spans="1:9" ht="24" x14ac:dyDescent="0.25">
      <c r="A141" s="1209">
        <v>7</v>
      </c>
      <c r="B141" s="1330" t="s">
        <v>797</v>
      </c>
      <c r="C141" s="1330"/>
      <c r="D141" s="796">
        <v>5250</v>
      </c>
      <c r="E141" s="797">
        <v>0</v>
      </c>
      <c r="F141" s="797">
        <v>57000</v>
      </c>
      <c r="G141" s="797">
        <f t="shared" si="4"/>
        <v>57000</v>
      </c>
      <c r="H141" s="868" t="s">
        <v>798</v>
      </c>
      <c r="I141" s="1208" t="s">
        <v>712</v>
      </c>
    </row>
    <row r="142" spans="1:9" x14ac:dyDescent="0.25">
      <c r="A142" s="875"/>
      <c r="B142" s="804"/>
      <c r="C142" s="804"/>
      <c r="D142" s="804"/>
      <c r="E142" s="876"/>
      <c r="F142" s="877"/>
      <c r="G142" s="876"/>
      <c r="H142" s="876"/>
      <c r="I142" s="877"/>
    </row>
    <row r="143" spans="1:9" x14ac:dyDescent="0.25">
      <c r="A143" s="1337" t="s">
        <v>356</v>
      </c>
      <c r="B143" s="1337"/>
      <c r="C143" s="1206" t="s">
        <v>799</v>
      </c>
      <c r="D143" s="1206"/>
      <c r="E143" s="1206"/>
      <c r="F143" s="848"/>
      <c r="G143" s="1206"/>
      <c r="H143" s="1206"/>
      <c r="I143" s="848"/>
    </row>
    <row r="144" spans="1:9" x14ac:dyDescent="0.25">
      <c r="A144" s="1338" t="s">
        <v>357</v>
      </c>
      <c r="B144" s="1338"/>
      <c r="C144" s="836" t="s">
        <v>800</v>
      </c>
      <c r="D144" s="836"/>
      <c r="E144" s="836"/>
      <c r="F144" s="849"/>
      <c r="G144" s="836"/>
      <c r="H144" s="836"/>
      <c r="I144" s="849"/>
    </row>
    <row r="145" spans="1:9" ht="48.75" customHeight="1" x14ac:dyDescent="0.25">
      <c r="A145" s="1207" t="s">
        <v>358</v>
      </c>
      <c r="B145" s="1339" t="s">
        <v>359</v>
      </c>
      <c r="C145" s="1339"/>
      <c r="D145" s="1207" t="s">
        <v>360</v>
      </c>
      <c r="E145" s="1207" t="s">
        <v>361</v>
      </c>
      <c r="F145" s="790" t="s">
        <v>362</v>
      </c>
      <c r="G145" s="791" t="s">
        <v>363</v>
      </c>
      <c r="H145" s="791" t="s">
        <v>316</v>
      </c>
      <c r="I145" s="792" t="s">
        <v>364</v>
      </c>
    </row>
    <row r="146" spans="1:9" x14ac:dyDescent="0.25">
      <c r="A146" s="1340" t="s">
        <v>536</v>
      </c>
      <c r="B146" s="1340"/>
      <c r="C146" s="1340"/>
      <c r="D146" s="793"/>
      <c r="E146" s="793">
        <f>SUM(E147:E150)</f>
        <v>176519</v>
      </c>
      <c r="F146" s="794">
        <f>SUM(F147:F150)</f>
        <v>-1738</v>
      </c>
      <c r="G146" s="793">
        <f>SUM(G147:G150)</f>
        <v>174781</v>
      </c>
      <c r="H146" s="793"/>
      <c r="I146" s="1208"/>
    </row>
    <row r="147" spans="1:9" x14ac:dyDescent="0.25">
      <c r="A147" s="1209">
        <v>1</v>
      </c>
      <c r="B147" s="1330" t="s">
        <v>801</v>
      </c>
      <c r="C147" s="1330"/>
      <c r="D147" s="796">
        <v>5250</v>
      </c>
      <c r="E147" s="797">
        <v>16500</v>
      </c>
      <c r="F147" s="797">
        <v>-213</v>
      </c>
      <c r="G147" s="850">
        <f>E147+F147</f>
        <v>16287</v>
      </c>
      <c r="H147" s="868" t="s">
        <v>777</v>
      </c>
      <c r="I147" s="1205" t="s">
        <v>802</v>
      </c>
    </row>
    <row r="148" spans="1:9" ht="26.25" customHeight="1" x14ac:dyDescent="0.25">
      <c r="A148" s="1209">
        <v>2</v>
      </c>
      <c r="B148" s="1330" t="s">
        <v>803</v>
      </c>
      <c r="C148" s="1330"/>
      <c r="D148" s="796">
        <v>5250</v>
      </c>
      <c r="E148" s="797">
        <v>80500</v>
      </c>
      <c r="F148" s="797">
        <v>-6275</v>
      </c>
      <c r="G148" s="797">
        <f>E148+F148</f>
        <v>74225</v>
      </c>
      <c r="H148" s="798" t="s">
        <v>714</v>
      </c>
      <c r="I148" s="792" t="s">
        <v>804</v>
      </c>
    </row>
    <row r="149" spans="1:9" ht="12" customHeight="1" x14ac:dyDescent="0.25">
      <c r="A149" s="1209">
        <v>3</v>
      </c>
      <c r="B149" s="1331" t="s">
        <v>805</v>
      </c>
      <c r="C149" s="1332"/>
      <c r="D149" s="796">
        <v>5250</v>
      </c>
      <c r="E149" s="797">
        <f>5500+16098</f>
        <v>21598</v>
      </c>
      <c r="F149" s="797"/>
      <c r="G149" s="797">
        <f>E149+F149</f>
        <v>21598</v>
      </c>
      <c r="H149" s="878"/>
      <c r="I149" s="1208" t="s">
        <v>802</v>
      </c>
    </row>
    <row r="150" spans="1:9" x14ac:dyDescent="0.25">
      <c r="A150" s="1212">
        <v>4</v>
      </c>
      <c r="B150" s="1333" t="s">
        <v>806</v>
      </c>
      <c r="C150" s="1334"/>
      <c r="D150" s="796">
        <v>5250</v>
      </c>
      <c r="E150" s="859">
        <v>57921</v>
      </c>
      <c r="F150" s="862">
        <v>4750</v>
      </c>
      <c r="G150" s="863">
        <f>E150+F150</f>
        <v>62671</v>
      </c>
      <c r="H150" s="798" t="s">
        <v>807</v>
      </c>
      <c r="I150" s="1205" t="s">
        <v>802</v>
      </c>
    </row>
    <row r="151" spans="1:9" x14ac:dyDescent="0.25">
      <c r="A151" s="879"/>
      <c r="B151" s="880"/>
      <c r="C151" s="880"/>
      <c r="D151" s="880"/>
      <c r="E151" s="880"/>
      <c r="F151" s="870"/>
      <c r="G151" s="880"/>
      <c r="H151" s="865"/>
      <c r="I151" s="870"/>
    </row>
    <row r="152" spans="1:9" x14ac:dyDescent="0.25">
      <c r="A152" s="1335" t="s">
        <v>808</v>
      </c>
      <c r="B152" s="1335"/>
      <c r="C152" s="1335"/>
      <c r="D152" s="1335"/>
      <c r="E152" s="1335"/>
      <c r="F152" s="1335"/>
      <c r="G152" s="1335"/>
      <c r="H152" s="1335"/>
      <c r="I152" s="1335"/>
    </row>
    <row r="153" spans="1:9" x14ac:dyDescent="0.25">
      <c r="A153" s="1206" t="s">
        <v>488</v>
      </c>
      <c r="C153" s="865"/>
      <c r="D153" s="865"/>
      <c r="E153" s="865"/>
      <c r="F153" s="881"/>
      <c r="G153" s="865"/>
      <c r="H153" s="865"/>
      <c r="I153" s="881"/>
    </row>
    <row r="154" spans="1:9" x14ac:dyDescent="0.25">
      <c r="A154" s="882"/>
      <c r="B154" s="865" t="s">
        <v>809</v>
      </c>
      <c r="C154" s="865"/>
      <c r="D154" s="865"/>
      <c r="E154" s="865"/>
      <c r="F154" s="881"/>
      <c r="G154" s="865"/>
      <c r="H154" s="865"/>
      <c r="I154" s="881"/>
    </row>
    <row r="155" spans="1:9" x14ac:dyDescent="0.25">
      <c r="C155" s="760" t="s">
        <v>810</v>
      </c>
      <c r="I155" s="881"/>
    </row>
    <row r="156" spans="1:9" x14ac:dyDescent="0.25">
      <c r="B156" s="760" t="s">
        <v>811</v>
      </c>
      <c r="I156" s="881"/>
    </row>
    <row r="157" spans="1:9" x14ac:dyDescent="0.25">
      <c r="C157" s="760" t="s">
        <v>812</v>
      </c>
      <c r="I157" s="881"/>
    </row>
    <row r="158" spans="1:9" x14ac:dyDescent="0.25">
      <c r="B158" s="760" t="s">
        <v>813</v>
      </c>
    </row>
    <row r="159" spans="1:9" x14ac:dyDescent="0.25">
      <c r="C159" s="760" t="s">
        <v>814</v>
      </c>
    </row>
    <row r="160" spans="1:9" x14ac:dyDescent="0.25">
      <c r="C160" s="760" t="s">
        <v>815</v>
      </c>
    </row>
    <row r="161" spans="2:9" x14ac:dyDescent="0.25">
      <c r="B161" s="760" t="s">
        <v>816</v>
      </c>
    </row>
    <row r="162" spans="2:9" x14ac:dyDescent="0.25">
      <c r="C162" s="760" t="s">
        <v>817</v>
      </c>
    </row>
    <row r="163" spans="2:9" x14ac:dyDescent="0.25">
      <c r="B163" s="760" t="s">
        <v>818</v>
      </c>
    </row>
    <row r="164" spans="2:9" ht="23.25" customHeight="1" x14ac:dyDescent="0.25">
      <c r="C164" s="1336" t="s">
        <v>819</v>
      </c>
      <c r="D164" s="1336"/>
      <c r="E164" s="1336"/>
      <c r="F164" s="1336"/>
      <c r="G164" s="1336"/>
      <c r="H164" s="1336"/>
      <c r="I164" s="1336"/>
    </row>
    <row r="165" spans="2:9" x14ac:dyDescent="0.25">
      <c r="B165" s="760" t="s">
        <v>820</v>
      </c>
    </row>
    <row r="166" spans="2:9" x14ac:dyDescent="0.25">
      <c r="C166" s="760" t="s">
        <v>821</v>
      </c>
    </row>
    <row r="167" spans="2:9" x14ac:dyDescent="0.25">
      <c r="C167" s="760" t="s">
        <v>822</v>
      </c>
    </row>
    <row r="168" spans="2:9" x14ac:dyDescent="0.25">
      <c r="C168" s="760" t="s">
        <v>823</v>
      </c>
    </row>
    <row r="169" spans="2:9" x14ac:dyDescent="0.25">
      <c r="B169" s="760" t="s">
        <v>824</v>
      </c>
    </row>
    <row r="170" spans="2:9" x14ac:dyDescent="0.25">
      <c r="C170" s="760" t="s">
        <v>825</v>
      </c>
    </row>
    <row r="171" spans="2:9" x14ac:dyDescent="0.25">
      <c r="B171" s="760" t="s">
        <v>826</v>
      </c>
    </row>
    <row r="172" spans="2:9" x14ac:dyDescent="0.25">
      <c r="C172" s="760" t="s">
        <v>827</v>
      </c>
    </row>
    <row r="173" spans="2:9" x14ac:dyDescent="0.25">
      <c r="B173" s="760" t="s">
        <v>828</v>
      </c>
    </row>
    <row r="174" spans="2:9" x14ac:dyDescent="0.25">
      <c r="C174" s="760" t="s">
        <v>829</v>
      </c>
    </row>
    <row r="175" spans="2:9" x14ac:dyDescent="0.25">
      <c r="B175" s="760" t="s">
        <v>830</v>
      </c>
    </row>
    <row r="176" spans="2:9" x14ac:dyDescent="0.25">
      <c r="C176" s="760" t="s">
        <v>831</v>
      </c>
    </row>
    <row r="177" spans="2:3" x14ac:dyDescent="0.25">
      <c r="B177" s="760" t="s">
        <v>832</v>
      </c>
    </row>
    <row r="178" spans="2:3" x14ac:dyDescent="0.25">
      <c r="C178" s="760" t="s">
        <v>833</v>
      </c>
    </row>
    <row r="179" spans="2:3" x14ac:dyDescent="0.25">
      <c r="B179" s="760" t="s">
        <v>834</v>
      </c>
    </row>
    <row r="180" spans="2:3" x14ac:dyDescent="0.25">
      <c r="C180" s="760" t="s">
        <v>835</v>
      </c>
    </row>
    <row r="181" spans="2:3" x14ac:dyDescent="0.25">
      <c r="B181" s="760" t="s">
        <v>836</v>
      </c>
    </row>
    <row r="182" spans="2:3" x14ac:dyDescent="0.25">
      <c r="C182" s="760" t="s">
        <v>837</v>
      </c>
    </row>
    <row r="183" spans="2:3" x14ac:dyDescent="0.25">
      <c r="C183" s="760" t="s">
        <v>838</v>
      </c>
    </row>
    <row r="184" spans="2:3" x14ac:dyDescent="0.25">
      <c r="B184" s="760" t="s">
        <v>839</v>
      </c>
    </row>
    <row r="185" spans="2:3" x14ac:dyDescent="0.25">
      <c r="C185" s="760" t="s">
        <v>840</v>
      </c>
    </row>
    <row r="186" spans="2:3" x14ac:dyDescent="0.25">
      <c r="B186" s="760" t="s">
        <v>841</v>
      </c>
    </row>
    <row r="187" spans="2:3" x14ac:dyDescent="0.25">
      <c r="C187" s="760" t="s">
        <v>842</v>
      </c>
    </row>
    <row r="188" spans="2:3" x14ac:dyDescent="0.25">
      <c r="B188" s="760" t="s">
        <v>843</v>
      </c>
    </row>
    <row r="189" spans="2:3" x14ac:dyDescent="0.25">
      <c r="C189" s="760" t="s">
        <v>844</v>
      </c>
    </row>
  </sheetData>
  <sheetProtection algorithmName="SHA-512" hashValue="WrEJx+DtZmzw986A4F8CgNPYiz9qUGhOe6Xwv2rFoQm4gw/iux0CNBPVZ22Vs5908MuiJ8ggMj4oB2pd8j08oQ==" saltValue="KhXQnUtYwg7DQsX3O4RHNQ==" spinCount="100000" sheet="1" objects="1" scenarios="1" selectLockedCells="1" selectUnlockedCells="1"/>
  <mergeCells count="151">
    <mergeCell ref="A4:B4"/>
    <mergeCell ref="C4:I4"/>
    <mergeCell ref="A5:B5"/>
    <mergeCell ref="C5:I5"/>
    <mergeCell ref="A6:I6"/>
    <mergeCell ref="A8:B8"/>
    <mergeCell ref="C8:I8"/>
    <mergeCell ref="A33:B33"/>
    <mergeCell ref="A22:C22"/>
    <mergeCell ref="I22:I23"/>
    <mergeCell ref="B23:C23"/>
    <mergeCell ref="B24:C24"/>
    <mergeCell ref="A26:B26"/>
    <mergeCell ref="A27:B27"/>
    <mergeCell ref="A10:B10"/>
    <mergeCell ref="C10:I10"/>
    <mergeCell ref="A11:B11"/>
    <mergeCell ref="C11:I11"/>
    <mergeCell ref="B12:C12"/>
    <mergeCell ref="A13:C13"/>
    <mergeCell ref="A14:A17"/>
    <mergeCell ref="B14:C17"/>
    <mergeCell ref="I14:I17"/>
    <mergeCell ref="A19:B19"/>
    <mergeCell ref="A20:B20"/>
    <mergeCell ref="B21:C21"/>
    <mergeCell ref="A51:B51"/>
    <mergeCell ref="C51:I51"/>
    <mergeCell ref="I39:I40"/>
    <mergeCell ref="B41:C41"/>
    <mergeCell ref="B42:C42"/>
    <mergeCell ref="B43:C43"/>
    <mergeCell ref="B44:C44"/>
    <mergeCell ref="B45:C45"/>
    <mergeCell ref="B28:C28"/>
    <mergeCell ref="A29:C29"/>
    <mergeCell ref="B46:C46"/>
    <mergeCell ref="B47:C47"/>
    <mergeCell ref="B48:C48"/>
    <mergeCell ref="B49:C49"/>
    <mergeCell ref="B34:C34"/>
    <mergeCell ref="A35:C35"/>
    <mergeCell ref="B36:C36"/>
    <mergeCell ref="A37:A38"/>
    <mergeCell ref="B37:C38"/>
    <mergeCell ref="A39:A40"/>
    <mergeCell ref="B39:C40"/>
    <mergeCell ref="I29:I30"/>
    <mergeCell ref="B30:C30"/>
    <mergeCell ref="A32:B32"/>
    <mergeCell ref="A76:B76"/>
    <mergeCell ref="A77:B77"/>
    <mergeCell ref="B78:C78"/>
    <mergeCell ref="A52:B52"/>
    <mergeCell ref="B53:C53"/>
    <mergeCell ref="A54:C54"/>
    <mergeCell ref="B55:C55"/>
    <mergeCell ref="B56:C56"/>
    <mergeCell ref="B57:C57"/>
    <mergeCell ref="B58:C58"/>
    <mergeCell ref="B59:C59"/>
    <mergeCell ref="B60:C60"/>
    <mergeCell ref="A62:B62"/>
    <mergeCell ref="A63:B63"/>
    <mergeCell ref="B64:C64"/>
    <mergeCell ref="A65:C65"/>
    <mergeCell ref="B66:C66"/>
    <mergeCell ref="B67:C67"/>
    <mergeCell ref="A69:B69"/>
    <mergeCell ref="A70:B70"/>
    <mergeCell ref="B71:C71"/>
    <mergeCell ref="A72:C72"/>
    <mergeCell ref="B73:C73"/>
    <mergeCell ref="B74:C74"/>
    <mergeCell ref="A79:C79"/>
    <mergeCell ref="B80:C80"/>
    <mergeCell ref="B81:C81"/>
    <mergeCell ref="A82:A83"/>
    <mergeCell ref="B82:C83"/>
    <mergeCell ref="H82:H83"/>
    <mergeCell ref="I93:I94"/>
    <mergeCell ref="I82:I83"/>
    <mergeCell ref="A85:B85"/>
    <mergeCell ref="A86:B86"/>
    <mergeCell ref="B87:C87"/>
    <mergeCell ref="A88:C88"/>
    <mergeCell ref="B89:C89"/>
    <mergeCell ref="B90:C90"/>
    <mergeCell ref="B91:C91"/>
    <mergeCell ref="B92:C92"/>
    <mergeCell ref="A93:A94"/>
    <mergeCell ref="B93:C94"/>
    <mergeCell ref="A102:B102"/>
    <mergeCell ref="B103:C103"/>
    <mergeCell ref="A104:C104"/>
    <mergeCell ref="B105:C105"/>
    <mergeCell ref="B106:C106"/>
    <mergeCell ref="A107:A108"/>
    <mergeCell ref="B95:C95"/>
    <mergeCell ref="B96:C96"/>
    <mergeCell ref="B97:C97"/>
    <mergeCell ref="B98:C98"/>
    <mergeCell ref="B99:C99"/>
    <mergeCell ref="A101:B101"/>
    <mergeCell ref="B132:C132"/>
    <mergeCell ref="A133:C133"/>
    <mergeCell ref="B134:C134"/>
    <mergeCell ref="A135:A136"/>
    <mergeCell ref="B135:C136"/>
    <mergeCell ref="B119:C119"/>
    <mergeCell ref="I107:I108"/>
    <mergeCell ref="B109:C109"/>
    <mergeCell ref="B110:C110"/>
    <mergeCell ref="B111:C111"/>
    <mergeCell ref="A125:A126"/>
    <mergeCell ref="B125:C126"/>
    <mergeCell ref="I125:I126"/>
    <mergeCell ref="I122:I123"/>
    <mergeCell ref="B107:C108"/>
    <mergeCell ref="B114:C114"/>
    <mergeCell ref="B115:C115"/>
    <mergeCell ref="B116:C116"/>
    <mergeCell ref="B117:C117"/>
    <mergeCell ref="B118:C118"/>
    <mergeCell ref="A112:A113"/>
    <mergeCell ref="B112:C113"/>
    <mergeCell ref="B127:C127"/>
    <mergeCell ref="B128:C128"/>
    <mergeCell ref="A130:B130"/>
    <mergeCell ref="B120:C120"/>
    <mergeCell ref="B121:C121"/>
    <mergeCell ref="A122:A123"/>
    <mergeCell ref="B122:C123"/>
    <mergeCell ref="B124:C124"/>
    <mergeCell ref="A131:B131"/>
    <mergeCell ref="I135:I136"/>
    <mergeCell ref="B137:C137"/>
    <mergeCell ref="B138:C138"/>
    <mergeCell ref="B149:C149"/>
    <mergeCell ref="B150:C150"/>
    <mergeCell ref="A152:I152"/>
    <mergeCell ref="C164:I164"/>
    <mergeCell ref="A143:B143"/>
    <mergeCell ref="A144:B144"/>
    <mergeCell ref="B145:C145"/>
    <mergeCell ref="A146:C146"/>
    <mergeCell ref="B147:C147"/>
    <mergeCell ref="B148:C148"/>
    <mergeCell ref="B139:C139"/>
    <mergeCell ref="B140:C140"/>
    <mergeCell ref="B141:C14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24.pielikums Jūrmalas pilsētas domes
2017.gada 9.jūnija saistošajiem noteikumiem Nr.21
(protokols Nr.10, 2.punkts)</firstHeader>
    <firstFooter>&amp;L&amp;9&amp;D; &amp;T&amp;R&amp;9&amp;P (&amp;N)</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46"/>
  <sheetViews>
    <sheetView view="pageLayout" zoomScaleNormal="100" workbookViewId="0">
      <selection activeCell="I7" sqref="I7"/>
    </sheetView>
  </sheetViews>
  <sheetFormatPr defaultRowHeight="12.75" outlineLevelCol="1" x14ac:dyDescent="0.2"/>
  <cols>
    <col min="1" max="1" width="6.140625" style="659" customWidth="1"/>
    <col min="2" max="2" width="17.28515625" style="659" customWidth="1"/>
    <col min="3" max="3" width="20.28515625" style="659" customWidth="1"/>
    <col min="4" max="4" width="10.5703125" style="659" customWidth="1"/>
    <col min="5" max="5" width="11.7109375" style="659" hidden="1" customWidth="1" outlineLevel="1"/>
    <col min="6" max="6" width="11.28515625" style="659" hidden="1" customWidth="1" outlineLevel="1"/>
    <col min="7" max="7" width="14.7109375" style="685" customWidth="1" collapsed="1"/>
    <col min="8" max="8" width="29" style="659" hidden="1" customWidth="1" outlineLevel="1"/>
    <col min="9" max="9" width="14.85546875" style="659" customWidth="1" collapsed="1"/>
    <col min="10" max="16384" width="9.140625" style="659"/>
  </cols>
  <sheetData>
    <row r="1" spans="1:10" ht="12" customHeight="1" x14ac:dyDescent="0.2">
      <c r="D1" s="660"/>
      <c r="E1" s="660"/>
      <c r="F1" s="660"/>
      <c r="G1" s="659"/>
      <c r="I1" s="569" t="s">
        <v>530</v>
      </c>
    </row>
    <row r="2" spans="1:10" ht="12" x14ac:dyDescent="0.2">
      <c r="G2" s="659"/>
      <c r="I2" s="569" t="s">
        <v>352</v>
      </c>
    </row>
    <row r="3" spans="1:10" ht="12" x14ac:dyDescent="0.2">
      <c r="G3" s="659"/>
      <c r="I3" s="569" t="s">
        <v>353</v>
      </c>
    </row>
    <row r="4" spans="1:10" ht="12" x14ac:dyDescent="0.2">
      <c r="A4" s="1385" t="s">
        <v>0</v>
      </c>
      <c r="B4" s="1385"/>
      <c r="C4" s="661" t="s">
        <v>522</v>
      </c>
      <c r="D4" s="662"/>
      <c r="E4" s="662"/>
      <c r="F4" s="662"/>
      <c r="G4" s="659"/>
      <c r="H4" s="662"/>
      <c r="I4" s="662"/>
    </row>
    <row r="5" spans="1:10" ht="12" x14ac:dyDescent="0.2">
      <c r="A5" s="1385" t="s">
        <v>1</v>
      </c>
      <c r="B5" s="1385"/>
      <c r="C5" s="661">
        <v>90000056357</v>
      </c>
      <c r="D5" s="662"/>
      <c r="E5" s="662"/>
      <c r="F5" s="662"/>
      <c r="G5" s="659"/>
      <c r="H5" s="662"/>
      <c r="I5" s="662"/>
    </row>
    <row r="6" spans="1:10" ht="15.75" x14ac:dyDescent="0.25">
      <c r="A6" s="1386" t="s">
        <v>531</v>
      </c>
      <c r="B6" s="1386"/>
      <c r="C6" s="1386"/>
      <c r="D6" s="1386"/>
      <c r="E6" s="1386"/>
      <c r="F6" s="1386"/>
      <c r="G6" s="1386"/>
      <c r="H6" s="1386"/>
      <c r="I6" s="1386"/>
    </row>
    <row r="7" spans="1:10" ht="15.75" x14ac:dyDescent="0.25">
      <c r="A7" s="663"/>
      <c r="B7" s="663"/>
      <c r="C7" s="663"/>
      <c r="D7" s="663"/>
      <c r="E7" s="663"/>
      <c r="F7" s="663"/>
      <c r="G7" s="659"/>
      <c r="H7" s="663"/>
      <c r="I7" s="663"/>
    </row>
    <row r="8" spans="1:10" ht="15.75" x14ac:dyDescent="0.25">
      <c r="A8" s="1385" t="s">
        <v>532</v>
      </c>
      <c r="B8" s="1385"/>
      <c r="C8" s="664" t="s">
        <v>533</v>
      </c>
      <c r="D8" s="662"/>
      <c r="E8" s="662"/>
      <c r="F8" s="662"/>
      <c r="G8" s="659"/>
      <c r="H8" s="662"/>
      <c r="I8" s="662"/>
    </row>
    <row r="9" spans="1:10" ht="12" x14ac:dyDescent="0.2">
      <c r="A9" s="1385" t="s">
        <v>356</v>
      </c>
      <c r="B9" s="1385"/>
      <c r="C9" s="662" t="s">
        <v>534</v>
      </c>
      <c r="D9" s="662"/>
      <c r="E9" s="662"/>
      <c r="F9" s="662"/>
      <c r="G9" s="659"/>
      <c r="H9" s="662"/>
      <c r="I9" s="662"/>
    </row>
    <row r="10" spans="1:10" ht="12" x14ac:dyDescent="0.2">
      <c r="A10" s="1385" t="s">
        <v>357</v>
      </c>
      <c r="B10" s="1385"/>
      <c r="C10" s="665" t="s">
        <v>535</v>
      </c>
      <c r="D10" s="662"/>
      <c r="E10" s="662"/>
      <c r="F10" s="662"/>
      <c r="G10" s="659"/>
      <c r="H10" s="662"/>
      <c r="I10" s="662"/>
    </row>
    <row r="11" spans="1:10" ht="72" x14ac:dyDescent="0.2">
      <c r="A11" s="666" t="s">
        <v>358</v>
      </c>
      <c r="B11" s="1378" t="s">
        <v>359</v>
      </c>
      <c r="C11" s="1379"/>
      <c r="D11" s="666" t="s">
        <v>360</v>
      </c>
      <c r="E11" s="666" t="s">
        <v>361</v>
      </c>
      <c r="F11" s="666" t="s">
        <v>362</v>
      </c>
      <c r="G11" s="666" t="s">
        <v>363</v>
      </c>
      <c r="H11" s="666" t="s">
        <v>316</v>
      </c>
      <c r="I11" s="666" t="s">
        <v>364</v>
      </c>
    </row>
    <row r="12" spans="1:10" ht="12.75" customHeight="1" x14ac:dyDescent="0.2">
      <c r="A12" s="1380" t="s">
        <v>536</v>
      </c>
      <c r="B12" s="1381"/>
      <c r="C12" s="1382"/>
      <c r="D12" s="667"/>
      <c r="E12" s="667">
        <f>SUM(E13:E14)</f>
        <v>223278</v>
      </c>
      <c r="F12" s="667">
        <f>SUM(F13:F14)</f>
        <v>80000</v>
      </c>
      <c r="G12" s="667">
        <f>SUM(G13:G14)</f>
        <v>303278</v>
      </c>
      <c r="H12" s="668"/>
      <c r="I12" s="667"/>
    </row>
    <row r="13" spans="1:10" ht="54" customHeight="1" x14ac:dyDescent="0.2">
      <c r="A13" s="669">
        <v>1</v>
      </c>
      <c r="B13" s="1383" t="s">
        <v>537</v>
      </c>
      <c r="C13" s="1384"/>
      <c r="D13" s="670">
        <v>2244</v>
      </c>
      <c r="E13" s="671">
        <v>40000</v>
      </c>
      <c r="F13" s="686">
        <v>80000</v>
      </c>
      <c r="G13" s="672">
        <f>E13+F13</f>
        <v>120000</v>
      </c>
      <c r="H13" s="668" t="s">
        <v>538</v>
      </c>
      <c r="I13" s="609" t="s">
        <v>539</v>
      </c>
    </row>
    <row r="14" spans="1:10" ht="63" customHeight="1" x14ac:dyDescent="0.2">
      <c r="A14" s="669">
        <v>2</v>
      </c>
      <c r="B14" s="1383" t="s">
        <v>540</v>
      </c>
      <c r="C14" s="1384"/>
      <c r="D14" s="670">
        <v>2244</v>
      </c>
      <c r="E14" s="671">
        <v>183278</v>
      </c>
      <c r="F14" s="673"/>
      <c r="G14" s="672">
        <f>E14+F14</f>
        <v>183278</v>
      </c>
      <c r="H14" s="668"/>
      <c r="I14" s="609" t="s">
        <v>539</v>
      </c>
    </row>
    <row r="15" spans="1:10" ht="12" x14ac:dyDescent="0.2">
      <c r="A15" s="674"/>
      <c r="B15" s="674"/>
      <c r="C15" s="674"/>
      <c r="D15" s="674"/>
      <c r="E15" s="674"/>
      <c r="F15" s="674"/>
      <c r="G15" s="659"/>
      <c r="H15" s="674"/>
      <c r="I15" s="674"/>
    </row>
    <row r="16" spans="1:10" ht="12" x14ac:dyDescent="0.2">
      <c r="A16" s="568" t="s">
        <v>487</v>
      </c>
      <c r="B16" s="568"/>
      <c r="C16" s="568"/>
      <c r="D16" s="568"/>
      <c r="E16" s="568"/>
      <c r="F16" s="568"/>
      <c r="G16" s="568"/>
      <c r="H16" s="568"/>
      <c r="I16" s="568"/>
      <c r="J16" s="568"/>
    </row>
    <row r="17" spans="1:10" ht="12" x14ac:dyDescent="0.2">
      <c r="A17" s="568" t="s">
        <v>541</v>
      </c>
      <c r="B17" s="568"/>
      <c r="C17" s="568"/>
      <c r="D17" s="568"/>
      <c r="E17" s="568"/>
      <c r="F17" s="568"/>
      <c r="G17" s="568"/>
      <c r="H17" s="568"/>
      <c r="I17" s="568"/>
      <c r="J17" s="568"/>
    </row>
    <row r="18" spans="1:10" ht="12" x14ac:dyDescent="0.2">
      <c r="A18" s="675"/>
      <c r="B18" s="676" t="s">
        <v>542</v>
      </c>
      <c r="C18" s="675"/>
      <c r="D18" s="675"/>
      <c r="E18" s="675"/>
      <c r="F18" s="675"/>
      <c r="G18" s="675"/>
      <c r="H18" s="675"/>
      <c r="I18" s="675"/>
      <c r="J18" s="568"/>
    </row>
    <row r="19" spans="1:10" ht="12" x14ac:dyDescent="0.2">
      <c r="A19" s="568"/>
      <c r="B19" s="568"/>
      <c r="C19" s="568" t="s">
        <v>543</v>
      </c>
      <c r="D19" s="568"/>
      <c r="E19" s="568"/>
      <c r="F19" s="568"/>
      <c r="G19" s="568"/>
      <c r="H19" s="568"/>
      <c r="I19" s="568"/>
      <c r="J19" s="568"/>
    </row>
    <row r="20" spans="1:10" ht="12" x14ac:dyDescent="0.2">
      <c r="A20" s="568"/>
      <c r="B20" s="568"/>
      <c r="C20" s="568"/>
      <c r="D20" s="568"/>
      <c r="E20" s="568"/>
      <c r="F20" s="568"/>
      <c r="G20" s="568"/>
      <c r="H20" s="568"/>
      <c r="I20" s="568"/>
    </row>
    <row r="21" spans="1:10" ht="12" x14ac:dyDescent="0.2">
      <c r="A21" s="568"/>
      <c r="B21" s="568"/>
      <c r="C21" s="568"/>
      <c r="D21" s="568"/>
      <c r="E21" s="568"/>
      <c r="F21" s="568"/>
      <c r="G21" s="568"/>
      <c r="H21" s="568"/>
      <c r="I21" s="568"/>
    </row>
    <row r="22" spans="1:10" customFormat="1" ht="15" x14ac:dyDescent="0.25">
      <c r="A22" s="677"/>
      <c r="B22" s="677"/>
      <c r="C22" s="677"/>
      <c r="D22" s="678"/>
      <c r="E22" s="677"/>
      <c r="F22" s="678"/>
      <c r="G22" s="677"/>
    </row>
    <row r="23" spans="1:10" customFormat="1" ht="15" x14ac:dyDescent="0.25">
      <c r="A23" s="677"/>
      <c r="B23" s="677"/>
      <c r="C23" s="677"/>
      <c r="D23" s="678"/>
      <c r="E23" s="677"/>
      <c r="F23" s="678"/>
      <c r="G23" s="677"/>
    </row>
    <row r="24" spans="1:10" customFormat="1" ht="15" x14ac:dyDescent="0.25">
      <c r="A24" s="677"/>
      <c r="B24" s="677"/>
      <c r="C24" s="677"/>
      <c r="D24" s="678"/>
      <c r="E24" s="677"/>
      <c r="F24" s="678"/>
      <c r="G24" s="677"/>
      <c r="H24" s="679"/>
      <c r="I24" s="679"/>
    </row>
    <row r="25" spans="1:10" customFormat="1" ht="15" x14ac:dyDescent="0.25">
      <c r="A25" s="677"/>
      <c r="B25" s="677"/>
      <c r="C25" s="677"/>
      <c r="D25" s="678"/>
      <c r="E25" s="677"/>
      <c r="F25" s="678"/>
      <c r="G25" s="677"/>
      <c r="H25" s="679"/>
      <c r="I25" s="679"/>
    </row>
    <row r="26" spans="1:10" customFormat="1" ht="15" x14ac:dyDescent="0.25">
      <c r="A26" s="677"/>
      <c r="B26" s="677"/>
      <c r="C26" s="677"/>
      <c r="D26" s="678"/>
      <c r="E26" s="677"/>
      <c r="F26" s="678"/>
      <c r="G26" s="677"/>
      <c r="H26" s="679"/>
      <c r="I26" s="679"/>
    </row>
    <row r="27" spans="1:10" customFormat="1" ht="15" x14ac:dyDescent="0.25">
      <c r="A27" s="680"/>
      <c r="B27" s="680"/>
      <c r="C27" s="680"/>
      <c r="D27" s="681"/>
      <c r="E27" s="680"/>
      <c r="F27" s="682"/>
      <c r="G27" s="680"/>
      <c r="H27" s="679"/>
      <c r="I27" s="679"/>
    </row>
    <row r="28" spans="1:10" customFormat="1" ht="15" x14ac:dyDescent="0.25">
      <c r="A28" s="680"/>
      <c r="B28" s="680"/>
      <c r="C28" s="680"/>
      <c r="D28" s="681"/>
      <c r="E28" s="680"/>
      <c r="F28" s="682"/>
      <c r="G28" s="680"/>
      <c r="H28" s="679"/>
      <c r="I28" s="679"/>
    </row>
    <row r="29" spans="1:10" customFormat="1" ht="15" x14ac:dyDescent="0.25">
      <c r="A29" s="680"/>
      <c r="B29" s="680"/>
      <c r="C29" s="680"/>
      <c r="D29" s="681"/>
      <c r="E29" s="680"/>
      <c r="F29" s="682"/>
      <c r="G29" s="680"/>
      <c r="H29" s="679"/>
      <c r="I29" s="679"/>
    </row>
    <row r="30" spans="1:10" customFormat="1" ht="15" x14ac:dyDescent="0.25">
      <c r="A30" s="680"/>
      <c r="B30" s="680"/>
      <c r="C30" s="680"/>
      <c r="D30" s="681"/>
      <c r="E30" s="680"/>
      <c r="F30" s="682"/>
      <c r="G30" s="680"/>
      <c r="H30" s="679"/>
      <c r="I30" s="679"/>
    </row>
    <row r="31" spans="1:10" customFormat="1" ht="15" x14ac:dyDescent="0.25">
      <c r="A31" s="680"/>
      <c r="B31" s="680"/>
      <c r="C31" s="680"/>
      <c r="D31" s="681"/>
      <c r="E31" s="680"/>
      <c r="F31" s="682"/>
      <c r="G31" s="680"/>
      <c r="H31" s="679"/>
      <c r="I31" s="679"/>
    </row>
    <row r="32" spans="1:10" customFormat="1" ht="15" x14ac:dyDescent="0.25">
      <c r="A32" s="683"/>
      <c r="B32" s="683"/>
      <c r="C32" s="683"/>
      <c r="D32" s="681"/>
      <c r="E32" s="683"/>
      <c r="F32" s="681"/>
      <c r="G32" s="683"/>
      <c r="H32" s="679"/>
      <c r="I32" s="679"/>
    </row>
    <row r="33" spans="1:9" customFormat="1" ht="15" x14ac:dyDescent="0.25">
      <c r="A33" s="683"/>
      <c r="B33" s="683"/>
      <c r="C33" s="683"/>
      <c r="D33" s="681"/>
      <c r="E33" s="683"/>
      <c r="F33" s="681"/>
      <c r="G33" s="683"/>
      <c r="H33" s="679"/>
      <c r="I33" s="679"/>
    </row>
    <row r="34" spans="1:9" customFormat="1" ht="15" x14ac:dyDescent="0.25">
      <c r="A34" s="683"/>
      <c r="B34" s="683"/>
      <c r="C34" s="683"/>
      <c r="D34" s="681"/>
      <c r="E34" s="683"/>
      <c r="F34" s="681"/>
      <c r="G34" s="683"/>
      <c r="H34" s="679"/>
      <c r="I34" s="679"/>
    </row>
    <row r="35" spans="1:9" customFormat="1" ht="15" x14ac:dyDescent="0.25">
      <c r="A35" s="683"/>
      <c r="B35" s="683"/>
      <c r="C35" s="683"/>
      <c r="D35" s="681"/>
      <c r="E35" s="683"/>
      <c r="F35" s="681"/>
      <c r="G35" s="683"/>
      <c r="H35" s="679"/>
      <c r="I35" s="679"/>
    </row>
    <row r="36" spans="1:9" customFormat="1" ht="15" x14ac:dyDescent="0.25">
      <c r="A36" s="683"/>
      <c r="B36" s="683"/>
      <c r="C36" s="683"/>
      <c r="D36" s="681"/>
      <c r="E36" s="683"/>
      <c r="F36" s="681"/>
      <c r="G36" s="683"/>
      <c r="H36" s="679"/>
      <c r="I36" s="679"/>
    </row>
    <row r="37" spans="1:9" customFormat="1" ht="15" x14ac:dyDescent="0.25">
      <c r="A37" s="683"/>
      <c r="B37" s="683"/>
      <c r="C37" s="683"/>
      <c r="D37" s="681"/>
      <c r="E37" s="683"/>
      <c r="F37" s="681"/>
      <c r="G37" s="683"/>
      <c r="H37" s="679"/>
      <c r="I37" s="679"/>
    </row>
    <row r="38" spans="1:9" customFormat="1" ht="15" x14ac:dyDescent="0.25">
      <c r="A38" s="683"/>
      <c r="B38" s="683"/>
      <c r="C38" s="683"/>
      <c r="D38" s="681"/>
      <c r="E38" s="683"/>
      <c r="F38" s="681"/>
      <c r="G38" s="683"/>
      <c r="H38" s="679"/>
      <c r="I38" s="679"/>
    </row>
    <row r="39" spans="1:9" customFormat="1" ht="15" x14ac:dyDescent="0.25">
      <c r="A39" s="683"/>
      <c r="B39" s="683"/>
      <c r="C39" s="683"/>
      <c r="D39" s="681"/>
      <c r="E39" s="683"/>
      <c r="F39" s="681"/>
      <c r="G39" s="683"/>
      <c r="H39" s="679"/>
      <c r="I39" s="679"/>
    </row>
    <row r="40" spans="1:9" customFormat="1" ht="15" x14ac:dyDescent="0.25">
      <c r="A40" s="679"/>
      <c r="B40" s="679"/>
      <c r="C40" s="679"/>
      <c r="D40" s="679"/>
      <c r="E40" s="679"/>
      <c r="F40" s="679"/>
      <c r="G40" s="679"/>
      <c r="H40" s="679"/>
      <c r="I40" s="679"/>
    </row>
    <row r="41" spans="1:9" customFormat="1" ht="15" x14ac:dyDescent="0.25">
      <c r="A41" s="679"/>
      <c r="B41" s="679"/>
      <c r="C41" s="679"/>
      <c r="D41" s="679"/>
      <c r="E41" s="679"/>
      <c r="F41" s="679"/>
      <c r="G41" s="679"/>
      <c r="H41" s="679"/>
      <c r="I41" s="679"/>
    </row>
    <row r="44" spans="1:9" ht="12" x14ac:dyDescent="0.2">
      <c r="A44" s="684"/>
      <c r="B44" s="684"/>
      <c r="C44" s="684"/>
      <c r="D44" s="684"/>
      <c r="E44" s="684"/>
      <c r="F44" s="684"/>
      <c r="G44" s="684"/>
    </row>
    <row r="45" spans="1:9" ht="12" x14ac:dyDescent="0.2">
      <c r="A45" s="684"/>
      <c r="B45" s="684"/>
      <c r="C45" s="684"/>
      <c r="D45" s="684"/>
      <c r="E45" s="684"/>
      <c r="F45" s="684"/>
      <c r="G45" s="684"/>
    </row>
    <row r="46" spans="1:9" ht="12" x14ac:dyDescent="0.2">
      <c r="A46" s="684"/>
      <c r="B46" s="684"/>
      <c r="C46" s="684"/>
      <c r="D46" s="684"/>
      <c r="E46" s="684"/>
      <c r="F46" s="684"/>
      <c r="G46" s="684"/>
    </row>
  </sheetData>
  <sheetProtection algorithmName="SHA-512" hashValue="Up+Gv9xCvTl+Vqqszmiya2BRcUA0QsUEtuDOVErd08KiYRcLvwmNnpekpUXRIqz2Qhtg1ZK8fNtuJLs7e4bMbQ==" saltValue="WJpxr1QANIEDixd5D6M2Hg==" spinCount="100000" sheet="1" objects="1" scenarios="1"/>
  <mergeCells count="10">
    <mergeCell ref="B11:C11"/>
    <mergeCell ref="A12:C12"/>
    <mergeCell ref="B13:C13"/>
    <mergeCell ref="B14:C14"/>
    <mergeCell ref="A4:B4"/>
    <mergeCell ref="A5:B5"/>
    <mergeCell ref="A6:I6"/>
    <mergeCell ref="A8:B8"/>
    <mergeCell ref="A9:B9"/>
    <mergeCell ref="A10:B1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2017.gada 9.jūnija saistošajiem noteikumiem Nr.21
(protokols Nr.10, 2.punkts)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08"/>
  <sheetViews>
    <sheetView view="pageLayout" zoomScaleNormal="100" workbookViewId="0">
      <selection activeCell="J9" sqref="J9"/>
    </sheetView>
  </sheetViews>
  <sheetFormatPr defaultRowHeight="12" outlineLevelCol="1" x14ac:dyDescent="0.2"/>
  <cols>
    <col min="1" max="1" width="5.140625" style="633" customWidth="1"/>
    <col min="2" max="2" width="26.85546875" style="633" customWidth="1"/>
    <col min="3" max="3" width="6.28515625" style="633" customWidth="1"/>
    <col min="4" max="4" width="10.42578125" style="633" customWidth="1"/>
    <col min="5" max="5" width="12.42578125" style="715" hidden="1" customWidth="1" outlineLevel="1"/>
    <col min="6" max="6" width="11" style="715" hidden="1" customWidth="1" outlineLevel="1"/>
    <col min="7" max="7" width="13.7109375" style="715" customWidth="1" collapsed="1"/>
    <col min="8" max="8" width="30.85546875" style="715" hidden="1" customWidth="1" outlineLevel="1"/>
    <col min="9" max="9" width="19.28515625" style="633" customWidth="1" collapsed="1"/>
    <col min="10" max="16384" width="9.140625" style="633"/>
  </cols>
  <sheetData>
    <row r="1" spans="1:9" x14ac:dyDescent="0.2">
      <c r="I1" s="569" t="s">
        <v>562</v>
      </c>
    </row>
    <row r="2" spans="1:9" x14ac:dyDescent="0.2">
      <c r="I2" s="569" t="s">
        <v>352</v>
      </c>
    </row>
    <row r="3" spans="1:9" x14ac:dyDescent="0.2">
      <c r="I3" s="569" t="s">
        <v>353</v>
      </c>
    </row>
    <row r="4" spans="1:9" ht="12.75" x14ac:dyDescent="0.2">
      <c r="A4" s="1428" t="s">
        <v>0</v>
      </c>
      <c r="B4" s="1428"/>
      <c r="C4" s="1446" t="s">
        <v>522</v>
      </c>
      <c r="D4" s="1446"/>
      <c r="E4" s="1446"/>
      <c r="F4" s="1446"/>
      <c r="G4" s="1446"/>
      <c r="H4" s="1446"/>
      <c r="I4" s="1446"/>
    </row>
    <row r="5" spans="1:9" ht="12.75" x14ac:dyDescent="0.2">
      <c r="A5" s="1428" t="s">
        <v>1</v>
      </c>
      <c r="B5" s="1428"/>
      <c r="C5" s="1446">
        <v>90000056357</v>
      </c>
      <c r="D5" s="1446"/>
      <c r="E5" s="1446"/>
      <c r="F5" s="1446"/>
      <c r="G5" s="1446"/>
      <c r="H5" s="1446"/>
      <c r="I5" s="1446"/>
    </row>
    <row r="6" spans="1:9" ht="15.75" x14ac:dyDescent="0.25">
      <c r="A6" s="1447" t="s">
        <v>563</v>
      </c>
      <c r="B6" s="1447"/>
      <c r="C6" s="1447"/>
      <c r="D6" s="1447"/>
      <c r="E6" s="1447"/>
      <c r="F6" s="1447"/>
      <c r="G6" s="1447"/>
      <c r="H6" s="1447"/>
      <c r="I6" s="1447"/>
    </row>
    <row r="7" spans="1:9" ht="12.75" customHeight="1" x14ac:dyDescent="0.25">
      <c r="A7" s="716"/>
      <c r="B7" s="716"/>
      <c r="C7" s="716"/>
      <c r="D7" s="716"/>
      <c r="E7" s="717"/>
      <c r="F7" s="717"/>
      <c r="G7" s="717"/>
      <c r="H7" s="717"/>
      <c r="I7" s="716"/>
    </row>
    <row r="8" spans="1:9" ht="15.75" x14ac:dyDescent="0.25">
      <c r="A8" s="1428" t="s">
        <v>532</v>
      </c>
      <c r="B8" s="1428"/>
      <c r="C8" s="1448" t="s">
        <v>564</v>
      </c>
      <c r="D8" s="1448"/>
      <c r="E8" s="1448"/>
      <c r="F8" s="1448"/>
      <c r="G8" s="1448"/>
      <c r="H8" s="1448"/>
      <c r="I8" s="1448"/>
    </row>
    <row r="9" spans="1:9" x14ac:dyDescent="0.2">
      <c r="A9" s="1428" t="s">
        <v>565</v>
      </c>
      <c r="B9" s="1428"/>
      <c r="C9" s="1428" t="s">
        <v>559</v>
      </c>
      <c r="D9" s="1428"/>
      <c r="E9" s="1428"/>
      <c r="F9" s="1428"/>
      <c r="G9" s="1428"/>
      <c r="H9" s="1428"/>
      <c r="I9" s="1428"/>
    </row>
    <row r="10" spans="1:9" x14ac:dyDescent="0.2">
      <c r="A10" s="1428" t="s">
        <v>357</v>
      </c>
      <c r="B10" s="1428"/>
      <c r="C10" s="1439" t="s">
        <v>558</v>
      </c>
      <c r="D10" s="1439"/>
      <c r="E10" s="1439"/>
      <c r="F10" s="1439"/>
      <c r="G10" s="1439"/>
      <c r="H10" s="1439"/>
      <c r="I10" s="1439"/>
    </row>
    <row r="11" spans="1:9" ht="12" customHeight="1" x14ac:dyDescent="0.2">
      <c r="A11" s="1410" t="s">
        <v>358</v>
      </c>
      <c r="B11" s="1412" t="s">
        <v>359</v>
      </c>
      <c r="C11" s="1413"/>
      <c r="D11" s="1367" t="s">
        <v>360</v>
      </c>
      <c r="E11" s="1387" t="s">
        <v>361</v>
      </c>
      <c r="F11" s="1387" t="s">
        <v>362</v>
      </c>
      <c r="G11" s="1387" t="s">
        <v>363</v>
      </c>
      <c r="H11" s="1387" t="s">
        <v>316</v>
      </c>
      <c r="I11" s="1389" t="s">
        <v>364</v>
      </c>
    </row>
    <row r="12" spans="1:9" ht="35.25" customHeight="1" x14ac:dyDescent="0.2">
      <c r="A12" s="1411"/>
      <c r="B12" s="1414"/>
      <c r="C12" s="1415"/>
      <c r="D12" s="1368"/>
      <c r="E12" s="1388"/>
      <c r="F12" s="1388"/>
      <c r="G12" s="1388"/>
      <c r="H12" s="1388"/>
      <c r="I12" s="1390"/>
    </row>
    <row r="13" spans="1:9" ht="12.75" customHeight="1" x14ac:dyDescent="0.2">
      <c r="A13" s="1391" t="s">
        <v>536</v>
      </c>
      <c r="B13" s="1392"/>
      <c r="C13" s="1393"/>
      <c r="D13" s="718"/>
      <c r="E13" s="602">
        <f>SUM(E15:E50)</f>
        <v>966772</v>
      </c>
      <c r="F13" s="602">
        <f>SUM(F15:F50)</f>
        <v>-2100</v>
      </c>
      <c r="G13" s="602">
        <f>SUM(G15:G50)</f>
        <v>964672</v>
      </c>
      <c r="H13" s="602"/>
      <c r="I13" s="595"/>
    </row>
    <row r="14" spans="1:9" ht="12.75" customHeight="1" x14ac:dyDescent="0.2">
      <c r="A14" s="719">
        <v>1</v>
      </c>
      <c r="B14" s="1443" t="s">
        <v>566</v>
      </c>
      <c r="C14" s="1444"/>
      <c r="D14" s="595"/>
      <c r="E14" s="602"/>
      <c r="F14" s="602"/>
      <c r="G14" s="602"/>
      <c r="H14" s="602"/>
      <c r="I14" s="595"/>
    </row>
    <row r="15" spans="1:9" x14ac:dyDescent="0.2">
      <c r="A15" s="1440">
        <v>1.1000000000000001</v>
      </c>
      <c r="B15" s="1429" t="s">
        <v>567</v>
      </c>
      <c r="C15" s="1430"/>
      <c r="D15" s="720">
        <v>2279</v>
      </c>
      <c r="E15" s="642">
        <v>17000</v>
      </c>
      <c r="F15" s="642"/>
      <c r="G15" s="642">
        <f>E15+F15</f>
        <v>17000</v>
      </c>
      <c r="H15" s="642"/>
      <c r="I15" s="1445" t="s">
        <v>568</v>
      </c>
    </row>
    <row r="16" spans="1:9" x14ac:dyDescent="0.2">
      <c r="A16" s="1442"/>
      <c r="B16" s="1435"/>
      <c r="C16" s="1436"/>
      <c r="D16" s="718">
        <v>6422</v>
      </c>
      <c r="E16" s="721">
        <v>2210</v>
      </c>
      <c r="F16" s="642"/>
      <c r="G16" s="642">
        <f t="shared" ref="G16:G50" si="0">E16+F16</f>
        <v>2210</v>
      </c>
      <c r="H16" s="721"/>
      <c r="I16" s="1445"/>
    </row>
    <row r="17" spans="1:13" x14ac:dyDescent="0.2">
      <c r="A17" s="654">
        <v>1.2</v>
      </c>
      <c r="B17" s="1435" t="s">
        <v>569</v>
      </c>
      <c r="C17" s="1436"/>
      <c r="D17" s="720">
        <v>2279</v>
      </c>
      <c r="E17" s="642">
        <v>10000</v>
      </c>
      <c r="F17" s="642"/>
      <c r="G17" s="642">
        <f t="shared" si="0"/>
        <v>10000</v>
      </c>
      <c r="H17" s="642"/>
      <c r="I17" s="655" t="s">
        <v>568</v>
      </c>
    </row>
    <row r="18" spans="1:13" ht="12.75" customHeight="1" x14ac:dyDescent="0.2">
      <c r="A18" s="722">
        <v>2</v>
      </c>
      <c r="B18" s="1426" t="s">
        <v>570</v>
      </c>
      <c r="C18" s="1427"/>
      <c r="D18" s="718"/>
      <c r="E18" s="721"/>
      <c r="F18" s="642"/>
      <c r="G18" s="642"/>
      <c r="H18" s="721"/>
      <c r="I18" s="655"/>
      <c r="M18" s="723"/>
    </row>
    <row r="19" spans="1:13" ht="23.25" customHeight="1" x14ac:dyDescent="0.2">
      <c r="A19" s="654">
        <v>2.1</v>
      </c>
      <c r="B19" s="1437" t="s">
        <v>571</v>
      </c>
      <c r="C19" s="1438"/>
      <c r="D19" s="720">
        <v>2279</v>
      </c>
      <c r="E19" s="642">
        <v>3370</v>
      </c>
      <c r="F19" s="642"/>
      <c r="G19" s="642">
        <f t="shared" si="0"/>
        <v>3370</v>
      </c>
      <c r="H19" s="642"/>
      <c r="I19" s="655" t="s">
        <v>568</v>
      </c>
    </row>
    <row r="20" spans="1:13" x14ac:dyDescent="0.2">
      <c r="A20" s="722">
        <v>3</v>
      </c>
      <c r="B20" s="1426" t="s">
        <v>572</v>
      </c>
      <c r="C20" s="1427"/>
      <c r="D20" s="718"/>
      <c r="E20" s="721"/>
      <c r="F20" s="642"/>
      <c r="G20" s="642"/>
      <c r="H20" s="721"/>
      <c r="I20" s="655"/>
    </row>
    <row r="21" spans="1:13" ht="14.25" customHeight="1" x14ac:dyDescent="0.2">
      <c r="A21" s="1440">
        <v>3.1</v>
      </c>
      <c r="B21" s="1429" t="s">
        <v>573</v>
      </c>
      <c r="C21" s="1430"/>
      <c r="D21" s="718">
        <v>2279</v>
      </c>
      <c r="E21" s="721">
        <v>700</v>
      </c>
      <c r="F21" s="724"/>
      <c r="G21" s="642">
        <f>2220-1520</f>
        <v>700</v>
      </c>
      <c r="H21" s="721"/>
      <c r="I21" s="1405" t="s">
        <v>568</v>
      </c>
    </row>
    <row r="22" spans="1:13" ht="15" customHeight="1" x14ac:dyDescent="0.2">
      <c r="A22" s="1441"/>
      <c r="B22" s="1437"/>
      <c r="C22" s="1438"/>
      <c r="D22" s="718">
        <v>2264</v>
      </c>
      <c r="E22" s="721">
        <v>600</v>
      </c>
      <c r="F22" s="642"/>
      <c r="G22" s="642">
        <v>600</v>
      </c>
      <c r="H22" s="721"/>
      <c r="I22" s="1406"/>
    </row>
    <row r="23" spans="1:13" ht="15" customHeight="1" x14ac:dyDescent="0.2">
      <c r="A23" s="1442"/>
      <c r="B23" s="1435"/>
      <c r="C23" s="1436"/>
      <c r="D23" s="725">
        <v>2314</v>
      </c>
      <c r="E23" s="726">
        <v>920</v>
      </c>
      <c r="F23" s="642"/>
      <c r="G23" s="642">
        <f t="shared" si="0"/>
        <v>920</v>
      </c>
      <c r="H23" s="721"/>
      <c r="I23" s="1407"/>
    </row>
    <row r="24" spans="1:13" ht="11.25" customHeight="1" x14ac:dyDescent="0.2">
      <c r="A24" s="722">
        <v>4</v>
      </c>
      <c r="B24" s="1431" t="s">
        <v>574</v>
      </c>
      <c r="C24" s="1432"/>
      <c r="D24" s="727"/>
      <c r="E24" s="721"/>
      <c r="F24" s="642"/>
      <c r="G24" s="642"/>
      <c r="H24" s="721"/>
      <c r="I24" s="655"/>
    </row>
    <row r="25" spans="1:13" x14ac:dyDescent="0.2">
      <c r="A25" s="653">
        <v>4.0999999999999996</v>
      </c>
      <c r="B25" s="1433" t="s">
        <v>575</v>
      </c>
      <c r="C25" s="1434"/>
      <c r="D25" s="728">
        <v>2279</v>
      </c>
      <c r="E25" s="642">
        <v>10000</v>
      </c>
      <c r="F25" s="642"/>
      <c r="G25" s="642">
        <f t="shared" si="0"/>
        <v>10000</v>
      </c>
      <c r="H25" s="642"/>
      <c r="I25" s="655" t="s">
        <v>568</v>
      </c>
    </row>
    <row r="26" spans="1:13" ht="24" customHeight="1" x14ac:dyDescent="0.2">
      <c r="A26" s="653">
        <v>4.2</v>
      </c>
      <c r="B26" s="1394" t="s">
        <v>576</v>
      </c>
      <c r="C26" s="1395"/>
      <c r="D26" s="728">
        <v>2279</v>
      </c>
      <c r="E26" s="642">
        <v>350000</v>
      </c>
      <c r="F26" s="642"/>
      <c r="G26" s="642">
        <f t="shared" si="0"/>
        <v>350000</v>
      </c>
      <c r="H26" s="642"/>
      <c r="I26" s="655" t="s">
        <v>568</v>
      </c>
    </row>
    <row r="27" spans="1:13" ht="24" customHeight="1" x14ac:dyDescent="0.2">
      <c r="A27" s="653">
        <v>4.3</v>
      </c>
      <c r="B27" s="1394" t="s">
        <v>577</v>
      </c>
      <c r="C27" s="1395"/>
      <c r="D27" s="728">
        <v>2279</v>
      </c>
      <c r="E27" s="642">
        <v>30000</v>
      </c>
      <c r="F27" s="642"/>
      <c r="G27" s="642">
        <f t="shared" si="0"/>
        <v>30000</v>
      </c>
      <c r="H27" s="642"/>
      <c r="I27" s="655" t="s">
        <v>568</v>
      </c>
    </row>
    <row r="28" spans="1:13" x14ac:dyDescent="0.2">
      <c r="A28" s="653">
        <v>4.4000000000000004</v>
      </c>
      <c r="B28" s="1394" t="s">
        <v>578</v>
      </c>
      <c r="C28" s="1395"/>
      <c r="D28" s="728">
        <v>2279</v>
      </c>
      <c r="E28" s="642">
        <v>277</v>
      </c>
      <c r="F28" s="642"/>
      <c r="G28" s="642">
        <f t="shared" si="0"/>
        <v>277</v>
      </c>
      <c r="H28" s="642"/>
      <c r="I28" s="655" t="s">
        <v>568</v>
      </c>
    </row>
    <row r="29" spans="1:13" x14ac:dyDescent="0.2">
      <c r="A29" s="653">
        <v>4.5</v>
      </c>
      <c r="B29" s="1394" t="s">
        <v>579</v>
      </c>
      <c r="C29" s="1395"/>
      <c r="D29" s="728">
        <v>2279</v>
      </c>
      <c r="E29" s="642">
        <v>90000</v>
      </c>
      <c r="F29" s="642"/>
      <c r="G29" s="642">
        <f t="shared" si="0"/>
        <v>90000</v>
      </c>
      <c r="H29" s="642"/>
      <c r="I29" s="655" t="s">
        <v>568</v>
      </c>
    </row>
    <row r="30" spans="1:13" x14ac:dyDescent="0.2">
      <c r="A30" s="729">
        <v>4.5999999999999996</v>
      </c>
      <c r="B30" s="1394" t="s">
        <v>580</v>
      </c>
      <c r="C30" s="1395"/>
      <c r="D30" s="730">
        <v>2279</v>
      </c>
      <c r="E30" s="642">
        <f>90000+10000</f>
        <v>100000</v>
      </c>
      <c r="F30" s="642"/>
      <c r="G30" s="642">
        <f t="shared" si="0"/>
        <v>100000</v>
      </c>
      <c r="H30" s="642"/>
      <c r="I30" s="655" t="s">
        <v>568</v>
      </c>
    </row>
    <row r="31" spans="1:13" ht="12.75" customHeight="1" x14ac:dyDescent="0.2">
      <c r="A31" s="731">
        <v>5</v>
      </c>
      <c r="B31" s="1426" t="s">
        <v>581</v>
      </c>
      <c r="C31" s="1427"/>
      <c r="D31" s="732"/>
      <c r="E31" s="721"/>
      <c r="F31" s="642"/>
      <c r="G31" s="642"/>
      <c r="H31" s="721"/>
      <c r="I31" s="733"/>
    </row>
    <row r="32" spans="1:13" ht="24" customHeight="1" x14ac:dyDescent="0.2">
      <c r="A32" s="729">
        <v>5.0999999999999996</v>
      </c>
      <c r="B32" s="1394" t="s">
        <v>582</v>
      </c>
      <c r="C32" s="1395"/>
      <c r="D32" s="730">
        <v>2279</v>
      </c>
      <c r="E32" s="642">
        <v>15000</v>
      </c>
      <c r="F32" s="642"/>
      <c r="G32" s="642">
        <f t="shared" si="0"/>
        <v>15000</v>
      </c>
      <c r="H32" s="642"/>
      <c r="I32" s="655" t="s">
        <v>568</v>
      </c>
    </row>
    <row r="33" spans="1:9" ht="37.5" customHeight="1" x14ac:dyDescent="0.2">
      <c r="A33" s="729">
        <v>5.2</v>
      </c>
      <c r="B33" s="1394" t="s">
        <v>583</v>
      </c>
      <c r="C33" s="1395"/>
      <c r="D33" s="730">
        <v>2279</v>
      </c>
      <c r="E33" s="642">
        <v>10000</v>
      </c>
      <c r="F33" s="642">
        <v>-2100</v>
      </c>
      <c r="G33" s="642">
        <f t="shared" si="0"/>
        <v>7900</v>
      </c>
      <c r="H33" s="642"/>
      <c r="I33" s="655" t="s">
        <v>568</v>
      </c>
    </row>
    <row r="34" spans="1:9" x14ac:dyDescent="0.2">
      <c r="A34" s="731">
        <v>6</v>
      </c>
      <c r="B34" s="1426" t="s">
        <v>584</v>
      </c>
      <c r="C34" s="1427"/>
      <c r="D34" s="730"/>
      <c r="E34" s="642"/>
      <c r="F34" s="642"/>
      <c r="G34" s="642"/>
      <c r="H34" s="642"/>
      <c r="I34" s="733"/>
    </row>
    <row r="35" spans="1:9" x14ac:dyDescent="0.2">
      <c r="A35" s="734">
        <v>6.1</v>
      </c>
      <c r="B35" s="1394" t="s">
        <v>585</v>
      </c>
      <c r="C35" s="1395"/>
      <c r="D35" s="730">
        <v>2279</v>
      </c>
      <c r="E35" s="642">
        <v>712</v>
      </c>
      <c r="F35" s="642"/>
      <c r="G35" s="642">
        <f t="shared" si="0"/>
        <v>712</v>
      </c>
      <c r="H35" s="642"/>
      <c r="I35" s="655" t="s">
        <v>568</v>
      </c>
    </row>
    <row r="36" spans="1:9" ht="36.75" customHeight="1" x14ac:dyDescent="0.2">
      <c r="A36" s="729">
        <v>6.2</v>
      </c>
      <c r="B36" s="1394" t="s">
        <v>586</v>
      </c>
      <c r="C36" s="1395"/>
      <c r="D36" s="730">
        <v>2279</v>
      </c>
      <c r="E36" s="642">
        <v>20000</v>
      </c>
      <c r="F36" s="642"/>
      <c r="G36" s="642">
        <f t="shared" si="0"/>
        <v>20000</v>
      </c>
      <c r="H36" s="642"/>
      <c r="I36" s="655" t="s">
        <v>568</v>
      </c>
    </row>
    <row r="37" spans="1:9" x14ac:dyDescent="0.2">
      <c r="A37" s="729">
        <v>6.3</v>
      </c>
      <c r="B37" s="1394" t="s">
        <v>587</v>
      </c>
      <c r="C37" s="1395"/>
      <c r="D37" s="730">
        <v>2279</v>
      </c>
      <c r="E37" s="642">
        <v>10000</v>
      </c>
      <c r="F37" s="642"/>
      <c r="G37" s="642">
        <f t="shared" si="0"/>
        <v>10000</v>
      </c>
      <c r="H37" s="642"/>
      <c r="I37" s="655" t="s">
        <v>568</v>
      </c>
    </row>
    <row r="38" spans="1:9" x14ac:dyDescent="0.2">
      <c r="A38" s="729">
        <v>6.4</v>
      </c>
      <c r="B38" s="1394" t="s">
        <v>588</v>
      </c>
      <c r="C38" s="1395"/>
      <c r="D38" s="730">
        <v>2279</v>
      </c>
      <c r="E38" s="642">
        <v>12100</v>
      </c>
      <c r="F38" s="642"/>
      <c r="G38" s="642">
        <f t="shared" si="0"/>
        <v>12100</v>
      </c>
      <c r="H38" s="642"/>
      <c r="I38" s="655" t="s">
        <v>568</v>
      </c>
    </row>
    <row r="39" spans="1:9" x14ac:dyDescent="0.2">
      <c r="A39" s="729">
        <v>6.5</v>
      </c>
      <c r="B39" s="1394" t="s">
        <v>589</v>
      </c>
      <c r="C39" s="1395"/>
      <c r="D39" s="730">
        <v>2279</v>
      </c>
      <c r="E39" s="642">
        <v>35000</v>
      </c>
      <c r="F39" s="642"/>
      <c r="G39" s="642">
        <f t="shared" si="0"/>
        <v>35000</v>
      </c>
      <c r="H39" s="642"/>
      <c r="I39" s="655" t="s">
        <v>568</v>
      </c>
    </row>
    <row r="40" spans="1:9" ht="23.25" customHeight="1" x14ac:dyDescent="0.2">
      <c r="A40" s="729">
        <v>6.6</v>
      </c>
      <c r="B40" s="1394" t="s">
        <v>590</v>
      </c>
      <c r="C40" s="1395"/>
      <c r="D40" s="730">
        <v>2279</v>
      </c>
      <c r="E40" s="642">
        <v>0</v>
      </c>
      <c r="F40" s="735"/>
      <c r="G40" s="642">
        <f t="shared" si="0"/>
        <v>0</v>
      </c>
      <c r="H40" s="642"/>
      <c r="I40" s="655" t="s">
        <v>568</v>
      </c>
    </row>
    <row r="41" spans="1:9" ht="23.25" customHeight="1" x14ac:dyDescent="0.2">
      <c r="A41" s="736" t="s">
        <v>591</v>
      </c>
      <c r="B41" s="1394" t="s">
        <v>592</v>
      </c>
      <c r="C41" s="1395"/>
      <c r="D41" s="730">
        <v>2279</v>
      </c>
      <c r="E41" s="642">
        <v>15000</v>
      </c>
      <c r="F41" s="735"/>
      <c r="G41" s="642">
        <f t="shared" si="0"/>
        <v>15000</v>
      </c>
      <c r="H41" s="642"/>
      <c r="I41" s="655" t="s">
        <v>568</v>
      </c>
    </row>
    <row r="42" spans="1:9" x14ac:dyDescent="0.2">
      <c r="A42" s="737">
        <v>6.7</v>
      </c>
      <c r="B42" s="1394" t="s">
        <v>593</v>
      </c>
      <c r="C42" s="1395"/>
      <c r="D42" s="730">
        <v>2279</v>
      </c>
      <c r="E42" s="642">
        <v>30300</v>
      </c>
      <c r="F42" s="735"/>
      <c r="G42" s="642">
        <f t="shared" si="0"/>
        <v>30300</v>
      </c>
      <c r="H42" s="642"/>
      <c r="I42" s="655" t="s">
        <v>568</v>
      </c>
    </row>
    <row r="43" spans="1:9" x14ac:dyDescent="0.2">
      <c r="A43" s="729">
        <v>6.8</v>
      </c>
      <c r="B43" s="1394" t="s">
        <v>594</v>
      </c>
      <c r="C43" s="1395"/>
      <c r="D43" s="730">
        <v>2279</v>
      </c>
      <c r="E43" s="642">
        <v>23000</v>
      </c>
      <c r="F43" s="735"/>
      <c r="G43" s="642">
        <f t="shared" si="0"/>
        <v>23000</v>
      </c>
      <c r="H43" s="642"/>
      <c r="I43" s="655" t="s">
        <v>568</v>
      </c>
    </row>
    <row r="44" spans="1:9" x14ac:dyDescent="0.2">
      <c r="A44" s="729">
        <v>6.9</v>
      </c>
      <c r="B44" s="1394" t="s">
        <v>595</v>
      </c>
      <c r="C44" s="1395"/>
      <c r="D44" s="730">
        <v>2279</v>
      </c>
      <c r="E44" s="642">
        <v>3519</v>
      </c>
      <c r="F44" s="735"/>
      <c r="G44" s="642">
        <f t="shared" si="0"/>
        <v>3519</v>
      </c>
      <c r="H44" s="642"/>
      <c r="I44" s="655" t="s">
        <v>568</v>
      </c>
    </row>
    <row r="45" spans="1:9" ht="12.75" customHeight="1" x14ac:dyDescent="0.2">
      <c r="A45" s="738">
        <v>7</v>
      </c>
      <c r="B45" s="1426" t="s">
        <v>596</v>
      </c>
      <c r="C45" s="1427"/>
      <c r="D45" s="730"/>
      <c r="E45" s="642"/>
      <c r="F45" s="735"/>
      <c r="G45" s="642"/>
      <c r="H45" s="642"/>
      <c r="I45" s="733"/>
    </row>
    <row r="46" spans="1:9" x14ac:dyDescent="0.2">
      <c r="A46" s="739">
        <v>7.1</v>
      </c>
      <c r="B46" s="1429" t="s">
        <v>597</v>
      </c>
      <c r="C46" s="1430"/>
      <c r="D46" s="740">
        <v>2279</v>
      </c>
      <c r="E46" s="642">
        <v>2500</v>
      </c>
      <c r="F46" s="735"/>
      <c r="G46" s="642">
        <f t="shared" si="0"/>
        <v>2500</v>
      </c>
      <c r="H46" s="642"/>
      <c r="I46" s="655" t="s">
        <v>568</v>
      </c>
    </row>
    <row r="47" spans="1:9" ht="13.5" customHeight="1" x14ac:dyDescent="0.2">
      <c r="A47" s="738">
        <v>8</v>
      </c>
      <c r="B47" s="1426" t="s">
        <v>598</v>
      </c>
      <c r="C47" s="1427"/>
      <c r="D47" s="730"/>
      <c r="E47" s="642"/>
      <c r="F47" s="735"/>
      <c r="G47" s="642"/>
      <c r="H47" s="642"/>
      <c r="I47" s="733"/>
    </row>
    <row r="48" spans="1:9" x14ac:dyDescent="0.2">
      <c r="A48" s="729">
        <v>8.1</v>
      </c>
      <c r="B48" s="1394" t="s">
        <v>599</v>
      </c>
      <c r="C48" s="1395"/>
      <c r="D48" s="730">
        <v>2279</v>
      </c>
      <c r="E48" s="642">
        <v>48000</v>
      </c>
      <c r="F48" s="735"/>
      <c r="G48" s="642">
        <f t="shared" si="0"/>
        <v>48000</v>
      </c>
      <c r="H48" s="642"/>
      <c r="I48" s="655" t="s">
        <v>568</v>
      </c>
    </row>
    <row r="49" spans="1:9" x14ac:dyDescent="0.2">
      <c r="A49" s="729">
        <v>8.1999999999999993</v>
      </c>
      <c r="B49" s="1394" t="s">
        <v>600</v>
      </c>
      <c r="C49" s="1395"/>
      <c r="D49" s="730">
        <v>2279</v>
      </c>
      <c r="E49" s="642">
        <v>48000</v>
      </c>
      <c r="F49" s="735"/>
      <c r="G49" s="642">
        <f t="shared" si="0"/>
        <v>48000</v>
      </c>
      <c r="H49" s="642"/>
      <c r="I49" s="655" t="s">
        <v>568</v>
      </c>
    </row>
    <row r="50" spans="1:9" x14ac:dyDescent="0.2">
      <c r="A50" s="738">
        <v>9</v>
      </c>
      <c r="B50" s="1426" t="s">
        <v>601</v>
      </c>
      <c r="C50" s="1427"/>
      <c r="D50" s="730">
        <v>2279</v>
      </c>
      <c r="E50" s="642">
        <f>90000-11436</f>
        <v>78564</v>
      </c>
      <c r="F50" s="642"/>
      <c r="G50" s="642">
        <f t="shared" si="0"/>
        <v>78564</v>
      </c>
      <c r="H50" s="642"/>
      <c r="I50" s="655" t="s">
        <v>568</v>
      </c>
    </row>
    <row r="51" spans="1:9" x14ac:dyDescent="0.2">
      <c r="A51" s="634"/>
      <c r="B51" s="634"/>
      <c r="C51" s="634"/>
      <c r="D51" s="741"/>
      <c r="E51" s="635"/>
      <c r="F51" s="635"/>
      <c r="G51" s="635"/>
      <c r="H51" s="635"/>
      <c r="I51" s="742"/>
    </row>
    <row r="52" spans="1:9" x14ac:dyDescent="0.2">
      <c r="A52" s="1428" t="s">
        <v>565</v>
      </c>
      <c r="B52" s="1428"/>
      <c r="C52" s="652" t="s">
        <v>561</v>
      </c>
      <c r="D52" s="634"/>
      <c r="E52" s="743"/>
      <c r="F52" s="743"/>
      <c r="G52" s="743"/>
      <c r="H52" s="743"/>
      <c r="I52" s="744"/>
    </row>
    <row r="53" spans="1:9" x14ac:dyDescent="0.2">
      <c r="A53" s="1428" t="s">
        <v>357</v>
      </c>
      <c r="B53" s="1428"/>
      <c r="C53" s="745" t="s">
        <v>558</v>
      </c>
      <c r="D53" s="652"/>
      <c r="E53" s="743"/>
      <c r="F53" s="743"/>
      <c r="G53" s="743"/>
      <c r="H53" s="743"/>
      <c r="I53" s="744"/>
    </row>
    <row r="54" spans="1:9" ht="12" customHeight="1" x14ac:dyDescent="0.2">
      <c r="A54" s="1410" t="s">
        <v>358</v>
      </c>
      <c r="B54" s="1412" t="s">
        <v>359</v>
      </c>
      <c r="C54" s="1413"/>
      <c r="D54" s="1367" t="s">
        <v>360</v>
      </c>
      <c r="E54" s="1387" t="s">
        <v>361</v>
      </c>
      <c r="F54" s="1387" t="s">
        <v>362</v>
      </c>
      <c r="G54" s="1387" t="s">
        <v>363</v>
      </c>
      <c r="H54" s="1387" t="s">
        <v>316</v>
      </c>
      <c r="I54" s="1389" t="s">
        <v>364</v>
      </c>
    </row>
    <row r="55" spans="1:9" ht="33.75" customHeight="1" x14ac:dyDescent="0.2">
      <c r="A55" s="1411"/>
      <c r="B55" s="1414"/>
      <c r="C55" s="1415"/>
      <c r="D55" s="1368"/>
      <c r="E55" s="1388"/>
      <c r="F55" s="1388"/>
      <c r="G55" s="1388"/>
      <c r="H55" s="1388"/>
      <c r="I55" s="1390"/>
    </row>
    <row r="56" spans="1:9" x14ac:dyDescent="0.2">
      <c r="A56" s="1391" t="s">
        <v>536</v>
      </c>
      <c r="B56" s="1392"/>
      <c r="C56" s="1393"/>
      <c r="D56" s="656"/>
      <c r="E56" s="602">
        <f>SUM(E57:E95)</f>
        <v>467413</v>
      </c>
      <c r="F56" s="602">
        <f>SUM(F57:F95)</f>
        <v>27100</v>
      </c>
      <c r="G56" s="602">
        <f>SUM(G57:G95)</f>
        <v>494513</v>
      </c>
      <c r="H56" s="602"/>
      <c r="I56" s="718"/>
    </row>
    <row r="57" spans="1:9" x14ac:dyDescent="0.2">
      <c r="A57" s="653">
        <v>1</v>
      </c>
      <c r="B57" s="1394" t="s">
        <v>602</v>
      </c>
      <c r="C57" s="1395"/>
      <c r="D57" s="720">
        <v>2279</v>
      </c>
      <c r="E57" s="642">
        <f>70000+1925</f>
        <v>71925</v>
      </c>
      <c r="F57" s="642"/>
      <c r="G57" s="642">
        <f>E57+F57</f>
        <v>71925</v>
      </c>
      <c r="H57" s="642"/>
      <c r="I57" s="655" t="s">
        <v>568</v>
      </c>
    </row>
    <row r="58" spans="1:9" x14ac:dyDescent="0.2">
      <c r="A58" s="653">
        <v>2</v>
      </c>
      <c r="B58" s="1394" t="s">
        <v>603</v>
      </c>
      <c r="C58" s="1395"/>
      <c r="D58" s="728">
        <v>2279</v>
      </c>
      <c r="E58" s="642">
        <v>65000</v>
      </c>
      <c r="F58" s="642"/>
      <c r="G58" s="642">
        <f t="shared" ref="G58:G95" si="1">E58+F58</f>
        <v>65000</v>
      </c>
      <c r="H58" s="642"/>
      <c r="I58" s="655" t="s">
        <v>568</v>
      </c>
    </row>
    <row r="59" spans="1:9" ht="24" x14ac:dyDescent="0.2">
      <c r="A59" s="653">
        <v>3</v>
      </c>
      <c r="B59" s="1394" t="s">
        <v>604</v>
      </c>
      <c r="C59" s="1395"/>
      <c r="D59" s="728">
        <v>2279</v>
      </c>
      <c r="E59" s="642">
        <v>50000</v>
      </c>
      <c r="F59" s="642">
        <v>25000</v>
      </c>
      <c r="G59" s="642">
        <f t="shared" si="1"/>
        <v>75000</v>
      </c>
      <c r="H59" s="642" t="s">
        <v>605</v>
      </c>
      <c r="I59" s="655" t="s">
        <v>568</v>
      </c>
    </row>
    <row r="60" spans="1:9" x14ac:dyDescent="0.2">
      <c r="A60" s="653">
        <v>4</v>
      </c>
      <c r="B60" s="1394" t="s">
        <v>606</v>
      </c>
      <c r="C60" s="1395"/>
      <c r="D60" s="728">
        <v>2279</v>
      </c>
      <c r="E60" s="642">
        <v>20000</v>
      </c>
      <c r="F60" s="642"/>
      <c r="G60" s="642">
        <f t="shared" si="1"/>
        <v>20000</v>
      </c>
      <c r="H60" s="642"/>
      <c r="I60" s="655" t="s">
        <v>568</v>
      </c>
    </row>
    <row r="61" spans="1:9" x14ac:dyDescent="0.2">
      <c r="A61" s="653">
        <v>5</v>
      </c>
      <c r="B61" s="1394" t="s">
        <v>607</v>
      </c>
      <c r="C61" s="1395"/>
      <c r="D61" s="728">
        <v>2279</v>
      </c>
      <c r="E61" s="642">
        <f>5000+700</f>
        <v>5700</v>
      </c>
      <c r="F61" s="642"/>
      <c r="G61" s="642">
        <f t="shared" si="1"/>
        <v>5700</v>
      </c>
      <c r="H61" s="642"/>
      <c r="I61" s="655" t="s">
        <v>568</v>
      </c>
    </row>
    <row r="62" spans="1:9" x14ac:dyDescent="0.2">
      <c r="A62" s="653">
        <v>6</v>
      </c>
      <c r="B62" s="1394" t="s">
        <v>608</v>
      </c>
      <c r="C62" s="1395"/>
      <c r="D62" s="728">
        <v>2279</v>
      </c>
      <c r="E62" s="642">
        <v>5000</v>
      </c>
      <c r="F62" s="642"/>
      <c r="G62" s="642">
        <f t="shared" si="1"/>
        <v>5000</v>
      </c>
      <c r="H62" s="642"/>
      <c r="I62" s="655" t="s">
        <v>568</v>
      </c>
    </row>
    <row r="63" spans="1:9" ht="24" customHeight="1" x14ac:dyDescent="0.2">
      <c r="A63" s="653">
        <v>7</v>
      </c>
      <c r="B63" s="1394" t="s">
        <v>609</v>
      </c>
      <c r="C63" s="1395"/>
      <c r="D63" s="728">
        <v>2279</v>
      </c>
      <c r="E63" s="642">
        <v>700</v>
      </c>
      <c r="F63" s="642"/>
      <c r="G63" s="642">
        <f t="shared" si="1"/>
        <v>700</v>
      </c>
      <c r="H63" s="642"/>
      <c r="I63" s="655" t="s">
        <v>568</v>
      </c>
    </row>
    <row r="64" spans="1:9" ht="23.25" customHeight="1" x14ac:dyDescent="0.2">
      <c r="A64" s="653">
        <v>8</v>
      </c>
      <c r="B64" s="1394" t="s">
        <v>610</v>
      </c>
      <c r="C64" s="1395"/>
      <c r="D64" s="728">
        <v>2279</v>
      </c>
      <c r="E64" s="642">
        <v>730</v>
      </c>
      <c r="F64" s="642"/>
      <c r="G64" s="642">
        <f t="shared" si="1"/>
        <v>730</v>
      </c>
      <c r="H64" s="642"/>
      <c r="I64" s="655" t="s">
        <v>568</v>
      </c>
    </row>
    <row r="65" spans="1:9" ht="24.75" customHeight="1" x14ac:dyDescent="0.2">
      <c r="A65" s="653">
        <v>9</v>
      </c>
      <c r="B65" s="1394" t="s">
        <v>611</v>
      </c>
      <c r="C65" s="1395"/>
      <c r="D65" s="728">
        <v>2279</v>
      </c>
      <c r="E65" s="642">
        <v>6000</v>
      </c>
      <c r="F65" s="642"/>
      <c r="G65" s="642">
        <f t="shared" si="1"/>
        <v>6000</v>
      </c>
      <c r="H65" s="642"/>
      <c r="I65" s="655" t="s">
        <v>568</v>
      </c>
    </row>
    <row r="66" spans="1:9" x14ac:dyDescent="0.2">
      <c r="A66" s="653">
        <v>10</v>
      </c>
      <c r="B66" s="1424" t="s">
        <v>612</v>
      </c>
      <c r="C66" s="1425"/>
      <c r="D66" s="728">
        <v>2279</v>
      </c>
      <c r="E66" s="642">
        <v>756</v>
      </c>
      <c r="F66" s="642"/>
      <c r="G66" s="642">
        <f t="shared" si="1"/>
        <v>756</v>
      </c>
      <c r="H66" s="642"/>
      <c r="I66" s="655" t="s">
        <v>568</v>
      </c>
    </row>
    <row r="67" spans="1:9" ht="24" customHeight="1" x14ac:dyDescent="0.2">
      <c r="A67" s="653">
        <v>11</v>
      </c>
      <c r="B67" s="1394" t="s">
        <v>613</v>
      </c>
      <c r="C67" s="1395"/>
      <c r="D67" s="728">
        <v>2279</v>
      </c>
      <c r="E67" s="642">
        <v>1000</v>
      </c>
      <c r="F67" s="642"/>
      <c r="G67" s="642">
        <f t="shared" si="1"/>
        <v>1000</v>
      </c>
      <c r="H67" s="642"/>
      <c r="I67" s="655" t="s">
        <v>568</v>
      </c>
    </row>
    <row r="68" spans="1:9" x14ac:dyDescent="0.2">
      <c r="A68" s="653">
        <v>12</v>
      </c>
      <c r="B68" s="1394" t="s">
        <v>614</v>
      </c>
      <c r="C68" s="1395"/>
      <c r="D68" s="728">
        <v>2279</v>
      </c>
      <c r="E68" s="642">
        <v>10000</v>
      </c>
      <c r="F68" s="642"/>
      <c r="G68" s="642">
        <f t="shared" si="1"/>
        <v>10000</v>
      </c>
      <c r="H68" s="642"/>
      <c r="I68" s="655" t="s">
        <v>568</v>
      </c>
    </row>
    <row r="69" spans="1:9" x14ac:dyDescent="0.2">
      <c r="A69" s="653">
        <v>13</v>
      </c>
      <c r="B69" s="1394" t="s">
        <v>615</v>
      </c>
      <c r="C69" s="1395"/>
      <c r="D69" s="728">
        <v>2279</v>
      </c>
      <c r="E69" s="642">
        <v>8100</v>
      </c>
      <c r="F69" s="642"/>
      <c r="G69" s="642">
        <f t="shared" si="1"/>
        <v>8100</v>
      </c>
      <c r="H69" s="642"/>
      <c r="I69" s="655" t="s">
        <v>568</v>
      </c>
    </row>
    <row r="70" spans="1:9" x14ac:dyDescent="0.2">
      <c r="A70" s="653">
        <v>14</v>
      </c>
      <c r="B70" s="1394" t="s">
        <v>616</v>
      </c>
      <c r="C70" s="1395"/>
      <c r="D70" s="728">
        <v>2279</v>
      </c>
      <c r="E70" s="642">
        <v>242</v>
      </c>
      <c r="F70" s="642"/>
      <c r="G70" s="642">
        <f t="shared" si="1"/>
        <v>242</v>
      </c>
      <c r="H70" s="642"/>
      <c r="I70" s="655" t="s">
        <v>568</v>
      </c>
    </row>
    <row r="71" spans="1:9" ht="24" customHeight="1" x14ac:dyDescent="0.2">
      <c r="A71" s="653">
        <v>15</v>
      </c>
      <c r="B71" s="1394" t="s">
        <v>617</v>
      </c>
      <c r="C71" s="1395"/>
      <c r="D71" s="728">
        <v>2279</v>
      </c>
      <c r="E71" s="642">
        <v>8000</v>
      </c>
      <c r="F71" s="642"/>
      <c r="G71" s="642">
        <f t="shared" si="1"/>
        <v>8000</v>
      </c>
      <c r="H71" s="642"/>
      <c r="I71" s="655" t="s">
        <v>568</v>
      </c>
    </row>
    <row r="72" spans="1:9" x14ac:dyDescent="0.2">
      <c r="A72" s="653">
        <v>16</v>
      </c>
      <c r="B72" s="1394" t="s">
        <v>618</v>
      </c>
      <c r="C72" s="1395"/>
      <c r="D72" s="728">
        <v>2279</v>
      </c>
      <c r="E72" s="642">
        <v>500</v>
      </c>
      <c r="F72" s="642"/>
      <c r="G72" s="642">
        <f t="shared" si="1"/>
        <v>500</v>
      </c>
      <c r="H72" s="642"/>
      <c r="I72" s="655" t="s">
        <v>568</v>
      </c>
    </row>
    <row r="73" spans="1:9" x14ac:dyDescent="0.2">
      <c r="A73" s="746">
        <v>17</v>
      </c>
      <c r="B73" s="1420" t="s">
        <v>619</v>
      </c>
      <c r="C73" s="1421"/>
      <c r="D73" s="725">
        <v>2279</v>
      </c>
      <c r="E73" s="642">
        <v>1423</v>
      </c>
      <c r="F73" s="642"/>
      <c r="G73" s="642">
        <f t="shared" si="1"/>
        <v>1423</v>
      </c>
      <c r="H73" s="642"/>
      <c r="I73" s="655" t="s">
        <v>568</v>
      </c>
    </row>
    <row r="74" spans="1:9" x14ac:dyDescent="0.2">
      <c r="A74" s="746">
        <v>18</v>
      </c>
      <c r="B74" s="1422" t="s">
        <v>620</v>
      </c>
      <c r="C74" s="1423"/>
      <c r="D74" s="725">
        <v>2279</v>
      </c>
      <c r="E74" s="642">
        <v>1500</v>
      </c>
      <c r="F74" s="642"/>
      <c r="G74" s="642">
        <f t="shared" si="1"/>
        <v>1500</v>
      </c>
      <c r="H74" s="642"/>
      <c r="I74" s="655" t="s">
        <v>568</v>
      </c>
    </row>
    <row r="75" spans="1:9" x14ac:dyDescent="0.2">
      <c r="A75" s="653">
        <v>19</v>
      </c>
      <c r="B75" s="1394" t="s">
        <v>621</v>
      </c>
      <c r="C75" s="1395"/>
      <c r="D75" s="728">
        <v>2279</v>
      </c>
      <c r="E75" s="642">
        <v>7140</v>
      </c>
      <c r="F75" s="642"/>
      <c r="G75" s="642">
        <f t="shared" si="1"/>
        <v>7140</v>
      </c>
      <c r="H75" s="642"/>
      <c r="I75" s="655" t="s">
        <v>568</v>
      </c>
    </row>
    <row r="76" spans="1:9" x14ac:dyDescent="0.2">
      <c r="A76" s="653">
        <v>20</v>
      </c>
      <c r="B76" s="1394" t="s">
        <v>622</v>
      </c>
      <c r="C76" s="1395"/>
      <c r="D76" s="728">
        <v>2279</v>
      </c>
      <c r="E76" s="642">
        <v>6980</v>
      </c>
      <c r="F76" s="642"/>
      <c r="G76" s="642">
        <f t="shared" si="1"/>
        <v>6980</v>
      </c>
      <c r="H76" s="642"/>
      <c r="I76" s="655" t="s">
        <v>568</v>
      </c>
    </row>
    <row r="77" spans="1:9" x14ac:dyDescent="0.2">
      <c r="A77" s="653">
        <v>21</v>
      </c>
      <c r="B77" s="1394" t="s">
        <v>623</v>
      </c>
      <c r="C77" s="1395"/>
      <c r="D77" s="728">
        <v>2279</v>
      </c>
      <c r="E77" s="642">
        <v>400</v>
      </c>
      <c r="F77" s="642"/>
      <c r="G77" s="642">
        <f t="shared" si="1"/>
        <v>400</v>
      </c>
      <c r="H77" s="642"/>
      <c r="I77" s="655" t="s">
        <v>568</v>
      </c>
    </row>
    <row r="78" spans="1:9" x14ac:dyDescent="0.2">
      <c r="A78" s="653">
        <v>22</v>
      </c>
      <c r="B78" s="1394" t="s">
        <v>624</v>
      </c>
      <c r="C78" s="1395"/>
      <c r="D78" s="728">
        <v>2279</v>
      </c>
      <c r="E78" s="642">
        <v>150</v>
      </c>
      <c r="F78" s="642"/>
      <c r="G78" s="642">
        <f t="shared" si="1"/>
        <v>150</v>
      </c>
      <c r="H78" s="642"/>
      <c r="I78" s="655" t="s">
        <v>568</v>
      </c>
    </row>
    <row r="79" spans="1:9" x14ac:dyDescent="0.2">
      <c r="A79" s="653">
        <v>23</v>
      </c>
      <c r="B79" s="1394" t="s">
        <v>625</v>
      </c>
      <c r="C79" s="1395"/>
      <c r="D79" s="728">
        <v>2279</v>
      </c>
      <c r="E79" s="642">
        <v>1542</v>
      </c>
      <c r="F79" s="642"/>
      <c r="G79" s="642">
        <f t="shared" si="1"/>
        <v>1542</v>
      </c>
      <c r="H79" s="642"/>
      <c r="I79" s="655" t="s">
        <v>568</v>
      </c>
    </row>
    <row r="80" spans="1:9" x14ac:dyDescent="0.2">
      <c r="A80" s="653">
        <v>24</v>
      </c>
      <c r="B80" s="1394" t="s">
        <v>626</v>
      </c>
      <c r="C80" s="1395"/>
      <c r="D80" s="728">
        <v>2279</v>
      </c>
      <c r="E80" s="642">
        <v>75</v>
      </c>
      <c r="F80" s="642"/>
      <c r="G80" s="642">
        <f t="shared" si="1"/>
        <v>75</v>
      </c>
      <c r="H80" s="642"/>
      <c r="I80" s="655" t="s">
        <v>568</v>
      </c>
    </row>
    <row r="81" spans="1:9" x14ac:dyDescent="0.2">
      <c r="A81" s="653">
        <v>25</v>
      </c>
      <c r="B81" s="1394" t="s">
        <v>627</v>
      </c>
      <c r="C81" s="1395"/>
      <c r="D81" s="728">
        <v>2279</v>
      </c>
      <c r="E81" s="642">
        <v>421</v>
      </c>
      <c r="F81" s="642"/>
      <c r="G81" s="642">
        <f t="shared" si="1"/>
        <v>421</v>
      </c>
      <c r="H81" s="642"/>
      <c r="I81" s="655" t="s">
        <v>568</v>
      </c>
    </row>
    <row r="82" spans="1:9" x14ac:dyDescent="0.2">
      <c r="A82" s="653">
        <v>26</v>
      </c>
      <c r="B82" s="1394" t="s">
        <v>628</v>
      </c>
      <c r="C82" s="1395"/>
      <c r="D82" s="728">
        <v>2279</v>
      </c>
      <c r="E82" s="642">
        <v>14292</v>
      </c>
      <c r="F82" s="642"/>
      <c r="G82" s="642">
        <f t="shared" si="1"/>
        <v>14292</v>
      </c>
      <c r="H82" s="642"/>
      <c r="I82" s="655" t="s">
        <v>568</v>
      </c>
    </row>
    <row r="83" spans="1:9" ht="23.25" customHeight="1" x14ac:dyDescent="0.2">
      <c r="A83" s="653">
        <v>27</v>
      </c>
      <c r="B83" s="1394" t="s">
        <v>629</v>
      </c>
      <c r="C83" s="1395"/>
      <c r="D83" s="728">
        <v>2279</v>
      </c>
      <c r="E83" s="642">
        <v>5000</v>
      </c>
      <c r="F83" s="642"/>
      <c r="G83" s="642">
        <f t="shared" si="1"/>
        <v>5000</v>
      </c>
      <c r="H83" s="642"/>
      <c r="I83" s="655" t="s">
        <v>568</v>
      </c>
    </row>
    <row r="84" spans="1:9" ht="24.75" customHeight="1" x14ac:dyDescent="0.2">
      <c r="A84" s="653">
        <v>28</v>
      </c>
      <c r="B84" s="1394" t="s">
        <v>630</v>
      </c>
      <c r="C84" s="1395"/>
      <c r="D84" s="728">
        <v>2279</v>
      </c>
      <c r="E84" s="642">
        <v>1000</v>
      </c>
      <c r="F84" s="642"/>
      <c r="G84" s="642">
        <f t="shared" si="1"/>
        <v>1000</v>
      </c>
      <c r="H84" s="642"/>
      <c r="I84" s="655" t="s">
        <v>568</v>
      </c>
    </row>
    <row r="85" spans="1:9" ht="24" customHeight="1" x14ac:dyDescent="0.2">
      <c r="A85" s="729">
        <v>29</v>
      </c>
      <c r="B85" s="1394" t="s">
        <v>631</v>
      </c>
      <c r="C85" s="1395"/>
      <c r="D85" s="728">
        <v>2279</v>
      </c>
      <c r="E85" s="642">
        <v>5000</v>
      </c>
      <c r="F85" s="642"/>
      <c r="G85" s="642">
        <f t="shared" si="1"/>
        <v>5000</v>
      </c>
      <c r="H85" s="642"/>
      <c r="I85" s="655" t="s">
        <v>568</v>
      </c>
    </row>
    <row r="86" spans="1:9" x14ac:dyDescent="0.2">
      <c r="A86" s="729">
        <v>30</v>
      </c>
      <c r="B86" s="1416" t="s">
        <v>632</v>
      </c>
      <c r="C86" s="1417"/>
      <c r="D86" s="728">
        <v>2279</v>
      </c>
      <c r="E86" s="642">
        <v>3400</v>
      </c>
      <c r="F86" s="642"/>
      <c r="G86" s="642">
        <f t="shared" si="1"/>
        <v>3400</v>
      </c>
      <c r="H86" s="642"/>
      <c r="I86" s="655" t="s">
        <v>568</v>
      </c>
    </row>
    <row r="87" spans="1:9" x14ac:dyDescent="0.2">
      <c r="A87" s="729">
        <v>31</v>
      </c>
      <c r="B87" s="1394" t="s">
        <v>633</v>
      </c>
      <c r="C87" s="1395"/>
      <c r="D87" s="728">
        <v>2279</v>
      </c>
      <c r="E87" s="642">
        <v>3400</v>
      </c>
      <c r="F87" s="642"/>
      <c r="G87" s="642">
        <f t="shared" si="1"/>
        <v>3400</v>
      </c>
      <c r="H87" s="642"/>
      <c r="I87" s="655" t="s">
        <v>568</v>
      </c>
    </row>
    <row r="88" spans="1:9" x14ac:dyDescent="0.2">
      <c r="A88" s="729">
        <v>32</v>
      </c>
      <c r="B88" s="1418" t="s">
        <v>634</v>
      </c>
      <c r="C88" s="1419"/>
      <c r="D88" s="728">
        <v>2279</v>
      </c>
      <c r="E88" s="642">
        <f>90000-11436</f>
        <v>78564</v>
      </c>
      <c r="F88" s="642"/>
      <c r="G88" s="642">
        <f t="shared" si="1"/>
        <v>78564</v>
      </c>
      <c r="H88" s="642"/>
      <c r="I88" s="655" t="s">
        <v>568</v>
      </c>
    </row>
    <row r="89" spans="1:9" x14ac:dyDescent="0.2">
      <c r="A89" s="729">
        <v>33</v>
      </c>
      <c r="B89" s="1408" t="s">
        <v>635</v>
      </c>
      <c r="C89" s="1409"/>
      <c r="D89" s="728">
        <v>6422</v>
      </c>
      <c r="E89" s="642">
        <v>37790</v>
      </c>
      <c r="F89" s="642"/>
      <c r="G89" s="642">
        <f t="shared" si="1"/>
        <v>37790</v>
      </c>
      <c r="H89" s="642"/>
      <c r="I89" s="655" t="s">
        <v>568</v>
      </c>
    </row>
    <row r="90" spans="1:9" ht="15" customHeight="1" x14ac:dyDescent="0.2">
      <c r="A90" s="1396">
        <v>34</v>
      </c>
      <c r="B90" s="1399" t="s">
        <v>636</v>
      </c>
      <c r="C90" s="1400"/>
      <c r="D90" s="728">
        <v>2247</v>
      </c>
      <c r="E90" s="642">
        <v>500</v>
      </c>
      <c r="F90" s="642"/>
      <c r="G90" s="642">
        <f t="shared" si="1"/>
        <v>500</v>
      </c>
      <c r="H90" s="642"/>
      <c r="I90" s="1405" t="s">
        <v>568</v>
      </c>
    </row>
    <row r="91" spans="1:9" ht="15" customHeight="1" x14ac:dyDescent="0.2">
      <c r="A91" s="1397"/>
      <c r="B91" s="1401"/>
      <c r="C91" s="1402"/>
      <c r="D91" s="728">
        <v>2261</v>
      </c>
      <c r="E91" s="642">
        <v>8310</v>
      </c>
      <c r="F91" s="642"/>
      <c r="G91" s="642">
        <f t="shared" si="1"/>
        <v>8310</v>
      </c>
      <c r="H91" s="642"/>
      <c r="I91" s="1406"/>
    </row>
    <row r="92" spans="1:9" ht="15" customHeight="1" x14ac:dyDescent="0.2">
      <c r="A92" s="1397"/>
      <c r="B92" s="1401"/>
      <c r="C92" s="1402"/>
      <c r="D92" s="728">
        <v>2262</v>
      </c>
      <c r="E92" s="642">
        <v>10248</v>
      </c>
      <c r="F92" s="642"/>
      <c r="G92" s="642">
        <f t="shared" si="1"/>
        <v>10248</v>
      </c>
      <c r="H92" s="642"/>
      <c r="I92" s="1406"/>
    </row>
    <row r="93" spans="1:9" ht="15" customHeight="1" x14ac:dyDescent="0.2">
      <c r="A93" s="1397"/>
      <c r="B93" s="1401"/>
      <c r="C93" s="1402"/>
      <c r="D93" s="728">
        <v>2361</v>
      </c>
      <c r="E93" s="642">
        <v>18750</v>
      </c>
      <c r="F93" s="642"/>
      <c r="G93" s="642">
        <f t="shared" si="1"/>
        <v>18750</v>
      </c>
      <c r="H93" s="642"/>
      <c r="I93" s="1406"/>
    </row>
    <row r="94" spans="1:9" ht="15.75" customHeight="1" x14ac:dyDescent="0.2">
      <c r="A94" s="1398"/>
      <c r="B94" s="1403"/>
      <c r="C94" s="1404"/>
      <c r="D94" s="728">
        <v>2363</v>
      </c>
      <c r="E94" s="642">
        <v>7875</v>
      </c>
      <c r="F94" s="642"/>
      <c r="G94" s="642">
        <f t="shared" si="1"/>
        <v>7875</v>
      </c>
      <c r="H94" s="642"/>
      <c r="I94" s="1407"/>
    </row>
    <row r="95" spans="1:9" ht="36.75" customHeight="1" x14ac:dyDescent="0.2">
      <c r="A95" s="729">
        <v>35</v>
      </c>
      <c r="B95" s="1408" t="s">
        <v>637</v>
      </c>
      <c r="C95" s="1409"/>
      <c r="D95" s="728">
        <v>2279</v>
      </c>
      <c r="E95" s="642"/>
      <c r="F95" s="642">
        <v>2100</v>
      </c>
      <c r="G95" s="642">
        <f t="shared" si="1"/>
        <v>2100</v>
      </c>
      <c r="H95" s="642" t="s">
        <v>638</v>
      </c>
      <c r="I95" s="655" t="s">
        <v>568</v>
      </c>
    </row>
    <row r="96" spans="1:9" x14ac:dyDescent="0.2">
      <c r="A96" s="747"/>
      <c r="B96" s="748"/>
      <c r="C96" s="748"/>
      <c r="D96" s="749"/>
      <c r="E96" s="750"/>
      <c r="F96" s="750"/>
      <c r="G96" s="750"/>
      <c r="H96" s="750"/>
      <c r="I96" s="751"/>
    </row>
    <row r="97" spans="1:9" x14ac:dyDescent="0.2">
      <c r="A97" s="752" t="s">
        <v>356</v>
      </c>
      <c r="C97" s="752" t="s">
        <v>639</v>
      </c>
      <c r="E97" s="753"/>
      <c r="F97" s="753"/>
      <c r="G97" s="753"/>
      <c r="H97" s="753"/>
      <c r="I97" s="754"/>
    </row>
    <row r="98" spans="1:9" x14ac:dyDescent="0.2">
      <c r="A98" s="755" t="s">
        <v>357</v>
      </c>
      <c r="C98" s="756" t="s">
        <v>345</v>
      </c>
      <c r="E98" s="753"/>
      <c r="F98" s="753"/>
      <c r="G98" s="753"/>
      <c r="H98" s="753"/>
      <c r="I98" s="757"/>
    </row>
    <row r="99" spans="1:9" ht="12" customHeight="1" x14ac:dyDescent="0.2">
      <c r="A99" s="1410" t="s">
        <v>358</v>
      </c>
      <c r="B99" s="1412" t="s">
        <v>359</v>
      </c>
      <c r="C99" s="1413"/>
      <c r="D99" s="1367" t="s">
        <v>360</v>
      </c>
      <c r="E99" s="1387" t="s">
        <v>361</v>
      </c>
      <c r="F99" s="1387" t="s">
        <v>362</v>
      </c>
      <c r="G99" s="1387" t="s">
        <v>363</v>
      </c>
      <c r="H99" s="1387" t="s">
        <v>316</v>
      </c>
      <c r="I99" s="1389" t="s">
        <v>364</v>
      </c>
    </row>
    <row r="100" spans="1:9" ht="35.25" customHeight="1" x14ac:dyDescent="0.2">
      <c r="A100" s="1411"/>
      <c r="B100" s="1414"/>
      <c r="C100" s="1415"/>
      <c r="D100" s="1368"/>
      <c r="E100" s="1388"/>
      <c r="F100" s="1388"/>
      <c r="G100" s="1388"/>
      <c r="H100" s="1388"/>
      <c r="I100" s="1390"/>
    </row>
    <row r="101" spans="1:9" x14ac:dyDescent="0.2">
      <c r="A101" s="1391" t="s">
        <v>536</v>
      </c>
      <c r="B101" s="1392"/>
      <c r="C101" s="1393"/>
      <c r="D101" s="656"/>
      <c r="E101" s="602">
        <f>SUM(E102:E102)</f>
        <v>6494</v>
      </c>
      <c r="F101" s="602">
        <f t="shared" ref="F101" si="2">SUM(F102:F102)</f>
        <v>0</v>
      </c>
      <c r="G101" s="602">
        <f>SUM(G102:G102)</f>
        <v>6494</v>
      </c>
      <c r="H101" s="602"/>
      <c r="I101" s="595"/>
    </row>
    <row r="102" spans="1:9" x14ac:dyDescent="0.2">
      <c r="A102" s="653">
        <v>1</v>
      </c>
      <c r="B102" s="1394" t="s">
        <v>640</v>
      </c>
      <c r="C102" s="1395"/>
      <c r="D102" s="720">
        <v>1150</v>
      </c>
      <c r="E102" s="642">
        <v>6494</v>
      </c>
      <c r="F102" s="642"/>
      <c r="G102" s="642">
        <f>E102+F102</f>
        <v>6494</v>
      </c>
      <c r="H102" s="642"/>
      <c r="I102" s="655" t="s">
        <v>568</v>
      </c>
    </row>
    <row r="103" spans="1:9" x14ac:dyDescent="0.2">
      <c r="D103" s="741"/>
      <c r="E103" s="758"/>
      <c r="F103" s="758"/>
      <c r="G103" s="758"/>
      <c r="H103" s="758"/>
      <c r="I103" s="723"/>
    </row>
    <row r="104" spans="1:9" x14ac:dyDescent="0.2">
      <c r="A104" s="633" t="s">
        <v>487</v>
      </c>
      <c r="D104" s="759"/>
    </row>
    <row r="105" spans="1:9" x14ac:dyDescent="0.2">
      <c r="A105" s="760" t="s">
        <v>641</v>
      </c>
    </row>
    <row r="106" spans="1:9" x14ac:dyDescent="0.2">
      <c r="A106" s="760"/>
      <c r="B106" s="761" t="s">
        <v>642</v>
      </c>
      <c r="C106" s="761"/>
      <c r="D106" s="761"/>
    </row>
    <row r="107" spans="1:9" s="715" customFormat="1" x14ac:dyDescent="0.2">
      <c r="A107" s="761"/>
      <c r="B107" s="761"/>
      <c r="C107" s="761" t="s">
        <v>643</v>
      </c>
      <c r="D107" s="761"/>
      <c r="I107" s="633"/>
    </row>
    <row r="108" spans="1:9" s="715" customFormat="1" x14ac:dyDescent="0.2">
      <c r="A108" s="761"/>
      <c r="B108" s="761"/>
      <c r="C108" s="761"/>
      <c r="D108" s="761"/>
      <c r="I108" s="633"/>
    </row>
  </sheetData>
  <sheetProtection algorithmName="SHA-512" hashValue="7sqW11i1ufvyRUVXOyR09xu6oCBxp0DijCTo6J/wPt0sP5BzeTQpeN1HZHtb4ncNa0dPeB2eftn6YuoR4kUnLw==" saltValue="CwhSmpp9EkgLcA1Vzr82vQ==" spinCount="100000" sheet="1" objects="1" scenarios="1" selectLockedCells="1" selectUnlockedCells="1"/>
  <mergeCells count="116">
    <mergeCell ref="A4:B4"/>
    <mergeCell ref="C4:I4"/>
    <mergeCell ref="A5:B5"/>
    <mergeCell ref="C5:I5"/>
    <mergeCell ref="A6:I6"/>
    <mergeCell ref="A8:B8"/>
    <mergeCell ref="C8:I8"/>
    <mergeCell ref="A9:B9"/>
    <mergeCell ref="C9:I9"/>
    <mergeCell ref="A10:B10"/>
    <mergeCell ref="C10:I10"/>
    <mergeCell ref="A11:A12"/>
    <mergeCell ref="B11:C12"/>
    <mergeCell ref="D11:D12"/>
    <mergeCell ref="E11:E12"/>
    <mergeCell ref="F11:F12"/>
    <mergeCell ref="G11:G12"/>
    <mergeCell ref="A21:A23"/>
    <mergeCell ref="B21:C23"/>
    <mergeCell ref="H11:H12"/>
    <mergeCell ref="I11:I12"/>
    <mergeCell ref="A13:C13"/>
    <mergeCell ref="B14:C14"/>
    <mergeCell ref="A15:A16"/>
    <mergeCell ref="B15:C16"/>
    <mergeCell ref="I15:I16"/>
    <mergeCell ref="I21:I23"/>
    <mergeCell ref="B24:C24"/>
    <mergeCell ref="B25:C25"/>
    <mergeCell ref="B26:C26"/>
    <mergeCell ref="B27:C27"/>
    <mergeCell ref="B28:C28"/>
    <mergeCell ref="B17:C17"/>
    <mergeCell ref="B18:C18"/>
    <mergeCell ref="B19:C19"/>
    <mergeCell ref="B20:C20"/>
    <mergeCell ref="B35:C35"/>
    <mergeCell ref="B36:C36"/>
    <mergeCell ref="B37:C37"/>
    <mergeCell ref="B38:C38"/>
    <mergeCell ref="B39:C39"/>
    <mergeCell ref="B40:C40"/>
    <mergeCell ref="B29:C29"/>
    <mergeCell ref="B30:C30"/>
    <mergeCell ref="B31:C31"/>
    <mergeCell ref="B32:C32"/>
    <mergeCell ref="B33:C33"/>
    <mergeCell ref="B34:C34"/>
    <mergeCell ref="B47:C47"/>
    <mergeCell ref="B48:C48"/>
    <mergeCell ref="B49:C49"/>
    <mergeCell ref="B50:C50"/>
    <mergeCell ref="A52:B52"/>
    <mergeCell ref="A53:B53"/>
    <mergeCell ref="B41:C41"/>
    <mergeCell ref="B42:C42"/>
    <mergeCell ref="B43:C43"/>
    <mergeCell ref="B44:C44"/>
    <mergeCell ref="B45:C45"/>
    <mergeCell ref="B46:C46"/>
    <mergeCell ref="B60:C60"/>
    <mergeCell ref="B61:C61"/>
    <mergeCell ref="B62:C62"/>
    <mergeCell ref="B63:C63"/>
    <mergeCell ref="B64:C64"/>
    <mergeCell ref="B65:C65"/>
    <mergeCell ref="H54:H55"/>
    <mergeCell ref="I54:I55"/>
    <mergeCell ref="A56:C56"/>
    <mergeCell ref="B57:C57"/>
    <mergeCell ref="B58:C58"/>
    <mergeCell ref="B59:C59"/>
    <mergeCell ref="A54:A55"/>
    <mergeCell ref="B54:C55"/>
    <mergeCell ref="D54:D55"/>
    <mergeCell ref="E54:E55"/>
    <mergeCell ref="F54:F55"/>
    <mergeCell ref="G54:G55"/>
    <mergeCell ref="B72:C72"/>
    <mergeCell ref="B73:C73"/>
    <mergeCell ref="B74:C74"/>
    <mergeCell ref="B75:C75"/>
    <mergeCell ref="B76:C76"/>
    <mergeCell ref="B77:C77"/>
    <mergeCell ref="B66:C66"/>
    <mergeCell ref="B67:C67"/>
    <mergeCell ref="B68:C68"/>
    <mergeCell ref="B69:C69"/>
    <mergeCell ref="B70:C70"/>
    <mergeCell ref="B71:C71"/>
    <mergeCell ref="B84:C84"/>
    <mergeCell ref="B85:C85"/>
    <mergeCell ref="B86:C86"/>
    <mergeCell ref="B87:C87"/>
    <mergeCell ref="B88:C88"/>
    <mergeCell ref="B89:C89"/>
    <mergeCell ref="B78:C78"/>
    <mergeCell ref="B79:C79"/>
    <mergeCell ref="B80:C80"/>
    <mergeCell ref="B81:C81"/>
    <mergeCell ref="B82:C82"/>
    <mergeCell ref="B83:C83"/>
    <mergeCell ref="H99:H100"/>
    <mergeCell ref="I99:I100"/>
    <mergeCell ref="A101:C101"/>
    <mergeCell ref="B102:C102"/>
    <mergeCell ref="A90:A94"/>
    <mergeCell ref="B90:C94"/>
    <mergeCell ref="I90:I94"/>
    <mergeCell ref="B95:C95"/>
    <mergeCell ref="A99:A100"/>
    <mergeCell ref="B99:C100"/>
    <mergeCell ref="D99:D100"/>
    <mergeCell ref="E99:E100"/>
    <mergeCell ref="F99:F100"/>
    <mergeCell ref="G99:G100"/>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26.pielikums Jūrmalas pilsētas domes
2017.gada 9.jūnija saistošajiem noteikumiem Nr.21
(protokols Nr.10, 2.punkts)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18"/>
  <sheetViews>
    <sheetView view="pageLayout" zoomScaleNormal="100" workbookViewId="0">
      <selection activeCell="O9" sqref="O9:O10"/>
    </sheetView>
  </sheetViews>
  <sheetFormatPr defaultRowHeight="12" outlineLevelCol="1" x14ac:dyDescent="0.2"/>
  <cols>
    <col min="1" max="1" width="4.7109375" style="568" customWidth="1"/>
    <col min="2" max="2" width="26.5703125" style="568" customWidth="1"/>
    <col min="3" max="3" width="10" style="568" customWidth="1"/>
    <col min="4" max="4" width="10.7109375" style="568" hidden="1" customWidth="1" outlineLevel="1"/>
    <col min="5" max="5" width="9.5703125" style="568" hidden="1" customWidth="1" outlineLevel="1"/>
    <col min="6" max="6" width="10.85546875" style="568" hidden="1" customWidth="1" outlineLevel="1"/>
    <col min="7" max="7" width="9.5703125" style="568" hidden="1" customWidth="1" outlineLevel="1"/>
    <col min="8" max="8" width="11.42578125" style="568" customWidth="1" collapsed="1"/>
    <col min="9" max="9" width="9.5703125" style="568" customWidth="1"/>
    <col min="10" max="10" width="29.140625" style="568" hidden="1" customWidth="1" outlineLevel="1"/>
    <col min="11" max="11" width="17.7109375" style="568" customWidth="1" collapsed="1"/>
    <col min="12" max="16384" width="9.140625" style="568"/>
  </cols>
  <sheetData>
    <row r="1" spans="1:12" x14ac:dyDescent="0.2">
      <c r="K1" s="569" t="s">
        <v>351</v>
      </c>
    </row>
    <row r="2" spans="1:12" x14ac:dyDescent="0.2">
      <c r="K2" s="569" t="s">
        <v>352</v>
      </c>
    </row>
    <row r="3" spans="1:12" x14ac:dyDescent="0.2">
      <c r="K3" s="569" t="s">
        <v>353</v>
      </c>
    </row>
    <row r="4" spans="1:12" ht="12.75" customHeight="1" x14ac:dyDescent="0.2">
      <c r="A4" s="570" t="s">
        <v>0</v>
      </c>
      <c r="B4" s="571"/>
      <c r="C4" s="572" t="s">
        <v>342</v>
      </c>
      <c r="D4" s="573"/>
      <c r="E4" s="573"/>
      <c r="F4" s="574"/>
      <c r="G4" s="574"/>
      <c r="H4" s="574"/>
      <c r="I4" s="574"/>
      <c r="J4" s="574"/>
    </row>
    <row r="5" spans="1:12" ht="12.75" customHeight="1" x14ac:dyDescent="0.2">
      <c r="A5" s="570" t="s">
        <v>1</v>
      </c>
      <c r="B5" s="571"/>
      <c r="C5" s="575" t="s">
        <v>343</v>
      </c>
      <c r="D5" s="576"/>
      <c r="E5" s="576"/>
      <c r="F5" s="577"/>
      <c r="G5" s="577"/>
      <c r="H5" s="577"/>
      <c r="I5" s="577"/>
      <c r="J5" s="577"/>
    </row>
    <row r="6" spans="1:12" ht="15.75" x14ac:dyDescent="0.25">
      <c r="A6" s="1449" t="s">
        <v>354</v>
      </c>
      <c r="B6" s="1449"/>
      <c r="C6" s="1449"/>
      <c r="D6" s="1449"/>
      <c r="E6" s="1449"/>
      <c r="F6" s="1449"/>
      <c r="G6" s="1449"/>
      <c r="H6" s="1449"/>
      <c r="I6" s="1449"/>
      <c r="J6" s="1449"/>
      <c r="K6" s="1449"/>
      <c r="L6" s="578"/>
    </row>
    <row r="7" spans="1:12" ht="15.75" x14ac:dyDescent="0.25">
      <c r="A7" s="1226"/>
      <c r="B7" s="1226"/>
      <c r="C7" s="1226"/>
      <c r="D7" s="1226"/>
      <c r="E7" s="1226"/>
      <c r="F7" s="1226"/>
      <c r="G7" s="1226"/>
      <c r="H7" s="1226"/>
      <c r="I7" s="1226"/>
      <c r="J7" s="1226"/>
      <c r="K7" s="1226"/>
      <c r="L7" s="578"/>
    </row>
    <row r="8" spans="1:12" ht="12.75" customHeight="1" x14ac:dyDescent="0.25">
      <c r="A8" s="1450" t="s">
        <v>355</v>
      </c>
      <c r="B8" s="1450"/>
      <c r="C8" s="579" t="s">
        <v>342</v>
      </c>
      <c r="D8" s="573"/>
      <c r="E8" s="573"/>
      <c r="F8" s="574"/>
      <c r="G8" s="574"/>
      <c r="H8" s="574"/>
      <c r="I8" s="574"/>
      <c r="J8" s="574"/>
    </row>
    <row r="9" spans="1:12" ht="12.75" customHeight="1" x14ac:dyDescent="0.2">
      <c r="A9" s="570" t="s">
        <v>356</v>
      </c>
      <c r="B9" s="570"/>
      <c r="C9" s="580" t="s">
        <v>346</v>
      </c>
      <c r="D9" s="581"/>
      <c r="E9" s="581"/>
      <c r="F9" s="574"/>
      <c r="G9" s="574"/>
      <c r="H9" s="574"/>
      <c r="I9" s="574"/>
      <c r="J9" s="574"/>
    </row>
    <row r="10" spans="1:12" ht="12.75" customHeight="1" x14ac:dyDescent="0.2">
      <c r="A10" s="582" t="s">
        <v>357</v>
      </c>
      <c r="B10" s="582"/>
      <c r="C10" s="583" t="s">
        <v>345</v>
      </c>
      <c r="D10" s="584"/>
      <c r="E10" s="584"/>
      <c r="F10" s="585"/>
      <c r="G10" s="585"/>
      <c r="H10" s="585"/>
      <c r="I10" s="585"/>
      <c r="J10" s="585"/>
    </row>
    <row r="11" spans="1:12" ht="36" customHeight="1" x14ac:dyDescent="0.2">
      <c r="A11" s="1367" t="s">
        <v>358</v>
      </c>
      <c r="B11" s="1367" t="s">
        <v>359</v>
      </c>
      <c r="C11" s="1367" t="s">
        <v>360</v>
      </c>
      <c r="D11" s="1451" t="s">
        <v>361</v>
      </c>
      <c r="E11" s="1452"/>
      <c r="F11" s="1451" t="s">
        <v>362</v>
      </c>
      <c r="G11" s="1452"/>
      <c r="H11" s="1451" t="s">
        <v>363</v>
      </c>
      <c r="I11" s="1452"/>
      <c r="J11" s="1367" t="s">
        <v>316</v>
      </c>
      <c r="K11" s="1367" t="s">
        <v>364</v>
      </c>
    </row>
    <row r="12" spans="1:12" ht="24" x14ac:dyDescent="0.2">
      <c r="A12" s="1368"/>
      <c r="B12" s="1368"/>
      <c r="C12" s="1368"/>
      <c r="D12" s="1207" t="s">
        <v>365</v>
      </c>
      <c r="E12" s="1207" t="s">
        <v>366</v>
      </c>
      <c r="F12" s="1207" t="s">
        <v>365</v>
      </c>
      <c r="G12" s="1207" t="s">
        <v>366</v>
      </c>
      <c r="H12" s="1207" t="s">
        <v>365</v>
      </c>
      <c r="I12" s="1207" t="s">
        <v>366</v>
      </c>
      <c r="J12" s="1368"/>
      <c r="K12" s="1368"/>
    </row>
    <row r="13" spans="1:12" x14ac:dyDescent="0.2">
      <c r="A13" s="1453" t="s">
        <v>367</v>
      </c>
      <c r="B13" s="1454"/>
      <c r="C13" s="586"/>
      <c r="D13" s="587">
        <f t="shared" ref="D13:I13" si="0">SUM(D14,D20,D28,D59,D82,D115,D128,D146,D173,D198)</f>
        <v>474025</v>
      </c>
      <c r="E13" s="587">
        <f t="shared" si="0"/>
        <v>23172</v>
      </c>
      <c r="F13" s="587">
        <f t="shared" si="0"/>
        <v>0</v>
      </c>
      <c r="G13" s="587">
        <f t="shared" si="0"/>
        <v>120</v>
      </c>
      <c r="H13" s="587">
        <f t="shared" si="0"/>
        <v>474025</v>
      </c>
      <c r="I13" s="587">
        <f t="shared" si="0"/>
        <v>23292</v>
      </c>
      <c r="J13" s="588"/>
      <c r="K13" s="589"/>
    </row>
    <row r="14" spans="1:12" ht="12" customHeight="1" x14ac:dyDescent="0.2">
      <c r="A14" s="1455">
        <v>1</v>
      </c>
      <c r="B14" s="1456" t="s">
        <v>368</v>
      </c>
      <c r="C14" s="590"/>
      <c r="D14" s="591">
        <f t="shared" ref="D14:I14" si="1">SUM(D15:D19)</f>
        <v>34515</v>
      </c>
      <c r="E14" s="591">
        <f t="shared" si="1"/>
        <v>0</v>
      </c>
      <c r="F14" s="591">
        <f t="shared" si="1"/>
        <v>0</v>
      </c>
      <c r="G14" s="591">
        <f t="shared" si="1"/>
        <v>0</v>
      </c>
      <c r="H14" s="591">
        <f t="shared" si="1"/>
        <v>34515</v>
      </c>
      <c r="I14" s="591">
        <f t="shared" si="1"/>
        <v>0</v>
      </c>
      <c r="J14" s="592"/>
      <c r="K14" s="591"/>
    </row>
    <row r="15" spans="1:12" ht="12" customHeight="1" x14ac:dyDescent="0.2">
      <c r="A15" s="1455"/>
      <c r="B15" s="1456"/>
      <c r="C15" s="593">
        <v>1150</v>
      </c>
      <c r="D15" s="594">
        <v>6035</v>
      </c>
      <c r="E15" s="595"/>
      <c r="F15" s="592"/>
      <c r="G15" s="592"/>
      <c r="H15" s="592">
        <f t="shared" ref="H15:I19" si="2">D15+F15</f>
        <v>6035</v>
      </c>
      <c r="I15" s="592">
        <f t="shared" si="2"/>
        <v>0</v>
      </c>
      <c r="J15" s="592"/>
      <c r="K15" s="1457" t="s">
        <v>369</v>
      </c>
    </row>
    <row r="16" spans="1:12" x14ac:dyDescent="0.2">
      <c r="A16" s="1455"/>
      <c r="B16" s="1456"/>
      <c r="C16" s="593">
        <v>2262</v>
      </c>
      <c r="D16" s="594">
        <v>150</v>
      </c>
      <c r="E16" s="595"/>
      <c r="F16" s="592"/>
      <c r="G16" s="592"/>
      <c r="H16" s="592">
        <f t="shared" si="2"/>
        <v>150</v>
      </c>
      <c r="I16" s="592">
        <f t="shared" si="2"/>
        <v>0</v>
      </c>
      <c r="J16" s="592"/>
      <c r="K16" s="1457"/>
    </row>
    <row r="17" spans="1:11" x14ac:dyDescent="0.2">
      <c r="A17" s="1455"/>
      <c r="B17" s="1456"/>
      <c r="C17" s="593">
        <v>2264</v>
      </c>
      <c r="D17" s="594">
        <v>16200</v>
      </c>
      <c r="E17" s="595"/>
      <c r="F17" s="592"/>
      <c r="G17" s="592"/>
      <c r="H17" s="592">
        <f t="shared" si="2"/>
        <v>16200</v>
      </c>
      <c r="I17" s="592">
        <f t="shared" si="2"/>
        <v>0</v>
      </c>
      <c r="J17" s="592"/>
      <c r="K17" s="1457"/>
    </row>
    <row r="18" spans="1:11" ht="14.25" customHeight="1" x14ac:dyDescent="0.2">
      <c r="A18" s="1455"/>
      <c r="B18" s="1456"/>
      <c r="C18" s="593">
        <v>2279</v>
      </c>
      <c r="D18" s="594">
        <v>7700</v>
      </c>
      <c r="E18" s="595"/>
      <c r="F18" s="592"/>
      <c r="G18" s="592"/>
      <c r="H18" s="592">
        <f t="shared" si="2"/>
        <v>7700</v>
      </c>
      <c r="I18" s="592">
        <f t="shared" si="2"/>
        <v>0</v>
      </c>
      <c r="J18" s="592"/>
      <c r="K18" s="1457"/>
    </row>
    <row r="19" spans="1:11" x14ac:dyDescent="0.2">
      <c r="A19" s="1455"/>
      <c r="B19" s="1456"/>
      <c r="C19" s="593">
        <v>2314</v>
      </c>
      <c r="D19" s="594">
        <v>4430</v>
      </c>
      <c r="E19" s="595"/>
      <c r="F19" s="592"/>
      <c r="G19" s="592"/>
      <c r="H19" s="592">
        <f t="shared" si="2"/>
        <v>4430</v>
      </c>
      <c r="I19" s="592">
        <f t="shared" si="2"/>
        <v>0</v>
      </c>
      <c r="J19" s="592"/>
      <c r="K19" s="1457"/>
    </row>
    <row r="20" spans="1:11" x14ac:dyDescent="0.2">
      <c r="A20" s="1455">
        <v>2</v>
      </c>
      <c r="B20" s="1456" t="s">
        <v>370</v>
      </c>
      <c r="C20" s="592"/>
      <c r="D20" s="591">
        <f t="shared" ref="D20:I20" si="3">SUM(D21:D27)</f>
        <v>117001</v>
      </c>
      <c r="E20" s="591">
        <f t="shared" si="3"/>
        <v>0</v>
      </c>
      <c r="F20" s="591">
        <f t="shared" si="3"/>
        <v>0</v>
      </c>
      <c r="G20" s="591">
        <f t="shared" si="3"/>
        <v>0</v>
      </c>
      <c r="H20" s="591">
        <f t="shared" si="3"/>
        <v>117001</v>
      </c>
      <c r="I20" s="591">
        <f t="shared" si="3"/>
        <v>0</v>
      </c>
      <c r="J20" s="596"/>
      <c r="K20" s="595"/>
    </row>
    <row r="21" spans="1:11" ht="12.75" customHeight="1" x14ac:dyDescent="0.2">
      <c r="A21" s="1455"/>
      <c r="B21" s="1456"/>
      <c r="C21" s="593">
        <v>1150</v>
      </c>
      <c r="D21" s="594">
        <v>27291</v>
      </c>
      <c r="E21" s="595"/>
      <c r="F21" s="592"/>
      <c r="G21" s="592"/>
      <c r="H21" s="592">
        <f t="shared" ref="H21:I27" si="4">D21+F21</f>
        <v>27291</v>
      </c>
      <c r="I21" s="592">
        <f t="shared" si="4"/>
        <v>0</v>
      </c>
      <c r="J21" s="596"/>
      <c r="K21" s="1457" t="s">
        <v>369</v>
      </c>
    </row>
    <row r="22" spans="1:11" x14ac:dyDescent="0.2">
      <c r="A22" s="1455"/>
      <c r="B22" s="1456"/>
      <c r="C22" s="593">
        <v>2231</v>
      </c>
      <c r="D22" s="594">
        <v>450</v>
      </c>
      <c r="E22" s="595"/>
      <c r="F22" s="592"/>
      <c r="G22" s="592"/>
      <c r="H22" s="592">
        <f t="shared" si="4"/>
        <v>450</v>
      </c>
      <c r="I22" s="592">
        <f t="shared" si="4"/>
        <v>0</v>
      </c>
      <c r="J22" s="596"/>
      <c r="K22" s="1457"/>
    </row>
    <row r="23" spans="1:11" x14ac:dyDescent="0.2">
      <c r="A23" s="1455"/>
      <c r="B23" s="1456"/>
      <c r="C23" s="593">
        <v>2262</v>
      </c>
      <c r="D23" s="594">
        <v>1100</v>
      </c>
      <c r="E23" s="595"/>
      <c r="F23" s="592"/>
      <c r="G23" s="592"/>
      <c r="H23" s="592">
        <f t="shared" si="4"/>
        <v>1100</v>
      </c>
      <c r="I23" s="592">
        <f t="shared" si="4"/>
        <v>0</v>
      </c>
      <c r="J23" s="596"/>
      <c r="K23" s="1457"/>
    </row>
    <row r="24" spans="1:11" x14ac:dyDescent="0.2">
      <c r="A24" s="1455"/>
      <c r="B24" s="1456"/>
      <c r="C24" s="593">
        <v>2264</v>
      </c>
      <c r="D24" s="594">
        <v>52345</v>
      </c>
      <c r="E24" s="595"/>
      <c r="F24" s="592"/>
      <c r="G24" s="592"/>
      <c r="H24" s="592">
        <f t="shared" si="4"/>
        <v>52345</v>
      </c>
      <c r="I24" s="592">
        <f t="shared" si="4"/>
        <v>0</v>
      </c>
      <c r="J24" s="596"/>
      <c r="K24" s="1457"/>
    </row>
    <row r="25" spans="1:11" x14ac:dyDescent="0.2">
      <c r="A25" s="1455"/>
      <c r="B25" s="1456"/>
      <c r="C25" s="593">
        <v>2269</v>
      </c>
      <c r="D25" s="594">
        <v>930</v>
      </c>
      <c r="E25" s="595"/>
      <c r="F25" s="592"/>
      <c r="G25" s="592"/>
      <c r="H25" s="592">
        <f t="shared" si="4"/>
        <v>930</v>
      </c>
      <c r="I25" s="592">
        <f t="shared" si="4"/>
        <v>0</v>
      </c>
      <c r="J25" s="596"/>
      <c r="K25" s="1457"/>
    </row>
    <row r="26" spans="1:11" ht="13.5" customHeight="1" x14ac:dyDescent="0.2">
      <c r="A26" s="1455"/>
      <c r="B26" s="1456"/>
      <c r="C26" s="593">
        <v>2279</v>
      </c>
      <c r="D26" s="594">
        <v>29534</v>
      </c>
      <c r="E26" s="595"/>
      <c r="F26" s="592"/>
      <c r="G26" s="592"/>
      <c r="H26" s="592">
        <f t="shared" si="4"/>
        <v>29534</v>
      </c>
      <c r="I26" s="592">
        <f t="shared" si="4"/>
        <v>0</v>
      </c>
      <c r="J26" s="596"/>
      <c r="K26" s="1457"/>
    </row>
    <row r="27" spans="1:11" x14ac:dyDescent="0.2">
      <c r="A27" s="1455"/>
      <c r="B27" s="1456"/>
      <c r="C27" s="593">
        <v>2314</v>
      </c>
      <c r="D27" s="594">
        <v>5351</v>
      </c>
      <c r="E27" s="595"/>
      <c r="F27" s="592"/>
      <c r="G27" s="592"/>
      <c r="H27" s="592">
        <f t="shared" si="4"/>
        <v>5351</v>
      </c>
      <c r="I27" s="592">
        <f t="shared" si="4"/>
        <v>0</v>
      </c>
      <c r="J27" s="596"/>
      <c r="K27" s="1457"/>
    </row>
    <row r="28" spans="1:11" ht="24" x14ac:dyDescent="0.2">
      <c r="A28" s="1225">
        <v>3</v>
      </c>
      <c r="B28" s="597" t="s">
        <v>371</v>
      </c>
      <c r="C28" s="598"/>
      <c r="D28" s="599">
        <f t="shared" ref="D28:I28" si="5">SUM(D29,D34,D41,D47,D53)</f>
        <v>137437</v>
      </c>
      <c r="E28" s="599">
        <f t="shared" si="5"/>
        <v>0</v>
      </c>
      <c r="F28" s="599">
        <f t="shared" si="5"/>
        <v>0</v>
      </c>
      <c r="G28" s="599">
        <f t="shared" si="5"/>
        <v>0</v>
      </c>
      <c r="H28" s="599">
        <f t="shared" si="5"/>
        <v>137437</v>
      </c>
      <c r="I28" s="599">
        <f t="shared" si="5"/>
        <v>0</v>
      </c>
      <c r="J28" s="592"/>
      <c r="K28" s="595"/>
    </row>
    <row r="29" spans="1:11" x14ac:dyDescent="0.2">
      <c r="A29" s="1458" t="s">
        <v>372</v>
      </c>
      <c r="B29" s="1459" t="s">
        <v>373</v>
      </c>
      <c r="C29" s="593"/>
      <c r="D29" s="595">
        <f t="shared" ref="D29:I29" si="6">SUM(D30:D33)</f>
        <v>7020</v>
      </c>
      <c r="E29" s="595">
        <f t="shared" si="6"/>
        <v>0</v>
      </c>
      <c r="F29" s="595">
        <f t="shared" si="6"/>
        <v>0</v>
      </c>
      <c r="G29" s="595">
        <f t="shared" si="6"/>
        <v>0</v>
      </c>
      <c r="H29" s="595">
        <f t="shared" si="6"/>
        <v>7020</v>
      </c>
      <c r="I29" s="595">
        <f t="shared" si="6"/>
        <v>0</v>
      </c>
      <c r="J29" s="592"/>
      <c r="K29" s="595"/>
    </row>
    <row r="30" spans="1:11" ht="12" customHeight="1" x14ac:dyDescent="0.2">
      <c r="A30" s="1458"/>
      <c r="B30" s="1459"/>
      <c r="C30" s="593">
        <v>1150</v>
      </c>
      <c r="D30" s="594">
        <v>250</v>
      </c>
      <c r="E30" s="595"/>
      <c r="F30" s="592"/>
      <c r="G30" s="592"/>
      <c r="H30" s="592">
        <f t="shared" ref="H30:I33" si="7">D30+F30</f>
        <v>250</v>
      </c>
      <c r="I30" s="592">
        <f t="shared" si="7"/>
        <v>0</v>
      </c>
      <c r="J30" s="592"/>
      <c r="K30" s="1457" t="s">
        <v>369</v>
      </c>
    </row>
    <row r="31" spans="1:11" x14ac:dyDescent="0.2">
      <c r="A31" s="1458"/>
      <c r="B31" s="1459"/>
      <c r="C31" s="593">
        <v>2264</v>
      </c>
      <c r="D31" s="594">
        <v>3100</v>
      </c>
      <c r="E31" s="595"/>
      <c r="F31" s="592"/>
      <c r="G31" s="592"/>
      <c r="H31" s="592">
        <f t="shared" si="7"/>
        <v>3100</v>
      </c>
      <c r="I31" s="592">
        <f t="shared" si="7"/>
        <v>0</v>
      </c>
      <c r="J31" s="592"/>
      <c r="K31" s="1457"/>
    </row>
    <row r="32" spans="1:11" x14ac:dyDescent="0.2">
      <c r="A32" s="1458"/>
      <c r="B32" s="1459"/>
      <c r="C32" s="593">
        <v>2279</v>
      </c>
      <c r="D32" s="594">
        <v>2870</v>
      </c>
      <c r="E32" s="595"/>
      <c r="F32" s="592"/>
      <c r="G32" s="592"/>
      <c r="H32" s="592">
        <f t="shared" si="7"/>
        <v>2870</v>
      </c>
      <c r="I32" s="592">
        <f t="shared" si="7"/>
        <v>0</v>
      </c>
      <c r="J32" s="592"/>
      <c r="K32" s="1457"/>
    </row>
    <row r="33" spans="1:11" x14ac:dyDescent="0.2">
      <c r="A33" s="1458"/>
      <c r="B33" s="1459"/>
      <c r="C33" s="593">
        <v>2314</v>
      </c>
      <c r="D33" s="594">
        <v>800</v>
      </c>
      <c r="E33" s="595"/>
      <c r="F33" s="592"/>
      <c r="G33" s="592"/>
      <c r="H33" s="592">
        <f t="shared" si="7"/>
        <v>800</v>
      </c>
      <c r="I33" s="592">
        <f t="shared" si="7"/>
        <v>0</v>
      </c>
      <c r="J33" s="592"/>
      <c r="K33" s="1457"/>
    </row>
    <row r="34" spans="1:11" x14ac:dyDescent="0.2">
      <c r="A34" s="1458" t="s">
        <v>374</v>
      </c>
      <c r="B34" s="1460" t="s">
        <v>375</v>
      </c>
      <c r="C34" s="593"/>
      <c r="D34" s="595">
        <f t="shared" ref="D34:I34" si="8">SUM(D35:D40)</f>
        <v>51500</v>
      </c>
      <c r="E34" s="595">
        <f t="shared" si="8"/>
        <v>0</v>
      </c>
      <c r="F34" s="595">
        <f t="shared" si="8"/>
        <v>0</v>
      </c>
      <c r="G34" s="595">
        <f t="shared" si="8"/>
        <v>0</v>
      </c>
      <c r="H34" s="595">
        <f t="shared" si="8"/>
        <v>51500</v>
      </c>
      <c r="I34" s="595">
        <f t="shared" si="8"/>
        <v>0</v>
      </c>
      <c r="J34" s="592"/>
      <c r="K34" s="595"/>
    </row>
    <row r="35" spans="1:11" x14ac:dyDescent="0.2">
      <c r="A35" s="1458"/>
      <c r="B35" s="1460"/>
      <c r="C35" s="593">
        <v>1150</v>
      </c>
      <c r="D35" s="594">
        <v>6300</v>
      </c>
      <c r="E35" s="595"/>
      <c r="F35" s="592"/>
      <c r="G35" s="592"/>
      <c r="H35" s="592">
        <f t="shared" ref="H35:I40" si="9">D35+F35</f>
        <v>6300</v>
      </c>
      <c r="I35" s="592">
        <f t="shared" si="9"/>
        <v>0</v>
      </c>
      <c r="J35" s="592"/>
      <c r="K35" s="1457" t="s">
        <v>376</v>
      </c>
    </row>
    <row r="36" spans="1:11" x14ac:dyDescent="0.2">
      <c r="A36" s="1458"/>
      <c r="B36" s="1460"/>
      <c r="C36" s="593">
        <v>2231</v>
      </c>
      <c r="D36" s="594">
        <v>200</v>
      </c>
      <c r="E36" s="595"/>
      <c r="F36" s="592"/>
      <c r="G36" s="592"/>
      <c r="H36" s="592">
        <f t="shared" si="9"/>
        <v>200</v>
      </c>
      <c r="I36" s="592">
        <f t="shared" si="9"/>
        <v>0</v>
      </c>
      <c r="J36" s="592"/>
      <c r="K36" s="1457"/>
    </row>
    <row r="37" spans="1:11" x14ac:dyDescent="0.2">
      <c r="A37" s="1458"/>
      <c r="B37" s="1460"/>
      <c r="C37" s="593">
        <v>2262</v>
      </c>
      <c r="D37" s="594">
        <v>300</v>
      </c>
      <c r="E37" s="595"/>
      <c r="F37" s="592"/>
      <c r="G37" s="592"/>
      <c r="H37" s="592">
        <f t="shared" si="9"/>
        <v>300</v>
      </c>
      <c r="I37" s="592">
        <f t="shared" si="9"/>
        <v>0</v>
      </c>
      <c r="J37" s="592"/>
      <c r="K37" s="1457"/>
    </row>
    <row r="38" spans="1:11" x14ac:dyDescent="0.2">
      <c r="A38" s="1458"/>
      <c r="B38" s="1460"/>
      <c r="C38" s="593">
        <v>2264</v>
      </c>
      <c r="D38" s="594">
        <v>22500</v>
      </c>
      <c r="E38" s="595"/>
      <c r="F38" s="592"/>
      <c r="G38" s="592"/>
      <c r="H38" s="592">
        <f t="shared" si="9"/>
        <v>22500</v>
      </c>
      <c r="I38" s="592">
        <f t="shared" si="9"/>
        <v>0</v>
      </c>
      <c r="J38" s="592"/>
      <c r="K38" s="1457"/>
    </row>
    <row r="39" spans="1:11" x14ac:dyDescent="0.2">
      <c r="A39" s="1458"/>
      <c r="B39" s="1460"/>
      <c r="C39" s="593">
        <v>2279</v>
      </c>
      <c r="D39" s="594">
        <v>21600</v>
      </c>
      <c r="E39" s="595"/>
      <c r="F39" s="592"/>
      <c r="G39" s="592"/>
      <c r="H39" s="592">
        <f t="shared" si="9"/>
        <v>21600</v>
      </c>
      <c r="I39" s="592">
        <f t="shared" si="9"/>
        <v>0</v>
      </c>
      <c r="J39" s="592"/>
      <c r="K39" s="1457"/>
    </row>
    <row r="40" spans="1:11" x14ac:dyDescent="0.2">
      <c r="A40" s="1458"/>
      <c r="B40" s="1460"/>
      <c r="C40" s="593">
        <v>2314</v>
      </c>
      <c r="D40" s="594">
        <v>600</v>
      </c>
      <c r="E40" s="595"/>
      <c r="F40" s="592"/>
      <c r="G40" s="592"/>
      <c r="H40" s="592">
        <f t="shared" si="9"/>
        <v>600</v>
      </c>
      <c r="I40" s="592">
        <f t="shared" si="9"/>
        <v>0</v>
      </c>
      <c r="J40" s="592"/>
      <c r="K40" s="1457"/>
    </row>
    <row r="41" spans="1:11" ht="12" customHeight="1" x14ac:dyDescent="0.2">
      <c r="A41" s="1458" t="s">
        <v>377</v>
      </c>
      <c r="B41" s="1460" t="s">
        <v>378</v>
      </c>
      <c r="C41" s="593"/>
      <c r="D41" s="595">
        <f t="shared" ref="D41:I41" si="10">SUM(D42:D46)</f>
        <v>36917</v>
      </c>
      <c r="E41" s="595">
        <f t="shared" si="10"/>
        <v>0</v>
      </c>
      <c r="F41" s="595">
        <f t="shared" si="10"/>
        <v>0</v>
      </c>
      <c r="G41" s="595">
        <f t="shared" si="10"/>
        <v>0</v>
      </c>
      <c r="H41" s="595">
        <f t="shared" si="10"/>
        <v>36917</v>
      </c>
      <c r="I41" s="595">
        <f t="shared" si="10"/>
        <v>0</v>
      </c>
      <c r="J41" s="592"/>
      <c r="K41" s="595"/>
    </row>
    <row r="42" spans="1:11" x14ac:dyDescent="0.2">
      <c r="A42" s="1458"/>
      <c r="B42" s="1460"/>
      <c r="C42" s="593">
        <v>1150</v>
      </c>
      <c r="D42" s="594">
        <v>11017</v>
      </c>
      <c r="E42" s="595"/>
      <c r="F42" s="592"/>
      <c r="G42" s="592"/>
      <c r="H42" s="592">
        <f t="shared" ref="H42:I46" si="11">D42+F42</f>
        <v>11017</v>
      </c>
      <c r="I42" s="592">
        <f t="shared" si="11"/>
        <v>0</v>
      </c>
      <c r="J42" s="592"/>
      <c r="K42" s="1457" t="s">
        <v>379</v>
      </c>
    </row>
    <row r="43" spans="1:11" x14ac:dyDescent="0.2">
      <c r="A43" s="1458"/>
      <c r="B43" s="1460"/>
      <c r="C43" s="593">
        <v>2262</v>
      </c>
      <c r="D43" s="594">
        <v>300</v>
      </c>
      <c r="E43" s="595"/>
      <c r="F43" s="592"/>
      <c r="G43" s="592"/>
      <c r="H43" s="592">
        <f t="shared" si="11"/>
        <v>300</v>
      </c>
      <c r="I43" s="592">
        <f t="shared" si="11"/>
        <v>0</v>
      </c>
      <c r="J43" s="592"/>
      <c r="K43" s="1457"/>
    </row>
    <row r="44" spans="1:11" x14ac:dyDescent="0.2">
      <c r="A44" s="1458"/>
      <c r="B44" s="1460"/>
      <c r="C44" s="593">
        <v>2264</v>
      </c>
      <c r="D44" s="594">
        <v>13100</v>
      </c>
      <c r="E44" s="595"/>
      <c r="F44" s="592"/>
      <c r="G44" s="592"/>
      <c r="H44" s="592">
        <f t="shared" si="11"/>
        <v>13100</v>
      </c>
      <c r="I44" s="592">
        <f t="shared" si="11"/>
        <v>0</v>
      </c>
      <c r="J44" s="592"/>
      <c r="K44" s="1457"/>
    </row>
    <row r="45" spans="1:11" x14ac:dyDescent="0.2">
      <c r="A45" s="1458"/>
      <c r="B45" s="1460"/>
      <c r="C45" s="593">
        <v>2279</v>
      </c>
      <c r="D45" s="594">
        <v>10000</v>
      </c>
      <c r="E45" s="595"/>
      <c r="F45" s="592"/>
      <c r="G45" s="592"/>
      <c r="H45" s="592">
        <f t="shared" si="11"/>
        <v>10000</v>
      </c>
      <c r="I45" s="592">
        <f t="shared" si="11"/>
        <v>0</v>
      </c>
      <c r="J45" s="592"/>
      <c r="K45" s="1457"/>
    </row>
    <row r="46" spans="1:11" x14ac:dyDescent="0.2">
      <c r="A46" s="1458"/>
      <c r="B46" s="1460"/>
      <c r="C46" s="593">
        <v>2314</v>
      </c>
      <c r="D46" s="594">
        <v>2500</v>
      </c>
      <c r="E46" s="595"/>
      <c r="F46" s="592"/>
      <c r="G46" s="592"/>
      <c r="H46" s="592">
        <f t="shared" si="11"/>
        <v>2500</v>
      </c>
      <c r="I46" s="592">
        <f t="shared" si="11"/>
        <v>0</v>
      </c>
      <c r="J46" s="592"/>
      <c r="K46" s="1457"/>
    </row>
    <row r="47" spans="1:11" x14ac:dyDescent="0.2">
      <c r="A47" s="1458" t="s">
        <v>380</v>
      </c>
      <c r="B47" s="1459" t="s">
        <v>381</v>
      </c>
      <c r="C47" s="593"/>
      <c r="D47" s="595">
        <f t="shared" ref="D47:I47" si="12">SUM(D48:D52)</f>
        <v>12000</v>
      </c>
      <c r="E47" s="595">
        <f t="shared" si="12"/>
        <v>0</v>
      </c>
      <c r="F47" s="595">
        <f t="shared" si="12"/>
        <v>0</v>
      </c>
      <c r="G47" s="595">
        <f t="shared" si="12"/>
        <v>0</v>
      </c>
      <c r="H47" s="595">
        <f t="shared" si="12"/>
        <v>12000</v>
      </c>
      <c r="I47" s="595">
        <f t="shared" si="12"/>
        <v>0</v>
      </c>
      <c r="J47" s="592"/>
      <c r="K47" s="595"/>
    </row>
    <row r="48" spans="1:11" ht="12" customHeight="1" x14ac:dyDescent="0.2">
      <c r="A48" s="1458"/>
      <c r="B48" s="1459"/>
      <c r="C48" s="593">
        <v>1150</v>
      </c>
      <c r="D48" s="594">
        <v>1200</v>
      </c>
      <c r="E48" s="595"/>
      <c r="F48" s="592"/>
      <c r="G48" s="592"/>
      <c r="H48" s="592">
        <f t="shared" ref="H48:I52" si="13">D48+F48</f>
        <v>1200</v>
      </c>
      <c r="I48" s="592">
        <f t="shared" si="13"/>
        <v>0</v>
      </c>
      <c r="J48" s="592"/>
      <c r="K48" s="1461" t="s">
        <v>379</v>
      </c>
    </row>
    <row r="49" spans="1:11" ht="15" customHeight="1" x14ac:dyDescent="0.2">
      <c r="A49" s="1458"/>
      <c r="B49" s="1459"/>
      <c r="C49" s="593">
        <v>2231</v>
      </c>
      <c r="D49" s="594">
        <v>200</v>
      </c>
      <c r="E49" s="595"/>
      <c r="F49" s="592"/>
      <c r="G49" s="592"/>
      <c r="H49" s="592">
        <f t="shared" si="13"/>
        <v>200</v>
      </c>
      <c r="I49" s="592">
        <f t="shared" si="13"/>
        <v>0</v>
      </c>
      <c r="J49" s="592"/>
      <c r="K49" s="1462"/>
    </row>
    <row r="50" spans="1:11" ht="15" customHeight="1" x14ac:dyDescent="0.2">
      <c r="A50" s="1458"/>
      <c r="B50" s="1459"/>
      <c r="C50" s="593">
        <v>2264</v>
      </c>
      <c r="D50" s="594">
        <v>6500</v>
      </c>
      <c r="E50" s="595"/>
      <c r="F50" s="592"/>
      <c r="G50" s="592"/>
      <c r="H50" s="592">
        <f t="shared" si="13"/>
        <v>6500</v>
      </c>
      <c r="I50" s="592">
        <f t="shared" si="13"/>
        <v>0</v>
      </c>
      <c r="J50" s="592"/>
      <c r="K50" s="1462"/>
    </row>
    <row r="51" spans="1:11" ht="15" customHeight="1" x14ac:dyDescent="0.2">
      <c r="A51" s="1458"/>
      <c r="B51" s="1459"/>
      <c r="C51" s="593">
        <v>2279</v>
      </c>
      <c r="D51" s="594">
        <v>3900</v>
      </c>
      <c r="E51" s="595"/>
      <c r="F51" s="592"/>
      <c r="G51" s="592"/>
      <c r="H51" s="592">
        <f t="shared" si="13"/>
        <v>3900</v>
      </c>
      <c r="I51" s="592">
        <f t="shared" si="13"/>
        <v>0</v>
      </c>
      <c r="J51" s="592"/>
      <c r="K51" s="1462"/>
    </row>
    <row r="52" spans="1:11" ht="15" customHeight="1" x14ac:dyDescent="0.2">
      <c r="A52" s="1458"/>
      <c r="B52" s="1459"/>
      <c r="C52" s="593">
        <v>2314</v>
      </c>
      <c r="D52" s="594">
        <v>200</v>
      </c>
      <c r="E52" s="595"/>
      <c r="F52" s="592"/>
      <c r="G52" s="592"/>
      <c r="H52" s="592">
        <f t="shared" si="13"/>
        <v>200</v>
      </c>
      <c r="I52" s="592">
        <f t="shared" si="13"/>
        <v>0</v>
      </c>
      <c r="J52" s="592"/>
      <c r="K52" s="1463"/>
    </row>
    <row r="53" spans="1:11" x14ac:dyDescent="0.2">
      <c r="A53" s="1464" t="s">
        <v>382</v>
      </c>
      <c r="B53" s="1467" t="s">
        <v>383</v>
      </c>
      <c r="C53" s="593"/>
      <c r="D53" s="595">
        <f t="shared" ref="D53:I53" si="14">SUM(D54:D58)</f>
        <v>30000</v>
      </c>
      <c r="E53" s="595">
        <f t="shared" si="14"/>
        <v>0</v>
      </c>
      <c r="F53" s="595">
        <f t="shared" si="14"/>
        <v>0</v>
      </c>
      <c r="G53" s="595">
        <f t="shared" si="14"/>
        <v>0</v>
      </c>
      <c r="H53" s="595">
        <f t="shared" si="14"/>
        <v>30000</v>
      </c>
      <c r="I53" s="595">
        <f t="shared" si="14"/>
        <v>0</v>
      </c>
      <c r="J53" s="592"/>
      <c r="K53" s="600"/>
    </row>
    <row r="54" spans="1:11" ht="12" customHeight="1" x14ac:dyDescent="0.2">
      <c r="A54" s="1465"/>
      <c r="B54" s="1468"/>
      <c r="C54" s="593">
        <v>2262</v>
      </c>
      <c r="D54" s="594">
        <v>350</v>
      </c>
      <c r="E54" s="595"/>
      <c r="F54" s="592"/>
      <c r="G54" s="592"/>
      <c r="H54" s="592">
        <f t="shared" ref="H54:I58" si="15">D54+F54</f>
        <v>350</v>
      </c>
      <c r="I54" s="592">
        <f t="shared" si="15"/>
        <v>0</v>
      </c>
      <c r="J54" s="596"/>
      <c r="K54" s="1461" t="s">
        <v>384</v>
      </c>
    </row>
    <row r="55" spans="1:11" ht="14.25" customHeight="1" x14ac:dyDescent="0.2">
      <c r="A55" s="1465"/>
      <c r="B55" s="1468"/>
      <c r="C55" s="593">
        <v>2264</v>
      </c>
      <c r="D55" s="594">
        <v>19950</v>
      </c>
      <c r="E55" s="595"/>
      <c r="F55" s="592"/>
      <c r="G55" s="592"/>
      <c r="H55" s="592">
        <f t="shared" si="15"/>
        <v>19950</v>
      </c>
      <c r="I55" s="592">
        <f t="shared" si="15"/>
        <v>0</v>
      </c>
      <c r="J55" s="596"/>
      <c r="K55" s="1462"/>
    </row>
    <row r="56" spans="1:11" ht="14.25" customHeight="1" x14ac:dyDescent="0.2">
      <c r="A56" s="1465"/>
      <c r="B56" s="1468"/>
      <c r="C56" s="593">
        <v>2269</v>
      </c>
      <c r="D56" s="594">
        <v>1300</v>
      </c>
      <c r="E56" s="595"/>
      <c r="F56" s="592"/>
      <c r="G56" s="592"/>
      <c r="H56" s="592">
        <f t="shared" si="15"/>
        <v>1300</v>
      </c>
      <c r="I56" s="592">
        <f t="shared" si="15"/>
        <v>0</v>
      </c>
      <c r="J56" s="596"/>
      <c r="K56" s="1462"/>
    </row>
    <row r="57" spans="1:11" ht="13.5" customHeight="1" x14ac:dyDescent="0.2">
      <c r="A57" s="1465"/>
      <c r="B57" s="1468"/>
      <c r="C57" s="593">
        <v>2279</v>
      </c>
      <c r="D57" s="594">
        <v>6500</v>
      </c>
      <c r="E57" s="595"/>
      <c r="F57" s="592"/>
      <c r="G57" s="592"/>
      <c r="H57" s="592">
        <f t="shared" si="15"/>
        <v>6500</v>
      </c>
      <c r="I57" s="592">
        <f t="shared" si="15"/>
        <v>0</v>
      </c>
      <c r="J57" s="596"/>
      <c r="K57" s="1462"/>
    </row>
    <row r="58" spans="1:11" ht="13.5" customHeight="1" x14ac:dyDescent="0.2">
      <c r="A58" s="1466"/>
      <c r="B58" s="1469"/>
      <c r="C58" s="593">
        <v>2314</v>
      </c>
      <c r="D58" s="594">
        <v>1900</v>
      </c>
      <c r="E58" s="595"/>
      <c r="F58" s="592"/>
      <c r="G58" s="592"/>
      <c r="H58" s="592">
        <f t="shared" si="15"/>
        <v>1900</v>
      </c>
      <c r="I58" s="592">
        <f t="shared" si="15"/>
        <v>0</v>
      </c>
      <c r="J58" s="596"/>
      <c r="K58" s="1463"/>
    </row>
    <row r="59" spans="1:11" x14ac:dyDescent="0.2">
      <c r="A59" s="1225">
        <v>4</v>
      </c>
      <c r="B59" s="597" t="s">
        <v>385</v>
      </c>
      <c r="C59" s="598"/>
      <c r="D59" s="599">
        <f t="shared" ref="D59:I59" si="16">SUM(D60,D64,D68,D72,D76,D78)</f>
        <v>10055</v>
      </c>
      <c r="E59" s="599">
        <f t="shared" si="16"/>
        <v>7600</v>
      </c>
      <c r="F59" s="599">
        <f t="shared" si="16"/>
        <v>0</v>
      </c>
      <c r="G59" s="599">
        <f t="shared" si="16"/>
        <v>0</v>
      </c>
      <c r="H59" s="599">
        <f t="shared" si="16"/>
        <v>10055</v>
      </c>
      <c r="I59" s="599">
        <f t="shared" si="16"/>
        <v>7600</v>
      </c>
      <c r="J59" s="592"/>
      <c r="K59" s="592"/>
    </row>
    <row r="60" spans="1:11" x14ac:dyDescent="0.2">
      <c r="A60" s="1458" t="s">
        <v>386</v>
      </c>
      <c r="B60" s="1460" t="s">
        <v>387</v>
      </c>
      <c r="C60" s="593"/>
      <c r="D60" s="595">
        <f>SUM(D61:D63)</f>
        <v>3005</v>
      </c>
      <c r="E60" s="595">
        <f>SUM(E61:E63)</f>
        <v>0</v>
      </c>
      <c r="F60" s="595">
        <f>SUM(F61:F63)</f>
        <v>0</v>
      </c>
      <c r="G60" s="595">
        <f>SUM(G61:G63)</f>
        <v>0</v>
      </c>
      <c r="H60" s="592">
        <f t="shared" ref="H60:I63" si="17">D60+F60</f>
        <v>3005</v>
      </c>
      <c r="I60" s="592">
        <f t="shared" si="17"/>
        <v>0</v>
      </c>
      <c r="J60" s="592" t="s">
        <v>388</v>
      </c>
      <c r="K60" s="1470" t="s">
        <v>376</v>
      </c>
    </row>
    <row r="61" spans="1:11" ht="48.75" customHeight="1" x14ac:dyDescent="0.2">
      <c r="A61" s="1458"/>
      <c r="B61" s="1460"/>
      <c r="C61" s="598">
        <v>1150</v>
      </c>
      <c r="D61" s="610">
        <v>870</v>
      </c>
      <c r="E61" s="599"/>
      <c r="F61" s="640">
        <v>242</v>
      </c>
      <c r="G61" s="640"/>
      <c r="H61" s="640">
        <f t="shared" si="17"/>
        <v>1112</v>
      </c>
      <c r="I61" s="640">
        <f t="shared" si="17"/>
        <v>0</v>
      </c>
      <c r="J61" s="596" t="s">
        <v>389</v>
      </c>
      <c r="K61" s="1471"/>
    </row>
    <row r="62" spans="1:11" ht="25.5" customHeight="1" x14ac:dyDescent="0.2">
      <c r="A62" s="1458"/>
      <c r="B62" s="1460"/>
      <c r="C62" s="598">
        <v>2279</v>
      </c>
      <c r="D62" s="610">
        <v>2000</v>
      </c>
      <c r="E62" s="599"/>
      <c r="F62" s="640">
        <v>-300</v>
      </c>
      <c r="G62" s="640"/>
      <c r="H62" s="640">
        <f t="shared" si="17"/>
        <v>1700</v>
      </c>
      <c r="I62" s="640">
        <f t="shared" si="17"/>
        <v>0</v>
      </c>
      <c r="J62" s="596" t="s">
        <v>390</v>
      </c>
      <c r="K62" s="1471"/>
    </row>
    <row r="63" spans="1:11" ht="44.25" customHeight="1" x14ac:dyDescent="0.2">
      <c r="A63" s="1458"/>
      <c r="B63" s="1460"/>
      <c r="C63" s="598">
        <v>2314</v>
      </c>
      <c r="D63" s="610">
        <v>135</v>
      </c>
      <c r="E63" s="599"/>
      <c r="F63" s="640">
        <v>58</v>
      </c>
      <c r="G63" s="640"/>
      <c r="H63" s="640">
        <f t="shared" si="17"/>
        <v>193</v>
      </c>
      <c r="I63" s="640">
        <f t="shared" si="17"/>
        <v>0</v>
      </c>
      <c r="J63" s="596" t="s">
        <v>391</v>
      </c>
      <c r="K63" s="1472"/>
    </row>
    <row r="64" spans="1:11" x14ac:dyDescent="0.2">
      <c r="A64" s="1458" t="s">
        <v>392</v>
      </c>
      <c r="B64" s="1459" t="s">
        <v>393</v>
      </c>
      <c r="C64" s="601"/>
      <c r="D64" s="602">
        <f t="shared" ref="D64:I64" si="18">SUM(D65:D67)</f>
        <v>1010</v>
      </c>
      <c r="E64" s="602">
        <f t="shared" si="18"/>
        <v>0</v>
      </c>
      <c r="F64" s="602">
        <f t="shared" si="18"/>
        <v>0</v>
      </c>
      <c r="G64" s="602">
        <f t="shared" si="18"/>
        <v>0</v>
      </c>
      <c r="H64" s="602">
        <f t="shared" si="18"/>
        <v>1010</v>
      </c>
      <c r="I64" s="602">
        <f t="shared" si="18"/>
        <v>0</v>
      </c>
      <c r="J64" s="592"/>
      <c r="K64" s="603"/>
    </row>
    <row r="65" spans="1:11" x14ac:dyDescent="0.2">
      <c r="A65" s="1458"/>
      <c r="B65" s="1459"/>
      <c r="C65" s="593">
        <v>1150</v>
      </c>
      <c r="D65" s="594">
        <v>700</v>
      </c>
      <c r="E65" s="595"/>
      <c r="F65" s="592"/>
      <c r="G65" s="592"/>
      <c r="H65" s="592">
        <f t="shared" ref="H65:I67" si="19">D65+F65</f>
        <v>700</v>
      </c>
      <c r="I65" s="592">
        <f t="shared" si="19"/>
        <v>0</v>
      </c>
      <c r="J65" s="592"/>
      <c r="K65" s="1457" t="s">
        <v>376</v>
      </c>
    </row>
    <row r="66" spans="1:11" x14ac:dyDescent="0.2">
      <c r="A66" s="1458"/>
      <c r="B66" s="1459"/>
      <c r="C66" s="593">
        <v>2279</v>
      </c>
      <c r="D66" s="594">
        <v>100</v>
      </c>
      <c r="E66" s="595"/>
      <c r="F66" s="592"/>
      <c r="G66" s="592"/>
      <c r="H66" s="592">
        <f t="shared" si="19"/>
        <v>100</v>
      </c>
      <c r="I66" s="592">
        <f t="shared" si="19"/>
        <v>0</v>
      </c>
      <c r="J66" s="592"/>
      <c r="K66" s="1457"/>
    </row>
    <row r="67" spans="1:11" x14ac:dyDescent="0.2">
      <c r="A67" s="1458"/>
      <c r="B67" s="1459"/>
      <c r="C67" s="593">
        <v>2314</v>
      </c>
      <c r="D67" s="594">
        <v>210</v>
      </c>
      <c r="E67" s="595"/>
      <c r="F67" s="592"/>
      <c r="G67" s="592"/>
      <c r="H67" s="592">
        <f t="shared" si="19"/>
        <v>210</v>
      </c>
      <c r="I67" s="592">
        <f t="shared" si="19"/>
        <v>0</v>
      </c>
      <c r="J67" s="592"/>
      <c r="K67" s="1457"/>
    </row>
    <row r="68" spans="1:11" x14ac:dyDescent="0.2">
      <c r="A68" s="1458" t="s">
        <v>394</v>
      </c>
      <c r="B68" s="1459" t="s">
        <v>395</v>
      </c>
      <c r="C68" s="604"/>
      <c r="D68" s="605">
        <f t="shared" ref="D68:I68" si="20">SUM(D69:D71)</f>
        <v>450</v>
      </c>
      <c r="E68" s="605">
        <f t="shared" si="20"/>
        <v>2000</v>
      </c>
      <c r="F68" s="605">
        <f t="shared" si="20"/>
        <v>0</v>
      </c>
      <c r="G68" s="605">
        <f t="shared" si="20"/>
        <v>0</v>
      </c>
      <c r="H68" s="605">
        <f t="shared" si="20"/>
        <v>450</v>
      </c>
      <c r="I68" s="605">
        <f t="shared" si="20"/>
        <v>2000</v>
      </c>
      <c r="J68" s="592"/>
      <c r="K68" s="603"/>
    </row>
    <row r="69" spans="1:11" x14ac:dyDescent="0.2">
      <c r="A69" s="1458"/>
      <c r="B69" s="1459"/>
      <c r="C69" s="604">
        <v>1150</v>
      </c>
      <c r="D69" s="606">
        <v>300</v>
      </c>
      <c r="E69" s="607">
        <v>1200</v>
      </c>
      <c r="F69" s="592"/>
      <c r="G69" s="592"/>
      <c r="H69" s="592">
        <f t="shared" ref="H69:I71" si="21">D69+F69</f>
        <v>300</v>
      </c>
      <c r="I69" s="592">
        <f t="shared" si="21"/>
        <v>1200</v>
      </c>
      <c r="J69" s="592"/>
      <c r="K69" s="1457" t="s">
        <v>376</v>
      </c>
    </row>
    <row r="70" spans="1:11" s="570" customFormat="1" x14ac:dyDescent="0.2">
      <c r="A70" s="1458"/>
      <c r="B70" s="1459"/>
      <c r="C70" s="604">
        <v>2279</v>
      </c>
      <c r="D70" s="606">
        <v>150</v>
      </c>
      <c r="E70" s="607">
        <v>600</v>
      </c>
      <c r="F70" s="608"/>
      <c r="G70" s="608"/>
      <c r="H70" s="592">
        <f t="shared" si="21"/>
        <v>150</v>
      </c>
      <c r="I70" s="592">
        <f t="shared" si="21"/>
        <v>600</v>
      </c>
      <c r="J70" s="608"/>
      <c r="K70" s="1457"/>
    </row>
    <row r="71" spans="1:11" s="570" customFormat="1" x14ac:dyDescent="0.2">
      <c r="A71" s="1458"/>
      <c r="B71" s="1459"/>
      <c r="C71" s="604">
        <v>2314</v>
      </c>
      <c r="D71" s="606">
        <v>0</v>
      </c>
      <c r="E71" s="607">
        <v>200</v>
      </c>
      <c r="F71" s="608"/>
      <c r="G71" s="608"/>
      <c r="H71" s="592">
        <f t="shared" si="21"/>
        <v>0</v>
      </c>
      <c r="I71" s="592">
        <f t="shared" si="21"/>
        <v>200</v>
      </c>
      <c r="J71" s="608"/>
      <c r="K71" s="1457"/>
    </row>
    <row r="72" spans="1:11" s="570" customFormat="1" x14ac:dyDescent="0.2">
      <c r="A72" s="1458" t="s">
        <v>396</v>
      </c>
      <c r="B72" s="1460" t="s">
        <v>397</v>
      </c>
      <c r="C72" s="593"/>
      <c r="D72" s="595">
        <f t="shared" ref="D72:I72" si="22">SUM(D73:D75)</f>
        <v>3940</v>
      </c>
      <c r="E72" s="595">
        <f t="shared" si="22"/>
        <v>3600</v>
      </c>
      <c r="F72" s="595">
        <f t="shared" si="22"/>
        <v>0</v>
      </c>
      <c r="G72" s="595">
        <f t="shared" si="22"/>
        <v>0</v>
      </c>
      <c r="H72" s="595">
        <f t="shared" si="22"/>
        <v>3940</v>
      </c>
      <c r="I72" s="595">
        <f t="shared" si="22"/>
        <v>3600</v>
      </c>
      <c r="J72" s="609"/>
      <c r="K72" s="603"/>
    </row>
    <row r="73" spans="1:11" s="570" customFormat="1" x14ac:dyDescent="0.2">
      <c r="A73" s="1458"/>
      <c r="B73" s="1460"/>
      <c r="C73" s="593">
        <v>1150</v>
      </c>
      <c r="D73" s="594">
        <v>1440</v>
      </c>
      <c r="E73" s="594">
        <v>1400</v>
      </c>
      <c r="F73" s="609"/>
      <c r="G73" s="609"/>
      <c r="H73" s="592">
        <f t="shared" ref="H73:I75" si="23">D73+F73</f>
        <v>1440</v>
      </c>
      <c r="I73" s="592">
        <f t="shared" si="23"/>
        <v>1400</v>
      </c>
      <c r="J73" s="609"/>
      <c r="K73" s="1457" t="s">
        <v>376</v>
      </c>
    </row>
    <row r="74" spans="1:11" s="570" customFormat="1" x14ac:dyDescent="0.2">
      <c r="A74" s="1458"/>
      <c r="B74" s="1460"/>
      <c r="C74" s="593">
        <v>2279</v>
      </c>
      <c r="D74" s="594">
        <v>2500</v>
      </c>
      <c r="E74" s="594">
        <v>1900</v>
      </c>
      <c r="F74" s="609"/>
      <c r="G74" s="609"/>
      <c r="H74" s="592">
        <f t="shared" si="23"/>
        <v>2500</v>
      </c>
      <c r="I74" s="592">
        <f t="shared" si="23"/>
        <v>1900</v>
      </c>
      <c r="J74" s="609"/>
      <c r="K74" s="1457"/>
    </row>
    <row r="75" spans="1:11" s="570" customFormat="1" x14ac:dyDescent="0.2">
      <c r="A75" s="1458"/>
      <c r="B75" s="1460"/>
      <c r="C75" s="593">
        <v>2314</v>
      </c>
      <c r="D75" s="594"/>
      <c r="E75" s="594">
        <v>300</v>
      </c>
      <c r="F75" s="609"/>
      <c r="G75" s="609"/>
      <c r="H75" s="592">
        <f t="shared" si="23"/>
        <v>0</v>
      </c>
      <c r="I75" s="592">
        <f t="shared" si="23"/>
        <v>300</v>
      </c>
      <c r="J75" s="609"/>
      <c r="K75" s="1457"/>
    </row>
    <row r="76" spans="1:11" s="570" customFormat="1" x14ac:dyDescent="0.2">
      <c r="A76" s="1458" t="s">
        <v>398</v>
      </c>
      <c r="B76" s="1460" t="s">
        <v>399</v>
      </c>
      <c r="C76" s="593"/>
      <c r="D76" s="595">
        <f t="shared" ref="D76:I76" si="24">SUM(D77:D77)</f>
        <v>1500</v>
      </c>
      <c r="E76" s="595">
        <f t="shared" si="24"/>
        <v>0</v>
      </c>
      <c r="F76" s="595">
        <f t="shared" si="24"/>
        <v>0</v>
      </c>
      <c r="G76" s="595">
        <f t="shared" si="24"/>
        <v>0</v>
      </c>
      <c r="H76" s="595">
        <f t="shared" si="24"/>
        <v>1500</v>
      </c>
      <c r="I76" s="595">
        <f t="shared" si="24"/>
        <v>0</v>
      </c>
      <c r="J76" s="609"/>
      <c r="K76" s="595"/>
    </row>
    <row r="77" spans="1:11" s="570" customFormat="1" x14ac:dyDescent="0.2">
      <c r="A77" s="1458"/>
      <c r="B77" s="1460"/>
      <c r="C77" s="593">
        <v>2314</v>
      </c>
      <c r="D77" s="594">
        <v>1500</v>
      </c>
      <c r="E77" s="595"/>
      <c r="F77" s="609"/>
      <c r="G77" s="609"/>
      <c r="H77" s="592">
        <f>D77+F77</f>
        <v>1500</v>
      </c>
      <c r="I77" s="592">
        <f>E77+G77</f>
        <v>0</v>
      </c>
      <c r="J77" s="609"/>
      <c r="K77" s="1224" t="s">
        <v>376</v>
      </c>
    </row>
    <row r="78" spans="1:11" s="570" customFormat="1" x14ac:dyDescent="0.2">
      <c r="A78" s="1458" t="s">
        <v>400</v>
      </c>
      <c r="B78" s="1459" t="s">
        <v>401</v>
      </c>
      <c r="C78" s="601"/>
      <c r="D78" s="602">
        <f t="shared" ref="D78:I78" si="25">SUM(D79:D81)</f>
        <v>150</v>
      </c>
      <c r="E78" s="602">
        <f t="shared" si="25"/>
        <v>2000</v>
      </c>
      <c r="F78" s="602">
        <f t="shared" si="25"/>
        <v>0</v>
      </c>
      <c r="G78" s="602">
        <f t="shared" si="25"/>
        <v>0</v>
      </c>
      <c r="H78" s="602">
        <f t="shared" si="25"/>
        <v>150</v>
      </c>
      <c r="I78" s="602">
        <f t="shared" si="25"/>
        <v>2000</v>
      </c>
      <c r="J78" s="609"/>
      <c r="K78" s="595"/>
    </row>
    <row r="79" spans="1:11" s="570" customFormat="1" x14ac:dyDescent="0.2">
      <c r="A79" s="1458"/>
      <c r="B79" s="1459"/>
      <c r="C79" s="593">
        <v>1150</v>
      </c>
      <c r="D79" s="594">
        <v>0</v>
      </c>
      <c r="E79" s="594">
        <v>700</v>
      </c>
      <c r="F79" s="609"/>
      <c r="G79" s="609"/>
      <c r="H79" s="592">
        <f t="shared" ref="H79:I81" si="26">D79+F79</f>
        <v>0</v>
      </c>
      <c r="I79" s="592">
        <f t="shared" si="26"/>
        <v>700</v>
      </c>
      <c r="J79" s="609"/>
      <c r="K79" s="1457" t="s">
        <v>402</v>
      </c>
    </row>
    <row r="80" spans="1:11" s="570" customFormat="1" x14ac:dyDescent="0.2">
      <c r="A80" s="1458"/>
      <c r="B80" s="1459"/>
      <c r="C80" s="593">
        <v>2269</v>
      </c>
      <c r="D80" s="594">
        <v>0</v>
      </c>
      <c r="E80" s="594">
        <v>500</v>
      </c>
      <c r="F80" s="609"/>
      <c r="G80" s="609"/>
      <c r="H80" s="592">
        <f t="shared" si="26"/>
        <v>0</v>
      </c>
      <c r="I80" s="592">
        <f t="shared" si="26"/>
        <v>500</v>
      </c>
      <c r="J80" s="609"/>
      <c r="K80" s="1457"/>
    </row>
    <row r="81" spans="1:11" s="570" customFormat="1" x14ac:dyDescent="0.2">
      <c r="A81" s="1458"/>
      <c r="B81" s="1459"/>
      <c r="C81" s="593">
        <v>2279</v>
      </c>
      <c r="D81" s="594">
        <v>150</v>
      </c>
      <c r="E81" s="594">
        <v>800</v>
      </c>
      <c r="F81" s="609"/>
      <c r="G81" s="609"/>
      <c r="H81" s="592">
        <f t="shared" si="26"/>
        <v>150</v>
      </c>
      <c r="I81" s="592">
        <f t="shared" si="26"/>
        <v>800</v>
      </c>
      <c r="J81" s="609"/>
      <c r="K81" s="1457"/>
    </row>
    <row r="82" spans="1:11" s="570" customFormat="1" x14ac:dyDescent="0.2">
      <c r="A82" s="1225">
        <v>5</v>
      </c>
      <c r="B82" s="597" t="s">
        <v>403</v>
      </c>
      <c r="C82" s="593">
        <f t="shared" ref="C82:I82" si="27">SUM(C83,C85,C88,C93,C97,C101,C105,C108,C111)</f>
        <v>0</v>
      </c>
      <c r="D82" s="588">
        <f t="shared" si="27"/>
        <v>11295</v>
      </c>
      <c r="E82" s="588">
        <f t="shared" si="27"/>
        <v>5750</v>
      </c>
      <c r="F82" s="588">
        <f t="shared" si="27"/>
        <v>0</v>
      </c>
      <c r="G82" s="588">
        <f t="shared" si="27"/>
        <v>0</v>
      </c>
      <c r="H82" s="588">
        <f t="shared" si="27"/>
        <v>11295</v>
      </c>
      <c r="I82" s="588">
        <f t="shared" si="27"/>
        <v>5750</v>
      </c>
      <c r="J82" s="609"/>
      <c r="K82" s="610"/>
    </row>
    <row r="83" spans="1:11" s="570" customFormat="1" x14ac:dyDescent="0.2">
      <c r="A83" s="1458" t="s">
        <v>404</v>
      </c>
      <c r="B83" s="1459" t="s">
        <v>405</v>
      </c>
      <c r="C83" s="593"/>
      <c r="D83" s="595">
        <f>SUM(D84:D84)</f>
        <v>115</v>
      </c>
      <c r="E83" s="595">
        <f>SUM(E84:E84)</f>
        <v>0</v>
      </c>
      <c r="F83" s="609"/>
      <c r="G83" s="609"/>
      <c r="H83" s="592">
        <f>D83+F83</f>
        <v>115</v>
      </c>
      <c r="I83" s="592">
        <f>E83+G83</f>
        <v>0</v>
      </c>
      <c r="J83" s="609"/>
      <c r="K83" s="1470" t="s">
        <v>369</v>
      </c>
    </row>
    <row r="84" spans="1:11" s="570" customFormat="1" ht="12" customHeight="1" x14ac:dyDescent="0.2">
      <c r="A84" s="1458"/>
      <c r="B84" s="1459"/>
      <c r="C84" s="593">
        <v>1150</v>
      </c>
      <c r="D84" s="594">
        <v>115</v>
      </c>
      <c r="E84" s="595"/>
      <c r="F84" s="609"/>
      <c r="G84" s="609"/>
      <c r="H84" s="592">
        <f>D84+F84</f>
        <v>115</v>
      </c>
      <c r="I84" s="592">
        <f>E84+G84</f>
        <v>0</v>
      </c>
      <c r="J84" s="609"/>
      <c r="K84" s="1472"/>
    </row>
    <row r="85" spans="1:11" s="570" customFormat="1" ht="12" customHeight="1" x14ac:dyDescent="0.2">
      <c r="A85" s="1458" t="s">
        <v>406</v>
      </c>
      <c r="B85" s="1459" t="s">
        <v>407</v>
      </c>
      <c r="C85" s="593"/>
      <c r="D85" s="595">
        <f t="shared" ref="D85:I85" si="28">SUM(D86:D87)</f>
        <v>350</v>
      </c>
      <c r="E85" s="595">
        <f t="shared" si="28"/>
        <v>0</v>
      </c>
      <c r="F85" s="595">
        <f t="shared" si="28"/>
        <v>0</v>
      </c>
      <c r="G85" s="595">
        <f t="shared" si="28"/>
        <v>0</v>
      </c>
      <c r="H85" s="595">
        <f t="shared" si="28"/>
        <v>350</v>
      </c>
      <c r="I85" s="595">
        <f t="shared" si="28"/>
        <v>0</v>
      </c>
      <c r="J85" s="609"/>
      <c r="K85" s="603"/>
    </row>
    <row r="86" spans="1:11" s="570" customFormat="1" ht="12" customHeight="1" x14ac:dyDescent="0.2">
      <c r="A86" s="1458"/>
      <c r="B86" s="1459"/>
      <c r="C86" s="593">
        <v>1150</v>
      </c>
      <c r="D86" s="594">
        <v>100</v>
      </c>
      <c r="E86" s="595"/>
      <c r="F86" s="609"/>
      <c r="G86" s="609"/>
      <c r="H86" s="592">
        <f>D86+F86</f>
        <v>100</v>
      </c>
      <c r="I86" s="592">
        <f>E86+G86</f>
        <v>0</v>
      </c>
      <c r="J86" s="609"/>
      <c r="K86" s="1457" t="s">
        <v>369</v>
      </c>
    </row>
    <row r="87" spans="1:11" s="570" customFormat="1" ht="12" customHeight="1" x14ac:dyDescent="0.2">
      <c r="A87" s="1458"/>
      <c r="B87" s="1459"/>
      <c r="C87" s="593">
        <v>2314</v>
      </c>
      <c r="D87" s="594">
        <v>250</v>
      </c>
      <c r="E87" s="595"/>
      <c r="F87" s="609"/>
      <c r="G87" s="609"/>
      <c r="H87" s="592">
        <f>D87+F87</f>
        <v>250</v>
      </c>
      <c r="I87" s="592">
        <f>E87+G87</f>
        <v>0</v>
      </c>
      <c r="J87" s="609"/>
      <c r="K87" s="1457"/>
    </row>
    <row r="88" spans="1:11" s="570" customFormat="1" ht="12" customHeight="1" x14ac:dyDescent="0.2">
      <c r="A88" s="1458" t="s">
        <v>408</v>
      </c>
      <c r="B88" s="1459" t="s">
        <v>409</v>
      </c>
      <c r="C88" s="601"/>
      <c r="D88" s="602">
        <f t="shared" ref="D88:I88" si="29">SUM(D89:D92)</f>
        <v>3000</v>
      </c>
      <c r="E88" s="602">
        <f t="shared" si="29"/>
        <v>0</v>
      </c>
      <c r="F88" s="602">
        <f t="shared" si="29"/>
        <v>0</v>
      </c>
      <c r="G88" s="602">
        <f t="shared" si="29"/>
        <v>0</v>
      </c>
      <c r="H88" s="602">
        <f t="shared" si="29"/>
        <v>3000</v>
      </c>
      <c r="I88" s="602">
        <f t="shared" si="29"/>
        <v>0</v>
      </c>
      <c r="J88" s="609"/>
      <c r="K88" s="603"/>
    </row>
    <row r="89" spans="1:11" s="570" customFormat="1" x14ac:dyDescent="0.2">
      <c r="A89" s="1458"/>
      <c r="B89" s="1459"/>
      <c r="C89" s="593">
        <v>1150</v>
      </c>
      <c r="D89" s="594">
        <v>1000</v>
      </c>
      <c r="E89" s="595"/>
      <c r="F89" s="609"/>
      <c r="G89" s="609"/>
      <c r="H89" s="592">
        <f t="shared" ref="H89:I92" si="30">D89+F89</f>
        <v>1000</v>
      </c>
      <c r="I89" s="592">
        <f t="shared" si="30"/>
        <v>0</v>
      </c>
      <c r="J89" s="609"/>
      <c r="K89" s="1457" t="s">
        <v>376</v>
      </c>
    </row>
    <row r="90" spans="1:11" s="570" customFormat="1" x14ac:dyDescent="0.2">
      <c r="A90" s="1458"/>
      <c r="B90" s="1459"/>
      <c r="C90" s="593">
        <v>2264</v>
      </c>
      <c r="D90" s="594">
        <v>800</v>
      </c>
      <c r="E90" s="595"/>
      <c r="F90" s="611"/>
      <c r="G90" s="611"/>
      <c r="H90" s="592">
        <f t="shared" si="30"/>
        <v>800</v>
      </c>
      <c r="I90" s="592">
        <f t="shared" si="30"/>
        <v>0</v>
      </c>
      <c r="J90" s="611"/>
      <c r="K90" s="1457"/>
    </row>
    <row r="91" spans="1:11" s="570" customFormat="1" x14ac:dyDescent="0.2">
      <c r="A91" s="1458"/>
      <c r="B91" s="1459"/>
      <c r="C91" s="593">
        <v>2279</v>
      </c>
      <c r="D91" s="594">
        <v>1027</v>
      </c>
      <c r="E91" s="595"/>
      <c r="F91" s="611"/>
      <c r="G91" s="611"/>
      <c r="H91" s="592">
        <f t="shared" si="30"/>
        <v>1027</v>
      </c>
      <c r="I91" s="592">
        <f t="shared" si="30"/>
        <v>0</v>
      </c>
      <c r="J91" s="611"/>
      <c r="K91" s="1457"/>
    </row>
    <row r="92" spans="1:11" s="570" customFormat="1" x14ac:dyDescent="0.2">
      <c r="A92" s="1458"/>
      <c r="B92" s="1459"/>
      <c r="C92" s="593">
        <v>2314</v>
      </c>
      <c r="D92" s="594">
        <v>173</v>
      </c>
      <c r="E92" s="595"/>
      <c r="F92" s="611"/>
      <c r="G92" s="611"/>
      <c r="H92" s="592">
        <f t="shared" si="30"/>
        <v>173</v>
      </c>
      <c r="I92" s="592">
        <f t="shared" si="30"/>
        <v>0</v>
      </c>
      <c r="J92" s="611"/>
      <c r="K92" s="1457"/>
    </row>
    <row r="93" spans="1:11" s="570" customFormat="1" x14ac:dyDescent="0.2">
      <c r="A93" s="1458" t="s">
        <v>410</v>
      </c>
      <c r="B93" s="1459" t="s">
        <v>395</v>
      </c>
      <c r="C93" s="601"/>
      <c r="D93" s="602">
        <f t="shared" ref="D93:I93" si="31">SUM(D94:D96)</f>
        <v>2550</v>
      </c>
      <c r="E93" s="602">
        <f t="shared" si="31"/>
        <v>1450</v>
      </c>
      <c r="F93" s="602">
        <f t="shared" si="31"/>
        <v>0</v>
      </c>
      <c r="G93" s="602">
        <f t="shared" si="31"/>
        <v>0</v>
      </c>
      <c r="H93" s="602">
        <f t="shared" si="31"/>
        <v>2550</v>
      </c>
      <c r="I93" s="602">
        <f t="shared" si="31"/>
        <v>1450</v>
      </c>
      <c r="J93" s="611"/>
      <c r="K93" s="603"/>
    </row>
    <row r="94" spans="1:11" s="570" customFormat="1" x14ac:dyDescent="0.2">
      <c r="A94" s="1458"/>
      <c r="B94" s="1459"/>
      <c r="C94" s="593">
        <v>1150</v>
      </c>
      <c r="D94" s="594">
        <v>900</v>
      </c>
      <c r="E94" s="594">
        <v>700</v>
      </c>
      <c r="F94" s="611"/>
      <c r="G94" s="611"/>
      <c r="H94" s="592">
        <f t="shared" ref="H94:I96" si="32">D94+F94</f>
        <v>900</v>
      </c>
      <c r="I94" s="592">
        <f t="shared" si="32"/>
        <v>700</v>
      </c>
      <c r="J94" s="611"/>
      <c r="K94" s="1457" t="s">
        <v>376</v>
      </c>
    </row>
    <row r="95" spans="1:11" s="570" customFormat="1" x14ac:dyDescent="0.2">
      <c r="A95" s="1458"/>
      <c r="B95" s="1459"/>
      <c r="C95" s="593">
        <v>2279</v>
      </c>
      <c r="D95" s="594">
        <v>900</v>
      </c>
      <c r="E95" s="594">
        <v>700</v>
      </c>
      <c r="F95" s="611"/>
      <c r="G95" s="611"/>
      <c r="H95" s="592">
        <f t="shared" si="32"/>
        <v>900</v>
      </c>
      <c r="I95" s="592">
        <f t="shared" si="32"/>
        <v>700</v>
      </c>
      <c r="J95" s="611"/>
      <c r="K95" s="1457"/>
    </row>
    <row r="96" spans="1:11" s="570" customFormat="1" x14ac:dyDescent="0.2">
      <c r="A96" s="1458"/>
      <c r="B96" s="1459"/>
      <c r="C96" s="593">
        <v>2314</v>
      </c>
      <c r="D96" s="594">
        <v>750</v>
      </c>
      <c r="E96" s="594">
        <v>50</v>
      </c>
      <c r="F96" s="611"/>
      <c r="G96" s="611"/>
      <c r="H96" s="592">
        <f t="shared" si="32"/>
        <v>750</v>
      </c>
      <c r="I96" s="592">
        <f t="shared" si="32"/>
        <v>50</v>
      </c>
      <c r="J96" s="611"/>
      <c r="K96" s="1457"/>
    </row>
    <row r="97" spans="1:11" s="570" customFormat="1" x14ac:dyDescent="0.2">
      <c r="A97" s="1458" t="s">
        <v>411</v>
      </c>
      <c r="B97" s="1459" t="s">
        <v>401</v>
      </c>
      <c r="C97" s="601"/>
      <c r="D97" s="602">
        <f t="shared" ref="D97:I97" si="33">SUM(D98:D100)</f>
        <v>150</v>
      </c>
      <c r="E97" s="602">
        <f t="shared" si="33"/>
        <v>2000</v>
      </c>
      <c r="F97" s="602">
        <f t="shared" si="33"/>
        <v>0</v>
      </c>
      <c r="G97" s="602">
        <f t="shared" si="33"/>
        <v>0</v>
      </c>
      <c r="H97" s="602">
        <f t="shared" si="33"/>
        <v>150</v>
      </c>
      <c r="I97" s="602">
        <f t="shared" si="33"/>
        <v>2000</v>
      </c>
      <c r="J97" s="611"/>
      <c r="K97" s="603"/>
    </row>
    <row r="98" spans="1:11" s="570" customFormat="1" x14ac:dyDescent="0.2">
      <c r="A98" s="1458"/>
      <c r="B98" s="1459"/>
      <c r="C98" s="593">
        <v>1150</v>
      </c>
      <c r="D98" s="594"/>
      <c r="E98" s="594">
        <v>700</v>
      </c>
      <c r="F98" s="611"/>
      <c r="G98" s="611"/>
      <c r="H98" s="592">
        <f t="shared" ref="H98:I100" si="34">D98+F98</f>
        <v>0</v>
      </c>
      <c r="I98" s="592">
        <f t="shared" si="34"/>
        <v>700</v>
      </c>
      <c r="J98" s="611"/>
      <c r="K98" s="1457" t="s">
        <v>402</v>
      </c>
    </row>
    <row r="99" spans="1:11" s="570" customFormat="1" ht="14.25" customHeight="1" x14ac:dyDescent="0.2">
      <c r="A99" s="1458"/>
      <c r="B99" s="1459"/>
      <c r="C99" s="593">
        <v>2269</v>
      </c>
      <c r="D99" s="594"/>
      <c r="E99" s="594">
        <v>500</v>
      </c>
      <c r="F99" s="611"/>
      <c r="G99" s="612"/>
      <c r="H99" s="592">
        <f t="shared" si="34"/>
        <v>0</v>
      </c>
      <c r="I99" s="592">
        <f t="shared" si="34"/>
        <v>500</v>
      </c>
      <c r="J99" s="609"/>
      <c r="K99" s="1457"/>
    </row>
    <row r="100" spans="1:11" s="570" customFormat="1" ht="15" customHeight="1" x14ac:dyDescent="0.2">
      <c r="A100" s="1458"/>
      <c r="B100" s="1459"/>
      <c r="C100" s="593">
        <v>2279</v>
      </c>
      <c r="D100" s="594">
        <v>150</v>
      </c>
      <c r="E100" s="594">
        <v>800</v>
      </c>
      <c r="F100" s="611"/>
      <c r="G100" s="612"/>
      <c r="H100" s="592">
        <f t="shared" si="34"/>
        <v>150</v>
      </c>
      <c r="I100" s="592">
        <f t="shared" si="34"/>
        <v>800</v>
      </c>
      <c r="J100" s="609"/>
      <c r="K100" s="1457"/>
    </row>
    <row r="101" spans="1:11" s="570" customFormat="1" x14ac:dyDescent="0.2">
      <c r="A101" s="1458" t="s">
        <v>412</v>
      </c>
      <c r="B101" s="1459" t="s">
        <v>413</v>
      </c>
      <c r="C101" s="601"/>
      <c r="D101" s="602">
        <f t="shared" ref="D101:I101" si="35">SUM(D102:D104)</f>
        <v>2280</v>
      </c>
      <c r="E101" s="602">
        <f t="shared" si="35"/>
        <v>0</v>
      </c>
      <c r="F101" s="602">
        <f t="shared" si="35"/>
        <v>0</v>
      </c>
      <c r="G101" s="602">
        <f t="shared" si="35"/>
        <v>0</v>
      </c>
      <c r="H101" s="602">
        <f t="shared" si="35"/>
        <v>2280</v>
      </c>
      <c r="I101" s="602">
        <f t="shared" si="35"/>
        <v>0</v>
      </c>
      <c r="J101" s="611"/>
      <c r="K101" s="610"/>
    </row>
    <row r="102" spans="1:11" s="570" customFormat="1" x14ac:dyDescent="0.2">
      <c r="A102" s="1458"/>
      <c r="B102" s="1459"/>
      <c r="C102" s="593">
        <v>1150</v>
      </c>
      <c r="D102" s="594">
        <v>700</v>
      </c>
      <c r="E102" s="595"/>
      <c r="F102" s="611"/>
      <c r="G102" s="611"/>
      <c r="H102" s="592">
        <f t="shared" ref="H102:I104" si="36">D102+F102</f>
        <v>700</v>
      </c>
      <c r="I102" s="592">
        <f t="shared" si="36"/>
        <v>0</v>
      </c>
      <c r="J102" s="611"/>
      <c r="K102" s="1457" t="s">
        <v>376</v>
      </c>
    </row>
    <row r="103" spans="1:11" s="570" customFormat="1" ht="12.75" customHeight="1" x14ac:dyDescent="0.2">
      <c r="A103" s="1458"/>
      <c r="B103" s="1459"/>
      <c r="C103" s="593">
        <v>2264</v>
      </c>
      <c r="D103" s="594">
        <v>1280</v>
      </c>
      <c r="E103" s="595"/>
      <c r="F103" s="611"/>
      <c r="G103" s="611"/>
      <c r="H103" s="592">
        <f t="shared" si="36"/>
        <v>1280</v>
      </c>
      <c r="I103" s="592">
        <f t="shared" si="36"/>
        <v>0</v>
      </c>
      <c r="J103" s="611"/>
      <c r="K103" s="1457"/>
    </row>
    <row r="104" spans="1:11" s="570" customFormat="1" ht="12.75" customHeight="1" x14ac:dyDescent="0.2">
      <c r="A104" s="1458"/>
      <c r="B104" s="1459"/>
      <c r="C104" s="593">
        <v>2314</v>
      </c>
      <c r="D104" s="594">
        <v>300</v>
      </c>
      <c r="E104" s="595"/>
      <c r="F104" s="611"/>
      <c r="G104" s="611"/>
      <c r="H104" s="592">
        <f t="shared" si="36"/>
        <v>300</v>
      </c>
      <c r="I104" s="592">
        <f t="shared" si="36"/>
        <v>0</v>
      </c>
      <c r="J104" s="611"/>
      <c r="K104" s="1457"/>
    </row>
    <row r="105" spans="1:11" s="570" customFormat="1" ht="12" customHeight="1" x14ac:dyDescent="0.2">
      <c r="A105" s="1458" t="s">
        <v>414</v>
      </c>
      <c r="B105" s="1459" t="s">
        <v>415</v>
      </c>
      <c r="C105" s="593"/>
      <c r="D105" s="595">
        <f t="shared" ref="D105:I105" si="37">SUM(D106:D107)</f>
        <v>1450</v>
      </c>
      <c r="E105" s="595">
        <f t="shared" si="37"/>
        <v>0</v>
      </c>
      <c r="F105" s="595">
        <f t="shared" si="37"/>
        <v>0</v>
      </c>
      <c r="G105" s="595">
        <f t="shared" si="37"/>
        <v>0</v>
      </c>
      <c r="H105" s="595">
        <f t="shared" si="37"/>
        <v>1450</v>
      </c>
      <c r="I105" s="595">
        <f t="shared" si="37"/>
        <v>0</v>
      </c>
      <c r="J105" s="611"/>
      <c r="K105" s="610"/>
    </row>
    <row r="106" spans="1:11" s="570" customFormat="1" ht="12.75" customHeight="1" x14ac:dyDescent="0.2">
      <c r="A106" s="1458"/>
      <c r="B106" s="1459"/>
      <c r="C106" s="593">
        <v>1150</v>
      </c>
      <c r="D106" s="594">
        <v>1000</v>
      </c>
      <c r="E106" s="595"/>
      <c r="F106" s="611"/>
      <c r="G106" s="611"/>
      <c r="H106" s="592">
        <f>D106+F106</f>
        <v>1000</v>
      </c>
      <c r="I106" s="592">
        <f>E106+G106</f>
        <v>0</v>
      </c>
      <c r="J106" s="611"/>
      <c r="K106" s="1457" t="s">
        <v>369</v>
      </c>
    </row>
    <row r="107" spans="1:11" s="570" customFormat="1" ht="12" customHeight="1" x14ac:dyDescent="0.2">
      <c r="A107" s="1458"/>
      <c r="B107" s="1459"/>
      <c r="C107" s="593">
        <v>2314</v>
      </c>
      <c r="D107" s="594">
        <v>450</v>
      </c>
      <c r="E107" s="595"/>
      <c r="F107" s="611"/>
      <c r="G107" s="611"/>
      <c r="H107" s="592">
        <f>D107+F107</f>
        <v>450</v>
      </c>
      <c r="I107" s="592">
        <f>E107+G107</f>
        <v>0</v>
      </c>
      <c r="J107" s="611"/>
      <c r="K107" s="1457"/>
    </row>
    <row r="108" spans="1:11" s="570" customFormat="1" ht="12" customHeight="1" x14ac:dyDescent="0.2">
      <c r="A108" s="1458" t="s">
        <v>416</v>
      </c>
      <c r="B108" s="1459" t="s">
        <v>417</v>
      </c>
      <c r="C108" s="593"/>
      <c r="D108" s="595">
        <f t="shared" ref="D108:I108" si="38">SUM(D109:D110)</f>
        <v>550</v>
      </c>
      <c r="E108" s="595">
        <f t="shared" si="38"/>
        <v>0</v>
      </c>
      <c r="F108" s="595">
        <f t="shared" si="38"/>
        <v>0</v>
      </c>
      <c r="G108" s="595">
        <f t="shared" si="38"/>
        <v>0</v>
      </c>
      <c r="H108" s="595">
        <f t="shared" si="38"/>
        <v>550</v>
      </c>
      <c r="I108" s="595">
        <f t="shared" si="38"/>
        <v>0</v>
      </c>
      <c r="J108" s="611"/>
      <c r="K108" s="610"/>
    </row>
    <row r="109" spans="1:11" s="570" customFormat="1" ht="12.75" customHeight="1" x14ac:dyDescent="0.2">
      <c r="A109" s="1458"/>
      <c r="B109" s="1459"/>
      <c r="C109" s="593">
        <v>1150</v>
      </c>
      <c r="D109" s="594">
        <v>400</v>
      </c>
      <c r="E109" s="595"/>
      <c r="F109" s="611"/>
      <c r="G109" s="611"/>
      <c r="H109" s="592">
        <f>D109+F109</f>
        <v>400</v>
      </c>
      <c r="I109" s="592">
        <f>E109+G109</f>
        <v>0</v>
      </c>
      <c r="J109" s="611"/>
      <c r="K109" s="1457" t="s">
        <v>369</v>
      </c>
    </row>
    <row r="110" spans="1:11" s="570" customFormat="1" ht="12" customHeight="1" x14ac:dyDescent="0.2">
      <c r="A110" s="1458"/>
      <c r="B110" s="1459"/>
      <c r="C110" s="593">
        <v>2314</v>
      </c>
      <c r="D110" s="594">
        <v>150</v>
      </c>
      <c r="E110" s="595"/>
      <c r="F110" s="611"/>
      <c r="G110" s="611"/>
      <c r="H110" s="592">
        <f>D110+F110</f>
        <v>150</v>
      </c>
      <c r="I110" s="592">
        <f>E110+G110</f>
        <v>0</v>
      </c>
      <c r="J110" s="611"/>
      <c r="K110" s="1457"/>
    </row>
    <row r="111" spans="1:11" s="570" customFormat="1" ht="12" customHeight="1" x14ac:dyDescent="0.2">
      <c r="A111" s="1458" t="s">
        <v>418</v>
      </c>
      <c r="B111" s="1460" t="s">
        <v>397</v>
      </c>
      <c r="C111" s="593"/>
      <c r="D111" s="595">
        <f t="shared" ref="D111:I111" si="39">SUM(D112:D114)</f>
        <v>850</v>
      </c>
      <c r="E111" s="595">
        <f t="shared" si="39"/>
        <v>2300</v>
      </c>
      <c r="F111" s="595">
        <f t="shared" si="39"/>
        <v>0</v>
      </c>
      <c r="G111" s="595">
        <f t="shared" si="39"/>
        <v>0</v>
      </c>
      <c r="H111" s="595">
        <f t="shared" si="39"/>
        <v>850</v>
      </c>
      <c r="I111" s="595">
        <f t="shared" si="39"/>
        <v>2300</v>
      </c>
      <c r="J111" s="613"/>
      <c r="K111" s="610"/>
    </row>
    <row r="112" spans="1:11" s="570" customFormat="1" x14ac:dyDescent="0.2">
      <c r="A112" s="1458"/>
      <c r="B112" s="1460"/>
      <c r="C112" s="593">
        <v>1150</v>
      </c>
      <c r="D112" s="594">
        <v>400</v>
      </c>
      <c r="E112" s="594">
        <v>900</v>
      </c>
      <c r="F112" s="612"/>
      <c r="G112" s="611"/>
      <c r="H112" s="592">
        <f t="shared" ref="H112:I114" si="40">D112+F112</f>
        <v>400</v>
      </c>
      <c r="I112" s="592">
        <f t="shared" si="40"/>
        <v>900</v>
      </c>
      <c r="J112" s="613"/>
      <c r="K112" s="1457" t="s">
        <v>376</v>
      </c>
    </row>
    <row r="113" spans="1:11" s="570" customFormat="1" ht="12.75" customHeight="1" x14ac:dyDescent="0.2">
      <c r="A113" s="1458"/>
      <c r="B113" s="1460"/>
      <c r="C113" s="593">
        <v>2279</v>
      </c>
      <c r="D113" s="594">
        <v>400</v>
      </c>
      <c r="E113" s="594">
        <v>1300</v>
      </c>
      <c r="F113" s="612"/>
      <c r="G113" s="611"/>
      <c r="H113" s="592">
        <f t="shared" si="40"/>
        <v>400</v>
      </c>
      <c r="I113" s="592">
        <f t="shared" si="40"/>
        <v>1300</v>
      </c>
      <c r="J113" s="613"/>
      <c r="K113" s="1457"/>
    </row>
    <row r="114" spans="1:11" s="570" customFormat="1" ht="13.5" customHeight="1" x14ac:dyDescent="0.2">
      <c r="A114" s="1458"/>
      <c r="B114" s="1460"/>
      <c r="C114" s="593">
        <v>2314</v>
      </c>
      <c r="D114" s="594">
        <v>50</v>
      </c>
      <c r="E114" s="594">
        <v>100</v>
      </c>
      <c r="F114" s="611"/>
      <c r="G114" s="611"/>
      <c r="H114" s="592">
        <f t="shared" si="40"/>
        <v>50</v>
      </c>
      <c r="I114" s="592">
        <f t="shared" si="40"/>
        <v>100</v>
      </c>
      <c r="J114" s="611"/>
      <c r="K114" s="1457"/>
    </row>
    <row r="115" spans="1:11" s="570" customFormat="1" x14ac:dyDescent="0.2">
      <c r="A115" s="1225">
        <v>6</v>
      </c>
      <c r="B115" s="597" t="s">
        <v>419</v>
      </c>
      <c r="C115" s="593"/>
      <c r="D115" s="595">
        <f t="shared" ref="D115:I115" si="41">SUM(D116,D119,D122,D126)</f>
        <v>7471</v>
      </c>
      <c r="E115" s="595">
        <f t="shared" si="41"/>
        <v>0</v>
      </c>
      <c r="F115" s="595">
        <f t="shared" si="41"/>
        <v>0</v>
      </c>
      <c r="G115" s="595">
        <f t="shared" si="41"/>
        <v>0</v>
      </c>
      <c r="H115" s="595">
        <f t="shared" si="41"/>
        <v>7471</v>
      </c>
      <c r="I115" s="595">
        <f t="shared" si="41"/>
        <v>0</v>
      </c>
      <c r="J115" s="611"/>
      <c r="K115" s="610"/>
    </row>
    <row r="116" spans="1:11" s="570" customFormat="1" x14ac:dyDescent="0.2">
      <c r="A116" s="1458" t="s">
        <v>420</v>
      </c>
      <c r="B116" s="1459" t="s">
        <v>421</v>
      </c>
      <c r="C116" s="593"/>
      <c r="D116" s="595">
        <f t="shared" ref="D116:I116" si="42">SUM(D117:D118)</f>
        <v>521</v>
      </c>
      <c r="E116" s="595">
        <f t="shared" si="42"/>
        <v>0</v>
      </c>
      <c r="F116" s="595">
        <f t="shared" si="42"/>
        <v>0</v>
      </c>
      <c r="G116" s="595">
        <f t="shared" si="42"/>
        <v>0</v>
      </c>
      <c r="H116" s="595">
        <f t="shared" si="42"/>
        <v>521</v>
      </c>
      <c r="I116" s="595">
        <f t="shared" si="42"/>
        <v>0</v>
      </c>
      <c r="J116" s="611"/>
      <c r="K116" s="1470" t="s">
        <v>376</v>
      </c>
    </row>
    <row r="117" spans="1:11" s="570" customFormat="1" ht="15" customHeight="1" x14ac:dyDescent="0.2">
      <c r="A117" s="1458"/>
      <c r="B117" s="1459"/>
      <c r="C117" s="593">
        <v>1150</v>
      </c>
      <c r="D117" s="594">
        <v>381</v>
      </c>
      <c r="E117" s="595"/>
      <c r="F117" s="611"/>
      <c r="G117" s="611"/>
      <c r="H117" s="592">
        <f>D117+F117</f>
        <v>381</v>
      </c>
      <c r="I117" s="592">
        <f>E117+G117</f>
        <v>0</v>
      </c>
      <c r="J117" s="611"/>
      <c r="K117" s="1471"/>
    </row>
    <row r="118" spans="1:11" s="570" customFormat="1" ht="15" customHeight="1" x14ac:dyDescent="0.2">
      <c r="A118" s="1458"/>
      <c r="B118" s="1459"/>
      <c r="C118" s="593">
        <v>2314</v>
      </c>
      <c r="D118" s="594">
        <v>140</v>
      </c>
      <c r="E118" s="595"/>
      <c r="F118" s="611"/>
      <c r="G118" s="611"/>
      <c r="H118" s="592">
        <f>D118+F118</f>
        <v>140</v>
      </c>
      <c r="I118" s="592">
        <f>E118+G118</f>
        <v>0</v>
      </c>
      <c r="J118" s="611"/>
      <c r="K118" s="1472"/>
    </row>
    <row r="119" spans="1:11" s="570" customFormat="1" x14ac:dyDescent="0.2">
      <c r="A119" s="1458" t="s">
        <v>422</v>
      </c>
      <c r="B119" s="1459" t="s">
        <v>423</v>
      </c>
      <c r="C119" s="593"/>
      <c r="D119" s="595">
        <f t="shared" ref="D119:I119" si="43">SUM(D120:D121)</f>
        <v>800</v>
      </c>
      <c r="E119" s="595">
        <f t="shared" si="43"/>
        <v>0</v>
      </c>
      <c r="F119" s="595">
        <f t="shared" si="43"/>
        <v>0</v>
      </c>
      <c r="G119" s="595">
        <f t="shared" si="43"/>
        <v>0</v>
      </c>
      <c r="H119" s="595">
        <f t="shared" si="43"/>
        <v>800</v>
      </c>
      <c r="I119" s="595">
        <f t="shared" si="43"/>
        <v>0</v>
      </c>
      <c r="J119" s="613"/>
      <c r="K119" s="603"/>
    </row>
    <row r="120" spans="1:11" s="570" customFormat="1" x14ac:dyDescent="0.2">
      <c r="A120" s="1458"/>
      <c r="B120" s="1459"/>
      <c r="C120" s="598">
        <v>1150</v>
      </c>
      <c r="D120" s="610">
        <v>200</v>
      </c>
      <c r="E120" s="599"/>
      <c r="F120" s="641">
        <v>172</v>
      </c>
      <c r="G120" s="1215"/>
      <c r="H120" s="640">
        <f>D120+F120</f>
        <v>372</v>
      </c>
      <c r="I120" s="640">
        <f>E120+G120</f>
        <v>0</v>
      </c>
      <c r="J120" s="613"/>
      <c r="K120" s="1457" t="s">
        <v>376</v>
      </c>
    </row>
    <row r="121" spans="1:11" s="570" customFormat="1" x14ac:dyDescent="0.2">
      <c r="A121" s="1458"/>
      <c r="B121" s="1459"/>
      <c r="C121" s="598">
        <v>2314</v>
      </c>
      <c r="D121" s="610">
        <v>600</v>
      </c>
      <c r="E121" s="599"/>
      <c r="F121" s="641">
        <v>-172</v>
      </c>
      <c r="G121" s="1215"/>
      <c r="H121" s="640">
        <f>D121+F121</f>
        <v>428</v>
      </c>
      <c r="I121" s="640">
        <f>E121+G121</f>
        <v>0</v>
      </c>
      <c r="J121" s="613"/>
      <c r="K121" s="1457"/>
    </row>
    <row r="122" spans="1:11" s="570" customFormat="1" ht="12" customHeight="1" x14ac:dyDescent="0.2">
      <c r="A122" s="1458" t="s">
        <v>425</v>
      </c>
      <c r="B122" s="1459" t="s">
        <v>426</v>
      </c>
      <c r="C122" s="593"/>
      <c r="D122" s="595">
        <f t="shared" ref="D122:I122" si="44">SUM(D123:D125)</f>
        <v>4250</v>
      </c>
      <c r="E122" s="595">
        <f t="shared" si="44"/>
        <v>0</v>
      </c>
      <c r="F122" s="595">
        <f t="shared" si="44"/>
        <v>0</v>
      </c>
      <c r="G122" s="595">
        <f t="shared" si="44"/>
        <v>0</v>
      </c>
      <c r="H122" s="595">
        <f t="shared" si="44"/>
        <v>4250</v>
      </c>
      <c r="I122" s="595">
        <f t="shared" si="44"/>
        <v>0</v>
      </c>
      <c r="J122" s="611"/>
      <c r="K122" s="603"/>
    </row>
    <row r="123" spans="1:11" s="570" customFormat="1" x14ac:dyDescent="0.2">
      <c r="A123" s="1458"/>
      <c r="B123" s="1459"/>
      <c r="C123" s="593">
        <v>1150</v>
      </c>
      <c r="D123" s="594">
        <v>1100</v>
      </c>
      <c r="E123" s="595"/>
      <c r="F123" s="611"/>
      <c r="G123" s="611"/>
      <c r="H123" s="592">
        <f t="shared" ref="H123:I125" si="45">D123+F123</f>
        <v>1100</v>
      </c>
      <c r="I123" s="592">
        <f t="shared" si="45"/>
        <v>0</v>
      </c>
      <c r="J123" s="611"/>
      <c r="K123" s="1457" t="s">
        <v>376</v>
      </c>
    </row>
    <row r="124" spans="1:11" s="570" customFormat="1" x14ac:dyDescent="0.2">
      <c r="A124" s="1458"/>
      <c r="B124" s="1459"/>
      <c r="C124" s="593">
        <v>2314</v>
      </c>
      <c r="D124" s="594">
        <v>1350</v>
      </c>
      <c r="E124" s="595"/>
      <c r="F124" s="611"/>
      <c r="G124" s="611"/>
      <c r="H124" s="592">
        <f t="shared" si="45"/>
        <v>1350</v>
      </c>
      <c r="I124" s="592">
        <f t="shared" si="45"/>
        <v>0</v>
      </c>
      <c r="J124" s="611"/>
      <c r="K124" s="1457"/>
    </row>
    <row r="125" spans="1:11" s="570" customFormat="1" x14ac:dyDescent="0.2">
      <c r="A125" s="1458"/>
      <c r="B125" s="1459"/>
      <c r="C125" s="593">
        <v>6422</v>
      </c>
      <c r="D125" s="594">
        <v>1800</v>
      </c>
      <c r="E125" s="595"/>
      <c r="F125" s="611"/>
      <c r="G125" s="611"/>
      <c r="H125" s="592">
        <f t="shared" si="45"/>
        <v>1800</v>
      </c>
      <c r="I125" s="592">
        <f t="shared" si="45"/>
        <v>0</v>
      </c>
      <c r="J125" s="611"/>
      <c r="K125" s="1457"/>
    </row>
    <row r="126" spans="1:11" s="570" customFormat="1" x14ac:dyDescent="0.2">
      <c r="A126" s="1458" t="s">
        <v>427</v>
      </c>
      <c r="B126" s="1459" t="s">
        <v>399</v>
      </c>
      <c r="C126" s="593"/>
      <c r="D126" s="595">
        <f t="shared" ref="D126:I126" si="46">D127</f>
        <v>1900</v>
      </c>
      <c r="E126" s="595">
        <f t="shared" si="46"/>
        <v>0</v>
      </c>
      <c r="F126" s="595">
        <f t="shared" si="46"/>
        <v>0</v>
      </c>
      <c r="G126" s="595">
        <f t="shared" si="46"/>
        <v>0</v>
      </c>
      <c r="H126" s="595">
        <f t="shared" si="46"/>
        <v>1900</v>
      </c>
      <c r="I126" s="595">
        <f t="shared" si="46"/>
        <v>0</v>
      </c>
      <c r="J126" s="611"/>
      <c r="K126" s="1457" t="s">
        <v>376</v>
      </c>
    </row>
    <row r="127" spans="1:11" s="570" customFormat="1" x14ac:dyDescent="0.2">
      <c r="A127" s="1458"/>
      <c r="B127" s="1459"/>
      <c r="C127" s="593">
        <v>2314</v>
      </c>
      <c r="D127" s="594">
        <v>1900</v>
      </c>
      <c r="E127" s="595"/>
      <c r="F127" s="611"/>
      <c r="G127" s="611"/>
      <c r="H127" s="592">
        <f>D127+F127</f>
        <v>1900</v>
      </c>
      <c r="I127" s="592">
        <f>E127+G127</f>
        <v>0</v>
      </c>
      <c r="J127" s="611"/>
      <c r="K127" s="1457"/>
    </row>
    <row r="128" spans="1:11" s="570" customFormat="1" x14ac:dyDescent="0.2">
      <c r="A128" s="614">
        <v>7</v>
      </c>
      <c r="B128" s="615" t="s">
        <v>428</v>
      </c>
      <c r="C128" s="604"/>
      <c r="D128" s="605">
        <f t="shared" ref="D128:I128" si="47">SUM(D129,D134,D136,D138,D140,D142)</f>
        <v>6610</v>
      </c>
      <c r="E128" s="605">
        <f t="shared" si="47"/>
        <v>6872</v>
      </c>
      <c r="F128" s="605">
        <f t="shared" si="47"/>
        <v>0</v>
      </c>
      <c r="G128" s="605">
        <f t="shared" si="47"/>
        <v>120</v>
      </c>
      <c r="H128" s="605">
        <f t="shared" si="47"/>
        <v>6610</v>
      </c>
      <c r="I128" s="605">
        <f t="shared" si="47"/>
        <v>6992</v>
      </c>
      <c r="J128" s="611"/>
      <c r="K128" s="611"/>
    </row>
    <row r="129" spans="1:11" s="570" customFormat="1" x14ac:dyDescent="0.2">
      <c r="A129" s="1473" t="s">
        <v>429</v>
      </c>
      <c r="B129" s="1474" t="s">
        <v>430</v>
      </c>
      <c r="C129" s="616"/>
      <c r="D129" s="617">
        <f t="shared" ref="D129:I129" si="48">SUM(D130:D133)</f>
        <v>5910</v>
      </c>
      <c r="E129" s="617">
        <f t="shared" si="48"/>
        <v>5692</v>
      </c>
      <c r="F129" s="617">
        <f t="shared" si="48"/>
        <v>0</v>
      </c>
      <c r="G129" s="617">
        <f t="shared" si="48"/>
        <v>0</v>
      </c>
      <c r="H129" s="617">
        <f t="shared" si="48"/>
        <v>5910</v>
      </c>
      <c r="I129" s="617">
        <f t="shared" si="48"/>
        <v>5692</v>
      </c>
      <c r="J129" s="611"/>
      <c r="K129" s="607"/>
    </row>
    <row r="130" spans="1:11" s="570" customFormat="1" ht="12" customHeight="1" x14ac:dyDescent="0.2">
      <c r="A130" s="1473"/>
      <c r="B130" s="1474"/>
      <c r="C130" s="616">
        <v>1150</v>
      </c>
      <c r="D130" s="618">
        <v>3110</v>
      </c>
      <c r="E130" s="619">
        <v>3972</v>
      </c>
      <c r="F130" s="611"/>
      <c r="G130" s="611"/>
      <c r="H130" s="592">
        <f t="shared" ref="H130:I133" si="49">D130+F130</f>
        <v>3110</v>
      </c>
      <c r="I130" s="592">
        <f t="shared" si="49"/>
        <v>3972</v>
      </c>
      <c r="J130" s="611"/>
      <c r="K130" s="1445" t="s">
        <v>431</v>
      </c>
    </row>
    <row r="131" spans="1:11" s="570" customFormat="1" x14ac:dyDescent="0.2">
      <c r="A131" s="1473"/>
      <c r="B131" s="1474"/>
      <c r="C131" s="616">
        <v>2279</v>
      </c>
      <c r="D131" s="618">
        <v>400</v>
      </c>
      <c r="E131" s="619">
        <v>0</v>
      </c>
      <c r="F131" s="611"/>
      <c r="G131" s="611"/>
      <c r="H131" s="592">
        <f t="shared" si="49"/>
        <v>400</v>
      </c>
      <c r="I131" s="592">
        <f t="shared" si="49"/>
        <v>0</v>
      </c>
      <c r="J131" s="611"/>
      <c r="K131" s="1445"/>
    </row>
    <row r="132" spans="1:11" s="570" customFormat="1" ht="12" customHeight="1" x14ac:dyDescent="0.2">
      <c r="A132" s="1473"/>
      <c r="B132" s="1474"/>
      <c r="C132" s="616">
        <v>2312</v>
      </c>
      <c r="D132" s="618">
        <v>600</v>
      </c>
      <c r="E132" s="619">
        <v>300</v>
      </c>
      <c r="F132" s="611"/>
      <c r="G132" s="611"/>
      <c r="H132" s="592">
        <f t="shared" si="49"/>
        <v>600</v>
      </c>
      <c r="I132" s="592">
        <f t="shared" si="49"/>
        <v>300</v>
      </c>
      <c r="J132" s="611"/>
      <c r="K132" s="1445"/>
    </row>
    <row r="133" spans="1:11" s="570" customFormat="1" x14ac:dyDescent="0.2">
      <c r="A133" s="1473"/>
      <c r="B133" s="1474"/>
      <c r="C133" s="616">
        <v>2314</v>
      </c>
      <c r="D133" s="618">
        <v>1800</v>
      </c>
      <c r="E133" s="619">
        <v>1420</v>
      </c>
      <c r="F133" s="611"/>
      <c r="G133" s="611"/>
      <c r="H133" s="592">
        <f t="shared" si="49"/>
        <v>1800</v>
      </c>
      <c r="I133" s="592">
        <f t="shared" si="49"/>
        <v>1420</v>
      </c>
      <c r="J133" s="611"/>
      <c r="K133" s="1445"/>
    </row>
    <row r="134" spans="1:11" s="570" customFormat="1" ht="12" customHeight="1" x14ac:dyDescent="0.2">
      <c r="A134" s="1473" t="s">
        <v>432</v>
      </c>
      <c r="B134" s="1474" t="s">
        <v>433</v>
      </c>
      <c r="C134" s="620"/>
      <c r="D134" s="621">
        <f t="shared" ref="D134:I134" si="50">D135</f>
        <v>200</v>
      </c>
      <c r="E134" s="621">
        <f t="shared" si="50"/>
        <v>0</v>
      </c>
      <c r="F134" s="621">
        <f t="shared" si="50"/>
        <v>0</v>
      </c>
      <c r="G134" s="621">
        <f t="shared" si="50"/>
        <v>0</v>
      </c>
      <c r="H134" s="621">
        <f t="shared" si="50"/>
        <v>200</v>
      </c>
      <c r="I134" s="621">
        <f t="shared" si="50"/>
        <v>0</v>
      </c>
      <c r="J134" s="611"/>
      <c r="K134" s="1457" t="s">
        <v>431</v>
      </c>
    </row>
    <row r="135" spans="1:11" s="570" customFormat="1" ht="24.75" customHeight="1" x14ac:dyDescent="0.2">
      <c r="A135" s="1473"/>
      <c r="B135" s="1474"/>
      <c r="C135" s="616">
        <v>2314</v>
      </c>
      <c r="D135" s="618">
        <v>200</v>
      </c>
      <c r="E135" s="619"/>
      <c r="F135" s="611"/>
      <c r="G135" s="611"/>
      <c r="H135" s="592">
        <f>D135+F135</f>
        <v>200</v>
      </c>
      <c r="I135" s="592">
        <f>E135+G135</f>
        <v>0</v>
      </c>
      <c r="J135" s="611"/>
      <c r="K135" s="1457"/>
    </row>
    <row r="136" spans="1:11" s="570" customFormat="1" ht="12" customHeight="1" x14ac:dyDescent="0.2">
      <c r="A136" s="1473" t="s">
        <v>434</v>
      </c>
      <c r="B136" s="1474" t="s">
        <v>435</v>
      </c>
      <c r="C136" s="620"/>
      <c r="D136" s="621">
        <f t="shared" ref="D136:I136" si="51">D137</f>
        <v>300</v>
      </c>
      <c r="E136" s="621">
        <f t="shared" si="51"/>
        <v>0</v>
      </c>
      <c r="F136" s="621">
        <f t="shared" si="51"/>
        <v>0</v>
      </c>
      <c r="G136" s="621">
        <f t="shared" si="51"/>
        <v>0</v>
      </c>
      <c r="H136" s="621">
        <f t="shared" si="51"/>
        <v>300</v>
      </c>
      <c r="I136" s="621">
        <f t="shared" si="51"/>
        <v>0</v>
      </c>
      <c r="J136" s="611"/>
      <c r="K136" s="1457" t="s">
        <v>431</v>
      </c>
    </row>
    <row r="137" spans="1:11" s="570" customFormat="1" ht="24" customHeight="1" x14ac:dyDescent="0.2">
      <c r="A137" s="1473"/>
      <c r="B137" s="1474"/>
      <c r="C137" s="616">
        <v>2314</v>
      </c>
      <c r="D137" s="618">
        <v>300</v>
      </c>
      <c r="E137" s="619"/>
      <c r="F137" s="611"/>
      <c r="G137" s="611"/>
      <c r="H137" s="592">
        <f>D137+F137</f>
        <v>300</v>
      </c>
      <c r="I137" s="592">
        <f>E137+G137</f>
        <v>0</v>
      </c>
      <c r="J137" s="611"/>
      <c r="K137" s="1457"/>
    </row>
    <row r="138" spans="1:11" s="570" customFormat="1" ht="12" customHeight="1" x14ac:dyDescent="0.2">
      <c r="A138" s="1473">
        <v>7.4</v>
      </c>
      <c r="B138" s="1474" t="s">
        <v>436</v>
      </c>
      <c r="C138" s="616"/>
      <c r="D138" s="621">
        <f t="shared" ref="D138:I138" si="52">D139</f>
        <v>200</v>
      </c>
      <c r="E138" s="621">
        <f t="shared" si="52"/>
        <v>0</v>
      </c>
      <c r="F138" s="621">
        <f t="shared" si="52"/>
        <v>0</v>
      </c>
      <c r="G138" s="621">
        <f t="shared" si="52"/>
        <v>0</v>
      </c>
      <c r="H138" s="621">
        <f t="shared" si="52"/>
        <v>200</v>
      </c>
      <c r="I138" s="621">
        <f t="shared" si="52"/>
        <v>0</v>
      </c>
      <c r="J138" s="611"/>
      <c r="K138" s="1457" t="s">
        <v>431</v>
      </c>
    </row>
    <row r="139" spans="1:11" s="570" customFormat="1" ht="23.25" customHeight="1" x14ac:dyDescent="0.2">
      <c r="A139" s="1473"/>
      <c r="B139" s="1474"/>
      <c r="C139" s="616">
        <v>2314</v>
      </c>
      <c r="D139" s="618">
        <v>200</v>
      </c>
      <c r="E139" s="611"/>
      <c r="F139" s="611"/>
      <c r="G139" s="611"/>
      <c r="H139" s="592">
        <f>D139+F139</f>
        <v>200</v>
      </c>
      <c r="I139" s="592">
        <f>E139+G139</f>
        <v>0</v>
      </c>
      <c r="J139" s="611"/>
      <c r="K139" s="1457"/>
    </row>
    <row r="140" spans="1:11" s="570" customFormat="1" ht="12" customHeight="1" x14ac:dyDescent="0.2">
      <c r="A140" s="1473" t="s">
        <v>437</v>
      </c>
      <c r="B140" s="1474" t="s">
        <v>438</v>
      </c>
      <c r="C140" s="616"/>
      <c r="D140" s="617">
        <f t="shared" ref="D140:I140" si="53">SUM(D141)</f>
        <v>0</v>
      </c>
      <c r="E140" s="617">
        <f t="shared" si="53"/>
        <v>800</v>
      </c>
      <c r="F140" s="617">
        <f t="shared" si="53"/>
        <v>0</v>
      </c>
      <c r="G140" s="617">
        <f t="shared" si="53"/>
        <v>0</v>
      </c>
      <c r="H140" s="617">
        <f t="shared" si="53"/>
        <v>0</v>
      </c>
      <c r="I140" s="617">
        <f t="shared" si="53"/>
        <v>800</v>
      </c>
      <c r="J140" s="611"/>
      <c r="K140" s="1457" t="s">
        <v>439</v>
      </c>
    </row>
    <row r="141" spans="1:11" s="570" customFormat="1" ht="24.75" customHeight="1" x14ac:dyDescent="0.2">
      <c r="A141" s="1473"/>
      <c r="B141" s="1474"/>
      <c r="C141" s="616">
        <v>1150</v>
      </c>
      <c r="D141" s="618"/>
      <c r="E141" s="612">
        <v>800</v>
      </c>
      <c r="F141" s="611"/>
      <c r="G141" s="611"/>
      <c r="H141" s="592">
        <f>D141+F141</f>
        <v>0</v>
      </c>
      <c r="I141" s="592">
        <f>E141+G141</f>
        <v>800</v>
      </c>
      <c r="J141" s="611"/>
      <c r="K141" s="1457"/>
    </row>
    <row r="142" spans="1:11" s="570" customFormat="1" ht="12.75" customHeight="1" x14ac:dyDescent="0.2">
      <c r="A142" s="1440" t="s">
        <v>440</v>
      </c>
      <c r="B142" s="1475" t="s">
        <v>441</v>
      </c>
      <c r="C142" s="616"/>
      <c r="D142" s="617">
        <f t="shared" ref="D142:I142" si="54">SUM(D143:D145)</f>
        <v>0</v>
      </c>
      <c r="E142" s="617">
        <f t="shared" si="54"/>
        <v>380</v>
      </c>
      <c r="F142" s="617">
        <f t="shared" si="54"/>
        <v>0</v>
      </c>
      <c r="G142" s="617">
        <f t="shared" si="54"/>
        <v>120</v>
      </c>
      <c r="H142" s="617">
        <f t="shared" si="54"/>
        <v>0</v>
      </c>
      <c r="I142" s="617">
        <f t="shared" si="54"/>
        <v>500</v>
      </c>
      <c r="J142" s="611"/>
      <c r="K142" s="1224"/>
    </row>
    <row r="143" spans="1:11" s="570" customFormat="1" ht="12.75" customHeight="1" x14ac:dyDescent="0.2">
      <c r="A143" s="1441"/>
      <c r="B143" s="1476"/>
      <c r="C143" s="616">
        <v>2262</v>
      </c>
      <c r="D143" s="618">
        <v>0</v>
      </c>
      <c r="E143" s="612">
        <v>300</v>
      </c>
      <c r="F143" s="611"/>
      <c r="G143" s="612"/>
      <c r="H143" s="592">
        <f t="shared" ref="H143:I145" si="55">D143+F143</f>
        <v>0</v>
      </c>
      <c r="I143" s="592">
        <f t="shared" si="55"/>
        <v>300</v>
      </c>
      <c r="J143" s="611"/>
      <c r="K143" s="1457" t="s">
        <v>442</v>
      </c>
    </row>
    <row r="144" spans="1:11" s="570" customFormat="1" ht="12.75" customHeight="1" x14ac:dyDescent="0.2">
      <c r="A144" s="1441"/>
      <c r="B144" s="1476"/>
      <c r="C144" s="616">
        <v>2279</v>
      </c>
      <c r="D144" s="618"/>
      <c r="E144" s="612"/>
      <c r="F144" s="611"/>
      <c r="G144" s="612">
        <v>120</v>
      </c>
      <c r="H144" s="592">
        <f t="shared" si="55"/>
        <v>0</v>
      </c>
      <c r="I144" s="592">
        <f t="shared" si="55"/>
        <v>120</v>
      </c>
      <c r="J144" s="611"/>
      <c r="K144" s="1457"/>
    </row>
    <row r="145" spans="1:11" s="570" customFormat="1" ht="13.5" customHeight="1" x14ac:dyDescent="0.2">
      <c r="A145" s="1442"/>
      <c r="B145" s="1477"/>
      <c r="C145" s="616">
        <v>2363</v>
      </c>
      <c r="D145" s="618">
        <v>0</v>
      </c>
      <c r="E145" s="612">
        <v>80</v>
      </c>
      <c r="F145" s="611"/>
      <c r="G145" s="612"/>
      <c r="H145" s="592">
        <f t="shared" si="55"/>
        <v>0</v>
      </c>
      <c r="I145" s="592">
        <f t="shared" si="55"/>
        <v>80</v>
      </c>
      <c r="J145" s="611"/>
      <c r="K145" s="1457"/>
    </row>
    <row r="146" spans="1:11" s="570" customFormat="1" x14ac:dyDescent="0.2">
      <c r="A146" s="614">
        <v>8</v>
      </c>
      <c r="B146" s="615" t="s">
        <v>443</v>
      </c>
      <c r="C146" s="604"/>
      <c r="D146" s="605">
        <f t="shared" ref="D146:I146" si="56">SUM(D147,D149,D155,D160,D163,D165,D167,D169)</f>
        <v>27509</v>
      </c>
      <c r="E146" s="605">
        <f t="shared" si="56"/>
        <v>0</v>
      </c>
      <c r="F146" s="605">
        <f t="shared" si="56"/>
        <v>0</v>
      </c>
      <c r="G146" s="605">
        <f t="shared" si="56"/>
        <v>0</v>
      </c>
      <c r="H146" s="605">
        <f t="shared" si="56"/>
        <v>27509</v>
      </c>
      <c r="I146" s="605">
        <f t="shared" si="56"/>
        <v>0</v>
      </c>
      <c r="J146" s="611"/>
      <c r="K146" s="611"/>
    </row>
    <row r="147" spans="1:11" s="570" customFormat="1" ht="12" customHeight="1" x14ac:dyDescent="0.2">
      <c r="A147" s="1473" t="s">
        <v>444</v>
      </c>
      <c r="B147" s="1478" t="s">
        <v>445</v>
      </c>
      <c r="C147" s="622"/>
      <c r="D147" s="623">
        <f t="shared" ref="D147:I147" si="57">SUM(D148)</f>
        <v>876</v>
      </c>
      <c r="E147" s="623">
        <f t="shared" si="57"/>
        <v>0</v>
      </c>
      <c r="F147" s="623">
        <f t="shared" si="57"/>
        <v>0</v>
      </c>
      <c r="G147" s="623">
        <f t="shared" si="57"/>
        <v>0</v>
      </c>
      <c r="H147" s="623">
        <f t="shared" si="57"/>
        <v>876</v>
      </c>
      <c r="I147" s="623">
        <f t="shared" si="57"/>
        <v>0</v>
      </c>
      <c r="J147" s="611"/>
      <c r="K147" s="1457" t="s">
        <v>376</v>
      </c>
    </row>
    <row r="148" spans="1:11" s="570" customFormat="1" x14ac:dyDescent="0.2">
      <c r="A148" s="1473"/>
      <c r="B148" s="1478"/>
      <c r="C148" s="604">
        <v>2279</v>
      </c>
      <c r="D148" s="606">
        <v>876</v>
      </c>
      <c r="E148" s="611"/>
      <c r="F148" s="611"/>
      <c r="G148" s="611"/>
      <c r="H148" s="592">
        <f>D148+F148</f>
        <v>876</v>
      </c>
      <c r="I148" s="592">
        <f>E148+G148</f>
        <v>0</v>
      </c>
      <c r="J148" s="611"/>
      <c r="K148" s="1457"/>
    </row>
    <row r="149" spans="1:11" s="570" customFormat="1" x14ac:dyDescent="0.2">
      <c r="A149" s="1473" t="s">
        <v>446</v>
      </c>
      <c r="B149" s="1478" t="s">
        <v>447</v>
      </c>
      <c r="C149" s="604"/>
      <c r="D149" s="605">
        <f t="shared" ref="D149:I149" si="58">SUM(D150:D154)</f>
        <v>5964</v>
      </c>
      <c r="E149" s="605">
        <f t="shared" si="58"/>
        <v>0</v>
      </c>
      <c r="F149" s="605">
        <f t="shared" si="58"/>
        <v>0</v>
      </c>
      <c r="G149" s="605">
        <f t="shared" si="58"/>
        <v>0</v>
      </c>
      <c r="H149" s="605">
        <f t="shared" si="58"/>
        <v>5964</v>
      </c>
      <c r="I149" s="605">
        <f t="shared" si="58"/>
        <v>0</v>
      </c>
      <c r="J149" s="611"/>
      <c r="K149" s="607"/>
    </row>
    <row r="150" spans="1:11" s="570" customFormat="1" x14ac:dyDescent="0.2">
      <c r="A150" s="1473"/>
      <c r="B150" s="1478"/>
      <c r="C150" s="604">
        <v>1150</v>
      </c>
      <c r="D150" s="606">
        <v>0</v>
      </c>
      <c r="E150" s="611"/>
      <c r="F150" s="612"/>
      <c r="G150" s="611"/>
      <c r="H150" s="592">
        <f t="shared" ref="H150:I154" si="59">D150+F150</f>
        <v>0</v>
      </c>
      <c r="I150" s="592">
        <f t="shared" si="59"/>
        <v>0</v>
      </c>
      <c r="J150" s="611"/>
      <c r="K150" s="1445" t="s">
        <v>376</v>
      </c>
    </row>
    <row r="151" spans="1:11" s="570" customFormat="1" x14ac:dyDescent="0.2">
      <c r="A151" s="1473"/>
      <c r="B151" s="1478"/>
      <c r="C151" s="604">
        <v>2231</v>
      </c>
      <c r="D151" s="606">
        <v>0</v>
      </c>
      <c r="E151" s="611"/>
      <c r="F151" s="612"/>
      <c r="G151" s="611"/>
      <c r="H151" s="592">
        <f t="shared" si="59"/>
        <v>0</v>
      </c>
      <c r="I151" s="592">
        <f t="shared" si="59"/>
        <v>0</v>
      </c>
      <c r="J151" s="611"/>
      <c r="K151" s="1445"/>
    </row>
    <row r="152" spans="1:11" s="570" customFormat="1" x14ac:dyDescent="0.2">
      <c r="A152" s="1473"/>
      <c r="B152" s="1478"/>
      <c r="C152" s="604">
        <v>2264</v>
      </c>
      <c r="D152" s="606">
        <v>670</v>
      </c>
      <c r="E152" s="611"/>
      <c r="F152" s="612"/>
      <c r="G152" s="611"/>
      <c r="H152" s="592">
        <f t="shared" si="59"/>
        <v>670</v>
      </c>
      <c r="I152" s="592">
        <f t="shared" si="59"/>
        <v>0</v>
      </c>
      <c r="J152" s="611"/>
      <c r="K152" s="1445"/>
    </row>
    <row r="153" spans="1:11" s="570" customFormat="1" x14ac:dyDescent="0.2">
      <c r="A153" s="1473"/>
      <c r="B153" s="1478"/>
      <c r="C153" s="604">
        <v>2279</v>
      </c>
      <c r="D153" s="606">
        <v>4734</v>
      </c>
      <c r="E153" s="611"/>
      <c r="F153" s="612"/>
      <c r="G153" s="611"/>
      <c r="H153" s="592">
        <f t="shared" si="59"/>
        <v>4734</v>
      </c>
      <c r="I153" s="592">
        <f t="shared" si="59"/>
        <v>0</v>
      </c>
      <c r="J153" s="611"/>
      <c r="K153" s="1445"/>
    </row>
    <row r="154" spans="1:11" s="570" customFormat="1" x14ac:dyDescent="0.2">
      <c r="A154" s="1473"/>
      <c r="B154" s="1478"/>
      <c r="C154" s="604">
        <v>2314</v>
      </c>
      <c r="D154" s="606">
        <v>560</v>
      </c>
      <c r="E154" s="611"/>
      <c r="F154" s="612"/>
      <c r="G154" s="611"/>
      <c r="H154" s="592">
        <f t="shared" si="59"/>
        <v>560</v>
      </c>
      <c r="I154" s="592">
        <f t="shared" si="59"/>
        <v>0</v>
      </c>
      <c r="J154" s="611"/>
      <c r="K154" s="1445"/>
    </row>
    <row r="155" spans="1:11" s="570" customFormat="1" x14ac:dyDescent="0.2">
      <c r="A155" s="1473" t="s">
        <v>448</v>
      </c>
      <c r="B155" s="1474" t="s">
        <v>449</v>
      </c>
      <c r="C155" s="604"/>
      <c r="D155" s="605">
        <f t="shared" ref="D155:I155" si="60">SUM(D156:D159)</f>
        <v>6900</v>
      </c>
      <c r="E155" s="605">
        <f t="shared" si="60"/>
        <v>0</v>
      </c>
      <c r="F155" s="605">
        <f t="shared" si="60"/>
        <v>0</v>
      </c>
      <c r="G155" s="605">
        <f t="shared" si="60"/>
        <v>0</v>
      </c>
      <c r="H155" s="605">
        <f t="shared" si="60"/>
        <v>6900</v>
      </c>
      <c r="I155" s="605">
        <f t="shared" si="60"/>
        <v>0</v>
      </c>
      <c r="J155" s="611"/>
      <c r="K155" s="607"/>
    </row>
    <row r="156" spans="1:11" s="570" customFormat="1" x14ac:dyDescent="0.2">
      <c r="A156" s="1473"/>
      <c r="B156" s="1474"/>
      <c r="C156" s="604">
        <v>1150</v>
      </c>
      <c r="D156" s="606">
        <v>2500</v>
      </c>
      <c r="E156" s="611"/>
      <c r="F156" s="611"/>
      <c r="G156" s="611"/>
      <c r="H156" s="592">
        <f t="shared" ref="H156:I159" si="61">D156+F156</f>
        <v>2500</v>
      </c>
      <c r="I156" s="592">
        <f t="shared" si="61"/>
        <v>0</v>
      </c>
      <c r="J156" s="611"/>
      <c r="K156" s="1445" t="s">
        <v>376</v>
      </c>
    </row>
    <row r="157" spans="1:11" s="570" customFormat="1" x14ac:dyDescent="0.2">
      <c r="A157" s="1473"/>
      <c r="B157" s="1474"/>
      <c r="C157" s="604">
        <v>2264</v>
      </c>
      <c r="D157" s="606">
        <v>1600</v>
      </c>
      <c r="E157" s="611"/>
      <c r="F157" s="611"/>
      <c r="G157" s="611"/>
      <c r="H157" s="592">
        <f t="shared" si="61"/>
        <v>1600</v>
      </c>
      <c r="I157" s="592">
        <f t="shared" si="61"/>
        <v>0</v>
      </c>
      <c r="J157" s="611"/>
      <c r="K157" s="1445"/>
    </row>
    <row r="158" spans="1:11" s="570" customFormat="1" x14ac:dyDescent="0.2">
      <c r="A158" s="1473"/>
      <c r="B158" s="1474"/>
      <c r="C158" s="604">
        <v>2279</v>
      </c>
      <c r="D158" s="606">
        <v>2500</v>
      </c>
      <c r="E158" s="611"/>
      <c r="F158" s="611"/>
      <c r="G158" s="611"/>
      <c r="H158" s="592">
        <f t="shared" si="61"/>
        <v>2500</v>
      </c>
      <c r="I158" s="592">
        <f t="shared" si="61"/>
        <v>0</v>
      </c>
      <c r="J158" s="611"/>
      <c r="K158" s="1445"/>
    </row>
    <row r="159" spans="1:11" s="570" customFormat="1" x14ac:dyDescent="0.2">
      <c r="A159" s="1473"/>
      <c r="B159" s="1474"/>
      <c r="C159" s="604">
        <v>2314</v>
      </c>
      <c r="D159" s="606">
        <v>300</v>
      </c>
      <c r="E159" s="611"/>
      <c r="F159" s="611"/>
      <c r="G159" s="611"/>
      <c r="H159" s="592">
        <f t="shared" si="61"/>
        <v>300</v>
      </c>
      <c r="I159" s="592">
        <f t="shared" si="61"/>
        <v>0</v>
      </c>
      <c r="J159" s="611"/>
      <c r="K159" s="1445"/>
    </row>
    <row r="160" spans="1:11" s="570" customFormat="1" ht="12" customHeight="1" x14ac:dyDescent="0.2">
      <c r="A160" s="1473" t="s">
        <v>450</v>
      </c>
      <c r="B160" s="1474" t="s">
        <v>451</v>
      </c>
      <c r="C160" s="622"/>
      <c r="D160" s="623">
        <f t="shared" ref="D160:I160" si="62">SUM(D161:D162)</f>
        <v>2555</v>
      </c>
      <c r="E160" s="623">
        <f t="shared" si="62"/>
        <v>0</v>
      </c>
      <c r="F160" s="623">
        <f t="shared" si="62"/>
        <v>0</v>
      </c>
      <c r="G160" s="623">
        <f t="shared" si="62"/>
        <v>0</v>
      </c>
      <c r="H160" s="623">
        <f t="shared" si="62"/>
        <v>2555</v>
      </c>
      <c r="I160" s="623">
        <f t="shared" si="62"/>
        <v>0</v>
      </c>
      <c r="J160" s="611"/>
      <c r="K160" s="1220"/>
    </row>
    <row r="161" spans="1:11" s="570" customFormat="1" x14ac:dyDescent="0.2">
      <c r="A161" s="1473"/>
      <c r="B161" s="1474"/>
      <c r="C161" s="604">
        <v>1150</v>
      </c>
      <c r="D161" s="606">
        <v>1780</v>
      </c>
      <c r="E161" s="611"/>
      <c r="F161" s="611"/>
      <c r="G161" s="611"/>
      <c r="H161" s="592">
        <f>D161+F161</f>
        <v>1780</v>
      </c>
      <c r="I161" s="592">
        <f>E161+G161</f>
        <v>0</v>
      </c>
      <c r="J161" s="611"/>
      <c r="K161" s="1445" t="s">
        <v>376</v>
      </c>
    </row>
    <row r="162" spans="1:11" s="570" customFormat="1" x14ac:dyDescent="0.2">
      <c r="A162" s="1473"/>
      <c r="B162" s="1474"/>
      <c r="C162" s="604">
        <v>2314</v>
      </c>
      <c r="D162" s="606">
        <v>775</v>
      </c>
      <c r="E162" s="611"/>
      <c r="F162" s="611"/>
      <c r="G162" s="611"/>
      <c r="H162" s="592">
        <f>D162+F162</f>
        <v>775</v>
      </c>
      <c r="I162" s="592">
        <f>E162+G162</f>
        <v>0</v>
      </c>
      <c r="J162" s="611"/>
      <c r="K162" s="1445"/>
    </row>
    <row r="163" spans="1:11" s="570" customFormat="1" ht="12.75" customHeight="1" x14ac:dyDescent="0.2">
      <c r="A163" s="1473" t="s">
        <v>452</v>
      </c>
      <c r="B163" s="1478" t="s">
        <v>453</v>
      </c>
      <c r="C163" s="604"/>
      <c r="D163" s="605">
        <f t="shared" ref="D163:I163" si="63">SUM(D164:D164)</f>
        <v>2000</v>
      </c>
      <c r="E163" s="605">
        <f t="shared" si="63"/>
        <v>0</v>
      </c>
      <c r="F163" s="605">
        <f t="shared" si="63"/>
        <v>0</v>
      </c>
      <c r="G163" s="605">
        <f t="shared" si="63"/>
        <v>0</v>
      </c>
      <c r="H163" s="605">
        <f t="shared" si="63"/>
        <v>2000</v>
      </c>
      <c r="I163" s="605">
        <f t="shared" si="63"/>
        <v>0</v>
      </c>
      <c r="J163" s="611"/>
      <c r="K163" s="607"/>
    </row>
    <row r="164" spans="1:11" s="570" customFormat="1" ht="24" customHeight="1" x14ac:dyDescent="0.2">
      <c r="A164" s="1473"/>
      <c r="B164" s="1478"/>
      <c r="C164" s="604">
        <v>2279</v>
      </c>
      <c r="D164" s="606">
        <v>2000</v>
      </c>
      <c r="E164" s="611"/>
      <c r="F164" s="611"/>
      <c r="G164" s="611"/>
      <c r="H164" s="592">
        <f>D164+F164</f>
        <v>2000</v>
      </c>
      <c r="I164" s="592">
        <f>E164+G164</f>
        <v>0</v>
      </c>
      <c r="J164" s="611"/>
      <c r="K164" s="1217" t="s">
        <v>376</v>
      </c>
    </row>
    <row r="165" spans="1:11" s="570" customFormat="1" ht="12.75" customHeight="1" x14ac:dyDescent="0.2">
      <c r="A165" s="1473" t="s">
        <v>454</v>
      </c>
      <c r="B165" s="1478" t="s">
        <v>455</v>
      </c>
      <c r="C165" s="604"/>
      <c r="D165" s="605">
        <f t="shared" ref="D165:I165" si="64">D166</f>
        <v>5000</v>
      </c>
      <c r="E165" s="605">
        <f t="shared" si="64"/>
        <v>0</v>
      </c>
      <c r="F165" s="605">
        <f t="shared" si="64"/>
        <v>0</v>
      </c>
      <c r="G165" s="605">
        <f t="shared" si="64"/>
        <v>0</v>
      </c>
      <c r="H165" s="605">
        <f t="shared" si="64"/>
        <v>5000</v>
      </c>
      <c r="I165" s="605">
        <f t="shared" si="64"/>
        <v>0</v>
      </c>
      <c r="J165" s="611"/>
      <c r="K165" s="1445" t="s">
        <v>376</v>
      </c>
    </row>
    <row r="166" spans="1:11" s="570" customFormat="1" x14ac:dyDescent="0.2">
      <c r="A166" s="1473"/>
      <c r="B166" s="1478"/>
      <c r="C166" s="604">
        <v>2279</v>
      </c>
      <c r="D166" s="606">
        <v>5000</v>
      </c>
      <c r="E166" s="611"/>
      <c r="F166" s="611"/>
      <c r="G166" s="611"/>
      <c r="H166" s="592">
        <f>D166+F166</f>
        <v>5000</v>
      </c>
      <c r="I166" s="592">
        <f>E166+G166</f>
        <v>0</v>
      </c>
      <c r="J166" s="611"/>
      <c r="K166" s="1445"/>
    </row>
    <row r="167" spans="1:11" s="570" customFormat="1" ht="12" customHeight="1" x14ac:dyDescent="0.2">
      <c r="A167" s="1473" t="s">
        <v>456</v>
      </c>
      <c r="B167" s="1478" t="s">
        <v>457</v>
      </c>
      <c r="C167" s="604"/>
      <c r="D167" s="605">
        <f t="shared" ref="D167:I167" si="65">D168</f>
        <v>1500</v>
      </c>
      <c r="E167" s="605">
        <f t="shared" si="65"/>
        <v>0</v>
      </c>
      <c r="F167" s="605">
        <f t="shared" si="65"/>
        <v>0</v>
      </c>
      <c r="G167" s="605">
        <f t="shared" si="65"/>
        <v>0</v>
      </c>
      <c r="H167" s="605">
        <f t="shared" si="65"/>
        <v>1500</v>
      </c>
      <c r="I167" s="605">
        <f t="shared" si="65"/>
        <v>0</v>
      </c>
      <c r="J167" s="611"/>
      <c r="K167" s="1445" t="s">
        <v>376</v>
      </c>
    </row>
    <row r="168" spans="1:11" s="570" customFormat="1" ht="36" customHeight="1" x14ac:dyDescent="0.2">
      <c r="A168" s="1473"/>
      <c r="B168" s="1478"/>
      <c r="C168" s="604">
        <v>2279</v>
      </c>
      <c r="D168" s="606">
        <v>1500</v>
      </c>
      <c r="E168" s="611"/>
      <c r="F168" s="611"/>
      <c r="G168" s="611"/>
      <c r="H168" s="592">
        <f>D168+F168</f>
        <v>1500</v>
      </c>
      <c r="I168" s="592">
        <f>E168+G168</f>
        <v>0</v>
      </c>
      <c r="J168" s="611"/>
      <c r="K168" s="1445"/>
    </row>
    <row r="169" spans="1:11" s="570" customFormat="1" ht="12" customHeight="1" x14ac:dyDescent="0.2">
      <c r="A169" s="1479" t="s">
        <v>458</v>
      </c>
      <c r="B169" s="1480" t="s">
        <v>459</v>
      </c>
      <c r="C169" s="622"/>
      <c r="D169" s="624">
        <f t="shared" ref="D169:I169" si="66">SUM(D170:D172)</f>
        <v>2714</v>
      </c>
      <c r="E169" s="624">
        <f t="shared" si="66"/>
        <v>0</v>
      </c>
      <c r="F169" s="624">
        <f t="shared" si="66"/>
        <v>0</v>
      </c>
      <c r="G169" s="624">
        <f t="shared" si="66"/>
        <v>0</v>
      </c>
      <c r="H169" s="624">
        <f t="shared" si="66"/>
        <v>2714</v>
      </c>
      <c r="I169" s="624">
        <f t="shared" si="66"/>
        <v>0</v>
      </c>
      <c r="J169" s="611"/>
      <c r="K169" s="1470" t="s">
        <v>376</v>
      </c>
    </row>
    <row r="170" spans="1:11" s="570" customFormat="1" ht="12" customHeight="1" x14ac:dyDescent="0.2">
      <c r="A170" s="1479"/>
      <c r="B170" s="1480"/>
      <c r="C170" s="625">
        <v>1150</v>
      </c>
      <c r="D170" s="606">
        <v>800</v>
      </c>
      <c r="E170" s="611"/>
      <c r="F170" s="611"/>
      <c r="G170" s="611"/>
      <c r="H170" s="592">
        <f t="shared" ref="H170:I172" si="67">D170+F170</f>
        <v>800</v>
      </c>
      <c r="I170" s="592">
        <f t="shared" si="67"/>
        <v>0</v>
      </c>
      <c r="J170" s="611"/>
      <c r="K170" s="1471"/>
    </row>
    <row r="171" spans="1:11" s="570" customFormat="1" ht="12.75" customHeight="1" x14ac:dyDescent="0.2">
      <c r="A171" s="1479"/>
      <c r="B171" s="1480"/>
      <c r="C171" s="604">
        <v>2264</v>
      </c>
      <c r="D171" s="606">
        <v>1414</v>
      </c>
      <c r="E171" s="611"/>
      <c r="F171" s="611"/>
      <c r="G171" s="611"/>
      <c r="H171" s="592">
        <f t="shared" si="67"/>
        <v>1414</v>
      </c>
      <c r="I171" s="592">
        <f t="shared" si="67"/>
        <v>0</v>
      </c>
      <c r="J171" s="611"/>
      <c r="K171" s="1471"/>
    </row>
    <row r="172" spans="1:11" s="570" customFormat="1" ht="12.75" customHeight="1" x14ac:dyDescent="0.2">
      <c r="A172" s="1479"/>
      <c r="B172" s="1480"/>
      <c r="C172" s="604">
        <v>2314</v>
      </c>
      <c r="D172" s="606">
        <v>500</v>
      </c>
      <c r="E172" s="611"/>
      <c r="F172" s="611"/>
      <c r="G172" s="611"/>
      <c r="H172" s="592">
        <f t="shared" si="67"/>
        <v>500</v>
      </c>
      <c r="I172" s="592">
        <f t="shared" si="67"/>
        <v>0</v>
      </c>
      <c r="J172" s="611"/>
      <c r="K172" s="1472"/>
    </row>
    <row r="173" spans="1:11" s="570" customFormat="1" ht="24" x14ac:dyDescent="0.2">
      <c r="A173" s="614">
        <v>9</v>
      </c>
      <c r="B173" s="615" t="s">
        <v>460</v>
      </c>
      <c r="C173" s="604"/>
      <c r="D173" s="617">
        <f t="shared" ref="D173:I173" si="68">SUM(D174,D183,D187,D193)</f>
        <v>60682</v>
      </c>
      <c r="E173" s="617">
        <f t="shared" si="68"/>
        <v>0</v>
      </c>
      <c r="F173" s="617">
        <f t="shared" si="68"/>
        <v>0</v>
      </c>
      <c r="G173" s="617">
        <f t="shared" si="68"/>
        <v>0</v>
      </c>
      <c r="H173" s="617">
        <f t="shared" si="68"/>
        <v>60682</v>
      </c>
      <c r="I173" s="617">
        <f t="shared" si="68"/>
        <v>0</v>
      </c>
      <c r="J173" s="613" t="s">
        <v>424</v>
      </c>
      <c r="K173" s="626"/>
    </row>
    <row r="174" spans="1:11" s="570" customFormat="1" ht="12.75" customHeight="1" x14ac:dyDescent="0.2">
      <c r="A174" s="1473" t="s">
        <v>461</v>
      </c>
      <c r="B174" s="1474" t="s">
        <v>462</v>
      </c>
      <c r="C174" s="616"/>
      <c r="D174" s="605">
        <f t="shared" ref="D174:I174" si="69">SUM(D175:D182)</f>
        <v>44368</v>
      </c>
      <c r="E174" s="605">
        <f t="shared" si="69"/>
        <v>0</v>
      </c>
      <c r="F174" s="605">
        <f t="shared" si="69"/>
        <v>-408</v>
      </c>
      <c r="G174" s="605">
        <f t="shared" si="69"/>
        <v>0</v>
      </c>
      <c r="H174" s="605">
        <f t="shared" si="69"/>
        <v>43960</v>
      </c>
      <c r="I174" s="605">
        <f t="shared" si="69"/>
        <v>0</v>
      </c>
      <c r="J174" s="611"/>
      <c r="K174" s="1405" t="s">
        <v>463</v>
      </c>
    </row>
    <row r="175" spans="1:11" s="570" customFormat="1" ht="39.75" customHeight="1" x14ac:dyDescent="0.2">
      <c r="A175" s="1473"/>
      <c r="B175" s="1474"/>
      <c r="C175" s="616">
        <v>2261</v>
      </c>
      <c r="D175" s="626">
        <v>0</v>
      </c>
      <c r="E175" s="626"/>
      <c r="F175" s="626">
        <v>40</v>
      </c>
      <c r="G175" s="626"/>
      <c r="H175" s="640">
        <f t="shared" ref="H175:I182" si="70">D175+F175</f>
        <v>40</v>
      </c>
      <c r="I175" s="640">
        <f t="shared" si="70"/>
        <v>0</v>
      </c>
      <c r="J175" s="613" t="s">
        <v>464</v>
      </c>
      <c r="K175" s="1406"/>
    </row>
    <row r="176" spans="1:11" s="570" customFormat="1" ht="40.5" customHeight="1" x14ac:dyDescent="0.2">
      <c r="A176" s="1473"/>
      <c r="B176" s="1474"/>
      <c r="C176" s="622">
        <v>2262</v>
      </c>
      <c r="D176" s="626">
        <v>17274</v>
      </c>
      <c r="E176" s="1215"/>
      <c r="F176" s="641">
        <v>-585</v>
      </c>
      <c r="G176" s="1215"/>
      <c r="H176" s="640">
        <f t="shared" si="70"/>
        <v>16689</v>
      </c>
      <c r="I176" s="640">
        <f t="shared" si="70"/>
        <v>0</v>
      </c>
      <c r="J176" s="613" t="s">
        <v>465</v>
      </c>
      <c r="K176" s="1406"/>
    </row>
    <row r="177" spans="1:11" s="570" customFormat="1" ht="14.25" customHeight="1" x14ac:dyDescent="0.2">
      <c r="A177" s="1473"/>
      <c r="B177" s="1474"/>
      <c r="C177" s="622">
        <v>2275</v>
      </c>
      <c r="D177" s="626">
        <v>6838</v>
      </c>
      <c r="E177" s="1215"/>
      <c r="F177" s="641">
        <v>-100</v>
      </c>
      <c r="G177" s="1215"/>
      <c r="H177" s="640">
        <f t="shared" si="70"/>
        <v>6738</v>
      </c>
      <c r="I177" s="640">
        <f t="shared" si="70"/>
        <v>0</v>
      </c>
      <c r="J177" s="613"/>
      <c r="K177" s="1406"/>
    </row>
    <row r="178" spans="1:11" s="570" customFormat="1" ht="79.5" customHeight="1" x14ac:dyDescent="0.2">
      <c r="A178" s="1473"/>
      <c r="B178" s="1474"/>
      <c r="C178" s="622">
        <v>2279</v>
      </c>
      <c r="D178" s="626">
        <v>2662</v>
      </c>
      <c r="E178" s="1215"/>
      <c r="F178" s="641">
        <v>177</v>
      </c>
      <c r="G178" s="1215"/>
      <c r="H178" s="640">
        <f t="shared" si="70"/>
        <v>2839</v>
      </c>
      <c r="I178" s="640">
        <f t="shared" si="70"/>
        <v>0</v>
      </c>
      <c r="J178" s="613" t="s">
        <v>466</v>
      </c>
      <c r="K178" s="1406"/>
    </row>
    <row r="179" spans="1:11" s="570" customFormat="1" ht="15" customHeight="1" x14ac:dyDescent="0.2">
      <c r="A179" s="1473"/>
      <c r="B179" s="1474"/>
      <c r="C179" s="604">
        <v>2312</v>
      </c>
      <c r="D179" s="606">
        <v>1074</v>
      </c>
      <c r="E179" s="611"/>
      <c r="F179" s="612"/>
      <c r="G179" s="611"/>
      <c r="H179" s="592">
        <f t="shared" si="70"/>
        <v>1074</v>
      </c>
      <c r="I179" s="592">
        <f t="shared" si="70"/>
        <v>0</v>
      </c>
      <c r="J179" s="613"/>
      <c r="K179" s="1406"/>
    </row>
    <row r="180" spans="1:11" s="570" customFormat="1" x14ac:dyDescent="0.2">
      <c r="A180" s="1473"/>
      <c r="B180" s="1474"/>
      <c r="C180" s="604">
        <v>2314</v>
      </c>
      <c r="D180" s="606">
        <v>1915</v>
      </c>
      <c r="E180" s="611"/>
      <c r="F180" s="612"/>
      <c r="G180" s="611"/>
      <c r="H180" s="592">
        <f t="shared" si="70"/>
        <v>1915</v>
      </c>
      <c r="I180" s="592">
        <f t="shared" si="70"/>
        <v>0</v>
      </c>
      <c r="J180" s="613"/>
      <c r="K180" s="1406"/>
    </row>
    <row r="181" spans="1:11" s="570" customFormat="1" ht="12.75" customHeight="1" x14ac:dyDescent="0.2">
      <c r="A181" s="1473"/>
      <c r="B181" s="1474"/>
      <c r="C181" s="604">
        <v>2363</v>
      </c>
      <c r="D181" s="606">
        <v>500</v>
      </c>
      <c r="E181" s="611"/>
      <c r="F181" s="612"/>
      <c r="G181" s="611"/>
      <c r="H181" s="592">
        <f t="shared" si="70"/>
        <v>500</v>
      </c>
      <c r="I181" s="592">
        <f t="shared" si="70"/>
        <v>0</v>
      </c>
      <c r="J181" s="613"/>
      <c r="K181" s="1406"/>
    </row>
    <row r="182" spans="1:11" s="570" customFormat="1" ht="24.75" customHeight="1" x14ac:dyDescent="0.2">
      <c r="A182" s="1473"/>
      <c r="B182" s="1474"/>
      <c r="C182" s="622">
        <v>2361</v>
      </c>
      <c r="D182" s="642">
        <v>14105</v>
      </c>
      <c r="E182" s="1215"/>
      <c r="F182" s="641">
        <v>60</v>
      </c>
      <c r="G182" s="1215"/>
      <c r="H182" s="640">
        <f t="shared" si="70"/>
        <v>14165</v>
      </c>
      <c r="I182" s="640">
        <f t="shared" si="70"/>
        <v>0</v>
      </c>
      <c r="J182" s="613" t="s">
        <v>467</v>
      </c>
      <c r="K182" s="1407"/>
    </row>
    <row r="183" spans="1:11" s="570" customFormat="1" ht="12" customHeight="1" x14ac:dyDescent="0.2">
      <c r="A183" s="1473" t="s">
        <v>468</v>
      </c>
      <c r="B183" s="1474" t="s">
        <v>469</v>
      </c>
      <c r="C183" s="604"/>
      <c r="D183" s="605">
        <f t="shared" ref="D183:I183" si="71">SUM(D184:D186)</f>
        <v>1880</v>
      </c>
      <c r="E183" s="605">
        <f t="shared" si="71"/>
        <v>0</v>
      </c>
      <c r="F183" s="627">
        <f t="shared" si="71"/>
        <v>0</v>
      </c>
      <c r="G183" s="605">
        <f t="shared" si="71"/>
        <v>0</v>
      </c>
      <c r="H183" s="605">
        <f t="shared" si="71"/>
        <v>1880</v>
      </c>
      <c r="I183" s="605">
        <f t="shared" si="71"/>
        <v>0</v>
      </c>
      <c r="J183" s="611"/>
      <c r="K183" s="626"/>
    </row>
    <row r="184" spans="1:11" s="570" customFormat="1" x14ac:dyDescent="0.2">
      <c r="A184" s="1473"/>
      <c r="B184" s="1474"/>
      <c r="C184" s="604">
        <v>1150</v>
      </c>
      <c r="D184" s="606">
        <v>712</v>
      </c>
      <c r="E184" s="611"/>
      <c r="F184" s="612"/>
      <c r="G184" s="611"/>
      <c r="H184" s="592">
        <f t="shared" ref="H184:I186" si="72">D184+F184</f>
        <v>712</v>
      </c>
      <c r="I184" s="592">
        <f t="shared" si="72"/>
        <v>0</v>
      </c>
      <c r="J184" s="611"/>
      <c r="K184" s="1445" t="s">
        <v>463</v>
      </c>
    </row>
    <row r="185" spans="1:11" s="570" customFormat="1" ht="12.75" customHeight="1" x14ac:dyDescent="0.2">
      <c r="A185" s="1473"/>
      <c r="B185" s="1474"/>
      <c r="C185" s="604">
        <v>2314</v>
      </c>
      <c r="D185" s="606">
        <v>1064</v>
      </c>
      <c r="E185" s="611"/>
      <c r="F185" s="612"/>
      <c r="G185" s="611"/>
      <c r="H185" s="592">
        <f t="shared" si="72"/>
        <v>1064</v>
      </c>
      <c r="I185" s="592">
        <f t="shared" si="72"/>
        <v>0</v>
      </c>
      <c r="J185" s="611"/>
      <c r="K185" s="1445"/>
    </row>
    <row r="186" spans="1:11" s="570" customFormat="1" ht="12.75" customHeight="1" x14ac:dyDescent="0.2">
      <c r="A186" s="1473"/>
      <c r="B186" s="1474"/>
      <c r="C186" s="604">
        <v>2363</v>
      </c>
      <c r="D186" s="606">
        <v>104</v>
      </c>
      <c r="E186" s="611"/>
      <c r="F186" s="612"/>
      <c r="G186" s="611"/>
      <c r="H186" s="592">
        <f t="shared" si="72"/>
        <v>104</v>
      </c>
      <c r="I186" s="592">
        <f t="shared" si="72"/>
        <v>0</v>
      </c>
      <c r="J186" s="611"/>
      <c r="K186" s="1445"/>
    </row>
    <row r="187" spans="1:11" s="570" customFormat="1" ht="12" customHeight="1" x14ac:dyDescent="0.2">
      <c r="A187" s="1473" t="s">
        <v>470</v>
      </c>
      <c r="B187" s="1474" t="s">
        <v>471</v>
      </c>
      <c r="C187" s="604"/>
      <c r="D187" s="605">
        <f t="shared" ref="D187:I187" si="73">SUM(D188:D192)</f>
        <v>3000</v>
      </c>
      <c r="E187" s="605">
        <f t="shared" si="73"/>
        <v>0</v>
      </c>
      <c r="F187" s="605">
        <f t="shared" si="73"/>
        <v>0</v>
      </c>
      <c r="G187" s="605">
        <f t="shared" si="73"/>
        <v>0</v>
      </c>
      <c r="H187" s="605">
        <f t="shared" si="73"/>
        <v>3000</v>
      </c>
      <c r="I187" s="605">
        <f t="shared" si="73"/>
        <v>0</v>
      </c>
      <c r="J187" s="611"/>
      <c r="K187" s="1405" t="s">
        <v>463</v>
      </c>
    </row>
    <row r="188" spans="1:11" s="570" customFormat="1" ht="12" customHeight="1" x14ac:dyDescent="0.2">
      <c r="A188" s="1473"/>
      <c r="B188" s="1474"/>
      <c r="C188" s="604">
        <v>1150</v>
      </c>
      <c r="D188" s="606">
        <v>350</v>
      </c>
      <c r="E188" s="605"/>
      <c r="F188" s="605"/>
      <c r="G188" s="605"/>
      <c r="H188" s="592">
        <f t="shared" ref="H188:I192" si="74">D188+F188</f>
        <v>350</v>
      </c>
      <c r="I188" s="592">
        <f t="shared" si="74"/>
        <v>0</v>
      </c>
      <c r="J188" s="611"/>
      <c r="K188" s="1406"/>
    </row>
    <row r="189" spans="1:11" s="570" customFormat="1" ht="12" customHeight="1" x14ac:dyDescent="0.2">
      <c r="A189" s="1473"/>
      <c r="B189" s="1474"/>
      <c r="C189" s="604">
        <v>2279</v>
      </c>
      <c r="D189" s="606">
        <v>1305</v>
      </c>
      <c r="E189" s="605"/>
      <c r="F189" s="605"/>
      <c r="G189" s="605"/>
      <c r="H189" s="592">
        <f t="shared" si="74"/>
        <v>1305</v>
      </c>
      <c r="I189" s="592">
        <f t="shared" si="74"/>
        <v>0</v>
      </c>
      <c r="J189" s="611"/>
      <c r="K189" s="1406"/>
    </row>
    <row r="190" spans="1:11" s="570" customFormat="1" ht="12" customHeight="1" x14ac:dyDescent="0.2">
      <c r="A190" s="1473"/>
      <c r="B190" s="1474"/>
      <c r="C190" s="604">
        <v>2314</v>
      </c>
      <c r="D190" s="606">
        <v>250</v>
      </c>
      <c r="E190" s="605"/>
      <c r="F190" s="605"/>
      <c r="G190" s="605"/>
      <c r="H190" s="592">
        <f t="shared" si="74"/>
        <v>250</v>
      </c>
      <c r="I190" s="592">
        <f t="shared" si="74"/>
        <v>0</v>
      </c>
      <c r="J190" s="611"/>
      <c r="K190" s="1406"/>
    </row>
    <row r="191" spans="1:11" s="570" customFormat="1" ht="12" customHeight="1" x14ac:dyDescent="0.2">
      <c r="A191" s="1473"/>
      <c r="B191" s="1474"/>
      <c r="C191" s="604">
        <v>2361</v>
      </c>
      <c r="D191" s="606">
        <v>595</v>
      </c>
      <c r="E191" s="605"/>
      <c r="F191" s="605"/>
      <c r="G191" s="605"/>
      <c r="H191" s="592">
        <f t="shared" si="74"/>
        <v>595</v>
      </c>
      <c r="I191" s="592">
        <f t="shared" si="74"/>
        <v>0</v>
      </c>
      <c r="J191" s="611"/>
      <c r="K191" s="1406"/>
    </row>
    <row r="192" spans="1:11" s="570" customFormat="1" ht="12.75" customHeight="1" x14ac:dyDescent="0.2">
      <c r="A192" s="1473"/>
      <c r="B192" s="1474"/>
      <c r="C192" s="604">
        <v>2275</v>
      </c>
      <c r="D192" s="606">
        <v>500</v>
      </c>
      <c r="E192" s="611"/>
      <c r="F192" s="612"/>
      <c r="G192" s="611"/>
      <c r="H192" s="592">
        <f t="shared" si="74"/>
        <v>500</v>
      </c>
      <c r="I192" s="592">
        <f t="shared" si="74"/>
        <v>0</v>
      </c>
      <c r="J192" s="611"/>
      <c r="K192" s="1407"/>
    </row>
    <row r="193" spans="1:11" s="570" customFormat="1" ht="12.75" customHeight="1" x14ac:dyDescent="0.2">
      <c r="A193" s="1440" t="s">
        <v>472</v>
      </c>
      <c r="B193" s="1475" t="s">
        <v>473</v>
      </c>
      <c r="C193" s="604"/>
      <c r="D193" s="605">
        <f t="shared" ref="D193:I193" si="75">SUM(D194:D197)</f>
        <v>11434</v>
      </c>
      <c r="E193" s="605">
        <f t="shared" si="75"/>
        <v>0</v>
      </c>
      <c r="F193" s="627">
        <f t="shared" si="75"/>
        <v>408</v>
      </c>
      <c r="G193" s="605">
        <f t="shared" si="75"/>
        <v>0</v>
      </c>
      <c r="H193" s="605">
        <f t="shared" si="75"/>
        <v>11842</v>
      </c>
      <c r="I193" s="605">
        <f t="shared" si="75"/>
        <v>0</v>
      </c>
      <c r="J193" s="611"/>
      <c r="K193" s="1220"/>
    </row>
    <row r="194" spans="1:11" s="570" customFormat="1" ht="60.75" customHeight="1" x14ac:dyDescent="0.2">
      <c r="A194" s="1441"/>
      <c r="B194" s="1476"/>
      <c r="C194" s="622">
        <v>2121</v>
      </c>
      <c r="D194" s="626">
        <v>1913</v>
      </c>
      <c r="E194" s="1215"/>
      <c r="F194" s="641">
        <v>138</v>
      </c>
      <c r="G194" s="1215"/>
      <c r="H194" s="640">
        <f t="shared" ref="H194:I197" si="76">D194+F194</f>
        <v>2051</v>
      </c>
      <c r="I194" s="640">
        <f t="shared" si="76"/>
        <v>0</v>
      </c>
      <c r="J194" s="613" t="s">
        <v>474</v>
      </c>
      <c r="K194" s="1405" t="s">
        <v>463</v>
      </c>
    </row>
    <row r="195" spans="1:11" s="570" customFormat="1" ht="27.75" customHeight="1" x14ac:dyDescent="0.2">
      <c r="A195" s="1441"/>
      <c r="B195" s="1476"/>
      <c r="C195" s="622">
        <v>2122</v>
      </c>
      <c r="D195" s="626">
        <v>1004</v>
      </c>
      <c r="E195" s="1215"/>
      <c r="F195" s="641">
        <v>270</v>
      </c>
      <c r="G195" s="1215"/>
      <c r="H195" s="640">
        <f t="shared" si="76"/>
        <v>1274</v>
      </c>
      <c r="I195" s="640">
        <f t="shared" si="76"/>
        <v>0</v>
      </c>
      <c r="J195" s="613" t="s">
        <v>475</v>
      </c>
      <c r="K195" s="1406"/>
    </row>
    <row r="196" spans="1:11" s="570" customFormat="1" ht="12.75" customHeight="1" x14ac:dyDescent="0.2">
      <c r="A196" s="1441"/>
      <c r="B196" s="1476"/>
      <c r="C196" s="604">
        <v>2262</v>
      </c>
      <c r="D196" s="606">
        <v>1774</v>
      </c>
      <c r="E196" s="611"/>
      <c r="F196" s="612"/>
      <c r="G196" s="611"/>
      <c r="H196" s="592">
        <f t="shared" si="76"/>
        <v>1774</v>
      </c>
      <c r="I196" s="592">
        <f t="shared" si="76"/>
        <v>0</v>
      </c>
      <c r="J196" s="611"/>
      <c r="K196" s="1406"/>
    </row>
    <row r="197" spans="1:11" s="570" customFormat="1" ht="12.75" customHeight="1" x14ac:dyDescent="0.2">
      <c r="A197" s="1442"/>
      <c r="B197" s="1477"/>
      <c r="C197" s="604">
        <v>2279</v>
      </c>
      <c r="D197" s="606">
        <v>6743</v>
      </c>
      <c r="E197" s="611"/>
      <c r="F197" s="612"/>
      <c r="G197" s="611"/>
      <c r="H197" s="592">
        <f t="shared" si="76"/>
        <v>6743</v>
      </c>
      <c r="I197" s="592">
        <f t="shared" si="76"/>
        <v>0</v>
      </c>
      <c r="J197" s="611"/>
      <c r="K197" s="1407"/>
    </row>
    <row r="198" spans="1:11" s="570" customFormat="1" ht="24" x14ac:dyDescent="0.2">
      <c r="A198" s="614">
        <v>10</v>
      </c>
      <c r="B198" s="628" t="s">
        <v>476</v>
      </c>
      <c r="C198" s="604"/>
      <c r="D198" s="605">
        <f t="shared" ref="D198:I198" si="77">SUM(D199,D200,D201,D202,D205)</f>
        <v>61450</v>
      </c>
      <c r="E198" s="605">
        <f t="shared" si="77"/>
        <v>2950</v>
      </c>
      <c r="F198" s="627">
        <f t="shared" si="77"/>
        <v>0</v>
      </c>
      <c r="G198" s="605">
        <f t="shared" si="77"/>
        <v>0</v>
      </c>
      <c r="H198" s="605">
        <f t="shared" si="77"/>
        <v>61450</v>
      </c>
      <c r="I198" s="605">
        <f t="shared" si="77"/>
        <v>2950</v>
      </c>
      <c r="J198" s="611"/>
      <c r="K198" s="626"/>
    </row>
    <row r="199" spans="1:11" s="570" customFormat="1" ht="24" x14ac:dyDescent="0.2">
      <c r="A199" s="1222" t="s">
        <v>477</v>
      </c>
      <c r="B199" s="629" t="s">
        <v>478</v>
      </c>
      <c r="C199" s="622">
        <v>2314</v>
      </c>
      <c r="D199" s="626">
        <v>6000</v>
      </c>
      <c r="E199" s="630">
        <v>2200</v>
      </c>
      <c r="F199" s="612"/>
      <c r="G199" s="611"/>
      <c r="H199" s="592">
        <f t="shared" ref="H199:I201" si="78">D199+F199</f>
        <v>6000</v>
      </c>
      <c r="I199" s="592">
        <f t="shared" si="78"/>
        <v>2200</v>
      </c>
      <c r="J199" s="611"/>
      <c r="K199" s="1223" t="s">
        <v>376</v>
      </c>
    </row>
    <row r="200" spans="1:11" s="570" customFormat="1" x14ac:dyDescent="0.2">
      <c r="A200" s="1222" t="s">
        <v>479</v>
      </c>
      <c r="B200" s="631" t="s">
        <v>480</v>
      </c>
      <c r="C200" s="604">
        <v>2279</v>
      </c>
      <c r="D200" s="606">
        <v>4750</v>
      </c>
      <c r="E200" s="607">
        <v>750</v>
      </c>
      <c r="F200" s="612"/>
      <c r="G200" s="611"/>
      <c r="H200" s="592">
        <f t="shared" si="78"/>
        <v>4750</v>
      </c>
      <c r="I200" s="592">
        <f t="shared" si="78"/>
        <v>750</v>
      </c>
      <c r="J200" s="611"/>
      <c r="K200" s="632" t="s">
        <v>376</v>
      </c>
    </row>
    <row r="201" spans="1:11" s="570" customFormat="1" x14ac:dyDescent="0.2">
      <c r="A201" s="1222" t="s">
        <v>481</v>
      </c>
      <c r="B201" s="629" t="s">
        <v>482</v>
      </c>
      <c r="C201" s="604">
        <v>2248</v>
      </c>
      <c r="D201" s="606">
        <v>500</v>
      </c>
      <c r="E201" s="607"/>
      <c r="F201" s="612"/>
      <c r="G201" s="611"/>
      <c r="H201" s="592">
        <f t="shared" si="78"/>
        <v>500</v>
      </c>
      <c r="I201" s="592">
        <f t="shared" si="78"/>
        <v>0</v>
      </c>
      <c r="J201" s="611"/>
      <c r="K201" s="632" t="s">
        <v>376</v>
      </c>
    </row>
    <row r="202" spans="1:11" s="570" customFormat="1" ht="12" customHeight="1" x14ac:dyDescent="0.2">
      <c r="A202" s="1473" t="s">
        <v>483</v>
      </c>
      <c r="B202" s="1478" t="s">
        <v>484</v>
      </c>
      <c r="C202" s="622"/>
      <c r="D202" s="623">
        <f t="shared" ref="D202:I202" si="79">SUM(D203:D204)</f>
        <v>800</v>
      </c>
      <c r="E202" s="623">
        <f t="shared" si="79"/>
        <v>0</v>
      </c>
      <c r="F202" s="617">
        <f t="shared" si="79"/>
        <v>0</v>
      </c>
      <c r="G202" s="623">
        <f t="shared" si="79"/>
        <v>0</v>
      </c>
      <c r="H202" s="623">
        <f t="shared" si="79"/>
        <v>800</v>
      </c>
      <c r="I202" s="623">
        <f t="shared" si="79"/>
        <v>0</v>
      </c>
      <c r="J202" s="611"/>
      <c r="K202" s="611"/>
    </row>
    <row r="203" spans="1:11" s="570" customFormat="1" x14ac:dyDescent="0.2">
      <c r="A203" s="1473"/>
      <c r="B203" s="1478"/>
      <c r="C203" s="604">
        <v>2223</v>
      </c>
      <c r="D203" s="606">
        <v>200</v>
      </c>
      <c r="E203" s="607"/>
      <c r="F203" s="612"/>
      <c r="G203" s="611"/>
      <c r="H203" s="592">
        <f>D203+F203</f>
        <v>200</v>
      </c>
      <c r="I203" s="592">
        <f>E203+G203</f>
        <v>0</v>
      </c>
      <c r="J203" s="611"/>
      <c r="K203" s="1482" t="s">
        <v>376</v>
      </c>
    </row>
    <row r="204" spans="1:11" s="570" customFormat="1" x14ac:dyDescent="0.2">
      <c r="A204" s="1473"/>
      <c r="B204" s="1478"/>
      <c r="C204" s="604">
        <v>2279</v>
      </c>
      <c r="D204" s="606">
        <v>600</v>
      </c>
      <c r="E204" s="607"/>
      <c r="F204" s="612"/>
      <c r="G204" s="611"/>
      <c r="H204" s="592">
        <f>D204+F204</f>
        <v>600</v>
      </c>
      <c r="I204" s="592">
        <f>E204+G204</f>
        <v>0</v>
      </c>
      <c r="J204" s="611"/>
      <c r="K204" s="1482"/>
    </row>
    <row r="205" spans="1:11" s="570" customFormat="1" ht="12" customHeight="1" x14ac:dyDescent="0.2">
      <c r="A205" s="1473" t="s">
        <v>485</v>
      </c>
      <c r="B205" s="1474" t="s">
        <v>486</v>
      </c>
      <c r="C205" s="622"/>
      <c r="D205" s="623">
        <f t="shared" ref="D205:I205" si="80">SUM(D206:D209)</f>
        <v>49400</v>
      </c>
      <c r="E205" s="623">
        <f t="shared" si="80"/>
        <v>0</v>
      </c>
      <c r="F205" s="617">
        <f t="shared" si="80"/>
        <v>0</v>
      </c>
      <c r="G205" s="623">
        <f t="shared" si="80"/>
        <v>0</v>
      </c>
      <c r="H205" s="623">
        <f t="shared" si="80"/>
        <v>49400</v>
      </c>
      <c r="I205" s="623">
        <f t="shared" si="80"/>
        <v>0</v>
      </c>
      <c r="J205" s="611"/>
      <c r="K205" s="611"/>
    </row>
    <row r="206" spans="1:11" s="570" customFormat="1" x14ac:dyDescent="0.2">
      <c r="A206" s="1473"/>
      <c r="B206" s="1474"/>
      <c r="C206" s="604">
        <v>2232</v>
      </c>
      <c r="D206" s="606">
        <v>100</v>
      </c>
      <c r="E206" s="607"/>
      <c r="F206" s="612"/>
      <c r="G206" s="611"/>
      <c r="H206" s="592">
        <f t="shared" ref="H206:I209" si="81">D206+F206</f>
        <v>100</v>
      </c>
      <c r="I206" s="592">
        <f t="shared" si="81"/>
        <v>0</v>
      </c>
      <c r="J206" s="611"/>
      <c r="K206" s="1482" t="s">
        <v>376</v>
      </c>
    </row>
    <row r="207" spans="1:11" s="570" customFormat="1" x14ac:dyDescent="0.2">
      <c r="A207" s="1473"/>
      <c r="B207" s="1474"/>
      <c r="C207" s="604">
        <v>2239</v>
      </c>
      <c r="D207" s="606">
        <v>38000</v>
      </c>
      <c r="E207" s="607"/>
      <c r="F207" s="612"/>
      <c r="G207" s="611"/>
      <c r="H207" s="592">
        <f t="shared" si="81"/>
        <v>38000</v>
      </c>
      <c r="I207" s="592">
        <f t="shared" si="81"/>
        <v>0</v>
      </c>
      <c r="J207" s="611"/>
      <c r="K207" s="1482"/>
    </row>
    <row r="208" spans="1:11" s="570" customFormat="1" x14ac:dyDescent="0.2">
      <c r="A208" s="1473"/>
      <c r="B208" s="1474"/>
      <c r="C208" s="604">
        <v>2279</v>
      </c>
      <c r="D208" s="606">
        <v>2800</v>
      </c>
      <c r="E208" s="607"/>
      <c r="F208" s="611"/>
      <c r="G208" s="611"/>
      <c r="H208" s="592">
        <f t="shared" si="81"/>
        <v>2800</v>
      </c>
      <c r="I208" s="592">
        <f t="shared" si="81"/>
        <v>0</v>
      </c>
      <c r="J208" s="611"/>
      <c r="K208" s="1482"/>
    </row>
    <row r="209" spans="1:12" s="570" customFormat="1" x14ac:dyDescent="0.2">
      <c r="A209" s="1473"/>
      <c r="B209" s="1474"/>
      <c r="C209" s="604">
        <v>2314</v>
      </c>
      <c r="D209" s="606">
        <v>8500</v>
      </c>
      <c r="E209" s="607"/>
      <c r="F209" s="611"/>
      <c r="G209" s="611"/>
      <c r="H209" s="592">
        <f t="shared" si="81"/>
        <v>8500</v>
      </c>
      <c r="I209" s="592">
        <f t="shared" si="81"/>
        <v>0</v>
      </c>
      <c r="J209" s="611"/>
      <c r="K209" s="1482"/>
    </row>
    <row r="210" spans="1:12" x14ac:dyDescent="0.2">
      <c r="A210" s="633" t="s">
        <v>487</v>
      </c>
      <c r="B210" s="634"/>
      <c r="C210" s="634"/>
      <c r="D210" s="634"/>
      <c r="E210" s="635"/>
      <c r="F210" s="634"/>
      <c r="G210" s="635"/>
      <c r="H210" s="634"/>
      <c r="I210" s="634"/>
      <c r="J210" s="634"/>
      <c r="K210" s="636"/>
      <c r="L210" s="636"/>
    </row>
    <row r="211" spans="1:12" x14ac:dyDescent="0.2">
      <c r="A211" s="1428" t="s">
        <v>488</v>
      </c>
      <c r="B211" s="1428"/>
      <c r="C211" s="1428"/>
      <c r="D211" s="1428"/>
      <c r="E211" s="1428"/>
      <c r="F211" s="1428"/>
      <c r="G211" s="1428"/>
      <c r="H211" s="1428"/>
      <c r="I211" s="1428"/>
      <c r="J211" s="1428"/>
      <c r="K211" s="1428"/>
      <c r="L211" s="1428"/>
    </row>
    <row r="212" spans="1:12" x14ac:dyDescent="0.2">
      <c r="A212" s="1219"/>
      <c r="B212" s="1219" t="s">
        <v>489</v>
      </c>
      <c r="C212" s="1219"/>
      <c r="D212" s="1219"/>
      <c r="E212" s="1219"/>
      <c r="F212" s="1219"/>
      <c r="G212" s="1219"/>
      <c r="H212" s="1219"/>
      <c r="I212" s="1219"/>
      <c r="J212" s="1219"/>
      <c r="K212" s="1219"/>
      <c r="L212" s="1219"/>
    </row>
    <row r="213" spans="1:12" x14ac:dyDescent="0.2">
      <c r="A213" s="1219"/>
      <c r="B213" s="1219"/>
      <c r="C213" s="1219" t="s">
        <v>490</v>
      </c>
      <c r="D213" s="1219"/>
      <c r="E213" s="1219"/>
      <c r="F213" s="1219"/>
      <c r="G213" s="1219"/>
      <c r="H213" s="1219"/>
      <c r="J213" s="1219"/>
      <c r="K213" s="1219"/>
      <c r="L213" s="1219"/>
    </row>
    <row r="214" spans="1:12" x14ac:dyDescent="0.2">
      <c r="A214" s="637"/>
      <c r="B214" s="1481" t="s">
        <v>491</v>
      </c>
      <c r="C214" s="1481"/>
      <c r="D214" s="1481"/>
      <c r="E214" s="1481"/>
      <c r="F214" s="1481"/>
      <c r="G214" s="1481"/>
      <c r="H214" s="1481"/>
      <c r="I214" s="1481"/>
      <c r="J214" s="1481"/>
      <c r="K214" s="1481"/>
      <c r="L214" s="1481"/>
    </row>
    <row r="215" spans="1:12" x14ac:dyDescent="0.2">
      <c r="A215" s="637"/>
      <c r="B215" s="637"/>
      <c r="C215" s="638" t="s">
        <v>492</v>
      </c>
      <c r="D215" s="638"/>
      <c r="E215" s="638"/>
      <c r="F215" s="638"/>
      <c r="G215" s="637"/>
      <c r="H215" s="637"/>
    </row>
    <row r="216" spans="1:12" ht="12" customHeight="1" x14ac:dyDescent="0.2">
      <c r="A216" s="637"/>
      <c r="B216" s="637"/>
      <c r="C216" s="638" t="s">
        <v>493</v>
      </c>
      <c r="D216" s="638"/>
      <c r="E216" s="638"/>
      <c r="F216" s="638"/>
      <c r="G216" s="637"/>
      <c r="H216" s="637"/>
    </row>
    <row r="217" spans="1:12" ht="12" customHeight="1" x14ac:dyDescent="0.2">
      <c r="A217" s="637"/>
      <c r="B217" s="637"/>
      <c r="C217" s="638" t="s">
        <v>494</v>
      </c>
      <c r="D217" s="638"/>
      <c r="E217" s="638"/>
      <c r="F217" s="638"/>
      <c r="G217" s="637"/>
      <c r="H217" s="637"/>
    </row>
    <row r="218" spans="1:12" ht="12" customHeight="1" x14ac:dyDescent="0.2">
      <c r="A218" s="639"/>
      <c r="B218" s="1221"/>
      <c r="C218" s="638" t="s">
        <v>495</v>
      </c>
      <c r="D218" s="638"/>
      <c r="E218" s="638"/>
      <c r="F218" s="638"/>
      <c r="G218" s="1221"/>
      <c r="H218" s="1221"/>
    </row>
  </sheetData>
  <sheetProtection algorithmName="SHA-512" hashValue="86keZnDZ7Lo9DLVEJMoAIc11ctcFkdVnUmFrEhmepVrsQpTpd+zWlQ6FTI0irBo7QAe8nVpJQ2Yeossh47H++A==" saltValue="Z/A2OIN1IcvPy3YAuBUkvQ==" spinCount="100000" sheet="1" objects="1" scenarios="1"/>
  <mergeCells count="149">
    <mergeCell ref="A211:L211"/>
    <mergeCell ref="B214:L214"/>
    <mergeCell ref="A202:A204"/>
    <mergeCell ref="B202:B204"/>
    <mergeCell ref="K203:K204"/>
    <mergeCell ref="A205:A209"/>
    <mergeCell ref="B205:B209"/>
    <mergeCell ref="K206:K209"/>
    <mergeCell ref="A183:A186"/>
    <mergeCell ref="B183:B186"/>
    <mergeCell ref="K184:K186"/>
    <mergeCell ref="A187:A192"/>
    <mergeCell ref="B187:B192"/>
    <mergeCell ref="K187:K192"/>
    <mergeCell ref="A193:A197"/>
    <mergeCell ref="B193:B197"/>
    <mergeCell ref="K194:K197"/>
    <mergeCell ref="A167:A168"/>
    <mergeCell ref="B167:B168"/>
    <mergeCell ref="K167:K168"/>
    <mergeCell ref="A169:A172"/>
    <mergeCell ref="B169:B172"/>
    <mergeCell ref="K169:K172"/>
    <mergeCell ref="A174:A182"/>
    <mergeCell ref="B174:B182"/>
    <mergeCell ref="K174:K182"/>
    <mergeCell ref="A155:A159"/>
    <mergeCell ref="B155:B159"/>
    <mergeCell ref="K156:K159"/>
    <mergeCell ref="A160:A162"/>
    <mergeCell ref="B160:B162"/>
    <mergeCell ref="K161:K162"/>
    <mergeCell ref="A163:A164"/>
    <mergeCell ref="B163:B164"/>
    <mergeCell ref="A165:A166"/>
    <mergeCell ref="B165:B166"/>
    <mergeCell ref="K165:K166"/>
    <mergeCell ref="A142:A145"/>
    <mergeCell ref="B142:B145"/>
    <mergeCell ref="K143:K145"/>
    <mergeCell ref="A147:A148"/>
    <mergeCell ref="B147:B148"/>
    <mergeCell ref="K147:K148"/>
    <mergeCell ref="A149:A154"/>
    <mergeCell ref="B149:B154"/>
    <mergeCell ref="K150:K154"/>
    <mergeCell ref="A136:A137"/>
    <mergeCell ref="B136:B137"/>
    <mergeCell ref="K136:K137"/>
    <mergeCell ref="A138:A139"/>
    <mergeCell ref="B138:B139"/>
    <mergeCell ref="K138:K139"/>
    <mergeCell ref="A140:A141"/>
    <mergeCell ref="B140:B141"/>
    <mergeCell ref="K140:K141"/>
    <mergeCell ref="A126:A127"/>
    <mergeCell ref="B126:B127"/>
    <mergeCell ref="K126:K127"/>
    <mergeCell ref="A129:A133"/>
    <mergeCell ref="B129:B133"/>
    <mergeCell ref="K130:K133"/>
    <mergeCell ref="A134:A135"/>
    <mergeCell ref="B134:B135"/>
    <mergeCell ref="K134:K135"/>
    <mergeCell ref="A116:A118"/>
    <mergeCell ref="B116:B118"/>
    <mergeCell ref="K116:K118"/>
    <mergeCell ref="A119:A121"/>
    <mergeCell ref="B119:B121"/>
    <mergeCell ref="K120:K121"/>
    <mergeCell ref="A122:A125"/>
    <mergeCell ref="B122:B125"/>
    <mergeCell ref="K123:K125"/>
    <mergeCell ref="A105:A107"/>
    <mergeCell ref="B105:B107"/>
    <mergeCell ref="K106:K107"/>
    <mergeCell ref="A108:A110"/>
    <mergeCell ref="B108:B110"/>
    <mergeCell ref="K109:K110"/>
    <mergeCell ref="A111:A114"/>
    <mergeCell ref="B111:B114"/>
    <mergeCell ref="K112:K114"/>
    <mergeCell ref="A93:A96"/>
    <mergeCell ref="B93:B96"/>
    <mergeCell ref="K94:K96"/>
    <mergeCell ref="A97:A100"/>
    <mergeCell ref="B97:B100"/>
    <mergeCell ref="K98:K100"/>
    <mergeCell ref="A101:A104"/>
    <mergeCell ref="B101:B104"/>
    <mergeCell ref="K102:K104"/>
    <mergeCell ref="A83:A84"/>
    <mergeCell ref="B83:B84"/>
    <mergeCell ref="K83:K84"/>
    <mergeCell ref="A85:A87"/>
    <mergeCell ref="B85:B87"/>
    <mergeCell ref="K86:K87"/>
    <mergeCell ref="A88:A92"/>
    <mergeCell ref="B88:B92"/>
    <mergeCell ref="K89:K92"/>
    <mergeCell ref="A68:A71"/>
    <mergeCell ref="B68:B71"/>
    <mergeCell ref="K69:K71"/>
    <mergeCell ref="A72:A75"/>
    <mergeCell ref="B72:B75"/>
    <mergeCell ref="K73:K75"/>
    <mergeCell ref="A76:A77"/>
    <mergeCell ref="B76:B77"/>
    <mergeCell ref="A78:A81"/>
    <mergeCell ref="B78:B81"/>
    <mergeCell ref="K79:K81"/>
    <mergeCell ref="A53:A58"/>
    <mergeCell ref="B53:B58"/>
    <mergeCell ref="K54:K58"/>
    <mergeCell ref="A60:A63"/>
    <mergeCell ref="B60:B63"/>
    <mergeCell ref="K60:K63"/>
    <mergeCell ref="A64:A67"/>
    <mergeCell ref="B64:B67"/>
    <mergeCell ref="K65:K67"/>
    <mergeCell ref="A34:A40"/>
    <mergeCell ref="B34:B40"/>
    <mergeCell ref="K35:K40"/>
    <mergeCell ref="A41:A46"/>
    <mergeCell ref="B41:B46"/>
    <mergeCell ref="K42:K46"/>
    <mergeCell ref="A47:A52"/>
    <mergeCell ref="B47:B52"/>
    <mergeCell ref="K48:K52"/>
    <mergeCell ref="A13:B13"/>
    <mergeCell ref="A14:A19"/>
    <mergeCell ref="B14:B19"/>
    <mergeCell ref="K15:K19"/>
    <mergeCell ref="A20:A27"/>
    <mergeCell ref="B20:B27"/>
    <mergeCell ref="K21:K27"/>
    <mergeCell ref="A29:A33"/>
    <mergeCell ref="B29:B33"/>
    <mergeCell ref="K30:K33"/>
    <mergeCell ref="A6:K6"/>
    <mergeCell ref="A8:B8"/>
    <mergeCell ref="A11:A12"/>
    <mergeCell ref="B11:B12"/>
    <mergeCell ref="C11:C12"/>
    <mergeCell ref="D11:E11"/>
    <mergeCell ref="F11:G11"/>
    <mergeCell ref="H11:I11"/>
    <mergeCell ref="J11:J12"/>
    <mergeCell ref="K11:K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27.pielikums Jūrmalas pilsētas domes
2017.gada 9.jūnija saistošajiem noteikumiem Nr.21
(protokols Nr.10, 2.punkts)</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Z105"/>
  <sheetViews>
    <sheetView view="pageLayout" zoomScale="55" zoomScaleNormal="75" zoomScaleSheetLayoutView="70" zoomScalePageLayoutView="55" workbookViewId="0">
      <selection activeCell="O13" sqref="O13"/>
    </sheetView>
  </sheetViews>
  <sheetFormatPr defaultRowHeight="12.75" x14ac:dyDescent="0.2"/>
  <cols>
    <col min="1" max="1" width="14.42578125" style="963" customWidth="1"/>
    <col min="2" max="2" width="13.5703125" style="963" customWidth="1"/>
    <col min="3" max="3" width="48.28515625" style="963" customWidth="1"/>
    <col min="4" max="9" width="13.7109375" style="960" customWidth="1"/>
    <col min="10" max="10" width="13.7109375" style="1139" customWidth="1"/>
    <col min="11" max="17" width="13.7109375" style="960" customWidth="1"/>
    <col min="18" max="18" width="13.7109375" style="1140" customWidth="1"/>
    <col min="19" max="20" width="9.140625" style="963" hidden="1" customWidth="1"/>
    <col min="21" max="21" width="15.42578125" style="963" hidden="1" customWidth="1"/>
    <col min="22" max="22" width="9.140625" style="963" hidden="1" customWidth="1"/>
    <col min="23" max="23" width="13.7109375" style="963" hidden="1" customWidth="1"/>
    <col min="24" max="24" width="11.42578125" style="963" hidden="1" customWidth="1"/>
    <col min="25" max="25" width="9.140625" style="963" hidden="1" customWidth="1"/>
    <col min="26" max="26" width="16.42578125" style="963" hidden="1" customWidth="1"/>
    <col min="27" max="16384" width="9.140625" style="963"/>
  </cols>
  <sheetData>
    <row r="1" spans="1:26" s="962" customFormat="1" ht="13.5" customHeight="1" x14ac:dyDescent="0.2">
      <c r="A1" s="958"/>
      <c r="B1" s="958"/>
      <c r="C1" s="958"/>
      <c r="D1" s="1484"/>
      <c r="E1" s="1484"/>
      <c r="F1" s="1484"/>
      <c r="G1" s="1484"/>
      <c r="H1" s="1484"/>
      <c r="I1" s="1484"/>
      <c r="J1" s="959"/>
      <c r="K1" s="960"/>
      <c r="L1" s="960"/>
      <c r="M1" s="960"/>
      <c r="N1" s="960"/>
      <c r="O1" s="960"/>
      <c r="P1" s="960"/>
      <c r="Q1" s="960"/>
      <c r="R1" s="961" t="s">
        <v>872</v>
      </c>
    </row>
    <row r="2" spans="1:26" ht="13.5" customHeight="1" x14ac:dyDescent="0.2">
      <c r="A2" s="958"/>
      <c r="B2" s="958"/>
      <c r="C2" s="958"/>
      <c r="D2" s="1227"/>
      <c r="E2" s="1227"/>
      <c r="F2" s="1227"/>
      <c r="G2" s="1227"/>
      <c r="H2" s="1227"/>
      <c r="I2" s="1227"/>
      <c r="J2" s="959"/>
      <c r="R2" s="961" t="s">
        <v>352</v>
      </c>
    </row>
    <row r="3" spans="1:26" ht="13.5" customHeight="1" x14ac:dyDescent="0.2">
      <c r="A3" s="958"/>
      <c r="B3" s="958"/>
      <c r="C3" s="958"/>
      <c r="D3" s="1227"/>
      <c r="E3" s="1227"/>
      <c r="F3" s="1227"/>
      <c r="G3" s="1227"/>
      <c r="H3" s="1227"/>
      <c r="I3" s="1227"/>
      <c r="J3" s="959"/>
      <c r="R3" s="961" t="s">
        <v>353</v>
      </c>
    </row>
    <row r="4" spans="1:26" ht="16.5" x14ac:dyDescent="0.3">
      <c r="A4" s="1485" t="s">
        <v>873</v>
      </c>
      <c r="B4" s="1485"/>
      <c r="C4" s="1485"/>
      <c r="D4" s="1485"/>
      <c r="E4" s="1485"/>
      <c r="F4" s="1485"/>
      <c r="G4" s="1485"/>
      <c r="H4" s="1485"/>
      <c r="I4" s="1485"/>
      <c r="J4" s="1485"/>
      <c r="K4" s="1485"/>
      <c r="L4" s="1485"/>
      <c r="M4" s="1485"/>
      <c r="N4" s="1485"/>
      <c r="O4" s="1485"/>
      <c r="P4" s="1485"/>
      <c r="Q4" s="1485"/>
      <c r="R4" s="1485"/>
    </row>
    <row r="5" spans="1:26" ht="13.5" thickBot="1" x14ac:dyDescent="0.25">
      <c r="A5" s="964"/>
      <c r="B5" s="964"/>
      <c r="C5" s="964"/>
      <c r="D5" s="965"/>
      <c r="E5" s="965"/>
      <c r="F5" s="965"/>
      <c r="G5" s="965"/>
      <c r="H5" s="965"/>
      <c r="I5" s="965"/>
      <c r="J5" s="966"/>
      <c r="K5" s="967"/>
      <c r="L5" s="967"/>
      <c r="M5" s="967"/>
      <c r="N5" s="967"/>
      <c r="O5" s="967"/>
      <c r="P5" s="967"/>
      <c r="Q5" s="967"/>
      <c r="R5" s="968"/>
    </row>
    <row r="6" spans="1:26" ht="50.25" customHeight="1" x14ac:dyDescent="0.2">
      <c r="A6" s="969" t="s">
        <v>874</v>
      </c>
      <c r="B6" s="969" t="s">
        <v>875</v>
      </c>
      <c r="C6" s="970" t="s">
        <v>876</v>
      </c>
      <c r="D6" s="971">
        <v>2017</v>
      </c>
      <c r="E6" s="971">
        <v>2018</v>
      </c>
      <c r="F6" s="971">
        <v>2019</v>
      </c>
      <c r="G6" s="971">
        <v>2020</v>
      </c>
      <c r="H6" s="972">
        <v>2021</v>
      </c>
      <c r="I6" s="973">
        <v>2022</v>
      </c>
      <c r="J6" s="969">
        <v>2023</v>
      </c>
      <c r="K6" s="973">
        <v>2024</v>
      </c>
      <c r="L6" s="973">
        <v>2025</v>
      </c>
      <c r="M6" s="969">
        <v>2026</v>
      </c>
      <c r="N6" s="969">
        <v>2027</v>
      </c>
      <c r="O6" s="969">
        <v>2028</v>
      </c>
      <c r="P6" s="969">
        <v>2029</v>
      </c>
      <c r="Q6" s="969">
        <v>2030</v>
      </c>
      <c r="R6" s="974" t="s">
        <v>877</v>
      </c>
    </row>
    <row r="7" spans="1:26" ht="24" customHeight="1" x14ac:dyDescent="0.25">
      <c r="A7" s="975"/>
      <c r="B7" s="975"/>
      <c r="C7" s="976" t="s">
        <v>878</v>
      </c>
      <c r="D7" s="977">
        <f t="shared" ref="D7:R7" si="0">SUM(D16:D103)</f>
        <v>7197264.1845391495</v>
      </c>
      <c r="E7" s="977">
        <f t="shared" si="0"/>
        <v>6426137.8486225484</v>
      </c>
      <c r="F7" s="977">
        <f t="shared" si="0"/>
        <v>10421027.855862278</v>
      </c>
      <c r="G7" s="977">
        <f t="shared" si="0"/>
        <v>10279784.334620604</v>
      </c>
      <c r="H7" s="977">
        <f t="shared" si="0"/>
        <v>10502696.046</v>
      </c>
      <c r="I7" s="977">
        <f t="shared" si="0"/>
        <v>10327430.114</v>
      </c>
      <c r="J7" s="977">
        <f t="shared" si="0"/>
        <v>10473418.182</v>
      </c>
      <c r="K7" s="977">
        <f t="shared" si="0"/>
        <v>9855668.3310000002</v>
      </c>
      <c r="L7" s="977">
        <f t="shared" si="0"/>
        <v>7694471.3310000002</v>
      </c>
      <c r="M7" s="977">
        <f t="shared" si="0"/>
        <v>7048252.2540000007</v>
      </c>
      <c r="N7" s="977">
        <f t="shared" si="0"/>
        <v>6244294.1770000001</v>
      </c>
      <c r="O7" s="977">
        <f t="shared" si="0"/>
        <v>5999328.1000000006</v>
      </c>
      <c r="P7" s="977">
        <f t="shared" si="0"/>
        <v>3326641.2660000003</v>
      </c>
      <c r="Q7" s="977">
        <f t="shared" si="0"/>
        <v>3006785.909</v>
      </c>
      <c r="R7" s="978">
        <f t="shared" si="0"/>
        <v>13870816</v>
      </c>
      <c r="U7" s="979">
        <f>SUM(D7:R7)</f>
        <v>122674015.93364456</v>
      </c>
      <c r="V7" s="980"/>
      <c r="W7" s="981">
        <v>122691652</v>
      </c>
      <c r="X7" s="982" t="s">
        <v>879</v>
      </c>
    </row>
    <row r="8" spans="1:26" ht="31.5" x14ac:dyDescent="0.25">
      <c r="A8" s="983"/>
      <c r="B8" s="983"/>
      <c r="C8" s="984" t="s">
        <v>880</v>
      </c>
      <c r="D8" s="985">
        <f t="shared" ref="D8:Q8" si="1">D7/D14</f>
        <v>0.1259143489247577</v>
      </c>
      <c r="E8" s="985">
        <f t="shared" si="1"/>
        <v>0.112423685245321</v>
      </c>
      <c r="F8" s="985">
        <f t="shared" si="1"/>
        <v>0.182313293489543</v>
      </c>
      <c r="G8" s="985">
        <f t="shared" si="1"/>
        <v>0.17984227317390841</v>
      </c>
      <c r="H8" s="985">
        <f t="shared" si="1"/>
        <v>0.18374205818754374</v>
      </c>
      <c r="I8" s="985">
        <f t="shared" si="1"/>
        <v>0.18067582424772569</v>
      </c>
      <c r="J8" s="985">
        <f t="shared" si="1"/>
        <v>0.18322984923023092</v>
      </c>
      <c r="K8" s="985">
        <f t="shared" si="1"/>
        <v>0.17242246905178446</v>
      </c>
      <c r="L8" s="986">
        <f t="shared" si="1"/>
        <v>0.13461286443317005</v>
      </c>
      <c r="M8" s="985">
        <f t="shared" si="1"/>
        <v>0.12330742221833452</v>
      </c>
      <c r="N8" s="985">
        <f t="shared" si="1"/>
        <v>0.10924237538488454</v>
      </c>
      <c r="O8" s="985">
        <f t="shared" si="1"/>
        <v>0.10495675472358293</v>
      </c>
      <c r="P8" s="985">
        <f t="shared" si="1"/>
        <v>5.8198762526242134E-2</v>
      </c>
      <c r="Q8" s="985">
        <f t="shared" si="1"/>
        <v>5.2602972515745278E-2</v>
      </c>
      <c r="R8" s="987"/>
      <c r="U8" s="979"/>
      <c r="V8" s="980"/>
      <c r="W8" s="980"/>
      <c r="X8" s="980"/>
    </row>
    <row r="9" spans="1:26" ht="19.5" hidden="1" customHeight="1" x14ac:dyDescent="0.25">
      <c r="A9" s="983"/>
      <c r="B9" s="983"/>
      <c r="C9" s="983" t="s">
        <v>881</v>
      </c>
      <c r="D9" s="988"/>
      <c r="E9" s="988"/>
      <c r="F9" s="988"/>
      <c r="G9" s="988"/>
      <c r="H9" s="989"/>
      <c r="I9" s="989"/>
      <c r="J9" s="988"/>
      <c r="K9" s="989"/>
      <c r="L9" s="989"/>
      <c r="M9" s="990"/>
      <c r="N9" s="990"/>
      <c r="O9" s="990"/>
      <c r="P9" s="990"/>
      <c r="Q9" s="990"/>
      <c r="R9" s="991"/>
      <c r="U9" s="979">
        <f>SUM(D9:R9)</f>
        <v>0</v>
      </c>
      <c r="V9" s="980"/>
      <c r="W9" s="980"/>
      <c r="X9" s="980"/>
    </row>
    <row r="10" spans="1:26" ht="19.5" customHeight="1" x14ac:dyDescent="0.25">
      <c r="A10" s="983"/>
      <c r="B10" s="983"/>
      <c r="C10" s="1486" t="s">
        <v>882</v>
      </c>
      <c r="D10" s="988">
        <f t="shared" ref="D10:R10" si="2">SUM(D49:D103)</f>
        <v>7099934.9962891499</v>
      </c>
      <c r="E10" s="988">
        <f t="shared" si="2"/>
        <v>6115674.2575397985</v>
      </c>
      <c r="F10" s="988">
        <f t="shared" si="2"/>
        <v>5779884.3937427783</v>
      </c>
      <c r="G10" s="988">
        <f t="shared" si="2"/>
        <v>5229819.0052816998</v>
      </c>
      <c r="H10" s="988">
        <f t="shared" si="2"/>
        <v>5258938</v>
      </c>
      <c r="I10" s="989">
        <f t="shared" si="2"/>
        <v>5187096</v>
      </c>
      <c r="J10" s="989">
        <f t="shared" si="2"/>
        <v>4417706</v>
      </c>
      <c r="K10" s="989">
        <f t="shared" si="2"/>
        <v>4251339</v>
      </c>
      <c r="L10" s="989">
        <f t="shared" si="2"/>
        <v>2357108</v>
      </c>
      <c r="M10" s="988">
        <f t="shared" si="2"/>
        <v>2027203</v>
      </c>
      <c r="N10" s="988">
        <f t="shared" si="2"/>
        <v>1340321</v>
      </c>
      <c r="O10" s="988">
        <f t="shared" si="2"/>
        <v>1212440</v>
      </c>
      <c r="P10" s="988">
        <f t="shared" si="2"/>
        <v>1139180</v>
      </c>
      <c r="Q10" s="988">
        <f t="shared" si="2"/>
        <v>1112452</v>
      </c>
      <c r="R10" s="992">
        <f t="shared" si="2"/>
        <v>3802087</v>
      </c>
      <c r="U10" s="979">
        <f>SUM(D10:R10)</f>
        <v>56331182.652853429</v>
      </c>
      <c r="V10" s="980"/>
      <c r="W10" s="993">
        <v>55473945</v>
      </c>
      <c r="X10" s="994" t="s">
        <v>879</v>
      </c>
    </row>
    <row r="11" spans="1:26" ht="19.5" customHeight="1" x14ac:dyDescent="0.25">
      <c r="A11" s="983"/>
      <c r="B11" s="983"/>
      <c r="C11" s="1486"/>
      <c r="D11" s="995">
        <f t="shared" ref="D11:R11" si="3">D10/D14</f>
        <v>0.12421159895537351</v>
      </c>
      <c r="E11" s="995">
        <f t="shared" si="3"/>
        <v>0.10699220184639256</v>
      </c>
      <c r="F11" s="995">
        <f t="shared" si="3"/>
        <v>0.10111764159801921</v>
      </c>
      <c r="G11" s="995">
        <f t="shared" si="3"/>
        <v>9.1494384277146609E-2</v>
      </c>
      <c r="H11" s="995">
        <f t="shared" si="3"/>
        <v>9.2003813855843247E-2</v>
      </c>
      <c r="I11" s="995">
        <f t="shared" si="3"/>
        <v>9.0746955913226027E-2</v>
      </c>
      <c r="J11" s="995">
        <f t="shared" si="3"/>
        <v>7.7286668999300215E-2</v>
      </c>
      <c r="K11" s="996">
        <f t="shared" si="3"/>
        <v>7.4376119664100765E-2</v>
      </c>
      <c r="L11" s="996">
        <f t="shared" si="3"/>
        <v>4.1237018894331699E-2</v>
      </c>
      <c r="M11" s="995">
        <f t="shared" si="3"/>
        <v>3.5465412876137158E-2</v>
      </c>
      <c r="N11" s="995">
        <f t="shared" si="3"/>
        <v>2.3448582925122464E-2</v>
      </c>
      <c r="O11" s="995">
        <f t="shared" si="3"/>
        <v>2.1211336599020292E-2</v>
      </c>
      <c r="P11" s="995">
        <f t="shared" si="3"/>
        <v>1.9929671098670398E-2</v>
      </c>
      <c r="Q11" s="995">
        <f t="shared" si="3"/>
        <v>1.9462071378586424E-2</v>
      </c>
      <c r="R11" s="997">
        <f t="shared" si="3"/>
        <v>6.6516567529741083E-2</v>
      </c>
      <c r="U11" s="979"/>
      <c r="V11" s="980"/>
      <c r="W11" s="998"/>
      <c r="X11" s="1228"/>
    </row>
    <row r="12" spans="1:26" ht="19.5" customHeight="1" x14ac:dyDescent="0.25">
      <c r="A12" s="983"/>
      <c r="B12" s="983"/>
      <c r="C12" s="1487" t="s">
        <v>883</v>
      </c>
      <c r="D12" s="988">
        <f t="shared" ref="D12:R12" si="4">SUM(D16:D47)</f>
        <v>97329.188249999992</v>
      </c>
      <c r="E12" s="988">
        <f t="shared" si="4"/>
        <v>310463.59108275</v>
      </c>
      <c r="F12" s="988">
        <f t="shared" si="4"/>
        <v>4641143.4621195002</v>
      </c>
      <c r="G12" s="988">
        <f t="shared" si="4"/>
        <v>5049965.3293389054</v>
      </c>
      <c r="H12" s="988">
        <f t="shared" si="4"/>
        <v>5243758.0459999992</v>
      </c>
      <c r="I12" s="988">
        <f t="shared" si="4"/>
        <v>5140334.1139999991</v>
      </c>
      <c r="J12" s="988">
        <f t="shared" si="4"/>
        <v>6055712.1819999991</v>
      </c>
      <c r="K12" s="988">
        <f t="shared" si="4"/>
        <v>5604329.3309999993</v>
      </c>
      <c r="L12" s="988">
        <f t="shared" si="4"/>
        <v>5337363.3310000002</v>
      </c>
      <c r="M12" s="988">
        <f t="shared" si="4"/>
        <v>5021049.2540000007</v>
      </c>
      <c r="N12" s="988">
        <f t="shared" si="4"/>
        <v>4903973.1770000001</v>
      </c>
      <c r="O12" s="988">
        <f t="shared" si="4"/>
        <v>4786888.1000000006</v>
      </c>
      <c r="P12" s="988">
        <f t="shared" si="4"/>
        <v>2187461.2660000003</v>
      </c>
      <c r="Q12" s="988">
        <f t="shared" si="4"/>
        <v>1894333.909</v>
      </c>
      <c r="R12" s="992">
        <f t="shared" si="4"/>
        <v>10068729</v>
      </c>
      <c r="U12" s="979">
        <f>SUM(D12:R12)</f>
        <v>66342833.280791163</v>
      </c>
      <c r="V12" s="980"/>
      <c r="W12" s="993">
        <v>67217707</v>
      </c>
      <c r="X12" s="994" t="s">
        <v>879</v>
      </c>
    </row>
    <row r="13" spans="1:26" ht="19.5" customHeight="1" x14ac:dyDescent="0.25">
      <c r="A13" s="983"/>
      <c r="B13" s="983"/>
      <c r="C13" s="1487"/>
      <c r="D13" s="995">
        <f t="shared" ref="D13:Q13" si="5">D12/D14</f>
        <v>1.7027499693841846E-3</v>
      </c>
      <c r="E13" s="995">
        <f t="shared" si="5"/>
        <v>5.4314833989284467E-3</v>
      </c>
      <c r="F13" s="995">
        <f t="shared" si="5"/>
        <v>8.1195651891523793E-2</v>
      </c>
      <c r="G13" s="995">
        <f t="shared" si="5"/>
        <v>8.8347888896761817E-2</v>
      </c>
      <c r="H13" s="995">
        <f t="shared" si="5"/>
        <v>9.1738244331700469E-2</v>
      </c>
      <c r="I13" s="995">
        <f t="shared" si="5"/>
        <v>8.9928868334499631E-2</v>
      </c>
      <c r="J13" s="995">
        <f t="shared" si="5"/>
        <v>0.1059431802309307</v>
      </c>
      <c r="K13" s="996">
        <f t="shared" si="5"/>
        <v>9.8046349387683682E-2</v>
      </c>
      <c r="L13" s="996">
        <f t="shared" si="5"/>
        <v>9.3375845538838348E-2</v>
      </c>
      <c r="M13" s="995">
        <f t="shared" si="5"/>
        <v>8.7842009342197352E-2</v>
      </c>
      <c r="N13" s="995">
        <f t="shared" si="5"/>
        <v>8.5793792459762069E-2</v>
      </c>
      <c r="O13" s="995">
        <f t="shared" si="5"/>
        <v>8.374541812456264E-2</v>
      </c>
      <c r="P13" s="995">
        <f t="shared" si="5"/>
        <v>3.8269091427571733E-2</v>
      </c>
      <c r="Q13" s="995">
        <f t="shared" si="5"/>
        <v>3.3140901137158854E-2</v>
      </c>
      <c r="R13" s="997"/>
    </row>
    <row r="14" spans="1:26" ht="33.75" customHeight="1" thickBot="1" x14ac:dyDescent="0.3">
      <c r="A14" s="999"/>
      <c r="B14" s="999"/>
      <c r="C14" s="1000" t="s">
        <v>884</v>
      </c>
      <c r="D14" s="1001">
        <v>57160000</v>
      </c>
      <c r="E14" s="1001">
        <v>57160000</v>
      </c>
      <c r="F14" s="1001">
        <v>57160000</v>
      </c>
      <c r="G14" s="1001">
        <v>57160000</v>
      </c>
      <c r="H14" s="1001">
        <v>57160000</v>
      </c>
      <c r="I14" s="1001">
        <v>57160000</v>
      </c>
      <c r="J14" s="1001">
        <v>57160000</v>
      </c>
      <c r="K14" s="1001">
        <v>57160000</v>
      </c>
      <c r="L14" s="1001">
        <v>57160000</v>
      </c>
      <c r="M14" s="1001">
        <v>57160000</v>
      </c>
      <c r="N14" s="1001">
        <v>57160000</v>
      </c>
      <c r="O14" s="1001">
        <v>57160000</v>
      </c>
      <c r="P14" s="1001">
        <v>57160000</v>
      </c>
      <c r="Q14" s="1001">
        <v>57160000</v>
      </c>
      <c r="R14" s="1229">
        <v>57160000</v>
      </c>
      <c r="S14" s="1488" t="s">
        <v>972</v>
      </c>
      <c r="T14" s="1488"/>
      <c r="U14" s="1483" t="s">
        <v>971</v>
      </c>
      <c r="V14" s="1483"/>
      <c r="W14" s="1483"/>
      <c r="X14" s="1483"/>
      <c r="Z14" s="1002">
        <f>79213848-11216670-10837178</f>
        <v>57160000</v>
      </c>
    </row>
    <row r="15" spans="1:26" ht="26.25" customHeight="1" thickBot="1" x14ac:dyDescent="0.3">
      <c r="A15" s="1003">
        <f>SUM(A20:A47)</f>
        <v>53011175</v>
      </c>
      <c r="B15" s="1004"/>
      <c r="C15" s="1005" t="s">
        <v>885</v>
      </c>
      <c r="D15" s="1006">
        <f t="shared" ref="D15:R15" si="6">SUM(D16:D47)</f>
        <v>97329.188249999992</v>
      </c>
      <c r="E15" s="1006">
        <f t="shared" si="6"/>
        <v>310463.59108275</v>
      </c>
      <c r="F15" s="1006">
        <f t="shared" si="6"/>
        <v>4641143.4621195002</v>
      </c>
      <c r="G15" s="1006">
        <f t="shared" si="6"/>
        <v>5049965.3293389054</v>
      </c>
      <c r="H15" s="1006">
        <f t="shared" si="6"/>
        <v>5243758.0459999992</v>
      </c>
      <c r="I15" s="1006">
        <f t="shared" si="6"/>
        <v>5140334.1139999991</v>
      </c>
      <c r="J15" s="1006">
        <f t="shared" si="6"/>
        <v>6055712.1819999991</v>
      </c>
      <c r="K15" s="1006">
        <f t="shared" si="6"/>
        <v>5604329.3309999993</v>
      </c>
      <c r="L15" s="1006">
        <f t="shared" si="6"/>
        <v>5337363.3310000002</v>
      </c>
      <c r="M15" s="1006">
        <f t="shared" si="6"/>
        <v>5021049.2540000007</v>
      </c>
      <c r="N15" s="1006">
        <f t="shared" si="6"/>
        <v>4903973.1770000001</v>
      </c>
      <c r="O15" s="1006">
        <f t="shared" si="6"/>
        <v>4786888.1000000006</v>
      </c>
      <c r="P15" s="1006">
        <f t="shared" si="6"/>
        <v>2187461.2660000003</v>
      </c>
      <c r="Q15" s="1006">
        <f t="shared" si="6"/>
        <v>1894333.909</v>
      </c>
      <c r="R15" s="1007">
        <f t="shared" si="6"/>
        <v>10068729</v>
      </c>
      <c r="U15" s="1008"/>
    </row>
    <row r="16" spans="1:26" ht="31.5" x14ac:dyDescent="0.25">
      <c r="A16" s="1009">
        <v>952942</v>
      </c>
      <c r="B16" s="1010" t="s">
        <v>886</v>
      </c>
      <c r="C16" s="1010" t="s">
        <v>887</v>
      </c>
      <c r="D16" s="1011">
        <v>0</v>
      </c>
      <c r="E16" s="1012">
        <v>0</v>
      </c>
      <c r="F16" s="1012">
        <v>0</v>
      </c>
      <c r="G16" s="1012">
        <v>0</v>
      </c>
      <c r="H16" s="1011">
        <v>95295</v>
      </c>
      <c r="I16" s="1013">
        <v>95295</v>
      </c>
      <c r="J16" s="1013">
        <v>95295</v>
      </c>
      <c r="K16" s="1013">
        <v>95295</v>
      </c>
      <c r="L16" s="1013">
        <v>95295</v>
      </c>
      <c r="M16" s="1013">
        <v>95295</v>
      </c>
      <c r="N16" s="1013">
        <v>95295</v>
      </c>
      <c r="O16" s="1013">
        <v>95295</v>
      </c>
      <c r="P16" s="1013">
        <v>95295</v>
      </c>
      <c r="Q16" s="1011">
        <v>95287</v>
      </c>
      <c r="R16" s="1014"/>
      <c r="W16" s="980" t="s">
        <v>888</v>
      </c>
      <c r="X16" s="979">
        <v>11216670</v>
      </c>
    </row>
    <row r="17" spans="1:24" s="1021" customFormat="1" ht="20.25" customHeight="1" thickBot="1" x14ac:dyDescent="0.3">
      <c r="A17" s="1015"/>
      <c r="B17" s="1016"/>
      <c r="C17" s="1017" t="s">
        <v>889</v>
      </c>
      <c r="D17" s="1018">
        <v>0</v>
      </c>
      <c r="E17" s="1019">
        <f>((A16/3)/2)*0.027</f>
        <v>4288.2389999999996</v>
      </c>
      <c r="F17" s="1018">
        <f>(E17+(A16/3)*2/2)*0.027</f>
        <v>8692.260452999999</v>
      </c>
      <c r="G17" s="1018">
        <f>(F17+(A16/2))*0.027</f>
        <v>13099.408032231</v>
      </c>
      <c r="H17" s="1018">
        <f>A16*0.027</f>
        <v>25729.434000000001</v>
      </c>
      <c r="I17" s="1018">
        <f>(A16-H16)*0.027</f>
        <v>23156.469000000001</v>
      </c>
      <c r="J17" s="1018">
        <f>(A16-H16-I16)*0.027</f>
        <v>20583.504000000001</v>
      </c>
      <c r="K17" s="1018">
        <f>(A16-H16-I16-J16)*0.027</f>
        <v>18010.539000000001</v>
      </c>
      <c r="L17" s="1018">
        <f>(A16-H16-I16-J16-K16)*0.027</f>
        <v>15437.574000000001</v>
      </c>
      <c r="M17" s="1019">
        <f>(A16-H16-I16-J16-K16-L16)*0.027</f>
        <v>12864.609</v>
      </c>
      <c r="N17" s="1018">
        <f>(A16-H16-I16-J16-K16-L16-M16)*0.027</f>
        <v>10291.644</v>
      </c>
      <c r="O17" s="1019">
        <f>(A16-H16-I16-J16-K16-L16-M16-N16)*0.027</f>
        <v>7718.6790000000001</v>
      </c>
      <c r="P17" s="1018">
        <f>(A16-H16-I16-J16-K16-L16-M16-N16-O16)*0.027</f>
        <v>5145.7139999999999</v>
      </c>
      <c r="Q17" s="1019">
        <f>(A16-H16-I16-J16-K16-L16-M16-N16-O16-P16)*0.027</f>
        <v>2572.7489999999998</v>
      </c>
      <c r="R17" s="1020"/>
      <c r="W17" s="1022" t="s">
        <v>890</v>
      </c>
      <c r="X17" s="1023">
        <v>10837178</v>
      </c>
    </row>
    <row r="18" spans="1:24" ht="22.5" customHeight="1" x14ac:dyDescent="0.25">
      <c r="A18" s="1009">
        <v>825258</v>
      </c>
      <c r="B18" s="1010" t="s">
        <v>891</v>
      </c>
      <c r="C18" s="1010" t="s">
        <v>892</v>
      </c>
      <c r="D18" s="1013">
        <v>0</v>
      </c>
      <c r="E18" s="1024">
        <v>0</v>
      </c>
      <c r="F18" s="1025">
        <v>0</v>
      </c>
      <c r="G18" s="1013">
        <v>82526</v>
      </c>
      <c r="H18" s="1013">
        <v>82526</v>
      </c>
      <c r="I18" s="1013">
        <v>82526</v>
      </c>
      <c r="J18" s="1013">
        <v>82526</v>
      </c>
      <c r="K18" s="1013">
        <v>82526</v>
      </c>
      <c r="L18" s="1013">
        <v>82526</v>
      </c>
      <c r="M18" s="1013">
        <v>82526</v>
      </c>
      <c r="N18" s="1013">
        <v>82526</v>
      </c>
      <c r="O18" s="1013">
        <v>82526</v>
      </c>
      <c r="P18" s="1013">
        <v>82524</v>
      </c>
      <c r="Q18" s="1011"/>
      <c r="R18" s="1014"/>
    </row>
    <row r="19" spans="1:24" s="1021" customFormat="1" ht="18" customHeight="1" thickBot="1" x14ac:dyDescent="0.3">
      <c r="A19" s="1015"/>
      <c r="B19" s="1016"/>
      <c r="C19" s="1017" t="s">
        <v>889</v>
      </c>
      <c r="D19" s="1018">
        <v>0</v>
      </c>
      <c r="E19" s="1019">
        <f>((A18/2)/2)*0.027</f>
        <v>5570.4915000000001</v>
      </c>
      <c r="F19" s="1018">
        <f>(E19+A18/2)*0.027</f>
        <v>11291.386270499999</v>
      </c>
      <c r="G19" s="1018">
        <f>A18*0.027</f>
        <v>22281.966</v>
      </c>
      <c r="H19" s="1018">
        <f>(A18-G18)*0.027</f>
        <v>20053.763999999999</v>
      </c>
      <c r="I19" s="1018">
        <f>(A18-G18-H18)*0.027</f>
        <v>17825.561999999998</v>
      </c>
      <c r="J19" s="1018">
        <f>(A18-G18-H18-I18)*0.027</f>
        <v>15597.36</v>
      </c>
      <c r="K19" s="1018">
        <f>(A18-G18-H18-I18-J18)*0.027</f>
        <v>13369.157999999999</v>
      </c>
      <c r="L19" s="1018">
        <f>(A18-G18-H18-I18-J18-K18)*0.027</f>
        <v>11140.956</v>
      </c>
      <c r="M19" s="1019">
        <f>(A18-G18-H18-I18-J18-K18-L18)*0.027</f>
        <v>8912.753999999999</v>
      </c>
      <c r="N19" s="1018">
        <f>(A18-G18-H18-I18-J18-K18-L18-M18)*0.027</f>
        <v>6684.5519999999997</v>
      </c>
      <c r="O19" s="1019">
        <f>(A18-G18-H18-I18-J18-K18-L18-M18-N18)*0.027</f>
        <v>4456.3500000000004</v>
      </c>
      <c r="P19" s="1018">
        <f>(A18-G18-H18-I18-J18-K18-L18-M18-N18-O18)*0.027</f>
        <v>2228.1480000000001</v>
      </c>
      <c r="Q19" s="1019"/>
      <c r="R19" s="1020"/>
    </row>
    <row r="20" spans="1:24" ht="70.5" customHeight="1" x14ac:dyDescent="0.25">
      <c r="A20" s="1009">
        <v>13484139</v>
      </c>
      <c r="B20" s="1010" t="s">
        <v>893</v>
      </c>
      <c r="C20" s="1010" t="s">
        <v>894</v>
      </c>
      <c r="D20" s="1026"/>
      <c r="E20" s="1026"/>
      <c r="F20" s="1026">
        <v>674208</v>
      </c>
      <c r="G20" s="1026">
        <v>674208</v>
      </c>
      <c r="H20" s="1026">
        <v>674208</v>
      </c>
      <c r="I20" s="1026">
        <v>674208</v>
      </c>
      <c r="J20" s="1026">
        <v>674207</v>
      </c>
      <c r="K20" s="1026">
        <v>674207</v>
      </c>
      <c r="L20" s="1026">
        <v>674207</v>
      </c>
      <c r="M20" s="1026">
        <v>674207</v>
      </c>
      <c r="N20" s="1026">
        <v>674207</v>
      </c>
      <c r="O20" s="1026">
        <v>674207</v>
      </c>
      <c r="P20" s="1026">
        <v>674207</v>
      </c>
      <c r="Q20" s="1027">
        <v>674207</v>
      </c>
      <c r="R20" s="1028">
        <v>5393651</v>
      </c>
    </row>
    <row r="21" spans="1:24" s="1021" customFormat="1" ht="17.25" customHeight="1" thickBot="1" x14ac:dyDescent="0.3">
      <c r="A21" s="1029"/>
      <c r="B21" s="1030"/>
      <c r="C21" s="1031" t="s">
        <v>889</v>
      </c>
      <c r="D21" s="1032">
        <f>(A20/2/2)*0.027</f>
        <v>91017.938249999992</v>
      </c>
      <c r="E21" s="1032">
        <f>(D21+A20/2)*0.027</f>
        <v>184493.36083274998</v>
      </c>
      <c r="F21" s="1032">
        <f>(A20-D20-E20)*0.027</f>
        <v>364071.75299999997</v>
      </c>
      <c r="G21" s="1032">
        <f>(A20-D20-E20-F20)*0.027</f>
        <v>345868.13699999999</v>
      </c>
      <c r="H21" s="1032">
        <f>(A20-D20-E20-F20-G20)*0.027</f>
        <v>327664.52100000001</v>
      </c>
      <c r="I21" s="1032">
        <f>(A20-D20-E20-F20-G20-H20)*0.027</f>
        <v>309460.90499999997</v>
      </c>
      <c r="J21" s="1032">
        <f>(A20-D20-E20-F20-G20-H20-I20)*0.027</f>
        <v>291257.28899999999</v>
      </c>
      <c r="K21" s="1032">
        <f>(A20-D20-E20-F20-G20-H20-I20-J20)*0.027</f>
        <v>273053.7</v>
      </c>
      <c r="L21" s="1032">
        <f>(A20-D20-E20-F20-G20-H20-I20-J20-K20)*0.027</f>
        <v>254850.111</v>
      </c>
      <c r="M21" s="1032">
        <f>(A20-D20-E20-F20-G20-H20-I20-J20-K20-L20)*0.027</f>
        <v>236646.522</v>
      </c>
      <c r="N21" s="1032">
        <f>(A20-D20-E20-F20-G20-H20-I20-J20-K20-L20-M20)*0.027</f>
        <v>218442.93299999999</v>
      </c>
      <c r="O21" s="1032">
        <f>(A20-D20-E20-F20-G20-H20-I20-J20-K20-L20-M20-N20)*0.027</f>
        <v>200239.34400000001</v>
      </c>
      <c r="P21" s="1032">
        <f>(A20-D20-E20-F20-G20-H20-I20-J20-K20-L20-M20-N20-O20)*0.027</f>
        <v>182035.755</v>
      </c>
      <c r="Q21" s="1033">
        <f>(A20-D20-E20-F20-G20-H20-I20-J20-K20-L20-M20-N20-O20-P20)*0.027</f>
        <v>163832.166</v>
      </c>
      <c r="R21" s="1034">
        <v>655328</v>
      </c>
    </row>
    <row r="22" spans="1:24" s="1021" customFormat="1" ht="48" customHeight="1" x14ac:dyDescent="0.25">
      <c r="A22" s="1035">
        <v>400000</v>
      </c>
      <c r="B22" s="1010" t="s">
        <v>886</v>
      </c>
      <c r="C22" s="1010" t="s">
        <v>895</v>
      </c>
      <c r="D22" s="1026">
        <v>0</v>
      </c>
      <c r="E22" s="1026">
        <v>0</v>
      </c>
      <c r="F22" s="1026">
        <v>0</v>
      </c>
      <c r="G22" s="1026">
        <v>0</v>
      </c>
      <c r="H22" s="1026">
        <v>80000</v>
      </c>
      <c r="I22" s="1026">
        <v>80000</v>
      </c>
      <c r="J22" s="1026">
        <v>80000</v>
      </c>
      <c r="K22" s="1026">
        <v>80000</v>
      </c>
      <c r="L22" s="1026">
        <v>80000</v>
      </c>
      <c r="M22" s="1026"/>
      <c r="N22" s="1026"/>
      <c r="O22" s="1027"/>
      <c r="P22" s="1027"/>
      <c r="Q22" s="1027"/>
      <c r="R22" s="1028"/>
    </row>
    <row r="23" spans="1:24" s="1021" customFormat="1" ht="17.25" customHeight="1" thickBot="1" x14ac:dyDescent="0.3">
      <c r="A23" s="1036"/>
      <c r="B23" s="1030"/>
      <c r="C23" s="1031" t="s">
        <v>889</v>
      </c>
      <c r="D23" s="1032">
        <v>0</v>
      </c>
      <c r="E23" s="1032">
        <f>(A22/3/2)*0.027</f>
        <v>1800</v>
      </c>
      <c r="F23" s="1032">
        <f>(E23+(A22/3)*2/2)*0.027</f>
        <v>3648.6000000000004</v>
      </c>
      <c r="G23" s="1032">
        <f>(F23+(A22/2))*0.027</f>
        <v>5498.5122000000001</v>
      </c>
      <c r="H23" s="1032">
        <f>A22*0.027</f>
        <v>10800</v>
      </c>
      <c r="I23" s="1032">
        <f>(A22-H22)*0.027</f>
        <v>8640</v>
      </c>
      <c r="J23" s="1032">
        <f>(A22-H22-I22)*0.027</f>
        <v>6480</v>
      </c>
      <c r="K23" s="1032">
        <f>(A22-H22-I22-J22)*0.027</f>
        <v>4320</v>
      </c>
      <c r="L23" s="1032">
        <f>(A22-H22-I22-J22-K22)*0.027</f>
        <v>2160</v>
      </c>
      <c r="M23" s="1032"/>
      <c r="N23" s="1032"/>
      <c r="O23" s="1033"/>
      <c r="P23" s="1033"/>
      <c r="Q23" s="1033"/>
      <c r="R23" s="1034"/>
    </row>
    <row r="24" spans="1:24" s="1021" customFormat="1" ht="66" customHeight="1" x14ac:dyDescent="0.25">
      <c r="A24" s="1009">
        <v>570000</v>
      </c>
      <c r="B24" s="1010" t="s">
        <v>886</v>
      </c>
      <c r="C24" s="1010" t="s">
        <v>896</v>
      </c>
      <c r="D24" s="1027">
        <v>0</v>
      </c>
      <c r="E24" s="1027">
        <v>0</v>
      </c>
      <c r="F24" s="1027">
        <v>0</v>
      </c>
      <c r="G24" s="1027">
        <v>0</v>
      </c>
      <c r="H24" s="1027">
        <v>114000</v>
      </c>
      <c r="I24" s="1027">
        <v>114000</v>
      </c>
      <c r="J24" s="1027">
        <v>114000</v>
      </c>
      <c r="K24" s="1027">
        <v>114000</v>
      </c>
      <c r="L24" s="1027">
        <v>114000</v>
      </c>
      <c r="M24" s="1027"/>
      <c r="N24" s="1027"/>
      <c r="O24" s="1027"/>
      <c r="P24" s="1027"/>
      <c r="Q24" s="1027"/>
      <c r="R24" s="1028"/>
    </row>
    <row r="25" spans="1:24" s="1021" customFormat="1" ht="17.25" customHeight="1" thickBot="1" x14ac:dyDescent="0.3">
      <c r="A25" s="1029"/>
      <c r="B25" s="1030"/>
      <c r="C25" s="1031" t="s">
        <v>889</v>
      </c>
      <c r="D25" s="1033">
        <v>0</v>
      </c>
      <c r="E25" s="1033">
        <f>(A24/3/2)*0.027</f>
        <v>2565</v>
      </c>
      <c r="F25" s="1033">
        <f>(E25+(A24/3)*2/2)*0.027</f>
        <v>5199.2550000000001</v>
      </c>
      <c r="G25" s="1033">
        <f>(F25+(A24/2))*0.027</f>
        <v>7835.3798850000003</v>
      </c>
      <c r="H25" s="1033">
        <f>A24*0.027</f>
        <v>15390</v>
      </c>
      <c r="I25" s="1033">
        <f>(A24-H24)*0.027</f>
        <v>12312</v>
      </c>
      <c r="J25" s="1033">
        <f>(A24-H24-I24)*0.027</f>
        <v>9234</v>
      </c>
      <c r="K25" s="1033">
        <f>(A24-H24-I24-J24)*0.027</f>
        <v>6156</v>
      </c>
      <c r="L25" s="1033">
        <f>(A24-H24-I24-J24-K24)*0.027</f>
        <v>3078</v>
      </c>
      <c r="M25" s="1033"/>
      <c r="N25" s="1033"/>
      <c r="O25" s="1033"/>
      <c r="P25" s="1033"/>
      <c r="Q25" s="1033"/>
      <c r="R25" s="1034"/>
    </row>
    <row r="26" spans="1:24" s="1021" customFormat="1" ht="17.25" customHeight="1" x14ac:dyDescent="0.25">
      <c r="A26" s="1035">
        <v>695464</v>
      </c>
      <c r="B26" s="1010">
        <v>2018</v>
      </c>
      <c r="C26" s="1010" t="s">
        <v>897</v>
      </c>
      <c r="D26" s="1026">
        <v>0</v>
      </c>
      <c r="E26" s="1026">
        <v>0</v>
      </c>
      <c r="F26" s="1026">
        <v>139093</v>
      </c>
      <c r="G26" s="1026">
        <v>139093</v>
      </c>
      <c r="H26" s="1026">
        <v>139093</v>
      </c>
      <c r="I26" s="1026">
        <v>139093</v>
      </c>
      <c r="J26" s="1026">
        <v>139092</v>
      </c>
      <c r="K26" s="1026"/>
      <c r="L26" s="1026"/>
      <c r="M26" s="1026"/>
      <c r="N26" s="1026"/>
      <c r="O26" s="1027"/>
      <c r="P26" s="1027"/>
      <c r="Q26" s="1027"/>
      <c r="R26" s="1028"/>
    </row>
    <row r="27" spans="1:24" s="1021" customFormat="1" ht="17.25" customHeight="1" thickBot="1" x14ac:dyDescent="0.3">
      <c r="A27" s="1036"/>
      <c r="B27" s="1030"/>
      <c r="C27" s="1031" t="s">
        <v>889</v>
      </c>
      <c r="D27" s="1032">
        <v>0</v>
      </c>
      <c r="E27" s="1032">
        <f>F27/12*8</f>
        <v>12518.351999999999</v>
      </c>
      <c r="F27" s="1032">
        <f>A26*0.027</f>
        <v>18777.527999999998</v>
      </c>
      <c r="G27" s="1032">
        <f>(A26-F26)*0.027</f>
        <v>15022.017</v>
      </c>
      <c r="H27" s="1032">
        <f>(A26-F26-G26)*0.027</f>
        <v>11266.505999999999</v>
      </c>
      <c r="I27" s="1032">
        <f>(A26-F26-G26-H26)*0.027</f>
        <v>7510.9949999999999</v>
      </c>
      <c r="J27" s="1032">
        <f>(A26-F26-G26-H26-I26)*0.027</f>
        <v>3755.4839999999999</v>
      </c>
      <c r="K27" s="1032"/>
      <c r="L27" s="1032"/>
      <c r="M27" s="1032"/>
      <c r="N27" s="1032"/>
      <c r="O27" s="1033"/>
      <c r="P27" s="1033"/>
      <c r="Q27" s="1033"/>
      <c r="R27" s="1034"/>
    </row>
    <row r="28" spans="1:24" s="1021" customFormat="1" ht="34.5" customHeight="1" x14ac:dyDescent="0.25">
      <c r="A28" s="1035">
        <v>2775257</v>
      </c>
      <c r="B28" s="1010" t="s">
        <v>886</v>
      </c>
      <c r="C28" s="1010" t="s">
        <v>898</v>
      </c>
      <c r="D28" s="1026">
        <v>0</v>
      </c>
      <c r="E28" s="1026">
        <v>0</v>
      </c>
      <c r="F28" s="1026">
        <v>0</v>
      </c>
      <c r="G28" s="1026">
        <v>0</v>
      </c>
      <c r="H28" s="1026">
        <v>277526</v>
      </c>
      <c r="I28" s="1026">
        <v>277526</v>
      </c>
      <c r="J28" s="1026">
        <v>277526</v>
      </c>
      <c r="K28" s="1026">
        <v>277526</v>
      </c>
      <c r="L28" s="1026">
        <v>277526</v>
      </c>
      <c r="M28" s="1026">
        <v>277526</v>
      </c>
      <c r="N28" s="1026">
        <v>277526</v>
      </c>
      <c r="O28" s="1026">
        <v>277525</v>
      </c>
      <c r="P28" s="1026">
        <v>277525</v>
      </c>
      <c r="Q28" s="1027">
        <v>277525</v>
      </c>
      <c r="R28" s="1028"/>
    </row>
    <row r="29" spans="1:24" s="1021" customFormat="1" ht="17.25" customHeight="1" thickBot="1" x14ac:dyDescent="0.3">
      <c r="A29" s="1036"/>
      <c r="B29" s="1030"/>
      <c r="C29" s="1031" t="s">
        <v>889</v>
      </c>
      <c r="D29" s="1032">
        <v>0</v>
      </c>
      <c r="E29" s="1032">
        <f>(A28/3/2)*0.027</f>
        <v>12488.656499999999</v>
      </c>
      <c r="F29" s="1032">
        <f>(E29+(A28/3)*2/2)*0.027</f>
        <v>25314.506725499999</v>
      </c>
      <c r="G29" s="1032">
        <f>(F29+(A28/2))*0.027</f>
        <v>38149.4611815885</v>
      </c>
      <c r="H29" s="1032">
        <f>A28*0.027</f>
        <v>74931.938999999998</v>
      </c>
      <c r="I29" s="1032">
        <f>(A28-H28)*0.027</f>
        <v>67438.736999999994</v>
      </c>
      <c r="J29" s="1032">
        <f>(A28-H28-I28)*0.027</f>
        <v>59945.534999999996</v>
      </c>
      <c r="K29" s="1032">
        <f>(A28-H28-I28-J28)*0.027</f>
        <v>52452.332999999999</v>
      </c>
      <c r="L29" s="1032">
        <f>(A28-H28-I28-J28-K28)*0.027</f>
        <v>44959.131000000001</v>
      </c>
      <c r="M29" s="1032">
        <f>(A28-H28-I28-J28-K28-L28)*0.027</f>
        <v>37465.928999999996</v>
      </c>
      <c r="N29" s="1032">
        <f>(A28-H28-I28-J28-K28-L28-M28)*0.027</f>
        <v>29972.726999999999</v>
      </c>
      <c r="O29" s="1033">
        <f>(A28-H28-I28-J28-K28-L28-M28-N28)*0.027</f>
        <v>22479.525000000001</v>
      </c>
      <c r="P29" s="1033">
        <f>(A28-H28-I28-J28-K28-L28-M28-N28-O28)*0.027</f>
        <v>14986.35</v>
      </c>
      <c r="Q29" s="1033">
        <f>(A28-H28-I28-J28-K28-L28-M28-N28-P28-O28)*0.027</f>
        <v>7493.1750000000002</v>
      </c>
      <c r="R29" s="1034"/>
    </row>
    <row r="30" spans="1:24" s="1021" customFormat="1" ht="17.25" customHeight="1" x14ac:dyDescent="0.25">
      <c r="A30" s="1035">
        <v>2207772</v>
      </c>
      <c r="B30" s="1010">
        <v>2018</v>
      </c>
      <c r="C30" s="1010" t="s">
        <v>899</v>
      </c>
      <c r="D30" s="1026">
        <v>0</v>
      </c>
      <c r="E30" s="1026">
        <v>0</v>
      </c>
      <c r="F30" s="1026">
        <v>220778</v>
      </c>
      <c r="G30" s="1026">
        <v>220778</v>
      </c>
      <c r="H30" s="1026">
        <v>220778</v>
      </c>
      <c r="I30" s="1026">
        <v>220778</v>
      </c>
      <c r="J30" s="1026">
        <v>220778</v>
      </c>
      <c r="K30" s="1026">
        <v>220778</v>
      </c>
      <c r="L30" s="1026">
        <v>220778</v>
      </c>
      <c r="M30" s="1026">
        <v>220778</v>
      </c>
      <c r="N30" s="1026">
        <v>220778</v>
      </c>
      <c r="O30" s="1026">
        <v>220770</v>
      </c>
      <c r="P30" s="1027"/>
      <c r="Q30" s="1027"/>
      <c r="R30" s="1028"/>
    </row>
    <row r="31" spans="1:24" s="1021" customFormat="1" ht="17.25" customHeight="1" thickBot="1" x14ac:dyDescent="0.3">
      <c r="A31" s="1036"/>
      <c r="B31" s="1030"/>
      <c r="C31" s="1031" t="s">
        <v>889</v>
      </c>
      <c r="D31" s="1032">
        <v>0</v>
      </c>
      <c r="E31" s="1032">
        <f>F31/12*8</f>
        <v>39739.896000000001</v>
      </c>
      <c r="F31" s="1032">
        <f>A30*0.027</f>
        <v>59609.843999999997</v>
      </c>
      <c r="G31" s="1032">
        <f>(A30-F30)*0.027</f>
        <v>53648.837999999996</v>
      </c>
      <c r="H31" s="1032">
        <f>(A30-F30-G30)*0.027</f>
        <v>47687.832000000002</v>
      </c>
      <c r="I31" s="1032">
        <f>(A30-F30-G30-H30)*0.027</f>
        <v>41726.826000000001</v>
      </c>
      <c r="J31" s="1032">
        <f>(A30-F30-G30-H30-I30)*0.027</f>
        <v>35765.82</v>
      </c>
      <c r="K31" s="1032">
        <f>(A30-F30-G30-H30-I30-J30)*0.027</f>
        <v>29804.813999999998</v>
      </c>
      <c r="L31" s="1032">
        <f>(A30-F30-G30-H30-I30-J30-K30)*0.027</f>
        <v>23843.808000000001</v>
      </c>
      <c r="M31" s="1032">
        <f>(A30-F30-G30-H30-I30-J30-K30-L30)*0.027</f>
        <v>17882.802</v>
      </c>
      <c r="N31" s="1032">
        <f>(A30-F30-G30-H30-I30-J30-K30-L30-M30)*0.027</f>
        <v>11921.796</v>
      </c>
      <c r="O31" s="1033">
        <f>(A30-F30-G30-H30-I30-J30-K30-L30-M30-N30)*0.027</f>
        <v>5960.79</v>
      </c>
      <c r="P31" s="1033"/>
      <c r="Q31" s="1033"/>
      <c r="R31" s="1034"/>
    </row>
    <row r="32" spans="1:24" s="1021" customFormat="1" ht="70.5" customHeight="1" x14ac:dyDescent="0.25">
      <c r="A32" s="1035">
        <v>2136970</v>
      </c>
      <c r="B32" s="1010" t="s">
        <v>886</v>
      </c>
      <c r="C32" s="1010" t="s">
        <v>803</v>
      </c>
      <c r="D32" s="1026">
        <v>0</v>
      </c>
      <c r="E32" s="1026">
        <v>0</v>
      </c>
      <c r="F32" s="1026">
        <v>0</v>
      </c>
      <c r="G32" s="1026">
        <v>0</v>
      </c>
      <c r="H32" s="1026">
        <v>213697</v>
      </c>
      <c r="I32" s="1026">
        <v>213697</v>
      </c>
      <c r="J32" s="1026">
        <v>213697</v>
      </c>
      <c r="K32" s="1026">
        <v>213697</v>
      </c>
      <c r="L32" s="1026">
        <v>213697</v>
      </c>
      <c r="M32" s="1026">
        <v>213697</v>
      </c>
      <c r="N32" s="1026">
        <v>213697</v>
      </c>
      <c r="O32" s="1027">
        <v>213697</v>
      </c>
      <c r="P32" s="1027">
        <v>213697</v>
      </c>
      <c r="Q32" s="1027">
        <v>213697</v>
      </c>
      <c r="R32" s="1028"/>
    </row>
    <row r="33" spans="1:18" s="1021" customFormat="1" ht="17.25" customHeight="1" thickBot="1" x14ac:dyDescent="0.3">
      <c r="A33" s="1036"/>
      <c r="B33" s="1030"/>
      <c r="C33" s="1031" t="s">
        <v>889</v>
      </c>
      <c r="D33" s="1032">
        <v>0</v>
      </c>
      <c r="E33" s="1032">
        <f>((A32/3)/2)*0.027</f>
        <v>9616.3649999999998</v>
      </c>
      <c r="F33" s="1032">
        <f>(E33+(A32/3)*2/2)*0.027</f>
        <v>19492.371855000001</v>
      </c>
      <c r="G33" s="1032">
        <f>(F33+(A32/2))*0.027</f>
        <v>29375.389040085</v>
      </c>
      <c r="H33" s="1032">
        <f>A32*0.027</f>
        <v>57698.19</v>
      </c>
      <c r="I33" s="1032">
        <f>(A32-H32)*0.027</f>
        <v>51928.370999999999</v>
      </c>
      <c r="J33" s="1032">
        <f>(A32-H32-I32)*0.027</f>
        <v>46158.551999999996</v>
      </c>
      <c r="K33" s="1032">
        <f>(A32-H32-I32-J32)*0.027</f>
        <v>40388.733</v>
      </c>
      <c r="L33" s="1032">
        <f>SUM(A32-H32-I32-J32-K32)*0.027</f>
        <v>34618.913999999997</v>
      </c>
      <c r="M33" s="1032">
        <f>SUM(A32-H32-I32-J32-K32-L32)*0.027</f>
        <v>28849.095000000001</v>
      </c>
      <c r="N33" s="1032">
        <f>SUM(A32-H32-I32-J32-K32-L32-M32)*0.027</f>
        <v>23079.275999999998</v>
      </c>
      <c r="O33" s="1033">
        <f>SUM(A32-H32-I32-J32-K32-L32-M32-N32)*0.027</f>
        <v>17309.456999999999</v>
      </c>
      <c r="P33" s="1033">
        <f>SUM(A32-H32-I32-J32-K32-L32-M32-N32-O32)*0.027</f>
        <v>11539.637999999999</v>
      </c>
      <c r="Q33" s="1033">
        <f>SUM(A32-H32-I32-J32-K32-L32-M32-N32-O32-P32)*0.027</f>
        <v>5769.8189999999995</v>
      </c>
      <c r="R33" s="1034"/>
    </row>
    <row r="34" spans="1:18" s="1021" customFormat="1" ht="32.25" customHeight="1" x14ac:dyDescent="0.25">
      <c r="A34" s="1035">
        <v>704245</v>
      </c>
      <c r="B34" s="1010" t="s">
        <v>891</v>
      </c>
      <c r="C34" s="1010" t="s">
        <v>772</v>
      </c>
      <c r="D34" s="1027">
        <v>0</v>
      </c>
      <c r="E34" s="1037">
        <v>0</v>
      </c>
      <c r="F34" s="1027">
        <v>0</v>
      </c>
      <c r="G34" s="1026">
        <v>140849</v>
      </c>
      <c r="H34" s="1026">
        <v>140849</v>
      </c>
      <c r="I34" s="1026">
        <v>140849</v>
      </c>
      <c r="J34" s="1026">
        <v>140849</v>
      </c>
      <c r="K34" s="1026">
        <v>140849</v>
      </c>
      <c r="L34" s="1026"/>
      <c r="M34" s="1026"/>
      <c r="N34" s="1026"/>
      <c r="O34" s="1027"/>
      <c r="P34" s="1027"/>
      <c r="Q34" s="1027"/>
      <c r="R34" s="1028"/>
    </row>
    <row r="35" spans="1:18" s="1021" customFormat="1" ht="17.25" customHeight="1" thickBot="1" x14ac:dyDescent="0.3">
      <c r="A35" s="1036"/>
      <c r="B35" s="1030"/>
      <c r="C35" s="1031" t="s">
        <v>889</v>
      </c>
      <c r="D35" s="1032">
        <v>0</v>
      </c>
      <c r="E35" s="1032">
        <f>((A34/2)/2)*0.027</f>
        <v>4753.6537500000004</v>
      </c>
      <c r="F35" s="1032">
        <f>(E35+A34/2)*0.027</f>
        <v>9635.6561512499993</v>
      </c>
      <c r="G35" s="1032">
        <f>A34*0.027</f>
        <v>19014.615000000002</v>
      </c>
      <c r="H35" s="1032">
        <f>(A34-G34)*0.027</f>
        <v>15211.691999999999</v>
      </c>
      <c r="I35" s="1032">
        <f>SUM(A34-G34-H34)*0.027</f>
        <v>11408.769</v>
      </c>
      <c r="J35" s="1032">
        <f>SUM(A34-G34-H34-I34)*0.027</f>
        <v>7605.8459999999995</v>
      </c>
      <c r="K35" s="1032">
        <f>SUM(A34-G34-H34-I34-J34)*0.027</f>
        <v>3802.9229999999998</v>
      </c>
      <c r="L35" s="1032"/>
      <c r="M35" s="1032"/>
      <c r="N35" s="1032"/>
      <c r="O35" s="1033"/>
      <c r="P35" s="1033"/>
      <c r="Q35" s="1033"/>
      <c r="R35" s="1034"/>
    </row>
    <row r="36" spans="1:18" s="1021" customFormat="1" ht="36.75" customHeight="1" x14ac:dyDescent="0.25">
      <c r="A36" s="1009">
        <v>800000</v>
      </c>
      <c r="B36" s="1010">
        <v>2018</v>
      </c>
      <c r="C36" s="1010" t="s">
        <v>900</v>
      </c>
      <c r="D36" s="1027">
        <v>0</v>
      </c>
      <c r="E36" s="1027">
        <v>0</v>
      </c>
      <c r="F36" s="1027">
        <v>80000</v>
      </c>
      <c r="G36" s="1027">
        <v>80000</v>
      </c>
      <c r="H36" s="1027">
        <v>80000</v>
      </c>
      <c r="I36" s="1027">
        <v>80000</v>
      </c>
      <c r="J36" s="1027">
        <v>80000</v>
      </c>
      <c r="K36" s="1027">
        <v>80000</v>
      </c>
      <c r="L36" s="1027">
        <v>80000</v>
      </c>
      <c r="M36" s="1027">
        <v>80000</v>
      </c>
      <c r="N36" s="1027">
        <v>80000</v>
      </c>
      <c r="O36" s="1027">
        <v>80000</v>
      </c>
      <c r="P36" s="1027"/>
      <c r="Q36" s="1027"/>
      <c r="R36" s="1028"/>
    </row>
    <row r="37" spans="1:18" s="1021" customFormat="1" ht="17.25" customHeight="1" thickBot="1" x14ac:dyDescent="0.3">
      <c r="A37" s="1029"/>
      <c r="B37" s="1030"/>
      <c r="C37" s="1030" t="s">
        <v>901</v>
      </c>
      <c r="D37" s="1033"/>
      <c r="E37" s="1033">
        <f>F37/12*8</f>
        <v>14400</v>
      </c>
      <c r="F37" s="1033">
        <f>(A36)*0.027</f>
        <v>21600</v>
      </c>
      <c r="G37" s="1033">
        <f>(A36-F36)*0.027</f>
        <v>19440</v>
      </c>
      <c r="H37" s="1033">
        <f>(A36-F36-G36)*0.027</f>
        <v>17280</v>
      </c>
      <c r="I37" s="1033">
        <f>(A36-F36-G36-H36)*0.027</f>
        <v>15120</v>
      </c>
      <c r="J37" s="1033">
        <f>(A36-F36-G36-H36-I36)*0.027</f>
        <v>12960</v>
      </c>
      <c r="K37" s="1033">
        <f>(A36-F36-G36-H36-I36-J36)*0.027</f>
        <v>10800</v>
      </c>
      <c r="L37" s="1033">
        <f>(A36-F36-G36-H36-I36-J36-K36)*0.027</f>
        <v>8640</v>
      </c>
      <c r="M37" s="1033">
        <f>(A36-F36-G36-H36-I36-J36-K36-L36)*0.027</f>
        <v>6480</v>
      </c>
      <c r="N37" s="1033">
        <f>(A36-F36-G36-H36-I36-J36-K36-L36-M36)*0.027</f>
        <v>4320</v>
      </c>
      <c r="O37" s="1033">
        <f>(A36-F36-G36-H36-I36-J36-K36-L36-M36-N36)*0.027</f>
        <v>2160</v>
      </c>
      <c r="P37" s="1033"/>
      <c r="Q37" s="1033"/>
      <c r="R37" s="1034"/>
    </row>
    <row r="38" spans="1:18" s="1021" customFormat="1" ht="33" customHeight="1" x14ac:dyDescent="0.25">
      <c r="A38" s="1009">
        <v>935000</v>
      </c>
      <c r="B38" s="1010" t="s">
        <v>902</v>
      </c>
      <c r="C38" s="1010" t="s">
        <v>903</v>
      </c>
      <c r="D38" s="1027">
        <v>0</v>
      </c>
      <c r="E38" s="1027">
        <v>0</v>
      </c>
      <c r="F38" s="1027">
        <v>187000</v>
      </c>
      <c r="G38" s="1027">
        <v>187000</v>
      </c>
      <c r="H38" s="1027">
        <v>187000</v>
      </c>
      <c r="I38" s="1027">
        <v>187000</v>
      </c>
      <c r="J38" s="1027">
        <v>187000</v>
      </c>
      <c r="K38" s="1027"/>
      <c r="L38" s="1027"/>
      <c r="M38" s="1027"/>
      <c r="N38" s="1027"/>
      <c r="O38" s="1027"/>
      <c r="P38" s="1027"/>
      <c r="Q38" s="1027"/>
      <c r="R38" s="1028"/>
    </row>
    <row r="39" spans="1:18" s="1021" customFormat="1" ht="17.25" customHeight="1" thickBot="1" x14ac:dyDescent="0.3">
      <c r="A39" s="1029"/>
      <c r="B39" s="1030"/>
      <c r="C39" s="1031" t="s">
        <v>904</v>
      </c>
      <c r="D39" s="1033">
        <f>(A38/2/2)*0.027</f>
        <v>6311.25</v>
      </c>
      <c r="E39" s="1033">
        <f>(D39+A38/2)*0.027</f>
        <v>12792.903749999999</v>
      </c>
      <c r="F39" s="1033">
        <f>A38*0.027</f>
        <v>25245</v>
      </c>
      <c r="G39" s="1033">
        <f>(A38-F38)*0.027</f>
        <v>20196</v>
      </c>
      <c r="H39" s="1033">
        <f>(A36-F38-G38)*0.027</f>
        <v>11502</v>
      </c>
      <c r="I39" s="1033">
        <f>(A38-F38-G38-H38)*0.027</f>
        <v>10098</v>
      </c>
      <c r="J39" s="1033">
        <f>(A38-F38-G38-H38-I38)*0.027</f>
        <v>5049</v>
      </c>
      <c r="K39" s="1033"/>
      <c r="L39" s="1033"/>
      <c r="M39" s="1033"/>
      <c r="N39" s="1033"/>
      <c r="O39" s="1033"/>
      <c r="P39" s="1033"/>
      <c r="Q39" s="1033"/>
      <c r="R39" s="1034"/>
    </row>
    <row r="40" spans="1:18" s="1021" customFormat="1" ht="35.25" customHeight="1" x14ac:dyDescent="0.25">
      <c r="A40" s="1009">
        <v>800000</v>
      </c>
      <c r="B40" s="1010">
        <v>2019</v>
      </c>
      <c r="C40" s="1010" t="s">
        <v>905</v>
      </c>
      <c r="D40" s="1027">
        <v>0</v>
      </c>
      <c r="E40" s="1027">
        <v>0</v>
      </c>
      <c r="F40" s="1027"/>
      <c r="G40" s="1027">
        <v>80000</v>
      </c>
      <c r="H40" s="1027">
        <v>80000</v>
      </c>
      <c r="I40" s="1027">
        <v>80000</v>
      </c>
      <c r="J40" s="1027">
        <v>80000</v>
      </c>
      <c r="K40" s="1027">
        <v>80000</v>
      </c>
      <c r="L40" s="1027">
        <v>80000</v>
      </c>
      <c r="M40" s="1027">
        <v>80000</v>
      </c>
      <c r="N40" s="1027">
        <v>80000</v>
      </c>
      <c r="O40" s="1027">
        <v>80000</v>
      </c>
      <c r="P40" s="1027">
        <v>80000</v>
      </c>
      <c r="Q40" s="1027"/>
      <c r="R40" s="1028"/>
    </row>
    <row r="41" spans="1:18" s="1021" customFormat="1" ht="17.25" customHeight="1" thickBot="1" x14ac:dyDescent="0.3">
      <c r="A41" s="1029"/>
      <c r="B41" s="1030"/>
      <c r="C41" s="1031" t="s">
        <v>904</v>
      </c>
      <c r="D41" s="1033">
        <v>0</v>
      </c>
      <c r="E41" s="1033"/>
      <c r="F41" s="1033">
        <f>G41/12*8</f>
        <v>14400</v>
      </c>
      <c r="G41" s="1033">
        <f>A40*0.027</f>
        <v>21600</v>
      </c>
      <c r="H41" s="1033">
        <f>(A40-G40)*0.027</f>
        <v>19440</v>
      </c>
      <c r="I41" s="1033">
        <f>(A40-G40-H40)*0.027</f>
        <v>17280</v>
      </c>
      <c r="J41" s="1033">
        <f>(A40-G40-H40-I40)*0.027</f>
        <v>15120</v>
      </c>
      <c r="K41" s="1033">
        <f>(A40-G40-H40-I40-J40)*0.027</f>
        <v>12960</v>
      </c>
      <c r="L41" s="1033">
        <f>(A40-G40-H40-I40-J40-K40)*0.027</f>
        <v>10800</v>
      </c>
      <c r="M41" s="1033">
        <f>(A40-G40-H40-I40-J40-K40-L40)*0.027</f>
        <v>8640</v>
      </c>
      <c r="N41" s="1033">
        <f>(A40-G40-H40-I40-J40-K40-L40-M40)*0.027</f>
        <v>6480</v>
      </c>
      <c r="O41" s="1033">
        <f>(A40-G40-H40-I40-J40-K40-L40-M40-N40)*0.027</f>
        <v>4320</v>
      </c>
      <c r="P41" s="1033">
        <f>(A40-G40-H40-I40-J40-K40-L40-M40-N40-O40)*0.027</f>
        <v>2160</v>
      </c>
      <c r="Q41" s="1033"/>
      <c r="R41" s="1034"/>
    </row>
    <row r="42" spans="1:18" s="1021" customFormat="1" ht="67.5" customHeight="1" x14ac:dyDescent="0.25">
      <c r="A42" s="1009">
        <v>805433</v>
      </c>
      <c r="B42" s="1010" t="s">
        <v>891</v>
      </c>
      <c r="C42" s="1010" t="s">
        <v>906</v>
      </c>
      <c r="D42" s="1026">
        <v>0</v>
      </c>
      <c r="E42" s="1026">
        <v>0</v>
      </c>
      <c r="F42" s="1026">
        <v>0</v>
      </c>
      <c r="G42" s="1026">
        <v>80544</v>
      </c>
      <c r="H42" s="1026">
        <v>80544</v>
      </c>
      <c r="I42" s="1026">
        <v>80544</v>
      </c>
      <c r="J42" s="1026">
        <v>80543</v>
      </c>
      <c r="K42" s="1026">
        <v>80543</v>
      </c>
      <c r="L42" s="1026">
        <v>80543</v>
      </c>
      <c r="M42" s="1026">
        <v>80543</v>
      </c>
      <c r="N42" s="1026">
        <v>80543</v>
      </c>
      <c r="O42" s="1026">
        <v>80543</v>
      </c>
      <c r="P42" s="1026">
        <v>80543</v>
      </c>
      <c r="Q42" s="1027"/>
      <c r="R42" s="1028"/>
    </row>
    <row r="43" spans="1:18" s="1021" customFormat="1" ht="17.25" customHeight="1" thickBot="1" x14ac:dyDescent="0.3">
      <c r="A43" s="1029"/>
      <c r="B43" s="1030"/>
      <c r="C43" s="1031" t="s">
        <v>907</v>
      </c>
      <c r="D43" s="1032">
        <v>0</v>
      </c>
      <c r="E43" s="1032">
        <f>((A42/2)/2)*0.027</f>
        <v>5436.6727499999997</v>
      </c>
      <c r="F43" s="1032">
        <f>(E43+A42/2)*0.027</f>
        <v>11020.135664250001</v>
      </c>
      <c r="G43" s="1032">
        <f>A42*0.027</f>
        <v>21746.690999999999</v>
      </c>
      <c r="H43" s="1032">
        <f>(A42-G42)*0.027</f>
        <v>19572.003000000001</v>
      </c>
      <c r="I43" s="1032">
        <f>(A42-G42-H42)*0.027</f>
        <v>17397.314999999999</v>
      </c>
      <c r="J43" s="1032">
        <f>(A42-G42-H42-I42)*0.027</f>
        <v>15222.627</v>
      </c>
      <c r="K43" s="1032">
        <f>(A42-G42-H42-I42-J42)*0.027</f>
        <v>13047.966</v>
      </c>
      <c r="L43" s="1032">
        <f>(A42-G42-H42-I42-J42-K42)*0.027</f>
        <v>10873.305</v>
      </c>
      <c r="M43" s="1033">
        <f>(A42-G42-H42-I42-J42-K42-L42)*0.027</f>
        <v>8698.6440000000002</v>
      </c>
      <c r="N43" s="1033">
        <f>(A42-G42-H42-I42-J42-K42-L42-M42)*0.027</f>
        <v>6523.9830000000002</v>
      </c>
      <c r="O43" s="1033">
        <f>(A42-G42-H42-I42-J42-K42-L42-M42-N42)*0.027</f>
        <v>4349.3220000000001</v>
      </c>
      <c r="P43" s="1033">
        <f>(A42-G42-H42-I42-J42-K42-L42-M42-N42-O42)*0.027</f>
        <v>2174.6610000000001</v>
      </c>
      <c r="Q43" s="1033"/>
      <c r="R43" s="1034"/>
    </row>
    <row r="44" spans="1:18" s="1021" customFormat="1" ht="37.5" customHeight="1" x14ac:dyDescent="0.25">
      <c r="A44" s="1009">
        <v>7000000</v>
      </c>
      <c r="B44" s="1010" t="s">
        <v>908</v>
      </c>
      <c r="C44" s="1010" t="s">
        <v>909</v>
      </c>
      <c r="D44" s="1027">
        <v>0</v>
      </c>
      <c r="E44" s="1027">
        <v>0</v>
      </c>
      <c r="F44" s="1027">
        <v>0</v>
      </c>
      <c r="G44" s="1027">
        <v>0</v>
      </c>
      <c r="H44" s="1027">
        <v>350000</v>
      </c>
      <c r="I44" s="1027">
        <v>350000</v>
      </c>
      <c r="J44" s="1027">
        <v>350000</v>
      </c>
      <c r="K44" s="1027">
        <v>350000</v>
      </c>
      <c r="L44" s="1027">
        <v>350000</v>
      </c>
      <c r="M44" s="1027">
        <v>350000</v>
      </c>
      <c r="N44" s="1027">
        <v>350000</v>
      </c>
      <c r="O44" s="1027">
        <v>350000</v>
      </c>
      <c r="P44" s="1027">
        <v>350000</v>
      </c>
      <c r="Q44" s="1027">
        <v>350000</v>
      </c>
      <c r="R44" s="1028">
        <v>3500000</v>
      </c>
    </row>
    <row r="45" spans="1:18" s="1021" customFormat="1" ht="17.25" customHeight="1" thickBot="1" x14ac:dyDescent="0.3">
      <c r="A45" s="1029"/>
      <c r="B45" s="1030"/>
      <c r="C45" s="1031" t="s">
        <v>907</v>
      </c>
      <c r="D45" s="1033">
        <v>0</v>
      </c>
      <c r="E45" s="1033">
        <v>0</v>
      </c>
      <c r="F45" s="1033">
        <f>((A44/2)/2)*0.027</f>
        <v>47250</v>
      </c>
      <c r="G45" s="1033">
        <f>(F45+A44/2)*0.027</f>
        <v>95775.75</v>
      </c>
      <c r="H45" s="1033">
        <f>A44*0.027</f>
        <v>189000</v>
      </c>
      <c r="I45" s="1033">
        <f>(A44-H44)*0.027</f>
        <v>179550</v>
      </c>
      <c r="J45" s="1033">
        <f>(A44-J44)*0.027</f>
        <v>179550</v>
      </c>
      <c r="K45" s="1033">
        <f>(A44-H44-I44-J44)*0.027</f>
        <v>160650</v>
      </c>
      <c r="L45" s="1033">
        <f>(A44-H44-I44-J44-K44)*0.027</f>
        <v>151200</v>
      </c>
      <c r="M45" s="1033">
        <f>(A44-H44-I44-J44-K44-L44)*0.027</f>
        <v>141750</v>
      </c>
      <c r="N45" s="1033">
        <f>(A44-H44-I44-J44-K44-L44-M44)*0.027</f>
        <v>132300</v>
      </c>
      <c r="O45" s="1033">
        <f>(A44-H44-I44-J44-K44-L44-M44-N44)*0.027</f>
        <v>122850</v>
      </c>
      <c r="P45" s="1033">
        <f>(A44-H44-I44-J44-K44-L44-M44-N44-O44)*0.027</f>
        <v>113400</v>
      </c>
      <c r="Q45" s="1033">
        <f>(A44-H44-I44-J44-K44-L44-M44-N44-O44-P44)*0.027</f>
        <v>103950</v>
      </c>
      <c r="R45" s="1034">
        <v>519750</v>
      </c>
    </row>
    <row r="46" spans="1:18" s="1021" customFormat="1" ht="31.5" x14ac:dyDescent="0.25">
      <c r="A46" s="1038">
        <v>19696895</v>
      </c>
      <c r="B46" s="1039" t="s">
        <v>910</v>
      </c>
      <c r="C46" s="1039" t="s">
        <v>911</v>
      </c>
      <c r="D46" s="1040">
        <v>0</v>
      </c>
      <c r="E46" s="1040">
        <v>0</v>
      </c>
      <c r="F46" s="1040">
        <v>2163000</v>
      </c>
      <c r="G46" s="1040">
        <v>2163000</v>
      </c>
      <c r="H46" s="1040">
        <v>1150000</v>
      </c>
      <c r="I46" s="1040">
        <v>1150000</v>
      </c>
      <c r="J46" s="1040">
        <v>2163000</v>
      </c>
      <c r="K46" s="1040">
        <v>2181579</v>
      </c>
      <c r="L46" s="1040">
        <v>2181579</v>
      </c>
      <c r="M46" s="1040">
        <v>2181579</v>
      </c>
      <c r="N46" s="1041">
        <v>2181579</v>
      </c>
      <c r="O46" s="1041">
        <v>2181579</v>
      </c>
      <c r="P46" s="1041"/>
      <c r="Q46" s="1041"/>
      <c r="R46" s="1042"/>
    </row>
    <row r="47" spans="1:18" s="1021" customFormat="1" ht="18" customHeight="1" thickBot="1" x14ac:dyDescent="0.3">
      <c r="A47" s="1043"/>
      <c r="B47" s="1044"/>
      <c r="C47" s="1044"/>
      <c r="D47" s="1045">
        <v>0</v>
      </c>
      <c r="E47" s="1045">
        <v>0</v>
      </c>
      <c r="F47" s="1045">
        <f>SUM(A46*0.027)</f>
        <v>531816.16500000004</v>
      </c>
      <c r="G47" s="1045">
        <f>SUM(A46-F46)*0.027</f>
        <v>473415.16499999998</v>
      </c>
      <c r="H47" s="1045">
        <f>SUM(A46-F46-G46)*0.027</f>
        <v>415014.16499999998</v>
      </c>
      <c r="I47" s="1045">
        <f>SUM(A46-F46-G46-H46)*0.027</f>
        <v>383964.16499999998</v>
      </c>
      <c r="J47" s="1045">
        <f>SUM(A46-F46-G46-H46-I46)*0.027</f>
        <v>352914.16499999998</v>
      </c>
      <c r="K47" s="1045">
        <f>SUM(A46-F46-G46-H46-I46-J46)*0.027</f>
        <v>294513.16499999998</v>
      </c>
      <c r="L47" s="1045">
        <f>SUM(A46-F46-G46-H46-I46-J46-K46)*0.027</f>
        <v>235610.53200000001</v>
      </c>
      <c r="M47" s="1045">
        <f>SUM(A46-F46-G46-H46-I46-J46-K46-L46)*0.027</f>
        <v>176707.899</v>
      </c>
      <c r="N47" s="1046">
        <f>SUM(A46-F46-G46-H46-I46-J46-K46-L46-M46)*0.027</f>
        <v>117805.266</v>
      </c>
      <c r="O47" s="1046">
        <f>SUM(A46-F46-G46-H46-I46-J46-K46-L46-M46-N46)*0.027</f>
        <v>58902.633000000002</v>
      </c>
      <c r="P47" s="1046"/>
      <c r="Q47" s="1046"/>
      <c r="R47" s="1047"/>
    </row>
    <row r="48" spans="1:18" ht="29.25" customHeight="1" thickBot="1" x14ac:dyDescent="0.3">
      <c r="A48" s="1048"/>
      <c r="B48" s="1049"/>
      <c r="C48" s="1050" t="s">
        <v>912</v>
      </c>
      <c r="D48" s="1051"/>
      <c r="E48" s="1051"/>
      <c r="F48" s="1051"/>
      <c r="G48" s="1051"/>
      <c r="H48" s="1051"/>
      <c r="I48" s="1052"/>
      <c r="J48" s="1053"/>
      <c r="K48" s="1052"/>
      <c r="L48" s="1054"/>
      <c r="M48" s="1055"/>
      <c r="N48" s="1055"/>
      <c r="O48" s="1055"/>
      <c r="P48" s="1055"/>
      <c r="Q48" s="1055"/>
      <c r="R48" s="1056"/>
    </row>
    <row r="49" spans="1:18" ht="15.75" x14ac:dyDescent="0.25">
      <c r="A49" s="1057">
        <v>3502329</v>
      </c>
      <c r="B49" s="1058" t="s">
        <v>913</v>
      </c>
      <c r="C49" s="1058" t="s">
        <v>914</v>
      </c>
      <c r="D49" s="1059">
        <v>556986.01601584512</v>
      </c>
      <c r="E49" s="1060"/>
      <c r="F49" s="1059"/>
      <c r="G49" s="1059"/>
      <c r="H49" s="1059"/>
      <c r="I49" s="1059"/>
      <c r="J49" s="1060"/>
      <c r="K49" s="1059"/>
      <c r="L49" s="1059"/>
      <c r="M49" s="1061"/>
      <c r="N49" s="1061"/>
      <c r="O49" s="1061"/>
      <c r="P49" s="1061"/>
      <c r="Q49" s="1061"/>
      <c r="R49" s="1062"/>
    </row>
    <row r="50" spans="1:18" ht="16.5" thickBot="1" x14ac:dyDescent="0.3">
      <c r="A50" s="1063"/>
      <c r="B50" s="1064"/>
      <c r="C50" s="1065" t="s">
        <v>915</v>
      </c>
      <c r="D50" s="1066">
        <v>13320.925891144616</v>
      </c>
      <c r="E50" s="1066"/>
      <c r="F50" s="1067"/>
      <c r="G50" s="1067"/>
      <c r="H50" s="1067"/>
      <c r="I50" s="1067"/>
      <c r="J50" s="1068"/>
      <c r="K50" s="1067"/>
      <c r="L50" s="1067"/>
      <c r="M50" s="1069"/>
      <c r="N50" s="1069"/>
      <c r="O50" s="1069"/>
      <c r="P50" s="1069"/>
      <c r="Q50" s="1069"/>
      <c r="R50" s="1070"/>
    </row>
    <row r="51" spans="1:18" ht="16.5" hidden="1" thickBot="1" x14ac:dyDescent="0.3">
      <c r="A51" s="1057">
        <v>812786</v>
      </c>
      <c r="B51" s="1058" t="s">
        <v>913</v>
      </c>
      <c r="C51" s="1058" t="s">
        <v>916</v>
      </c>
      <c r="D51" s="1059"/>
      <c r="E51" s="1059"/>
      <c r="F51" s="1059"/>
      <c r="G51" s="1059"/>
      <c r="H51" s="1059"/>
      <c r="I51" s="1059"/>
      <c r="J51" s="1060"/>
      <c r="K51" s="1059"/>
      <c r="L51" s="1059"/>
      <c r="M51" s="1061"/>
      <c r="N51" s="1061"/>
      <c r="O51" s="1061"/>
      <c r="P51" s="1061"/>
      <c r="Q51" s="1061"/>
      <c r="R51" s="1062"/>
    </row>
    <row r="52" spans="1:18" ht="16.5" hidden="1" thickBot="1" x14ac:dyDescent="0.3">
      <c r="A52" s="1063"/>
      <c r="B52" s="1064"/>
      <c r="C52" s="1065" t="s">
        <v>915</v>
      </c>
      <c r="D52" s="1066"/>
      <c r="E52" s="1066"/>
      <c r="F52" s="1067"/>
      <c r="G52" s="1067"/>
      <c r="H52" s="1067"/>
      <c r="I52" s="1067"/>
      <c r="J52" s="1068"/>
      <c r="K52" s="1067"/>
      <c r="L52" s="1067"/>
      <c r="M52" s="1071"/>
      <c r="N52" s="1071"/>
      <c r="O52" s="1071"/>
      <c r="P52" s="1071"/>
      <c r="Q52" s="1071"/>
      <c r="R52" s="1072"/>
    </row>
    <row r="53" spans="1:18" ht="17.25" hidden="1" customHeight="1" x14ac:dyDescent="0.25">
      <c r="A53" s="1057">
        <v>2992299</v>
      </c>
      <c r="B53" s="1058">
        <v>2007</v>
      </c>
      <c r="C53" s="1058" t="s">
        <v>917</v>
      </c>
      <c r="D53" s="1059"/>
      <c r="E53" s="1059"/>
      <c r="F53" s="1059"/>
      <c r="G53" s="1059"/>
      <c r="H53" s="1059"/>
      <c r="I53" s="1059"/>
      <c r="J53" s="1060"/>
      <c r="K53" s="1059"/>
      <c r="L53" s="1059"/>
      <c r="M53" s="1061"/>
      <c r="N53" s="1061"/>
      <c r="O53" s="1061"/>
      <c r="P53" s="1061"/>
      <c r="Q53" s="1061"/>
      <c r="R53" s="1062"/>
    </row>
    <row r="54" spans="1:18" ht="19.5" hidden="1" customHeight="1" thickBot="1" x14ac:dyDescent="0.3">
      <c r="A54" s="1063"/>
      <c r="B54" s="1064"/>
      <c r="C54" s="1065" t="s">
        <v>918</v>
      </c>
      <c r="D54" s="1067"/>
      <c r="E54" s="1067"/>
      <c r="F54" s="1067"/>
      <c r="G54" s="1067"/>
      <c r="H54" s="1067"/>
      <c r="I54" s="1067"/>
      <c r="J54" s="1068"/>
      <c r="K54" s="1067"/>
      <c r="L54" s="1067"/>
      <c r="M54" s="1071"/>
      <c r="N54" s="1071"/>
      <c r="O54" s="1071"/>
      <c r="P54" s="1071"/>
      <c r="Q54" s="1071"/>
      <c r="R54" s="1072"/>
    </row>
    <row r="55" spans="1:18" ht="16.5" hidden="1" thickBot="1" x14ac:dyDescent="0.3">
      <c r="A55" s="1057">
        <v>2401150</v>
      </c>
      <c r="B55" s="1058">
        <v>2007</v>
      </c>
      <c r="C55" s="1073" t="s">
        <v>919</v>
      </c>
      <c r="D55" s="1059"/>
      <c r="E55" s="1060"/>
      <c r="F55" s="1059"/>
      <c r="G55" s="1059"/>
      <c r="H55" s="1059"/>
      <c r="I55" s="1059"/>
      <c r="J55" s="1060"/>
      <c r="K55" s="1059"/>
      <c r="L55" s="1059"/>
      <c r="M55" s="1061"/>
      <c r="N55" s="1061"/>
      <c r="O55" s="1061"/>
      <c r="P55" s="1061"/>
      <c r="Q55" s="1061"/>
      <c r="R55" s="1062"/>
    </row>
    <row r="56" spans="1:18" ht="12.75" hidden="1" customHeight="1" thickBot="1" x14ac:dyDescent="0.3">
      <c r="A56" s="1063"/>
      <c r="B56" s="1064"/>
      <c r="C56" s="1065" t="s">
        <v>918</v>
      </c>
      <c r="D56" s="1066"/>
      <c r="E56" s="1066"/>
      <c r="F56" s="1067"/>
      <c r="G56" s="1067"/>
      <c r="H56" s="1067"/>
      <c r="I56" s="1067"/>
      <c r="J56" s="1068"/>
      <c r="K56" s="1067"/>
      <c r="L56" s="1067"/>
      <c r="M56" s="1069"/>
      <c r="N56" s="1069"/>
      <c r="O56" s="1069"/>
      <c r="P56" s="1069"/>
      <c r="Q56" s="1069"/>
      <c r="R56" s="1070"/>
    </row>
    <row r="57" spans="1:18" s="1021" customFormat="1" ht="48.75" customHeight="1" x14ac:dyDescent="0.25">
      <c r="A57" s="1057">
        <v>2722965</v>
      </c>
      <c r="B57" s="1058">
        <v>2008</v>
      </c>
      <c r="C57" s="1073" t="s">
        <v>920</v>
      </c>
      <c r="D57" s="1059">
        <v>256116.92591391056</v>
      </c>
      <c r="E57" s="1059">
        <v>52155.366218746625</v>
      </c>
      <c r="F57" s="1059"/>
      <c r="G57" s="1059"/>
      <c r="H57" s="1059"/>
      <c r="I57" s="1059"/>
      <c r="J57" s="1060"/>
      <c r="K57" s="1059"/>
      <c r="L57" s="1059"/>
      <c r="M57" s="1074"/>
      <c r="N57" s="1074"/>
      <c r="O57" s="1074"/>
      <c r="P57" s="1074"/>
      <c r="Q57" s="1074"/>
      <c r="R57" s="1062"/>
    </row>
    <row r="58" spans="1:18" s="1021" customFormat="1" ht="16.5" thickBot="1" x14ac:dyDescent="0.3">
      <c r="A58" s="1063"/>
      <c r="B58" s="1064"/>
      <c r="C58" s="1065" t="s">
        <v>918</v>
      </c>
      <c r="D58" s="1067">
        <v>8999.6642022526903</v>
      </c>
      <c r="E58" s="1067">
        <v>1647.6855567128246</v>
      </c>
      <c r="F58" s="1067"/>
      <c r="G58" s="1067"/>
      <c r="H58" s="1067"/>
      <c r="I58" s="1067"/>
      <c r="J58" s="1068"/>
      <c r="K58" s="1067"/>
      <c r="L58" s="1067"/>
      <c r="M58" s="1075"/>
      <c r="N58" s="1075"/>
      <c r="O58" s="1075"/>
      <c r="P58" s="1075"/>
      <c r="Q58" s="1075"/>
      <c r="R58" s="1072"/>
    </row>
    <row r="59" spans="1:18" s="1021" customFormat="1" ht="50.25" customHeight="1" x14ac:dyDescent="0.25">
      <c r="A59" s="1057">
        <v>2148174</v>
      </c>
      <c r="B59" s="1076" t="s">
        <v>921</v>
      </c>
      <c r="C59" s="1076" t="s">
        <v>922</v>
      </c>
      <c r="D59" s="1059">
        <v>241889</v>
      </c>
      <c r="E59" s="1059">
        <v>241889</v>
      </c>
      <c r="F59" s="1059">
        <v>241889</v>
      </c>
      <c r="G59" s="1059">
        <v>241889</v>
      </c>
      <c r="H59" s="1060">
        <v>241889</v>
      </c>
      <c r="I59" s="1059">
        <v>170378</v>
      </c>
      <c r="J59" s="1060"/>
      <c r="K59" s="1059"/>
      <c r="L59" s="1059"/>
      <c r="M59" s="1074"/>
      <c r="N59" s="1074"/>
      <c r="O59" s="1074"/>
      <c r="P59" s="1074"/>
      <c r="Q59" s="1074"/>
      <c r="R59" s="1062"/>
    </row>
    <row r="60" spans="1:18" s="1021" customFormat="1" ht="16.5" thickBot="1" x14ac:dyDescent="0.3">
      <c r="A60" s="1063"/>
      <c r="B60" s="1077"/>
      <c r="C60" s="1078" t="s">
        <v>923</v>
      </c>
      <c r="D60" s="1066">
        <v>25293</v>
      </c>
      <c r="E60" s="1066">
        <v>20858</v>
      </c>
      <c r="F60" s="1066">
        <v>16424</v>
      </c>
      <c r="G60" s="1066">
        <v>11991</v>
      </c>
      <c r="H60" s="1067">
        <v>7557</v>
      </c>
      <c r="I60" s="1067">
        <v>3123</v>
      </c>
      <c r="J60" s="1068"/>
      <c r="K60" s="1067"/>
      <c r="L60" s="1067"/>
      <c r="M60" s="1075"/>
      <c r="N60" s="1075"/>
      <c r="O60" s="1075"/>
      <c r="P60" s="1075"/>
      <c r="Q60" s="1075"/>
      <c r="R60" s="1072"/>
    </row>
    <row r="61" spans="1:18" s="1021" customFormat="1" ht="48" customHeight="1" x14ac:dyDescent="0.25">
      <c r="A61" s="1057">
        <v>957914</v>
      </c>
      <c r="B61" s="1076">
        <v>2012</v>
      </c>
      <c r="C61" s="1076" t="s">
        <v>924</v>
      </c>
      <c r="D61" s="1059">
        <v>161107</v>
      </c>
      <c r="E61" s="1059"/>
      <c r="F61" s="1059"/>
      <c r="G61" s="1059"/>
      <c r="H61" s="1059"/>
      <c r="I61" s="1059"/>
      <c r="J61" s="1060"/>
      <c r="K61" s="1059"/>
      <c r="L61" s="1060"/>
      <c r="M61" s="1074"/>
      <c r="N61" s="1074"/>
      <c r="O61" s="1074"/>
      <c r="P61" s="1074"/>
      <c r="Q61" s="1074"/>
      <c r="R61" s="1062"/>
    </row>
    <row r="62" spans="1:18" s="1021" customFormat="1" ht="16.5" thickBot="1" x14ac:dyDescent="0.3">
      <c r="A62" s="1063"/>
      <c r="B62" s="1079"/>
      <c r="C62" s="1078" t="s">
        <v>925</v>
      </c>
      <c r="D62" s="1066">
        <v>5090</v>
      </c>
      <c r="E62" s="1066"/>
      <c r="F62" s="1066"/>
      <c r="G62" s="1066"/>
      <c r="H62" s="1066"/>
      <c r="I62" s="1067"/>
      <c r="J62" s="1068"/>
      <c r="K62" s="1067"/>
      <c r="L62" s="1067"/>
      <c r="M62" s="1075"/>
      <c r="N62" s="1075"/>
      <c r="O62" s="1075"/>
      <c r="P62" s="1075"/>
      <c r="Q62" s="1075"/>
      <c r="R62" s="1072"/>
    </row>
    <row r="63" spans="1:18" s="1021" customFormat="1" ht="65.25" customHeight="1" x14ac:dyDescent="0.25">
      <c r="A63" s="1057">
        <v>1244225</v>
      </c>
      <c r="B63" s="1076" t="s">
        <v>926</v>
      </c>
      <c r="C63" s="1076" t="s">
        <v>927</v>
      </c>
      <c r="D63" s="1059">
        <v>224960</v>
      </c>
      <c r="E63" s="1060">
        <v>184066</v>
      </c>
      <c r="F63" s="1059">
        <v>217104</v>
      </c>
      <c r="G63" s="1059">
        <v>100668</v>
      </c>
      <c r="H63" s="1059">
        <v>82989</v>
      </c>
      <c r="I63" s="1059">
        <v>16668</v>
      </c>
      <c r="J63" s="1060"/>
      <c r="K63" s="1059"/>
      <c r="L63" s="1059"/>
      <c r="M63" s="1074"/>
      <c r="N63" s="1074"/>
      <c r="O63" s="1074"/>
      <c r="P63" s="1074"/>
      <c r="Q63" s="1074"/>
      <c r="R63" s="1062"/>
    </row>
    <row r="64" spans="1:18" s="1021" customFormat="1" ht="16.5" thickBot="1" x14ac:dyDescent="0.3">
      <c r="A64" s="1063"/>
      <c r="B64" s="1077"/>
      <c r="C64" s="1078" t="s">
        <v>928</v>
      </c>
      <c r="D64" s="1066">
        <v>20559.074791833853</v>
      </c>
      <c r="E64" s="1066">
        <v>14028.093181029135</v>
      </c>
      <c r="F64" s="1067">
        <v>7497.1115702244151</v>
      </c>
      <c r="G64" s="1067">
        <v>5409</v>
      </c>
      <c r="H64" s="1067">
        <v>2691</v>
      </c>
      <c r="I64" s="1067">
        <v>450</v>
      </c>
      <c r="J64" s="1068"/>
      <c r="K64" s="1067"/>
      <c r="L64" s="1067"/>
      <c r="M64" s="1075"/>
      <c r="N64" s="1075"/>
      <c r="O64" s="1075"/>
      <c r="P64" s="1075"/>
      <c r="Q64" s="1075"/>
      <c r="R64" s="1072"/>
    </row>
    <row r="65" spans="1:18" s="1021" customFormat="1" ht="51" customHeight="1" x14ac:dyDescent="0.25">
      <c r="A65" s="1080">
        <v>12083954</v>
      </c>
      <c r="B65" s="1058" t="s">
        <v>929</v>
      </c>
      <c r="C65" s="1058" t="s">
        <v>930</v>
      </c>
      <c r="D65" s="1059">
        <f>651688</f>
        <v>651688</v>
      </c>
      <c r="E65" s="1059">
        <f>651688</f>
        <v>651688</v>
      </c>
      <c r="F65" s="1059">
        <f>651688</f>
        <v>651688</v>
      </c>
      <c r="G65" s="1059">
        <v>669388</v>
      </c>
      <c r="H65" s="1059">
        <v>669388</v>
      </c>
      <c r="I65" s="1059">
        <v>669388</v>
      </c>
      <c r="J65" s="1059">
        <v>669388</v>
      </c>
      <c r="K65" s="1059">
        <v>669388</v>
      </c>
      <c r="L65" s="1059">
        <v>669388</v>
      </c>
      <c r="M65" s="1059">
        <v>669388</v>
      </c>
      <c r="N65" s="1059">
        <v>669388</v>
      </c>
      <c r="O65" s="1059">
        <v>669388</v>
      </c>
      <c r="P65" s="1059">
        <v>669388</v>
      </c>
      <c r="Q65" s="1060">
        <v>669388</v>
      </c>
      <c r="R65" s="1062">
        <v>2056851</v>
      </c>
    </row>
    <row r="66" spans="1:18" s="1021" customFormat="1" ht="16.5" thickBot="1" x14ac:dyDescent="0.3">
      <c r="A66" s="1081"/>
      <c r="B66" s="1064">
        <v>2016</v>
      </c>
      <c r="C66" s="1065" t="s">
        <v>931</v>
      </c>
      <c r="D66" s="1082">
        <v>307130</v>
      </c>
      <c r="E66" s="1082">
        <v>289534</v>
      </c>
      <c r="F66" s="1082">
        <v>271938</v>
      </c>
      <c r="G66" s="1082">
        <v>254343</v>
      </c>
      <c r="H66" s="1082">
        <v>236269</v>
      </c>
      <c r="I66" s="1082">
        <v>218196</v>
      </c>
      <c r="J66" s="1082">
        <v>200122</v>
      </c>
      <c r="K66" s="1082">
        <v>182049</v>
      </c>
      <c r="L66" s="1082">
        <v>163976</v>
      </c>
      <c r="M66" s="1082">
        <v>145902</v>
      </c>
      <c r="N66" s="1082">
        <v>127829</v>
      </c>
      <c r="O66" s="1082">
        <v>109755</v>
      </c>
      <c r="P66" s="1082">
        <v>91682</v>
      </c>
      <c r="Q66" s="1075">
        <v>73608</v>
      </c>
      <c r="R66" s="1072">
        <v>137587</v>
      </c>
    </row>
    <row r="67" spans="1:18" s="1021" customFormat="1" ht="40.5" customHeight="1" x14ac:dyDescent="0.25">
      <c r="A67" s="1057">
        <v>2985430</v>
      </c>
      <c r="B67" s="1076" t="s">
        <v>932</v>
      </c>
      <c r="C67" s="1076" t="s">
        <v>933</v>
      </c>
      <c r="D67" s="1059">
        <v>284577</v>
      </c>
      <c r="E67" s="1059">
        <v>284577</v>
      </c>
      <c r="F67" s="1059">
        <v>284577</v>
      </c>
      <c r="G67" s="1059">
        <v>284577</v>
      </c>
      <c r="H67" s="1059">
        <v>376289</v>
      </c>
      <c r="I67" s="1083">
        <v>562083</v>
      </c>
      <c r="J67" s="1074">
        <v>27516</v>
      </c>
      <c r="K67" s="1083">
        <v>27509</v>
      </c>
      <c r="L67" s="1083"/>
      <c r="M67" s="1074"/>
      <c r="N67" s="1074"/>
      <c r="O67" s="1074"/>
      <c r="P67" s="1074"/>
      <c r="Q67" s="1074"/>
      <c r="R67" s="1062"/>
    </row>
    <row r="68" spans="1:18" s="1021" customFormat="1" ht="18" customHeight="1" thickBot="1" x14ac:dyDescent="0.3">
      <c r="A68" s="1063"/>
      <c r="B68" s="1079"/>
      <c r="C68" s="1078" t="s">
        <v>934</v>
      </c>
      <c r="D68" s="1066">
        <v>57556</v>
      </c>
      <c r="E68" s="1066">
        <v>49872</v>
      </c>
      <c r="F68" s="1067">
        <v>42189</v>
      </c>
      <c r="G68" s="1067">
        <v>34505</v>
      </c>
      <c r="H68" s="1067">
        <v>26822</v>
      </c>
      <c r="I68" s="1082">
        <v>16662</v>
      </c>
      <c r="J68" s="1075">
        <v>1486</v>
      </c>
      <c r="K68" s="1082">
        <v>743</v>
      </c>
      <c r="L68" s="1082"/>
      <c r="M68" s="1075"/>
      <c r="N68" s="1075"/>
      <c r="O68" s="1075"/>
      <c r="P68" s="1075"/>
      <c r="Q68" s="1075"/>
      <c r="R68" s="1072"/>
    </row>
    <row r="69" spans="1:18" s="1021" customFormat="1" ht="31.5" x14ac:dyDescent="0.25">
      <c r="A69" s="1057">
        <v>546714</v>
      </c>
      <c r="B69" s="1076" t="s">
        <v>932</v>
      </c>
      <c r="C69" s="1076" t="s">
        <v>935</v>
      </c>
      <c r="D69" s="1059">
        <v>106716</v>
      </c>
      <c r="E69" s="1059">
        <v>113754</v>
      </c>
      <c r="F69" s="1059">
        <v>6096</v>
      </c>
      <c r="G69" s="1059"/>
      <c r="H69" s="1059"/>
      <c r="I69" s="1059"/>
      <c r="J69" s="1060"/>
      <c r="K69" s="1059"/>
      <c r="L69" s="1059"/>
      <c r="M69" s="1074"/>
      <c r="N69" s="1074"/>
      <c r="O69" s="1074"/>
      <c r="P69" s="1074"/>
      <c r="Q69" s="1074"/>
      <c r="R69" s="1062"/>
    </row>
    <row r="70" spans="1:18" s="1021" customFormat="1" ht="16.5" thickBot="1" x14ac:dyDescent="0.3">
      <c r="A70" s="1063"/>
      <c r="B70" s="1079"/>
      <c r="C70" s="1078" t="s">
        <v>936</v>
      </c>
      <c r="D70" s="1066">
        <v>6244</v>
      </c>
      <c r="E70" s="1066">
        <v>127</v>
      </c>
      <c r="F70" s="1067">
        <v>38</v>
      </c>
      <c r="G70" s="1067"/>
      <c r="H70" s="1067"/>
      <c r="I70" s="1067"/>
      <c r="J70" s="1068"/>
      <c r="K70" s="1067"/>
      <c r="L70" s="1067"/>
      <c r="M70" s="1084"/>
      <c r="N70" s="1084"/>
      <c r="O70" s="1084"/>
      <c r="P70" s="1084"/>
      <c r="Q70" s="1084"/>
      <c r="R70" s="1070"/>
    </row>
    <row r="71" spans="1:18" s="1021" customFormat="1" ht="86.25" customHeight="1" x14ac:dyDescent="0.25">
      <c r="A71" s="1080">
        <v>2178272</v>
      </c>
      <c r="B71" s="1058" t="s">
        <v>937</v>
      </c>
      <c r="C71" s="1058" t="s">
        <v>938</v>
      </c>
      <c r="D71" s="1083">
        <v>202540</v>
      </c>
      <c r="E71" s="1083">
        <v>202540</v>
      </c>
      <c r="F71" s="1083">
        <v>202540</v>
      </c>
      <c r="G71" s="1083">
        <v>242540</v>
      </c>
      <c r="H71" s="1083">
        <v>262540</v>
      </c>
      <c r="I71" s="1083">
        <v>207540</v>
      </c>
      <c r="J71" s="1074">
        <v>209457</v>
      </c>
      <c r="K71" s="1083">
        <v>189171</v>
      </c>
      <c r="L71" s="1083">
        <v>33517</v>
      </c>
      <c r="M71" s="1074"/>
      <c r="N71" s="1074"/>
      <c r="O71" s="1074"/>
      <c r="P71" s="1074"/>
      <c r="Q71" s="1074"/>
      <c r="R71" s="1062"/>
    </row>
    <row r="72" spans="1:18" s="1021" customFormat="1" ht="16.5" thickBot="1" x14ac:dyDescent="0.3">
      <c r="A72" s="1081"/>
      <c r="B72" s="1064"/>
      <c r="C72" s="1064" t="s">
        <v>889</v>
      </c>
      <c r="D72" s="1085">
        <v>47314</v>
      </c>
      <c r="E72" s="1085">
        <v>41846</v>
      </c>
      <c r="F72" s="1082">
        <v>36377</v>
      </c>
      <c r="G72" s="1082">
        <v>30909</v>
      </c>
      <c r="H72" s="1082">
        <v>24360</v>
      </c>
      <c r="I72" s="1082">
        <v>17271</v>
      </c>
      <c r="J72" s="1075">
        <v>11668</v>
      </c>
      <c r="K72" s="1075">
        <v>6013</v>
      </c>
      <c r="L72" s="1075">
        <v>905</v>
      </c>
      <c r="M72" s="1075"/>
      <c r="N72" s="1075"/>
      <c r="O72" s="1075"/>
      <c r="P72" s="1075"/>
      <c r="Q72" s="1075"/>
      <c r="R72" s="1072"/>
    </row>
    <row r="73" spans="1:18" s="1021" customFormat="1" ht="67.5" customHeight="1" x14ac:dyDescent="0.25">
      <c r="A73" s="1080">
        <v>4986010</v>
      </c>
      <c r="B73" s="1058" t="s">
        <v>939</v>
      </c>
      <c r="C73" s="1058" t="s">
        <v>940</v>
      </c>
      <c r="D73" s="1083">
        <v>450500</v>
      </c>
      <c r="E73" s="1083">
        <v>450500</v>
      </c>
      <c r="F73" s="1083">
        <v>500500</v>
      </c>
      <c r="G73" s="1083">
        <v>500500</v>
      </c>
      <c r="H73" s="1083">
        <v>550500</v>
      </c>
      <c r="I73" s="1083">
        <v>600500</v>
      </c>
      <c r="J73" s="1074">
        <v>600500</v>
      </c>
      <c r="K73" s="1083">
        <v>532510</v>
      </c>
      <c r="L73" s="1083"/>
      <c r="M73" s="1074"/>
      <c r="N73" s="1074"/>
      <c r="O73" s="1074"/>
      <c r="P73" s="1074"/>
      <c r="Q73" s="1074"/>
      <c r="R73" s="1062"/>
    </row>
    <row r="74" spans="1:18" s="1021" customFormat="1" ht="16.5" thickBot="1" x14ac:dyDescent="0.3">
      <c r="A74" s="1081"/>
      <c r="B74" s="1064">
        <v>2016</v>
      </c>
      <c r="C74" s="1064" t="s">
        <v>889</v>
      </c>
      <c r="D74" s="1082">
        <v>113022</v>
      </c>
      <c r="E74" s="1082">
        <v>100859</v>
      </c>
      <c r="F74" s="1082">
        <v>88695</v>
      </c>
      <c r="G74" s="1082">
        <v>75182</v>
      </c>
      <c r="H74" s="1082">
        <v>61668</v>
      </c>
      <c r="I74" s="1082">
        <v>46805</v>
      </c>
      <c r="J74" s="1082">
        <v>30591</v>
      </c>
      <c r="K74" s="1082">
        <v>14378</v>
      </c>
      <c r="L74" s="1082"/>
      <c r="M74" s="1075"/>
      <c r="N74" s="1075"/>
      <c r="O74" s="1075"/>
      <c r="P74" s="1075"/>
      <c r="Q74" s="1075"/>
      <c r="R74" s="1072"/>
    </row>
    <row r="75" spans="1:18" s="1021" customFormat="1" ht="21.75" customHeight="1" x14ac:dyDescent="0.25">
      <c r="A75" s="1080">
        <v>1082988</v>
      </c>
      <c r="B75" s="1058">
        <v>2014</v>
      </c>
      <c r="C75" s="1086" t="s">
        <v>941</v>
      </c>
      <c r="D75" s="1083">
        <v>220545.13064808966</v>
      </c>
      <c r="E75" s="1083">
        <v>220545.13064808966</v>
      </c>
      <c r="F75" s="1083">
        <v>181883</v>
      </c>
      <c r="G75" s="1083"/>
      <c r="H75" s="1083"/>
      <c r="I75" s="1083"/>
      <c r="J75" s="1074"/>
      <c r="K75" s="1083"/>
      <c r="L75" s="1083"/>
      <c r="M75" s="1074"/>
      <c r="N75" s="1074"/>
      <c r="O75" s="1074"/>
      <c r="P75" s="1074"/>
      <c r="Q75" s="1074"/>
      <c r="R75" s="1062"/>
    </row>
    <row r="76" spans="1:18" s="1021" customFormat="1" ht="13.5" customHeight="1" thickBot="1" x14ac:dyDescent="0.3">
      <c r="A76" s="1081"/>
      <c r="B76" s="1087"/>
      <c r="C76" s="1064" t="s">
        <v>889</v>
      </c>
      <c r="D76" s="1088">
        <v>15559.103249270067</v>
      </c>
      <c r="E76" s="1088">
        <v>10372.735499513377</v>
      </c>
      <c r="F76" s="1088">
        <v>5186.3677497566887</v>
      </c>
      <c r="G76" s="1088"/>
      <c r="H76" s="1088"/>
      <c r="I76" s="1088"/>
      <c r="J76" s="1084"/>
      <c r="K76" s="1088"/>
      <c r="L76" s="1088"/>
      <c r="M76" s="1084"/>
      <c r="N76" s="1084"/>
      <c r="O76" s="1084"/>
      <c r="P76" s="1084"/>
      <c r="Q76" s="1084"/>
      <c r="R76" s="1070"/>
    </row>
    <row r="77" spans="1:18" s="1021" customFormat="1" ht="57.75" customHeight="1" x14ac:dyDescent="0.25">
      <c r="A77" s="1080">
        <v>5369974</v>
      </c>
      <c r="B77" s="1076" t="s">
        <v>939</v>
      </c>
      <c r="C77" s="1076" t="s">
        <v>942</v>
      </c>
      <c r="D77" s="1059">
        <v>400000</v>
      </c>
      <c r="E77" s="1059">
        <v>600000</v>
      </c>
      <c r="F77" s="1059">
        <v>650000</v>
      </c>
      <c r="G77" s="1059">
        <v>650000</v>
      </c>
      <c r="H77" s="1059">
        <v>650000</v>
      </c>
      <c r="I77" s="1059">
        <v>650000</v>
      </c>
      <c r="J77" s="1059">
        <v>700000</v>
      </c>
      <c r="K77" s="1060">
        <v>769974</v>
      </c>
      <c r="L77" s="1059"/>
      <c r="M77" s="1074"/>
      <c r="N77" s="1074"/>
      <c r="O77" s="1074"/>
      <c r="P77" s="1074"/>
      <c r="Q77" s="1074"/>
      <c r="R77" s="1062"/>
    </row>
    <row r="78" spans="1:18" s="1021" customFormat="1" ht="16.5" customHeight="1" thickBot="1" x14ac:dyDescent="0.3">
      <c r="A78" s="1081"/>
      <c r="B78" s="1079"/>
      <c r="C78" s="1089" t="s">
        <v>943</v>
      </c>
      <c r="D78" s="1066">
        <v>136889</v>
      </c>
      <c r="E78" s="1067">
        <v>126089</v>
      </c>
      <c r="F78" s="1067">
        <v>109889</v>
      </c>
      <c r="G78" s="1067">
        <v>92339</v>
      </c>
      <c r="H78" s="1067">
        <v>74789</v>
      </c>
      <c r="I78" s="1067">
        <v>57239</v>
      </c>
      <c r="J78" s="1068">
        <v>39689</v>
      </c>
      <c r="K78" s="1067">
        <v>20789</v>
      </c>
      <c r="L78" s="1067"/>
      <c r="M78" s="1075"/>
      <c r="N78" s="1075"/>
      <c r="O78" s="1075"/>
      <c r="P78" s="1075"/>
      <c r="Q78" s="1075"/>
      <c r="R78" s="1072"/>
    </row>
    <row r="79" spans="1:18" s="1090" customFormat="1" ht="47.25" x14ac:dyDescent="0.25">
      <c r="A79" s="1080">
        <v>662019</v>
      </c>
      <c r="B79" s="1076" t="s">
        <v>939</v>
      </c>
      <c r="C79" s="1076" t="s">
        <v>944</v>
      </c>
      <c r="D79" s="1059">
        <v>122000</v>
      </c>
      <c r="E79" s="1059">
        <v>122000</v>
      </c>
      <c r="F79" s="1059">
        <v>87758</v>
      </c>
      <c r="G79" s="1059"/>
      <c r="H79" s="1059"/>
      <c r="I79" s="1059"/>
      <c r="J79" s="1059"/>
      <c r="K79" s="1059"/>
      <c r="L79" s="1059"/>
      <c r="M79" s="1060"/>
      <c r="N79" s="1060"/>
      <c r="O79" s="1060"/>
      <c r="P79" s="1060"/>
      <c r="Q79" s="1060"/>
      <c r="R79" s="1062"/>
    </row>
    <row r="80" spans="1:18" s="1090" customFormat="1" ht="16.5" thickBot="1" x14ac:dyDescent="0.3">
      <c r="A80" s="1081"/>
      <c r="B80" s="1079"/>
      <c r="C80" s="1089" t="s">
        <v>889</v>
      </c>
      <c r="D80" s="1067">
        <v>8957</v>
      </c>
      <c r="E80" s="1067">
        <v>5663</v>
      </c>
      <c r="F80" s="1067">
        <v>2369</v>
      </c>
      <c r="G80" s="1067"/>
      <c r="H80" s="1067"/>
      <c r="I80" s="1067"/>
      <c r="J80" s="1067"/>
      <c r="K80" s="1067"/>
      <c r="L80" s="1067"/>
      <c r="M80" s="1068"/>
      <c r="N80" s="1068"/>
      <c r="O80" s="1068"/>
      <c r="P80" s="1068"/>
      <c r="Q80" s="1068"/>
      <c r="R80" s="1072"/>
    </row>
    <row r="81" spans="1:18" s="1090" customFormat="1" ht="46.5" customHeight="1" x14ac:dyDescent="0.25">
      <c r="A81" s="1080">
        <f>3549134-88557+189120</f>
        <v>3649697</v>
      </c>
      <c r="B81" s="1058" t="s">
        <v>939</v>
      </c>
      <c r="C81" s="1058" t="s">
        <v>945</v>
      </c>
      <c r="D81" s="1083">
        <f t="shared" ref="D81:I81" si="7">300000</f>
        <v>300000</v>
      </c>
      <c r="E81" s="1083">
        <f t="shared" si="7"/>
        <v>300000</v>
      </c>
      <c r="F81" s="1083">
        <f t="shared" si="7"/>
        <v>300000</v>
      </c>
      <c r="G81" s="1083">
        <f t="shared" si="7"/>
        <v>300000</v>
      </c>
      <c r="H81" s="1083">
        <f t="shared" si="7"/>
        <v>300000</v>
      </c>
      <c r="I81" s="1083">
        <f t="shared" si="7"/>
        <v>300000</v>
      </c>
      <c r="J81" s="1074">
        <v>320000</v>
      </c>
      <c r="K81" s="1083">
        <v>276595</v>
      </c>
      <c r="L81" s="1059"/>
      <c r="M81" s="1060"/>
      <c r="N81" s="1060"/>
      <c r="O81" s="1060"/>
      <c r="P81" s="1060"/>
      <c r="Q81" s="1060"/>
      <c r="R81" s="1062"/>
    </row>
    <row r="82" spans="1:18" s="1090" customFormat="1" ht="16.5" thickBot="1" x14ac:dyDescent="0.3">
      <c r="A82" s="1081"/>
      <c r="B82" s="1064"/>
      <c r="C82" s="1064" t="s">
        <v>889</v>
      </c>
      <c r="D82" s="1082">
        <v>64708</v>
      </c>
      <c r="E82" s="1082">
        <v>56608</v>
      </c>
      <c r="F82" s="1082">
        <v>48508</v>
      </c>
      <c r="G82" s="1082">
        <v>40408</v>
      </c>
      <c r="H82" s="1082">
        <v>32308</v>
      </c>
      <c r="I82" s="1082">
        <v>24208</v>
      </c>
      <c r="J82" s="1075">
        <v>16108</v>
      </c>
      <c r="K82" s="1082">
        <v>7468</v>
      </c>
      <c r="L82" s="1082"/>
      <c r="M82" s="1068"/>
      <c r="N82" s="1068"/>
      <c r="O82" s="1068"/>
      <c r="P82" s="1068"/>
      <c r="Q82" s="1068"/>
      <c r="R82" s="1072"/>
    </row>
    <row r="83" spans="1:18" s="1090" customFormat="1" ht="31.5" x14ac:dyDescent="0.25">
      <c r="A83" s="1091">
        <v>2404762</v>
      </c>
      <c r="B83" s="1092">
        <v>2015</v>
      </c>
      <c r="C83" s="1058" t="s">
        <v>946</v>
      </c>
      <c r="D83" s="1093">
        <v>235000</v>
      </c>
      <c r="E83" s="1093">
        <v>235000</v>
      </c>
      <c r="F83" s="1093">
        <v>235000</v>
      </c>
      <c r="G83" s="1093">
        <v>243000</v>
      </c>
      <c r="H83" s="1093">
        <v>243000</v>
      </c>
      <c r="I83" s="1093">
        <v>243000</v>
      </c>
      <c r="J83" s="1093">
        <v>243000</v>
      </c>
      <c r="K83" s="1093">
        <v>243000</v>
      </c>
      <c r="L83" s="1093">
        <v>241762</v>
      </c>
      <c r="M83" s="1094"/>
      <c r="N83" s="1094"/>
      <c r="O83" s="1094"/>
      <c r="P83" s="1094"/>
      <c r="Q83" s="1094"/>
      <c r="R83" s="1070"/>
    </row>
    <row r="84" spans="1:18" s="1090" customFormat="1" ht="16.5" thickBot="1" x14ac:dyDescent="0.3">
      <c r="A84" s="1095"/>
      <c r="B84" s="1096"/>
      <c r="C84" s="1064" t="s">
        <v>943</v>
      </c>
      <c r="D84" s="1097">
        <v>58368</v>
      </c>
      <c r="E84" s="1097">
        <v>52023</v>
      </c>
      <c r="F84" s="1097">
        <v>45678</v>
      </c>
      <c r="G84" s="1097">
        <v>39333</v>
      </c>
      <c r="H84" s="1097">
        <v>32772</v>
      </c>
      <c r="I84" s="1097">
        <v>26211</v>
      </c>
      <c r="J84" s="1098">
        <v>19650</v>
      </c>
      <c r="K84" s="1097">
        <v>13089</v>
      </c>
      <c r="L84" s="1097">
        <v>6528</v>
      </c>
      <c r="M84" s="1099"/>
      <c r="N84" s="1099"/>
      <c r="O84" s="1099"/>
      <c r="P84" s="1099"/>
      <c r="Q84" s="1099"/>
      <c r="R84" s="1100"/>
    </row>
    <row r="85" spans="1:18" s="1090" customFormat="1" ht="47.25" x14ac:dyDescent="0.25">
      <c r="A85" s="1035">
        <v>5460411</v>
      </c>
      <c r="B85" s="1010" t="s">
        <v>947</v>
      </c>
      <c r="C85" s="1101" t="s">
        <v>948</v>
      </c>
      <c r="D85" s="1027">
        <v>546042</v>
      </c>
      <c r="E85" s="1027">
        <v>546041</v>
      </c>
      <c r="F85" s="1027">
        <v>546041</v>
      </c>
      <c r="G85" s="1027">
        <v>546041</v>
      </c>
      <c r="H85" s="1027">
        <v>546041</v>
      </c>
      <c r="I85" s="1027">
        <v>546041</v>
      </c>
      <c r="J85" s="1027">
        <v>546041</v>
      </c>
      <c r="K85" s="1027">
        <v>546041</v>
      </c>
      <c r="L85" s="1027">
        <v>546041</v>
      </c>
      <c r="M85" s="1027">
        <v>546041</v>
      </c>
      <c r="N85" s="1059"/>
      <c r="O85" s="1060"/>
      <c r="P85" s="1059"/>
      <c r="Q85" s="1060"/>
      <c r="R85" s="1062"/>
    </row>
    <row r="86" spans="1:18" s="1090" customFormat="1" ht="16.5" thickBot="1" x14ac:dyDescent="0.3">
      <c r="A86" s="1036"/>
      <c r="B86" s="1030"/>
      <c r="C86" s="1102" t="s">
        <v>889</v>
      </c>
      <c r="D86" s="1033">
        <v>147431</v>
      </c>
      <c r="E86" s="1033">
        <v>132688</v>
      </c>
      <c r="F86" s="1033">
        <v>117945</v>
      </c>
      <c r="G86" s="1033">
        <v>103202</v>
      </c>
      <c r="H86" s="1033">
        <v>88459</v>
      </c>
      <c r="I86" s="1033">
        <v>73716</v>
      </c>
      <c r="J86" s="1033">
        <v>58972</v>
      </c>
      <c r="K86" s="1033">
        <v>44229</v>
      </c>
      <c r="L86" s="1033">
        <v>29486</v>
      </c>
      <c r="M86" s="1033">
        <v>14743</v>
      </c>
      <c r="N86" s="1103"/>
      <c r="O86" s="1099"/>
      <c r="P86" s="1103"/>
      <c r="Q86" s="1099"/>
      <c r="R86" s="1100"/>
    </row>
    <row r="87" spans="1:18" s="1090" customFormat="1" ht="31.5" x14ac:dyDescent="0.25">
      <c r="A87" s="1035">
        <v>1156633</v>
      </c>
      <c r="B87" s="1010">
        <v>2016</v>
      </c>
      <c r="C87" s="1010" t="s">
        <v>949</v>
      </c>
      <c r="D87" s="1026">
        <v>121216</v>
      </c>
      <c r="E87" s="1026">
        <v>121216</v>
      </c>
      <c r="F87" s="1026">
        <v>121216</v>
      </c>
      <c r="G87" s="1026">
        <v>121216</v>
      </c>
      <c r="H87" s="1026">
        <v>121216</v>
      </c>
      <c r="I87" s="1026">
        <v>121216</v>
      </c>
      <c r="J87" s="1026">
        <v>121216</v>
      </c>
      <c r="K87" s="1026">
        <v>121216</v>
      </c>
      <c r="L87" s="1026">
        <v>93452</v>
      </c>
      <c r="M87" s="1026">
        <v>93453</v>
      </c>
      <c r="N87" s="1059"/>
      <c r="O87" s="1060"/>
      <c r="P87" s="1059"/>
      <c r="Q87" s="1060"/>
      <c r="R87" s="1062"/>
    </row>
    <row r="88" spans="1:18" s="1090" customFormat="1" ht="16.5" thickBot="1" x14ac:dyDescent="0.3">
      <c r="A88" s="1036"/>
      <c r="B88" s="1030"/>
      <c r="C88" s="1030" t="s">
        <v>889</v>
      </c>
      <c r="D88" s="1032">
        <v>31229</v>
      </c>
      <c r="E88" s="1032">
        <v>27956</v>
      </c>
      <c r="F88" s="1032">
        <v>24683</v>
      </c>
      <c r="G88" s="1032">
        <v>21411</v>
      </c>
      <c r="H88" s="1032">
        <v>18138</v>
      </c>
      <c r="I88" s="1032">
        <v>14865</v>
      </c>
      <c r="J88" s="1032">
        <v>11592</v>
      </c>
      <c r="K88" s="1032">
        <v>8319</v>
      </c>
      <c r="L88" s="1032">
        <v>5046</v>
      </c>
      <c r="M88" s="1032">
        <v>2523</v>
      </c>
      <c r="N88" s="1103"/>
      <c r="O88" s="1099"/>
      <c r="P88" s="1103"/>
      <c r="Q88" s="1099"/>
      <c r="R88" s="1100"/>
    </row>
    <row r="89" spans="1:18" s="1021" customFormat="1" ht="39" customHeight="1" x14ac:dyDescent="0.25">
      <c r="A89" s="1035">
        <v>734000</v>
      </c>
      <c r="B89" s="1010">
        <v>2017</v>
      </c>
      <c r="C89" s="1010" t="s">
        <v>950</v>
      </c>
      <c r="D89" s="1022">
        <v>0</v>
      </c>
      <c r="E89" s="1026">
        <v>75000</v>
      </c>
      <c r="F89" s="1026">
        <v>70000</v>
      </c>
      <c r="G89" s="1026">
        <v>70000</v>
      </c>
      <c r="H89" s="1026">
        <v>70000</v>
      </c>
      <c r="I89" s="1026">
        <v>74000</v>
      </c>
      <c r="J89" s="1026">
        <v>75000</v>
      </c>
      <c r="K89" s="1026">
        <v>75000</v>
      </c>
      <c r="L89" s="1026">
        <v>75000</v>
      </c>
      <c r="M89" s="1026">
        <v>75000</v>
      </c>
      <c r="N89" s="1026">
        <v>75000</v>
      </c>
      <c r="O89" s="1026"/>
      <c r="P89" s="1026"/>
      <c r="Q89" s="1027"/>
      <c r="R89" s="1028"/>
    </row>
    <row r="90" spans="1:18" s="1021" customFormat="1" ht="17.25" customHeight="1" thickBot="1" x14ac:dyDescent="0.3">
      <c r="A90" s="1036"/>
      <c r="B90" s="1030"/>
      <c r="C90" s="1031" t="s">
        <v>889</v>
      </c>
      <c r="D90" s="1032">
        <f>E90/12*8</f>
        <v>13212</v>
      </c>
      <c r="E90" s="1032">
        <f>(A89)*0.027</f>
        <v>19818</v>
      </c>
      <c r="F90" s="1032">
        <f>(A89-E89)*0.027</f>
        <v>17793</v>
      </c>
      <c r="G90" s="1032">
        <f>(A89-E89-F89)*0.027</f>
        <v>15903</v>
      </c>
      <c r="H90" s="1032">
        <f>(A89-E89-F89-G89)*0.027</f>
        <v>14013</v>
      </c>
      <c r="I90" s="1032">
        <f>(A89-E89-F89-G89-H89)*0.027</f>
        <v>12123</v>
      </c>
      <c r="J90" s="1032">
        <f>(A89-E89-F89-G89-H89-I89)*0.027</f>
        <v>10125</v>
      </c>
      <c r="K90" s="1032">
        <f>(A89-E89-F89-G89-H89-I89-J89)*0.027</f>
        <v>8100</v>
      </c>
      <c r="L90" s="1032">
        <f>(A89-E89-F89-G89-H89-I89-J89-K89)*0.027</f>
        <v>6075</v>
      </c>
      <c r="M90" s="1032">
        <f>(A89-E89-F89-G89-H89-I89-J89-K89-L89)*0.027</f>
        <v>4050</v>
      </c>
      <c r="N90" s="1032">
        <f>(A89-E89-F89-G89-H89-I89-J89-K89-L89-M89)*0.027</f>
        <v>2025</v>
      </c>
      <c r="O90" s="1033"/>
      <c r="P90" s="1033"/>
      <c r="Q90" s="1033"/>
      <c r="R90" s="1034"/>
    </row>
    <row r="91" spans="1:18" s="1090" customFormat="1" ht="31.5" x14ac:dyDescent="0.25">
      <c r="A91" s="1091">
        <v>6300200</v>
      </c>
      <c r="B91" s="1104">
        <v>2015</v>
      </c>
      <c r="C91" s="1104" t="s">
        <v>951</v>
      </c>
      <c r="D91" s="1105">
        <v>320500</v>
      </c>
      <c r="E91" s="1106">
        <v>320500</v>
      </c>
      <c r="F91" s="1105">
        <v>320500</v>
      </c>
      <c r="G91" s="1106">
        <v>320500</v>
      </c>
      <c r="H91" s="1105">
        <v>320500</v>
      </c>
      <c r="I91" s="1106">
        <v>320500</v>
      </c>
      <c r="J91" s="1105">
        <v>320500</v>
      </c>
      <c r="K91" s="1106">
        <v>320500</v>
      </c>
      <c r="L91" s="1105">
        <v>320500</v>
      </c>
      <c r="M91" s="1106">
        <v>320500</v>
      </c>
      <c r="N91" s="1105">
        <v>320500</v>
      </c>
      <c r="O91" s="1106">
        <v>320500</v>
      </c>
      <c r="P91" s="1105">
        <v>320500</v>
      </c>
      <c r="Q91" s="1106">
        <v>320500</v>
      </c>
      <c r="R91" s="1107">
        <v>1492700</v>
      </c>
    </row>
    <row r="92" spans="1:18" s="1090" customFormat="1" ht="16.5" thickBot="1" x14ac:dyDescent="0.3">
      <c r="A92" s="1108"/>
      <c r="B92" s="1109"/>
      <c r="C92" s="1109" t="s">
        <v>943</v>
      </c>
      <c r="D92" s="1103">
        <v>161452</v>
      </c>
      <c r="E92" s="1103">
        <v>152798</v>
      </c>
      <c r="F92" s="1103">
        <v>144145</v>
      </c>
      <c r="G92" s="1103">
        <v>135491</v>
      </c>
      <c r="H92" s="1103">
        <v>126838</v>
      </c>
      <c r="I92" s="1103">
        <v>118184</v>
      </c>
      <c r="J92" s="1099">
        <v>109531</v>
      </c>
      <c r="K92" s="1103">
        <v>100877</v>
      </c>
      <c r="L92" s="1103">
        <v>92224</v>
      </c>
      <c r="M92" s="1110">
        <v>83570</v>
      </c>
      <c r="N92" s="1110">
        <v>74917</v>
      </c>
      <c r="O92" s="1110">
        <v>66263</v>
      </c>
      <c r="P92" s="1110">
        <v>57610</v>
      </c>
      <c r="Q92" s="1098">
        <v>48956</v>
      </c>
      <c r="R92" s="1100">
        <v>114949</v>
      </c>
    </row>
    <row r="93" spans="1:18" s="1021" customFormat="1" ht="20.25" customHeight="1" thickBot="1" x14ac:dyDescent="0.3">
      <c r="A93" s="1048"/>
      <c r="B93" s="1111"/>
      <c r="C93" s="1112" t="s">
        <v>952</v>
      </c>
      <c r="D93" s="1113"/>
      <c r="E93" s="1113"/>
      <c r="F93" s="1054"/>
      <c r="G93" s="1054"/>
      <c r="H93" s="1055"/>
      <c r="I93" s="1054"/>
      <c r="J93" s="1055"/>
      <c r="K93" s="1054"/>
      <c r="L93" s="1054"/>
      <c r="M93" s="1055"/>
      <c r="N93" s="1055"/>
      <c r="O93" s="1055"/>
      <c r="P93" s="1055"/>
      <c r="Q93" s="1055"/>
      <c r="R93" s="1056"/>
    </row>
    <row r="94" spans="1:18" s="1021" customFormat="1" ht="16.5" customHeight="1" x14ac:dyDescent="0.25">
      <c r="A94" s="1057">
        <v>2110000</v>
      </c>
      <c r="B94" s="1114">
        <v>2003</v>
      </c>
      <c r="C94" s="1114" t="s">
        <v>953</v>
      </c>
      <c r="D94" s="1059">
        <v>200952</v>
      </c>
      <c r="E94" s="1059">
        <v>200951</v>
      </c>
      <c r="F94" s="1059">
        <v>100476</v>
      </c>
      <c r="G94" s="1059"/>
      <c r="H94" s="1059"/>
      <c r="I94" s="1059"/>
      <c r="J94" s="1060"/>
      <c r="K94" s="1059"/>
      <c r="L94" s="1059"/>
      <c r="M94" s="1074"/>
      <c r="N94" s="1074"/>
      <c r="O94" s="1074"/>
      <c r="P94" s="1074"/>
      <c r="Q94" s="1074"/>
      <c r="R94" s="1062"/>
    </row>
    <row r="95" spans="1:18" s="1021" customFormat="1" ht="16.5" thickBot="1" x14ac:dyDescent="0.3">
      <c r="A95" s="1063"/>
      <c r="B95" s="1077"/>
      <c r="C95" s="1115" t="s">
        <v>954</v>
      </c>
      <c r="D95" s="1066">
        <v>15071</v>
      </c>
      <c r="E95" s="1066">
        <v>9043</v>
      </c>
      <c r="F95" s="1067">
        <v>3014</v>
      </c>
      <c r="G95" s="1067"/>
      <c r="H95" s="1067"/>
      <c r="I95" s="1067"/>
      <c r="J95" s="1068"/>
      <c r="K95" s="1067"/>
      <c r="L95" s="1067"/>
      <c r="M95" s="1084"/>
      <c r="N95" s="1084"/>
      <c r="O95" s="1084"/>
      <c r="P95" s="1084"/>
      <c r="Q95" s="1084"/>
      <c r="R95" s="1070"/>
    </row>
    <row r="96" spans="1:18" s="1021" customFormat="1" ht="31.5" x14ac:dyDescent="0.25">
      <c r="A96" s="1057">
        <v>1422872</v>
      </c>
      <c r="B96" s="1114">
        <v>2007</v>
      </c>
      <c r="C96" s="1114" t="s">
        <v>955</v>
      </c>
      <c r="D96" s="1059">
        <v>156641</v>
      </c>
      <c r="E96" s="1059"/>
      <c r="F96" s="1059"/>
      <c r="G96" s="1059"/>
      <c r="H96" s="1059"/>
      <c r="I96" s="1059"/>
      <c r="J96" s="1060"/>
      <c r="K96" s="1059"/>
      <c r="L96" s="1059"/>
      <c r="M96" s="1074"/>
      <c r="N96" s="1074"/>
      <c r="O96" s="1074"/>
      <c r="P96" s="1074"/>
      <c r="Q96" s="1074"/>
      <c r="R96" s="1062"/>
    </row>
    <row r="97" spans="1:18" s="1021" customFormat="1" ht="16.5" thickBot="1" x14ac:dyDescent="0.3">
      <c r="A97" s="1116"/>
      <c r="B97" s="1117"/>
      <c r="C97" s="1118" t="s">
        <v>956</v>
      </c>
      <c r="D97" s="1119">
        <v>121</v>
      </c>
      <c r="E97" s="1119"/>
      <c r="F97" s="1119"/>
      <c r="G97" s="1119"/>
      <c r="H97" s="1119"/>
      <c r="I97" s="1119"/>
      <c r="J97" s="1094"/>
      <c r="K97" s="1119"/>
      <c r="L97" s="1119"/>
      <c r="M97" s="1084"/>
      <c r="N97" s="1084"/>
      <c r="O97" s="1084"/>
      <c r="P97" s="1084"/>
      <c r="Q97" s="1084"/>
      <c r="R97" s="1070"/>
    </row>
    <row r="98" spans="1:18" s="1021" customFormat="1" ht="16.5" thickBot="1" x14ac:dyDescent="0.3">
      <c r="A98" s="1120">
        <v>1280192</v>
      </c>
      <c r="B98" s="1121" t="s">
        <v>913</v>
      </c>
      <c r="C98" s="1121" t="s">
        <v>957</v>
      </c>
      <c r="D98" s="1122">
        <v>82165.15557680378</v>
      </c>
      <c r="E98" s="1122">
        <v>81001.246435706111</v>
      </c>
      <c r="F98" s="1122">
        <v>79835.914422797825</v>
      </c>
      <c r="G98" s="1122">
        <v>78672.005281700156</v>
      </c>
      <c r="H98" s="1122">
        <v>77508</v>
      </c>
      <c r="I98" s="1122">
        <v>76343</v>
      </c>
      <c r="J98" s="1123">
        <v>75178</v>
      </c>
      <c r="K98" s="1122">
        <v>74013</v>
      </c>
      <c r="L98" s="1122">
        <v>72848</v>
      </c>
      <c r="M98" s="1124">
        <v>71683</v>
      </c>
      <c r="N98" s="1124">
        <v>70518</v>
      </c>
      <c r="O98" s="1124">
        <v>46534</v>
      </c>
      <c r="P98" s="1124"/>
      <c r="Q98" s="1124"/>
      <c r="R98" s="1125"/>
    </row>
    <row r="99" spans="1:18" s="1021" customFormat="1" ht="31.5" x14ac:dyDescent="0.25">
      <c r="A99" s="1057">
        <v>1708</v>
      </c>
      <c r="B99" s="1076">
        <v>2015</v>
      </c>
      <c r="C99" s="1076" t="s">
        <v>958</v>
      </c>
      <c r="D99" s="1060">
        <v>100</v>
      </c>
      <c r="E99" s="1060">
        <v>171</v>
      </c>
      <c r="F99" s="1060">
        <v>171</v>
      </c>
      <c r="G99" s="1060">
        <v>171</v>
      </c>
      <c r="H99" s="1060">
        <v>171</v>
      </c>
      <c r="I99" s="1060">
        <v>171</v>
      </c>
      <c r="J99" s="1060">
        <v>171</v>
      </c>
      <c r="K99" s="1060">
        <v>171</v>
      </c>
      <c r="L99" s="1060">
        <v>171</v>
      </c>
      <c r="M99" s="1060">
        <v>171</v>
      </c>
      <c r="N99" s="1074">
        <v>71</v>
      </c>
      <c r="O99" s="1074"/>
      <c r="P99" s="1074"/>
      <c r="Q99" s="1074"/>
      <c r="R99" s="1062"/>
    </row>
    <row r="100" spans="1:18" s="1021" customFormat="1" ht="16.5" thickBot="1" x14ac:dyDescent="0.3">
      <c r="A100" s="1108"/>
      <c r="B100" s="1109"/>
      <c r="C100" s="1126" t="s">
        <v>959</v>
      </c>
      <c r="D100" s="1099">
        <v>25</v>
      </c>
      <c r="E100" s="1098">
        <v>39</v>
      </c>
      <c r="F100" s="1099">
        <v>35</v>
      </c>
      <c r="G100" s="1099">
        <v>30</v>
      </c>
      <c r="H100" s="1099">
        <v>26</v>
      </c>
      <c r="I100" s="1099">
        <v>22</v>
      </c>
      <c r="J100" s="1099">
        <v>17</v>
      </c>
      <c r="K100" s="1099">
        <v>13</v>
      </c>
      <c r="L100" s="1099">
        <v>9</v>
      </c>
      <c r="M100" s="1098">
        <v>4</v>
      </c>
      <c r="N100" s="1098">
        <v>1</v>
      </c>
      <c r="O100" s="1098"/>
      <c r="P100" s="1098"/>
      <c r="Q100" s="1098"/>
      <c r="R100" s="1100"/>
    </row>
    <row r="101" spans="1:18" s="1021" customFormat="1" ht="31.5" x14ac:dyDescent="0.25">
      <c r="A101" s="1009">
        <v>1707</v>
      </c>
      <c r="B101" s="1127">
        <v>2015</v>
      </c>
      <c r="C101" s="1128" t="s">
        <v>960</v>
      </c>
      <c r="D101" s="1129">
        <v>100</v>
      </c>
      <c r="E101" s="1129">
        <v>171</v>
      </c>
      <c r="F101" s="1129">
        <v>171</v>
      </c>
      <c r="G101" s="1129">
        <v>171</v>
      </c>
      <c r="H101" s="1129">
        <v>171</v>
      </c>
      <c r="I101" s="1129">
        <v>171</v>
      </c>
      <c r="J101" s="1129">
        <v>171</v>
      </c>
      <c r="K101" s="1129">
        <v>171</v>
      </c>
      <c r="L101" s="1129">
        <v>171</v>
      </c>
      <c r="M101" s="1129">
        <v>171</v>
      </c>
      <c r="N101" s="1129">
        <v>71</v>
      </c>
      <c r="O101" s="1130"/>
      <c r="P101" s="1130"/>
      <c r="Q101" s="1130"/>
      <c r="R101" s="1131"/>
    </row>
    <row r="102" spans="1:18" ht="17.25" customHeight="1" thickBot="1" x14ac:dyDescent="0.3">
      <c r="A102" s="1132"/>
      <c r="B102" s="1133"/>
      <c r="C102" s="1126" t="s">
        <v>961</v>
      </c>
      <c r="D102" s="1099">
        <v>43</v>
      </c>
      <c r="E102" s="1099">
        <v>39</v>
      </c>
      <c r="F102" s="1099">
        <v>35</v>
      </c>
      <c r="G102" s="1099">
        <v>30</v>
      </c>
      <c r="H102" s="1099">
        <v>26</v>
      </c>
      <c r="I102" s="1099">
        <v>22</v>
      </c>
      <c r="J102" s="1099">
        <v>17</v>
      </c>
      <c r="K102" s="1099">
        <v>13</v>
      </c>
      <c r="L102" s="1099">
        <v>9</v>
      </c>
      <c r="M102" s="1098">
        <v>4</v>
      </c>
      <c r="N102" s="1098">
        <v>1</v>
      </c>
      <c r="O102" s="1098"/>
      <c r="P102" s="1098"/>
      <c r="Q102" s="1098"/>
      <c r="R102" s="1100"/>
    </row>
    <row r="103" spans="1:18" ht="18" customHeight="1" thickBot="1" x14ac:dyDescent="0.3">
      <c r="A103" s="1063">
        <v>292094</v>
      </c>
      <c r="B103" s="1079" t="s">
        <v>962</v>
      </c>
      <c r="C103" s="1079" t="s">
        <v>963</v>
      </c>
      <c r="D103" s="1067"/>
      <c r="E103" s="1067"/>
      <c r="F103" s="1122"/>
      <c r="G103" s="1122"/>
      <c r="H103" s="1067"/>
      <c r="I103" s="1067"/>
      <c r="J103" s="1068"/>
      <c r="K103" s="1067"/>
      <c r="L103" s="1067"/>
      <c r="M103" s="1124"/>
      <c r="N103" s="1124"/>
      <c r="O103" s="1124"/>
      <c r="P103" s="1124"/>
      <c r="Q103" s="1124"/>
      <c r="R103" s="1125"/>
    </row>
    <row r="104" spans="1:18" ht="16.5" thickBot="1" x14ac:dyDescent="0.3">
      <c r="A104" s="1134"/>
      <c r="B104" s="1134"/>
      <c r="C104" s="1135" t="s">
        <v>964</v>
      </c>
      <c r="D104" s="1075">
        <f t="shared" ref="D104:R104" si="8">SUM(D16:D103)</f>
        <v>7197264.1845391495</v>
      </c>
      <c r="E104" s="1075">
        <f t="shared" si="8"/>
        <v>6426137.8486225484</v>
      </c>
      <c r="F104" s="1075">
        <f t="shared" si="8"/>
        <v>10421027.855862278</v>
      </c>
      <c r="G104" s="1075">
        <f t="shared" si="8"/>
        <v>10279784.334620604</v>
      </c>
      <c r="H104" s="1075">
        <f t="shared" si="8"/>
        <v>10502696.046</v>
      </c>
      <c r="I104" s="1075">
        <f t="shared" si="8"/>
        <v>10327430.114</v>
      </c>
      <c r="J104" s="1075">
        <f t="shared" si="8"/>
        <v>10473418.182</v>
      </c>
      <c r="K104" s="1075">
        <f t="shared" si="8"/>
        <v>9855668.3310000002</v>
      </c>
      <c r="L104" s="1075">
        <f t="shared" si="8"/>
        <v>7694471.3310000002</v>
      </c>
      <c r="M104" s="1075">
        <f t="shared" si="8"/>
        <v>7048252.2540000007</v>
      </c>
      <c r="N104" s="1075">
        <f t="shared" si="8"/>
        <v>6244294.1770000001</v>
      </c>
      <c r="O104" s="1075">
        <f t="shared" si="8"/>
        <v>5999328.1000000006</v>
      </c>
      <c r="P104" s="1075">
        <f t="shared" si="8"/>
        <v>3326641.2660000003</v>
      </c>
      <c r="Q104" s="1075">
        <f t="shared" si="8"/>
        <v>3006785.909</v>
      </c>
      <c r="R104" s="1072">
        <f t="shared" si="8"/>
        <v>13870816</v>
      </c>
    </row>
    <row r="105" spans="1:18" ht="15.75" x14ac:dyDescent="0.25">
      <c r="A105" s="1022"/>
      <c r="B105" s="1022"/>
      <c r="C105" s="1022"/>
      <c r="D105" s="1023"/>
      <c r="E105" s="1023"/>
      <c r="F105" s="1023"/>
      <c r="G105" s="1023"/>
      <c r="H105" s="1023"/>
      <c r="I105" s="1023"/>
      <c r="J105" s="979"/>
      <c r="K105" s="1136"/>
      <c r="L105" s="1136"/>
      <c r="M105" s="1136"/>
      <c r="N105" s="1136"/>
      <c r="O105" s="1136"/>
      <c r="P105" s="1136"/>
      <c r="Q105" s="1137"/>
      <c r="R105" s="1138"/>
    </row>
  </sheetData>
  <sheetProtection algorithmName="SHA-512" hashValue="4x6X83J2gYlIoitMPppDQJMnFhV1ZbqjZV6S0eUlEjAz97oQFlm1bI95b4OT7VJYmeU1mvUpk7ZVA6txE43rvQ==" saltValue="Y3h+TI3MNXf4jzGPt1Dvrg==" spinCount="100000" sheet="1" objects="1" scenarios="1"/>
  <mergeCells count="6">
    <mergeCell ref="U14:X14"/>
    <mergeCell ref="D1:I1"/>
    <mergeCell ref="A4:R4"/>
    <mergeCell ref="C10:C11"/>
    <mergeCell ref="C12:C13"/>
    <mergeCell ref="S14:T14"/>
  </mergeCells>
  <pageMargins left="0.39370078740157483" right="0.19685039370078741" top="0.77651515151515149" bottom="0.39370078740157483" header="0.23622047244094491" footer="0.23622047244094491"/>
  <pageSetup paperSize="9" scale="50" orientation="landscape" r:id="rId1"/>
  <headerFooter>
    <oddHeader>&amp;C&amp;"Times New Roman Baltic,Bold"&amp;12
&amp;R&amp;"Times New Roman,Regular"&amp;14 28.pielikums Jūrmalas pilsētas domes
2017.gada 9.jūnija saistošajiem noteikumiem Nr.21
(protokols Nr.10, 2.punkts)</oddHeader>
    <oddFooter>&amp;L&amp;D&amp;T&amp;R&amp;P</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5" sqref="T5"/>
    </sheetView>
  </sheetViews>
  <sheetFormatPr defaultRowHeight="12" outlineLevelCol="1" x14ac:dyDescent="0.25"/>
  <cols>
    <col min="1" max="1" width="10.42578125" style="6" customWidth="1"/>
    <col min="2" max="2" width="37.285156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965</v>
      </c>
      <c r="B1" s="1314"/>
      <c r="C1" s="1314"/>
      <c r="D1" s="1314"/>
      <c r="E1" s="1314"/>
      <c r="F1" s="1314"/>
      <c r="G1" s="1314"/>
      <c r="H1" s="1314"/>
      <c r="I1" s="1314"/>
      <c r="J1" s="1314"/>
      <c r="K1" s="1314"/>
      <c r="L1" s="1314"/>
      <c r="M1" s="1314"/>
      <c r="N1" s="1314"/>
      <c r="O1" s="1314"/>
    </row>
    <row r="2" spans="1:17" ht="35.25" customHeight="1" x14ac:dyDescent="0.25">
      <c r="A2" s="1315" t="s">
        <v>303</v>
      </c>
      <c r="B2" s="1316"/>
      <c r="C2" s="1317"/>
      <c r="D2" s="1316"/>
      <c r="E2" s="1316"/>
      <c r="F2" s="1317"/>
      <c r="G2" s="1316"/>
      <c r="H2" s="1316"/>
      <c r="I2" s="1317"/>
      <c r="J2" s="1316"/>
      <c r="K2" s="1316"/>
      <c r="L2" s="1317"/>
      <c r="M2" s="1316"/>
      <c r="N2" s="1316"/>
      <c r="O2" s="1317"/>
      <c r="P2" s="1317"/>
      <c r="Q2" s="297"/>
    </row>
    <row r="3" spans="1:17" ht="12.75" customHeight="1" x14ac:dyDescent="0.25">
      <c r="A3" s="4" t="s">
        <v>0</v>
      </c>
      <c r="B3" s="5"/>
      <c r="C3" s="1319" t="s">
        <v>522</v>
      </c>
      <c r="D3" s="1318"/>
      <c r="E3" s="1318"/>
      <c r="F3" s="1319"/>
      <c r="G3" s="1318"/>
      <c r="H3" s="1318"/>
      <c r="I3" s="1319"/>
      <c r="J3" s="1318"/>
      <c r="K3" s="1318"/>
      <c r="L3" s="1319"/>
      <c r="M3" s="1318"/>
      <c r="N3" s="1318"/>
      <c r="O3" s="1319"/>
      <c r="P3" s="1319"/>
      <c r="Q3" s="297"/>
    </row>
    <row r="4" spans="1:17" ht="12.75" customHeight="1" x14ac:dyDescent="0.25">
      <c r="A4" s="4" t="s">
        <v>1</v>
      </c>
      <c r="B4" s="5"/>
      <c r="C4" s="1319" t="s">
        <v>523</v>
      </c>
      <c r="D4" s="1318"/>
      <c r="E4" s="1318"/>
      <c r="F4" s="1319"/>
      <c r="G4" s="1318"/>
      <c r="H4" s="1318"/>
      <c r="I4" s="1319"/>
      <c r="J4" s="1318"/>
      <c r="K4" s="1318"/>
      <c r="L4" s="1319"/>
      <c r="M4" s="1318"/>
      <c r="N4" s="1318"/>
      <c r="O4" s="1319"/>
      <c r="P4" s="1319"/>
      <c r="Q4" s="297"/>
    </row>
    <row r="5" spans="1:17" ht="12.75" customHeight="1" x14ac:dyDescent="0.25">
      <c r="A5" s="2" t="s">
        <v>2</v>
      </c>
      <c r="B5" s="3"/>
      <c r="C5" s="1294" t="s">
        <v>557</v>
      </c>
      <c r="D5" s="1293"/>
      <c r="E5" s="1293"/>
      <c r="F5" s="1294"/>
      <c r="G5" s="1293"/>
      <c r="H5" s="1293"/>
      <c r="I5" s="1294"/>
      <c r="J5" s="1293"/>
      <c r="K5" s="1293"/>
      <c r="L5" s="1294"/>
      <c r="M5" s="1293"/>
      <c r="N5" s="1293"/>
      <c r="O5" s="1294"/>
      <c r="P5" s="1294"/>
      <c r="Q5" s="297"/>
    </row>
    <row r="6" spans="1:17" ht="12.75" customHeight="1" x14ac:dyDescent="0.25">
      <c r="A6" s="2" t="s">
        <v>3</v>
      </c>
      <c r="B6" s="3"/>
      <c r="C6" s="1294" t="s">
        <v>966</v>
      </c>
      <c r="D6" s="1293"/>
      <c r="E6" s="1293"/>
      <c r="F6" s="1294"/>
      <c r="G6" s="1293"/>
      <c r="H6" s="1293"/>
      <c r="I6" s="1294"/>
      <c r="J6" s="1293"/>
      <c r="K6" s="1293"/>
      <c r="L6" s="1294"/>
      <c r="M6" s="1293"/>
      <c r="N6" s="1293"/>
      <c r="O6" s="1294"/>
      <c r="P6" s="1294"/>
      <c r="Q6" s="297"/>
    </row>
    <row r="7" spans="1:17" ht="24.75" customHeight="1" x14ac:dyDescent="0.25">
      <c r="A7" s="2" t="s">
        <v>4</v>
      </c>
      <c r="B7" s="3"/>
      <c r="C7" s="1319" t="s">
        <v>967</v>
      </c>
      <c r="D7" s="1318"/>
      <c r="E7" s="1318"/>
      <c r="F7" s="1319"/>
      <c r="G7" s="1318"/>
      <c r="H7" s="1318"/>
      <c r="I7" s="1319"/>
      <c r="J7" s="1318"/>
      <c r="K7" s="1318"/>
      <c r="L7" s="1319"/>
      <c r="M7" s="1318"/>
      <c r="N7" s="1318"/>
      <c r="O7" s="1319"/>
      <c r="P7" s="1319"/>
      <c r="Q7" s="297"/>
    </row>
    <row r="8" spans="1:17" ht="12.75" customHeight="1" x14ac:dyDescent="0.25">
      <c r="A8" s="7" t="s">
        <v>5</v>
      </c>
      <c r="B8" s="3"/>
      <c r="C8" s="1321"/>
      <c r="D8" s="1320"/>
      <c r="E8" s="1320"/>
      <c r="F8" s="1321"/>
      <c r="G8" s="1320"/>
      <c r="H8" s="1320"/>
      <c r="I8" s="1321"/>
      <c r="J8" s="1320"/>
      <c r="K8" s="1320"/>
      <c r="L8" s="1321"/>
      <c r="M8" s="1320"/>
      <c r="N8" s="1320"/>
      <c r="O8" s="1321"/>
      <c r="P8" s="1321"/>
      <c r="Q8" s="297"/>
    </row>
    <row r="9" spans="1:17" ht="12.75" customHeight="1" x14ac:dyDescent="0.25">
      <c r="A9" s="2"/>
      <c r="B9" s="3" t="s">
        <v>6</v>
      </c>
      <c r="C9" s="1294" t="s">
        <v>527</v>
      </c>
      <c r="D9" s="1293"/>
      <c r="E9" s="1293"/>
      <c r="F9" s="1294"/>
      <c r="G9" s="1293"/>
      <c r="H9" s="1293"/>
      <c r="I9" s="1294"/>
      <c r="J9" s="1293"/>
      <c r="K9" s="1293"/>
      <c r="L9" s="1294"/>
      <c r="M9" s="1293"/>
      <c r="N9" s="1293"/>
      <c r="O9" s="1294"/>
      <c r="P9" s="1294"/>
      <c r="Q9" s="297"/>
    </row>
    <row r="10" spans="1:17" ht="12.75" customHeight="1" x14ac:dyDescent="0.25">
      <c r="A10" s="2"/>
      <c r="B10" s="3" t="s">
        <v>7</v>
      </c>
      <c r="C10" s="1294"/>
      <c r="D10" s="1293"/>
      <c r="E10" s="1293"/>
      <c r="F10" s="1294"/>
      <c r="G10" s="1293"/>
      <c r="H10" s="1293"/>
      <c r="I10" s="1294"/>
      <c r="J10" s="1293"/>
      <c r="K10" s="1293"/>
      <c r="L10" s="1294"/>
      <c r="M10" s="1293"/>
      <c r="N10" s="1293"/>
      <c r="O10" s="1294"/>
      <c r="P10" s="1294"/>
      <c r="Q10" s="297"/>
    </row>
    <row r="11" spans="1:17" ht="12.75" customHeight="1" x14ac:dyDescent="0.25">
      <c r="A11" s="2"/>
      <c r="B11" s="3" t="s">
        <v>8</v>
      </c>
      <c r="C11" s="1321"/>
      <c r="D11" s="1320"/>
      <c r="E11" s="1320"/>
      <c r="F11" s="1321"/>
      <c r="G11" s="1320"/>
      <c r="H11" s="1320"/>
      <c r="I11" s="1321"/>
      <c r="J11" s="1320"/>
      <c r="K11" s="1320"/>
      <c r="L11" s="1321"/>
      <c r="M11" s="1320"/>
      <c r="N11" s="1320"/>
      <c r="O11" s="1321"/>
      <c r="P11" s="1321"/>
      <c r="Q11" s="297"/>
    </row>
    <row r="12" spans="1:17" ht="12.75" customHeight="1" x14ac:dyDescent="0.25">
      <c r="A12" s="2"/>
      <c r="B12" s="3" t="s">
        <v>9</v>
      </c>
      <c r="C12" s="1294"/>
      <c r="D12" s="1293"/>
      <c r="E12" s="1293"/>
      <c r="F12" s="1294"/>
      <c r="G12" s="1293"/>
      <c r="H12" s="1293"/>
      <c r="I12" s="1294"/>
      <c r="J12" s="1293"/>
      <c r="K12" s="1293"/>
      <c r="L12" s="1294"/>
      <c r="M12" s="1293"/>
      <c r="N12" s="1293"/>
      <c r="O12" s="1294"/>
      <c r="P12" s="1294"/>
      <c r="Q12" s="297"/>
    </row>
    <row r="13" spans="1:17" ht="12.75" customHeight="1" x14ac:dyDescent="0.25">
      <c r="A13" s="2"/>
      <c r="B13" s="3" t="s">
        <v>10</v>
      </c>
      <c r="C13" s="1294"/>
      <c r="D13" s="1293"/>
      <c r="E13" s="1293"/>
      <c r="F13" s="1294"/>
      <c r="G13" s="1293"/>
      <c r="H13" s="1293"/>
      <c r="I13" s="1294"/>
      <c r="J13" s="1293"/>
      <c r="K13" s="1293"/>
      <c r="L13" s="1294"/>
      <c r="M13" s="1293"/>
      <c r="N13" s="1293"/>
      <c r="O13" s="1294"/>
      <c r="P13" s="1294"/>
      <c r="Q13" s="297"/>
    </row>
    <row r="14" spans="1:17" ht="12.75" customHeight="1" x14ac:dyDescent="0.25">
      <c r="A14" s="8"/>
      <c r="B14" s="9"/>
      <c r="C14" s="1326"/>
      <c r="D14" s="1326"/>
      <c r="E14" s="1326"/>
      <c r="F14" s="1326"/>
      <c r="G14" s="1326"/>
      <c r="H14" s="1326"/>
      <c r="I14" s="1326"/>
      <c r="J14" s="1326"/>
      <c r="K14" s="1326"/>
      <c r="L14" s="1326"/>
      <c r="M14" s="1326"/>
      <c r="N14" s="1326"/>
      <c r="O14" s="1326"/>
      <c r="P14" s="11"/>
      <c r="Q14" s="297"/>
    </row>
    <row r="15" spans="1:17" s="12" customFormat="1" ht="12.75" customHeight="1" x14ac:dyDescent="0.25">
      <c r="A15" s="1295" t="s">
        <v>11</v>
      </c>
      <c r="B15" s="1298" t="s">
        <v>12</v>
      </c>
      <c r="C15" s="1322" t="s">
        <v>304</v>
      </c>
      <c r="D15" s="1301"/>
      <c r="E15" s="1301"/>
      <c r="F15" s="1323"/>
      <c r="G15" s="1301"/>
      <c r="H15" s="1301"/>
      <c r="I15" s="1323"/>
      <c r="J15" s="1301"/>
      <c r="K15" s="1301"/>
      <c r="L15" s="1323"/>
      <c r="M15" s="1301"/>
      <c r="N15" s="1301"/>
      <c r="O15" s="1323"/>
      <c r="P15" s="914"/>
    </row>
    <row r="16" spans="1:17" s="12" customFormat="1" ht="12.75" customHeight="1" x14ac:dyDescent="0.25">
      <c r="A16" s="1296"/>
      <c r="B16" s="1299"/>
      <c r="C16" s="1306" t="s">
        <v>13</v>
      </c>
      <c r="D16" s="1312" t="s">
        <v>309</v>
      </c>
      <c r="E16" s="1291" t="s">
        <v>311</v>
      </c>
      <c r="F16" s="1489" t="s">
        <v>14</v>
      </c>
      <c r="G16" s="1308" t="s">
        <v>310</v>
      </c>
      <c r="H16" s="1291" t="s">
        <v>317</v>
      </c>
      <c r="I16" s="1491" t="s">
        <v>15</v>
      </c>
      <c r="J16" s="1312" t="s">
        <v>312</v>
      </c>
      <c r="K16" s="1291" t="s">
        <v>313</v>
      </c>
      <c r="L16" s="1310" t="s">
        <v>16</v>
      </c>
      <c r="M16" s="1312" t="s">
        <v>314</v>
      </c>
      <c r="N16" s="1291" t="s">
        <v>315</v>
      </c>
      <c r="O16" s="1310" t="s">
        <v>17</v>
      </c>
      <c r="P16" s="1324" t="s">
        <v>316</v>
      </c>
    </row>
    <row r="17" spans="1:16" s="13" customFormat="1" ht="66" customHeight="1" thickBot="1" x14ac:dyDescent="0.3">
      <c r="A17" s="1297"/>
      <c r="B17" s="1299"/>
      <c r="C17" s="1307"/>
      <c r="D17" s="1313"/>
      <c r="E17" s="1292"/>
      <c r="F17" s="1490"/>
      <c r="G17" s="1309"/>
      <c r="H17" s="1292"/>
      <c r="I17" s="1492"/>
      <c r="J17" s="1313"/>
      <c r="K17" s="1292"/>
      <c r="L17" s="1311"/>
      <c r="M17" s="1313"/>
      <c r="N17" s="1292"/>
      <c r="O17" s="1311"/>
      <c r="P17" s="1325"/>
    </row>
    <row r="18" spans="1:16" s="13" customFormat="1" ht="9.75" customHeight="1" thickTop="1" x14ac:dyDescent="0.25">
      <c r="A18" s="14" t="s">
        <v>18</v>
      </c>
      <c r="B18" s="14">
        <v>2</v>
      </c>
      <c r="C18" s="14">
        <v>3</v>
      </c>
      <c r="D18" s="208">
        <v>4</v>
      </c>
      <c r="E18" s="15">
        <v>5</v>
      </c>
      <c r="F18" s="915">
        <v>6</v>
      </c>
      <c r="G18" s="208">
        <v>7</v>
      </c>
      <c r="H18" s="15">
        <v>8</v>
      </c>
      <c r="I18" s="915">
        <v>9</v>
      </c>
      <c r="J18" s="208">
        <v>10</v>
      </c>
      <c r="K18" s="15">
        <v>11</v>
      </c>
      <c r="L18" s="159">
        <v>12</v>
      </c>
      <c r="M18" s="208">
        <v>13</v>
      </c>
      <c r="N18" s="15">
        <v>14</v>
      </c>
      <c r="O18" s="159">
        <v>15</v>
      </c>
      <c r="P18" s="915">
        <v>16</v>
      </c>
    </row>
    <row r="19" spans="1:16" s="19" customFormat="1" x14ac:dyDescent="0.25">
      <c r="A19" s="16"/>
      <c r="B19" s="17" t="s">
        <v>19</v>
      </c>
      <c r="C19" s="68"/>
      <c r="D19" s="209"/>
      <c r="E19" s="18"/>
      <c r="F19" s="916"/>
      <c r="G19" s="209"/>
      <c r="H19" s="18"/>
      <c r="I19" s="916"/>
      <c r="J19" s="209"/>
      <c r="K19" s="18"/>
      <c r="L19" s="160"/>
      <c r="M19" s="209"/>
      <c r="N19" s="18"/>
      <c r="O19" s="160"/>
      <c r="P19" s="916"/>
    </row>
    <row r="20" spans="1:16" s="19" customFormat="1" ht="12.75" thickBot="1" x14ac:dyDescent="0.3">
      <c r="A20" s="20"/>
      <c r="B20" s="21" t="s">
        <v>20</v>
      </c>
      <c r="C20" s="888">
        <f>SUM(F20,I20,L20,O20)</f>
        <v>1279365</v>
      </c>
      <c r="D20" s="210">
        <f>SUM(D21,D24,D25,D41,D42)</f>
        <v>515365</v>
      </c>
      <c r="E20" s="22">
        <f>SUM(E21,E24,E25,E41,E42)</f>
        <v>16000</v>
      </c>
      <c r="F20" s="1141">
        <f>SUM(F21,F24,F25,F41,F42)</f>
        <v>531365</v>
      </c>
      <c r="G20" s="210">
        <f>SUM(G21,G24,G42)</f>
        <v>748000</v>
      </c>
      <c r="H20" s="22">
        <f t="shared" ref="H20:O20" si="0">SUM(H21,H24,H25,H41,H42)</f>
        <v>0</v>
      </c>
      <c r="I20" s="1141">
        <f t="shared" si="0"/>
        <v>748000</v>
      </c>
      <c r="J20" s="210">
        <f t="shared" si="0"/>
        <v>0</v>
      </c>
      <c r="K20" s="22">
        <f t="shared" si="0"/>
        <v>0</v>
      </c>
      <c r="L20" s="161">
        <f t="shared" si="0"/>
        <v>0</v>
      </c>
      <c r="M20" s="210">
        <f t="shared" si="0"/>
        <v>0</v>
      </c>
      <c r="N20" s="22">
        <f t="shared" si="0"/>
        <v>0</v>
      </c>
      <c r="O20" s="161">
        <f t="shared" si="0"/>
        <v>0</v>
      </c>
      <c r="P20" s="1141"/>
    </row>
    <row r="21" spans="1:16" ht="12.75" hidden="1" thickTop="1" x14ac:dyDescent="0.25">
      <c r="A21" s="23"/>
      <c r="B21" s="24" t="s">
        <v>21</v>
      </c>
      <c r="C21" s="184">
        <f t="shared" ref="C21" si="1">SUM(F21,I21,L21,O21)</f>
        <v>0</v>
      </c>
      <c r="D21" s="129">
        <f>SUM(D22:D23)</f>
        <v>0</v>
      </c>
      <c r="E21" s="25">
        <f t="shared" ref="E21" si="2">SUM(E22:E23)</f>
        <v>0</v>
      </c>
      <c r="F21" s="1142">
        <f>SUM(F22:F23)</f>
        <v>0</v>
      </c>
      <c r="G21" s="211">
        <f>SUM(G22:G23)</f>
        <v>0</v>
      </c>
      <c r="H21" s="25">
        <f t="shared" ref="H21:O21" si="3">SUM(H22:H23)</f>
        <v>0</v>
      </c>
      <c r="I21" s="1143">
        <f t="shared" si="3"/>
        <v>0</v>
      </c>
      <c r="J21" s="129">
        <f t="shared" si="3"/>
        <v>0</v>
      </c>
      <c r="K21" s="25">
        <f t="shared" si="3"/>
        <v>0</v>
      </c>
      <c r="L21" s="162">
        <f t="shared" si="3"/>
        <v>0</v>
      </c>
      <c r="M21" s="211">
        <f>SUM(M22:M23)</f>
        <v>0</v>
      </c>
      <c r="N21" s="25">
        <f t="shared" si="3"/>
        <v>0</v>
      </c>
      <c r="O21" s="270">
        <f t="shared" si="3"/>
        <v>0</v>
      </c>
      <c r="P21" s="902"/>
    </row>
    <row r="22" spans="1:16" ht="12.75" hidden="1" thickTop="1" x14ac:dyDescent="0.25">
      <c r="A22" s="26"/>
      <c r="B22" s="27" t="s">
        <v>22</v>
      </c>
      <c r="C22" s="185">
        <f>SUM(F22,I22,L22,O22)</f>
        <v>0</v>
      </c>
      <c r="D22" s="245"/>
      <c r="E22" s="28"/>
      <c r="F22" s="1144">
        <f>D22+E22</f>
        <v>0</v>
      </c>
      <c r="G22" s="212"/>
      <c r="H22" s="28"/>
      <c r="I22" s="1145">
        <f>G22+H22</f>
        <v>0</v>
      </c>
      <c r="J22" s="245"/>
      <c r="K22" s="28"/>
      <c r="L22" s="693">
        <f>J22+K22</f>
        <v>0</v>
      </c>
      <c r="M22" s="212"/>
      <c r="N22" s="28"/>
      <c r="O22" s="694">
        <f t="shared" ref="O22" si="4">M22+N22</f>
        <v>0</v>
      </c>
      <c r="P22" s="288"/>
    </row>
    <row r="23" spans="1:16" ht="12.75" hidden="1" thickTop="1" x14ac:dyDescent="0.25">
      <c r="A23" s="29"/>
      <c r="B23" s="30" t="s">
        <v>23</v>
      </c>
      <c r="C23" s="186">
        <f t="shared" ref="C23" si="5">SUM(F23,I23,L23,O23)</f>
        <v>0</v>
      </c>
      <c r="D23" s="246"/>
      <c r="E23" s="31"/>
      <c r="F23" s="1146">
        <f t="shared" ref="F23:F24" si="6">D23+E23</f>
        <v>0</v>
      </c>
      <c r="G23" s="213"/>
      <c r="H23" s="31"/>
      <c r="I23" s="1147">
        <f t="shared" ref="I23:I24" si="7">G23+H23</f>
        <v>0</v>
      </c>
      <c r="J23" s="246"/>
      <c r="K23" s="31"/>
      <c r="L23" s="695">
        <f>J23+K23</f>
        <v>0</v>
      </c>
      <c r="M23" s="213"/>
      <c r="N23" s="31"/>
      <c r="O23" s="146">
        <f>M23+N23</f>
        <v>0</v>
      </c>
      <c r="P23" s="904"/>
    </row>
    <row r="24" spans="1:16" s="19" customFormat="1" ht="25.5" thickTop="1" thickBot="1" x14ac:dyDescent="0.3">
      <c r="A24" s="32">
        <v>19300</v>
      </c>
      <c r="B24" s="32" t="s">
        <v>24</v>
      </c>
      <c r="C24" s="889">
        <f>SUM(F24,I24)</f>
        <v>1279365</v>
      </c>
      <c r="D24" s="214">
        <v>515365</v>
      </c>
      <c r="E24" s="33">
        <v>16000</v>
      </c>
      <c r="F24" s="1148">
        <f t="shared" si="6"/>
        <v>531365</v>
      </c>
      <c r="G24" s="214">
        <f>G50</f>
        <v>748000</v>
      </c>
      <c r="H24" s="33">
        <f>-5000-2800+7800</f>
        <v>0</v>
      </c>
      <c r="I24" s="1148">
        <f t="shared" si="7"/>
        <v>748000</v>
      </c>
      <c r="J24" s="918" t="s">
        <v>25</v>
      </c>
      <c r="K24" s="34" t="s">
        <v>25</v>
      </c>
      <c r="L24" s="163" t="s">
        <v>25</v>
      </c>
      <c r="M24" s="279" t="s">
        <v>25</v>
      </c>
      <c r="N24" s="147" t="s">
        <v>25</v>
      </c>
      <c r="O24" s="163" t="s">
        <v>25</v>
      </c>
      <c r="P24" s="1149"/>
    </row>
    <row r="25" spans="1:16" s="19" customFormat="1" ht="24.75" hidden="1" thickTop="1" x14ac:dyDescent="0.25">
      <c r="A25" s="121"/>
      <c r="B25" s="35" t="s">
        <v>26</v>
      </c>
      <c r="C25" s="188">
        <f>SUM(F25)</f>
        <v>0</v>
      </c>
      <c r="D25" s="248"/>
      <c r="E25" s="80"/>
      <c r="F25" s="1150">
        <f>D25+E25</f>
        <v>0</v>
      </c>
      <c r="G25" s="215" t="s">
        <v>25</v>
      </c>
      <c r="H25" s="37" t="s">
        <v>25</v>
      </c>
      <c r="I25" s="280" t="s">
        <v>25</v>
      </c>
      <c r="J25" s="249" t="s">
        <v>25</v>
      </c>
      <c r="K25" s="37" t="s">
        <v>25</v>
      </c>
      <c r="L25" s="164" t="s">
        <v>25</v>
      </c>
      <c r="M25" s="280" t="s">
        <v>25</v>
      </c>
      <c r="N25" s="122" t="s">
        <v>25</v>
      </c>
      <c r="O25" s="122" t="s">
        <v>25</v>
      </c>
      <c r="P25" s="890"/>
    </row>
    <row r="26" spans="1:16" s="19" customFormat="1" ht="24.75" hidden="1" thickTop="1" x14ac:dyDescent="0.25">
      <c r="A26" s="35">
        <v>21300</v>
      </c>
      <c r="B26" s="35" t="s">
        <v>27</v>
      </c>
      <c r="C26" s="188">
        <f>SUM(L26)</f>
        <v>0</v>
      </c>
      <c r="D26" s="249" t="s">
        <v>25</v>
      </c>
      <c r="E26" s="37" t="s">
        <v>25</v>
      </c>
      <c r="F26" s="1151" t="s">
        <v>25</v>
      </c>
      <c r="G26" s="215" t="s">
        <v>25</v>
      </c>
      <c r="H26" s="37" t="s">
        <v>25</v>
      </c>
      <c r="I26" s="280" t="s">
        <v>25</v>
      </c>
      <c r="J26" s="130">
        <f t="shared" ref="J26:K26" si="8">SUM(J27,J31,J33,J36)</f>
        <v>0</v>
      </c>
      <c r="K26" s="38">
        <f t="shared" si="8"/>
        <v>0</v>
      </c>
      <c r="L26" s="175">
        <f>SUM(L27,L31,L33,L36)</f>
        <v>0</v>
      </c>
      <c r="M26" s="280" t="s">
        <v>25</v>
      </c>
      <c r="N26" s="122" t="s">
        <v>25</v>
      </c>
      <c r="O26" s="122" t="s">
        <v>25</v>
      </c>
      <c r="P26" s="890"/>
    </row>
    <row r="27" spans="1:16" s="19" customFormat="1" ht="12.75" hidden="1" thickTop="1" x14ac:dyDescent="0.25">
      <c r="A27" s="39">
        <v>21350</v>
      </c>
      <c r="B27" s="35" t="s">
        <v>28</v>
      </c>
      <c r="C27" s="188">
        <f t="shared" ref="C27:C40" si="9">SUM(L27)</f>
        <v>0</v>
      </c>
      <c r="D27" s="249" t="s">
        <v>25</v>
      </c>
      <c r="E27" s="37" t="s">
        <v>25</v>
      </c>
      <c r="F27" s="1151" t="s">
        <v>25</v>
      </c>
      <c r="G27" s="215" t="s">
        <v>25</v>
      </c>
      <c r="H27" s="37" t="s">
        <v>25</v>
      </c>
      <c r="I27" s="280" t="s">
        <v>25</v>
      </c>
      <c r="J27" s="130">
        <f t="shared" ref="J27:K27" si="10">SUM(J28:J30)</f>
        <v>0</v>
      </c>
      <c r="K27" s="38">
        <f t="shared" si="10"/>
        <v>0</v>
      </c>
      <c r="L27" s="175">
        <f>SUM(L28:L30)</f>
        <v>0</v>
      </c>
      <c r="M27" s="280" t="s">
        <v>25</v>
      </c>
      <c r="N27" s="122" t="s">
        <v>25</v>
      </c>
      <c r="O27" s="122" t="s">
        <v>25</v>
      </c>
      <c r="P27" s="890"/>
    </row>
    <row r="28" spans="1:16" ht="12.75" hidden="1" thickTop="1" x14ac:dyDescent="0.25">
      <c r="A28" s="26">
        <v>21351</v>
      </c>
      <c r="B28" s="40" t="s">
        <v>29</v>
      </c>
      <c r="C28" s="189">
        <f t="shared" si="9"/>
        <v>0</v>
      </c>
      <c r="D28" s="250" t="s">
        <v>25</v>
      </c>
      <c r="E28" s="41" t="s">
        <v>25</v>
      </c>
      <c r="F28" s="1152" t="s">
        <v>25</v>
      </c>
      <c r="G28" s="216" t="s">
        <v>25</v>
      </c>
      <c r="H28" s="41" t="s">
        <v>25</v>
      </c>
      <c r="I28" s="281" t="s">
        <v>25</v>
      </c>
      <c r="J28" s="250"/>
      <c r="K28" s="41"/>
      <c r="L28" s="699">
        <f t="shared" ref="L28:L30" si="11">J28+K28</f>
        <v>0</v>
      </c>
      <c r="M28" s="281" t="s">
        <v>25</v>
      </c>
      <c r="N28" s="148" t="s">
        <v>25</v>
      </c>
      <c r="O28" s="148" t="s">
        <v>25</v>
      </c>
      <c r="P28" s="934"/>
    </row>
    <row r="29" spans="1:16" ht="12.75" hidden="1" thickTop="1" x14ac:dyDescent="0.25">
      <c r="A29" s="29">
        <v>21352</v>
      </c>
      <c r="B29" s="43" t="s">
        <v>30</v>
      </c>
      <c r="C29" s="190">
        <f t="shared" si="9"/>
        <v>0</v>
      </c>
      <c r="D29" s="251" t="s">
        <v>25</v>
      </c>
      <c r="E29" s="44" t="s">
        <v>25</v>
      </c>
      <c r="F29" s="1153" t="s">
        <v>25</v>
      </c>
      <c r="G29" s="217" t="s">
        <v>25</v>
      </c>
      <c r="H29" s="44" t="s">
        <v>25</v>
      </c>
      <c r="I29" s="282" t="s">
        <v>25</v>
      </c>
      <c r="J29" s="251"/>
      <c r="K29" s="44"/>
      <c r="L29" s="700">
        <f t="shared" si="11"/>
        <v>0</v>
      </c>
      <c r="M29" s="282" t="s">
        <v>25</v>
      </c>
      <c r="N29" s="149" t="s">
        <v>25</v>
      </c>
      <c r="O29" s="149" t="s">
        <v>25</v>
      </c>
      <c r="P29" s="891"/>
    </row>
    <row r="30" spans="1:16" ht="12.75" hidden="1" thickTop="1" x14ac:dyDescent="0.25">
      <c r="A30" s="29">
        <v>21359</v>
      </c>
      <c r="B30" s="43" t="s">
        <v>31</v>
      </c>
      <c r="C30" s="190">
        <f t="shared" si="9"/>
        <v>0</v>
      </c>
      <c r="D30" s="251" t="s">
        <v>25</v>
      </c>
      <c r="E30" s="44" t="s">
        <v>25</v>
      </c>
      <c r="F30" s="1153" t="s">
        <v>25</v>
      </c>
      <c r="G30" s="217" t="s">
        <v>25</v>
      </c>
      <c r="H30" s="44" t="s">
        <v>25</v>
      </c>
      <c r="I30" s="282" t="s">
        <v>25</v>
      </c>
      <c r="J30" s="251"/>
      <c r="K30" s="44"/>
      <c r="L30" s="700">
        <f t="shared" si="11"/>
        <v>0</v>
      </c>
      <c r="M30" s="282" t="s">
        <v>25</v>
      </c>
      <c r="N30" s="149" t="s">
        <v>25</v>
      </c>
      <c r="O30" s="149" t="s">
        <v>25</v>
      </c>
      <c r="P30" s="891"/>
    </row>
    <row r="31" spans="1:16" s="19" customFormat="1" ht="24.75" hidden="1" thickTop="1" x14ac:dyDescent="0.25">
      <c r="A31" s="39">
        <v>21370</v>
      </c>
      <c r="B31" s="35" t="s">
        <v>32</v>
      </c>
      <c r="C31" s="188">
        <f t="shared" si="9"/>
        <v>0</v>
      </c>
      <c r="D31" s="249" t="s">
        <v>25</v>
      </c>
      <c r="E31" s="37" t="s">
        <v>25</v>
      </c>
      <c r="F31" s="1151" t="s">
        <v>25</v>
      </c>
      <c r="G31" s="215" t="s">
        <v>25</v>
      </c>
      <c r="H31" s="37" t="s">
        <v>25</v>
      </c>
      <c r="I31" s="280" t="s">
        <v>25</v>
      </c>
      <c r="J31" s="130">
        <f t="shared" ref="J31:K31" si="12">SUM(J32)</f>
        <v>0</v>
      </c>
      <c r="K31" s="38">
        <f t="shared" si="12"/>
        <v>0</v>
      </c>
      <c r="L31" s="175">
        <f>SUM(L32)</f>
        <v>0</v>
      </c>
      <c r="M31" s="280" t="s">
        <v>25</v>
      </c>
      <c r="N31" s="122" t="s">
        <v>25</v>
      </c>
      <c r="O31" s="122" t="s">
        <v>25</v>
      </c>
      <c r="P31" s="890"/>
    </row>
    <row r="32" spans="1:16" ht="24.75" hidden="1" thickTop="1" x14ac:dyDescent="0.25">
      <c r="A32" s="46">
        <v>21379</v>
      </c>
      <c r="B32" s="47" t="s">
        <v>33</v>
      </c>
      <c r="C32" s="191">
        <f t="shared" si="9"/>
        <v>0</v>
      </c>
      <c r="D32" s="252" t="s">
        <v>25</v>
      </c>
      <c r="E32" s="48" t="s">
        <v>25</v>
      </c>
      <c r="F32" s="1154" t="s">
        <v>25</v>
      </c>
      <c r="G32" s="218" t="s">
        <v>25</v>
      </c>
      <c r="H32" s="48" t="s">
        <v>25</v>
      </c>
      <c r="I32" s="283" t="s">
        <v>25</v>
      </c>
      <c r="J32" s="252"/>
      <c r="K32" s="48"/>
      <c r="L32" s="701">
        <f>J32+K32</f>
        <v>0</v>
      </c>
      <c r="M32" s="283" t="s">
        <v>25</v>
      </c>
      <c r="N32" s="150" t="s">
        <v>25</v>
      </c>
      <c r="O32" s="150" t="s">
        <v>25</v>
      </c>
      <c r="P32" s="1155"/>
    </row>
    <row r="33" spans="1:16" s="19" customFormat="1" ht="12.75" hidden="1" thickTop="1" x14ac:dyDescent="0.25">
      <c r="A33" s="39">
        <v>21380</v>
      </c>
      <c r="B33" s="35" t="s">
        <v>34</v>
      </c>
      <c r="C33" s="188">
        <f t="shared" si="9"/>
        <v>0</v>
      </c>
      <c r="D33" s="249" t="s">
        <v>25</v>
      </c>
      <c r="E33" s="37" t="s">
        <v>25</v>
      </c>
      <c r="F33" s="1151" t="s">
        <v>25</v>
      </c>
      <c r="G33" s="215" t="s">
        <v>25</v>
      </c>
      <c r="H33" s="37" t="s">
        <v>25</v>
      </c>
      <c r="I33" s="280" t="s">
        <v>25</v>
      </c>
      <c r="J33" s="130">
        <f t="shared" ref="J33:K33" si="13">SUM(J34:J35)</f>
        <v>0</v>
      </c>
      <c r="K33" s="38">
        <f t="shared" si="13"/>
        <v>0</v>
      </c>
      <c r="L33" s="175">
        <f>SUM(L34:L35)</f>
        <v>0</v>
      </c>
      <c r="M33" s="280" t="s">
        <v>25</v>
      </c>
      <c r="N33" s="122" t="s">
        <v>25</v>
      </c>
      <c r="O33" s="122" t="s">
        <v>25</v>
      </c>
      <c r="P33" s="890"/>
    </row>
    <row r="34" spans="1:16" ht="12.75" hidden="1" thickTop="1" x14ac:dyDescent="0.25">
      <c r="A34" s="27">
        <v>21381</v>
      </c>
      <c r="B34" s="40" t="s">
        <v>35</v>
      </c>
      <c r="C34" s="189">
        <f t="shared" si="9"/>
        <v>0</v>
      </c>
      <c r="D34" s="250" t="s">
        <v>25</v>
      </c>
      <c r="E34" s="41" t="s">
        <v>25</v>
      </c>
      <c r="F34" s="1152" t="s">
        <v>25</v>
      </c>
      <c r="G34" s="216" t="s">
        <v>25</v>
      </c>
      <c r="H34" s="41" t="s">
        <v>25</v>
      </c>
      <c r="I34" s="281" t="s">
        <v>25</v>
      </c>
      <c r="J34" s="250"/>
      <c r="K34" s="41"/>
      <c r="L34" s="699">
        <f t="shared" ref="L34:L35" si="14">J34+K34</f>
        <v>0</v>
      </c>
      <c r="M34" s="281" t="s">
        <v>25</v>
      </c>
      <c r="N34" s="148" t="s">
        <v>25</v>
      </c>
      <c r="O34" s="148" t="s">
        <v>25</v>
      </c>
      <c r="P34" s="934"/>
    </row>
    <row r="35" spans="1:16" ht="12.75" hidden="1" thickTop="1" x14ac:dyDescent="0.25">
      <c r="A35" s="30">
        <v>21383</v>
      </c>
      <c r="B35" s="43" t="s">
        <v>36</v>
      </c>
      <c r="C35" s="190">
        <f t="shared" si="9"/>
        <v>0</v>
      </c>
      <c r="D35" s="251" t="s">
        <v>25</v>
      </c>
      <c r="E35" s="44" t="s">
        <v>25</v>
      </c>
      <c r="F35" s="1153" t="s">
        <v>25</v>
      </c>
      <c r="G35" s="217" t="s">
        <v>25</v>
      </c>
      <c r="H35" s="44" t="s">
        <v>25</v>
      </c>
      <c r="I35" s="282" t="s">
        <v>25</v>
      </c>
      <c r="J35" s="251"/>
      <c r="K35" s="44"/>
      <c r="L35" s="700">
        <f t="shared" si="14"/>
        <v>0</v>
      </c>
      <c r="M35" s="282" t="s">
        <v>25</v>
      </c>
      <c r="N35" s="149" t="s">
        <v>25</v>
      </c>
      <c r="O35" s="149" t="s">
        <v>25</v>
      </c>
      <c r="P35" s="891"/>
    </row>
    <row r="36" spans="1:16" s="19" customFormat="1" ht="24.75" hidden="1" thickTop="1" x14ac:dyDescent="0.25">
      <c r="A36" s="39">
        <v>21390</v>
      </c>
      <c r="B36" s="35" t="s">
        <v>37</v>
      </c>
      <c r="C36" s="188">
        <f t="shared" si="9"/>
        <v>0</v>
      </c>
      <c r="D36" s="249" t="s">
        <v>25</v>
      </c>
      <c r="E36" s="37" t="s">
        <v>25</v>
      </c>
      <c r="F36" s="1151" t="s">
        <v>25</v>
      </c>
      <c r="G36" s="215" t="s">
        <v>25</v>
      </c>
      <c r="H36" s="37" t="s">
        <v>25</v>
      </c>
      <c r="I36" s="280" t="s">
        <v>25</v>
      </c>
      <c r="J36" s="130">
        <f t="shared" ref="J36:K36" si="15">SUM(J37:J40)</f>
        <v>0</v>
      </c>
      <c r="K36" s="38">
        <f t="shared" si="15"/>
        <v>0</v>
      </c>
      <c r="L36" s="175">
        <f>SUM(L37:L40)</f>
        <v>0</v>
      </c>
      <c r="M36" s="280" t="s">
        <v>25</v>
      </c>
      <c r="N36" s="122" t="s">
        <v>25</v>
      </c>
      <c r="O36" s="122" t="s">
        <v>25</v>
      </c>
      <c r="P36" s="890"/>
    </row>
    <row r="37" spans="1:16" ht="24.75" hidden="1" thickTop="1" x14ac:dyDescent="0.25">
      <c r="A37" s="27">
        <v>21391</v>
      </c>
      <c r="B37" s="40" t="s">
        <v>38</v>
      </c>
      <c r="C37" s="189">
        <f t="shared" si="9"/>
        <v>0</v>
      </c>
      <c r="D37" s="250" t="s">
        <v>25</v>
      </c>
      <c r="E37" s="41" t="s">
        <v>25</v>
      </c>
      <c r="F37" s="1152" t="s">
        <v>25</v>
      </c>
      <c r="G37" s="216" t="s">
        <v>25</v>
      </c>
      <c r="H37" s="41" t="s">
        <v>25</v>
      </c>
      <c r="I37" s="281" t="s">
        <v>25</v>
      </c>
      <c r="J37" s="250"/>
      <c r="K37" s="41"/>
      <c r="L37" s="699">
        <f t="shared" ref="L37:L40" si="16">J37+K37</f>
        <v>0</v>
      </c>
      <c r="M37" s="281" t="s">
        <v>25</v>
      </c>
      <c r="N37" s="148" t="s">
        <v>25</v>
      </c>
      <c r="O37" s="148" t="s">
        <v>25</v>
      </c>
      <c r="P37" s="934"/>
    </row>
    <row r="38" spans="1:16" ht="12.75" hidden="1" thickTop="1" x14ac:dyDescent="0.25">
      <c r="A38" s="30">
        <v>21393</v>
      </c>
      <c r="B38" s="43" t="s">
        <v>39</v>
      </c>
      <c r="C38" s="190">
        <f t="shared" si="9"/>
        <v>0</v>
      </c>
      <c r="D38" s="251" t="s">
        <v>25</v>
      </c>
      <c r="E38" s="44" t="s">
        <v>25</v>
      </c>
      <c r="F38" s="1153" t="s">
        <v>25</v>
      </c>
      <c r="G38" s="217" t="s">
        <v>25</v>
      </c>
      <c r="H38" s="44" t="s">
        <v>25</v>
      </c>
      <c r="I38" s="282" t="s">
        <v>25</v>
      </c>
      <c r="J38" s="251"/>
      <c r="K38" s="44"/>
      <c r="L38" s="700">
        <f t="shared" si="16"/>
        <v>0</v>
      </c>
      <c r="M38" s="282" t="s">
        <v>25</v>
      </c>
      <c r="N38" s="149" t="s">
        <v>25</v>
      </c>
      <c r="O38" s="149" t="s">
        <v>25</v>
      </c>
      <c r="P38" s="891"/>
    </row>
    <row r="39" spans="1:16" ht="12.75" hidden="1" thickTop="1" x14ac:dyDescent="0.25">
      <c r="A39" s="30">
        <v>21395</v>
      </c>
      <c r="B39" s="43" t="s">
        <v>40</v>
      </c>
      <c r="C39" s="190">
        <f t="shared" si="9"/>
        <v>0</v>
      </c>
      <c r="D39" s="251" t="s">
        <v>25</v>
      </c>
      <c r="E39" s="44" t="s">
        <v>25</v>
      </c>
      <c r="F39" s="1153" t="s">
        <v>25</v>
      </c>
      <c r="G39" s="217" t="s">
        <v>25</v>
      </c>
      <c r="H39" s="44" t="s">
        <v>25</v>
      </c>
      <c r="I39" s="282" t="s">
        <v>25</v>
      </c>
      <c r="J39" s="251"/>
      <c r="K39" s="44"/>
      <c r="L39" s="700">
        <f t="shared" si="16"/>
        <v>0</v>
      </c>
      <c r="M39" s="282" t="s">
        <v>25</v>
      </c>
      <c r="N39" s="149" t="s">
        <v>25</v>
      </c>
      <c r="O39" s="149" t="s">
        <v>25</v>
      </c>
      <c r="P39" s="891"/>
    </row>
    <row r="40" spans="1:16" ht="12.75" hidden="1" thickTop="1" x14ac:dyDescent="0.25">
      <c r="A40" s="30">
        <v>21399</v>
      </c>
      <c r="B40" s="43" t="s">
        <v>41</v>
      </c>
      <c r="C40" s="190">
        <f t="shared" si="9"/>
        <v>0</v>
      </c>
      <c r="D40" s="251" t="s">
        <v>25</v>
      </c>
      <c r="E40" s="44" t="s">
        <v>25</v>
      </c>
      <c r="F40" s="1153" t="s">
        <v>25</v>
      </c>
      <c r="G40" s="217" t="s">
        <v>25</v>
      </c>
      <c r="H40" s="44" t="s">
        <v>25</v>
      </c>
      <c r="I40" s="282" t="s">
        <v>25</v>
      </c>
      <c r="J40" s="251"/>
      <c r="K40" s="44"/>
      <c r="L40" s="700">
        <f t="shared" si="16"/>
        <v>0</v>
      </c>
      <c r="M40" s="282" t="s">
        <v>25</v>
      </c>
      <c r="N40" s="149" t="s">
        <v>25</v>
      </c>
      <c r="O40" s="149" t="s">
        <v>25</v>
      </c>
      <c r="P40" s="891"/>
    </row>
    <row r="41" spans="1:16" s="19" customFormat="1" ht="36.75" hidden="1" customHeight="1" x14ac:dyDescent="0.25">
      <c r="A41" s="39">
        <v>21420</v>
      </c>
      <c r="B41" s="35" t="s">
        <v>42</v>
      </c>
      <c r="C41" s="192">
        <f>SUM(F41)</f>
        <v>0</v>
      </c>
      <c r="D41" s="253"/>
      <c r="E41" s="36"/>
      <c r="F41" s="1150">
        <f>D41+E41</f>
        <v>0</v>
      </c>
      <c r="G41" s="215" t="s">
        <v>25</v>
      </c>
      <c r="H41" s="37" t="s">
        <v>25</v>
      </c>
      <c r="I41" s="280" t="s">
        <v>25</v>
      </c>
      <c r="J41" s="249" t="s">
        <v>25</v>
      </c>
      <c r="K41" s="37" t="s">
        <v>25</v>
      </c>
      <c r="L41" s="164" t="s">
        <v>25</v>
      </c>
      <c r="M41" s="280" t="s">
        <v>25</v>
      </c>
      <c r="N41" s="122" t="s">
        <v>25</v>
      </c>
      <c r="O41" s="122" t="s">
        <v>25</v>
      </c>
      <c r="P41" s="890"/>
    </row>
    <row r="42" spans="1:16" s="19" customFormat="1" ht="12.75" hidden="1" thickTop="1" x14ac:dyDescent="0.25">
      <c r="A42" s="50">
        <v>21490</v>
      </c>
      <c r="B42" s="51" t="s">
        <v>43</v>
      </c>
      <c r="C42" s="192">
        <f>SUM(F42,I42,L42)</f>
        <v>0</v>
      </c>
      <c r="D42" s="254">
        <f>D43</f>
        <v>0</v>
      </c>
      <c r="E42" s="52">
        <f t="shared" ref="E42" si="17">E43</f>
        <v>0</v>
      </c>
      <c r="F42" s="1156">
        <f>F43</f>
        <v>0</v>
      </c>
      <c r="G42" s="219">
        <f>G43</f>
        <v>0</v>
      </c>
      <c r="H42" s="52">
        <f t="shared" ref="H42:K42" si="18">H43</f>
        <v>0</v>
      </c>
      <c r="I42" s="1157">
        <f t="shared" si="18"/>
        <v>0</v>
      </c>
      <c r="J42" s="254">
        <f t="shared" si="18"/>
        <v>0</v>
      </c>
      <c r="K42" s="52">
        <f t="shared" si="18"/>
        <v>0</v>
      </c>
      <c r="L42" s="255">
        <f>L43</f>
        <v>0</v>
      </c>
      <c r="M42" s="280" t="s">
        <v>25</v>
      </c>
      <c r="N42" s="122" t="s">
        <v>25</v>
      </c>
      <c r="O42" s="122" t="s">
        <v>25</v>
      </c>
      <c r="P42" s="890"/>
    </row>
    <row r="43" spans="1:16" s="19" customFormat="1" ht="12.75" hidden="1" thickTop="1" x14ac:dyDescent="0.25">
      <c r="A43" s="30">
        <v>21499</v>
      </c>
      <c r="B43" s="43" t="s">
        <v>44</v>
      </c>
      <c r="C43" s="193">
        <f>SUM(F43,I43,L43)</f>
        <v>0</v>
      </c>
      <c r="D43" s="256"/>
      <c r="E43" s="49"/>
      <c r="F43" s="930">
        <f>D43+E43</f>
        <v>0</v>
      </c>
      <c r="G43" s="220"/>
      <c r="H43" s="42"/>
      <c r="I43" s="1158">
        <f>G43+H43</f>
        <v>0</v>
      </c>
      <c r="J43" s="263"/>
      <c r="K43" s="42"/>
      <c r="L43" s="699">
        <f>J43+K43</f>
        <v>0</v>
      </c>
      <c r="M43" s="283" t="s">
        <v>25</v>
      </c>
      <c r="N43" s="150" t="s">
        <v>25</v>
      </c>
      <c r="O43" s="150" t="s">
        <v>25</v>
      </c>
      <c r="P43" s="1155"/>
    </row>
    <row r="44" spans="1:16" ht="12.75" hidden="1" thickTop="1" x14ac:dyDescent="0.25">
      <c r="A44" s="54">
        <v>23000</v>
      </c>
      <c r="B44" s="55" t="s">
        <v>45</v>
      </c>
      <c r="C44" s="192">
        <f>SUM(O44)</f>
        <v>0</v>
      </c>
      <c r="D44" s="257" t="s">
        <v>25</v>
      </c>
      <c r="E44" s="56" t="s">
        <v>25</v>
      </c>
      <c r="F44" s="1159" t="s">
        <v>25</v>
      </c>
      <c r="G44" s="221" t="s">
        <v>25</v>
      </c>
      <c r="H44" s="56" t="s">
        <v>25</v>
      </c>
      <c r="I44" s="1160" t="s">
        <v>25</v>
      </c>
      <c r="J44" s="257" t="s">
        <v>25</v>
      </c>
      <c r="K44" s="56" t="s">
        <v>25</v>
      </c>
      <c r="L44" s="258" t="s">
        <v>25</v>
      </c>
      <c r="M44" s="284">
        <f t="shared" ref="M44:N44" si="19">SUM(M45:M46)</f>
        <v>0</v>
      </c>
      <c r="N44" s="151">
        <f t="shared" si="19"/>
        <v>0</v>
      </c>
      <c r="O44" s="151">
        <f>SUM(O45:O46)</f>
        <v>0</v>
      </c>
      <c r="P44" s="905"/>
    </row>
    <row r="45" spans="1:16" ht="12.75" hidden="1" thickTop="1" x14ac:dyDescent="0.25">
      <c r="A45" s="57">
        <v>23410</v>
      </c>
      <c r="B45" s="58" t="s">
        <v>46</v>
      </c>
      <c r="C45" s="194">
        <f t="shared" ref="C45:C46" si="20">SUM(O45)</f>
        <v>0</v>
      </c>
      <c r="D45" s="259" t="s">
        <v>25</v>
      </c>
      <c r="E45" s="59" t="s">
        <v>25</v>
      </c>
      <c r="F45" s="1161" t="s">
        <v>25</v>
      </c>
      <c r="G45" s="222" t="s">
        <v>25</v>
      </c>
      <c r="H45" s="59" t="s">
        <v>25</v>
      </c>
      <c r="I45" s="1162" t="s">
        <v>25</v>
      </c>
      <c r="J45" s="259" t="s">
        <v>25</v>
      </c>
      <c r="K45" s="59" t="s">
        <v>25</v>
      </c>
      <c r="L45" s="260" t="s">
        <v>25</v>
      </c>
      <c r="M45" s="222"/>
      <c r="N45" s="59"/>
      <c r="O45" s="704">
        <f t="shared" ref="O45:O46" si="21">M45+N45</f>
        <v>0</v>
      </c>
      <c r="P45" s="289"/>
    </row>
    <row r="46" spans="1:16" ht="12.75" hidden="1" thickTop="1" x14ac:dyDescent="0.25">
      <c r="A46" s="57">
        <v>23510</v>
      </c>
      <c r="B46" s="58" t="s">
        <v>47</v>
      </c>
      <c r="C46" s="194">
        <f t="shared" si="20"/>
        <v>0</v>
      </c>
      <c r="D46" s="259" t="s">
        <v>25</v>
      </c>
      <c r="E46" s="59" t="s">
        <v>25</v>
      </c>
      <c r="F46" s="1161" t="s">
        <v>25</v>
      </c>
      <c r="G46" s="222" t="s">
        <v>25</v>
      </c>
      <c r="H46" s="59" t="s">
        <v>25</v>
      </c>
      <c r="I46" s="1162" t="s">
        <v>25</v>
      </c>
      <c r="J46" s="259" t="s">
        <v>25</v>
      </c>
      <c r="K46" s="59" t="s">
        <v>25</v>
      </c>
      <c r="L46" s="260" t="s">
        <v>25</v>
      </c>
      <c r="M46" s="222"/>
      <c r="N46" s="59"/>
      <c r="O46" s="704">
        <f t="shared" si="21"/>
        <v>0</v>
      </c>
      <c r="P46" s="289"/>
    </row>
    <row r="47" spans="1:16" ht="12.75" thickTop="1" x14ac:dyDescent="0.25">
      <c r="A47" s="60"/>
      <c r="B47" s="58"/>
      <c r="C47" s="907"/>
      <c r="D47" s="232"/>
      <c r="E47" s="77"/>
      <c r="F47" s="1161"/>
      <c r="G47" s="222"/>
      <c r="H47" s="59"/>
      <c r="I47" s="1161"/>
      <c r="J47" s="222"/>
      <c r="K47" s="59"/>
      <c r="L47" s="167"/>
      <c r="M47" s="285"/>
      <c r="N47" s="107"/>
      <c r="O47" s="167"/>
      <c r="P47" s="1163"/>
    </row>
    <row r="48" spans="1:16" s="19" customFormat="1" x14ac:dyDescent="0.25">
      <c r="A48" s="61"/>
      <c r="B48" s="62" t="s">
        <v>48</v>
      </c>
      <c r="C48" s="893"/>
      <c r="D48" s="920"/>
      <c r="E48" s="179"/>
      <c r="F48" s="1164"/>
      <c r="G48" s="223"/>
      <c r="H48" s="108"/>
      <c r="I48" s="1164"/>
      <c r="J48" s="223"/>
      <c r="K48" s="108"/>
      <c r="L48" s="168"/>
      <c r="M48" s="223"/>
      <c r="N48" s="108"/>
      <c r="O48" s="168"/>
      <c r="P48" s="1164"/>
    </row>
    <row r="49" spans="1:16" s="19" customFormat="1" ht="12.75" thickBot="1" x14ac:dyDescent="0.3">
      <c r="A49" s="63"/>
      <c r="B49" s="20" t="s">
        <v>49</v>
      </c>
      <c r="C49" s="894">
        <f t="shared" ref="C49:C112" si="22">SUM(F49,I49,L49,O49)</f>
        <v>1279365</v>
      </c>
      <c r="D49" s="224">
        <f>SUM(D50,D281)</f>
        <v>515365</v>
      </c>
      <c r="E49" s="64">
        <f t="shared" ref="E49" si="23">SUM(E50,E281)</f>
        <v>16000</v>
      </c>
      <c r="F49" s="1165">
        <f>SUM(F50,F281)</f>
        <v>531365</v>
      </c>
      <c r="G49" s="224">
        <f>SUM(G50,G281)</f>
        <v>748000</v>
      </c>
      <c r="H49" s="64">
        <f t="shared" ref="H49:O49" si="24">SUM(H50,H281)</f>
        <v>0</v>
      </c>
      <c r="I49" s="1165">
        <f t="shared" si="24"/>
        <v>748000</v>
      </c>
      <c r="J49" s="224">
        <f t="shared" si="24"/>
        <v>0</v>
      </c>
      <c r="K49" s="64">
        <f t="shared" si="24"/>
        <v>0</v>
      </c>
      <c r="L49" s="169">
        <f t="shared" si="24"/>
        <v>0</v>
      </c>
      <c r="M49" s="224">
        <f t="shared" si="24"/>
        <v>0</v>
      </c>
      <c r="N49" s="64">
        <f t="shared" si="24"/>
        <v>0</v>
      </c>
      <c r="O49" s="169">
        <f t="shared" si="24"/>
        <v>0</v>
      </c>
      <c r="P49" s="1165"/>
    </row>
    <row r="50" spans="1:16" s="19" customFormat="1" ht="24.75" thickTop="1" x14ac:dyDescent="0.25">
      <c r="A50" s="65"/>
      <c r="B50" s="66" t="s">
        <v>50</v>
      </c>
      <c r="C50" s="895">
        <f t="shared" si="22"/>
        <v>1279365</v>
      </c>
      <c r="D50" s="225">
        <f>SUM(D51,D193)</f>
        <v>515365</v>
      </c>
      <c r="E50" s="67">
        <f t="shared" ref="E50" si="25">SUM(E51,E193)</f>
        <v>16000</v>
      </c>
      <c r="F50" s="1166">
        <f>SUM(F51,F193)</f>
        <v>531365</v>
      </c>
      <c r="G50" s="225">
        <f>SUM(G51,G193)</f>
        <v>748000</v>
      </c>
      <c r="H50" s="67">
        <f t="shared" ref="H50:O50" si="26">SUM(H51,H193)</f>
        <v>0</v>
      </c>
      <c r="I50" s="1166">
        <f t="shared" si="26"/>
        <v>748000</v>
      </c>
      <c r="J50" s="225">
        <f t="shared" si="26"/>
        <v>0</v>
      </c>
      <c r="K50" s="67">
        <f t="shared" si="26"/>
        <v>0</v>
      </c>
      <c r="L50" s="170">
        <f t="shared" si="26"/>
        <v>0</v>
      </c>
      <c r="M50" s="225">
        <f t="shared" si="26"/>
        <v>0</v>
      </c>
      <c r="N50" s="67">
        <f t="shared" si="26"/>
        <v>0</v>
      </c>
      <c r="O50" s="170">
        <f t="shared" si="26"/>
        <v>0</v>
      </c>
      <c r="P50" s="1166"/>
    </row>
    <row r="51" spans="1:16" s="19" customFormat="1" ht="24" x14ac:dyDescent="0.25">
      <c r="A51" s="68"/>
      <c r="B51" s="16" t="s">
        <v>51</v>
      </c>
      <c r="C51" s="896">
        <f t="shared" si="22"/>
        <v>445626</v>
      </c>
      <c r="D51" s="226">
        <f>SUM(D52,D74,D172,D186)</f>
        <v>21226</v>
      </c>
      <c r="E51" s="69">
        <f t="shared" ref="E51" si="27">SUM(E52,E74,E172,E186)</f>
        <v>0</v>
      </c>
      <c r="F51" s="1167">
        <f>SUM(F52,F74,F172,F186)</f>
        <v>21226</v>
      </c>
      <c r="G51" s="226">
        <f>SUM(G52,G74,G172,G186)</f>
        <v>424400</v>
      </c>
      <c r="H51" s="69">
        <f t="shared" ref="H51:O51" si="28">SUM(H52,H74,H172,H186)</f>
        <v>0</v>
      </c>
      <c r="I51" s="1167">
        <f t="shared" si="28"/>
        <v>424400</v>
      </c>
      <c r="J51" s="226">
        <f t="shared" si="28"/>
        <v>0</v>
      </c>
      <c r="K51" s="69">
        <f t="shared" si="28"/>
        <v>0</v>
      </c>
      <c r="L51" s="171">
        <f t="shared" si="28"/>
        <v>0</v>
      </c>
      <c r="M51" s="226">
        <f t="shared" si="28"/>
        <v>0</v>
      </c>
      <c r="N51" s="69">
        <f t="shared" si="28"/>
        <v>0</v>
      </c>
      <c r="O51" s="171">
        <f t="shared" si="28"/>
        <v>0</v>
      </c>
      <c r="P51" s="1167"/>
    </row>
    <row r="52" spans="1:16" s="19" customFormat="1" hidden="1" x14ac:dyDescent="0.25">
      <c r="A52" s="70">
        <v>1000</v>
      </c>
      <c r="B52" s="70" t="s">
        <v>52</v>
      </c>
      <c r="C52" s="200">
        <f t="shared" si="22"/>
        <v>0</v>
      </c>
      <c r="D52" s="137">
        <f>SUM(D53,D66)</f>
        <v>0</v>
      </c>
      <c r="E52" s="71">
        <f t="shared" ref="E52" si="29">SUM(E53,E66)</f>
        <v>0</v>
      </c>
      <c r="F52" s="1168">
        <f>SUM(F53,F66)</f>
        <v>0</v>
      </c>
      <c r="G52" s="227">
        <f>SUM(G53,G66)</f>
        <v>0</v>
      </c>
      <c r="H52" s="71">
        <f t="shared" ref="H52:O52" si="30">SUM(H53,H66)</f>
        <v>0</v>
      </c>
      <c r="I52" s="1169">
        <f t="shared" si="30"/>
        <v>0</v>
      </c>
      <c r="J52" s="137">
        <f t="shared" si="30"/>
        <v>0</v>
      </c>
      <c r="K52" s="71">
        <f t="shared" si="30"/>
        <v>0</v>
      </c>
      <c r="L52" s="172">
        <f t="shared" si="30"/>
        <v>0</v>
      </c>
      <c r="M52" s="227">
        <f t="shared" si="30"/>
        <v>0</v>
      </c>
      <c r="N52" s="71">
        <f t="shared" si="30"/>
        <v>0</v>
      </c>
      <c r="O52" s="125">
        <f t="shared" si="30"/>
        <v>0</v>
      </c>
      <c r="P52" s="897"/>
    </row>
    <row r="53" spans="1:16" hidden="1" x14ac:dyDescent="0.25">
      <c r="A53" s="35">
        <v>1100</v>
      </c>
      <c r="B53" s="72" t="s">
        <v>53</v>
      </c>
      <c r="C53" s="188">
        <f t="shared" si="22"/>
        <v>0</v>
      </c>
      <c r="D53" s="130">
        <f>SUM(D54,D57,D65)</f>
        <v>0</v>
      </c>
      <c r="E53" s="38">
        <f t="shared" ref="E53" si="31">SUM(E54,E57,E65)</f>
        <v>0</v>
      </c>
      <c r="F53" s="1170">
        <f>SUM(F54,F57,F65)</f>
        <v>0</v>
      </c>
      <c r="G53" s="228">
        <f>SUM(G54,G57,G65)</f>
        <v>0</v>
      </c>
      <c r="H53" s="38">
        <f t="shared" ref="H53:N53" si="32">SUM(H54,H57,H65)</f>
        <v>0</v>
      </c>
      <c r="I53" s="1171">
        <f t="shared" si="32"/>
        <v>0</v>
      </c>
      <c r="J53" s="130">
        <f t="shared" si="32"/>
        <v>0</v>
      </c>
      <c r="K53" s="38">
        <f t="shared" si="32"/>
        <v>0</v>
      </c>
      <c r="L53" s="175">
        <f t="shared" si="32"/>
        <v>0</v>
      </c>
      <c r="M53" s="228">
        <f t="shared" si="32"/>
        <v>0</v>
      </c>
      <c r="N53" s="38">
        <f t="shared" si="32"/>
        <v>0</v>
      </c>
      <c r="O53" s="123">
        <f>SUM(O54,O57,O65)</f>
        <v>0</v>
      </c>
      <c r="P53" s="954"/>
    </row>
    <row r="54" spans="1:16" hidden="1" x14ac:dyDescent="0.25">
      <c r="A54" s="73">
        <v>1110</v>
      </c>
      <c r="B54" s="58" t="s">
        <v>54</v>
      </c>
      <c r="C54" s="195">
        <f t="shared" si="22"/>
        <v>0</v>
      </c>
      <c r="D54" s="261">
        <f>SUM(D55:D56)</f>
        <v>0</v>
      </c>
      <c r="E54" s="77"/>
      <c r="F54" s="1172">
        <f>SUM(F55:F56)</f>
        <v>0</v>
      </c>
      <c r="G54" s="229">
        <f>SUM(G55:G56)</f>
        <v>0</v>
      </c>
      <c r="H54" s="74"/>
      <c r="I54" s="1173">
        <f>SUM(I55:I56)</f>
        <v>0</v>
      </c>
      <c r="J54" s="86"/>
      <c r="K54" s="74"/>
      <c r="L54" s="174">
        <f>SUM(L55:L56)</f>
        <v>0</v>
      </c>
      <c r="M54" s="229"/>
      <c r="N54" s="74"/>
      <c r="O54" s="154">
        <f>SUM(O55:O56)</f>
        <v>0</v>
      </c>
      <c r="P54" s="907"/>
    </row>
    <row r="55" spans="1:16" hidden="1" x14ac:dyDescent="0.25">
      <c r="A55" s="27">
        <v>1111</v>
      </c>
      <c r="B55" s="40" t="s">
        <v>55</v>
      </c>
      <c r="C55" s="189">
        <f t="shared" si="22"/>
        <v>0</v>
      </c>
      <c r="D55" s="263">
        <v>0</v>
      </c>
      <c r="E55" s="42"/>
      <c r="F55" s="930">
        <f>D55+E55</f>
        <v>0</v>
      </c>
      <c r="G55" s="220">
        <v>0</v>
      </c>
      <c r="H55" s="42"/>
      <c r="I55" s="1158">
        <f>G55+H55</f>
        <v>0</v>
      </c>
      <c r="J55" s="263"/>
      <c r="K55" s="42"/>
      <c r="L55" s="699">
        <f>J55+K55</f>
        <v>0</v>
      </c>
      <c r="M55" s="220"/>
      <c r="N55" s="42"/>
      <c r="O55" s="703">
        <f>M55+N55</f>
        <v>0</v>
      </c>
      <c r="P55" s="290"/>
    </row>
    <row r="56" spans="1:16" ht="24" hidden="1" customHeight="1" x14ac:dyDescent="0.25">
      <c r="A56" s="30">
        <v>1119</v>
      </c>
      <c r="B56" s="43" t="s">
        <v>56</v>
      </c>
      <c r="C56" s="190">
        <f t="shared" si="22"/>
        <v>0</v>
      </c>
      <c r="D56" s="264">
        <v>0</v>
      </c>
      <c r="E56" s="45"/>
      <c r="F56" s="928">
        <f>D56+E56</f>
        <v>0</v>
      </c>
      <c r="G56" s="230">
        <v>0</v>
      </c>
      <c r="H56" s="45"/>
      <c r="I56" s="1174">
        <f>G56+H56</f>
        <v>0</v>
      </c>
      <c r="J56" s="264"/>
      <c r="K56" s="45"/>
      <c r="L56" s="700">
        <f>J56+K56</f>
        <v>0</v>
      </c>
      <c r="M56" s="230"/>
      <c r="N56" s="45"/>
      <c r="O56" s="705">
        <f>M56+N56</f>
        <v>0</v>
      </c>
      <c r="P56" s="291"/>
    </row>
    <row r="57" spans="1:16" ht="23.25" hidden="1" customHeight="1" x14ac:dyDescent="0.25">
      <c r="A57" s="75">
        <v>1140</v>
      </c>
      <c r="B57" s="43" t="s">
        <v>57</v>
      </c>
      <c r="C57" s="190">
        <f t="shared" si="22"/>
        <v>0</v>
      </c>
      <c r="D57" s="132">
        <f>SUM(D58:D64)</f>
        <v>0</v>
      </c>
      <c r="E57" s="76">
        <f t="shared" ref="E57" si="33">SUM(E58:E64)</f>
        <v>0</v>
      </c>
      <c r="F57" s="1175">
        <f>SUM(F58:F64)</f>
        <v>0</v>
      </c>
      <c r="G57" s="231">
        <f>SUM(G58:G64)</f>
        <v>0</v>
      </c>
      <c r="H57" s="76">
        <f t="shared" ref="H57:N57" si="34">SUM(H58:H64)</f>
        <v>0</v>
      </c>
      <c r="I57" s="1176">
        <f t="shared" si="34"/>
        <v>0</v>
      </c>
      <c r="J57" s="132">
        <f t="shared" si="34"/>
        <v>0</v>
      </c>
      <c r="K57" s="76">
        <f t="shared" si="34"/>
        <v>0</v>
      </c>
      <c r="L57" s="95">
        <f t="shared" si="34"/>
        <v>0</v>
      </c>
      <c r="M57" s="231">
        <f t="shared" si="34"/>
        <v>0</v>
      </c>
      <c r="N57" s="76">
        <f t="shared" si="34"/>
        <v>0</v>
      </c>
      <c r="O57" s="91">
        <f>SUM(O58:O64)</f>
        <v>0</v>
      </c>
      <c r="P57" s="899"/>
    </row>
    <row r="58" spans="1:16" hidden="1" x14ac:dyDescent="0.25">
      <c r="A58" s="30">
        <v>1141</v>
      </c>
      <c r="B58" s="43" t="s">
        <v>58</v>
      </c>
      <c r="C58" s="190">
        <f t="shared" si="22"/>
        <v>0</v>
      </c>
      <c r="D58" s="264">
        <v>0</v>
      </c>
      <c r="E58" s="45"/>
      <c r="F58" s="928">
        <f t="shared" ref="F58:F65" si="35">D58+E58</f>
        <v>0</v>
      </c>
      <c r="G58" s="230">
        <v>0</v>
      </c>
      <c r="H58" s="45"/>
      <c r="I58" s="1174">
        <f t="shared" ref="I58:I65" si="36">G58+H58</f>
        <v>0</v>
      </c>
      <c r="J58" s="264"/>
      <c r="K58" s="45"/>
      <c r="L58" s="700">
        <f t="shared" ref="L58:L65" si="37">J58+K58</f>
        <v>0</v>
      </c>
      <c r="M58" s="230"/>
      <c r="N58" s="45"/>
      <c r="O58" s="705">
        <f t="shared" ref="O58:O65" si="38">M58+N58</f>
        <v>0</v>
      </c>
      <c r="P58" s="291"/>
    </row>
    <row r="59" spans="1:16" ht="24.75" hidden="1" customHeight="1" x14ac:dyDescent="0.25">
      <c r="A59" s="30">
        <v>1142</v>
      </c>
      <c r="B59" s="43" t="s">
        <v>59</v>
      </c>
      <c r="C59" s="190">
        <f t="shared" si="22"/>
        <v>0</v>
      </c>
      <c r="D59" s="264">
        <v>0</v>
      </c>
      <c r="E59" s="45"/>
      <c r="F59" s="928">
        <f t="shared" si="35"/>
        <v>0</v>
      </c>
      <c r="G59" s="230">
        <v>0</v>
      </c>
      <c r="H59" s="45"/>
      <c r="I59" s="1174">
        <f t="shared" si="36"/>
        <v>0</v>
      </c>
      <c r="J59" s="264"/>
      <c r="K59" s="45"/>
      <c r="L59" s="700">
        <f t="shared" si="37"/>
        <v>0</v>
      </c>
      <c r="M59" s="230"/>
      <c r="N59" s="45"/>
      <c r="O59" s="705">
        <f t="shared" si="38"/>
        <v>0</v>
      </c>
      <c r="P59" s="291"/>
    </row>
    <row r="60" spans="1:16" ht="24" hidden="1" x14ac:dyDescent="0.25">
      <c r="A60" s="30">
        <v>1145</v>
      </c>
      <c r="B60" s="43" t="s">
        <v>60</v>
      </c>
      <c r="C60" s="190">
        <f t="shared" si="22"/>
        <v>0</v>
      </c>
      <c r="D60" s="264">
        <v>0</v>
      </c>
      <c r="E60" s="45"/>
      <c r="F60" s="928">
        <f t="shared" si="35"/>
        <v>0</v>
      </c>
      <c r="G60" s="230">
        <v>0</v>
      </c>
      <c r="H60" s="45"/>
      <c r="I60" s="1174">
        <f t="shared" si="36"/>
        <v>0</v>
      </c>
      <c r="J60" s="264"/>
      <c r="K60" s="45"/>
      <c r="L60" s="700">
        <f t="shared" si="37"/>
        <v>0</v>
      </c>
      <c r="M60" s="230"/>
      <c r="N60" s="45"/>
      <c r="O60" s="705">
        <f t="shared" si="38"/>
        <v>0</v>
      </c>
      <c r="P60" s="291"/>
    </row>
    <row r="61" spans="1:16" ht="27.75" hidden="1" customHeight="1" x14ac:dyDescent="0.25">
      <c r="A61" s="30">
        <v>1146</v>
      </c>
      <c r="B61" s="43" t="s">
        <v>61</v>
      </c>
      <c r="C61" s="190">
        <f t="shared" si="22"/>
        <v>0</v>
      </c>
      <c r="D61" s="264">
        <v>0</v>
      </c>
      <c r="E61" s="45"/>
      <c r="F61" s="928">
        <f t="shared" si="35"/>
        <v>0</v>
      </c>
      <c r="G61" s="230">
        <v>0</v>
      </c>
      <c r="H61" s="45"/>
      <c r="I61" s="1174">
        <f t="shared" si="36"/>
        <v>0</v>
      </c>
      <c r="J61" s="264"/>
      <c r="K61" s="45"/>
      <c r="L61" s="700">
        <f t="shared" si="37"/>
        <v>0</v>
      </c>
      <c r="M61" s="230"/>
      <c r="N61" s="45"/>
      <c r="O61" s="705">
        <f t="shared" si="38"/>
        <v>0</v>
      </c>
      <c r="P61" s="291"/>
    </row>
    <row r="62" spans="1:16" hidden="1" x14ac:dyDescent="0.25">
      <c r="A62" s="30">
        <v>1147</v>
      </c>
      <c r="B62" s="43" t="s">
        <v>62</v>
      </c>
      <c r="C62" s="190">
        <f t="shared" si="22"/>
        <v>0</v>
      </c>
      <c r="D62" s="264">
        <v>0</v>
      </c>
      <c r="E62" s="45"/>
      <c r="F62" s="928">
        <f t="shared" si="35"/>
        <v>0</v>
      </c>
      <c r="G62" s="230">
        <v>0</v>
      </c>
      <c r="H62" s="45"/>
      <c r="I62" s="1174">
        <f t="shared" si="36"/>
        <v>0</v>
      </c>
      <c r="J62" s="264"/>
      <c r="K62" s="45"/>
      <c r="L62" s="700">
        <f t="shared" si="37"/>
        <v>0</v>
      </c>
      <c r="M62" s="230"/>
      <c r="N62" s="45"/>
      <c r="O62" s="705">
        <f t="shared" si="38"/>
        <v>0</v>
      </c>
      <c r="P62" s="291"/>
    </row>
    <row r="63" spans="1:16" hidden="1" x14ac:dyDescent="0.25">
      <c r="A63" s="30">
        <v>1148</v>
      </c>
      <c r="B63" s="43" t="s">
        <v>63</v>
      </c>
      <c r="C63" s="190">
        <f t="shared" si="22"/>
        <v>0</v>
      </c>
      <c r="D63" s="264">
        <v>0</v>
      </c>
      <c r="E63" s="45"/>
      <c r="F63" s="928">
        <f t="shared" si="35"/>
        <v>0</v>
      </c>
      <c r="G63" s="230">
        <v>0</v>
      </c>
      <c r="H63" s="45"/>
      <c r="I63" s="1174">
        <f t="shared" si="36"/>
        <v>0</v>
      </c>
      <c r="J63" s="264"/>
      <c r="K63" s="45"/>
      <c r="L63" s="700">
        <f t="shared" si="37"/>
        <v>0</v>
      </c>
      <c r="M63" s="230"/>
      <c r="N63" s="45"/>
      <c r="O63" s="705">
        <f t="shared" si="38"/>
        <v>0</v>
      </c>
      <c r="P63" s="291"/>
    </row>
    <row r="64" spans="1:16" ht="24" hidden="1" x14ac:dyDescent="0.25">
      <c r="A64" s="30">
        <v>1149</v>
      </c>
      <c r="B64" s="43" t="s">
        <v>64</v>
      </c>
      <c r="C64" s="190">
        <f t="shared" si="22"/>
        <v>0</v>
      </c>
      <c r="D64" s="264">
        <v>0</v>
      </c>
      <c r="E64" s="45"/>
      <c r="F64" s="928">
        <f t="shared" si="35"/>
        <v>0</v>
      </c>
      <c r="G64" s="230">
        <v>0</v>
      </c>
      <c r="H64" s="45"/>
      <c r="I64" s="1174">
        <f t="shared" si="36"/>
        <v>0</v>
      </c>
      <c r="J64" s="264"/>
      <c r="K64" s="45"/>
      <c r="L64" s="700">
        <f t="shared" si="37"/>
        <v>0</v>
      </c>
      <c r="M64" s="230"/>
      <c r="N64" s="45"/>
      <c r="O64" s="705">
        <f t="shared" si="38"/>
        <v>0</v>
      </c>
      <c r="P64" s="291"/>
    </row>
    <row r="65" spans="1:16" ht="24" hidden="1" x14ac:dyDescent="0.25">
      <c r="A65" s="73">
        <v>1150</v>
      </c>
      <c r="B65" s="58" t="s">
        <v>65</v>
      </c>
      <c r="C65" s="195">
        <f t="shared" si="22"/>
        <v>0</v>
      </c>
      <c r="D65" s="261">
        <v>0</v>
      </c>
      <c r="E65" s="77"/>
      <c r="F65" s="1177">
        <f t="shared" si="35"/>
        <v>0</v>
      </c>
      <c r="G65" s="232">
        <v>0</v>
      </c>
      <c r="H65" s="77"/>
      <c r="I65" s="1178">
        <f t="shared" si="36"/>
        <v>0</v>
      </c>
      <c r="J65" s="261"/>
      <c r="K65" s="77"/>
      <c r="L65" s="706">
        <f t="shared" si="37"/>
        <v>0</v>
      </c>
      <c r="M65" s="232"/>
      <c r="N65" s="77"/>
      <c r="O65" s="707">
        <f t="shared" si="38"/>
        <v>0</v>
      </c>
      <c r="P65" s="292"/>
    </row>
    <row r="66" spans="1:16" ht="24" hidden="1" x14ac:dyDescent="0.25">
      <c r="A66" s="35">
        <v>1200</v>
      </c>
      <c r="B66" s="72" t="s">
        <v>66</v>
      </c>
      <c r="C66" s="188">
        <f t="shared" si="22"/>
        <v>0</v>
      </c>
      <c r="D66" s="130">
        <f>SUM(D67:D68)</f>
        <v>0</v>
      </c>
      <c r="E66" s="38">
        <f t="shared" ref="E66" si="39">SUM(E67:E68)</f>
        <v>0</v>
      </c>
      <c r="F66" s="1170">
        <f>SUM(F67:F68)</f>
        <v>0</v>
      </c>
      <c r="G66" s="228">
        <f>SUM(G67:G68)</f>
        <v>0</v>
      </c>
      <c r="H66" s="38">
        <f t="shared" ref="H66:N66" si="40">SUM(H67:H68)</f>
        <v>0</v>
      </c>
      <c r="I66" s="1171">
        <f t="shared" si="40"/>
        <v>0</v>
      </c>
      <c r="J66" s="130">
        <f t="shared" si="40"/>
        <v>0</v>
      </c>
      <c r="K66" s="38">
        <f t="shared" si="40"/>
        <v>0</v>
      </c>
      <c r="L66" s="175">
        <f t="shared" si="40"/>
        <v>0</v>
      </c>
      <c r="M66" s="228">
        <f t="shared" si="40"/>
        <v>0</v>
      </c>
      <c r="N66" s="38">
        <f t="shared" si="40"/>
        <v>0</v>
      </c>
      <c r="O66" s="123">
        <f>SUM(O67:O68)</f>
        <v>0</v>
      </c>
      <c r="P66" s="898"/>
    </row>
    <row r="67" spans="1:16" ht="24" hidden="1" x14ac:dyDescent="0.25">
      <c r="A67" s="886">
        <v>1210</v>
      </c>
      <c r="B67" s="40" t="s">
        <v>67</v>
      </c>
      <c r="C67" s="189">
        <f t="shared" si="22"/>
        <v>0</v>
      </c>
      <c r="D67" s="263">
        <v>0</v>
      </c>
      <c r="E67" s="42"/>
      <c r="F67" s="930">
        <f>D67+E67</f>
        <v>0</v>
      </c>
      <c r="G67" s="220">
        <v>0</v>
      </c>
      <c r="H67" s="42"/>
      <c r="I67" s="1158">
        <f>G67+H67</f>
        <v>0</v>
      </c>
      <c r="J67" s="263"/>
      <c r="K67" s="42"/>
      <c r="L67" s="699">
        <f>J67+K67</f>
        <v>0</v>
      </c>
      <c r="M67" s="220"/>
      <c r="N67" s="42"/>
      <c r="O67" s="703">
        <f>M67+N67</f>
        <v>0</v>
      </c>
      <c r="P67" s="290"/>
    </row>
    <row r="68" spans="1:16" ht="24" hidden="1" x14ac:dyDescent="0.25">
      <c r="A68" s="75">
        <v>1220</v>
      </c>
      <c r="B68" s="43" t="s">
        <v>68</v>
      </c>
      <c r="C68" s="190">
        <f t="shared" si="22"/>
        <v>0</v>
      </c>
      <c r="D68" s="132">
        <f>SUM(D69:D73)</f>
        <v>0</v>
      </c>
      <c r="E68" s="76">
        <f t="shared" ref="E68" si="41">SUM(E69:E73)</f>
        <v>0</v>
      </c>
      <c r="F68" s="1175">
        <f>SUM(F69:F73)</f>
        <v>0</v>
      </c>
      <c r="G68" s="231">
        <f>SUM(G69:G73)</f>
        <v>0</v>
      </c>
      <c r="H68" s="76">
        <f t="shared" ref="H68:O68" si="42">SUM(H69:H73)</f>
        <v>0</v>
      </c>
      <c r="I68" s="1176">
        <f t="shared" si="42"/>
        <v>0</v>
      </c>
      <c r="J68" s="132">
        <f t="shared" si="42"/>
        <v>0</v>
      </c>
      <c r="K68" s="76">
        <f t="shared" si="42"/>
        <v>0</v>
      </c>
      <c r="L68" s="95">
        <f t="shared" si="42"/>
        <v>0</v>
      </c>
      <c r="M68" s="231">
        <f t="shared" si="42"/>
        <v>0</v>
      </c>
      <c r="N68" s="76">
        <f t="shared" si="42"/>
        <v>0</v>
      </c>
      <c r="O68" s="91">
        <f t="shared" si="42"/>
        <v>0</v>
      </c>
      <c r="P68" s="899"/>
    </row>
    <row r="69" spans="1:16" ht="36" hidden="1" x14ac:dyDescent="0.25">
      <c r="A69" s="30">
        <v>1221</v>
      </c>
      <c r="B69" s="43" t="s">
        <v>69</v>
      </c>
      <c r="C69" s="190">
        <f t="shared" si="22"/>
        <v>0</v>
      </c>
      <c r="D69" s="264">
        <v>0</v>
      </c>
      <c r="E69" s="45"/>
      <c r="F69" s="928">
        <f t="shared" ref="F69:F73" si="43">D69+E69</f>
        <v>0</v>
      </c>
      <c r="G69" s="230">
        <v>0</v>
      </c>
      <c r="H69" s="45"/>
      <c r="I69" s="1174">
        <f t="shared" ref="I69:I73" si="44">G69+H69</f>
        <v>0</v>
      </c>
      <c r="J69" s="264"/>
      <c r="K69" s="45"/>
      <c r="L69" s="700">
        <f t="shared" ref="L69:L73" si="45">J69+K69</f>
        <v>0</v>
      </c>
      <c r="M69" s="230"/>
      <c r="N69" s="45"/>
      <c r="O69" s="705">
        <f t="shared" ref="O69:O73" si="46">M69+N69</f>
        <v>0</v>
      </c>
      <c r="P69" s="291"/>
    </row>
    <row r="70" spans="1:16" hidden="1" x14ac:dyDescent="0.25">
      <c r="A70" s="30">
        <v>1223</v>
      </c>
      <c r="B70" s="43" t="s">
        <v>70</v>
      </c>
      <c r="C70" s="190">
        <f t="shared" si="22"/>
        <v>0</v>
      </c>
      <c r="D70" s="264">
        <v>0</v>
      </c>
      <c r="E70" s="45"/>
      <c r="F70" s="928">
        <f t="shared" si="43"/>
        <v>0</v>
      </c>
      <c r="G70" s="230">
        <v>0</v>
      </c>
      <c r="H70" s="45"/>
      <c r="I70" s="1174">
        <f t="shared" si="44"/>
        <v>0</v>
      </c>
      <c r="J70" s="264"/>
      <c r="K70" s="45"/>
      <c r="L70" s="700">
        <f t="shared" si="45"/>
        <v>0</v>
      </c>
      <c r="M70" s="230"/>
      <c r="N70" s="45"/>
      <c r="O70" s="705">
        <f t="shared" si="46"/>
        <v>0</v>
      </c>
      <c r="P70" s="291"/>
    </row>
    <row r="71" spans="1:16" hidden="1" x14ac:dyDescent="0.25">
      <c r="A71" s="30">
        <v>1225</v>
      </c>
      <c r="B71" s="43" t="s">
        <v>71</v>
      </c>
      <c r="C71" s="190">
        <f t="shared" si="22"/>
        <v>0</v>
      </c>
      <c r="D71" s="264">
        <v>0</v>
      </c>
      <c r="E71" s="45"/>
      <c r="F71" s="928">
        <f t="shared" si="43"/>
        <v>0</v>
      </c>
      <c r="G71" s="230">
        <v>0</v>
      </c>
      <c r="H71" s="45"/>
      <c r="I71" s="1174">
        <f t="shared" si="44"/>
        <v>0</v>
      </c>
      <c r="J71" s="264"/>
      <c r="K71" s="45"/>
      <c r="L71" s="700">
        <f t="shared" si="45"/>
        <v>0</v>
      </c>
      <c r="M71" s="230"/>
      <c r="N71" s="45"/>
      <c r="O71" s="705">
        <f t="shared" si="46"/>
        <v>0</v>
      </c>
      <c r="P71" s="291"/>
    </row>
    <row r="72" spans="1:16" ht="24" hidden="1" x14ac:dyDescent="0.25">
      <c r="A72" s="30">
        <v>1227</v>
      </c>
      <c r="B72" s="43" t="s">
        <v>72</v>
      </c>
      <c r="C72" s="190">
        <f t="shared" si="22"/>
        <v>0</v>
      </c>
      <c r="D72" s="264">
        <v>0</v>
      </c>
      <c r="E72" s="45"/>
      <c r="F72" s="928">
        <f t="shared" si="43"/>
        <v>0</v>
      </c>
      <c r="G72" s="230">
        <v>0</v>
      </c>
      <c r="H72" s="45"/>
      <c r="I72" s="1174">
        <f t="shared" si="44"/>
        <v>0</v>
      </c>
      <c r="J72" s="264"/>
      <c r="K72" s="45"/>
      <c r="L72" s="700">
        <f t="shared" si="45"/>
        <v>0</v>
      </c>
      <c r="M72" s="230"/>
      <c r="N72" s="45"/>
      <c r="O72" s="705">
        <f t="shared" si="46"/>
        <v>0</v>
      </c>
      <c r="P72" s="291"/>
    </row>
    <row r="73" spans="1:16" ht="36" hidden="1" x14ac:dyDescent="0.25">
      <c r="A73" s="30">
        <v>1228</v>
      </c>
      <c r="B73" s="43" t="s">
        <v>73</v>
      </c>
      <c r="C73" s="190">
        <f t="shared" si="22"/>
        <v>0</v>
      </c>
      <c r="D73" s="264">
        <v>0</v>
      </c>
      <c r="E73" s="45"/>
      <c r="F73" s="928">
        <f t="shared" si="43"/>
        <v>0</v>
      </c>
      <c r="G73" s="230">
        <v>0</v>
      </c>
      <c r="H73" s="45"/>
      <c r="I73" s="1174">
        <f t="shared" si="44"/>
        <v>0</v>
      </c>
      <c r="J73" s="264"/>
      <c r="K73" s="45"/>
      <c r="L73" s="700">
        <f t="shared" si="45"/>
        <v>0</v>
      </c>
      <c r="M73" s="230"/>
      <c r="N73" s="45"/>
      <c r="O73" s="705">
        <f t="shared" si="46"/>
        <v>0</v>
      </c>
      <c r="P73" s="291"/>
    </row>
    <row r="74" spans="1:16" x14ac:dyDescent="0.25">
      <c r="A74" s="70">
        <v>2000</v>
      </c>
      <c r="B74" s="70" t="s">
        <v>74</v>
      </c>
      <c r="C74" s="897">
        <f t="shared" si="22"/>
        <v>445626</v>
      </c>
      <c r="D74" s="227">
        <f>SUM(D75,D82,D129,D163,D164,D171)</f>
        <v>21226</v>
      </c>
      <c r="E74" s="71">
        <f t="shared" ref="E74" si="47">SUM(E75,E82,E129,E163,E164,E171)</f>
        <v>0</v>
      </c>
      <c r="F74" s="1168">
        <f>SUM(F75,F82,F129,F163,F164,F171)</f>
        <v>21226</v>
      </c>
      <c r="G74" s="227">
        <f>SUM(G75,G82,G129,G163,G164,G171)</f>
        <v>424400</v>
      </c>
      <c r="H74" s="71">
        <f t="shared" ref="H74:O74" si="48">SUM(H75,H82,H129,H163,H164,H171)</f>
        <v>0</v>
      </c>
      <c r="I74" s="1168">
        <f t="shared" si="48"/>
        <v>424400</v>
      </c>
      <c r="J74" s="227">
        <f t="shared" si="48"/>
        <v>0</v>
      </c>
      <c r="K74" s="71">
        <f t="shared" si="48"/>
        <v>0</v>
      </c>
      <c r="L74" s="172">
        <f t="shared" si="48"/>
        <v>0</v>
      </c>
      <c r="M74" s="227">
        <f t="shared" si="48"/>
        <v>0</v>
      </c>
      <c r="N74" s="71">
        <f t="shared" si="48"/>
        <v>0</v>
      </c>
      <c r="O74" s="172">
        <f t="shared" si="48"/>
        <v>0</v>
      </c>
      <c r="P74" s="1168"/>
    </row>
    <row r="75" spans="1:16" ht="24" hidden="1" x14ac:dyDescent="0.25">
      <c r="A75" s="35">
        <v>2100</v>
      </c>
      <c r="B75" s="72" t="s">
        <v>75</v>
      </c>
      <c r="C75" s="188">
        <f t="shared" si="22"/>
        <v>0</v>
      </c>
      <c r="D75" s="130">
        <f>SUM(D76,D79)</f>
        <v>0</v>
      </c>
      <c r="E75" s="38">
        <f t="shared" ref="E75" si="49">SUM(E76,E79)</f>
        <v>0</v>
      </c>
      <c r="F75" s="1170">
        <f>SUM(F76,F79)</f>
        <v>0</v>
      </c>
      <c r="G75" s="228">
        <f>SUM(G76,G79)</f>
        <v>0</v>
      </c>
      <c r="H75" s="38">
        <f t="shared" ref="H75:O75" si="50">SUM(H76,H79)</f>
        <v>0</v>
      </c>
      <c r="I75" s="1171">
        <f t="shared" si="50"/>
        <v>0</v>
      </c>
      <c r="J75" s="130">
        <f t="shared" si="50"/>
        <v>0</v>
      </c>
      <c r="K75" s="38">
        <f t="shared" si="50"/>
        <v>0</v>
      </c>
      <c r="L75" s="175">
        <f t="shared" si="50"/>
        <v>0</v>
      </c>
      <c r="M75" s="228">
        <f t="shared" si="50"/>
        <v>0</v>
      </c>
      <c r="N75" s="38">
        <f t="shared" si="50"/>
        <v>0</v>
      </c>
      <c r="O75" s="123">
        <f t="shared" si="50"/>
        <v>0</v>
      </c>
      <c r="P75" s="898"/>
    </row>
    <row r="76" spans="1:16" ht="24" hidden="1" x14ac:dyDescent="0.25">
      <c r="A76" s="886">
        <v>2110</v>
      </c>
      <c r="B76" s="40" t="s">
        <v>76</v>
      </c>
      <c r="C76" s="189">
        <f t="shared" si="22"/>
        <v>0</v>
      </c>
      <c r="D76" s="131">
        <f>SUM(D77:D78)</f>
        <v>0</v>
      </c>
      <c r="E76" s="79">
        <f t="shared" ref="E76" si="51">SUM(E77:E78)</f>
        <v>0</v>
      </c>
      <c r="F76" s="1179">
        <f>SUM(F77:F78)</f>
        <v>0</v>
      </c>
      <c r="G76" s="233">
        <f>SUM(G77:G78)</f>
        <v>0</v>
      </c>
      <c r="H76" s="79">
        <f t="shared" ref="H76:O76" si="52">SUM(H77:H78)</f>
        <v>0</v>
      </c>
      <c r="I76" s="1180">
        <f t="shared" si="52"/>
        <v>0</v>
      </c>
      <c r="J76" s="131">
        <f t="shared" si="52"/>
        <v>0</v>
      </c>
      <c r="K76" s="79">
        <f t="shared" si="52"/>
        <v>0</v>
      </c>
      <c r="L76" s="176">
        <f t="shared" si="52"/>
        <v>0</v>
      </c>
      <c r="M76" s="233">
        <f t="shared" si="52"/>
        <v>0</v>
      </c>
      <c r="N76" s="79">
        <f t="shared" si="52"/>
        <v>0</v>
      </c>
      <c r="O76" s="90">
        <f t="shared" si="52"/>
        <v>0</v>
      </c>
      <c r="P76" s="900"/>
    </row>
    <row r="77" spans="1:16" hidden="1" x14ac:dyDescent="0.25">
      <c r="A77" s="30">
        <v>2111</v>
      </c>
      <c r="B77" s="43" t="s">
        <v>77</v>
      </c>
      <c r="C77" s="190">
        <f t="shared" si="22"/>
        <v>0</v>
      </c>
      <c r="D77" s="264">
        <v>0</v>
      </c>
      <c r="E77" s="45"/>
      <c r="F77" s="928">
        <f t="shared" ref="F77:F78" si="53">D77+E77</f>
        <v>0</v>
      </c>
      <c r="G77" s="230">
        <v>0</v>
      </c>
      <c r="H77" s="45"/>
      <c r="I77" s="1174">
        <f t="shared" ref="I77:I78" si="54">G77+H77</f>
        <v>0</v>
      </c>
      <c r="J77" s="264"/>
      <c r="K77" s="45"/>
      <c r="L77" s="700">
        <f t="shared" ref="L77:L78" si="55">J77+K77</f>
        <v>0</v>
      </c>
      <c r="M77" s="230"/>
      <c r="N77" s="45"/>
      <c r="O77" s="705">
        <f t="shared" ref="O77:O78" si="56">M77+N77</f>
        <v>0</v>
      </c>
      <c r="P77" s="291"/>
    </row>
    <row r="78" spans="1:16" hidden="1" x14ac:dyDescent="0.25">
      <c r="A78" s="30">
        <v>2112</v>
      </c>
      <c r="B78" s="43" t="s">
        <v>78</v>
      </c>
      <c r="C78" s="190">
        <f t="shared" si="22"/>
        <v>0</v>
      </c>
      <c r="D78" s="264">
        <v>0</v>
      </c>
      <c r="E78" s="45"/>
      <c r="F78" s="928">
        <f t="shared" si="53"/>
        <v>0</v>
      </c>
      <c r="G78" s="230">
        <v>0</v>
      </c>
      <c r="H78" s="45"/>
      <c r="I78" s="1174">
        <f t="shared" si="54"/>
        <v>0</v>
      </c>
      <c r="J78" s="264"/>
      <c r="K78" s="45"/>
      <c r="L78" s="700">
        <f t="shared" si="55"/>
        <v>0</v>
      </c>
      <c r="M78" s="230"/>
      <c r="N78" s="45"/>
      <c r="O78" s="705">
        <f t="shared" si="56"/>
        <v>0</v>
      </c>
      <c r="P78" s="291"/>
    </row>
    <row r="79" spans="1:16" ht="24" hidden="1" x14ac:dyDescent="0.25">
      <c r="A79" s="75">
        <v>2120</v>
      </c>
      <c r="B79" s="43" t="s">
        <v>79</v>
      </c>
      <c r="C79" s="190">
        <f t="shared" si="22"/>
        <v>0</v>
      </c>
      <c r="D79" s="132">
        <f>SUM(D80:D81)</f>
        <v>0</v>
      </c>
      <c r="E79" s="76">
        <f t="shared" ref="E79" si="57">SUM(E80:E81)</f>
        <v>0</v>
      </c>
      <c r="F79" s="1175">
        <f>SUM(F80:F81)</f>
        <v>0</v>
      </c>
      <c r="G79" s="231">
        <f>SUM(G80:G81)</f>
        <v>0</v>
      </c>
      <c r="H79" s="76">
        <f t="shared" ref="H79:O79" si="58">SUM(H80:H81)</f>
        <v>0</v>
      </c>
      <c r="I79" s="1176">
        <f t="shared" si="58"/>
        <v>0</v>
      </c>
      <c r="J79" s="132">
        <f t="shared" si="58"/>
        <v>0</v>
      </c>
      <c r="K79" s="76">
        <f t="shared" si="58"/>
        <v>0</v>
      </c>
      <c r="L79" s="95">
        <f t="shared" si="58"/>
        <v>0</v>
      </c>
      <c r="M79" s="231">
        <f t="shared" si="58"/>
        <v>0</v>
      </c>
      <c r="N79" s="76">
        <f t="shared" si="58"/>
        <v>0</v>
      </c>
      <c r="O79" s="91">
        <f t="shared" si="58"/>
        <v>0</v>
      </c>
      <c r="P79" s="899"/>
    </row>
    <row r="80" spans="1:16" hidden="1" x14ac:dyDescent="0.25">
      <c r="A80" s="30">
        <v>2121</v>
      </c>
      <c r="B80" s="43" t="s">
        <v>77</v>
      </c>
      <c r="C80" s="190">
        <f t="shared" si="22"/>
        <v>0</v>
      </c>
      <c r="D80" s="264">
        <v>0</v>
      </c>
      <c r="E80" s="45"/>
      <c r="F80" s="928">
        <f t="shared" ref="F80:F81" si="59">D80+E80</f>
        <v>0</v>
      </c>
      <c r="G80" s="230">
        <v>0</v>
      </c>
      <c r="H80" s="45"/>
      <c r="I80" s="1174">
        <f t="shared" ref="I80:I81" si="60">G80+H80</f>
        <v>0</v>
      </c>
      <c r="J80" s="264"/>
      <c r="K80" s="45"/>
      <c r="L80" s="700">
        <f t="shared" ref="L80:L81" si="61">J80+K80</f>
        <v>0</v>
      </c>
      <c r="M80" s="230"/>
      <c r="N80" s="45"/>
      <c r="O80" s="705">
        <f t="shared" ref="O80:O81" si="62">M80+N80</f>
        <v>0</v>
      </c>
      <c r="P80" s="291"/>
    </row>
    <row r="81" spans="1:16" hidden="1" x14ac:dyDescent="0.25">
      <c r="A81" s="30">
        <v>2122</v>
      </c>
      <c r="B81" s="43" t="s">
        <v>78</v>
      </c>
      <c r="C81" s="190">
        <f t="shared" si="22"/>
        <v>0</v>
      </c>
      <c r="D81" s="264">
        <v>0</v>
      </c>
      <c r="E81" s="45"/>
      <c r="F81" s="928">
        <f t="shared" si="59"/>
        <v>0</v>
      </c>
      <c r="G81" s="230">
        <v>0</v>
      </c>
      <c r="H81" s="45"/>
      <c r="I81" s="1174">
        <f t="shared" si="60"/>
        <v>0</v>
      </c>
      <c r="J81" s="264"/>
      <c r="K81" s="45"/>
      <c r="L81" s="700">
        <f t="shared" si="61"/>
        <v>0</v>
      </c>
      <c r="M81" s="230"/>
      <c r="N81" s="45"/>
      <c r="O81" s="705">
        <f t="shared" si="62"/>
        <v>0</v>
      </c>
      <c r="P81" s="291"/>
    </row>
    <row r="82" spans="1:16" x14ac:dyDescent="0.25">
      <c r="A82" s="35">
        <v>2200</v>
      </c>
      <c r="B82" s="72" t="s">
        <v>80</v>
      </c>
      <c r="C82" s="898">
        <f t="shared" si="22"/>
        <v>423426</v>
      </c>
      <c r="D82" s="228">
        <f>SUM(D83,D88,D94,D102,D111,D115,D121,D127)</f>
        <v>21226</v>
      </c>
      <c r="E82" s="38">
        <f t="shared" ref="E82" si="63">SUM(E83,E88,E94,E102,E111,E115,E121,E127)</f>
        <v>0</v>
      </c>
      <c r="F82" s="1170">
        <f>SUM(F83,F88,F94,F102,F111,F115,F121,F127)</f>
        <v>21226</v>
      </c>
      <c r="G82" s="228">
        <f>SUM(G83,G88,G94,G102,G111,G115,G121,G127)</f>
        <v>402200</v>
      </c>
      <c r="H82" s="38">
        <f t="shared" ref="H82:O82" si="64">SUM(H83,H88,H94,H102,H111,H115,H121,H127)</f>
        <v>0</v>
      </c>
      <c r="I82" s="1170">
        <f t="shared" si="64"/>
        <v>402200</v>
      </c>
      <c r="J82" s="228">
        <f t="shared" si="64"/>
        <v>0</v>
      </c>
      <c r="K82" s="38">
        <f t="shared" si="64"/>
        <v>0</v>
      </c>
      <c r="L82" s="175">
        <f t="shared" si="64"/>
        <v>0</v>
      </c>
      <c r="M82" s="228">
        <f t="shared" si="64"/>
        <v>0</v>
      </c>
      <c r="N82" s="38">
        <f t="shared" si="64"/>
        <v>0</v>
      </c>
      <c r="O82" s="175">
        <f t="shared" si="64"/>
        <v>0</v>
      </c>
      <c r="P82" s="1181"/>
    </row>
    <row r="83" spans="1:16" hidden="1" x14ac:dyDescent="0.25">
      <c r="A83" s="73">
        <v>2210</v>
      </c>
      <c r="B83" s="58" t="s">
        <v>81</v>
      </c>
      <c r="C83" s="195">
        <f t="shared" si="22"/>
        <v>0</v>
      </c>
      <c r="D83" s="86">
        <f>SUM(D84:D87)</f>
        <v>0</v>
      </c>
      <c r="E83" s="74">
        <f t="shared" ref="E83" si="65">SUM(E84:E87)</f>
        <v>0</v>
      </c>
      <c r="F83" s="1172">
        <f>SUM(F84:F87)</f>
        <v>0</v>
      </c>
      <c r="G83" s="229">
        <f>SUM(G84:G87)</f>
        <v>0</v>
      </c>
      <c r="H83" s="74">
        <f t="shared" ref="H83:O83" si="66">SUM(H84:H87)</f>
        <v>0</v>
      </c>
      <c r="I83" s="1173">
        <f t="shared" si="66"/>
        <v>0</v>
      </c>
      <c r="J83" s="86">
        <f t="shared" si="66"/>
        <v>0</v>
      </c>
      <c r="K83" s="74">
        <f t="shared" si="66"/>
        <v>0</v>
      </c>
      <c r="L83" s="174">
        <f t="shared" si="66"/>
        <v>0</v>
      </c>
      <c r="M83" s="229">
        <f t="shared" si="66"/>
        <v>0</v>
      </c>
      <c r="N83" s="74">
        <f t="shared" si="66"/>
        <v>0</v>
      </c>
      <c r="O83" s="154">
        <f t="shared" si="66"/>
        <v>0</v>
      </c>
      <c r="P83" s="907"/>
    </row>
    <row r="84" spans="1:16" hidden="1" x14ac:dyDescent="0.25">
      <c r="A84" s="27">
        <v>2211</v>
      </c>
      <c r="B84" s="40" t="s">
        <v>82</v>
      </c>
      <c r="C84" s="189">
        <f t="shared" si="22"/>
        <v>0</v>
      </c>
      <c r="D84" s="263">
        <v>0</v>
      </c>
      <c r="E84" s="42"/>
      <c r="F84" s="930">
        <f t="shared" ref="F84:F87" si="67">D84+E84</f>
        <v>0</v>
      </c>
      <c r="G84" s="220">
        <v>0</v>
      </c>
      <c r="H84" s="42"/>
      <c r="I84" s="1158">
        <f t="shared" ref="I84:I87" si="68">G84+H84</f>
        <v>0</v>
      </c>
      <c r="J84" s="263"/>
      <c r="K84" s="42"/>
      <c r="L84" s="699">
        <f t="shared" ref="L84:L87" si="69">J84+K84</f>
        <v>0</v>
      </c>
      <c r="M84" s="220"/>
      <c r="N84" s="42"/>
      <c r="O84" s="703">
        <f t="shared" ref="O84:O87" si="70">M84+N84</f>
        <v>0</v>
      </c>
      <c r="P84" s="290"/>
    </row>
    <row r="85" spans="1:16" ht="36" hidden="1" x14ac:dyDescent="0.25">
      <c r="A85" s="30">
        <v>2212</v>
      </c>
      <c r="B85" s="43" t="s">
        <v>83</v>
      </c>
      <c r="C85" s="190">
        <f t="shared" si="22"/>
        <v>0</v>
      </c>
      <c r="D85" s="264">
        <v>0</v>
      </c>
      <c r="E85" s="45"/>
      <c r="F85" s="928">
        <f t="shared" si="67"/>
        <v>0</v>
      </c>
      <c r="G85" s="230">
        <v>0</v>
      </c>
      <c r="H85" s="45"/>
      <c r="I85" s="1174">
        <f t="shared" si="68"/>
        <v>0</v>
      </c>
      <c r="J85" s="264"/>
      <c r="K85" s="45"/>
      <c r="L85" s="700">
        <f t="shared" si="69"/>
        <v>0</v>
      </c>
      <c r="M85" s="230"/>
      <c r="N85" s="45"/>
      <c r="O85" s="705">
        <f t="shared" si="70"/>
        <v>0</v>
      </c>
      <c r="P85" s="291"/>
    </row>
    <row r="86" spans="1:16" ht="24" hidden="1" x14ac:dyDescent="0.25">
      <c r="A86" s="30">
        <v>2214</v>
      </c>
      <c r="B86" s="43" t="s">
        <v>84</v>
      </c>
      <c r="C86" s="190">
        <f t="shared" si="22"/>
        <v>0</v>
      </c>
      <c r="D86" s="264">
        <v>0</v>
      </c>
      <c r="E86" s="45"/>
      <c r="F86" s="928">
        <f t="shared" si="67"/>
        <v>0</v>
      </c>
      <c r="G86" s="230">
        <v>0</v>
      </c>
      <c r="H86" s="45"/>
      <c r="I86" s="1174">
        <f t="shared" si="68"/>
        <v>0</v>
      </c>
      <c r="J86" s="264"/>
      <c r="K86" s="45"/>
      <c r="L86" s="700">
        <f t="shared" si="69"/>
        <v>0</v>
      </c>
      <c r="M86" s="230"/>
      <c r="N86" s="45"/>
      <c r="O86" s="705">
        <f t="shared" si="70"/>
        <v>0</v>
      </c>
      <c r="P86" s="291"/>
    </row>
    <row r="87" spans="1:16" hidden="1" x14ac:dyDescent="0.25">
      <c r="A87" s="30">
        <v>2219</v>
      </c>
      <c r="B87" s="43" t="s">
        <v>85</v>
      </c>
      <c r="C87" s="190">
        <f t="shared" si="22"/>
        <v>0</v>
      </c>
      <c r="D87" s="264">
        <v>0</v>
      </c>
      <c r="E87" s="45"/>
      <c r="F87" s="928">
        <f t="shared" si="67"/>
        <v>0</v>
      </c>
      <c r="G87" s="230">
        <v>0</v>
      </c>
      <c r="H87" s="45"/>
      <c r="I87" s="1174">
        <f t="shared" si="68"/>
        <v>0</v>
      </c>
      <c r="J87" s="264"/>
      <c r="K87" s="45"/>
      <c r="L87" s="700">
        <f t="shared" si="69"/>
        <v>0</v>
      </c>
      <c r="M87" s="230"/>
      <c r="N87" s="45"/>
      <c r="O87" s="705">
        <f t="shared" si="70"/>
        <v>0</v>
      </c>
      <c r="P87" s="291"/>
    </row>
    <row r="88" spans="1:16" hidden="1" x14ac:dyDescent="0.25">
      <c r="A88" s="75">
        <v>2220</v>
      </c>
      <c r="B88" s="43" t="s">
        <v>86</v>
      </c>
      <c r="C88" s="190">
        <f t="shared" si="22"/>
        <v>0</v>
      </c>
      <c r="D88" s="132">
        <f>SUM(D89:D93)</f>
        <v>0</v>
      </c>
      <c r="E88" s="76">
        <f t="shared" ref="E88" si="71">SUM(E89:E93)</f>
        <v>0</v>
      </c>
      <c r="F88" s="1175">
        <f>SUM(F89:F93)</f>
        <v>0</v>
      </c>
      <c r="G88" s="231">
        <f>SUM(G89:G93)</f>
        <v>0</v>
      </c>
      <c r="H88" s="76">
        <f t="shared" ref="H88:O88" si="72">SUM(H89:H93)</f>
        <v>0</v>
      </c>
      <c r="I88" s="1176">
        <f t="shared" si="72"/>
        <v>0</v>
      </c>
      <c r="J88" s="132">
        <f t="shared" si="72"/>
        <v>0</v>
      </c>
      <c r="K88" s="76">
        <f t="shared" si="72"/>
        <v>0</v>
      </c>
      <c r="L88" s="95">
        <f t="shared" si="72"/>
        <v>0</v>
      </c>
      <c r="M88" s="231">
        <f t="shared" si="72"/>
        <v>0</v>
      </c>
      <c r="N88" s="76">
        <f t="shared" si="72"/>
        <v>0</v>
      </c>
      <c r="O88" s="91">
        <f t="shared" si="72"/>
        <v>0</v>
      </c>
      <c r="P88" s="899"/>
    </row>
    <row r="89" spans="1:16" hidden="1" x14ac:dyDescent="0.25">
      <c r="A89" s="30">
        <v>2221</v>
      </c>
      <c r="B89" s="43" t="s">
        <v>305</v>
      </c>
      <c r="C89" s="190">
        <f t="shared" si="22"/>
        <v>0</v>
      </c>
      <c r="D89" s="264">
        <v>0</v>
      </c>
      <c r="E89" s="45"/>
      <c r="F89" s="928">
        <f t="shared" ref="F89:F93" si="73">D89+E89</f>
        <v>0</v>
      </c>
      <c r="G89" s="230">
        <v>0</v>
      </c>
      <c r="H89" s="45"/>
      <c r="I89" s="1174">
        <f t="shared" ref="I89:I93" si="74">G89+H89</f>
        <v>0</v>
      </c>
      <c r="J89" s="264"/>
      <c r="K89" s="45"/>
      <c r="L89" s="700">
        <f t="shared" ref="L89:L93" si="75">J89+K89</f>
        <v>0</v>
      </c>
      <c r="M89" s="230"/>
      <c r="N89" s="45"/>
      <c r="O89" s="705">
        <f t="shared" ref="O89:O93" si="76">M89+N89</f>
        <v>0</v>
      </c>
      <c r="P89" s="291"/>
    </row>
    <row r="90" spans="1:16" hidden="1" x14ac:dyDescent="0.25">
      <c r="A90" s="30">
        <v>2222</v>
      </c>
      <c r="B90" s="43" t="s">
        <v>87</v>
      </c>
      <c r="C90" s="190">
        <f t="shared" si="22"/>
        <v>0</v>
      </c>
      <c r="D90" s="264">
        <v>0</v>
      </c>
      <c r="E90" s="45"/>
      <c r="F90" s="928">
        <f t="shared" si="73"/>
        <v>0</v>
      </c>
      <c r="G90" s="230">
        <v>0</v>
      </c>
      <c r="H90" s="45"/>
      <c r="I90" s="1174">
        <f t="shared" si="74"/>
        <v>0</v>
      </c>
      <c r="J90" s="264"/>
      <c r="K90" s="45"/>
      <c r="L90" s="700">
        <f t="shared" si="75"/>
        <v>0</v>
      </c>
      <c r="M90" s="230"/>
      <c r="N90" s="45"/>
      <c r="O90" s="705">
        <f t="shared" si="76"/>
        <v>0</v>
      </c>
      <c r="P90" s="291"/>
    </row>
    <row r="91" spans="1:16" hidden="1" x14ac:dyDescent="0.25">
      <c r="A91" s="30">
        <v>2223</v>
      </c>
      <c r="B91" s="43" t="s">
        <v>88</v>
      </c>
      <c r="C91" s="190">
        <f t="shared" si="22"/>
        <v>0</v>
      </c>
      <c r="D91" s="264">
        <v>0</v>
      </c>
      <c r="E91" s="45"/>
      <c r="F91" s="928">
        <f t="shared" si="73"/>
        <v>0</v>
      </c>
      <c r="G91" s="230">
        <v>0</v>
      </c>
      <c r="H91" s="45"/>
      <c r="I91" s="1174">
        <f t="shared" si="74"/>
        <v>0</v>
      </c>
      <c r="J91" s="264"/>
      <c r="K91" s="45"/>
      <c r="L91" s="700">
        <f t="shared" si="75"/>
        <v>0</v>
      </c>
      <c r="M91" s="230"/>
      <c r="N91" s="45"/>
      <c r="O91" s="705">
        <f t="shared" si="76"/>
        <v>0</v>
      </c>
      <c r="P91" s="291"/>
    </row>
    <row r="92" spans="1:16" ht="36" hidden="1" x14ac:dyDescent="0.25">
      <c r="A92" s="30">
        <v>2224</v>
      </c>
      <c r="B92" s="43" t="s">
        <v>89</v>
      </c>
      <c r="C92" s="190">
        <f t="shared" si="22"/>
        <v>0</v>
      </c>
      <c r="D92" s="264">
        <v>0</v>
      </c>
      <c r="E92" s="45"/>
      <c r="F92" s="928">
        <f t="shared" si="73"/>
        <v>0</v>
      </c>
      <c r="G92" s="230">
        <v>0</v>
      </c>
      <c r="H92" s="45"/>
      <c r="I92" s="1174">
        <f t="shared" si="74"/>
        <v>0</v>
      </c>
      <c r="J92" s="264"/>
      <c r="K92" s="45"/>
      <c r="L92" s="700">
        <f t="shared" si="75"/>
        <v>0</v>
      </c>
      <c r="M92" s="230"/>
      <c r="N92" s="45"/>
      <c r="O92" s="705">
        <f t="shared" si="76"/>
        <v>0</v>
      </c>
      <c r="P92" s="291"/>
    </row>
    <row r="93" spans="1:16" ht="24" hidden="1" x14ac:dyDescent="0.25">
      <c r="A93" s="30">
        <v>2229</v>
      </c>
      <c r="B93" s="43" t="s">
        <v>90</v>
      </c>
      <c r="C93" s="190">
        <f t="shared" si="22"/>
        <v>0</v>
      </c>
      <c r="D93" s="264">
        <v>0</v>
      </c>
      <c r="E93" s="45"/>
      <c r="F93" s="928">
        <f t="shared" si="73"/>
        <v>0</v>
      </c>
      <c r="G93" s="230">
        <v>0</v>
      </c>
      <c r="H93" s="45"/>
      <c r="I93" s="1174">
        <f t="shared" si="74"/>
        <v>0</v>
      </c>
      <c r="J93" s="264"/>
      <c r="K93" s="45"/>
      <c r="L93" s="700">
        <f t="shared" si="75"/>
        <v>0</v>
      </c>
      <c r="M93" s="230"/>
      <c r="N93" s="45"/>
      <c r="O93" s="705">
        <f t="shared" si="76"/>
        <v>0</v>
      </c>
      <c r="P93" s="291"/>
    </row>
    <row r="94" spans="1:16" ht="24" x14ac:dyDescent="0.25">
      <c r="A94" s="75">
        <v>2230</v>
      </c>
      <c r="B94" s="43" t="s">
        <v>91</v>
      </c>
      <c r="C94" s="899">
        <f t="shared" si="22"/>
        <v>1226</v>
      </c>
      <c r="D94" s="231">
        <f>SUM(D95:D101)</f>
        <v>1226</v>
      </c>
      <c r="E94" s="76">
        <f t="shared" ref="E94" si="77">SUM(E95:E101)</f>
        <v>0</v>
      </c>
      <c r="F94" s="1175">
        <f>SUM(F95:F101)</f>
        <v>1226</v>
      </c>
      <c r="G94" s="231">
        <f>SUM(G95:G101)</f>
        <v>0</v>
      </c>
      <c r="H94" s="76">
        <f t="shared" ref="H94:N94" si="78">SUM(H95:H101)</f>
        <v>0</v>
      </c>
      <c r="I94" s="1175">
        <f t="shared" si="78"/>
        <v>0</v>
      </c>
      <c r="J94" s="231">
        <f t="shared" si="78"/>
        <v>0</v>
      </c>
      <c r="K94" s="76">
        <f t="shared" si="78"/>
        <v>0</v>
      </c>
      <c r="L94" s="95">
        <f t="shared" si="78"/>
        <v>0</v>
      </c>
      <c r="M94" s="231">
        <f t="shared" si="78"/>
        <v>0</v>
      </c>
      <c r="N94" s="76">
        <f t="shared" si="78"/>
        <v>0</v>
      </c>
      <c r="O94" s="95">
        <f>SUM(O95:O101)</f>
        <v>0</v>
      </c>
      <c r="P94" s="1175"/>
    </row>
    <row r="95" spans="1:16" hidden="1" x14ac:dyDescent="0.25">
      <c r="A95" s="30">
        <v>2231</v>
      </c>
      <c r="B95" s="43" t="s">
        <v>92</v>
      </c>
      <c r="C95" s="190">
        <f t="shared" si="22"/>
        <v>0</v>
      </c>
      <c r="D95" s="264">
        <v>0</v>
      </c>
      <c r="E95" s="45"/>
      <c r="F95" s="928">
        <f t="shared" ref="F95:F101" si="79">D95+E95</f>
        <v>0</v>
      </c>
      <c r="G95" s="230">
        <v>0</v>
      </c>
      <c r="H95" s="45"/>
      <c r="I95" s="1174">
        <f t="shared" ref="I95:I101" si="80">G95+H95</f>
        <v>0</v>
      </c>
      <c r="J95" s="264"/>
      <c r="K95" s="45"/>
      <c r="L95" s="700">
        <f t="shared" ref="L95:L101" si="81">J95+K95</f>
        <v>0</v>
      </c>
      <c r="M95" s="230"/>
      <c r="N95" s="45"/>
      <c r="O95" s="705">
        <f t="shared" ref="O95:O101" si="82">M95+N95</f>
        <v>0</v>
      </c>
      <c r="P95" s="291"/>
    </row>
    <row r="96" spans="1:16" ht="24" x14ac:dyDescent="0.25">
      <c r="A96" s="30">
        <v>2232</v>
      </c>
      <c r="B96" s="43" t="s">
        <v>93</v>
      </c>
      <c r="C96" s="899">
        <f t="shared" si="22"/>
        <v>680</v>
      </c>
      <c r="D96" s="230">
        <v>680</v>
      </c>
      <c r="E96" s="45"/>
      <c r="F96" s="928">
        <f t="shared" si="79"/>
        <v>680</v>
      </c>
      <c r="G96" s="230">
        <v>0</v>
      </c>
      <c r="H96" s="45"/>
      <c r="I96" s="928">
        <f t="shared" si="80"/>
        <v>0</v>
      </c>
      <c r="J96" s="230"/>
      <c r="K96" s="45"/>
      <c r="L96" s="700">
        <f t="shared" si="81"/>
        <v>0</v>
      </c>
      <c r="M96" s="230"/>
      <c r="N96" s="45"/>
      <c r="O96" s="700">
        <f t="shared" si="82"/>
        <v>0</v>
      </c>
      <c r="P96" s="928"/>
    </row>
    <row r="97" spans="1:16" hidden="1" x14ac:dyDescent="0.25">
      <c r="A97" s="27">
        <v>2233</v>
      </c>
      <c r="B97" s="40" t="s">
        <v>94</v>
      </c>
      <c r="C97" s="189">
        <f t="shared" si="22"/>
        <v>0</v>
      </c>
      <c r="D97" s="263">
        <v>0</v>
      </c>
      <c r="E97" s="42"/>
      <c r="F97" s="930">
        <f t="shared" si="79"/>
        <v>0</v>
      </c>
      <c r="G97" s="220">
        <v>0</v>
      </c>
      <c r="H97" s="42"/>
      <c r="I97" s="1158">
        <f t="shared" si="80"/>
        <v>0</v>
      </c>
      <c r="J97" s="263"/>
      <c r="K97" s="42"/>
      <c r="L97" s="699">
        <f t="shared" si="81"/>
        <v>0</v>
      </c>
      <c r="M97" s="220"/>
      <c r="N97" s="42"/>
      <c r="O97" s="703">
        <f t="shared" si="82"/>
        <v>0</v>
      </c>
      <c r="P97" s="290"/>
    </row>
    <row r="98" spans="1:16" ht="24" hidden="1" x14ac:dyDescent="0.25">
      <c r="A98" s="30">
        <v>2234</v>
      </c>
      <c r="B98" s="43" t="s">
        <v>95</v>
      </c>
      <c r="C98" s="190">
        <f t="shared" si="22"/>
        <v>0</v>
      </c>
      <c r="D98" s="264">
        <v>0</v>
      </c>
      <c r="E98" s="45"/>
      <c r="F98" s="928">
        <f t="shared" si="79"/>
        <v>0</v>
      </c>
      <c r="G98" s="230">
        <v>0</v>
      </c>
      <c r="H98" s="45"/>
      <c r="I98" s="1174">
        <f t="shared" si="80"/>
        <v>0</v>
      </c>
      <c r="J98" s="264"/>
      <c r="K98" s="45"/>
      <c r="L98" s="700">
        <f t="shared" si="81"/>
        <v>0</v>
      </c>
      <c r="M98" s="230"/>
      <c r="N98" s="45"/>
      <c r="O98" s="705">
        <f t="shared" si="82"/>
        <v>0</v>
      </c>
      <c r="P98" s="291"/>
    </row>
    <row r="99" spans="1:16" ht="24" hidden="1" x14ac:dyDescent="0.25">
      <c r="A99" s="30">
        <v>2235</v>
      </c>
      <c r="B99" s="43" t="s">
        <v>96</v>
      </c>
      <c r="C99" s="190">
        <f t="shared" si="22"/>
        <v>0</v>
      </c>
      <c r="D99" s="264">
        <v>0</v>
      </c>
      <c r="E99" s="45"/>
      <c r="F99" s="928">
        <f t="shared" si="79"/>
        <v>0</v>
      </c>
      <c r="G99" s="230">
        <v>0</v>
      </c>
      <c r="H99" s="45"/>
      <c r="I99" s="1174">
        <f t="shared" si="80"/>
        <v>0</v>
      </c>
      <c r="J99" s="264"/>
      <c r="K99" s="45"/>
      <c r="L99" s="700">
        <f t="shared" si="81"/>
        <v>0</v>
      </c>
      <c r="M99" s="230"/>
      <c r="N99" s="45"/>
      <c r="O99" s="705">
        <f t="shared" si="82"/>
        <v>0</v>
      </c>
      <c r="P99" s="291"/>
    </row>
    <row r="100" spans="1:16" hidden="1" x14ac:dyDescent="0.25">
      <c r="A100" s="30">
        <v>2236</v>
      </c>
      <c r="B100" s="43" t="s">
        <v>97</v>
      </c>
      <c r="C100" s="190">
        <f t="shared" si="22"/>
        <v>0</v>
      </c>
      <c r="D100" s="264">
        <v>0</v>
      </c>
      <c r="E100" s="45"/>
      <c r="F100" s="928">
        <f t="shared" si="79"/>
        <v>0</v>
      </c>
      <c r="G100" s="230">
        <v>0</v>
      </c>
      <c r="H100" s="45"/>
      <c r="I100" s="1174">
        <f t="shared" si="80"/>
        <v>0</v>
      </c>
      <c r="J100" s="264"/>
      <c r="K100" s="45"/>
      <c r="L100" s="700">
        <f t="shared" si="81"/>
        <v>0</v>
      </c>
      <c r="M100" s="230"/>
      <c r="N100" s="45"/>
      <c r="O100" s="705">
        <f t="shared" si="82"/>
        <v>0</v>
      </c>
      <c r="P100" s="291"/>
    </row>
    <row r="101" spans="1:16" x14ac:dyDescent="0.25">
      <c r="A101" s="30">
        <v>2239</v>
      </c>
      <c r="B101" s="43" t="s">
        <v>98</v>
      </c>
      <c r="C101" s="899">
        <f t="shared" si="22"/>
        <v>546</v>
      </c>
      <c r="D101" s="230">
        <v>546</v>
      </c>
      <c r="E101" s="45"/>
      <c r="F101" s="928">
        <f t="shared" si="79"/>
        <v>546</v>
      </c>
      <c r="G101" s="230">
        <v>0</v>
      </c>
      <c r="H101" s="45"/>
      <c r="I101" s="928">
        <f t="shared" si="80"/>
        <v>0</v>
      </c>
      <c r="J101" s="230"/>
      <c r="K101" s="45"/>
      <c r="L101" s="700">
        <f t="shared" si="81"/>
        <v>0</v>
      </c>
      <c r="M101" s="230"/>
      <c r="N101" s="45"/>
      <c r="O101" s="700">
        <f t="shared" si="82"/>
        <v>0</v>
      </c>
      <c r="P101" s="928"/>
    </row>
    <row r="102" spans="1:16" ht="24" x14ac:dyDescent="0.25">
      <c r="A102" s="75">
        <v>2240</v>
      </c>
      <c r="B102" s="43" t="s">
        <v>99</v>
      </c>
      <c r="C102" s="899">
        <f t="shared" si="22"/>
        <v>422200</v>
      </c>
      <c r="D102" s="231">
        <f>SUM(D103:D110)</f>
        <v>20000</v>
      </c>
      <c r="E102" s="76">
        <f t="shared" ref="E102" si="83">SUM(E103:E110)</f>
        <v>0</v>
      </c>
      <c r="F102" s="1175">
        <f>SUM(F103:F110)</f>
        <v>20000</v>
      </c>
      <c r="G102" s="231">
        <f>SUM(G103:G110)</f>
        <v>402200</v>
      </c>
      <c r="H102" s="76">
        <f t="shared" ref="H102:N102" si="84">SUM(H103:H110)</f>
        <v>0</v>
      </c>
      <c r="I102" s="1175">
        <f t="shared" si="84"/>
        <v>402200</v>
      </c>
      <c r="J102" s="231">
        <f t="shared" si="84"/>
        <v>0</v>
      </c>
      <c r="K102" s="76">
        <f t="shared" si="84"/>
        <v>0</v>
      </c>
      <c r="L102" s="95">
        <f t="shared" si="84"/>
        <v>0</v>
      </c>
      <c r="M102" s="231">
        <f t="shared" si="84"/>
        <v>0</v>
      </c>
      <c r="N102" s="76">
        <f t="shared" si="84"/>
        <v>0</v>
      </c>
      <c r="O102" s="95">
        <f>SUM(O103:O110)</f>
        <v>0</v>
      </c>
      <c r="P102" s="1175"/>
    </row>
    <row r="103" spans="1:16" hidden="1" x14ac:dyDescent="0.25">
      <c r="A103" s="30">
        <v>2241</v>
      </c>
      <c r="B103" s="43" t="s">
        <v>100</v>
      </c>
      <c r="C103" s="190">
        <f t="shared" si="22"/>
        <v>0</v>
      </c>
      <c r="D103" s="264">
        <v>0</v>
      </c>
      <c r="E103" s="45"/>
      <c r="F103" s="928">
        <f t="shared" ref="F103:F110" si="85">D103+E103</f>
        <v>0</v>
      </c>
      <c r="G103" s="230">
        <v>0</v>
      </c>
      <c r="H103" s="45"/>
      <c r="I103" s="1174">
        <f t="shared" ref="I103:I110" si="86">G103+H103</f>
        <v>0</v>
      </c>
      <c r="J103" s="264"/>
      <c r="K103" s="45"/>
      <c r="L103" s="700">
        <f t="shared" ref="L103:L110" si="87">J103+K103</f>
        <v>0</v>
      </c>
      <c r="M103" s="230"/>
      <c r="N103" s="45"/>
      <c r="O103" s="705">
        <f t="shared" ref="O103:O110" si="88">M103+N103</f>
        <v>0</v>
      </c>
      <c r="P103" s="291"/>
    </row>
    <row r="104" spans="1:16" hidden="1" x14ac:dyDescent="0.25">
      <c r="A104" s="30">
        <v>2242</v>
      </c>
      <c r="B104" s="43" t="s">
        <v>101</v>
      </c>
      <c r="C104" s="190">
        <f t="shared" si="22"/>
        <v>0</v>
      </c>
      <c r="D104" s="264">
        <v>0</v>
      </c>
      <c r="E104" s="45"/>
      <c r="F104" s="928">
        <f t="shared" si="85"/>
        <v>0</v>
      </c>
      <c r="G104" s="230">
        <v>0</v>
      </c>
      <c r="H104" s="45"/>
      <c r="I104" s="1174">
        <f t="shared" si="86"/>
        <v>0</v>
      </c>
      <c r="J104" s="264"/>
      <c r="K104" s="45"/>
      <c r="L104" s="700">
        <f t="shared" si="87"/>
        <v>0</v>
      </c>
      <c r="M104" s="230"/>
      <c r="N104" s="45"/>
      <c r="O104" s="705">
        <f t="shared" si="88"/>
        <v>0</v>
      </c>
      <c r="P104" s="291"/>
    </row>
    <row r="105" spans="1:16" ht="24" hidden="1" x14ac:dyDescent="0.25">
      <c r="A105" s="30">
        <v>2243</v>
      </c>
      <c r="B105" s="43" t="s">
        <v>102</v>
      </c>
      <c r="C105" s="190">
        <f t="shared" si="22"/>
        <v>0</v>
      </c>
      <c r="D105" s="264">
        <v>0</v>
      </c>
      <c r="E105" s="45"/>
      <c r="F105" s="928">
        <f t="shared" si="85"/>
        <v>0</v>
      </c>
      <c r="G105" s="230">
        <v>0</v>
      </c>
      <c r="H105" s="45"/>
      <c r="I105" s="1174">
        <f t="shared" si="86"/>
        <v>0</v>
      </c>
      <c r="J105" s="264"/>
      <c r="K105" s="45"/>
      <c r="L105" s="700">
        <f t="shared" si="87"/>
        <v>0</v>
      </c>
      <c r="M105" s="230"/>
      <c r="N105" s="45"/>
      <c r="O105" s="705">
        <f t="shared" si="88"/>
        <v>0</v>
      </c>
      <c r="P105" s="291"/>
    </row>
    <row r="106" spans="1:16" hidden="1" x14ac:dyDescent="0.25">
      <c r="A106" s="30">
        <v>2244</v>
      </c>
      <c r="B106" s="43" t="s">
        <v>103</v>
      </c>
      <c r="C106" s="190">
        <f t="shared" si="22"/>
        <v>0</v>
      </c>
      <c r="D106" s="264">
        <v>0</v>
      </c>
      <c r="E106" s="45"/>
      <c r="F106" s="928">
        <f t="shared" si="85"/>
        <v>0</v>
      </c>
      <c r="G106" s="230">
        <v>0</v>
      </c>
      <c r="H106" s="45"/>
      <c r="I106" s="1174">
        <f t="shared" si="86"/>
        <v>0</v>
      </c>
      <c r="J106" s="264"/>
      <c r="K106" s="45"/>
      <c r="L106" s="700">
        <f t="shared" si="87"/>
        <v>0</v>
      </c>
      <c r="M106" s="230"/>
      <c r="N106" s="45"/>
      <c r="O106" s="705">
        <f t="shared" si="88"/>
        <v>0</v>
      </c>
      <c r="P106" s="291"/>
    </row>
    <row r="107" spans="1:16" x14ac:dyDescent="0.25">
      <c r="A107" s="30">
        <v>2246</v>
      </c>
      <c r="B107" s="43" t="s">
        <v>104</v>
      </c>
      <c r="C107" s="899">
        <f t="shared" si="22"/>
        <v>422200</v>
      </c>
      <c r="D107" s="230">
        <v>20000</v>
      </c>
      <c r="E107" s="45"/>
      <c r="F107" s="928">
        <f t="shared" si="85"/>
        <v>20000</v>
      </c>
      <c r="G107" s="230">
        <v>402200</v>
      </c>
      <c r="H107" s="45"/>
      <c r="I107" s="928">
        <f t="shared" si="86"/>
        <v>402200</v>
      </c>
      <c r="J107" s="230"/>
      <c r="K107" s="45"/>
      <c r="L107" s="700">
        <f t="shared" si="87"/>
        <v>0</v>
      </c>
      <c r="M107" s="230"/>
      <c r="N107" s="45"/>
      <c r="O107" s="700">
        <f t="shared" si="88"/>
        <v>0</v>
      </c>
      <c r="P107" s="928"/>
    </row>
    <row r="108" spans="1:16" hidden="1" x14ac:dyDescent="0.25">
      <c r="A108" s="30">
        <v>2247</v>
      </c>
      <c r="B108" s="43" t="s">
        <v>105</v>
      </c>
      <c r="C108" s="190">
        <f t="shared" si="22"/>
        <v>0</v>
      </c>
      <c r="D108" s="264">
        <v>0</v>
      </c>
      <c r="E108" s="45"/>
      <c r="F108" s="928">
        <f t="shared" si="85"/>
        <v>0</v>
      </c>
      <c r="G108" s="230">
        <v>0</v>
      </c>
      <c r="H108" s="45"/>
      <c r="I108" s="1174">
        <f t="shared" si="86"/>
        <v>0</v>
      </c>
      <c r="J108" s="264"/>
      <c r="K108" s="45"/>
      <c r="L108" s="700">
        <f t="shared" si="87"/>
        <v>0</v>
      </c>
      <c r="M108" s="230"/>
      <c r="N108" s="45"/>
      <c r="O108" s="705">
        <f t="shared" si="88"/>
        <v>0</v>
      </c>
      <c r="P108" s="291"/>
    </row>
    <row r="109" spans="1:16" ht="24" hidden="1" x14ac:dyDescent="0.25">
      <c r="A109" s="30">
        <v>2248</v>
      </c>
      <c r="B109" s="43" t="s">
        <v>106</v>
      </c>
      <c r="C109" s="190">
        <f t="shared" si="22"/>
        <v>0</v>
      </c>
      <c r="D109" s="264">
        <v>0</v>
      </c>
      <c r="E109" s="45"/>
      <c r="F109" s="928">
        <f t="shared" si="85"/>
        <v>0</v>
      </c>
      <c r="G109" s="230">
        <v>0</v>
      </c>
      <c r="H109" s="45"/>
      <c r="I109" s="1174">
        <f t="shared" si="86"/>
        <v>0</v>
      </c>
      <c r="J109" s="264"/>
      <c r="K109" s="45"/>
      <c r="L109" s="700">
        <f t="shared" si="87"/>
        <v>0</v>
      </c>
      <c r="M109" s="230"/>
      <c r="N109" s="45"/>
      <c r="O109" s="705">
        <f t="shared" si="88"/>
        <v>0</v>
      </c>
      <c r="P109" s="291"/>
    </row>
    <row r="110" spans="1:16" ht="24" hidden="1" x14ac:dyDescent="0.25">
      <c r="A110" s="30">
        <v>2249</v>
      </c>
      <c r="B110" s="43" t="s">
        <v>107</v>
      </c>
      <c r="C110" s="190">
        <f t="shared" si="22"/>
        <v>0</v>
      </c>
      <c r="D110" s="264">
        <v>0</v>
      </c>
      <c r="E110" s="45"/>
      <c r="F110" s="928">
        <f t="shared" si="85"/>
        <v>0</v>
      </c>
      <c r="G110" s="230">
        <v>0</v>
      </c>
      <c r="H110" s="45"/>
      <c r="I110" s="1174">
        <f t="shared" si="86"/>
        <v>0</v>
      </c>
      <c r="J110" s="264"/>
      <c r="K110" s="45"/>
      <c r="L110" s="700">
        <f t="shared" si="87"/>
        <v>0</v>
      </c>
      <c r="M110" s="230"/>
      <c r="N110" s="45"/>
      <c r="O110" s="705">
        <f t="shared" si="88"/>
        <v>0</v>
      </c>
      <c r="P110" s="291"/>
    </row>
    <row r="111" spans="1:16" hidden="1" x14ac:dyDescent="0.25">
      <c r="A111" s="75">
        <v>2250</v>
      </c>
      <c r="B111" s="43" t="s">
        <v>108</v>
      </c>
      <c r="C111" s="190">
        <f t="shared" si="22"/>
        <v>0</v>
      </c>
      <c r="D111" s="132">
        <f>SUM(D112:D114)</f>
        <v>0</v>
      </c>
      <c r="E111" s="76">
        <f t="shared" ref="E111" si="89">SUM(E112:E114)</f>
        <v>0</v>
      </c>
      <c r="F111" s="1175">
        <f>SUM(F112:F114)</f>
        <v>0</v>
      </c>
      <c r="G111" s="231">
        <f>SUM(G112:G114)</f>
        <v>0</v>
      </c>
      <c r="H111" s="76">
        <f t="shared" ref="H111:N111" si="90">SUM(H112:H114)</f>
        <v>0</v>
      </c>
      <c r="I111" s="1176">
        <f t="shared" si="90"/>
        <v>0</v>
      </c>
      <c r="J111" s="132">
        <f t="shared" si="90"/>
        <v>0</v>
      </c>
      <c r="K111" s="76">
        <f t="shared" si="90"/>
        <v>0</v>
      </c>
      <c r="L111" s="95">
        <f t="shared" si="90"/>
        <v>0</v>
      </c>
      <c r="M111" s="231">
        <f t="shared" si="90"/>
        <v>0</v>
      </c>
      <c r="N111" s="76">
        <f t="shared" si="90"/>
        <v>0</v>
      </c>
      <c r="O111" s="91">
        <f>SUM(O112:O114)</f>
        <v>0</v>
      </c>
      <c r="P111" s="899"/>
    </row>
    <row r="112" spans="1:16" hidden="1" x14ac:dyDescent="0.25">
      <c r="A112" s="30">
        <v>2251</v>
      </c>
      <c r="B112" s="43" t="s">
        <v>109</v>
      </c>
      <c r="C112" s="190">
        <f t="shared" si="22"/>
        <v>0</v>
      </c>
      <c r="D112" s="264">
        <v>0</v>
      </c>
      <c r="E112" s="45"/>
      <c r="F112" s="928">
        <f t="shared" ref="F112:F114" si="91">D112+E112</f>
        <v>0</v>
      </c>
      <c r="G112" s="230">
        <v>0</v>
      </c>
      <c r="H112" s="45"/>
      <c r="I112" s="1174">
        <f t="shared" ref="I112:I114" si="92">G112+H112</f>
        <v>0</v>
      </c>
      <c r="J112" s="264"/>
      <c r="K112" s="45"/>
      <c r="L112" s="700">
        <f t="shared" ref="L112:L114" si="93">J112+K112</f>
        <v>0</v>
      </c>
      <c r="M112" s="230"/>
      <c r="N112" s="45"/>
      <c r="O112" s="705">
        <f t="shared" ref="O112:O114" si="94">M112+N112</f>
        <v>0</v>
      </c>
      <c r="P112" s="291"/>
    </row>
    <row r="113" spans="1:16" hidden="1" x14ac:dyDescent="0.25">
      <c r="A113" s="30">
        <v>2252</v>
      </c>
      <c r="B113" s="43" t="s">
        <v>110</v>
      </c>
      <c r="C113" s="190">
        <f t="shared" ref="C113:C176" si="95">SUM(F113,I113,L113,O113)</f>
        <v>0</v>
      </c>
      <c r="D113" s="264">
        <v>0</v>
      </c>
      <c r="E113" s="45"/>
      <c r="F113" s="928">
        <f t="shared" si="91"/>
        <v>0</v>
      </c>
      <c r="G113" s="230">
        <v>0</v>
      </c>
      <c r="H113" s="45"/>
      <c r="I113" s="1174">
        <f t="shared" si="92"/>
        <v>0</v>
      </c>
      <c r="J113" s="264"/>
      <c r="K113" s="45"/>
      <c r="L113" s="700">
        <f t="shared" si="93"/>
        <v>0</v>
      </c>
      <c r="M113" s="230"/>
      <c r="N113" s="45"/>
      <c r="O113" s="705">
        <f t="shared" si="94"/>
        <v>0</v>
      </c>
      <c r="P113" s="291"/>
    </row>
    <row r="114" spans="1:16" hidden="1" x14ac:dyDescent="0.25">
      <c r="A114" s="30">
        <v>2259</v>
      </c>
      <c r="B114" s="43" t="s">
        <v>111</v>
      </c>
      <c r="C114" s="190">
        <f t="shared" si="95"/>
        <v>0</v>
      </c>
      <c r="D114" s="264">
        <v>0</v>
      </c>
      <c r="E114" s="45"/>
      <c r="F114" s="928">
        <f t="shared" si="91"/>
        <v>0</v>
      </c>
      <c r="G114" s="230">
        <v>0</v>
      </c>
      <c r="H114" s="45"/>
      <c r="I114" s="1174">
        <f t="shared" si="92"/>
        <v>0</v>
      </c>
      <c r="J114" s="264"/>
      <c r="K114" s="45"/>
      <c r="L114" s="700">
        <f t="shared" si="93"/>
        <v>0</v>
      </c>
      <c r="M114" s="230"/>
      <c r="N114" s="45"/>
      <c r="O114" s="705">
        <f t="shared" si="94"/>
        <v>0</v>
      </c>
      <c r="P114" s="291"/>
    </row>
    <row r="115" spans="1:16" hidden="1" x14ac:dyDescent="0.25">
      <c r="A115" s="75">
        <v>2260</v>
      </c>
      <c r="B115" s="43" t="s">
        <v>112</v>
      </c>
      <c r="C115" s="190">
        <f t="shared" si="95"/>
        <v>0</v>
      </c>
      <c r="D115" s="132">
        <f>SUM(D116:D120)</f>
        <v>0</v>
      </c>
      <c r="E115" s="76">
        <f t="shared" ref="E115" si="96">SUM(E116:E120)</f>
        <v>0</v>
      </c>
      <c r="F115" s="1175">
        <f>SUM(F116:F120)</f>
        <v>0</v>
      </c>
      <c r="G115" s="231">
        <f>SUM(G116:G120)</f>
        <v>0</v>
      </c>
      <c r="H115" s="76">
        <f t="shared" ref="H115:N115" si="97">SUM(H116:H120)</f>
        <v>0</v>
      </c>
      <c r="I115" s="1176">
        <f t="shared" si="97"/>
        <v>0</v>
      </c>
      <c r="J115" s="132">
        <f t="shared" si="97"/>
        <v>0</v>
      </c>
      <c r="K115" s="76">
        <f t="shared" si="97"/>
        <v>0</v>
      </c>
      <c r="L115" s="95">
        <f t="shared" si="97"/>
        <v>0</v>
      </c>
      <c r="M115" s="231">
        <f t="shared" si="97"/>
        <v>0</v>
      </c>
      <c r="N115" s="76">
        <f t="shared" si="97"/>
        <v>0</v>
      </c>
      <c r="O115" s="91">
        <f>SUM(O116:O120)</f>
        <v>0</v>
      </c>
      <c r="P115" s="899"/>
    </row>
    <row r="116" spans="1:16" hidden="1" x14ac:dyDescent="0.25">
      <c r="A116" s="30">
        <v>2261</v>
      </c>
      <c r="B116" s="43" t="s">
        <v>113</v>
      </c>
      <c r="C116" s="190">
        <f t="shared" si="95"/>
        <v>0</v>
      </c>
      <c r="D116" s="264">
        <v>0</v>
      </c>
      <c r="E116" s="45"/>
      <c r="F116" s="928">
        <f t="shared" ref="F116:F120" si="98">D116+E116</f>
        <v>0</v>
      </c>
      <c r="G116" s="230">
        <v>0</v>
      </c>
      <c r="H116" s="45"/>
      <c r="I116" s="1174">
        <f t="shared" ref="I116:I120" si="99">G116+H116</f>
        <v>0</v>
      </c>
      <c r="J116" s="264"/>
      <c r="K116" s="45"/>
      <c r="L116" s="700">
        <f t="shared" ref="L116:L120" si="100">J116+K116</f>
        <v>0</v>
      </c>
      <c r="M116" s="230"/>
      <c r="N116" s="45"/>
      <c r="O116" s="705">
        <f t="shared" ref="O116:O120" si="101">M116+N116</f>
        <v>0</v>
      </c>
      <c r="P116" s="291"/>
    </row>
    <row r="117" spans="1:16" hidden="1" x14ac:dyDescent="0.25">
      <c r="A117" s="30">
        <v>2262</v>
      </c>
      <c r="B117" s="43" t="s">
        <v>114</v>
      </c>
      <c r="C117" s="190">
        <f t="shared" si="95"/>
        <v>0</v>
      </c>
      <c r="D117" s="264">
        <v>0</v>
      </c>
      <c r="E117" s="45"/>
      <c r="F117" s="928">
        <f t="shared" si="98"/>
        <v>0</v>
      </c>
      <c r="G117" s="230">
        <v>0</v>
      </c>
      <c r="H117" s="45"/>
      <c r="I117" s="1174">
        <f t="shared" si="99"/>
        <v>0</v>
      </c>
      <c r="J117" s="264"/>
      <c r="K117" s="45"/>
      <c r="L117" s="700">
        <f t="shared" si="100"/>
        <v>0</v>
      </c>
      <c r="M117" s="230"/>
      <c r="N117" s="45"/>
      <c r="O117" s="705">
        <f t="shared" si="101"/>
        <v>0</v>
      </c>
      <c r="P117" s="291"/>
    </row>
    <row r="118" spans="1:16" hidden="1" x14ac:dyDescent="0.25">
      <c r="A118" s="30">
        <v>2263</v>
      </c>
      <c r="B118" s="43" t="s">
        <v>115</v>
      </c>
      <c r="C118" s="190">
        <f t="shared" si="95"/>
        <v>0</v>
      </c>
      <c r="D118" s="264">
        <v>0</v>
      </c>
      <c r="E118" s="45"/>
      <c r="F118" s="928">
        <f t="shared" si="98"/>
        <v>0</v>
      </c>
      <c r="G118" s="230">
        <v>0</v>
      </c>
      <c r="H118" s="45"/>
      <c r="I118" s="1174">
        <f t="shared" si="99"/>
        <v>0</v>
      </c>
      <c r="J118" s="264"/>
      <c r="K118" s="45"/>
      <c r="L118" s="700">
        <f t="shared" si="100"/>
        <v>0</v>
      </c>
      <c r="M118" s="230"/>
      <c r="N118" s="45"/>
      <c r="O118" s="705">
        <f t="shared" si="101"/>
        <v>0</v>
      </c>
      <c r="P118" s="291"/>
    </row>
    <row r="119" spans="1:16" hidden="1" x14ac:dyDescent="0.25">
      <c r="A119" s="30">
        <v>2264</v>
      </c>
      <c r="B119" s="43" t="s">
        <v>116</v>
      </c>
      <c r="C119" s="190">
        <f t="shared" si="95"/>
        <v>0</v>
      </c>
      <c r="D119" s="264">
        <v>0</v>
      </c>
      <c r="E119" s="45"/>
      <c r="F119" s="928">
        <f t="shared" si="98"/>
        <v>0</v>
      </c>
      <c r="G119" s="230">
        <v>0</v>
      </c>
      <c r="H119" s="45"/>
      <c r="I119" s="1174">
        <f t="shared" si="99"/>
        <v>0</v>
      </c>
      <c r="J119" s="264"/>
      <c r="K119" s="45"/>
      <c r="L119" s="700">
        <f t="shared" si="100"/>
        <v>0</v>
      </c>
      <c r="M119" s="230"/>
      <c r="N119" s="45"/>
      <c r="O119" s="705">
        <f t="shared" si="101"/>
        <v>0</v>
      </c>
      <c r="P119" s="291"/>
    </row>
    <row r="120" spans="1:16" hidden="1" x14ac:dyDescent="0.25">
      <c r="A120" s="30">
        <v>2269</v>
      </c>
      <c r="B120" s="43" t="s">
        <v>117</v>
      </c>
      <c r="C120" s="190">
        <f t="shared" si="95"/>
        <v>0</v>
      </c>
      <c r="D120" s="264">
        <v>0</v>
      </c>
      <c r="E120" s="45"/>
      <c r="F120" s="928">
        <f t="shared" si="98"/>
        <v>0</v>
      </c>
      <c r="G120" s="230">
        <v>0</v>
      </c>
      <c r="H120" s="45"/>
      <c r="I120" s="1174">
        <f t="shared" si="99"/>
        <v>0</v>
      </c>
      <c r="J120" s="264"/>
      <c r="K120" s="45"/>
      <c r="L120" s="700">
        <f t="shared" si="100"/>
        <v>0</v>
      </c>
      <c r="M120" s="230"/>
      <c r="N120" s="45"/>
      <c r="O120" s="705">
        <f t="shared" si="101"/>
        <v>0</v>
      </c>
      <c r="P120" s="291"/>
    </row>
    <row r="121" spans="1:16" hidden="1" x14ac:dyDescent="0.25">
      <c r="A121" s="75">
        <v>2270</v>
      </c>
      <c r="B121" s="43" t="s">
        <v>118</v>
      </c>
      <c r="C121" s="190">
        <f t="shared" si="95"/>
        <v>0</v>
      </c>
      <c r="D121" s="132">
        <f>SUM(D122:D126)</f>
        <v>0</v>
      </c>
      <c r="E121" s="76">
        <f t="shared" ref="E121" si="102">SUM(E122:E126)</f>
        <v>0</v>
      </c>
      <c r="F121" s="1175">
        <f>SUM(F122:F126)</f>
        <v>0</v>
      </c>
      <c r="G121" s="231">
        <f>SUM(G122:G126)</f>
        <v>0</v>
      </c>
      <c r="H121" s="76">
        <f t="shared" ref="H121:N121" si="103">SUM(H122:H126)</f>
        <v>0</v>
      </c>
      <c r="I121" s="1176">
        <f t="shared" si="103"/>
        <v>0</v>
      </c>
      <c r="J121" s="132">
        <f t="shared" si="103"/>
        <v>0</v>
      </c>
      <c r="K121" s="76">
        <f t="shared" si="103"/>
        <v>0</v>
      </c>
      <c r="L121" s="95">
        <f t="shared" si="103"/>
        <v>0</v>
      </c>
      <c r="M121" s="231">
        <f t="shared" si="103"/>
        <v>0</v>
      </c>
      <c r="N121" s="76">
        <f t="shared" si="103"/>
        <v>0</v>
      </c>
      <c r="O121" s="91">
        <f>SUM(O122:O126)</f>
        <v>0</v>
      </c>
      <c r="P121" s="899"/>
    </row>
    <row r="122" spans="1:16" hidden="1" x14ac:dyDescent="0.25">
      <c r="A122" s="30">
        <v>2272</v>
      </c>
      <c r="B122" s="94" t="s">
        <v>119</v>
      </c>
      <c r="C122" s="190">
        <f t="shared" si="95"/>
        <v>0</v>
      </c>
      <c r="D122" s="264">
        <v>0</v>
      </c>
      <c r="E122" s="45"/>
      <c r="F122" s="928">
        <f t="shared" ref="F122:F126" si="104">D122+E122</f>
        <v>0</v>
      </c>
      <c r="G122" s="230">
        <v>0</v>
      </c>
      <c r="H122" s="45"/>
      <c r="I122" s="1174">
        <f t="shared" ref="I122:I126" si="105">G122+H122</f>
        <v>0</v>
      </c>
      <c r="J122" s="264"/>
      <c r="K122" s="45"/>
      <c r="L122" s="700">
        <f t="shared" ref="L122:L126" si="106">J122+K122</f>
        <v>0</v>
      </c>
      <c r="M122" s="230"/>
      <c r="N122" s="45"/>
      <c r="O122" s="705">
        <f t="shared" ref="O122:O126" si="107">M122+N122</f>
        <v>0</v>
      </c>
      <c r="P122" s="291"/>
    </row>
    <row r="123" spans="1:16" hidden="1" x14ac:dyDescent="0.25">
      <c r="A123" s="30">
        <v>2274</v>
      </c>
      <c r="B123" s="120" t="s">
        <v>306</v>
      </c>
      <c r="C123" s="190">
        <f t="shared" si="95"/>
        <v>0</v>
      </c>
      <c r="D123" s="264">
        <v>0</v>
      </c>
      <c r="E123" s="45"/>
      <c r="F123" s="928">
        <f t="shared" si="104"/>
        <v>0</v>
      </c>
      <c r="G123" s="230">
        <v>0</v>
      </c>
      <c r="H123" s="45"/>
      <c r="I123" s="1174">
        <f t="shared" si="105"/>
        <v>0</v>
      </c>
      <c r="J123" s="264"/>
      <c r="K123" s="45"/>
      <c r="L123" s="700">
        <f t="shared" si="106"/>
        <v>0</v>
      </c>
      <c r="M123" s="230"/>
      <c r="N123" s="45"/>
      <c r="O123" s="705">
        <f t="shared" si="107"/>
        <v>0</v>
      </c>
      <c r="P123" s="291"/>
    </row>
    <row r="124" spans="1:16" hidden="1" x14ac:dyDescent="0.25">
      <c r="A124" s="30">
        <v>2275</v>
      </c>
      <c r="B124" s="43" t="s">
        <v>120</v>
      </c>
      <c r="C124" s="190">
        <f t="shared" si="95"/>
        <v>0</v>
      </c>
      <c r="D124" s="264">
        <v>0</v>
      </c>
      <c r="E124" s="45"/>
      <c r="F124" s="928">
        <f t="shared" si="104"/>
        <v>0</v>
      </c>
      <c r="G124" s="230">
        <v>0</v>
      </c>
      <c r="H124" s="45"/>
      <c r="I124" s="1174">
        <f t="shared" si="105"/>
        <v>0</v>
      </c>
      <c r="J124" s="264"/>
      <c r="K124" s="45"/>
      <c r="L124" s="700">
        <f t="shared" si="106"/>
        <v>0</v>
      </c>
      <c r="M124" s="230"/>
      <c r="N124" s="45"/>
      <c r="O124" s="705">
        <f t="shared" si="107"/>
        <v>0</v>
      </c>
      <c r="P124" s="291"/>
    </row>
    <row r="125" spans="1:16" ht="24" hidden="1" x14ac:dyDescent="0.25">
      <c r="A125" s="30">
        <v>2276</v>
      </c>
      <c r="B125" s="43" t="s">
        <v>121</v>
      </c>
      <c r="C125" s="190">
        <f t="shared" si="95"/>
        <v>0</v>
      </c>
      <c r="D125" s="264">
        <v>0</v>
      </c>
      <c r="E125" s="45"/>
      <c r="F125" s="928">
        <f t="shared" si="104"/>
        <v>0</v>
      </c>
      <c r="G125" s="230">
        <v>0</v>
      </c>
      <c r="H125" s="45"/>
      <c r="I125" s="1174">
        <f t="shared" si="105"/>
        <v>0</v>
      </c>
      <c r="J125" s="264"/>
      <c r="K125" s="45"/>
      <c r="L125" s="700">
        <f t="shared" si="106"/>
        <v>0</v>
      </c>
      <c r="M125" s="230"/>
      <c r="N125" s="45"/>
      <c r="O125" s="705">
        <f t="shared" si="107"/>
        <v>0</v>
      </c>
      <c r="P125" s="291"/>
    </row>
    <row r="126" spans="1:16" hidden="1" x14ac:dyDescent="0.25">
      <c r="A126" s="30">
        <v>2279</v>
      </c>
      <c r="B126" s="43" t="s">
        <v>122</v>
      </c>
      <c r="C126" s="190">
        <f t="shared" si="95"/>
        <v>0</v>
      </c>
      <c r="D126" s="264">
        <v>0</v>
      </c>
      <c r="E126" s="45"/>
      <c r="F126" s="928">
        <f t="shared" si="104"/>
        <v>0</v>
      </c>
      <c r="G126" s="230">
        <v>0</v>
      </c>
      <c r="H126" s="45"/>
      <c r="I126" s="1174">
        <f t="shared" si="105"/>
        <v>0</v>
      </c>
      <c r="J126" s="264"/>
      <c r="K126" s="45"/>
      <c r="L126" s="700">
        <f t="shared" si="106"/>
        <v>0</v>
      </c>
      <c r="M126" s="230"/>
      <c r="N126" s="45"/>
      <c r="O126" s="705">
        <f t="shared" si="107"/>
        <v>0</v>
      </c>
      <c r="P126" s="291"/>
    </row>
    <row r="127" spans="1:16" hidden="1" x14ac:dyDescent="0.25">
      <c r="A127" s="886">
        <v>2280</v>
      </c>
      <c r="B127" s="40" t="s">
        <v>123</v>
      </c>
      <c r="C127" s="189">
        <f t="shared" si="95"/>
        <v>0</v>
      </c>
      <c r="D127" s="131">
        <f>SUM(D128)</f>
        <v>0</v>
      </c>
      <c r="E127" s="79">
        <f t="shared" ref="E127:O127" si="108">SUM(E128)</f>
        <v>0</v>
      </c>
      <c r="F127" s="1179">
        <f t="shared" si="108"/>
        <v>0</v>
      </c>
      <c r="G127" s="233">
        <f>SUM(G128)</f>
        <v>0</v>
      </c>
      <c r="H127" s="79">
        <f t="shared" si="108"/>
        <v>0</v>
      </c>
      <c r="I127" s="1180">
        <f t="shared" si="108"/>
        <v>0</v>
      </c>
      <c r="J127" s="131">
        <f t="shared" si="108"/>
        <v>0</v>
      </c>
      <c r="K127" s="79">
        <f t="shared" si="108"/>
        <v>0</v>
      </c>
      <c r="L127" s="176">
        <f t="shared" si="108"/>
        <v>0</v>
      </c>
      <c r="M127" s="233">
        <f t="shared" si="108"/>
        <v>0</v>
      </c>
      <c r="N127" s="79">
        <f t="shared" si="108"/>
        <v>0</v>
      </c>
      <c r="O127" s="91">
        <f t="shared" si="108"/>
        <v>0</v>
      </c>
      <c r="P127" s="899"/>
    </row>
    <row r="128" spans="1:16" hidden="1" x14ac:dyDescent="0.25">
      <c r="A128" s="30">
        <v>2283</v>
      </c>
      <c r="B128" s="43" t="s">
        <v>124</v>
      </c>
      <c r="C128" s="190">
        <f t="shared" si="95"/>
        <v>0</v>
      </c>
      <c r="D128" s="264">
        <v>0</v>
      </c>
      <c r="E128" s="45"/>
      <c r="F128" s="928">
        <f>D128+E128</f>
        <v>0</v>
      </c>
      <c r="G128" s="230">
        <v>0</v>
      </c>
      <c r="H128" s="45"/>
      <c r="I128" s="1174">
        <f>G128+H128</f>
        <v>0</v>
      </c>
      <c r="J128" s="264"/>
      <c r="K128" s="45"/>
      <c r="L128" s="700">
        <f>J128+K128</f>
        <v>0</v>
      </c>
      <c r="M128" s="230"/>
      <c r="N128" s="45"/>
      <c r="O128" s="705">
        <f>M128+N128</f>
        <v>0</v>
      </c>
      <c r="P128" s="291"/>
    </row>
    <row r="129" spans="1:16" ht="38.25" customHeight="1" x14ac:dyDescent="0.25">
      <c r="A129" s="35">
        <v>2300</v>
      </c>
      <c r="B129" s="72" t="s">
        <v>125</v>
      </c>
      <c r="C129" s="898">
        <f t="shared" si="95"/>
        <v>22200</v>
      </c>
      <c r="D129" s="228">
        <f>SUM(D130,D135,D139,D140,D143,D150,D158,D159,D162)</f>
        <v>0</v>
      </c>
      <c r="E129" s="38">
        <f t="shared" ref="E129" si="109">SUM(E130,E135,E139,E140,E143,E150,E158,E159,E162)</f>
        <v>0</v>
      </c>
      <c r="F129" s="1170">
        <f>SUM(F130,F135,F139,F140,F143,F150,F158,F159,F162)</f>
        <v>0</v>
      </c>
      <c r="G129" s="228">
        <f>SUM(G130,G135,G139,G140,G143,G150,G158,G159,G162)</f>
        <v>22200</v>
      </c>
      <c r="H129" s="38">
        <f t="shared" ref="H129:N129" si="110">SUM(H130,H135,H139,H140,H143,H150,H158,H159,H162)</f>
        <v>0</v>
      </c>
      <c r="I129" s="1170">
        <f t="shared" si="110"/>
        <v>22200</v>
      </c>
      <c r="J129" s="228">
        <f t="shared" si="110"/>
        <v>0</v>
      </c>
      <c r="K129" s="38">
        <f t="shared" si="110"/>
        <v>0</v>
      </c>
      <c r="L129" s="175">
        <f t="shared" si="110"/>
        <v>0</v>
      </c>
      <c r="M129" s="228">
        <f t="shared" si="110"/>
        <v>0</v>
      </c>
      <c r="N129" s="38">
        <f t="shared" si="110"/>
        <v>0</v>
      </c>
      <c r="O129" s="175">
        <f>SUM(O130,O135,O139,O140,O143,O150,O158,O159,O162)</f>
        <v>0</v>
      </c>
      <c r="P129" s="1170"/>
    </row>
    <row r="130" spans="1:16" ht="24" x14ac:dyDescent="0.25">
      <c r="A130" s="886">
        <v>2310</v>
      </c>
      <c r="B130" s="40" t="s">
        <v>126</v>
      </c>
      <c r="C130" s="900">
        <f t="shared" si="95"/>
        <v>22200</v>
      </c>
      <c r="D130" s="233">
        <f>SUM(D131:D134)</f>
        <v>0</v>
      </c>
      <c r="E130" s="79">
        <f t="shared" ref="E130:O130" si="111">SUM(E131:E134)</f>
        <v>0</v>
      </c>
      <c r="F130" s="1179">
        <f t="shared" si="111"/>
        <v>0</v>
      </c>
      <c r="G130" s="233">
        <f>SUM(G131:G134)</f>
        <v>22200</v>
      </c>
      <c r="H130" s="79">
        <f t="shared" si="111"/>
        <v>0</v>
      </c>
      <c r="I130" s="1179">
        <f t="shared" si="111"/>
        <v>22200</v>
      </c>
      <c r="J130" s="233">
        <f t="shared" si="111"/>
        <v>0</v>
      </c>
      <c r="K130" s="79">
        <f t="shared" si="111"/>
        <v>0</v>
      </c>
      <c r="L130" s="176">
        <f t="shared" si="111"/>
        <v>0</v>
      </c>
      <c r="M130" s="233">
        <f t="shared" si="111"/>
        <v>0</v>
      </c>
      <c r="N130" s="79">
        <f t="shared" si="111"/>
        <v>0</v>
      </c>
      <c r="O130" s="176">
        <f t="shared" si="111"/>
        <v>0</v>
      </c>
      <c r="P130" s="1179"/>
    </row>
    <row r="131" spans="1:16" hidden="1" x14ac:dyDescent="0.25">
      <c r="A131" s="30">
        <v>2311</v>
      </c>
      <c r="B131" s="43" t="s">
        <v>127</v>
      </c>
      <c r="C131" s="190">
        <f t="shared" si="95"/>
        <v>0</v>
      </c>
      <c r="D131" s="264">
        <v>0</v>
      </c>
      <c r="E131" s="45"/>
      <c r="F131" s="928">
        <f t="shared" ref="F131:F134" si="112">D131+E131</f>
        <v>0</v>
      </c>
      <c r="G131" s="230">
        <v>0</v>
      </c>
      <c r="H131" s="45"/>
      <c r="I131" s="1174">
        <f t="shared" ref="I131:I134" si="113">G131+H131</f>
        <v>0</v>
      </c>
      <c r="J131" s="264"/>
      <c r="K131" s="45"/>
      <c r="L131" s="700">
        <f t="shared" ref="L131:L134" si="114">J131+K131</f>
        <v>0</v>
      </c>
      <c r="M131" s="230"/>
      <c r="N131" s="45"/>
      <c r="O131" s="705">
        <f t="shared" ref="O131:O134" si="115">M131+N131</f>
        <v>0</v>
      </c>
      <c r="P131" s="291"/>
    </row>
    <row r="132" spans="1:16" x14ac:dyDescent="0.25">
      <c r="A132" s="30">
        <v>2312</v>
      </c>
      <c r="B132" s="43" t="s">
        <v>128</v>
      </c>
      <c r="C132" s="899">
        <f t="shared" si="95"/>
        <v>22200</v>
      </c>
      <c r="D132" s="230">
        <v>0</v>
      </c>
      <c r="E132" s="45"/>
      <c r="F132" s="928">
        <f t="shared" si="112"/>
        <v>0</v>
      </c>
      <c r="G132" s="230">
        <v>22200</v>
      </c>
      <c r="H132" s="45"/>
      <c r="I132" s="928">
        <f t="shared" si="113"/>
        <v>22200</v>
      </c>
      <c r="J132" s="230"/>
      <c r="K132" s="45"/>
      <c r="L132" s="700">
        <f t="shared" si="114"/>
        <v>0</v>
      </c>
      <c r="M132" s="230"/>
      <c r="N132" s="45"/>
      <c r="O132" s="700">
        <f t="shared" si="115"/>
        <v>0</v>
      </c>
      <c r="P132" s="928"/>
    </row>
    <row r="133" spans="1:16" hidden="1" x14ac:dyDescent="0.25">
      <c r="A133" s="30">
        <v>2313</v>
      </c>
      <c r="B133" s="43" t="s">
        <v>129</v>
      </c>
      <c r="C133" s="190">
        <f t="shared" si="95"/>
        <v>0</v>
      </c>
      <c r="D133" s="264">
        <v>0</v>
      </c>
      <c r="E133" s="45"/>
      <c r="F133" s="928">
        <f t="shared" si="112"/>
        <v>0</v>
      </c>
      <c r="G133" s="230">
        <v>0</v>
      </c>
      <c r="H133" s="45"/>
      <c r="I133" s="1174">
        <f t="shared" si="113"/>
        <v>0</v>
      </c>
      <c r="J133" s="264"/>
      <c r="K133" s="45"/>
      <c r="L133" s="700">
        <f t="shared" si="114"/>
        <v>0</v>
      </c>
      <c r="M133" s="230"/>
      <c r="N133" s="45"/>
      <c r="O133" s="705">
        <f t="shared" si="115"/>
        <v>0</v>
      </c>
      <c r="P133" s="291"/>
    </row>
    <row r="134" spans="1:16" ht="47.25" hidden="1" customHeight="1" x14ac:dyDescent="0.25">
      <c r="A134" s="30">
        <v>2314</v>
      </c>
      <c r="B134" s="43" t="s">
        <v>307</v>
      </c>
      <c r="C134" s="190">
        <f t="shared" si="95"/>
        <v>0</v>
      </c>
      <c r="D134" s="264">
        <v>0</v>
      </c>
      <c r="E134" s="45"/>
      <c r="F134" s="928">
        <f t="shared" si="112"/>
        <v>0</v>
      </c>
      <c r="G134" s="230">
        <v>0</v>
      </c>
      <c r="H134" s="45"/>
      <c r="I134" s="1174">
        <f t="shared" si="113"/>
        <v>0</v>
      </c>
      <c r="J134" s="264"/>
      <c r="K134" s="45"/>
      <c r="L134" s="700">
        <f t="shared" si="114"/>
        <v>0</v>
      </c>
      <c r="M134" s="230"/>
      <c r="N134" s="45"/>
      <c r="O134" s="705">
        <f t="shared" si="115"/>
        <v>0</v>
      </c>
      <c r="P134" s="291"/>
    </row>
    <row r="135" spans="1:16" hidden="1" x14ac:dyDescent="0.25">
      <c r="A135" s="75">
        <v>2320</v>
      </c>
      <c r="B135" s="43" t="s">
        <v>130</v>
      </c>
      <c r="C135" s="190">
        <f t="shared" si="95"/>
        <v>0</v>
      </c>
      <c r="D135" s="132">
        <f>SUM(D136:D138)</f>
        <v>0</v>
      </c>
      <c r="E135" s="76">
        <f t="shared" ref="E135" si="116">SUM(E136:E138)</f>
        <v>0</v>
      </c>
      <c r="F135" s="1175">
        <f>SUM(F136:F138)</f>
        <v>0</v>
      </c>
      <c r="G135" s="231">
        <f>SUM(G136:G138)</f>
        <v>0</v>
      </c>
      <c r="H135" s="76">
        <f t="shared" ref="H135:N135" si="117">SUM(H136:H138)</f>
        <v>0</v>
      </c>
      <c r="I135" s="1176">
        <f t="shared" si="117"/>
        <v>0</v>
      </c>
      <c r="J135" s="132">
        <f t="shared" si="117"/>
        <v>0</v>
      </c>
      <c r="K135" s="76">
        <f t="shared" si="117"/>
        <v>0</v>
      </c>
      <c r="L135" s="95">
        <f t="shared" si="117"/>
        <v>0</v>
      </c>
      <c r="M135" s="231">
        <f t="shared" si="117"/>
        <v>0</v>
      </c>
      <c r="N135" s="76">
        <f t="shared" si="117"/>
        <v>0</v>
      </c>
      <c r="O135" s="91">
        <f>SUM(O136:O138)</f>
        <v>0</v>
      </c>
      <c r="P135" s="899"/>
    </row>
    <row r="136" spans="1:16" hidden="1" x14ac:dyDescent="0.25">
      <c r="A136" s="30">
        <v>2321</v>
      </c>
      <c r="B136" s="43" t="s">
        <v>131</v>
      </c>
      <c r="C136" s="190">
        <f t="shared" si="95"/>
        <v>0</v>
      </c>
      <c r="D136" s="264">
        <v>0</v>
      </c>
      <c r="E136" s="45"/>
      <c r="F136" s="928">
        <f t="shared" ref="F136:F139" si="118">D136+E136</f>
        <v>0</v>
      </c>
      <c r="G136" s="230">
        <v>0</v>
      </c>
      <c r="H136" s="45"/>
      <c r="I136" s="1174">
        <f t="shared" ref="I136:I139" si="119">G136+H136</f>
        <v>0</v>
      </c>
      <c r="J136" s="264"/>
      <c r="K136" s="45"/>
      <c r="L136" s="700">
        <f t="shared" ref="L136:L139" si="120">J136+K136</f>
        <v>0</v>
      </c>
      <c r="M136" s="230"/>
      <c r="N136" s="45"/>
      <c r="O136" s="705">
        <f t="shared" ref="O136:O139" si="121">M136+N136</f>
        <v>0</v>
      </c>
      <c r="P136" s="291"/>
    </row>
    <row r="137" spans="1:16" hidden="1" x14ac:dyDescent="0.25">
      <c r="A137" s="30">
        <v>2322</v>
      </c>
      <c r="B137" s="43" t="s">
        <v>132</v>
      </c>
      <c r="C137" s="190">
        <f t="shared" si="95"/>
        <v>0</v>
      </c>
      <c r="D137" s="264">
        <v>0</v>
      </c>
      <c r="E137" s="45"/>
      <c r="F137" s="928">
        <f t="shared" si="118"/>
        <v>0</v>
      </c>
      <c r="G137" s="230">
        <v>0</v>
      </c>
      <c r="H137" s="45"/>
      <c r="I137" s="1174">
        <f t="shared" si="119"/>
        <v>0</v>
      </c>
      <c r="J137" s="264"/>
      <c r="K137" s="45"/>
      <c r="L137" s="700">
        <f t="shared" si="120"/>
        <v>0</v>
      </c>
      <c r="M137" s="230"/>
      <c r="N137" s="45"/>
      <c r="O137" s="705">
        <f t="shared" si="121"/>
        <v>0</v>
      </c>
      <c r="P137" s="291"/>
    </row>
    <row r="138" spans="1:16" ht="10.5" hidden="1" customHeight="1" x14ac:dyDescent="0.25">
      <c r="A138" s="30">
        <v>2329</v>
      </c>
      <c r="B138" s="43" t="s">
        <v>133</v>
      </c>
      <c r="C138" s="190">
        <f t="shared" si="95"/>
        <v>0</v>
      </c>
      <c r="D138" s="264">
        <v>0</v>
      </c>
      <c r="E138" s="45"/>
      <c r="F138" s="928">
        <f t="shared" si="118"/>
        <v>0</v>
      </c>
      <c r="G138" s="230">
        <v>0</v>
      </c>
      <c r="H138" s="45"/>
      <c r="I138" s="1174">
        <f t="shared" si="119"/>
        <v>0</v>
      </c>
      <c r="J138" s="264"/>
      <c r="K138" s="45"/>
      <c r="L138" s="700">
        <f t="shared" si="120"/>
        <v>0</v>
      </c>
      <c r="M138" s="230"/>
      <c r="N138" s="45"/>
      <c r="O138" s="705">
        <f t="shared" si="121"/>
        <v>0</v>
      </c>
      <c r="P138" s="291"/>
    </row>
    <row r="139" spans="1:16" hidden="1" x14ac:dyDescent="0.25">
      <c r="A139" s="75">
        <v>2330</v>
      </c>
      <c r="B139" s="43" t="s">
        <v>134</v>
      </c>
      <c r="C139" s="190">
        <f t="shared" si="95"/>
        <v>0</v>
      </c>
      <c r="D139" s="264">
        <v>0</v>
      </c>
      <c r="E139" s="45"/>
      <c r="F139" s="928">
        <f t="shared" si="118"/>
        <v>0</v>
      </c>
      <c r="G139" s="230">
        <v>0</v>
      </c>
      <c r="H139" s="45"/>
      <c r="I139" s="1174">
        <f t="shared" si="119"/>
        <v>0</v>
      </c>
      <c r="J139" s="264"/>
      <c r="K139" s="45"/>
      <c r="L139" s="700">
        <f t="shared" si="120"/>
        <v>0</v>
      </c>
      <c r="M139" s="230"/>
      <c r="N139" s="45"/>
      <c r="O139" s="705">
        <f t="shared" si="121"/>
        <v>0</v>
      </c>
      <c r="P139" s="291"/>
    </row>
    <row r="140" spans="1:16" ht="36" hidden="1" x14ac:dyDescent="0.25">
      <c r="A140" s="75">
        <v>2340</v>
      </c>
      <c r="B140" s="43" t="s">
        <v>135</v>
      </c>
      <c r="C140" s="190">
        <f t="shared" si="95"/>
        <v>0</v>
      </c>
      <c r="D140" s="132">
        <f>SUM(D141:D142)</f>
        <v>0</v>
      </c>
      <c r="E140" s="76">
        <f t="shared" ref="E140" si="122">SUM(E141:E142)</f>
        <v>0</v>
      </c>
      <c r="F140" s="1175">
        <f>SUM(F141:F142)</f>
        <v>0</v>
      </c>
      <c r="G140" s="231">
        <f>SUM(G141:G142)</f>
        <v>0</v>
      </c>
      <c r="H140" s="76">
        <f t="shared" ref="H140:N140" si="123">SUM(H141:H142)</f>
        <v>0</v>
      </c>
      <c r="I140" s="1176">
        <f t="shared" si="123"/>
        <v>0</v>
      </c>
      <c r="J140" s="132">
        <f t="shared" si="123"/>
        <v>0</v>
      </c>
      <c r="K140" s="76">
        <f t="shared" si="123"/>
        <v>0</v>
      </c>
      <c r="L140" s="95">
        <f t="shared" si="123"/>
        <v>0</v>
      </c>
      <c r="M140" s="231">
        <f t="shared" si="123"/>
        <v>0</v>
      </c>
      <c r="N140" s="76">
        <f t="shared" si="123"/>
        <v>0</v>
      </c>
      <c r="O140" s="91">
        <f>SUM(O141:O142)</f>
        <v>0</v>
      </c>
      <c r="P140" s="899"/>
    </row>
    <row r="141" spans="1:16" hidden="1" x14ac:dyDescent="0.25">
      <c r="A141" s="30">
        <v>2341</v>
      </c>
      <c r="B141" s="43" t="s">
        <v>136</v>
      </c>
      <c r="C141" s="190">
        <f t="shared" si="95"/>
        <v>0</v>
      </c>
      <c r="D141" s="264">
        <v>0</v>
      </c>
      <c r="E141" s="45"/>
      <c r="F141" s="928">
        <f t="shared" ref="F141:F142" si="124">D141+E141</f>
        <v>0</v>
      </c>
      <c r="G141" s="230">
        <v>0</v>
      </c>
      <c r="H141" s="45"/>
      <c r="I141" s="1174">
        <f t="shared" ref="I141:I142" si="125">G141+H141</f>
        <v>0</v>
      </c>
      <c r="J141" s="264"/>
      <c r="K141" s="45"/>
      <c r="L141" s="700">
        <f t="shared" ref="L141:L142" si="126">J141+K141</f>
        <v>0</v>
      </c>
      <c r="M141" s="230"/>
      <c r="N141" s="45"/>
      <c r="O141" s="705">
        <f t="shared" ref="O141:O142" si="127">M141+N141</f>
        <v>0</v>
      </c>
      <c r="P141" s="291"/>
    </row>
    <row r="142" spans="1:16" ht="24" hidden="1" x14ac:dyDescent="0.25">
      <c r="A142" s="30">
        <v>2344</v>
      </c>
      <c r="B142" s="43" t="s">
        <v>137</v>
      </c>
      <c r="C142" s="190">
        <f t="shared" si="95"/>
        <v>0</v>
      </c>
      <c r="D142" s="264">
        <v>0</v>
      </c>
      <c r="E142" s="45"/>
      <c r="F142" s="928">
        <f t="shared" si="124"/>
        <v>0</v>
      </c>
      <c r="G142" s="230">
        <v>0</v>
      </c>
      <c r="H142" s="45"/>
      <c r="I142" s="1174">
        <f t="shared" si="125"/>
        <v>0</v>
      </c>
      <c r="J142" s="264"/>
      <c r="K142" s="45"/>
      <c r="L142" s="700">
        <f t="shared" si="126"/>
        <v>0</v>
      </c>
      <c r="M142" s="230"/>
      <c r="N142" s="45"/>
      <c r="O142" s="705">
        <f t="shared" si="127"/>
        <v>0</v>
      </c>
      <c r="P142" s="291"/>
    </row>
    <row r="143" spans="1:16" hidden="1" x14ac:dyDescent="0.25">
      <c r="A143" s="73">
        <v>2350</v>
      </c>
      <c r="B143" s="58" t="s">
        <v>138</v>
      </c>
      <c r="C143" s="195">
        <f t="shared" si="95"/>
        <v>0</v>
      </c>
      <c r="D143" s="86">
        <f>SUM(D144:D149)</f>
        <v>0</v>
      </c>
      <c r="E143" s="74">
        <f t="shared" ref="E143" si="128">SUM(E144:E149)</f>
        <v>0</v>
      </c>
      <c r="F143" s="1172">
        <f>SUM(F144:F149)</f>
        <v>0</v>
      </c>
      <c r="G143" s="229">
        <f>SUM(G144:G149)</f>
        <v>0</v>
      </c>
      <c r="H143" s="74">
        <f t="shared" ref="H143:N143" si="129">SUM(H144:H149)</f>
        <v>0</v>
      </c>
      <c r="I143" s="1173">
        <f t="shared" si="129"/>
        <v>0</v>
      </c>
      <c r="J143" s="86">
        <f t="shared" si="129"/>
        <v>0</v>
      </c>
      <c r="K143" s="74">
        <f t="shared" si="129"/>
        <v>0</v>
      </c>
      <c r="L143" s="174">
        <f t="shared" si="129"/>
        <v>0</v>
      </c>
      <c r="M143" s="229">
        <f t="shared" si="129"/>
        <v>0</v>
      </c>
      <c r="N143" s="74">
        <f t="shared" si="129"/>
        <v>0</v>
      </c>
      <c r="O143" s="154">
        <f>SUM(O144:O149)</f>
        <v>0</v>
      </c>
      <c r="P143" s="907"/>
    </row>
    <row r="144" spans="1:16" hidden="1" x14ac:dyDescent="0.25">
      <c r="A144" s="27">
        <v>2351</v>
      </c>
      <c r="B144" s="40" t="s">
        <v>139</v>
      </c>
      <c r="C144" s="189">
        <f t="shared" si="95"/>
        <v>0</v>
      </c>
      <c r="D144" s="263">
        <v>0</v>
      </c>
      <c r="E144" s="42"/>
      <c r="F144" s="930">
        <f t="shared" ref="F144:F149" si="130">D144+E144</f>
        <v>0</v>
      </c>
      <c r="G144" s="220">
        <v>0</v>
      </c>
      <c r="H144" s="42"/>
      <c r="I144" s="1158">
        <f t="shared" ref="I144:I149" si="131">G144+H144</f>
        <v>0</v>
      </c>
      <c r="J144" s="263"/>
      <c r="K144" s="42"/>
      <c r="L144" s="699">
        <f t="shared" ref="L144:L149" si="132">J144+K144</f>
        <v>0</v>
      </c>
      <c r="M144" s="220"/>
      <c r="N144" s="42"/>
      <c r="O144" s="703">
        <f t="shared" ref="O144:O149" si="133">M144+N144</f>
        <v>0</v>
      </c>
      <c r="P144" s="290"/>
    </row>
    <row r="145" spans="1:16" hidden="1" x14ac:dyDescent="0.25">
      <c r="A145" s="30">
        <v>2352</v>
      </c>
      <c r="B145" s="43" t="s">
        <v>140</v>
      </c>
      <c r="C145" s="190">
        <f t="shared" si="95"/>
        <v>0</v>
      </c>
      <c r="D145" s="264">
        <v>0</v>
      </c>
      <c r="E145" s="45"/>
      <c r="F145" s="928">
        <f t="shared" si="130"/>
        <v>0</v>
      </c>
      <c r="G145" s="230">
        <v>0</v>
      </c>
      <c r="H145" s="45"/>
      <c r="I145" s="1174">
        <f t="shared" si="131"/>
        <v>0</v>
      </c>
      <c r="J145" s="264"/>
      <c r="K145" s="45"/>
      <c r="L145" s="700">
        <f t="shared" si="132"/>
        <v>0</v>
      </c>
      <c r="M145" s="230"/>
      <c r="N145" s="45"/>
      <c r="O145" s="705">
        <f t="shared" si="133"/>
        <v>0</v>
      </c>
      <c r="P145" s="291"/>
    </row>
    <row r="146" spans="1:16" hidden="1" x14ac:dyDescent="0.25">
      <c r="A146" s="30">
        <v>2353</v>
      </c>
      <c r="B146" s="43" t="s">
        <v>141</v>
      </c>
      <c r="C146" s="190">
        <f t="shared" si="95"/>
        <v>0</v>
      </c>
      <c r="D146" s="264">
        <v>0</v>
      </c>
      <c r="E146" s="45"/>
      <c r="F146" s="928">
        <f t="shared" si="130"/>
        <v>0</v>
      </c>
      <c r="G146" s="230">
        <v>0</v>
      </c>
      <c r="H146" s="45"/>
      <c r="I146" s="1174">
        <f t="shared" si="131"/>
        <v>0</v>
      </c>
      <c r="J146" s="264"/>
      <c r="K146" s="45"/>
      <c r="L146" s="700">
        <f t="shared" si="132"/>
        <v>0</v>
      </c>
      <c r="M146" s="230"/>
      <c r="N146" s="45"/>
      <c r="O146" s="705">
        <f t="shared" si="133"/>
        <v>0</v>
      </c>
      <c r="P146" s="291"/>
    </row>
    <row r="147" spans="1:16" hidden="1" x14ac:dyDescent="0.25">
      <c r="A147" s="30">
        <v>2354</v>
      </c>
      <c r="B147" s="43" t="s">
        <v>142</v>
      </c>
      <c r="C147" s="190">
        <f t="shared" si="95"/>
        <v>0</v>
      </c>
      <c r="D147" s="264">
        <v>0</v>
      </c>
      <c r="E147" s="45"/>
      <c r="F147" s="928">
        <f t="shared" si="130"/>
        <v>0</v>
      </c>
      <c r="G147" s="230">
        <v>0</v>
      </c>
      <c r="H147" s="45"/>
      <c r="I147" s="1174">
        <f t="shared" si="131"/>
        <v>0</v>
      </c>
      <c r="J147" s="264"/>
      <c r="K147" s="45"/>
      <c r="L147" s="700">
        <f t="shared" si="132"/>
        <v>0</v>
      </c>
      <c r="M147" s="230"/>
      <c r="N147" s="45"/>
      <c r="O147" s="705">
        <f t="shared" si="133"/>
        <v>0</v>
      </c>
      <c r="P147" s="291"/>
    </row>
    <row r="148" spans="1:16" hidden="1" x14ac:dyDescent="0.25">
      <c r="A148" s="30">
        <v>2355</v>
      </c>
      <c r="B148" s="43" t="s">
        <v>143</v>
      </c>
      <c r="C148" s="190">
        <f t="shared" si="95"/>
        <v>0</v>
      </c>
      <c r="D148" s="264">
        <v>0</v>
      </c>
      <c r="E148" s="45"/>
      <c r="F148" s="928">
        <f t="shared" si="130"/>
        <v>0</v>
      </c>
      <c r="G148" s="230">
        <v>0</v>
      </c>
      <c r="H148" s="45"/>
      <c r="I148" s="1174">
        <f t="shared" si="131"/>
        <v>0</v>
      </c>
      <c r="J148" s="264"/>
      <c r="K148" s="45"/>
      <c r="L148" s="700">
        <f t="shared" si="132"/>
        <v>0</v>
      </c>
      <c r="M148" s="230"/>
      <c r="N148" s="45"/>
      <c r="O148" s="705">
        <f t="shared" si="133"/>
        <v>0</v>
      </c>
      <c r="P148" s="291"/>
    </row>
    <row r="149" spans="1:16" hidden="1" x14ac:dyDescent="0.25">
      <c r="A149" s="30">
        <v>2359</v>
      </c>
      <c r="B149" s="43" t="s">
        <v>144</v>
      </c>
      <c r="C149" s="190">
        <f t="shared" si="95"/>
        <v>0</v>
      </c>
      <c r="D149" s="264">
        <v>0</v>
      </c>
      <c r="E149" s="45"/>
      <c r="F149" s="928">
        <f t="shared" si="130"/>
        <v>0</v>
      </c>
      <c r="G149" s="230">
        <v>0</v>
      </c>
      <c r="H149" s="45"/>
      <c r="I149" s="1174">
        <f t="shared" si="131"/>
        <v>0</v>
      </c>
      <c r="J149" s="264"/>
      <c r="K149" s="45"/>
      <c r="L149" s="700">
        <f t="shared" si="132"/>
        <v>0</v>
      </c>
      <c r="M149" s="230"/>
      <c r="N149" s="45"/>
      <c r="O149" s="705">
        <f t="shared" si="133"/>
        <v>0</v>
      </c>
      <c r="P149" s="291"/>
    </row>
    <row r="150" spans="1:16" ht="24.75" hidden="1" customHeight="1" x14ac:dyDescent="0.25">
      <c r="A150" s="75">
        <v>2360</v>
      </c>
      <c r="B150" s="43" t="s">
        <v>145</v>
      </c>
      <c r="C150" s="190">
        <f t="shared" si="95"/>
        <v>0</v>
      </c>
      <c r="D150" s="132">
        <f>SUM(D151:D157)</f>
        <v>0</v>
      </c>
      <c r="E150" s="76">
        <f t="shared" ref="E150" si="134">SUM(E151:E157)</f>
        <v>0</v>
      </c>
      <c r="F150" s="1175">
        <f>SUM(F151:F157)</f>
        <v>0</v>
      </c>
      <c r="G150" s="231">
        <f>SUM(G151:G157)</f>
        <v>0</v>
      </c>
      <c r="H150" s="76">
        <f t="shared" ref="H150:N150" si="135">SUM(H151:H157)</f>
        <v>0</v>
      </c>
      <c r="I150" s="1176">
        <f t="shared" si="135"/>
        <v>0</v>
      </c>
      <c r="J150" s="132">
        <f t="shared" si="135"/>
        <v>0</v>
      </c>
      <c r="K150" s="76">
        <f t="shared" si="135"/>
        <v>0</v>
      </c>
      <c r="L150" s="95">
        <f t="shared" si="135"/>
        <v>0</v>
      </c>
      <c r="M150" s="231">
        <f t="shared" si="135"/>
        <v>0</v>
      </c>
      <c r="N150" s="76">
        <f t="shared" si="135"/>
        <v>0</v>
      </c>
      <c r="O150" s="91">
        <f>SUM(O151:O157)</f>
        <v>0</v>
      </c>
      <c r="P150" s="899"/>
    </row>
    <row r="151" spans="1:16" hidden="1" x14ac:dyDescent="0.25">
      <c r="A151" s="29">
        <v>2361</v>
      </c>
      <c r="B151" s="43" t="s">
        <v>146</v>
      </c>
      <c r="C151" s="190">
        <f t="shared" si="95"/>
        <v>0</v>
      </c>
      <c r="D151" s="264">
        <v>0</v>
      </c>
      <c r="E151" s="45"/>
      <c r="F151" s="928">
        <f t="shared" ref="F151:F158" si="136">D151+E151</f>
        <v>0</v>
      </c>
      <c r="G151" s="230">
        <v>0</v>
      </c>
      <c r="H151" s="45"/>
      <c r="I151" s="1174">
        <f t="shared" ref="I151:I158" si="137">G151+H151</f>
        <v>0</v>
      </c>
      <c r="J151" s="264"/>
      <c r="K151" s="45"/>
      <c r="L151" s="700">
        <f t="shared" ref="L151:L158" si="138">J151+K151</f>
        <v>0</v>
      </c>
      <c r="M151" s="230"/>
      <c r="N151" s="45"/>
      <c r="O151" s="705">
        <f t="shared" ref="O151:O158" si="139">M151+N151</f>
        <v>0</v>
      </c>
      <c r="P151" s="291"/>
    </row>
    <row r="152" spans="1:16" hidden="1" x14ac:dyDescent="0.25">
      <c r="A152" s="29">
        <v>2362</v>
      </c>
      <c r="B152" s="43" t="s">
        <v>147</v>
      </c>
      <c r="C152" s="190">
        <f t="shared" si="95"/>
        <v>0</v>
      </c>
      <c r="D152" s="264">
        <v>0</v>
      </c>
      <c r="E152" s="45"/>
      <c r="F152" s="928">
        <f t="shared" si="136"/>
        <v>0</v>
      </c>
      <c r="G152" s="230">
        <v>0</v>
      </c>
      <c r="H152" s="45"/>
      <c r="I152" s="1174">
        <f t="shared" si="137"/>
        <v>0</v>
      </c>
      <c r="J152" s="264"/>
      <c r="K152" s="45"/>
      <c r="L152" s="700">
        <f t="shared" si="138"/>
        <v>0</v>
      </c>
      <c r="M152" s="230"/>
      <c r="N152" s="45"/>
      <c r="O152" s="705">
        <f t="shared" si="139"/>
        <v>0</v>
      </c>
      <c r="P152" s="291"/>
    </row>
    <row r="153" spans="1:16" hidden="1" x14ac:dyDescent="0.25">
      <c r="A153" s="29">
        <v>2363</v>
      </c>
      <c r="B153" s="43" t="s">
        <v>148</v>
      </c>
      <c r="C153" s="190">
        <f t="shared" si="95"/>
        <v>0</v>
      </c>
      <c r="D153" s="264">
        <v>0</v>
      </c>
      <c r="E153" s="45"/>
      <c r="F153" s="928">
        <f t="shared" si="136"/>
        <v>0</v>
      </c>
      <c r="G153" s="230">
        <v>0</v>
      </c>
      <c r="H153" s="45"/>
      <c r="I153" s="1174">
        <f t="shared" si="137"/>
        <v>0</v>
      </c>
      <c r="J153" s="264"/>
      <c r="K153" s="45"/>
      <c r="L153" s="700">
        <f t="shared" si="138"/>
        <v>0</v>
      </c>
      <c r="M153" s="230"/>
      <c r="N153" s="45"/>
      <c r="O153" s="705">
        <f t="shared" si="139"/>
        <v>0</v>
      </c>
      <c r="P153" s="291"/>
    </row>
    <row r="154" spans="1:16" hidden="1" x14ac:dyDescent="0.25">
      <c r="A154" s="29">
        <v>2364</v>
      </c>
      <c r="B154" s="43" t="s">
        <v>149</v>
      </c>
      <c r="C154" s="190">
        <f t="shared" si="95"/>
        <v>0</v>
      </c>
      <c r="D154" s="264">
        <v>0</v>
      </c>
      <c r="E154" s="45"/>
      <c r="F154" s="928">
        <f t="shared" si="136"/>
        <v>0</v>
      </c>
      <c r="G154" s="230">
        <v>0</v>
      </c>
      <c r="H154" s="45"/>
      <c r="I154" s="1174">
        <f t="shared" si="137"/>
        <v>0</v>
      </c>
      <c r="J154" s="264"/>
      <c r="K154" s="45"/>
      <c r="L154" s="700">
        <f t="shared" si="138"/>
        <v>0</v>
      </c>
      <c r="M154" s="230"/>
      <c r="N154" s="45"/>
      <c r="O154" s="705">
        <f t="shared" si="139"/>
        <v>0</v>
      </c>
      <c r="P154" s="291"/>
    </row>
    <row r="155" spans="1:16" ht="12.75" hidden="1" customHeight="1" x14ac:dyDescent="0.25">
      <c r="A155" s="29">
        <v>2365</v>
      </c>
      <c r="B155" s="43" t="s">
        <v>150</v>
      </c>
      <c r="C155" s="190">
        <f t="shared" si="95"/>
        <v>0</v>
      </c>
      <c r="D155" s="264">
        <v>0</v>
      </c>
      <c r="E155" s="45"/>
      <c r="F155" s="928">
        <f t="shared" si="136"/>
        <v>0</v>
      </c>
      <c r="G155" s="230">
        <v>0</v>
      </c>
      <c r="H155" s="45"/>
      <c r="I155" s="1174">
        <f t="shared" si="137"/>
        <v>0</v>
      </c>
      <c r="J155" s="264"/>
      <c r="K155" s="45"/>
      <c r="L155" s="700">
        <f t="shared" si="138"/>
        <v>0</v>
      </c>
      <c r="M155" s="230"/>
      <c r="N155" s="45"/>
      <c r="O155" s="705">
        <f t="shared" si="139"/>
        <v>0</v>
      </c>
      <c r="P155" s="291"/>
    </row>
    <row r="156" spans="1:16" ht="24" hidden="1" x14ac:dyDescent="0.25">
      <c r="A156" s="29">
        <v>2366</v>
      </c>
      <c r="B156" s="43" t="s">
        <v>151</v>
      </c>
      <c r="C156" s="190">
        <f t="shared" si="95"/>
        <v>0</v>
      </c>
      <c r="D156" s="264">
        <v>0</v>
      </c>
      <c r="E156" s="45"/>
      <c r="F156" s="928">
        <f t="shared" si="136"/>
        <v>0</v>
      </c>
      <c r="G156" s="230">
        <v>0</v>
      </c>
      <c r="H156" s="45"/>
      <c r="I156" s="1174">
        <f t="shared" si="137"/>
        <v>0</v>
      </c>
      <c r="J156" s="264"/>
      <c r="K156" s="45"/>
      <c r="L156" s="700">
        <f t="shared" si="138"/>
        <v>0</v>
      </c>
      <c r="M156" s="230"/>
      <c r="N156" s="45"/>
      <c r="O156" s="705">
        <f t="shared" si="139"/>
        <v>0</v>
      </c>
      <c r="P156" s="291"/>
    </row>
    <row r="157" spans="1:16" ht="36" hidden="1" x14ac:dyDescent="0.25">
      <c r="A157" s="29">
        <v>2369</v>
      </c>
      <c r="B157" s="43" t="s">
        <v>152</v>
      </c>
      <c r="C157" s="190">
        <f t="shared" si="95"/>
        <v>0</v>
      </c>
      <c r="D157" s="264">
        <v>0</v>
      </c>
      <c r="E157" s="45"/>
      <c r="F157" s="928">
        <f t="shared" si="136"/>
        <v>0</v>
      </c>
      <c r="G157" s="230">
        <v>0</v>
      </c>
      <c r="H157" s="45"/>
      <c r="I157" s="1174">
        <f t="shared" si="137"/>
        <v>0</v>
      </c>
      <c r="J157" s="264"/>
      <c r="K157" s="45"/>
      <c r="L157" s="700">
        <f t="shared" si="138"/>
        <v>0</v>
      </c>
      <c r="M157" s="230"/>
      <c r="N157" s="45"/>
      <c r="O157" s="705">
        <f t="shared" si="139"/>
        <v>0</v>
      </c>
      <c r="P157" s="291"/>
    </row>
    <row r="158" spans="1:16" hidden="1" x14ac:dyDescent="0.25">
      <c r="A158" s="73">
        <v>2370</v>
      </c>
      <c r="B158" s="58" t="s">
        <v>153</v>
      </c>
      <c r="C158" s="195">
        <f t="shared" si="95"/>
        <v>0</v>
      </c>
      <c r="D158" s="261">
        <v>0</v>
      </c>
      <c r="E158" s="77"/>
      <c r="F158" s="1177">
        <f t="shared" si="136"/>
        <v>0</v>
      </c>
      <c r="G158" s="232">
        <v>0</v>
      </c>
      <c r="H158" s="77"/>
      <c r="I158" s="1178">
        <f t="shared" si="137"/>
        <v>0</v>
      </c>
      <c r="J158" s="261"/>
      <c r="K158" s="77"/>
      <c r="L158" s="706">
        <f t="shared" si="138"/>
        <v>0</v>
      </c>
      <c r="M158" s="232"/>
      <c r="N158" s="77"/>
      <c r="O158" s="707">
        <f t="shared" si="139"/>
        <v>0</v>
      </c>
      <c r="P158" s="292"/>
    </row>
    <row r="159" spans="1:16" hidden="1" x14ac:dyDescent="0.25">
      <c r="A159" s="73">
        <v>2380</v>
      </c>
      <c r="B159" s="58" t="s">
        <v>154</v>
      </c>
      <c r="C159" s="195">
        <f t="shared" si="95"/>
        <v>0</v>
      </c>
      <c r="D159" s="86">
        <f>SUM(D160:D161)</f>
        <v>0</v>
      </c>
      <c r="E159" s="74">
        <f t="shared" ref="E159" si="140">SUM(E160:E161)</f>
        <v>0</v>
      </c>
      <c r="F159" s="1172">
        <f>SUM(F160:F161)</f>
        <v>0</v>
      </c>
      <c r="G159" s="229">
        <f>SUM(G160:G161)</f>
        <v>0</v>
      </c>
      <c r="H159" s="74">
        <f t="shared" ref="H159:N159" si="141">SUM(H160:H161)</f>
        <v>0</v>
      </c>
      <c r="I159" s="1173">
        <f t="shared" si="141"/>
        <v>0</v>
      </c>
      <c r="J159" s="86">
        <f t="shared" si="141"/>
        <v>0</v>
      </c>
      <c r="K159" s="74">
        <f t="shared" si="141"/>
        <v>0</v>
      </c>
      <c r="L159" s="174">
        <f t="shared" si="141"/>
        <v>0</v>
      </c>
      <c r="M159" s="229">
        <f t="shared" si="141"/>
        <v>0</v>
      </c>
      <c r="N159" s="74">
        <f t="shared" si="141"/>
        <v>0</v>
      </c>
      <c r="O159" s="154">
        <f>SUM(O160:O161)</f>
        <v>0</v>
      </c>
      <c r="P159" s="907"/>
    </row>
    <row r="160" spans="1:16" hidden="1" x14ac:dyDescent="0.25">
      <c r="A160" s="26">
        <v>2381</v>
      </c>
      <c r="B160" s="40" t="s">
        <v>155</v>
      </c>
      <c r="C160" s="189">
        <f t="shared" si="95"/>
        <v>0</v>
      </c>
      <c r="D160" s="263">
        <v>0</v>
      </c>
      <c r="E160" s="42"/>
      <c r="F160" s="930">
        <f t="shared" ref="F160:F163" si="142">D160+E160</f>
        <v>0</v>
      </c>
      <c r="G160" s="220">
        <v>0</v>
      </c>
      <c r="H160" s="42"/>
      <c r="I160" s="1158">
        <f t="shared" ref="I160:I163" si="143">G160+H160</f>
        <v>0</v>
      </c>
      <c r="J160" s="263"/>
      <c r="K160" s="42"/>
      <c r="L160" s="699">
        <f t="shared" ref="L160:L163" si="144">J160+K160</f>
        <v>0</v>
      </c>
      <c r="M160" s="220"/>
      <c r="N160" s="42"/>
      <c r="O160" s="703">
        <f t="shared" ref="O160:O163" si="145">M160+N160</f>
        <v>0</v>
      </c>
      <c r="P160" s="290"/>
    </row>
    <row r="161" spans="1:16" hidden="1" x14ac:dyDescent="0.25">
      <c r="A161" s="29">
        <v>2389</v>
      </c>
      <c r="B161" s="43" t="s">
        <v>156</v>
      </c>
      <c r="C161" s="190">
        <f t="shared" si="95"/>
        <v>0</v>
      </c>
      <c r="D161" s="264">
        <v>0</v>
      </c>
      <c r="E161" s="45"/>
      <c r="F161" s="928">
        <f t="shared" si="142"/>
        <v>0</v>
      </c>
      <c r="G161" s="230">
        <v>0</v>
      </c>
      <c r="H161" s="45"/>
      <c r="I161" s="1174">
        <f t="shared" si="143"/>
        <v>0</v>
      </c>
      <c r="J161" s="264"/>
      <c r="K161" s="45"/>
      <c r="L161" s="700">
        <f t="shared" si="144"/>
        <v>0</v>
      </c>
      <c r="M161" s="230"/>
      <c r="N161" s="45"/>
      <c r="O161" s="705">
        <f t="shared" si="145"/>
        <v>0</v>
      </c>
      <c r="P161" s="291"/>
    </row>
    <row r="162" spans="1:16" hidden="1" x14ac:dyDescent="0.25">
      <c r="A162" s="73">
        <v>2390</v>
      </c>
      <c r="B162" s="58" t="s">
        <v>157</v>
      </c>
      <c r="C162" s="195">
        <f t="shared" si="95"/>
        <v>0</v>
      </c>
      <c r="D162" s="261">
        <v>0</v>
      </c>
      <c r="E162" s="77"/>
      <c r="F162" s="1177">
        <f t="shared" si="142"/>
        <v>0</v>
      </c>
      <c r="G162" s="232">
        <v>0</v>
      </c>
      <c r="H162" s="77"/>
      <c r="I162" s="1178">
        <f t="shared" si="143"/>
        <v>0</v>
      </c>
      <c r="J162" s="261"/>
      <c r="K162" s="77"/>
      <c r="L162" s="706">
        <f t="shared" si="144"/>
        <v>0</v>
      </c>
      <c r="M162" s="232"/>
      <c r="N162" s="77"/>
      <c r="O162" s="707">
        <f t="shared" si="145"/>
        <v>0</v>
      </c>
      <c r="P162" s="292"/>
    </row>
    <row r="163" spans="1:16" hidden="1" x14ac:dyDescent="0.25">
      <c r="A163" s="35">
        <v>2400</v>
      </c>
      <c r="B163" s="72" t="s">
        <v>158</v>
      </c>
      <c r="C163" s="188">
        <f t="shared" si="95"/>
        <v>0</v>
      </c>
      <c r="D163" s="248">
        <v>0</v>
      </c>
      <c r="E163" s="80"/>
      <c r="F163" s="929">
        <f t="shared" si="142"/>
        <v>0</v>
      </c>
      <c r="G163" s="234">
        <v>0</v>
      </c>
      <c r="H163" s="80"/>
      <c r="I163" s="1182">
        <f t="shared" si="143"/>
        <v>0</v>
      </c>
      <c r="J163" s="248"/>
      <c r="K163" s="80"/>
      <c r="L163" s="708">
        <f t="shared" si="144"/>
        <v>0</v>
      </c>
      <c r="M163" s="234"/>
      <c r="N163" s="80"/>
      <c r="O163" s="709">
        <f t="shared" si="145"/>
        <v>0</v>
      </c>
      <c r="P163" s="293"/>
    </row>
    <row r="164" spans="1:16" ht="24" hidden="1" x14ac:dyDescent="0.25">
      <c r="A164" s="35">
        <v>2500</v>
      </c>
      <c r="B164" s="72" t="s">
        <v>159</v>
      </c>
      <c r="C164" s="188">
        <f t="shared" si="95"/>
        <v>0</v>
      </c>
      <c r="D164" s="130">
        <f>SUM(D165,D170)</f>
        <v>0</v>
      </c>
      <c r="E164" s="38">
        <f t="shared" ref="E164" si="146">SUM(E165,E170)</f>
        <v>0</v>
      </c>
      <c r="F164" s="1170">
        <f>SUM(F165,F170)</f>
        <v>0</v>
      </c>
      <c r="G164" s="228">
        <f>SUM(G165,G170)</f>
        <v>0</v>
      </c>
      <c r="H164" s="38">
        <f t="shared" ref="H164:O164" si="147">SUM(H165,H170)</f>
        <v>0</v>
      </c>
      <c r="I164" s="1171">
        <f t="shared" si="147"/>
        <v>0</v>
      </c>
      <c r="J164" s="130">
        <f t="shared" si="147"/>
        <v>0</v>
      </c>
      <c r="K164" s="38">
        <f t="shared" si="147"/>
        <v>0</v>
      </c>
      <c r="L164" s="175">
        <f t="shared" si="147"/>
        <v>0</v>
      </c>
      <c r="M164" s="228">
        <f t="shared" si="147"/>
        <v>0</v>
      </c>
      <c r="N164" s="38">
        <f t="shared" si="147"/>
        <v>0</v>
      </c>
      <c r="O164" s="123">
        <f t="shared" si="147"/>
        <v>0</v>
      </c>
      <c r="P164" s="954"/>
    </row>
    <row r="165" spans="1:16" ht="16.5" hidden="1" customHeight="1" x14ac:dyDescent="0.25">
      <c r="A165" s="886">
        <v>2510</v>
      </c>
      <c r="B165" s="40" t="s">
        <v>160</v>
      </c>
      <c r="C165" s="189">
        <f t="shared" si="95"/>
        <v>0</v>
      </c>
      <c r="D165" s="131">
        <f>SUM(D166:D169)</f>
        <v>0</v>
      </c>
      <c r="E165" s="79">
        <f t="shared" ref="E165" si="148">SUM(E166:E169)</f>
        <v>0</v>
      </c>
      <c r="F165" s="1179">
        <f>SUM(F166:F169)</f>
        <v>0</v>
      </c>
      <c r="G165" s="233">
        <f>SUM(G166:G169)</f>
        <v>0</v>
      </c>
      <c r="H165" s="79">
        <f t="shared" ref="H165:O165" si="149">SUM(H166:H169)</f>
        <v>0</v>
      </c>
      <c r="I165" s="1180">
        <f t="shared" si="149"/>
        <v>0</v>
      </c>
      <c r="J165" s="131">
        <f t="shared" si="149"/>
        <v>0</v>
      </c>
      <c r="K165" s="79">
        <f t="shared" si="149"/>
        <v>0</v>
      </c>
      <c r="L165" s="176">
        <f t="shared" si="149"/>
        <v>0</v>
      </c>
      <c r="M165" s="233">
        <f t="shared" si="149"/>
        <v>0</v>
      </c>
      <c r="N165" s="79">
        <f t="shared" si="149"/>
        <v>0</v>
      </c>
      <c r="O165" s="155">
        <f t="shared" si="149"/>
        <v>0</v>
      </c>
      <c r="P165" s="911"/>
    </row>
    <row r="166" spans="1:16" ht="24" hidden="1" x14ac:dyDescent="0.25">
      <c r="A166" s="30">
        <v>2512</v>
      </c>
      <c r="B166" s="43" t="s">
        <v>161</v>
      </c>
      <c r="C166" s="190">
        <f t="shared" si="95"/>
        <v>0</v>
      </c>
      <c r="D166" s="264">
        <v>0</v>
      </c>
      <c r="E166" s="45"/>
      <c r="F166" s="928">
        <f t="shared" ref="F166:F171" si="150">D166+E166</f>
        <v>0</v>
      </c>
      <c r="G166" s="230">
        <v>0</v>
      </c>
      <c r="H166" s="45"/>
      <c r="I166" s="1174">
        <f t="shared" ref="I166:I171" si="151">G166+H166</f>
        <v>0</v>
      </c>
      <c r="J166" s="264"/>
      <c r="K166" s="45"/>
      <c r="L166" s="700">
        <f t="shared" ref="L166:L171" si="152">J166+K166</f>
        <v>0</v>
      </c>
      <c r="M166" s="230"/>
      <c r="N166" s="45"/>
      <c r="O166" s="705">
        <f t="shared" ref="O166:O171" si="153">M166+N166</f>
        <v>0</v>
      </c>
      <c r="P166" s="291"/>
    </row>
    <row r="167" spans="1:16" ht="24" hidden="1" x14ac:dyDescent="0.25">
      <c r="A167" s="30">
        <v>2513</v>
      </c>
      <c r="B167" s="43" t="s">
        <v>162</v>
      </c>
      <c r="C167" s="190">
        <f t="shared" si="95"/>
        <v>0</v>
      </c>
      <c r="D167" s="264">
        <v>0</v>
      </c>
      <c r="E167" s="45"/>
      <c r="F167" s="928">
        <f t="shared" si="150"/>
        <v>0</v>
      </c>
      <c r="G167" s="230">
        <v>0</v>
      </c>
      <c r="H167" s="45"/>
      <c r="I167" s="1174">
        <f t="shared" si="151"/>
        <v>0</v>
      </c>
      <c r="J167" s="264"/>
      <c r="K167" s="45"/>
      <c r="L167" s="700">
        <f t="shared" si="152"/>
        <v>0</v>
      </c>
      <c r="M167" s="230"/>
      <c r="N167" s="45"/>
      <c r="O167" s="705">
        <f t="shared" si="153"/>
        <v>0</v>
      </c>
      <c r="P167" s="291"/>
    </row>
    <row r="168" spans="1:16" hidden="1" x14ac:dyDescent="0.25">
      <c r="A168" s="30">
        <v>2515</v>
      </c>
      <c r="B168" s="43" t="s">
        <v>163</v>
      </c>
      <c r="C168" s="190">
        <f t="shared" si="95"/>
        <v>0</v>
      </c>
      <c r="D168" s="264">
        <v>0</v>
      </c>
      <c r="E168" s="45"/>
      <c r="F168" s="928">
        <f t="shared" si="150"/>
        <v>0</v>
      </c>
      <c r="G168" s="230">
        <v>0</v>
      </c>
      <c r="H168" s="45"/>
      <c r="I168" s="1174">
        <f t="shared" si="151"/>
        <v>0</v>
      </c>
      <c r="J168" s="264"/>
      <c r="K168" s="45"/>
      <c r="L168" s="700">
        <f t="shared" si="152"/>
        <v>0</v>
      </c>
      <c r="M168" s="230"/>
      <c r="N168" s="45"/>
      <c r="O168" s="705">
        <f t="shared" si="153"/>
        <v>0</v>
      </c>
      <c r="P168" s="291"/>
    </row>
    <row r="169" spans="1:16" ht="24" hidden="1" x14ac:dyDescent="0.25">
      <c r="A169" s="30">
        <v>2519</v>
      </c>
      <c r="B169" s="43" t="s">
        <v>164</v>
      </c>
      <c r="C169" s="190">
        <f t="shared" si="95"/>
        <v>0</v>
      </c>
      <c r="D169" s="264">
        <v>0</v>
      </c>
      <c r="E169" s="45"/>
      <c r="F169" s="928">
        <f t="shared" si="150"/>
        <v>0</v>
      </c>
      <c r="G169" s="230">
        <v>0</v>
      </c>
      <c r="H169" s="45"/>
      <c r="I169" s="1174">
        <f t="shared" si="151"/>
        <v>0</v>
      </c>
      <c r="J169" s="264"/>
      <c r="K169" s="45"/>
      <c r="L169" s="700">
        <f t="shared" si="152"/>
        <v>0</v>
      </c>
      <c r="M169" s="230"/>
      <c r="N169" s="45"/>
      <c r="O169" s="705">
        <f t="shared" si="153"/>
        <v>0</v>
      </c>
      <c r="P169" s="291"/>
    </row>
    <row r="170" spans="1:16" hidden="1" x14ac:dyDescent="0.25">
      <c r="A170" s="75">
        <v>2520</v>
      </c>
      <c r="B170" s="43" t="s">
        <v>165</v>
      </c>
      <c r="C170" s="190">
        <f t="shared" si="95"/>
        <v>0</v>
      </c>
      <c r="D170" s="264">
        <v>0</v>
      </c>
      <c r="E170" s="45"/>
      <c r="F170" s="928">
        <f t="shared" si="150"/>
        <v>0</v>
      </c>
      <c r="G170" s="230">
        <v>0</v>
      </c>
      <c r="H170" s="45"/>
      <c r="I170" s="1174">
        <f t="shared" si="151"/>
        <v>0</v>
      </c>
      <c r="J170" s="264"/>
      <c r="K170" s="45"/>
      <c r="L170" s="700">
        <f t="shared" si="152"/>
        <v>0</v>
      </c>
      <c r="M170" s="230"/>
      <c r="N170" s="45"/>
      <c r="O170" s="705">
        <f t="shared" si="153"/>
        <v>0</v>
      </c>
      <c r="P170" s="291"/>
    </row>
    <row r="171" spans="1:16" s="81" customFormat="1" ht="36" hidden="1" x14ac:dyDescent="0.25">
      <c r="A171" s="17">
        <v>2800</v>
      </c>
      <c r="B171" s="40" t="s">
        <v>166</v>
      </c>
      <c r="C171" s="189">
        <f t="shared" si="95"/>
        <v>0</v>
      </c>
      <c r="D171" s="263">
        <v>0</v>
      </c>
      <c r="E171" s="42"/>
      <c r="F171" s="1144">
        <f t="shared" si="150"/>
        <v>0</v>
      </c>
      <c r="G171" s="212">
        <v>0</v>
      </c>
      <c r="H171" s="28"/>
      <c r="I171" s="1145">
        <f t="shared" si="151"/>
        <v>0</v>
      </c>
      <c r="J171" s="245"/>
      <c r="K171" s="28"/>
      <c r="L171" s="693">
        <f t="shared" si="152"/>
        <v>0</v>
      </c>
      <c r="M171" s="212"/>
      <c r="N171" s="28"/>
      <c r="O171" s="694">
        <f t="shared" si="153"/>
        <v>0</v>
      </c>
      <c r="P171" s="288"/>
    </row>
    <row r="172" spans="1:16" hidden="1" x14ac:dyDescent="0.25">
      <c r="A172" s="70">
        <v>3000</v>
      </c>
      <c r="B172" s="70" t="s">
        <v>167</v>
      </c>
      <c r="C172" s="200">
        <f t="shared" si="95"/>
        <v>0</v>
      </c>
      <c r="D172" s="137">
        <f>SUM(D173,D183)</f>
        <v>0</v>
      </c>
      <c r="E172" s="71">
        <f t="shared" ref="E172" si="154">SUM(E173,E183)</f>
        <v>0</v>
      </c>
      <c r="F172" s="1168">
        <f>SUM(F173,F183)</f>
        <v>0</v>
      </c>
      <c r="G172" s="227">
        <f>SUM(G173,G183)</f>
        <v>0</v>
      </c>
      <c r="H172" s="71">
        <f t="shared" ref="H172:N172" si="155">SUM(H173,H183)</f>
        <v>0</v>
      </c>
      <c r="I172" s="1169">
        <f t="shared" si="155"/>
        <v>0</v>
      </c>
      <c r="J172" s="137">
        <f t="shared" si="155"/>
        <v>0</v>
      </c>
      <c r="K172" s="71">
        <f t="shared" si="155"/>
        <v>0</v>
      </c>
      <c r="L172" s="172">
        <f t="shared" si="155"/>
        <v>0</v>
      </c>
      <c r="M172" s="227">
        <f t="shared" si="155"/>
        <v>0</v>
      </c>
      <c r="N172" s="71">
        <f t="shared" si="155"/>
        <v>0</v>
      </c>
      <c r="O172" s="125">
        <f>SUM(O173,O183)</f>
        <v>0</v>
      </c>
      <c r="P172" s="897"/>
    </row>
    <row r="173" spans="1:16" ht="24" hidden="1" x14ac:dyDescent="0.25">
      <c r="A173" s="35">
        <v>3200</v>
      </c>
      <c r="B173" s="82" t="s">
        <v>168</v>
      </c>
      <c r="C173" s="188">
        <f t="shared" si="95"/>
        <v>0</v>
      </c>
      <c r="D173" s="130">
        <f>SUM(D174,D178)</f>
        <v>0</v>
      </c>
      <c r="E173" s="38">
        <f t="shared" ref="E173" si="156">SUM(E174,E178)</f>
        <v>0</v>
      </c>
      <c r="F173" s="1170">
        <f>SUM(F174,F178)</f>
        <v>0</v>
      </c>
      <c r="G173" s="228">
        <f>SUM(G174,G178)</f>
        <v>0</v>
      </c>
      <c r="H173" s="38">
        <f t="shared" ref="H173:O173" si="157">SUM(H174,H178)</f>
        <v>0</v>
      </c>
      <c r="I173" s="1171">
        <f t="shared" si="157"/>
        <v>0</v>
      </c>
      <c r="J173" s="130">
        <f t="shared" si="157"/>
        <v>0</v>
      </c>
      <c r="K173" s="38">
        <f t="shared" si="157"/>
        <v>0</v>
      </c>
      <c r="L173" s="175">
        <f t="shared" si="157"/>
        <v>0</v>
      </c>
      <c r="M173" s="228">
        <f t="shared" si="157"/>
        <v>0</v>
      </c>
      <c r="N173" s="38">
        <f t="shared" si="157"/>
        <v>0</v>
      </c>
      <c r="O173" s="124">
        <f t="shared" si="157"/>
        <v>0</v>
      </c>
      <c r="P173" s="954"/>
    </row>
    <row r="174" spans="1:16" ht="36" hidden="1" x14ac:dyDescent="0.25">
      <c r="A174" s="886">
        <v>3260</v>
      </c>
      <c r="B174" s="40" t="s">
        <v>169</v>
      </c>
      <c r="C174" s="189">
        <f t="shared" si="95"/>
        <v>0</v>
      </c>
      <c r="D174" s="131">
        <f>SUM(D175:D177)</f>
        <v>0</v>
      </c>
      <c r="E174" s="79">
        <f t="shared" ref="E174" si="158">SUM(E175:E177)</f>
        <v>0</v>
      </c>
      <c r="F174" s="1179">
        <f>SUM(F175:F177)</f>
        <v>0</v>
      </c>
      <c r="G174" s="233">
        <f>SUM(G175:G177)</f>
        <v>0</v>
      </c>
      <c r="H174" s="79">
        <f t="shared" ref="H174:N174" si="159">SUM(H175:H177)</f>
        <v>0</v>
      </c>
      <c r="I174" s="1180">
        <f t="shared" si="159"/>
        <v>0</v>
      </c>
      <c r="J174" s="131">
        <f t="shared" si="159"/>
        <v>0</v>
      </c>
      <c r="K174" s="79">
        <f t="shared" si="159"/>
        <v>0</v>
      </c>
      <c r="L174" s="176">
        <f t="shared" si="159"/>
        <v>0</v>
      </c>
      <c r="M174" s="233">
        <f t="shared" si="159"/>
        <v>0</v>
      </c>
      <c r="N174" s="79">
        <f t="shared" si="159"/>
        <v>0</v>
      </c>
      <c r="O174" s="90">
        <f>SUM(O175:O177)</f>
        <v>0</v>
      </c>
      <c r="P174" s="900"/>
    </row>
    <row r="175" spans="1:16" ht="24" hidden="1" x14ac:dyDescent="0.25">
      <c r="A175" s="30">
        <v>3261</v>
      </c>
      <c r="B175" s="43" t="s">
        <v>170</v>
      </c>
      <c r="C175" s="190">
        <f t="shared" si="95"/>
        <v>0</v>
      </c>
      <c r="D175" s="264">
        <v>0</v>
      </c>
      <c r="E175" s="45"/>
      <c r="F175" s="928">
        <f t="shared" ref="F175:F177" si="160">D175+E175</f>
        <v>0</v>
      </c>
      <c r="G175" s="230">
        <v>0</v>
      </c>
      <c r="H175" s="45"/>
      <c r="I175" s="1174">
        <f t="shared" ref="I175:I177" si="161">G175+H175</f>
        <v>0</v>
      </c>
      <c r="J175" s="264"/>
      <c r="K175" s="45"/>
      <c r="L175" s="700">
        <f t="shared" ref="L175:L177" si="162">J175+K175</f>
        <v>0</v>
      </c>
      <c r="M175" s="230"/>
      <c r="N175" s="45"/>
      <c r="O175" s="705">
        <f t="shared" ref="O175:O177" si="163">M175+N175</f>
        <v>0</v>
      </c>
      <c r="P175" s="291"/>
    </row>
    <row r="176" spans="1:16" ht="36" hidden="1" x14ac:dyDescent="0.25">
      <c r="A176" s="30">
        <v>3262</v>
      </c>
      <c r="B176" s="43" t="s">
        <v>171</v>
      </c>
      <c r="C176" s="190">
        <f t="shared" si="95"/>
        <v>0</v>
      </c>
      <c r="D176" s="264">
        <v>0</v>
      </c>
      <c r="E176" s="45"/>
      <c r="F176" s="928">
        <f t="shared" si="160"/>
        <v>0</v>
      </c>
      <c r="G176" s="230">
        <v>0</v>
      </c>
      <c r="H176" s="45"/>
      <c r="I176" s="1174">
        <f t="shared" si="161"/>
        <v>0</v>
      </c>
      <c r="J176" s="264"/>
      <c r="K176" s="45"/>
      <c r="L176" s="700">
        <f t="shared" si="162"/>
        <v>0</v>
      </c>
      <c r="M176" s="230"/>
      <c r="N176" s="45"/>
      <c r="O176" s="705">
        <f t="shared" si="163"/>
        <v>0</v>
      </c>
      <c r="P176" s="291"/>
    </row>
    <row r="177" spans="1:16" ht="24" hidden="1" x14ac:dyDescent="0.25">
      <c r="A177" s="30">
        <v>3263</v>
      </c>
      <c r="B177" s="43" t="s">
        <v>172</v>
      </c>
      <c r="C177" s="190">
        <f t="shared" ref="C177:C240" si="164">SUM(F177,I177,L177,O177)</f>
        <v>0</v>
      </c>
      <c r="D177" s="264">
        <v>0</v>
      </c>
      <c r="E177" s="45"/>
      <c r="F177" s="928">
        <f t="shared" si="160"/>
        <v>0</v>
      </c>
      <c r="G177" s="230">
        <v>0</v>
      </c>
      <c r="H177" s="45"/>
      <c r="I177" s="1174">
        <f t="shared" si="161"/>
        <v>0</v>
      </c>
      <c r="J177" s="264"/>
      <c r="K177" s="45"/>
      <c r="L177" s="700">
        <f t="shared" si="162"/>
        <v>0</v>
      </c>
      <c r="M177" s="230"/>
      <c r="N177" s="45"/>
      <c r="O177" s="705">
        <f t="shared" si="163"/>
        <v>0</v>
      </c>
      <c r="P177" s="291"/>
    </row>
    <row r="178" spans="1:16" ht="60" hidden="1" x14ac:dyDescent="0.25">
      <c r="A178" s="886">
        <v>3290</v>
      </c>
      <c r="B178" s="40" t="s">
        <v>300</v>
      </c>
      <c r="C178" s="201">
        <f t="shared" si="164"/>
        <v>0</v>
      </c>
      <c r="D178" s="131">
        <f>SUM(D179:D182)</f>
        <v>0</v>
      </c>
      <c r="E178" s="79">
        <f t="shared" ref="E178" si="165">SUM(E179:E182)</f>
        <v>0</v>
      </c>
      <c r="F178" s="1179">
        <f>SUM(F179:F182)</f>
        <v>0</v>
      </c>
      <c r="G178" s="233">
        <f>SUM(G179:G182)</f>
        <v>0</v>
      </c>
      <c r="H178" s="79">
        <f t="shared" ref="H178:O178" si="166">SUM(H179:H182)</f>
        <v>0</v>
      </c>
      <c r="I178" s="1180">
        <f t="shared" si="166"/>
        <v>0</v>
      </c>
      <c r="J178" s="131">
        <f t="shared" si="166"/>
        <v>0</v>
      </c>
      <c r="K178" s="79">
        <f t="shared" si="166"/>
        <v>0</v>
      </c>
      <c r="L178" s="176">
        <f t="shared" si="166"/>
        <v>0</v>
      </c>
      <c r="M178" s="233">
        <f t="shared" si="166"/>
        <v>0</v>
      </c>
      <c r="N178" s="79">
        <f t="shared" si="166"/>
        <v>0</v>
      </c>
      <c r="O178" s="156">
        <f t="shared" si="166"/>
        <v>0</v>
      </c>
      <c r="P178" s="1183"/>
    </row>
    <row r="179" spans="1:16" ht="48" hidden="1" x14ac:dyDescent="0.25">
      <c r="A179" s="30">
        <v>3291</v>
      </c>
      <c r="B179" s="43" t="s">
        <v>173</v>
      </c>
      <c r="C179" s="190">
        <f t="shared" si="164"/>
        <v>0</v>
      </c>
      <c r="D179" s="264">
        <v>0</v>
      </c>
      <c r="E179" s="45"/>
      <c r="F179" s="928">
        <f t="shared" ref="F179:F182" si="167">D179+E179</f>
        <v>0</v>
      </c>
      <c r="G179" s="230">
        <v>0</v>
      </c>
      <c r="H179" s="45"/>
      <c r="I179" s="1174">
        <f t="shared" ref="I179:I182" si="168">G179+H179</f>
        <v>0</v>
      </c>
      <c r="J179" s="264"/>
      <c r="K179" s="45"/>
      <c r="L179" s="700">
        <f t="shared" ref="L179:L182" si="169">J179+K179</f>
        <v>0</v>
      </c>
      <c r="M179" s="230"/>
      <c r="N179" s="45"/>
      <c r="O179" s="705">
        <f t="shared" ref="O179:O182" si="170">M179+N179</f>
        <v>0</v>
      </c>
      <c r="P179" s="291"/>
    </row>
    <row r="180" spans="1:16" ht="60" hidden="1" x14ac:dyDescent="0.25">
      <c r="A180" s="30">
        <v>3292</v>
      </c>
      <c r="B180" s="43" t="s">
        <v>174</v>
      </c>
      <c r="C180" s="190">
        <f t="shared" si="164"/>
        <v>0</v>
      </c>
      <c r="D180" s="264">
        <v>0</v>
      </c>
      <c r="E180" s="45"/>
      <c r="F180" s="928">
        <f t="shared" si="167"/>
        <v>0</v>
      </c>
      <c r="G180" s="230">
        <v>0</v>
      </c>
      <c r="H180" s="45"/>
      <c r="I180" s="1174">
        <f t="shared" si="168"/>
        <v>0</v>
      </c>
      <c r="J180" s="264"/>
      <c r="K180" s="45"/>
      <c r="L180" s="700">
        <f t="shared" si="169"/>
        <v>0</v>
      </c>
      <c r="M180" s="230"/>
      <c r="N180" s="45"/>
      <c r="O180" s="705">
        <f t="shared" si="170"/>
        <v>0</v>
      </c>
      <c r="P180" s="291"/>
    </row>
    <row r="181" spans="1:16" ht="48" hidden="1" x14ac:dyDescent="0.25">
      <c r="A181" s="30">
        <v>3293</v>
      </c>
      <c r="B181" s="43" t="s">
        <v>175</v>
      </c>
      <c r="C181" s="190">
        <f t="shared" si="164"/>
        <v>0</v>
      </c>
      <c r="D181" s="264">
        <v>0</v>
      </c>
      <c r="E181" s="45"/>
      <c r="F181" s="928">
        <f t="shared" si="167"/>
        <v>0</v>
      </c>
      <c r="G181" s="230">
        <v>0</v>
      </c>
      <c r="H181" s="45"/>
      <c r="I181" s="1174">
        <f t="shared" si="168"/>
        <v>0</v>
      </c>
      <c r="J181" s="264"/>
      <c r="K181" s="45"/>
      <c r="L181" s="700">
        <f t="shared" si="169"/>
        <v>0</v>
      </c>
      <c r="M181" s="230"/>
      <c r="N181" s="45"/>
      <c r="O181" s="705">
        <f t="shared" si="170"/>
        <v>0</v>
      </c>
      <c r="P181" s="291"/>
    </row>
    <row r="182" spans="1:16" ht="36" hidden="1" x14ac:dyDescent="0.25">
      <c r="A182" s="83">
        <v>3294</v>
      </c>
      <c r="B182" s="43" t="s">
        <v>176</v>
      </c>
      <c r="C182" s="201">
        <f t="shared" si="164"/>
        <v>0</v>
      </c>
      <c r="D182" s="265">
        <v>0</v>
      </c>
      <c r="E182" s="84"/>
      <c r="F182" s="1184">
        <f t="shared" si="167"/>
        <v>0</v>
      </c>
      <c r="G182" s="235">
        <v>0</v>
      </c>
      <c r="H182" s="84"/>
      <c r="I182" s="1185">
        <f t="shared" si="168"/>
        <v>0</v>
      </c>
      <c r="J182" s="265"/>
      <c r="K182" s="84"/>
      <c r="L182" s="710">
        <f t="shared" si="169"/>
        <v>0</v>
      </c>
      <c r="M182" s="235"/>
      <c r="N182" s="84"/>
      <c r="O182" s="711">
        <f t="shared" si="170"/>
        <v>0</v>
      </c>
      <c r="P182" s="294"/>
    </row>
    <row r="183" spans="1:16" ht="36" hidden="1" x14ac:dyDescent="0.25">
      <c r="A183" s="51">
        <v>3300</v>
      </c>
      <c r="B183" s="82" t="s">
        <v>177</v>
      </c>
      <c r="C183" s="202">
        <f t="shared" si="164"/>
        <v>0</v>
      </c>
      <c r="D183" s="138">
        <f>SUM(D184:D185)</f>
        <v>0</v>
      </c>
      <c r="E183" s="85">
        <f t="shared" ref="E183" si="171">SUM(E184:E185)</f>
        <v>0</v>
      </c>
      <c r="F183" s="1186">
        <f>SUM(F184:F185)</f>
        <v>0</v>
      </c>
      <c r="G183" s="236">
        <f>SUM(G184:G185)</f>
        <v>0</v>
      </c>
      <c r="H183" s="85">
        <f t="shared" ref="H183:O183" si="172">SUM(H184:H185)</f>
        <v>0</v>
      </c>
      <c r="I183" s="1187">
        <f t="shared" si="172"/>
        <v>0</v>
      </c>
      <c r="J183" s="138">
        <f t="shared" si="172"/>
        <v>0</v>
      </c>
      <c r="K183" s="85">
        <f t="shared" si="172"/>
        <v>0</v>
      </c>
      <c r="L183" s="173">
        <f t="shared" si="172"/>
        <v>0</v>
      </c>
      <c r="M183" s="236">
        <f t="shared" si="172"/>
        <v>0</v>
      </c>
      <c r="N183" s="85">
        <f t="shared" si="172"/>
        <v>0</v>
      </c>
      <c r="O183" s="124">
        <f t="shared" si="172"/>
        <v>0</v>
      </c>
      <c r="P183" s="954"/>
    </row>
    <row r="184" spans="1:16" ht="36" hidden="1" x14ac:dyDescent="0.25">
      <c r="A184" s="57">
        <v>3310</v>
      </c>
      <c r="B184" s="58" t="s">
        <v>178</v>
      </c>
      <c r="C184" s="195">
        <f t="shared" si="164"/>
        <v>0</v>
      </c>
      <c r="D184" s="261">
        <v>0</v>
      </c>
      <c r="E184" s="77"/>
      <c r="F184" s="1177">
        <f t="shared" ref="F184:F185" si="173">D184+E184</f>
        <v>0</v>
      </c>
      <c r="G184" s="232">
        <v>0</v>
      </c>
      <c r="H184" s="77"/>
      <c r="I184" s="1178">
        <f t="shared" ref="I184:I185" si="174">G184+H184</f>
        <v>0</v>
      </c>
      <c r="J184" s="261"/>
      <c r="K184" s="77"/>
      <c r="L184" s="706">
        <f t="shared" ref="L184:L185" si="175">J184+K184</f>
        <v>0</v>
      </c>
      <c r="M184" s="232"/>
      <c r="N184" s="77"/>
      <c r="O184" s="707">
        <f t="shared" ref="O184:O185" si="176">M184+N184</f>
        <v>0</v>
      </c>
      <c r="P184" s="292"/>
    </row>
    <row r="185" spans="1:16" ht="36" hidden="1" x14ac:dyDescent="0.25">
      <c r="A185" s="27">
        <v>3320</v>
      </c>
      <c r="B185" s="40" t="s">
        <v>179</v>
      </c>
      <c r="C185" s="189">
        <f t="shared" si="164"/>
        <v>0</v>
      </c>
      <c r="D185" s="263">
        <v>0</v>
      </c>
      <c r="E185" s="42"/>
      <c r="F185" s="930">
        <f t="shared" si="173"/>
        <v>0</v>
      </c>
      <c r="G185" s="220">
        <v>0</v>
      </c>
      <c r="H185" s="42"/>
      <c r="I185" s="1158">
        <f t="shared" si="174"/>
        <v>0</v>
      </c>
      <c r="J185" s="263"/>
      <c r="K185" s="42"/>
      <c r="L185" s="699">
        <f t="shared" si="175"/>
        <v>0</v>
      </c>
      <c r="M185" s="220"/>
      <c r="N185" s="42"/>
      <c r="O185" s="703">
        <f t="shared" si="176"/>
        <v>0</v>
      </c>
      <c r="P185" s="290"/>
    </row>
    <row r="186" spans="1:16" hidden="1" x14ac:dyDescent="0.25">
      <c r="A186" s="87">
        <v>4000</v>
      </c>
      <c r="B186" s="70" t="s">
        <v>180</v>
      </c>
      <c r="C186" s="200">
        <f t="shared" si="164"/>
        <v>0</v>
      </c>
      <c r="D186" s="137">
        <f>SUM(D187,D190)</f>
        <v>0</v>
      </c>
      <c r="E186" s="71">
        <f t="shared" ref="E186" si="177">SUM(E187,E190)</f>
        <v>0</v>
      </c>
      <c r="F186" s="1168">
        <f>SUM(F187,F190)</f>
        <v>0</v>
      </c>
      <c r="G186" s="227">
        <f>SUM(G187,G190)</f>
        <v>0</v>
      </c>
      <c r="H186" s="71">
        <f t="shared" ref="H186:N186" si="178">SUM(H187,H190)</f>
        <v>0</v>
      </c>
      <c r="I186" s="1169">
        <f t="shared" si="178"/>
        <v>0</v>
      </c>
      <c r="J186" s="137">
        <f t="shared" si="178"/>
        <v>0</v>
      </c>
      <c r="K186" s="71">
        <f t="shared" si="178"/>
        <v>0</v>
      </c>
      <c r="L186" s="172">
        <f t="shared" si="178"/>
        <v>0</v>
      </c>
      <c r="M186" s="227">
        <f t="shared" si="178"/>
        <v>0</v>
      </c>
      <c r="N186" s="71">
        <f t="shared" si="178"/>
        <v>0</v>
      </c>
      <c r="O186" s="125">
        <f>SUM(O187,O190)</f>
        <v>0</v>
      </c>
      <c r="P186" s="897"/>
    </row>
    <row r="187" spans="1:16" hidden="1" x14ac:dyDescent="0.25">
      <c r="A187" s="88">
        <v>4200</v>
      </c>
      <c r="B187" s="72" t="s">
        <v>181</v>
      </c>
      <c r="C187" s="188">
        <f t="shared" si="164"/>
        <v>0</v>
      </c>
      <c r="D187" s="130">
        <f>SUM(D188,D189)</f>
        <v>0</v>
      </c>
      <c r="E187" s="38">
        <f t="shared" ref="E187" si="179">SUM(E188,E189)</f>
        <v>0</v>
      </c>
      <c r="F187" s="1170">
        <f>SUM(F188,F189)</f>
        <v>0</v>
      </c>
      <c r="G187" s="228">
        <f>SUM(G188,G189)</f>
        <v>0</v>
      </c>
      <c r="H187" s="38">
        <f t="shared" ref="H187:N187" si="180">SUM(H188,H189)</f>
        <v>0</v>
      </c>
      <c r="I187" s="1171">
        <f t="shared" si="180"/>
        <v>0</v>
      </c>
      <c r="J187" s="130">
        <f t="shared" si="180"/>
        <v>0</v>
      </c>
      <c r="K187" s="38">
        <f t="shared" si="180"/>
        <v>0</v>
      </c>
      <c r="L187" s="175">
        <f t="shared" si="180"/>
        <v>0</v>
      </c>
      <c r="M187" s="228">
        <f t="shared" si="180"/>
        <v>0</v>
      </c>
      <c r="N187" s="38">
        <f t="shared" si="180"/>
        <v>0</v>
      </c>
      <c r="O187" s="123">
        <f>SUM(O188,O189)</f>
        <v>0</v>
      </c>
      <c r="P187" s="898"/>
    </row>
    <row r="188" spans="1:16" ht="24" hidden="1" x14ac:dyDescent="0.25">
      <c r="A188" s="886">
        <v>4240</v>
      </c>
      <c r="B188" s="40" t="s">
        <v>182</v>
      </c>
      <c r="C188" s="189">
        <f t="shared" si="164"/>
        <v>0</v>
      </c>
      <c r="D188" s="263">
        <v>0</v>
      </c>
      <c r="E188" s="42"/>
      <c r="F188" s="930">
        <f t="shared" ref="F188:F189" si="181">D188+E188</f>
        <v>0</v>
      </c>
      <c r="G188" s="220">
        <v>0</v>
      </c>
      <c r="H188" s="42"/>
      <c r="I188" s="1158">
        <f t="shared" ref="I188:I189" si="182">G188+H188</f>
        <v>0</v>
      </c>
      <c r="J188" s="263"/>
      <c r="K188" s="42"/>
      <c r="L188" s="699">
        <f t="shared" ref="L188:L189" si="183">J188+K188</f>
        <v>0</v>
      </c>
      <c r="M188" s="220"/>
      <c r="N188" s="42"/>
      <c r="O188" s="703">
        <f t="shared" ref="O188:O189" si="184">M188+N188</f>
        <v>0</v>
      </c>
      <c r="P188" s="290"/>
    </row>
    <row r="189" spans="1:16" hidden="1" x14ac:dyDescent="0.25">
      <c r="A189" s="75">
        <v>4250</v>
      </c>
      <c r="B189" s="43" t="s">
        <v>183</v>
      </c>
      <c r="C189" s="190">
        <f t="shared" si="164"/>
        <v>0</v>
      </c>
      <c r="D189" s="264">
        <v>0</v>
      </c>
      <c r="E189" s="45"/>
      <c r="F189" s="928">
        <f t="shared" si="181"/>
        <v>0</v>
      </c>
      <c r="G189" s="230">
        <v>0</v>
      </c>
      <c r="H189" s="45"/>
      <c r="I189" s="1174">
        <f t="shared" si="182"/>
        <v>0</v>
      </c>
      <c r="J189" s="264"/>
      <c r="K189" s="45"/>
      <c r="L189" s="700">
        <f t="shared" si="183"/>
        <v>0</v>
      </c>
      <c r="M189" s="230"/>
      <c r="N189" s="45"/>
      <c r="O189" s="705">
        <f t="shared" si="184"/>
        <v>0</v>
      </c>
      <c r="P189" s="291"/>
    </row>
    <row r="190" spans="1:16" hidden="1" x14ac:dyDescent="0.25">
      <c r="A190" s="35">
        <v>4300</v>
      </c>
      <c r="B190" s="72" t="s">
        <v>184</v>
      </c>
      <c r="C190" s="188">
        <f t="shared" si="164"/>
        <v>0</v>
      </c>
      <c r="D190" s="130">
        <f>SUM(D191)</f>
        <v>0</v>
      </c>
      <c r="E190" s="38">
        <f t="shared" ref="E190" si="185">SUM(E191)</f>
        <v>0</v>
      </c>
      <c r="F190" s="1170">
        <f>SUM(F191)</f>
        <v>0</v>
      </c>
      <c r="G190" s="228">
        <f>SUM(G191)</f>
        <v>0</v>
      </c>
      <c r="H190" s="38">
        <f t="shared" ref="H190:N190" si="186">SUM(H191)</f>
        <v>0</v>
      </c>
      <c r="I190" s="1171">
        <f t="shared" si="186"/>
        <v>0</v>
      </c>
      <c r="J190" s="130">
        <f t="shared" si="186"/>
        <v>0</v>
      </c>
      <c r="K190" s="38">
        <f t="shared" si="186"/>
        <v>0</v>
      </c>
      <c r="L190" s="175">
        <f t="shared" si="186"/>
        <v>0</v>
      </c>
      <c r="M190" s="228">
        <f t="shared" si="186"/>
        <v>0</v>
      </c>
      <c r="N190" s="38">
        <f t="shared" si="186"/>
        <v>0</v>
      </c>
      <c r="O190" s="123">
        <f>SUM(O191)</f>
        <v>0</v>
      </c>
      <c r="P190" s="898"/>
    </row>
    <row r="191" spans="1:16" hidden="1" x14ac:dyDescent="0.25">
      <c r="A191" s="886">
        <v>4310</v>
      </c>
      <c r="B191" s="40" t="s">
        <v>185</v>
      </c>
      <c r="C191" s="189">
        <f t="shared" si="164"/>
        <v>0</v>
      </c>
      <c r="D191" s="131">
        <f>SUM(D192:D192)</f>
        <v>0</v>
      </c>
      <c r="E191" s="79">
        <f t="shared" ref="E191" si="187">SUM(E192:E192)</f>
        <v>0</v>
      </c>
      <c r="F191" s="1179">
        <f>SUM(F192:F192)</f>
        <v>0</v>
      </c>
      <c r="G191" s="233">
        <f>SUM(G192:G192)</f>
        <v>0</v>
      </c>
      <c r="H191" s="79">
        <f t="shared" ref="H191:N191" si="188">SUM(H192:H192)</f>
        <v>0</v>
      </c>
      <c r="I191" s="1180">
        <f t="shared" si="188"/>
        <v>0</v>
      </c>
      <c r="J191" s="131">
        <f t="shared" si="188"/>
        <v>0</v>
      </c>
      <c r="K191" s="79">
        <f t="shared" si="188"/>
        <v>0</v>
      </c>
      <c r="L191" s="176">
        <f t="shared" si="188"/>
        <v>0</v>
      </c>
      <c r="M191" s="233">
        <f t="shared" si="188"/>
        <v>0</v>
      </c>
      <c r="N191" s="79">
        <f t="shared" si="188"/>
        <v>0</v>
      </c>
      <c r="O191" s="90">
        <f>SUM(O192:O192)</f>
        <v>0</v>
      </c>
      <c r="P191" s="900"/>
    </row>
    <row r="192" spans="1:16" ht="36" hidden="1" x14ac:dyDescent="0.25">
      <c r="A192" s="30">
        <v>4311</v>
      </c>
      <c r="B192" s="43" t="s">
        <v>186</v>
      </c>
      <c r="C192" s="190">
        <f t="shared" si="164"/>
        <v>0</v>
      </c>
      <c r="D192" s="264">
        <v>0</v>
      </c>
      <c r="E192" s="45"/>
      <c r="F192" s="928">
        <f>D192+E192</f>
        <v>0</v>
      </c>
      <c r="G192" s="230">
        <v>0</v>
      </c>
      <c r="H192" s="45"/>
      <c r="I192" s="1174">
        <f>G192+H192</f>
        <v>0</v>
      </c>
      <c r="J192" s="264"/>
      <c r="K192" s="45"/>
      <c r="L192" s="700">
        <f>J192+K192</f>
        <v>0</v>
      </c>
      <c r="M192" s="230"/>
      <c r="N192" s="45"/>
      <c r="O192" s="705">
        <f>M192+N192</f>
        <v>0</v>
      </c>
      <c r="P192" s="291"/>
    </row>
    <row r="193" spans="1:16" s="19" customFormat="1" x14ac:dyDescent="0.25">
      <c r="A193" s="89"/>
      <c r="B193" s="17" t="s">
        <v>187</v>
      </c>
      <c r="C193" s="896">
        <f t="shared" si="164"/>
        <v>833739</v>
      </c>
      <c r="D193" s="226">
        <f>SUM(D194,D229,D268)</f>
        <v>494139</v>
      </c>
      <c r="E193" s="69">
        <f t="shared" ref="E193" si="189">SUM(E194,E229,E268)</f>
        <v>16000</v>
      </c>
      <c r="F193" s="1167">
        <f>SUM(F194,F229,F268)</f>
        <v>510139</v>
      </c>
      <c r="G193" s="226">
        <f>SUM(G194,G229,G268)</f>
        <v>323600</v>
      </c>
      <c r="H193" s="69">
        <f t="shared" ref="H193:N193" si="190">SUM(H194,H229,H268)</f>
        <v>0</v>
      </c>
      <c r="I193" s="1167">
        <f t="shared" si="190"/>
        <v>323600</v>
      </c>
      <c r="J193" s="226">
        <f t="shared" si="190"/>
        <v>0</v>
      </c>
      <c r="K193" s="69">
        <f t="shared" si="190"/>
        <v>0</v>
      </c>
      <c r="L193" s="171">
        <f t="shared" si="190"/>
        <v>0</v>
      </c>
      <c r="M193" s="226">
        <f t="shared" si="190"/>
        <v>0</v>
      </c>
      <c r="N193" s="69">
        <f t="shared" si="190"/>
        <v>0</v>
      </c>
      <c r="O193" s="933">
        <f>SUM(O194,O229,O268)</f>
        <v>0</v>
      </c>
      <c r="P193" s="1188"/>
    </row>
    <row r="194" spans="1:16" x14ac:dyDescent="0.25">
      <c r="A194" s="70">
        <v>5000</v>
      </c>
      <c r="B194" s="70" t="s">
        <v>188</v>
      </c>
      <c r="C194" s="897">
        <f t="shared" si="164"/>
        <v>833739</v>
      </c>
      <c r="D194" s="227">
        <f>D195+D203</f>
        <v>494139</v>
      </c>
      <c r="E194" s="71">
        <f t="shared" ref="E194" si="191">E195+E203</f>
        <v>16000</v>
      </c>
      <c r="F194" s="1168">
        <f>F195+F203</f>
        <v>510139</v>
      </c>
      <c r="G194" s="227">
        <f>G195+G203</f>
        <v>323600</v>
      </c>
      <c r="H194" s="71">
        <f t="shared" ref="H194:N194" si="192">H195+H203</f>
        <v>0</v>
      </c>
      <c r="I194" s="1168">
        <f t="shared" si="192"/>
        <v>323600</v>
      </c>
      <c r="J194" s="227">
        <f t="shared" si="192"/>
        <v>0</v>
      </c>
      <c r="K194" s="71">
        <f t="shared" si="192"/>
        <v>0</v>
      </c>
      <c r="L194" s="172">
        <f t="shared" si="192"/>
        <v>0</v>
      </c>
      <c r="M194" s="227">
        <f t="shared" si="192"/>
        <v>0</v>
      </c>
      <c r="N194" s="71">
        <f t="shared" si="192"/>
        <v>0</v>
      </c>
      <c r="O194" s="172">
        <f>O195+O203</f>
        <v>0</v>
      </c>
      <c r="P194" s="1168"/>
    </row>
    <row r="195" spans="1:16" hidden="1" x14ac:dyDescent="0.25">
      <c r="A195" s="35">
        <v>5100</v>
      </c>
      <c r="B195" s="72" t="s">
        <v>189</v>
      </c>
      <c r="C195" s="188">
        <f t="shared" si="164"/>
        <v>0</v>
      </c>
      <c r="D195" s="130">
        <f>D196+D197+D200+D201+D202</f>
        <v>0</v>
      </c>
      <c r="E195" s="38">
        <f t="shared" ref="E195" si="193">E196+E197+E200+E201+E202</f>
        <v>0</v>
      </c>
      <c r="F195" s="1170">
        <f>F196+F197+F200+F201+F202</f>
        <v>0</v>
      </c>
      <c r="G195" s="228">
        <f>G196+G197+G200+G201+G202</f>
        <v>0</v>
      </c>
      <c r="H195" s="38">
        <f t="shared" ref="H195:N195" si="194">H196+H197+H200+H201+H202</f>
        <v>0</v>
      </c>
      <c r="I195" s="1171">
        <f t="shared" si="194"/>
        <v>0</v>
      </c>
      <c r="J195" s="130">
        <f t="shared" si="194"/>
        <v>0</v>
      </c>
      <c r="K195" s="38">
        <f t="shared" si="194"/>
        <v>0</v>
      </c>
      <c r="L195" s="175">
        <f t="shared" si="194"/>
        <v>0</v>
      </c>
      <c r="M195" s="228">
        <f t="shared" si="194"/>
        <v>0</v>
      </c>
      <c r="N195" s="38">
        <f t="shared" si="194"/>
        <v>0</v>
      </c>
      <c r="O195" s="123">
        <f>O196+O197+O200+O201+O202</f>
        <v>0</v>
      </c>
      <c r="P195" s="898"/>
    </row>
    <row r="196" spans="1:16" hidden="1" x14ac:dyDescent="0.25">
      <c r="A196" s="886">
        <v>5110</v>
      </c>
      <c r="B196" s="40" t="s">
        <v>190</v>
      </c>
      <c r="C196" s="189">
        <f t="shared" si="164"/>
        <v>0</v>
      </c>
      <c r="D196" s="263">
        <v>0</v>
      </c>
      <c r="E196" s="42"/>
      <c r="F196" s="930">
        <f>D196+E196</f>
        <v>0</v>
      </c>
      <c r="G196" s="220">
        <v>0</v>
      </c>
      <c r="H196" s="42"/>
      <c r="I196" s="1158">
        <f>G196+H196</f>
        <v>0</v>
      </c>
      <c r="J196" s="263"/>
      <c r="K196" s="42"/>
      <c r="L196" s="699">
        <f>J196+K196</f>
        <v>0</v>
      </c>
      <c r="M196" s="220"/>
      <c r="N196" s="42"/>
      <c r="O196" s="703">
        <f>M196+N196</f>
        <v>0</v>
      </c>
      <c r="P196" s="290"/>
    </row>
    <row r="197" spans="1:16" ht="24" hidden="1" x14ac:dyDescent="0.25">
      <c r="A197" s="75">
        <v>5120</v>
      </c>
      <c r="B197" s="43" t="s">
        <v>191</v>
      </c>
      <c r="C197" s="190">
        <f t="shared" si="164"/>
        <v>0</v>
      </c>
      <c r="D197" s="132">
        <f>D198+D199</f>
        <v>0</v>
      </c>
      <c r="E197" s="76">
        <f t="shared" ref="E197" si="195">E198+E199</f>
        <v>0</v>
      </c>
      <c r="F197" s="1175">
        <f>F198+F199</f>
        <v>0</v>
      </c>
      <c r="G197" s="231">
        <f>G198+G199</f>
        <v>0</v>
      </c>
      <c r="H197" s="76">
        <f t="shared" ref="H197:O197" si="196">H198+H199</f>
        <v>0</v>
      </c>
      <c r="I197" s="1176">
        <f t="shared" si="196"/>
        <v>0</v>
      </c>
      <c r="J197" s="132">
        <f t="shared" si="196"/>
        <v>0</v>
      </c>
      <c r="K197" s="76">
        <f t="shared" si="196"/>
        <v>0</v>
      </c>
      <c r="L197" s="95">
        <f t="shared" si="196"/>
        <v>0</v>
      </c>
      <c r="M197" s="231">
        <f t="shared" si="196"/>
        <v>0</v>
      </c>
      <c r="N197" s="76">
        <f t="shared" si="196"/>
        <v>0</v>
      </c>
      <c r="O197" s="91">
        <f t="shared" si="196"/>
        <v>0</v>
      </c>
      <c r="P197" s="899"/>
    </row>
    <row r="198" spans="1:16" hidden="1" x14ac:dyDescent="0.25">
      <c r="A198" s="30">
        <v>5121</v>
      </c>
      <c r="B198" s="43" t="s">
        <v>192</v>
      </c>
      <c r="C198" s="190">
        <f t="shared" si="164"/>
        <v>0</v>
      </c>
      <c r="D198" s="264">
        <v>0</v>
      </c>
      <c r="E198" s="45"/>
      <c r="F198" s="928">
        <f t="shared" ref="F198:F202" si="197">D198+E198</f>
        <v>0</v>
      </c>
      <c r="G198" s="230">
        <v>0</v>
      </c>
      <c r="H198" s="45"/>
      <c r="I198" s="1174">
        <f t="shared" ref="I198:I202" si="198">G198+H198</f>
        <v>0</v>
      </c>
      <c r="J198" s="264"/>
      <c r="K198" s="45"/>
      <c r="L198" s="700">
        <f t="shared" ref="L198:L202" si="199">J198+K198</f>
        <v>0</v>
      </c>
      <c r="M198" s="230"/>
      <c r="N198" s="45"/>
      <c r="O198" s="705">
        <f t="shared" ref="O198:O202" si="200">M198+N198</f>
        <v>0</v>
      </c>
      <c r="P198" s="291"/>
    </row>
    <row r="199" spans="1:16" ht="24" hidden="1" x14ac:dyDescent="0.25">
      <c r="A199" s="30">
        <v>5129</v>
      </c>
      <c r="B199" s="43" t="s">
        <v>193</v>
      </c>
      <c r="C199" s="190">
        <f t="shared" si="164"/>
        <v>0</v>
      </c>
      <c r="D199" s="264">
        <v>0</v>
      </c>
      <c r="E199" s="45"/>
      <c r="F199" s="928">
        <f t="shared" si="197"/>
        <v>0</v>
      </c>
      <c r="G199" s="230">
        <v>0</v>
      </c>
      <c r="H199" s="45"/>
      <c r="I199" s="1174">
        <f t="shared" si="198"/>
        <v>0</v>
      </c>
      <c r="J199" s="264"/>
      <c r="K199" s="45"/>
      <c r="L199" s="700">
        <f t="shared" si="199"/>
        <v>0</v>
      </c>
      <c r="M199" s="230"/>
      <c r="N199" s="45"/>
      <c r="O199" s="705">
        <f t="shared" si="200"/>
        <v>0</v>
      </c>
      <c r="P199" s="291"/>
    </row>
    <row r="200" spans="1:16" hidden="1" x14ac:dyDescent="0.25">
      <c r="A200" s="75">
        <v>5130</v>
      </c>
      <c r="B200" s="43" t="s">
        <v>194</v>
      </c>
      <c r="C200" s="190">
        <f t="shared" si="164"/>
        <v>0</v>
      </c>
      <c r="D200" s="264">
        <v>0</v>
      </c>
      <c r="E200" s="45"/>
      <c r="F200" s="928">
        <f t="shared" si="197"/>
        <v>0</v>
      </c>
      <c r="G200" s="230">
        <v>0</v>
      </c>
      <c r="H200" s="45"/>
      <c r="I200" s="1174">
        <f t="shared" si="198"/>
        <v>0</v>
      </c>
      <c r="J200" s="264"/>
      <c r="K200" s="45"/>
      <c r="L200" s="700">
        <f t="shared" si="199"/>
        <v>0</v>
      </c>
      <c r="M200" s="230"/>
      <c r="N200" s="45"/>
      <c r="O200" s="705">
        <f t="shared" si="200"/>
        <v>0</v>
      </c>
      <c r="P200" s="291"/>
    </row>
    <row r="201" spans="1:16" hidden="1" x14ac:dyDescent="0.25">
      <c r="A201" s="75">
        <v>5140</v>
      </c>
      <c r="B201" s="43" t="s">
        <v>195</v>
      </c>
      <c r="C201" s="190">
        <f t="shared" si="164"/>
        <v>0</v>
      </c>
      <c r="D201" s="264">
        <v>0</v>
      </c>
      <c r="E201" s="45"/>
      <c r="F201" s="928">
        <f t="shared" si="197"/>
        <v>0</v>
      </c>
      <c r="G201" s="230">
        <v>0</v>
      </c>
      <c r="H201" s="45"/>
      <c r="I201" s="1174">
        <f t="shared" si="198"/>
        <v>0</v>
      </c>
      <c r="J201" s="264"/>
      <c r="K201" s="45"/>
      <c r="L201" s="700">
        <f t="shared" si="199"/>
        <v>0</v>
      </c>
      <c r="M201" s="230"/>
      <c r="N201" s="45"/>
      <c r="O201" s="705">
        <f t="shared" si="200"/>
        <v>0</v>
      </c>
      <c r="P201" s="291"/>
    </row>
    <row r="202" spans="1:16" ht="24" hidden="1" x14ac:dyDescent="0.25">
      <c r="A202" s="75">
        <v>5170</v>
      </c>
      <c r="B202" s="43" t="s">
        <v>196</v>
      </c>
      <c r="C202" s="190">
        <f t="shared" si="164"/>
        <v>0</v>
      </c>
      <c r="D202" s="264">
        <v>0</v>
      </c>
      <c r="E202" s="45"/>
      <c r="F202" s="928">
        <f t="shared" si="197"/>
        <v>0</v>
      </c>
      <c r="G202" s="230">
        <v>0</v>
      </c>
      <c r="H202" s="45"/>
      <c r="I202" s="1174">
        <f t="shared" si="198"/>
        <v>0</v>
      </c>
      <c r="J202" s="264"/>
      <c r="K202" s="45"/>
      <c r="L202" s="700">
        <f t="shared" si="199"/>
        <v>0</v>
      </c>
      <c r="M202" s="230"/>
      <c r="N202" s="45"/>
      <c r="O202" s="705">
        <f t="shared" si="200"/>
        <v>0</v>
      </c>
      <c r="P202" s="291"/>
    </row>
    <row r="203" spans="1:16" x14ac:dyDescent="0.25">
      <c r="A203" s="35">
        <v>5200</v>
      </c>
      <c r="B203" s="72" t="s">
        <v>197</v>
      </c>
      <c r="C203" s="898">
        <f t="shared" si="164"/>
        <v>833739</v>
      </c>
      <c r="D203" s="228">
        <f>D204+D214+D215+D224+D225+D226+D228</f>
        <v>494139</v>
      </c>
      <c r="E203" s="38">
        <f t="shared" ref="E203" si="201">E204+E214+E215+E224+E225+E226+E228</f>
        <v>16000</v>
      </c>
      <c r="F203" s="1170">
        <f>F204+F214+F215+F224+F225+F226+F228</f>
        <v>510139</v>
      </c>
      <c r="G203" s="228">
        <f>G204+G214+G215+G224+G225+G226+G228</f>
        <v>323600</v>
      </c>
      <c r="H203" s="38">
        <f t="shared" ref="H203:O203" si="202">H204+H214+H215+H224+H225+H226+H228</f>
        <v>0</v>
      </c>
      <c r="I203" s="1170">
        <f t="shared" si="202"/>
        <v>323600</v>
      </c>
      <c r="J203" s="228">
        <f t="shared" si="202"/>
        <v>0</v>
      </c>
      <c r="K203" s="38">
        <f t="shared" si="202"/>
        <v>0</v>
      </c>
      <c r="L203" s="175">
        <f t="shared" si="202"/>
        <v>0</v>
      </c>
      <c r="M203" s="228">
        <f t="shared" si="202"/>
        <v>0</v>
      </c>
      <c r="N203" s="38">
        <f t="shared" si="202"/>
        <v>0</v>
      </c>
      <c r="O203" s="175">
        <f t="shared" si="202"/>
        <v>0</v>
      </c>
      <c r="P203" s="1170"/>
    </row>
    <row r="204" spans="1:16" hidden="1" x14ac:dyDescent="0.25">
      <c r="A204" s="73">
        <v>5210</v>
      </c>
      <c r="B204" s="58" t="s">
        <v>198</v>
      </c>
      <c r="C204" s="195">
        <f t="shared" si="164"/>
        <v>0</v>
      </c>
      <c r="D204" s="86">
        <f>SUM(D205:D213)</f>
        <v>0</v>
      </c>
      <c r="E204" s="74">
        <f>SUM(E205:E213)</f>
        <v>0</v>
      </c>
      <c r="F204" s="1172">
        <f t="shared" ref="F204:N204" si="203">SUM(F205:F213)</f>
        <v>0</v>
      </c>
      <c r="G204" s="229">
        <f>SUM(G205:G213)</f>
        <v>0</v>
      </c>
      <c r="H204" s="74">
        <f t="shared" si="203"/>
        <v>0</v>
      </c>
      <c r="I204" s="1173">
        <f t="shared" si="203"/>
        <v>0</v>
      </c>
      <c r="J204" s="86">
        <f t="shared" si="203"/>
        <v>0</v>
      </c>
      <c r="K204" s="74">
        <f t="shared" si="203"/>
        <v>0</v>
      </c>
      <c r="L204" s="174">
        <f t="shared" si="203"/>
        <v>0</v>
      </c>
      <c r="M204" s="229">
        <f t="shared" si="203"/>
        <v>0</v>
      </c>
      <c r="N204" s="74">
        <f t="shared" si="203"/>
        <v>0</v>
      </c>
      <c r="O204" s="154">
        <f>SUM(O205:O213)</f>
        <v>0</v>
      </c>
      <c r="P204" s="907"/>
    </row>
    <row r="205" spans="1:16" hidden="1" x14ac:dyDescent="0.25">
      <c r="A205" s="27">
        <v>5211</v>
      </c>
      <c r="B205" s="40" t="s">
        <v>199</v>
      </c>
      <c r="C205" s="189">
        <f t="shared" si="164"/>
        <v>0</v>
      </c>
      <c r="D205" s="263">
        <v>0</v>
      </c>
      <c r="E205" s="42"/>
      <c r="F205" s="930">
        <f t="shared" ref="F205:F214" si="204">D205+E205</f>
        <v>0</v>
      </c>
      <c r="G205" s="220">
        <v>0</v>
      </c>
      <c r="H205" s="42"/>
      <c r="I205" s="1158">
        <f t="shared" ref="I205:I214" si="205">G205+H205</f>
        <v>0</v>
      </c>
      <c r="J205" s="263"/>
      <c r="K205" s="42"/>
      <c r="L205" s="699">
        <f t="shared" ref="L205:L214" si="206">J205+K205</f>
        <v>0</v>
      </c>
      <c r="M205" s="220"/>
      <c r="N205" s="42"/>
      <c r="O205" s="703">
        <f t="shared" ref="O205:O214" si="207">M205+N205</f>
        <v>0</v>
      </c>
      <c r="P205" s="290"/>
    </row>
    <row r="206" spans="1:16" hidden="1" x14ac:dyDescent="0.25">
      <c r="A206" s="30">
        <v>5212</v>
      </c>
      <c r="B206" s="43" t="s">
        <v>200</v>
      </c>
      <c r="C206" s="190">
        <f t="shared" si="164"/>
        <v>0</v>
      </c>
      <c r="D206" s="264">
        <v>0</v>
      </c>
      <c r="E206" s="45"/>
      <c r="F206" s="928">
        <f t="shared" si="204"/>
        <v>0</v>
      </c>
      <c r="G206" s="230">
        <v>0</v>
      </c>
      <c r="H206" s="45"/>
      <c r="I206" s="1174">
        <f t="shared" si="205"/>
        <v>0</v>
      </c>
      <c r="J206" s="264"/>
      <c r="K206" s="45"/>
      <c r="L206" s="700">
        <f t="shared" si="206"/>
        <v>0</v>
      </c>
      <c r="M206" s="230"/>
      <c r="N206" s="45"/>
      <c r="O206" s="705">
        <f t="shared" si="207"/>
        <v>0</v>
      </c>
      <c r="P206" s="291"/>
    </row>
    <row r="207" spans="1:16" hidden="1" x14ac:dyDescent="0.25">
      <c r="A207" s="30">
        <v>5213</v>
      </c>
      <c r="B207" s="43" t="s">
        <v>201</v>
      </c>
      <c r="C207" s="190">
        <f t="shared" si="164"/>
        <v>0</v>
      </c>
      <c r="D207" s="264">
        <v>0</v>
      </c>
      <c r="E207" s="45"/>
      <c r="F207" s="928">
        <f t="shared" si="204"/>
        <v>0</v>
      </c>
      <c r="G207" s="230">
        <v>0</v>
      </c>
      <c r="H207" s="45"/>
      <c r="I207" s="1174">
        <f t="shared" si="205"/>
        <v>0</v>
      </c>
      <c r="J207" s="264"/>
      <c r="K207" s="45"/>
      <c r="L207" s="700">
        <f t="shared" si="206"/>
        <v>0</v>
      </c>
      <c r="M207" s="230"/>
      <c r="N207" s="45"/>
      <c r="O207" s="705">
        <f t="shared" si="207"/>
        <v>0</v>
      </c>
      <c r="P207" s="291"/>
    </row>
    <row r="208" spans="1:16" hidden="1" x14ac:dyDescent="0.25">
      <c r="A208" s="30">
        <v>5214</v>
      </c>
      <c r="B208" s="43" t="s">
        <v>202</v>
      </c>
      <c r="C208" s="190">
        <f t="shared" si="164"/>
        <v>0</v>
      </c>
      <c r="D208" s="264">
        <v>0</v>
      </c>
      <c r="E208" s="45"/>
      <c r="F208" s="928">
        <f t="shared" si="204"/>
        <v>0</v>
      </c>
      <c r="G208" s="230">
        <v>0</v>
      </c>
      <c r="H208" s="45"/>
      <c r="I208" s="1174">
        <f t="shared" si="205"/>
        <v>0</v>
      </c>
      <c r="J208" s="264"/>
      <c r="K208" s="45"/>
      <c r="L208" s="700">
        <f t="shared" si="206"/>
        <v>0</v>
      </c>
      <c r="M208" s="230"/>
      <c r="N208" s="45"/>
      <c r="O208" s="705">
        <f t="shared" si="207"/>
        <v>0</v>
      </c>
      <c r="P208" s="291"/>
    </row>
    <row r="209" spans="1:16" hidden="1" x14ac:dyDescent="0.25">
      <c r="A209" s="30">
        <v>5215</v>
      </c>
      <c r="B209" s="43" t="s">
        <v>203</v>
      </c>
      <c r="C209" s="190">
        <f t="shared" si="164"/>
        <v>0</v>
      </c>
      <c r="D209" s="264">
        <v>0</v>
      </c>
      <c r="E209" s="45"/>
      <c r="F209" s="928">
        <f t="shared" si="204"/>
        <v>0</v>
      </c>
      <c r="G209" s="230">
        <v>0</v>
      </c>
      <c r="H209" s="45"/>
      <c r="I209" s="1174">
        <f t="shared" si="205"/>
        <v>0</v>
      </c>
      <c r="J209" s="264"/>
      <c r="K209" s="45"/>
      <c r="L209" s="700">
        <f t="shared" si="206"/>
        <v>0</v>
      </c>
      <c r="M209" s="230"/>
      <c r="N209" s="45"/>
      <c r="O209" s="705">
        <f t="shared" si="207"/>
        <v>0</v>
      </c>
      <c r="P209" s="291"/>
    </row>
    <row r="210" spans="1:16" hidden="1" x14ac:dyDescent="0.25">
      <c r="A210" s="30">
        <v>5216</v>
      </c>
      <c r="B210" s="43" t="s">
        <v>204</v>
      </c>
      <c r="C210" s="190">
        <f t="shared" si="164"/>
        <v>0</v>
      </c>
      <c r="D210" s="264">
        <v>0</v>
      </c>
      <c r="E210" s="45"/>
      <c r="F210" s="928">
        <f t="shared" si="204"/>
        <v>0</v>
      </c>
      <c r="G210" s="230">
        <v>0</v>
      </c>
      <c r="H210" s="45"/>
      <c r="I210" s="1174">
        <f t="shared" si="205"/>
        <v>0</v>
      </c>
      <c r="J210" s="264"/>
      <c r="K210" s="45"/>
      <c r="L210" s="700">
        <f t="shared" si="206"/>
        <v>0</v>
      </c>
      <c r="M210" s="230"/>
      <c r="N210" s="45"/>
      <c r="O210" s="705">
        <f t="shared" si="207"/>
        <v>0</v>
      </c>
      <c r="P210" s="291"/>
    </row>
    <row r="211" spans="1:16" hidden="1" x14ac:dyDescent="0.25">
      <c r="A211" s="30">
        <v>5217</v>
      </c>
      <c r="B211" s="43" t="s">
        <v>205</v>
      </c>
      <c r="C211" s="190">
        <f t="shared" si="164"/>
        <v>0</v>
      </c>
      <c r="D211" s="264">
        <v>0</v>
      </c>
      <c r="E211" s="45"/>
      <c r="F211" s="928">
        <f t="shared" si="204"/>
        <v>0</v>
      </c>
      <c r="G211" s="230">
        <v>0</v>
      </c>
      <c r="H211" s="45"/>
      <c r="I211" s="1174">
        <f t="shared" si="205"/>
        <v>0</v>
      </c>
      <c r="J211" s="264"/>
      <c r="K211" s="45"/>
      <c r="L211" s="700">
        <f t="shared" si="206"/>
        <v>0</v>
      </c>
      <c r="M211" s="230"/>
      <c r="N211" s="45"/>
      <c r="O211" s="705">
        <f t="shared" si="207"/>
        <v>0</v>
      </c>
      <c r="P211" s="291"/>
    </row>
    <row r="212" spans="1:16" hidden="1" x14ac:dyDescent="0.25">
      <c r="A212" s="30">
        <v>5218</v>
      </c>
      <c r="B212" s="43" t="s">
        <v>206</v>
      </c>
      <c r="C212" s="190">
        <f t="shared" si="164"/>
        <v>0</v>
      </c>
      <c r="D212" s="264">
        <v>0</v>
      </c>
      <c r="E212" s="45"/>
      <c r="F212" s="928">
        <f t="shared" si="204"/>
        <v>0</v>
      </c>
      <c r="G212" s="230">
        <v>0</v>
      </c>
      <c r="H212" s="45"/>
      <c r="I212" s="1174">
        <f t="shared" si="205"/>
        <v>0</v>
      </c>
      <c r="J212" s="264"/>
      <c r="K212" s="45"/>
      <c r="L212" s="700">
        <f t="shared" si="206"/>
        <v>0</v>
      </c>
      <c r="M212" s="230"/>
      <c r="N212" s="45"/>
      <c r="O212" s="705">
        <f t="shared" si="207"/>
        <v>0</v>
      </c>
      <c r="P212" s="291"/>
    </row>
    <row r="213" spans="1:16" hidden="1" x14ac:dyDescent="0.25">
      <c r="A213" s="30">
        <v>5219</v>
      </c>
      <c r="B213" s="43" t="s">
        <v>207</v>
      </c>
      <c r="C213" s="190">
        <f t="shared" si="164"/>
        <v>0</v>
      </c>
      <c r="D213" s="264">
        <v>0</v>
      </c>
      <c r="E213" s="45"/>
      <c r="F213" s="928">
        <f t="shared" si="204"/>
        <v>0</v>
      </c>
      <c r="G213" s="230">
        <v>0</v>
      </c>
      <c r="H213" s="45"/>
      <c r="I213" s="1174">
        <f t="shared" si="205"/>
        <v>0</v>
      </c>
      <c r="J213" s="264"/>
      <c r="K213" s="45"/>
      <c r="L213" s="700">
        <f t="shared" si="206"/>
        <v>0</v>
      </c>
      <c r="M213" s="230"/>
      <c r="N213" s="45"/>
      <c r="O213" s="705">
        <f t="shared" si="207"/>
        <v>0</v>
      </c>
      <c r="P213" s="291"/>
    </row>
    <row r="214" spans="1:16" ht="13.5" hidden="1" customHeight="1" x14ac:dyDescent="0.25">
      <c r="A214" s="75">
        <v>5220</v>
      </c>
      <c r="B214" s="43" t="s">
        <v>208</v>
      </c>
      <c r="C214" s="190">
        <f t="shared" si="164"/>
        <v>0</v>
      </c>
      <c r="D214" s="264">
        <v>0</v>
      </c>
      <c r="E214" s="45"/>
      <c r="F214" s="928">
        <f t="shared" si="204"/>
        <v>0</v>
      </c>
      <c r="G214" s="230">
        <v>0</v>
      </c>
      <c r="H214" s="45"/>
      <c r="I214" s="1174">
        <f t="shared" si="205"/>
        <v>0</v>
      </c>
      <c r="J214" s="264"/>
      <c r="K214" s="45"/>
      <c r="L214" s="700">
        <f t="shared" si="206"/>
        <v>0</v>
      </c>
      <c r="M214" s="230"/>
      <c r="N214" s="45"/>
      <c r="O214" s="705">
        <f t="shared" si="207"/>
        <v>0</v>
      </c>
      <c r="P214" s="291"/>
    </row>
    <row r="215" spans="1:16" x14ac:dyDescent="0.25">
      <c r="A215" s="75">
        <v>5230</v>
      </c>
      <c r="B215" s="43" t="s">
        <v>209</v>
      </c>
      <c r="C215" s="899">
        <f t="shared" si="164"/>
        <v>12800</v>
      </c>
      <c r="D215" s="231">
        <f>SUM(D216:D223)</f>
        <v>0</v>
      </c>
      <c r="E215" s="76">
        <f t="shared" ref="E215" si="208">SUM(E216:E223)</f>
        <v>0</v>
      </c>
      <c r="F215" s="1175">
        <f>SUM(F216:F223)</f>
        <v>0</v>
      </c>
      <c r="G215" s="231">
        <f>SUM(G216:G223)</f>
        <v>12800</v>
      </c>
      <c r="H215" s="76">
        <f t="shared" ref="H215:N215" si="209">SUM(H216:H223)</f>
        <v>0</v>
      </c>
      <c r="I215" s="1175">
        <f t="shared" si="209"/>
        <v>12800</v>
      </c>
      <c r="J215" s="231">
        <f t="shared" si="209"/>
        <v>0</v>
      </c>
      <c r="K215" s="76">
        <f t="shared" si="209"/>
        <v>0</v>
      </c>
      <c r="L215" s="95">
        <f t="shared" si="209"/>
        <v>0</v>
      </c>
      <c r="M215" s="231">
        <f t="shared" si="209"/>
        <v>0</v>
      </c>
      <c r="N215" s="76">
        <f t="shared" si="209"/>
        <v>0</v>
      </c>
      <c r="O215" s="95">
        <f>SUM(O216:O223)</f>
        <v>0</v>
      </c>
      <c r="P215" s="1175"/>
    </row>
    <row r="216" spans="1:16" hidden="1" x14ac:dyDescent="0.25">
      <c r="A216" s="30">
        <v>5231</v>
      </c>
      <c r="B216" s="43" t="s">
        <v>210</v>
      </c>
      <c r="C216" s="190">
        <f t="shared" si="164"/>
        <v>0</v>
      </c>
      <c r="D216" s="264">
        <v>0</v>
      </c>
      <c r="E216" s="45"/>
      <c r="F216" s="928">
        <f t="shared" ref="F216:F225" si="210">D216+E216</f>
        <v>0</v>
      </c>
      <c r="G216" s="230">
        <v>0</v>
      </c>
      <c r="H216" s="45"/>
      <c r="I216" s="1174">
        <f t="shared" ref="I216:I225" si="211">G216+H216</f>
        <v>0</v>
      </c>
      <c r="J216" s="264"/>
      <c r="K216" s="45"/>
      <c r="L216" s="700">
        <f t="shared" ref="L216:L225" si="212">J216+K216</f>
        <v>0</v>
      </c>
      <c r="M216" s="230"/>
      <c r="N216" s="45"/>
      <c r="O216" s="705">
        <f t="shared" ref="O216:O225" si="213">M216+N216</f>
        <v>0</v>
      </c>
      <c r="P216" s="291"/>
    </row>
    <row r="217" spans="1:16" hidden="1" x14ac:dyDescent="0.25">
      <c r="A217" s="30">
        <v>5232</v>
      </c>
      <c r="B217" s="43" t="s">
        <v>211</v>
      </c>
      <c r="C217" s="190">
        <f t="shared" si="164"/>
        <v>0</v>
      </c>
      <c r="D217" s="264">
        <v>0</v>
      </c>
      <c r="E217" s="45"/>
      <c r="F217" s="928">
        <f t="shared" si="210"/>
        <v>0</v>
      </c>
      <c r="G217" s="230">
        <v>0</v>
      </c>
      <c r="H217" s="45"/>
      <c r="I217" s="1174">
        <f t="shared" si="211"/>
        <v>0</v>
      </c>
      <c r="J217" s="264"/>
      <c r="K217" s="45"/>
      <c r="L217" s="700">
        <f t="shared" si="212"/>
        <v>0</v>
      </c>
      <c r="M217" s="230"/>
      <c r="N217" s="45"/>
      <c r="O217" s="705">
        <f t="shared" si="213"/>
        <v>0</v>
      </c>
      <c r="P217" s="291"/>
    </row>
    <row r="218" spans="1:16" hidden="1" x14ac:dyDescent="0.25">
      <c r="A218" s="30">
        <v>5233</v>
      </c>
      <c r="B218" s="43" t="s">
        <v>212</v>
      </c>
      <c r="C218" s="190">
        <f t="shared" si="164"/>
        <v>0</v>
      </c>
      <c r="D218" s="264">
        <v>0</v>
      </c>
      <c r="E218" s="45"/>
      <c r="F218" s="928">
        <f t="shared" si="210"/>
        <v>0</v>
      </c>
      <c r="G218" s="230">
        <v>0</v>
      </c>
      <c r="H218" s="45"/>
      <c r="I218" s="1174">
        <f t="shared" si="211"/>
        <v>0</v>
      </c>
      <c r="J218" s="264"/>
      <c r="K218" s="45"/>
      <c r="L218" s="700">
        <f t="shared" si="212"/>
        <v>0</v>
      </c>
      <c r="M218" s="230"/>
      <c r="N218" s="45"/>
      <c r="O218" s="705">
        <f t="shared" si="213"/>
        <v>0</v>
      </c>
      <c r="P218" s="291"/>
    </row>
    <row r="219" spans="1:16" hidden="1" x14ac:dyDescent="0.25">
      <c r="A219" s="30">
        <v>5234</v>
      </c>
      <c r="B219" s="43" t="s">
        <v>213</v>
      </c>
      <c r="C219" s="190">
        <f t="shared" si="164"/>
        <v>0</v>
      </c>
      <c r="D219" s="264">
        <v>0</v>
      </c>
      <c r="E219" s="45"/>
      <c r="F219" s="928">
        <f t="shared" si="210"/>
        <v>0</v>
      </c>
      <c r="G219" s="230">
        <v>0</v>
      </c>
      <c r="H219" s="45"/>
      <c r="I219" s="1174">
        <f t="shared" si="211"/>
        <v>0</v>
      </c>
      <c r="J219" s="264"/>
      <c r="K219" s="45"/>
      <c r="L219" s="700">
        <f t="shared" si="212"/>
        <v>0</v>
      </c>
      <c r="M219" s="230"/>
      <c r="N219" s="45"/>
      <c r="O219" s="705">
        <f t="shared" si="213"/>
        <v>0</v>
      </c>
      <c r="P219" s="291"/>
    </row>
    <row r="220" spans="1:16" ht="14.25" hidden="1" customHeight="1" x14ac:dyDescent="0.25">
      <c r="A220" s="30">
        <v>5236</v>
      </c>
      <c r="B220" s="43" t="s">
        <v>214</v>
      </c>
      <c r="C220" s="190">
        <f t="shared" si="164"/>
        <v>0</v>
      </c>
      <c r="D220" s="264">
        <v>0</v>
      </c>
      <c r="E220" s="45"/>
      <c r="F220" s="928">
        <f t="shared" si="210"/>
        <v>0</v>
      </c>
      <c r="G220" s="230">
        <v>0</v>
      </c>
      <c r="H220" s="45"/>
      <c r="I220" s="1174">
        <f t="shared" si="211"/>
        <v>0</v>
      </c>
      <c r="J220" s="264"/>
      <c r="K220" s="45"/>
      <c r="L220" s="700">
        <f t="shared" si="212"/>
        <v>0</v>
      </c>
      <c r="M220" s="230"/>
      <c r="N220" s="45"/>
      <c r="O220" s="705">
        <f t="shared" si="213"/>
        <v>0</v>
      </c>
      <c r="P220" s="291"/>
    </row>
    <row r="221" spans="1:16" ht="14.25" hidden="1" customHeight="1" x14ac:dyDescent="0.25">
      <c r="A221" s="30">
        <v>5237</v>
      </c>
      <c r="B221" s="43" t="s">
        <v>215</v>
      </c>
      <c r="C221" s="190">
        <f t="shared" si="164"/>
        <v>0</v>
      </c>
      <c r="D221" s="264">
        <v>0</v>
      </c>
      <c r="E221" s="45"/>
      <c r="F221" s="928">
        <f t="shared" si="210"/>
        <v>0</v>
      </c>
      <c r="G221" s="230">
        <v>0</v>
      </c>
      <c r="H221" s="45"/>
      <c r="I221" s="1174">
        <f t="shared" si="211"/>
        <v>0</v>
      </c>
      <c r="J221" s="264"/>
      <c r="K221" s="45"/>
      <c r="L221" s="700">
        <f t="shared" si="212"/>
        <v>0</v>
      </c>
      <c r="M221" s="230"/>
      <c r="N221" s="45"/>
      <c r="O221" s="705">
        <f t="shared" si="213"/>
        <v>0</v>
      </c>
      <c r="P221" s="291"/>
    </row>
    <row r="222" spans="1:16" hidden="1" x14ac:dyDescent="0.25">
      <c r="A222" s="30">
        <v>5238</v>
      </c>
      <c r="B222" s="43" t="s">
        <v>216</v>
      </c>
      <c r="C222" s="190">
        <f t="shared" si="164"/>
        <v>0</v>
      </c>
      <c r="D222" s="264">
        <v>0</v>
      </c>
      <c r="E222" s="45"/>
      <c r="F222" s="928">
        <f t="shared" si="210"/>
        <v>0</v>
      </c>
      <c r="G222" s="230">
        <v>0</v>
      </c>
      <c r="H222" s="45"/>
      <c r="I222" s="1174">
        <f t="shared" si="211"/>
        <v>0</v>
      </c>
      <c r="J222" s="264"/>
      <c r="K222" s="45"/>
      <c r="L222" s="700">
        <f t="shared" si="212"/>
        <v>0</v>
      </c>
      <c r="M222" s="230"/>
      <c r="N222" s="45"/>
      <c r="O222" s="705">
        <f t="shared" si="213"/>
        <v>0</v>
      </c>
      <c r="P222" s="291"/>
    </row>
    <row r="223" spans="1:16" x14ac:dyDescent="0.25">
      <c r="A223" s="30">
        <v>5239</v>
      </c>
      <c r="B223" s="43" t="s">
        <v>217</v>
      </c>
      <c r="C223" s="899">
        <f t="shared" si="164"/>
        <v>12800</v>
      </c>
      <c r="D223" s="230">
        <v>0</v>
      </c>
      <c r="E223" s="45"/>
      <c r="F223" s="928">
        <f t="shared" si="210"/>
        <v>0</v>
      </c>
      <c r="G223" s="230">
        <v>12800</v>
      </c>
      <c r="H223" s="45"/>
      <c r="I223" s="928">
        <f t="shared" si="211"/>
        <v>12800</v>
      </c>
      <c r="J223" s="230"/>
      <c r="K223" s="45"/>
      <c r="L223" s="700">
        <f t="shared" si="212"/>
        <v>0</v>
      </c>
      <c r="M223" s="230"/>
      <c r="N223" s="45"/>
      <c r="O223" s="700">
        <f t="shared" si="213"/>
        <v>0</v>
      </c>
      <c r="P223" s="928"/>
    </row>
    <row r="224" spans="1:16" ht="24" x14ac:dyDescent="0.25">
      <c r="A224" s="75">
        <v>5240</v>
      </c>
      <c r="B224" s="43" t="s">
        <v>218</v>
      </c>
      <c r="C224" s="899">
        <f t="shared" si="164"/>
        <v>23776</v>
      </c>
      <c r="D224" s="230">
        <v>23776</v>
      </c>
      <c r="E224" s="45"/>
      <c r="F224" s="928">
        <f t="shared" si="210"/>
        <v>23776</v>
      </c>
      <c r="G224" s="230">
        <v>0</v>
      </c>
      <c r="H224" s="45"/>
      <c r="I224" s="928">
        <f t="shared" si="211"/>
        <v>0</v>
      </c>
      <c r="J224" s="230"/>
      <c r="K224" s="45"/>
      <c r="L224" s="700">
        <f t="shared" si="212"/>
        <v>0</v>
      </c>
      <c r="M224" s="230"/>
      <c r="N224" s="45"/>
      <c r="O224" s="700">
        <f t="shared" si="213"/>
        <v>0</v>
      </c>
      <c r="P224" s="928"/>
    </row>
    <row r="225" spans="1:16" x14ac:dyDescent="0.25">
      <c r="A225" s="75">
        <v>5250</v>
      </c>
      <c r="B225" s="43" t="s">
        <v>219</v>
      </c>
      <c r="C225" s="899">
        <f t="shared" si="164"/>
        <v>797163</v>
      </c>
      <c r="D225" s="230">
        <v>470363</v>
      </c>
      <c r="E225" s="45">
        <v>16000</v>
      </c>
      <c r="F225" s="928">
        <f t="shared" si="210"/>
        <v>486363</v>
      </c>
      <c r="G225" s="230">
        <v>310800</v>
      </c>
      <c r="H225" s="45"/>
      <c r="I225" s="928">
        <f t="shared" si="211"/>
        <v>310800</v>
      </c>
      <c r="J225" s="230"/>
      <c r="K225" s="45"/>
      <c r="L225" s="700">
        <f t="shared" si="212"/>
        <v>0</v>
      </c>
      <c r="M225" s="230"/>
      <c r="N225" s="45"/>
      <c r="O225" s="700">
        <f t="shared" si="213"/>
        <v>0</v>
      </c>
      <c r="P225" s="928"/>
    </row>
    <row r="226" spans="1:16" hidden="1" x14ac:dyDescent="0.25">
      <c r="A226" s="75">
        <v>5260</v>
      </c>
      <c r="B226" s="43" t="s">
        <v>220</v>
      </c>
      <c r="C226" s="190">
        <f t="shared" si="164"/>
        <v>0</v>
      </c>
      <c r="D226" s="132">
        <f>SUM(D227)</f>
        <v>0</v>
      </c>
      <c r="E226" s="76">
        <f t="shared" ref="E226" si="214">SUM(E227)</f>
        <v>0</v>
      </c>
      <c r="F226" s="1175">
        <f>SUM(F227)</f>
        <v>0</v>
      </c>
      <c r="G226" s="231">
        <f>SUM(G227)</f>
        <v>0</v>
      </c>
      <c r="H226" s="76">
        <f t="shared" ref="H226:N226" si="215">SUM(H227)</f>
        <v>0</v>
      </c>
      <c r="I226" s="1176">
        <f t="shared" si="215"/>
        <v>0</v>
      </c>
      <c r="J226" s="132">
        <f t="shared" si="215"/>
        <v>0</v>
      </c>
      <c r="K226" s="76">
        <f t="shared" si="215"/>
        <v>0</v>
      </c>
      <c r="L226" s="95">
        <f t="shared" si="215"/>
        <v>0</v>
      </c>
      <c r="M226" s="231">
        <f t="shared" si="215"/>
        <v>0</v>
      </c>
      <c r="N226" s="76">
        <f t="shared" si="215"/>
        <v>0</v>
      </c>
      <c r="O226" s="91">
        <f>SUM(O227)</f>
        <v>0</v>
      </c>
      <c r="P226" s="899"/>
    </row>
    <row r="227" spans="1:16" hidden="1" x14ac:dyDescent="0.25">
      <c r="A227" s="30">
        <v>5269</v>
      </c>
      <c r="B227" s="43" t="s">
        <v>221</v>
      </c>
      <c r="C227" s="190">
        <f t="shared" si="164"/>
        <v>0</v>
      </c>
      <c r="D227" s="264">
        <v>0</v>
      </c>
      <c r="E227" s="45"/>
      <c r="F227" s="928">
        <f t="shared" ref="F227:F228" si="216">D227+E227</f>
        <v>0</v>
      </c>
      <c r="G227" s="230">
        <v>0</v>
      </c>
      <c r="H227" s="45"/>
      <c r="I227" s="1174">
        <f t="shared" ref="I227:I228" si="217">G227+H227</f>
        <v>0</v>
      </c>
      <c r="J227" s="264"/>
      <c r="K227" s="45"/>
      <c r="L227" s="700">
        <f t="shared" ref="L227:L228" si="218">J227+K227</f>
        <v>0</v>
      </c>
      <c r="M227" s="230"/>
      <c r="N227" s="45"/>
      <c r="O227" s="705">
        <f t="shared" ref="O227:O228" si="219">M227+N227</f>
        <v>0</v>
      </c>
      <c r="P227" s="291"/>
    </row>
    <row r="228" spans="1:16" hidden="1" x14ac:dyDescent="0.25">
      <c r="A228" s="73">
        <v>5270</v>
      </c>
      <c r="B228" s="58" t="s">
        <v>222</v>
      </c>
      <c r="C228" s="195">
        <f t="shared" si="164"/>
        <v>0</v>
      </c>
      <c r="D228" s="261">
        <v>0</v>
      </c>
      <c r="E228" s="77"/>
      <c r="F228" s="1177">
        <f t="shared" si="216"/>
        <v>0</v>
      </c>
      <c r="G228" s="232">
        <v>0</v>
      </c>
      <c r="H228" s="77"/>
      <c r="I228" s="1178">
        <f t="shared" si="217"/>
        <v>0</v>
      </c>
      <c r="J228" s="261"/>
      <c r="K228" s="77"/>
      <c r="L228" s="706">
        <f t="shared" si="218"/>
        <v>0</v>
      </c>
      <c r="M228" s="232"/>
      <c r="N228" s="77"/>
      <c r="O228" s="707">
        <f t="shared" si="219"/>
        <v>0</v>
      </c>
      <c r="P228" s="292"/>
    </row>
    <row r="229" spans="1:16" hidden="1" x14ac:dyDescent="0.25">
      <c r="A229" s="70">
        <v>6000</v>
      </c>
      <c r="B229" s="70" t="s">
        <v>223</v>
      </c>
      <c r="C229" s="200">
        <f t="shared" si="164"/>
        <v>0</v>
      </c>
      <c r="D229" s="137">
        <f>D230+D250+D258</f>
        <v>0</v>
      </c>
      <c r="E229" s="71">
        <f t="shared" ref="E229" si="220">E230+E250+E258</f>
        <v>0</v>
      </c>
      <c r="F229" s="1168">
        <f>F230+F250+F258</f>
        <v>0</v>
      </c>
      <c r="G229" s="227">
        <f>G230+G250+G258</f>
        <v>0</v>
      </c>
      <c r="H229" s="71">
        <f t="shared" ref="H229:N229" si="221">H230+H250+H258</f>
        <v>0</v>
      </c>
      <c r="I229" s="1169">
        <f t="shared" si="221"/>
        <v>0</v>
      </c>
      <c r="J229" s="137">
        <f t="shared" si="221"/>
        <v>0</v>
      </c>
      <c r="K229" s="71">
        <f t="shared" si="221"/>
        <v>0</v>
      </c>
      <c r="L229" s="172">
        <f t="shared" si="221"/>
        <v>0</v>
      </c>
      <c r="M229" s="227">
        <f t="shared" si="221"/>
        <v>0</v>
      </c>
      <c r="N229" s="71">
        <f t="shared" si="221"/>
        <v>0</v>
      </c>
      <c r="O229" s="125">
        <f>O230+O250+O258</f>
        <v>0</v>
      </c>
      <c r="P229" s="897"/>
    </row>
    <row r="230" spans="1:16" ht="14.25" hidden="1" customHeight="1" x14ac:dyDescent="0.25">
      <c r="A230" s="51">
        <v>6200</v>
      </c>
      <c r="B230" s="82" t="s">
        <v>224</v>
      </c>
      <c r="C230" s="202">
        <f t="shared" si="164"/>
        <v>0</v>
      </c>
      <c r="D230" s="138">
        <f>SUM(D231,D232,D234,D237,D243,D244,D245)</f>
        <v>0</v>
      </c>
      <c r="E230" s="85">
        <f t="shared" ref="E230" si="222">SUM(E231,E232,E234,E237,E243,E244,E245)</f>
        <v>0</v>
      </c>
      <c r="F230" s="1186">
        <f>SUM(F231,F232,F234,F237,F243,F244,F245)</f>
        <v>0</v>
      </c>
      <c r="G230" s="236">
        <f>SUM(G231,G232,G234,G237,G243,G244,G245)</f>
        <v>0</v>
      </c>
      <c r="H230" s="85">
        <f t="shared" ref="H230:N230" si="223">SUM(H231,H232,H234,H237,H243,H244,H245)</f>
        <v>0</v>
      </c>
      <c r="I230" s="1187">
        <f t="shared" si="223"/>
        <v>0</v>
      </c>
      <c r="J230" s="138">
        <f t="shared" si="223"/>
        <v>0</v>
      </c>
      <c r="K230" s="85">
        <f t="shared" si="223"/>
        <v>0</v>
      </c>
      <c r="L230" s="173">
        <f t="shared" si="223"/>
        <v>0</v>
      </c>
      <c r="M230" s="236">
        <f t="shared" si="223"/>
        <v>0</v>
      </c>
      <c r="N230" s="85">
        <f t="shared" si="223"/>
        <v>0</v>
      </c>
      <c r="O230" s="124">
        <f>SUM(O231,O232,O234,O237,O243,O244,O245)</f>
        <v>0</v>
      </c>
      <c r="P230" s="954"/>
    </row>
    <row r="231" spans="1:16" hidden="1" x14ac:dyDescent="0.25">
      <c r="A231" s="886">
        <v>6220</v>
      </c>
      <c r="B231" s="40" t="s">
        <v>225</v>
      </c>
      <c r="C231" s="189">
        <f t="shared" si="164"/>
        <v>0</v>
      </c>
      <c r="D231" s="263">
        <v>0</v>
      </c>
      <c r="E231" s="42"/>
      <c r="F231" s="930">
        <f>D231+E231</f>
        <v>0</v>
      </c>
      <c r="G231" s="220">
        <v>0</v>
      </c>
      <c r="H231" s="42"/>
      <c r="I231" s="1158">
        <f>G231+H231</f>
        <v>0</v>
      </c>
      <c r="J231" s="263"/>
      <c r="K231" s="42"/>
      <c r="L231" s="699">
        <f>J231+K231</f>
        <v>0</v>
      </c>
      <c r="M231" s="220"/>
      <c r="N231" s="42"/>
      <c r="O231" s="703">
        <f>M231+N231</f>
        <v>0</v>
      </c>
      <c r="P231" s="290"/>
    </row>
    <row r="232" spans="1:16" hidden="1" x14ac:dyDescent="0.25">
      <c r="A232" s="75">
        <v>6230</v>
      </c>
      <c r="B232" s="43" t="s">
        <v>226</v>
      </c>
      <c r="C232" s="190">
        <f t="shared" si="164"/>
        <v>0</v>
      </c>
      <c r="D232" s="132">
        <f>SUM(D233)</f>
        <v>0</v>
      </c>
      <c r="E232" s="76">
        <f t="shared" ref="E232:O232" si="224">SUM(E233)</f>
        <v>0</v>
      </c>
      <c r="F232" s="1175">
        <f t="shared" si="224"/>
        <v>0</v>
      </c>
      <c r="G232" s="231">
        <f>SUM(G233)</f>
        <v>0</v>
      </c>
      <c r="H232" s="76">
        <f t="shared" si="224"/>
        <v>0</v>
      </c>
      <c r="I232" s="1176">
        <f t="shared" si="224"/>
        <v>0</v>
      </c>
      <c r="J232" s="132">
        <f t="shared" si="224"/>
        <v>0</v>
      </c>
      <c r="K232" s="76">
        <f t="shared" si="224"/>
        <v>0</v>
      </c>
      <c r="L232" s="95">
        <f t="shared" si="224"/>
        <v>0</v>
      </c>
      <c r="M232" s="231">
        <f t="shared" si="224"/>
        <v>0</v>
      </c>
      <c r="N232" s="76">
        <f t="shared" si="224"/>
        <v>0</v>
      </c>
      <c r="O232" s="91">
        <f t="shared" si="224"/>
        <v>0</v>
      </c>
      <c r="P232" s="899"/>
    </row>
    <row r="233" spans="1:16" hidden="1" x14ac:dyDescent="0.25">
      <c r="A233" s="30">
        <v>6239</v>
      </c>
      <c r="B233" s="40" t="s">
        <v>227</v>
      </c>
      <c r="C233" s="190">
        <f t="shared" si="164"/>
        <v>0</v>
      </c>
      <c r="D233" s="263">
        <v>0</v>
      </c>
      <c r="E233" s="42"/>
      <c r="F233" s="930">
        <f>D233+E233</f>
        <v>0</v>
      </c>
      <c r="G233" s="220">
        <v>0</v>
      </c>
      <c r="H233" s="42"/>
      <c r="I233" s="1158">
        <f>G233+H233</f>
        <v>0</v>
      </c>
      <c r="J233" s="263"/>
      <c r="K233" s="42"/>
      <c r="L233" s="699">
        <f>J233+K233</f>
        <v>0</v>
      </c>
      <c r="M233" s="220"/>
      <c r="N233" s="42"/>
      <c r="O233" s="703">
        <f>M233+N233</f>
        <v>0</v>
      </c>
      <c r="P233" s="290"/>
    </row>
    <row r="234" spans="1:16" hidden="1" x14ac:dyDescent="0.25">
      <c r="A234" s="75">
        <v>6240</v>
      </c>
      <c r="B234" s="43" t="s">
        <v>228</v>
      </c>
      <c r="C234" s="190">
        <f t="shared" si="164"/>
        <v>0</v>
      </c>
      <c r="D234" s="132">
        <f>SUM(D235:D236)</f>
        <v>0</v>
      </c>
      <c r="E234" s="76">
        <f t="shared" ref="E234" si="225">SUM(E235:E236)</f>
        <v>0</v>
      </c>
      <c r="F234" s="1175">
        <f>SUM(F235:F236)</f>
        <v>0</v>
      </c>
      <c r="G234" s="231">
        <f>SUM(G235:G236)</f>
        <v>0</v>
      </c>
      <c r="H234" s="76">
        <f t="shared" ref="H234:N234" si="226">SUM(H235:H236)</f>
        <v>0</v>
      </c>
      <c r="I234" s="1176">
        <f t="shared" si="226"/>
        <v>0</v>
      </c>
      <c r="J234" s="132">
        <f t="shared" si="226"/>
        <v>0</v>
      </c>
      <c r="K234" s="76">
        <f t="shared" si="226"/>
        <v>0</v>
      </c>
      <c r="L234" s="95">
        <f t="shared" si="226"/>
        <v>0</v>
      </c>
      <c r="M234" s="231">
        <f t="shared" si="226"/>
        <v>0</v>
      </c>
      <c r="N234" s="76">
        <f t="shared" si="226"/>
        <v>0</v>
      </c>
      <c r="O234" s="91">
        <f>SUM(O235:O236)</f>
        <v>0</v>
      </c>
      <c r="P234" s="899"/>
    </row>
    <row r="235" spans="1:16" hidden="1" x14ac:dyDescent="0.25">
      <c r="A235" s="30">
        <v>6241</v>
      </c>
      <c r="B235" s="43" t="s">
        <v>229</v>
      </c>
      <c r="C235" s="190">
        <f t="shared" si="164"/>
        <v>0</v>
      </c>
      <c r="D235" s="264">
        <v>0</v>
      </c>
      <c r="E235" s="45"/>
      <c r="F235" s="928">
        <f t="shared" ref="F235:F236" si="227">D235+E235</f>
        <v>0</v>
      </c>
      <c r="G235" s="230">
        <v>0</v>
      </c>
      <c r="H235" s="45"/>
      <c r="I235" s="1174">
        <f t="shared" ref="I235:I236" si="228">G235+H235</f>
        <v>0</v>
      </c>
      <c r="J235" s="264"/>
      <c r="K235" s="45"/>
      <c r="L235" s="700">
        <f t="shared" ref="L235:L236" si="229">J235+K235</f>
        <v>0</v>
      </c>
      <c r="M235" s="230"/>
      <c r="N235" s="45"/>
      <c r="O235" s="705">
        <f t="shared" ref="O235:O236" si="230">M235+N235</f>
        <v>0</v>
      </c>
      <c r="P235" s="291"/>
    </row>
    <row r="236" spans="1:16" hidden="1" x14ac:dyDescent="0.25">
      <c r="A236" s="30">
        <v>6242</v>
      </c>
      <c r="B236" s="43" t="s">
        <v>230</v>
      </c>
      <c r="C236" s="190">
        <f t="shared" si="164"/>
        <v>0</v>
      </c>
      <c r="D236" s="264">
        <v>0</v>
      </c>
      <c r="E236" s="45"/>
      <c r="F236" s="928">
        <f t="shared" si="227"/>
        <v>0</v>
      </c>
      <c r="G236" s="230">
        <v>0</v>
      </c>
      <c r="H236" s="45"/>
      <c r="I236" s="1174">
        <f t="shared" si="228"/>
        <v>0</v>
      </c>
      <c r="J236" s="264"/>
      <c r="K236" s="45"/>
      <c r="L236" s="700">
        <f t="shared" si="229"/>
        <v>0</v>
      </c>
      <c r="M236" s="230"/>
      <c r="N236" s="45"/>
      <c r="O236" s="705">
        <f t="shared" si="230"/>
        <v>0</v>
      </c>
      <c r="P236" s="291"/>
    </row>
    <row r="237" spans="1:16" ht="25.5" hidden="1" customHeight="1" x14ac:dyDescent="0.25">
      <c r="A237" s="75">
        <v>6250</v>
      </c>
      <c r="B237" s="43" t="s">
        <v>231</v>
      </c>
      <c r="C237" s="190">
        <f t="shared" si="164"/>
        <v>0</v>
      </c>
      <c r="D237" s="132">
        <f>SUM(D238:D242)</f>
        <v>0</v>
      </c>
      <c r="E237" s="76">
        <f t="shared" ref="E237" si="231">SUM(E238:E242)</f>
        <v>0</v>
      </c>
      <c r="F237" s="1175">
        <f>SUM(F238:F242)</f>
        <v>0</v>
      </c>
      <c r="G237" s="231">
        <f>SUM(G238:G242)</f>
        <v>0</v>
      </c>
      <c r="H237" s="76">
        <f t="shared" ref="H237:N237" si="232">SUM(H238:H242)</f>
        <v>0</v>
      </c>
      <c r="I237" s="1176">
        <f t="shared" si="232"/>
        <v>0</v>
      </c>
      <c r="J237" s="132">
        <f t="shared" si="232"/>
        <v>0</v>
      </c>
      <c r="K237" s="76">
        <f t="shared" si="232"/>
        <v>0</v>
      </c>
      <c r="L237" s="95">
        <f t="shared" si="232"/>
        <v>0</v>
      </c>
      <c r="M237" s="231">
        <f t="shared" si="232"/>
        <v>0</v>
      </c>
      <c r="N237" s="76">
        <f t="shared" si="232"/>
        <v>0</v>
      </c>
      <c r="O237" s="91">
        <f>SUM(O238:O242)</f>
        <v>0</v>
      </c>
      <c r="P237" s="899"/>
    </row>
    <row r="238" spans="1:16" ht="14.25" hidden="1" customHeight="1" x14ac:dyDescent="0.25">
      <c r="A238" s="30">
        <v>6252</v>
      </c>
      <c r="B238" s="43" t="s">
        <v>232</v>
      </c>
      <c r="C238" s="190">
        <f t="shared" si="164"/>
        <v>0</v>
      </c>
      <c r="D238" s="264">
        <v>0</v>
      </c>
      <c r="E238" s="45"/>
      <c r="F238" s="928">
        <f t="shared" ref="F238:F244" si="233">D238+E238</f>
        <v>0</v>
      </c>
      <c r="G238" s="230">
        <v>0</v>
      </c>
      <c r="H238" s="45"/>
      <c r="I238" s="1174">
        <f t="shared" ref="I238:I244" si="234">G238+H238</f>
        <v>0</v>
      </c>
      <c r="J238" s="264"/>
      <c r="K238" s="45"/>
      <c r="L238" s="700">
        <f t="shared" ref="L238:L244" si="235">J238+K238</f>
        <v>0</v>
      </c>
      <c r="M238" s="230"/>
      <c r="N238" s="45"/>
      <c r="O238" s="705">
        <f t="shared" ref="O238:O244" si="236">M238+N238</f>
        <v>0</v>
      </c>
      <c r="P238" s="291"/>
    </row>
    <row r="239" spans="1:16" ht="14.25" hidden="1" customHeight="1" x14ac:dyDescent="0.25">
      <c r="A239" s="30">
        <v>6253</v>
      </c>
      <c r="B239" s="43" t="s">
        <v>233</v>
      </c>
      <c r="C239" s="190">
        <f t="shared" si="164"/>
        <v>0</v>
      </c>
      <c r="D239" s="264">
        <v>0</v>
      </c>
      <c r="E239" s="45"/>
      <c r="F239" s="928">
        <f t="shared" si="233"/>
        <v>0</v>
      </c>
      <c r="G239" s="230">
        <v>0</v>
      </c>
      <c r="H239" s="45"/>
      <c r="I239" s="1174">
        <f t="shared" si="234"/>
        <v>0</v>
      </c>
      <c r="J239" s="264"/>
      <c r="K239" s="45"/>
      <c r="L239" s="700">
        <f t="shared" si="235"/>
        <v>0</v>
      </c>
      <c r="M239" s="230"/>
      <c r="N239" s="45"/>
      <c r="O239" s="705">
        <f t="shared" si="236"/>
        <v>0</v>
      </c>
      <c r="P239" s="291"/>
    </row>
    <row r="240" spans="1:16" ht="24" hidden="1" x14ac:dyDescent="0.25">
      <c r="A240" s="30">
        <v>6254</v>
      </c>
      <c r="B240" s="43" t="s">
        <v>234</v>
      </c>
      <c r="C240" s="190">
        <f t="shared" si="164"/>
        <v>0</v>
      </c>
      <c r="D240" s="264">
        <v>0</v>
      </c>
      <c r="E240" s="45"/>
      <c r="F240" s="928">
        <f t="shared" si="233"/>
        <v>0</v>
      </c>
      <c r="G240" s="230">
        <v>0</v>
      </c>
      <c r="H240" s="45"/>
      <c r="I240" s="1174">
        <f t="shared" si="234"/>
        <v>0</v>
      </c>
      <c r="J240" s="264"/>
      <c r="K240" s="45"/>
      <c r="L240" s="700">
        <f t="shared" si="235"/>
        <v>0</v>
      </c>
      <c r="M240" s="230"/>
      <c r="N240" s="45"/>
      <c r="O240" s="705">
        <f t="shared" si="236"/>
        <v>0</v>
      </c>
      <c r="P240" s="291"/>
    </row>
    <row r="241" spans="1:16" ht="24" hidden="1" x14ac:dyDescent="0.25">
      <c r="A241" s="30">
        <v>6255</v>
      </c>
      <c r="B241" s="43" t="s">
        <v>235</v>
      </c>
      <c r="C241" s="190">
        <f t="shared" ref="C241:C295" si="237">SUM(F241,I241,L241,O241)</f>
        <v>0</v>
      </c>
      <c r="D241" s="264">
        <v>0</v>
      </c>
      <c r="E241" s="45"/>
      <c r="F241" s="928">
        <f t="shared" si="233"/>
        <v>0</v>
      </c>
      <c r="G241" s="230">
        <v>0</v>
      </c>
      <c r="H241" s="45"/>
      <c r="I241" s="1174">
        <f t="shared" si="234"/>
        <v>0</v>
      </c>
      <c r="J241" s="264"/>
      <c r="K241" s="45"/>
      <c r="L241" s="700">
        <f t="shared" si="235"/>
        <v>0</v>
      </c>
      <c r="M241" s="230"/>
      <c r="N241" s="45"/>
      <c r="O241" s="705">
        <f t="shared" si="236"/>
        <v>0</v>
      </c>
      <c r="P241" s="291"/>
    </row>
    <row r="242" spans="1:16" hidden="1" x14ac:dyDescent="0.25">
      <c r="A242" s="30">
        <v>6259</v>
      </c>
      <c r="B242" s="43" t="s">
        <v>236</v>
      </c>
      <c r="C242" s="190">
        <f t="shared" si="237"/>
        <v>0</v>
      </c>
      <c r="D242" s="264">
        <v>0</v>
      </c>
      <c r="E242" s="45"/>
      <c r="F242" s="928">
        <f t="shared" si="233"/>
        <v>0</v>
      </c>
      <c r="G242" s="230">
        <v>0</v>
      </c>
      <c r="H242" s="45"/>
      <c r="I242" s="1174">
        <f t="shared" si="234"/>
        <v>0</v>
      </c>
      <c r="J242" s="264"/>
      <c r="K242" s="45"/>
      <c r="L242" s="700">
        <f t="shared" si="235"/>
        <v>0</v>
      </c>
      <c r="M242" s="230"/>
      <c r="N242" s="45"/>
      <c r="O242" s="705">
        <f t="shared" si="236"/>
        <v>0</v>
      </c>
      <c r="P242" s="291"/>
    </row>
    <row r="243" spans="1:16" ht="24" hidden="1" x14ac:dyDescent="0.25">
      <c r="A243" s="75">
        <v>6260</v>
      </c>
      <c r="B243" s="43" t="s">
        <v>237</v>
      </c>
      <c r="C243" s="190">
        <f t="shared" si="237"/>
        <v>0</v>
      </c>
      <c r="D243" s="264">
        <v>0</v>
      </c>
      <c r="E243" s="45"/>
      <c r="F243" s="928">
        <f t="shared" si="233"/>
        <v>0</v>
      </c>
      <c r="G243" s="230">
        <v>0</v>
      </c>
      <c r="H243" s="45"/>
      <c r="I243" s="1174">
        <f t="shared" si="234"/>
        <v>0</v>
      </c>
      <c r="J243" s="264"/>
      <c r="K243" s="45"/>
      <c r="L243" s="700">
        <f t="shared" si="235"/>
        <v>0</v>
      </c>
      <c r="M243" s="230"/>
      <c r="N243" s="45"/>
      <c r="O243" s="705">
        <f t="shared" si="236"/>
        <v>0</v>
      </c>
      <c r="P243" s="291"/>
    </row>
    <row r="244" spans="1:16" hidden="1" x14ac:dyDescent="0.25">
      <c r="A244" s="75">
        <v>6270</v>
      </c>
      <c r="B244" s="43" t="s">
        <v>238</v>
      </c>
      <c r="C244" s="190">
        <f t="shared" si="237"/>
        <v>0</v>
      </c>
      <c r="D244" s="264">
        <v>0</v>
      </c>
      <c r="E244" s="45"/>
      <c r="F244" s="928">
        <f t="shared" si="233"/>
        <v>0</v>
      </c>
      <c r="G244" s="230">
        <v>0</v>
      </c>
      <c r="H244" s="45"/>
      <c r="I244" s="1174">
        <f t="shared" si="234"/>
        <v>0</v>
      </c>
      <c r="J244" s="264"/>
      <c r="K244" s="45"/>
      <c r="L244" s="700">
        <f t="shared" si="235"/>
        <v>0</v>
      </c>
      <c r="M244" s="230"/>
      <c r="N244" s="45"/>
      <c r="O244" s="705">
        <f t="shared" si="236"/>
        <v>0</v>
      </c>
      <c r="P244" s="291"/>
    </row>
    <row r="245" spans="1:16" hidden="1" x14ac:dyDescent="0.25">
      <c r="A245" s="886">
        <v>6290</v>
      </c>
      <c r="B245" s="40" t="s">
        <v>239</v>
      </c>
      <c r="C245" s="201">
        <f t="shared" si="237"/>
        <v>0</v>
      </c>
      <c r="D245" s="131">
        <f>SUM(D246:D249)</f>
        <v>0</v>
      </c>
      <c r="E245" s="79">
        <f t="shared" ref="E245" si="238">SUM(E246:E249)</f>
        <v>0</v>
      </c>
      <c r="F245" s="1179">
        <f>SUM(F246:F249)</f>
        <v>0</v>
      </c>
      <c r="G245" s="233">
        <f>SUM(G246:G249)</f>
        <v>0</v>
      </c>
      <c r="H245" s="79">
        <f t="shared" ref="H245:O245" si="239">SUM(H246:H249)</f>
        <v>0</v>
      </c>
      <c r="I245" s="1180">
        <f t="shared" si="239"/>
        <v>0</v>
      </c>
      <c r="J245" s="131">
        <f t="shared" si="239"/>
        <v>0</v>
      </c>
      <c r="K245" s="79">
        <f t="shared" si="239"/>
        <v>0</v>
      </c>
      <c r="L245" s="176">
        <f t="shared" si="239"/>
        <v>0</v>
      </c>
      <c r="M245" s="233">
        <f t="shared" si="239"/>
        <v>0</v>
      </c>
      <c r="N245" s="79">
        <f t="shared" si="239"/>
        <v>0</v>
      </c>
      <c r="O245" s="90">
        <f t="shared" si="239"/>
        <v>0</v>
      </c>
      <c r="P245" s="1183"/>
    </row>
    <row r="246" spans="1:16" hidden="1" x14ac:dyDescent="0.25">
      <c r="A246" s="30">
        <v>6291</v>
      </c>
      <c r="B246" s="43" t="s">
        <v>240</v>
      </c>
      <c r="C246" s="190">
        <f t="shared" si="237"/>
        <v>0</v>
      </c>
      <c r="D246" s="264">
        <v>0</v>
      </c>
      <c r="E246" s="45"/>
      <c r="F246" s="928">
        <f t="shared" ref="F246:F249" si="240">D246+E246</f>
        <v>0</v>
      </c>
      <c r="G246" s="230">
        <v>0</v>
      </c>
      <c r="H246" s="45"/>
      <c r="I246" s="1174">
        <f t="shared" ref="I246:I249" si="241">G246+H246</f>
        <v>0</v>
      </c>
      <c r="J246" s="264"/>
      <c r="K246" s="45"/>
      <c r="L246" s="700">
        <f t="shared" ref="L246:L249" si="242">J246+K246</f>
        <v>0</v>
      </c>
      <c r="M246" s="230"/>
      <c r="N246" s="45"/>
      <c r="O246" s="705">
        <f t="shared" ref="O246:O249" si="243">M246+N246</f>
        <v>0</v>
      </c>
      <c r="P246" s="291"/>
    </row>
    <row r="247" spans="1:16" hidden="1" x14ac:dyDescent="0.25">
      <c r="A247" s="30">
        <v>6292</v>
      </c>
      <c r="B247" s="43" t="s">
        <v>241</v>
      </c>
      <c r="C247" s="190">
        <f t="shared" si="237"/>
        <v>0</v>
      </c>
      <c r="D247" s="264">
        <v>0</v>
      </c>
      <c r="E247" s="45"/>
      <c r="F247" s="928">
        <f t="shared" si="240"/>
        <v>0</v>
      </c>
      <c r="G247" s="230">
        <v>0</v>
      </c>
      <c r="H247" s="45"/>
      <c r="I247" s="1174">
        <f t="shared" si="241"/>
        <v>0</v>
      </c>
      <c r="J247" s="264"/>
      <c r="K247" s="45"/>
      <c r="L247" s="700">
        <f t="shared" si="242"/>
        <v>0</v>
      </c>
      <c r="M247" s="230"/>
      <c r="N247" s="45"/>
      <c r="O247" s="705">
        <f t="shared" si="243"/>
        <v>0</v>
      </c>
      <c r="P247" s="291"/>
    </row>
    <row r="248" spans="1:16" ht="60" hidden="1" x14ac:dyDescent="0.25">
      <c r="A248" s="30">
        <v>6296</v>
      </c>
      <c r="B248" s="43" t="s">
        <v>242</v>
      </c>
      <c r="C248" s="190">
        <f t="shared" si="237"/>
        <v>0</v>
      </c>
      <c r="D248" s="264">
        <v>0</v>
      </c>
      <c r="E248" s="45"/>
      <c r="F248" s="928">
        <f t="shared" si="240"/>
        <v>0</v>
      </c>
      <c r="G248" s="230">
        <v>0</v>
      </c>
      <c r="H248" s="45"/>
      <c r="I248" s="1174">
        <f t="shared" si="241"/>
        <v>0</v>
      </c>
      <c r="J248" s="264"/>
      <c r="K248" s="45"/>
      <c r="L248" s="700">
        <f t="shared" si="242"/>
        <v>0</v>
      </c>
      <c r="M248" s="230"/>
      <c r="N248" s="45"/>
      <c r="O248" s="705">
        <f t="shared" si="243"/>
        <v>0</v>
      </c>
      <c r="P248" s="291"/>
    </row>
    <row r="249" spans="1:16" ht="39.75" hidden="1" customHeight="1" x14ac:dyDescent="0.25">
      <c r="A249" s="30">
        <v>6299</v>
      </c>
      <c r="B249" s="43" t="s">
        <v>243</v>
      </c>
      <c r="C249" s="190">
        <f t="shared" si="237"/>
        <v>0</v>
      </c>
      <c r="D249" s="264">
        <v>0</v>
      </c>
      <c r="E249" s="45"/>
      <c r="F249" s="928">
        <f t="shared" si="240"/>
        <v>0</v>
      </c>
      <c r="G249" s="230">
        <v>0</v>
      </c>
      <c r="H249" s="45"/>
      <c r="I249" s="1174">
        <f t="shared" si="241"/>
        <v>0</v>
      </c>
      <c r="J249" s="264"/>
      <c r="K249" s="45"/>
      <c r="L249" s="700">
        <f t="shared" si="242"/>
        <v>0</v>
      </c>
      <c r="M249" s="230"/>
      <c r="N249" s="45"/>
      <c r="O249" s="705">
        <f t="shared" si="243"/>
        <v>0</v>
      </c>
      <c r="P249" s="291"/>
    </row>
    <row r="250" spans="1:16" hidden="1" x14ac:dyDescent="0.25">
      <c r="A250" s="35">
        <v>6300</v>
      </c>
      <c r="B250" s="72" t="s">
        <v>244</v>
      </c>
      <c r="C250" s="188">
        <f t="shared" si="237"/>
        <v>0</v>
      </c>
      <c r="D250" s="130">
        <f>SUM(D251,D256,D257)</f>
        <v>0</v>
      </c>
      <c r="E250" s="38">
        <f t="shared" ref="E250" si="244">SUM(E251,E256,E257)</f>
        <v>0</v>
      </c>
      <c r="F250" s="1170">
        <f>SUM(F251,F256,F257)</f>
        <v>0</v>
      </c>
      <c r="G250" s="228">
        <f>SUM(G251,G256,G257)</f>
        <v>0</v>
      </c>
      <c r="H250" s="38">
        <f t="shared" ref="H250:O250" si="245">SUM(H251,H256,H257)</f>
        <v>0</v>
      </c>
      <c r="I250" s="1171">
        <f t="shared" si="245"/>
        <v>0</v>
      </c>
      <c r="J250" s="130">
        <f t="shared" si="245"/>
        <v>0</v>
      </c>
      <c r="K250" s="38">
        <f t="shared" si="245"/>
        <v>0</v>
      </c>
      <c r="L250" s="175">
        <f t="shared" si="245"/>
        <v>0</v>
      </c>
      <c r="M250" s="228">
        <f t="shared" si="245"/>
        <v>0</v>
      </c>
      <c r="N250" s="38">
        <f t="shared" si="245"/>
        <v>0</v>
      </c>
      <c r="O250" s="123">
        <f t="shared" si="245"/>
        <v>0</v>
      </c>
      <c r="P250" s="955"/>
    </row>
    <row r="251" spans="1:16" hidden="1" x14ac:dyDescent="0.25">
      <c r="A251" s="886">
        <v>6320</v>
      </c>
      <c r="B251" s="40" t="s">
        <v>245</v>
      </c>
      <c r="C251" s="201">
        <f t="shared" si="237"/>
        <v>0</v>
      </c>
      <c r="D251" s="131">
        <f>SUM(D252:D255)</f>
        <v>0</v>
      </c>
      <c r="E251" s="79">
        <f t="shared" ref="E251" si="246">SUM(E252:E255)</f>
        <v>0</v>
      </c>
      <c r="F251" s="1179">
        <f>SUM(F252:F255)</f>
        <v>0</v>
      </c>
      <c r="G251" s="233">
        <f>SUM(G252:G255)</f>
        <v>0</v>
      </c>
      <c r="H251" s="79">
        <f t="shared" ref="H251:O251" si="247">SUM(H252:H255)</f>
        <v>0</v>
      </c>
      <c r="I251" s="1180">
        <f t="shared" si="247"/>
        <v>0</v>
      </c>
      <c r="J251" s="131">
        <f t="shared" si="247"/>
        <v>0</v>
      </c>
      <c r="K251" s="79">
        <f t="shared" si="247"/>
        <v>0</v>
      </c>
      <c r="L251" s="176">
        <f t="shared" si="247"/>
        <v>0</v>
      </c>
      <c r="M251" s="233">
        <f t="shared" si="247"/>
        <v>0</v>
      </c>
      <c r="N251" s="79">
        <f t="shared" si="247"/>
        <v>0</v>
      </c>
      <c r="O251" s="90">
        <f t="shared" si="247"/>
        <v>0</v>
      </c>
      <c r="P251" s="900"/>
    </row>
    <row r="252" spans="1:16" hidden="1" x14ac:dyDescent="0.25">
      <c r="A252" s="30">
        <v>6322</v>
      </c>
      <c r="B252" s="43" t="s">
        <v>246</v>
      </c>
      <c r="C252" s="190">
        <f t="shared" si="237"/>
        <v>0</v>
      </c>
      <c r="D252" s="264">
        <v>0</v>
      </c>
      <c r="E252" s="45"/>
      <c r="F252" s="928">
        <f t="shared" ref="F252:F257" si="248">D252+E252</f>
        <v>0</v>
      </c>
      <c r="G252" s="230">
        <v>0</v>
      </c>
      <c r="H252" s="45"/>
      <c r="I252" s="1174">
        <f t="shared" ref="I252:I257" si="249">G252+H252</f>
        <v>0</v>
      </c>
      <c r="J252" s="264"/>
      <c r="K252" s="45"/>
      <c r="L252" s="700">
        <f t="shared" ref="L252:L257" si="250">J252+K252</f>
        <v>0</v>
      </c>
      <c r="M252" s="230"/>
      <c r="N252" s="45"/>
      <c r="O252" s="705">
        <f t="shared" ref="O252:O257" si="251">M252+N252</f>
        <v>0</v>
      </c>
      <c r="P252" s="291"/>
    </row>
    <row r="253" spans="1:16" ht="24" hidden="1" x14ac:dyDescent="0.25">
      <c r="A253" s="30">
        <v>6323</v>
      </c>
      <c r="B253" s="43" t="s">
        <v>247</v>
      </c>
      <c r="C253" s="190">
        <f t="shared" si="237"/>
        <v>0</v>
      </c>
      <c r="D253" s="264">
        <v>0</v>
      </c>
      <c r="E253" s="45"/>
      <c r="F253" s="928">
        <f t="shared" si="248"/>
        <v>0</v>
      </c>
      <c r="G253" s="230">
        <v>0</v>
      </c>
      <c r="H253" s="45"/>
      <c r="I253" s="1174">
        <f t="shared" si="249"/>
        <v>0</v>
      </c>
      <c r="J253" s="264"/>
      <c r="K253" s="45"/>
      <c r="L253" s="700">
        <f t="shared" si="250"/>
        <v>0</v>
      </c>
      <c r="M253" s="230"/>
      <c r="N253" s="45"/>
      <c r="O253" s="705">
        <f t="shared" si="251"/>
        <v>0</v>
      </c>
      <c r="P253" s="291"/>
    </row>
    <row r="254" spans="1:16" ht="24" hidden="1" x14ac:dyDescent="0.25">
      <c r="A254" s="30">
        <v>6324</v>
      </c>
      <c r="B254" s="43" t="s">
        <v>301</v>
      </c>
      <c r="C254" s="190">
        <f t="shared" si="237"/>
        <v>0</v>
      </c>
      <c r="D254" s="264">
        <v>0</v>
      </c>
      <c r="E254" s="45"/>
      <c r="F254" s="928">
        <f t="shared" si="248"/>
        <v>0</v>
      </c>
      <c r="G254" s="230">
        <v>0</v>
      </c>
      <c r="H254" s="45"/>
      <c r="I254" s="1174">
        <f t="shared" si="249"/>
        <v>0</v>
      </c>
      <c r="J254" s="264"/>
      <c r="K254" s="45"/>
      <c r="L254" s="700">
        <f t="shared" si="250"/>
        <v>0</v>
      </c>
      <c r="M254" s="230"/>
      <c r="N254" s="45"/>
      <c r="O254" s="705">
        <f t="shared" si="251"/>
        <v>0</v>
      </c>
      <c r="P254" s="291"/>
    </row>
    <row r="255" spans="1:16" hidden="1" x14ac:dyDescent="0.25">
      <c r="A255" s="27">
        <v>6329</v>
      </c>
      <c r="B255" s="40" t="s">
        <v>302</v>
      </c>
      <c r="C255" s="189">
        <f t="shared" si="237"/>
        <v>0</v>
      </c>
      <c r="D255" s="263">
        <v>0</v>
      </c>
      <c r="E255" s="42"/>
      <c r="F255" s="930">
        <f t="shared" si="248"/>
        <v>0</v>
      </c>
      <c r="G255" s="220">
        <v>0</v>
      </c>
      <c r="H255" s="42"/>
      <c r="I255" s="1158">
        <f t="shared" si="249"/>
        <v>0</v>
      </c>
      <c r="J255" s="263"/>
      <c r="K255" s="42"/>
      <c r="L255" s="699">
        <f t="shared" si="250"/>
        <v>0</v>
      </c>
      <c r="M255" s="220"/>
      <c r="N255" s="42"/>
      <c r="O255" s="703">
        <f t="shared" si="251"/>
        <v>0</v>
      </c>
      <c r="P255" s="290"/>
    </row>
    <row r="256" spans="1:16" hidden="1" x14ac:dyDescent="0.25">
      <c r="A256" s="92">
        <v>6330</v>
      </c>
      <c r="B256" s="93" t="s">
        <v>248</v>
      </c>
      <c r="C256" s="201">
        <f t="shared" si="237"/>
        <v>0</v>
      </c>
      <c r="D256" s="265">
        <v>0</v>
      </c>
      <c r="E256" s="84"/>
      <c r="F256" s="1184">
        <f t="shared" si="248"/>
        <v>0</v>
      </c>
      <c r="G256" s="235">
        <v>0</v>
      </c>
      <c r="H256" s="84"/>
      <c r="I256" s="1185">
        <f t="shared" si="249"/>
        <v>0</v>
      </c>
      <c r="J256" s="265"/>
      <c r="K256" s="84"/>
      <c r="L256" s="710">
        <f t="shared" si="250"/>
        <v>0</v>
      </c>
      <c r="M256" s="235"/>
      <c r="N256" s="84"/>
      <c r="O256" s="711">
        <f t="shared" si="251"/>
        <v>0</v>
      </c>
      <c r="P256" s="294"/>
    </row>
    <row r="257" spans="1:16" hidden="1" x14ac:dyDescent="0.25">
      <c r="A257" s="75">
        <v>6360</v>
      </c>
      <c r="B257" s="43" t="s">
        <v>249</v>
      </c>
      <c r="C257" s="190">
        <f t="shared" si="237"/>
        <v>0</v>
      </c>
      <c r="D257" s="264">
        <v>0</v>
      </c>
      <c r="E257" s="45"/>
      <c r="F257" s="928">
        <f t="shared" si="248"/>
        <v>0</v>
      </c>
      <c r="G257" s="230">
        <v>0</v>
      </c>
      <c r="H257" s="45"/>
      <c r="I257" s="1174">
        <f t="shared" si="249"/>
        <v>0</v>
      </c>
      <c r="J257" s="264"/>
      <c r="K257" s="45"/>
      <c r="L257" s="700">
        <f t="shared" si="250"/>
        <v>0</v>
      </c>
      <c r="M257" s="230"/>
      <c r="N257" s="45"/>
      <c r="O257" s="705">
        <f t="shared" si="251"/>
        <v>0</v>
      </c>
      <c r="P257" s="291"/>
    </row>
    <row r="258" spans="1:16" ht="24" hidden="1" x14ac:dyDescent="0.25">
      <c r="A258" s="35">
        <v>6400</v>
      </c>
      <c r="B258" s="72" t="s">
        <v>250</v>
      </c>
      <c r="C258" s="188">
        <f t="shared" si="237"/>
        <v>0</v>
      </c>
      <c r="D258" s="130">
        <f>SUM(D259,D263)</f>
        <v>0</v>
      </c>
      <c r="E258" s="38">
        <f t="shared" ref="E258" si="252">SUM(E259,E263)</f>
        <v>0</v>
      </c>
      <c r="F258" s="1170">
        <f>SUM(F259,F263)</f>
        <v>0</v>
      </c>
      <c r="G258" s="228">
        <f>SUM(G259,G263)</f>
        <v>0</v>
      </c>
      <c r="H258" s="38">
        <f t="shared" ref="H258:O258" si="253">SUM(H259,H263)</f>
        <v>0</v>
      </c>
      <c r="I258" s="1171">
        <f t="shared" si="253"/>
        <v>0</v>
      </c>
      <c r="J258" s="130">
        <f t="shared" si="253"/>
        <v>0</v>
      </c>
      <c r="K258" s="38">
        <f t="shared" si="253"/>
        <v>0</v>
      </c>
      <c r="L258" s="175">
        <f t="shared" si="253"/>
        <v>0</v>
      </c>
      <c r="M258" s="228">
        <f t="shared" si="253"/>
        <v>0</v>
      </c>
      <c r="N258" s="38">
        <f t="shared" si="253"/>
        <v>0</v>
      </c>
      <c r="O258" s="123">
        <f t="shared" si="253"/>
        <v>0</v>
      </c>
      <c r="P258" s="955"/>
    </row>
    <row r="259" spans="1:16" ht="24" hidden="1" x14ac:dyDescent="0.25">
      <c r="A259" s="886">
        <v>6410</v>
      </c>
      <c r="B259" s="40" t="s">
        <v>251</v>
      </c>
      <c r="C259" s="189">
        <f t="shared" si="237"/>
        <v>0</v>
      </c>
      <c r="D259" s="131">
        <f>SUM(D260:D262)</f>
        <v>0</v>
      </c>
      <c r="E259" s="79">
        <f t="shared" ref="E259" si="254">SUM(E260:E262)</f>
        <v>0</v>
      </c>
      <c r="F259" s="1179">
        <f>SUM(F260:F262)</f>
        <v>0</v>
      </c>
      <c r="G259" s="233">
        <f>SUM(G260:G262)</f>
        <v>0</v>
      </c>
      <c r="H259" s="79">
        <f t="shared" ref="H259:O259" si="255">SUM(H260:H262)</f>
        <v>0</v>
      </c>
      <c r="I259" s="1180">
        <f t="shared" si="255"/>
        <v>0</v>
      </c>
      <c r="J259" s="131">
        <f t="shared" si="255"/>
        <v>0</v>
      </c>
      <c r="K259" s="79">
        <f t="shared" si="255"/>
        <v>0</v>
      </c>
      <c r="L259" s="176">
        <f t="shared" si="255"/>
        <v>0</v>
      </c>
      <c r="M259" s="233">
        <f t="shared" si="255"/>
        <v>0</v>
      </c>
      <c r="N259" s="79">
        <f t="shared" si="255"/>
        <v>0</v>
      </c>
      <c r="O259" s="155">
        <f t="shared" si="255"/>
        <v>0</v>
      </c>
      <c r="P259" s="911"/>
    </row>
    <row r="260" spans="1:16" hidden="1" x14ac:dyDescent="0.25">
      <c r="A260" s="30">
        <v>6411</v>
      </c>
      <c r="B260" s="94" t="s">
        <v>252</v>
      </c>
      <c r="C260" s="190">
        <f t="shared" si="237"/>
        <v>0</v>
      </c>
      <c r="D260" s="264">
        <v>0</v>
      </c>
      <c r="E260" s="45"/>
      <c r="F260" s="928">
        <f t="shared" ref="F260:F262" si="256">D260+E260</f>
        <v>0</v>
      </c>
      <c r="G260" s="230">
        <v>0</v>
      </c>
      <c r="H260" s="45"/>
      <c r="I260" s="1174">
        <f t="shared" ref="I260:I262" si="257">G260+H260</f>
        <v>0</v>
      </c>
      <c r="J260" s="264"/>
      <c r="K260" s="45"/>
      <c r="L260" s="700">
        <f t="shared" ref="L260:L262" si="258">J260+K260</f>
        <v>0</v>
      </c>
      <c r="M260" s="230"/>
      <c r="N260" s="45"/>
      <c r="O260" s="705">
        <f t="shared" ref="O260:O262" si="259">M260+N260</f>
        <v>0</v>
      </c>
      <c r="P260" s="291"/>
    </row>
    <row r="261" spans="1:16" ht="36" hidden="1" x14ac:dyDescent="0.25">
      <c r="A261" s="30">
        <v>6412</v>
      </c>
      <c r="B261" s="43" t="s">
        <v>253</v>
      </c>
      <c r="C261" s="190">
        <f t="shared" si="237"/>
        <v>0</v>
      </c>
      <c r="D261" s="264">
        <v>0</v>
      </c>
      <c r="E261" s="45"/>
      <c r="F261" s="928">
        <f t="shared" si="256"/>
        <v>0</v>
      </c>
      <c r="G261" s="230">
        <v>0</v>
      </c>
      <c r="H261" s="45"/>
      <c r="I261" s="1174">
        <f t="shared" si="257"/>
        <v>0</v>
      </c>
      <c r="J261" s="264"/>
      <c r="K261" s="45"/>
      <c r="L261" s="700">
        <f t="shared" si="258"/>
        <v>0</v>
      </c>
      <c r="M261" s="230"/>
      <c r="N261" s="45"/>
      <c r="O261" s="705">
        <f t="shared" si="259"/>
        <v>0</v>
      </c>
      <c r="P261" s="291"/>
    </row>
    <row r="262" spans="1:16" ht="24" hidden="1" x14ac:dyDescent="0.25">
      <c r="A262" s="30">
        <v>6419</v>
      </c>
      <c r="B262" s="43" t="s">
        <v>254</v>
      </c>
      <c r="C262" s="190">
        <f t="shared" si="237"/>
        <v>0</v>
      </c>
      <c r="D262" s="264">
        <v>0</v>
      </c>
      <c r="E262" s="45"/>
      <c r="F262" s="928">
        <f t="shared" si="256"/>
        <v>0</v>
      </c>
      <c r="G262" s="230">
        <v>0</v>
      </c>
      <c r="H262" s="45"/>
      <c r="I262" s="1174">
        <f t="shared" si="257"/>
        <v>0</v>
      </c>
      <c r="J262" s="264"/>
      <c r="K262" s="45"/>
      <c r="L262" s="700">
        <f t="shared" si="258"/>
        <v>0</v>
      </c>
      <c r="M262" s="230"/>
      <c r="N262" s="45"/>
      <c r="O262" s="705">
        <f t="shared" si="259"/>
        <v>0</v>
      </c>
      <c r="P262" s="291"/>
    </row>
    <row r="263" spans="1:16" ht="24" hidden="1" x14ac:dyDescent="0.25">
      <c r="A263" s="75">
        <v>6420</v>
      </c>
      <c r="B263" s="43" t="s">
        <v>255</v>
      </c>
      <c r="C263" s="190">
        <f t="shared" si="237"/>
        <v>0</v>
      </c>
      <c r="D263" s="132">
        <f>SUM(D264:D267)</f>
        <v>0</v>
      </c>
      <c r="E263" s="76">
        <f t="shared" ref="E263" si="260">SUM(E264:E267)</f>
        <v>0</v>
      </c>
      <c r="F263" s="1175">
        <f>SUM(F264:F267)</f>
        <v>0</v>
      </c>
      <c r="G263" s="231">
        <f>SUM(G264:G267)</f>
        <v>0</v>
      </c>
      <c r="H263" s="76">
        <f t="shared" ref="H263:N263" si="261">SUM(H264:H267)</f>
        <v>0</v>
      </c>
      <c r="I263" s="1176">
        <f t="shared" si="261"/>
        <v>0</v>
      </c>
      <c r="J263" s="132">
        <f t="shared" si="261"/>
        <v>0</v>
      </c>
      <c r="K263" s="76">
        <f t="shared" si="261"/>
        <v>0</v>
      </c>
      <c r="L263" s="95">
        <f t="shared" si="261"/>
        <v>0</v>
      </c>
      <c r="M263" s="231">
        <f t="shared" si="261"/>
        <v>0</v>
      </c>
      <c r="N263" s="76">
        <f t="shared" si="261"/>
        <v>0</v>
      </c>
      <c r="O263" s="91">
        <f>SUM(O264:O267)</f>
        <v>0</v>
      </c>
      <c r="P263" s="899"/>
    </row>
    <row r="264" spans="1:16" hidden="1" x14ac:dyDescent="0.25">
      <c r="A264" s="30">
        <v>6421</v>
      </c>
      <c r="B264" s="43" t="s">
        <v>256</v>
      </c>
      <c r="C264" s="190">
        <f t="shared" si="237"/>
        <v>0</v>
      </c>
      <c r="D264" s="264">
        <v>0</v>
      </c>
      <c r="E264" s="45"/>
      <c r="F264" s="928">
        <f t="shared" ref="F264:F267" si="262">D264+E264</f>
        <v>0</v>
      </c>
      <c r="G264" s="230">
        <v>0</v>
      </c>
      <c r="H264" s="45"/>
      <c r="I264" s="1174">
        <f t="shared" ref="I264:I267" si="263">G264+H264</f>
        <v>0</v>
      </c>
      <c r="J264" s="264"/>
      <c r="K264" s="45"/>
      <c r="L264" s="700">
        <f t="shared" ref="L264:L267" si="264">J264+K264</f>
        <v>0</v>
      </c>
      <c r="M264" s="230"/>
      <c r="N264" s="45"/>
      <c r="O264" s="705">
        <f t="shared" ref="O264:O267" si="265">M264+N264</f>
        <v>0</v>
      </c>
      <c r="P264" s="291"/>
    </row>
    <row r="265" spans="1:16" hidden="1" x14ac:dyDescent="0.25">
      <c r="A265" s="30">
        <v>6422</v>
      </c>
      <c r="B265" s="43" t="s">
        <v>257</v>
      </c>
      <c r="C265" s="190">
        <f t="shared" si="237"/>
        <v>0</v>
      </c>
      <c r="D265" s="264">
        <v>0</v>
      </c>
      <c r="E265" s="45"/>
      <c r="F265" s="928">
        <f t="shared" si="262"/>
        <v>0</v>
      </c>
      <c r="G265" s="230">
        <v>0</v>
      </c>
      <c r="H265" s="45"/>
      <c r="I265" s="1174">
        <f t="shared" si="263"/>
        <v>0</v>
      </c>
      <c r="J265" s="264"/>
      <c r="K265" s="45"/>
      <c r="L265" s="700">
        <f t="shared" si="264"/>
        <v>0</v>
      </c>
      <c r="M265" s="230"/>
      <c r="N265" s="45"/>
      <c r="O265" s="705">
        <f t="shared" si="265"/>
        <v>0</v>
      </c>
      <c r="P265" s="291"/>
    </row>
    <row r="266" spans="1:16" hidden="1" x14ac:dyDescent="0.25">
      <c r="A266" s="30">
        <v>6423</v>
      </c>
      <c r="B266" s="43" t="s">
        <v>258</v>
      </c>
      <c r="C266" s="190">
        <f t="shared" si="237"/>
        <v>0</v>
      </c>
      <c r="D266" s="264">
        <v>0</v>
      </c>
      <c r="E266" s="45"/>
      <c r="F266" s="928">
        <f t="shared" si="262"/>
        <v>0</v>
      </c>
      <c r="G266" s="230">
        <v>0</v>
      </c>
      <c r="H266" s="45"/>
      <c r="I266" s="1174">
        <f t="shared" si="263"/>
        <v>0</v>
      </c>
      <c r="J266" s="264"/>
      <c r="K266" s="45"/>
      <c r="L266" s="700">
        <f t="shared" si="264"/>
        <v>0</v>
      </c>
      <c r="M266" s="230"/>
      <c r="N266" s="45"/>
      <c r="O266" s="705">
        <f t="shared" si="265"/>
        <v>0</v>
      </c>
      <c r="P266" s="291"/>
    </row>
    <row r="267" spans="1:16" ht="24" hidden="1" x14ac:dyDescent="0.25">
      <c r="A267" s="30">
        <v>6424</v>
      </c>
      <c r="B267" s="43" t="s">
        <v>259</v>
      </c>
      <c r="C267" s="190">
        <f t="shared" si="237"/>
        <v>0</v>
      </c>
      <c r="D267" s="264">
        <v>0</v>
      </c>
      <c r="E267" s="45"/>
      <c r="F267" s="928">
        <f t="shared" si="262"/>
        <v>0</v>
      </c>
      <c r="G267" s="230">
        <v>0</v>
      </c>
      <c r="H267" s="45"/>
      <c r="I267" s="1174">
        <f t="shared" si="263"/>
        <v>0</v>
      </c>
      <c r="J267" s="264"/>
      <c r="K267" s="45"/>
      <c r="L267" s="700">
        <f t="shared" si="264"/>
        <v>0</v>
      </c>
      <c r="M267" s="230"/>
      <c r="N267" s="45"/>
      <c r="O267" s="705">
        <f t="shared" si="265"/>
        <v>0</v>
      </c>
      <c r="P267" s="291"/>
    </row>
    <row r="268" spans="1:16" ht="24" hidden="1" x14ac:dyDescent="0.25">
      <c r="A268" s="97">
        <v>7000</v>
      </c>
      <c r="B268" s="97" t="s">
        <v>260</v>
      </c>
      <c r="C268" s="203">
        <f>SUM(F268,I268,L268,O268)</f>
        <v>0</v>
      </c>
      <c r="D268" s="139">
        <f>SUM(D269,D279)</f>
        <v>0</v>
      </c>
      <c r="E268" s="98">
        <f t="shared" ref="E268" si="266">SUM(E269,E279)</f>
        <v>0</v>
      </c>
      <c r="F268" s="1189">
        <f>SUM(F269,F279)</f>
        <v>0</v>
      </c>
      <c r="G268" s="237">
        <f>SUM(G269,G279)</f>
        <v>0</v>
      </c>
      <c r="H268" s="98">
        <f t="shared" ref="H268:N268" si="267">SUM(H269,H279)</f>
        <v>0</v>
      </c>
      <c r="I268" s="1190">
        <f t="shared" si="267"/>
        <v>0</v>
      </c>
      <c r="J268" s="139">
        <f t="shared" si="267"/>
        <v>0</v>
      </c>
      <c r="K268" s="98">
        <f t="shared" si="267"/>
        <v>0</v>
      </c>
      <c r="L268" s="266">
        <f t="shared" si="267"/>
        <v>0</v>
      </c>
      <c r="M268" s="237">
        <f t="shared" si="267"/>
        <v>0</v>
      </c>
      <c r="N268" s="98">
        <f t="shared" si="267"/>
        <v>0</v>
      </c>
      <c r="O268" s="158">
        <f>SUM(O269,O279)</f>
        <v>0</v>
      </c>
      <c r="P268" s="1191"/>
    </row>
    <row r="269" spans="1:16" hidden="1" x14ac:dyDescent="0.25">
      <c r="A269" s="35">
        <v>7200</v>
      </c>
      <c r="B269" s="72" t="s">
        <v>261</v>
      </c>
      <c r="C269" s="188">
        <f t="shared" si="237"/>
        <v>0</v>
      </c>
      <c r="D269" s="130">
        <f>SUM(D270,D271,D274,D275,D278)</f>
        <v>0</v>
      </c>
      <c r="E269" s="38">
        <f t="shared" ref="E269" si="268">SUM(E270,E271,E274,E275,E278)</f>
        <v>0</v>
      </c>
      <c r="F269" s="1170">
        <f>SUM(F270,F271,F274,F275,F278)</f>
        <v>0</v>
      </c>
      <c r="G269" s="228">
        <f>SUM(G270,G271,G274,G275,G278)</f>
        <v>0</v>
      </c>
      <c r="H269" s="38"/>
      <c r="I269" s="1171">
        <f>SUM(I270,I271,I274,I275,I278)</f>
        <v>0</v>
      </c>
      <c r="J269" s="130"/>
      <c r="K269" s="38"/>
      <c r="L269" s="175">
        <f>SUM(L270,L271,L274,L275,L278)</f>
        <v>0</v>
      </c>
      <c r="M269" s="228"/>
      <c r="N269" s="38"/>
      <c r="O269" s="124">
        <f>SUM(O270,O271,O274,O275,O278)</f>
        <v>0</v>
      </c>
      <c r="P269" s="954"/>
    </row>
    <row r="270" spans="1:16" ht="24" hidden="1" x14ac:dyDescent="0.25">
      <c r="A270" s="886">
        <v>7210</v>
      </c>
      <c r="B270" s="40" t="s">
        <v>262</v>
      </c>
      <c r="C270" s="189">
        <f t="shared" si="237"/>
        <v>0</v>
      </c>
      <c r="D270" s="263">
        <v>0</v>
      </c>
      <c r="E270" s="42"/>
      <c r="F270" s="930">
        <f>D270+E270</f>
        <v>0</v>
      </c>
      <c r="G270" s="220">
        <v>0</v>
      </c>
      <c r="H270" s="42"/>
      <c r="I270" s="1158">
        <f>G270+H270</f>
        <v>0</v>
      </c>
      <c r="J270" s="263"/>
      <c r="K270" s="42"/>
      <c r="L270" s="699">
        <f>J270+K270</f>
        <v>0</v>
      </c>
      <c r="M270" s="220"/>
      <c r="N270" s="42"/>
      <c r="O270" s="703">
        <f>M270+N270</f>
        <v>0</v>
      </c>
      <c r="P270" s="290"/>
    </row>
    <row r="271" spans="1:16" s="96" customFormat="1" ht="24" hidden="1" x14ac:dyDescent="0.25">
      <c r="A271" s="75">
        <v>7220</v>
      </c>
      <c r="B271" s="43" t="s">
        <v>263</v>
      </c>
      <c r="C271" s="190">
        <f t="shared" si="237"/>
        <v>0</v>
      </c>
      <c r="D271" s="132">
        <f>SUM(D272:D273)</f>
        <v>0</v>
      </c>
      <c r="E271" s="76">
        <f t="shared" ref="E271" si="269">SUM(E272:E273)</f>
        <v>0</v>
      </c>
      <c r="F271" s="1175">
        <f>SUM(F272:F273)</f>
        <v>0</v>
      </c>
      <c r="G271" s="231">
        <f>SUM(G272:G273)</f>
        <v>0</v>
      </c>
      <c r="H271" s="76">
        <f t="shared" ref="H271:O271" si="270">SUM(H272:H273)</f>
        <v>0</v>
      </c>
      <c r="I271" s="1176">
        <f t="shared" si="270"/>
        <v>0</v>
      </c>
      <c r="J271" s="132">
        <f t="shared" si="270"/>
        <v>0</v>
      </c>
      <c r="K271" s="76">
        <f t="shared" si="270"/>
        <v>0</v>
      </c>
      <c r="L271" s="95">
        <f t="shared" si="270"/>
        <v>0</v>
      </c>
      <c r="M271" s="231">
        <f t="shared" si="270"/>
        <v>0</v>
      </c>
      <c r="N271" s="76">
        <f t="shared" si="270"/>
        <v>0</v>
      </c>
      <c r="O271" s="91">
        <f t="shared" si="270"/>
        <v>0</v>
      </c>
      <c r="P271" s="899"/>
    </row>
    <row r="272" spans="1:16" s="96" customFormat="1" ht="24" hidden="1" x14ac:dyDescent="0.25">
      <c r="A272" s="30">
        <v>7221</v>
      </c>
      <c r="B272" s="43" t="s">
        <v>264</v>
      </c>
      <c r="C272" s="190">
        <f t="shared" si="237"/>
        <v>0</v>
      </c>
      <c r="D272" s="264">
        <v>0</v>
      </c>
      <c r="E272" s="45"/>
      <c r="F272" s="928">
        <f t="shared" ref="F272:F274" si="271">D272+E272</f>
        <v>0</v>
      </c>
      <c r="G272" s="230">
        <v>0</v>
      </c>
      <c r="H272" s="45"/>
      <c r="I272" s="1174">
        <f t="shared" ref="I272:I274" si="272">G272+H272</f>
        <v>0</v>
      </c>
      <c r="J272" s="264"/>
      <c r="K272" s="45"/>
      <c r="L272" s="700">
        <f t="shared" ref="L272:L274" si="273">J272+K272</f>
        <v>0</v>
      </c>
      <c r="M272" s="230"/>
      <c r="N272" s="45"/>
      <c r="O272" s="705">
        <f t="shared" ref="O272:O274" si="274">M272+N272</f>
        <v>0</v>
      </c>
      <c r="P272" s="291"/>
    </row>
    <row r="273" spans="1:16" s="96" customFormat="1" ht="24" hidden="1" x14ac:dyDescent="0.25">
      <c r="A273" s="30">
        <v>7222</v>
      </c>
      <c r="B273" s="43" t="s">
        <v>265</v>
      </c>
      <c r="C273" s="190">
        <f t="shared" si="237"/>
        <v>0</v>
      </c>
      <c r="D273" s="264">
        <v>0</v>
      </c>
      <c r="E273" s="45"/>
      <c r="F273" s="928">
        <f t="shared" si="271"/>
        <v>0</v>
      </c>
      <c r="G273" s="230">
        <v>0</v>
      </c>
      <c r="H273" s="45"/>
      <c r="I273" s="1174">
        <f t="shared" si="272"/>
        <v>0</v>
      </c>
      <c r="J273" s="264"/>
      <c r="K273" s="45"/>
      <c r="L273" s="700">
        <f t="shared" si="273"/>
        <v>0</v>
      </c>
      <c r="M273" s="230"/>
      <c r="N273" s="45"/>
      <c r="O273" s="705">
        <f t="shared" si="274"/>
        <v>0</v>
      </c>
      <c r="P273" s="291"/>
    </row>
    <row r="274" spans="1:16" ht="24" hidden="1" x14ac:dyDescent="0.25">
      <c r="A274" s="75">
        <v>7230</v>
      </c>
      <c r="B274" s="43" t="s">
        <v>308</v>
      </c>
      <c r="C274" s="190">
        <f t="shared" si="237"/>
        <v>0</v>
      </c>
      <c r="D274" s="264">
        <v>0</v>
      </c>
      <c r="E274" s="45"/>
      <c r="F274" s="928">
        <f t="shared" si="271"/>
        <v>0</v>
      </c>
      <c r="G274" s="230">
        <v>0</v>
      </c>
      <c r="H274" s="45"/>
      <c r="I274" s="1174">
        <f t="shared" si="272"/>
        <v>0</v>
      </c>
      <c r="J274" s="264"/>
      <c r="K274" s="45"/>
      <c r="L274" s="700">
        <f t="shared" si="273"/>
        <v>0</v>
      </c>
      <c r="M274" s="230"/>
      <c r="N274" s="45"/>
      <c r="O274" s="705">
        <f t="shared" si="274"/>
        <v>0</v>
      </c>
      <c r="P274" s="291"/>
    </row>
    <row r="275" spans="1:16" ht="24" hidden="1" x14ac:dyDescent="0.25">
      <c r="A275" s="75">
        <v>7240</v>
      </c>
      <c r="B275" s="43" t="s">
        <v>266</v>
      </c>
      <c r="C275" s="190">
        <f t="shared" si="237"/>
        <v>0</v>
      </c>
      <c r="D275" s="132">
        <f>SUM(D276:D277)</f>
        <v>0</v>
      </c>
      <c r="E275" s="76">
        <f t="shared" ref="E275" si="275">SUM(E276:E277)</f>
        <v>0</v>
      </c>
      <c r="F275" s="1175">
        <f>SUM(F276:F277)</f>
        <v>0</v>
      </c>
      <c r="G275" s="231">
        <f>SUM(G276:G277)</f>
        <v>0</v>
      </c>
      <c r="H275" s="76">
        <f t="shared" ref="H275:O275" si="276">SUM(H276:H277)</f>
        <v>0</v>
      </c>
      <c r="I275" s="1176">
        <f t="shared" si="276"/>
        <v>0</v>
      </c>
      <c r="J275" s="132">
        <f t="shared" si="276"/>
        <v>0</v>
      </c>
      <c r="K275" s="76">
        <f t="shared" si="276"/>
        <v>0</v>
      </c>
      <c r="L275" s="95">
        <f t="shared" si="276"/>
        <v>0</v>
      </c>
      <c r="M275" s="231">
        <f t="shared" si="276"/>
        <v>0</v>
      </c>
      <c r="N275" s="76">
        <f t="shared" si="276"/>
        <v>0</v>
      </c>
      <c r="O275" s="91">
        <f t="shared" si="276"/>
        <v>0</v>
      </c>
      <c r="P275" s="899"/>
    </row>
    <row r="276" spans="1:16" ht="36" hidden="1" x14ac:dyDescent="0.25">
      <c r="A276" s="30">
        <v>7245</v>
      </c>
      <c r="B276" s="43" t="s">
        <v>267</v>
      </c>
      <c r="C276" s="190">
        <f t="shared" si="237"/>
        <v>0</v>
      </c>
      <c r="D276" s="264">
        <v>0</v>
      </c>
      <c r="E276" s="45"/>
      <c r="F276" s="928">
        <f t="shared" ref="F276:F278" si="277">D276+E276</f>
        <v>0</v>
      </c>
      <c r="G276" s="230">
        <v>0</v>
      </c>
      <c r="H276" s="45"/>
      <c r="I276" s="1174">
        <f t="shared" ref="I276:I278" si="278">G276+H276</f>
        <v>0</v>
      </c>
      <c r="J276" s="264"/>
      <c r="K276" s="45"/>
      <c r="L276" s="700">
        <f t="shared" ref="L276:L278" si="279">J276+K276</f>
        <v>0</v>
      </c>
      <c r="M276" s="230"/>
      <c r="N276" s="45"/>
      <c r="O276" s="705">
        <f t="shared" ref="O276:O278" si="280">M276+N276</f>
        <v>0</v>
      </c>
      <c r="P276" s="291"/>
    </row>
    <row r="277" spans="1:16" ht="72" hidden="1" x14ac:dyDescent="0.25">
      <c r="A277" s="30">
        <v>7246</v>
      </c>
      <c r="B277" s="43" t="s">
        <v>268</v>
      </c>
      <c r="C277" s="190">
        <f t="shared" si="237"/>
        <v>0</v>
      </c>
      <c r="D277" s="264">
        <v>0</v>
      </c>
      <c r="E277" s="45"/>
      <c r="F277" s="928">
        <f t="shared" si="277"/>
        <v>0</v>
      </c>
      <c r="G277" s="230">
        <v>0</v>
      </c>
      <c r="H277" s="45"/>
      <c r="I277" s="1174">
        <f t="shared" si="278"/>
        <v>0</v>
      </c>
      <c r="J277" s="264"/>
      <c r="K277" s="45"/>
      <c r="L277" s="700">
        <f t="shared" si="279"/>
        <v>0</v>
      </c>
      <c r="M277" s="230"/>
      <c r="N277" s="45"/>
      <c r="O277" s="705">
        <f t="shared" si="280"/>
        <v>0</v>
      </c>
      <c r="P277" s="291"/>
    </row>
    <row r="278" spans="1:16" ht="24" hidden="1" x14ac:dyDescent="0.25">
      <c r="A278" s="92">
        <v>7260</v>
      </c>
      <c r="B278" s="40" t="s">
        <v>269</v>
      </c>
      <c r="C278" s="189">
        <f t="shared" si="237"/>
        <v>0</v>
      </c>
      <c r="D278" s="263">
        <v>0</v>
      </c>
      <c r="E278" s="42"/>
      <c r="F278" s="930">
        <f t="shared" si="277"/>
        <v>0</v>
      </c>
      <c r="G278" s="220">
        <v>0</v>
      </c>
      <c r="H278" s="42"/>
      <c r="I278" s="1158">
        <f t="shared" si="278"/>
        <v>0</v>
      </c>
      <c r="J278" s="263"/>
      <c r="K278" s="42"/>
      <c r="L278" s="699">
        <f t="shared" si="279"/>
        <v>0</v>
      </c>
      <c r="M278" s="220"/>
      <c r="N278" s="42"/>
      <c r="O278" s="703">
        <f t="shared" si="280"/>
        <v>0</v>
      </c>
      <c r="P278" s="290"/>
    </row>
    <row r="279" spans="1:16" hidden="1" x14ac:dyDescent="0.25">
      <c r="A279" s="55">
        <v>7700</v>
      </c>
      <c r="B279" s="105" t="s">
        <v>298</v>
      </c>
      <c r="C279" s="204">
        <f t="shared" si="237"/>
        <v>0</v>
      </c>
      <c r="D279" s="140">
        <f>D280</f>
        <v>0</v>
      </c>
      <c r="E279" s="106">
        <f t="shared" ref="E279:O279" si="281">E280</f>
        <v>0</v>
      </c>
      <c r="F279" s="1181">
        <f t="shared" si="281"/>
        <v>0</v>
      </c>
      <c r="G279" s="238">
        <f>G280</f>
        <v>0</v>
      </c>
      <c r="H279" s="106">
        <f t="shared" si="281"/>
        <v>0</v>
      </c>
      <c r="I279" s="1192">
        <f t="shared" si="281"/>
        <v>0</v>
      </c>
      <c r="J279" s="140">
        <f t="shared" si="281"/>
        <v>0</v>
      </c>
      <c r="K279" s="106">
        <f t="shared" si="281"/>
        <v>0</v>
      </c>
      <c r="L279" s="177">
        <f t="shared" si="281"/>
        <v>0</v>
      </c>
      <c r="M279" s="238">
        <f t="shared" si="281"/>
        <v>0</v>
      </c>
      <c r="N279" s="106">
        <f t="shared" si="281"/>
        <v>0</v>
      </c>
      <c r="O279" s="277">
        <f t="shared" si="281"/>
        <v>0</v>
      </c>
      <c r="P279" s="955"/>
    </row>
    <row r="280" spans="1:16" hidden="1" x14ac:dyDescent="0.25">
      <c r="A280" s="73">
        <v>7720</v>
      </c>
      <c r="B280" s="40" t="s">
        <v>299</v>
      </c>
      <c r="C280" s="191">
        <f t="shared" si="237"/>
        <v>0</v>
      </c>
      <c r="D280" s="256">
        <v>0</v>
      </c>
      <c r="E280" s="49"/>
      <c r="F280" s="1193">
        <f>D280+E280</f>
        <v>0</v>
      </c>
      <c r="G280" s="239">
        <v>0</v>
      </c>
      <c r="H280" s="49"/>
      <c r="I280" s="1194">
        <f>G280+H280</f>
        <v>0</v>
      </c>
      <c r="J280" s="256"/>
      <c r="K280" s="49"/>
      <c r="L280" s="701">
        <f>J280+K280</f>
        <v>0</v>
      </c>
      <c r="M280" s="239"/>
      <c r="N280" s="49"/>
      <c r="O280" s="712">
        <f>M280+N280</f>
        <v>0</v>
      </c>
      <c r="P280" s="295"/>
    </row>
    <row r="281" spans="1:16" hidden="1" x14ac:dyDescent="0.25">
      <c r="A281" s="94"/>
      <c r="B281" s="43" t="s">
        <v>270</v>
      </c>
      <c r="C281" s="190">
        <f t="shared" si="237"/>
        <v>0</v>
      </c>
      <c r="D281" s="132">
        <f>SUM(D282:D283)</f>
        <v>0</v>
      </c>
      <c r="E281" s="76">
        <f t="shared" ref="E281" si="282">SUM(E282:E283)</f>
        <v>0</v>
      </c>
      <c r="F281" s="1175">
        <f>SUM(F282:F283)</f>
        <v>0</v>
      </c>
      <c r="G281" s="231">
        <f>SUM(G282:G283)</f>
        <v>0</v>
      </c>
      <c r="H281" s="76">
        <f t="shared" ref="H281:O281" si="283">SUM(H282:H283)</f>
        <v>0</v>
      </c>
      <c r="I281" s="1176">
        <f t="shared" si="283"/>
        <v>0</v>
      </c>
      <c r="J281" s="132">
        <f t="shared" si="283"/>
        <v>0</v>
      </c>
      <c r="K281" s="76">
        <f t="shared" si="283"/>
        <v>0</v>
      </c>
      <c r="L281" s="95">
        <f t="shared" si="283"/>
        <v>0</v>
      </c>
      <c r="M281" s="231">
        <f t="shared" si="283"/>
        <v>0</v>
      </c>
      <c r="N281" s="76">
        <f t="shared" si="283"/>
        <v>0</v>
      </c>
      <c r="O281" s="91">
        <f t="shared" si="283"/>
        <v>0</v>
      </c>
      <c r="P281" s="899"/>
    </row>
    <row r="282" spans="1:16" hidden="1" x14ac:dyDescent="0.25">
      <c r="A282" s="94" t="s">
        <v>271</v>
      </c>
      <c r="B282" s="30" t="s">
        <v>272</v>
      </c>
      <c r="C282" s="190">
        <f t="shared" si="237"/>
        <v>0</v>
      </c>
      <c r="D282" s="264"/>
      <c r="E282" s="45"/>
      <c r="F282" s="928">
        <f>E282+D282</f>
        <v>0</v>
      </c>
      <c r="G282" s="230"/>
      <c r="H282" s="45"/>
      <c r="I282" s="1174">
        <f>H282+G282</f>
        <v>0</v>
      </c>
      <c r="J282" s="264"/>
      <c r="K282" s="45"/>
      <c r="L282" s="700">
        <f>K282+J282</f>
        <v>0</v>
      </c>
      <c r="M282" s="230"/>
      <c r="N282" s="45"/>
      <c r="O282" s="705">
        <f>N282+M282</f>
        <v>0</v>
      </c>
      <c r="P282" s="291"/>
    </row>
    <row r="283" spans="1:16" hidden="1" x14ac:dyDescent="0.25">
      <c r="A283" s="94" t="s">
        <v>273</v>
      </c>
      <c r="B283" s="99" t="s">
        <v>274</v>
      </c>
      <c r="C283" s="189">
        <f t="shared" si="237"/>
        <v>0</v>
      </c>
      <c r="D283" s="263"/>
      <c r="E283" s="42"/>
      <c r="F283" s="930">
        <f>E283+D283</f>
        <v>0</v>
      </c>
      <c r="G283" s="220"/>
      <c r="H283" s="42"/>
      <c r="I283" s="1158">
        <f>H283+G283</f>
        <v>0</v>
      </c>
      <c r="J283" s="263"/>
      <c r="K283" s="42"/>
      <c r="L283" s="699">
        <f>K283+J283</f>
        <v>0</v>
      </c>
      <c r="M283" s="220"/>
      <c r="N283" s="42"/>
      <c r="O283" s="703">
        <f>N283+M283</f>
        <v>0</v>
      </c>
      <c r="P283" s="290"/>
    </row>
    <row r="284" spans="1:16" ht="12.75" thickBot="1" x14ac:dyDescent="0.3">
      <c r="A284" s="110"/>
      <c r="B284" s="110" t="s">
        <v>275</v>
      </c>
      <c r="C284" s="901">
        <f t="shared" si="237"/>
        <v>1279365</v>
      </c>
      <c r="D284" s="240">
        <f>SUM(D281,D268,D229,D194,D186,D172,D74,D52)</f>
        <v>515365</v>
      </c>
      <c r="E284" s="111">
        <f t="shared" ref="E284:O284" si="284">SUM(E281,E268,E229,E194,E186,E172,E74,E52)</f>
        <v>16000</v>
      </c>
      <c r="F284" s="1195">
        <f t="shared" si="284"/>
        <v>531365</v>
      </c>
      <c r="G284" s="240">
        <f>SUM(G281,G268,G229,G194,G186,G172,G74,G52)</f>
        <v>748000</v>
      </c>
      <c r="H284" s="111">
        <f t="shared" si="284"/>
        <v>0</v>
      </c>
      <c r="I284" s="1195">
        <f t="shared" si="284"/>
        <v>748000</v>
      </c>
      <c r="J284" s="240">
        <f t="shared" si="284"/>
        <v>0</v>
      </c>
      <c r="K284" s="111">
        <f t="shared" si="284"/>
        <v>0</v>
      </c>
      <c r="L284" s="112">
        <f t="shared" si="284"/>
        <v>0</v>
      </c>
      <c r="M284" s="240">
        <f t="shared" si="284"/>
        <v>0</v>
      </c>
      <c r="N284" s="111">
        <f t="shared" si="284"/>
        <v>0</v>
      </c>
      <c r="O284" s="112">
        <f t="shared" si="284"/>
        <v>0</v>
      </c>
      <c r="P284" s="1195"/>
    </row>
    <row r="285" spans="1:16" s="19" customFormat="1" ht="13.5" hidden="1" thickTop="1" thickBot="1" x14ac:dyDescent="0.3">
      <c r="A285" s="1283" t="s">
        <v>276</v>
      </c>
      <c r="B285" s="1284"/>
      <c r="C285" s="206">
        <f t="shared" si="237"/>
        <v>0</v>
      </c>
      <c r="D285" s="142">
        <f>SUM(D24,D25,D41,D42)-D50</f>
        <v>0</v>
      </c>
      <c r="E285" s="114">
        <f t="shared" ref="E285:N285" si="285">SUM(E24,E25,E41)-E50</f>
        <v>0</v>
      </c>
      <c r="F285" s="1196">
        <f>SUM(F24,F25,F41)-F50</f>
        <v>0</v>
      </c>
      <c r="G285" s="241">
        <f>SUM(G24,G42)-G50</f>
        <v>0</v>
      </c>
      <c r="H285" s="114">
        <f t="shared" si="285"/>
        <v>0</v>
      </c>
      <c r="I285" s="1197">
        <f t="shared" si="285"/>
        <v>0</v>
      </c>
      <c r="J285" s="142">
        <f t="shared" si="285"/>
        <v>0</v>
      </c>
      <c r="K285" s="114">
        <f t="shared" si="285"/>
        <v>0</v>
      </c>
      <c r="L285" s="115">
        <f t="shared" si="285"/>
        <v>0</v>
      </c>
      <c r="M285" s="241">
        <f t="shared" si="285"/>
        <v>0</v>
      </c>
      <c r="N285" s="114">
        <f t="shared" si="285"/>
        <v>0</v>
      </c>
      <c r="O285" s="126">
        <f>O44-O50</f>
        <v>0</v>
      </c>
      <c r="P285" s="909"/>
    </row>
    <row r="286" spans="1:16" s="19" customFormat="1" ht="12.75" hidden="1" thickTop="1" x14ac:dyDescent="0.25">
      <c r="A286" s="1285" t="s">
        <v>277</v>
      </c>
      <c r="B286" s="1286"/>
      <c r="C286" s="207">
        <f t="shared" si="237"/>
        <v>0</v>
      </c>
      <c r="D286" s="143">
        <f>SUM(D287,D288)-D295+D296</f>
        <v>0</v>
      </c>
      <c r="E286" s="103">
        <f t="shared" ref="E286:O286" si="286">SUM(E287,E288)-E295+E296</f>
        <v>0</v>
      </c>
      <c r="F286" s="1198">
        <f t="shared" si="286"/>
        <v>0</v>
      </c>
      <c r="G286" s="242">
        <f>SUM(G287,G288)-G295+G296</f>
        <v>0</v>
      </c>
      <c r="H286" s="103">
        <f t="shared" si="286"/>
        <v>0</v>
      </c>
      <c r="I286" s="1199">
        <f t="shared" si="286"/>
        <v>0</v>
      </c>
      <c r="J286" s="143">
        <f t="shared" si="286"/>
        <v>0</v>
      </c>
      <c r="K286" s="103">
        <f t="shared" si="286"/>
        <v>0</v>
      </c>
      <c r="L286" s="109">
        <f t="shared" si="286"/>
        <v>0</v>
      </c>
      <c r="M286" s="242">
        <f t="shared" si="286"/>
        <v>0</v>
      </c>
      <c r="N286" s="103">
        <f t="shared" si="286"/>
        <v>0</v>
      </c>
      <c r="O286" s="113">
        <f t="shared" si="286"/>
        <v>0</v>
      </c>
      <c r="P286" s="910"/>
    </row>
    <row r="287" spans="1:16" s="19" customFormat="1" ht="13.5" hidden="1" thickTop="1" thickBot="1" x14ac:dyDescent="0.3">
      <c r="A287" s="63" t="s">
        <v>278</v>
      </c>
      <c r="B287" s="63" t="s">
        <v>279</v>
      </c>
      <c r="C287" s="197">
        <f t="shared" si="237"/>
        <v>0</v>
      </c>
      <c r="D287" s="134">
        <f>D21-D281</f>
        <v>0</v>
      </c>
      <c r="E287" s="64">
        <f t="shared" ref="E287:O287" si="287">E21-E281</f>
        <v>0</v>
      </c>
      <c r="F287" s="1165">
        <f t="shared" si="287"/>
        <v>0</v>
      </c>
      <c r="G287" s="224">
        <f>G21-G281</f>
        <v>0</v>
      </c>
      <c r="H287" s="64">
        <f t="shared" si="287"/>
        <v>0</v>
      </c>
      <c r="I287" s="1200">
        <f t="shared" si="287"/>
        <v>0</v>
      </c>
      <c r="J287" s="134">
        <f t="shared" si="287"/>
        <v>0</v>
      </c>
      <c r="K287" s="64">
        <f t="shared" si="287"/>
        <v>0</v>
      </c>
      <c r="L287" s="169">
        <f t="shared" si="287"/>
        <v>0</v>
      </c>
      <c r="M287" s="224">
        <f t="shared" si="287"/>
        <v>0</v>
      </c>
      <c r="N287" s="64">
        <f t="shared" si="287"/>
        <v>0</v>
      </c>
      <c r="O287" s="117">
        <f t="shared" si="287"/>
        <v>0</v>
      </c>
      <c r="P287" s="894"/>
    </row>
    <row r="288" spans="1:16" s="19" customFormat="1" ht="12.75" hidden="1" thickTop="1" x14ac:dyDescent="0.25">
      <c r="A288" s="116" t="s">
        <v>280</v>
      </c>
      <c r="B288" s="116" t="s">
        <v>281</v>
      </c>
      <c r="C288" s="207">
        <f t="shared" si="237"/>
        <v>0</v>
      </c>
      <c r="D288" s="143">
        <f>SUM(D289,D291,D293)-SUM(D290,D292,D294)</f>
        <v>0</v>
      </c>
      <c r="E288" s="103">
        <f t="shared" ref="E288:O288" si="288">SUM(E289,E291,E293)-SUM(E290,E292,E294)</f>
        <v>0</v>
      </c>
      <c r="F288" s="1198">
        <f t="shared" si="288"/>
        <v>0</v>
      </c>
      <c r="G288" s="242">
        <f>SUM(G289,G291,G293)-SUM(G290,G292,G294)</f>
        <v>0</v>
      </c>
      <c r="H288" s="103">
        <f t="shared" si="288"/>
        <v>0</v>
      </c>
      <c r="I288" s="1199">
        <f t="shared" si="288"/>
        <v>0</v>
      </c>
      <c r="J288" s="143">
        <f t="shared" si="288"/>
        <v>0</v>
      </c>
      <c r="K288" s="103">
        <f t="shared" si="288"/>
        <v>0</v>
      </c>
      <c r="L288" s="109">
        <f t="shared" si="288"/>
        <v>0</v>
      </c>
      <c r="M288" s="242">
        <f t="shared" si="288"/>
        <v>0</v>
      </c>
      <c r="N288" s="103">
        <f t="shared" si="288"/>
        <v>0</v>
      </c>
      <c r="O288" s="113">
        <f t="shared" si="288"/>
        <v>0</v>
      </c>
      <c r="P288" s="910"/>
    </row>
    <row r="289" spans="1:16" ht="12.75" hidden="1" thickTop="1" x14ac:dyDescent="0.25">
      <c r="A289" s="100" t="s">
        <v>282</v>
      </c>
      <c r="B289" s="60" t="s">
        <v>283</v>
      </c>
      <c r="C289" s="191">
        <f t="shared" si="237"/>
        <v>0</v>
      </c>
      <c r="D289" s="256"/>
      <c r="E289" s="49"/>
      <c r="F289" s="1193">
        <f t="shared" ref="F289:F296" si="289">E289+D289</f>
        <v>0</v>
      </c>
      <c r="G289" s="239"/>
      <c r="H289" s="49"/>
      <c r="I289" s="1194">
        <f t="shared" ref="I289:I296" si="290">H289+G289</f>
        <v>0</v>
      </c>
      <c r="J289" s="256"/>
      <c r="K289" s="49"/>
      <c r="L289" s="701">
        <f t="shared" ref="L289:L296" si="291">K289+J289</f>
        <v>0</v>
      </c>
      <c r="M289" s="239"/>
      <c r="N289" s="49"/>
      <c r="O289" s="712">
        <f t="shared" ref="O289:O296" si="292">N289+M289</f>
        <v>0</v>
      </c>
      <c r="P289" s="295"/>
    </row>
    <row r="290" spans="1:16" ht="12.75" hidden="1" thickTop="1" x14ac:dyDescent="0.25">
      <c r="A290" s="94" t="s">
        <v>284</v>
      </c>
      <c r="B290" s="29" t="s">
        <v>285</v>
      </c>
      <c r="C290" s="190">
        <f t="shared" si="237"/>
        <v>0</v>
      </c>
      <c r="D290" s="264"/>
      <c r="E290" s="45"/>
      <c r="F290" s="928">
        <f t="shared" si="289"/>
        <v>0</v>
      </c>
      <c r="G290" s="230"/>
      <c r="H290" s="45"/>
      <c r="I290" s="1174">
        <f t="shared" si="290"/>
        <v>0</v>
      </c>
      <c r="J290" s="264"/>
      <c r="K290" s="45"/>
      <c r="L290" s="700">
        <f t="shared" si="291"/>
        <v>0</v>
      </c>
      <c r="M290" s="230"/>
      <c r="N290" s="45"/>
      <c r="O290" s="705">
        <f t="shared" si="292"/>
        <v>0</v>
      </c>
      <c r="P290" s="291"/>
    </row>
    <row r="291" spans="1:16" ht="12.75" hidden="1" thickTop="1" x14ac:dyDescent="0.25">
      <c r="A291" s="94" t="s">
        <v>286</v>
      </c>
      <c r="B291" s="29" t="s">
        <v>287</v>
      </c>
      <c r="C291" s="190">
        <f t="shared" si="237"/>
        <v>0</v>
      </c>
      <c r="D291" s="264"/>
      <c r="E291" s="45"/>
      <c r="F291" s="928">
        <f t="shared" si="289"/>
        <v>0</v>
      </c>
      <c r="G291" s="230"/>
      <c r="H291" s="45"/>
      <c r="I291" s="1174">
        <f t="shared" si="290"/>
        <v>0</v>
      </c>
      <c r="J291" s="264"/>
      <c r="K291" s="45"/>
      <c r="L291" s="700">
        <f t="shared" si="291"/>
        <v>0</v>
      </c>
      <c r="M291" s="230"/>
      <c r="N291" s="45"/>
      <c r="O291" s="705">
        <f t="shared" si="292"/>
        <v>0</v>
      </c>
      <c r="P291" s="291"/>
    </row>
    <row r="292" spans="1:16" ht="12.75" hidden="1" thickTop="1" x14ac:dyDescent="0.25">
      <c r="A292" s="94" t="s">
        <v>288</v>
      </c>
      <c r="B292" s="29" t="s">
        <v>289</v>
      </c>
      <c r="C292" s="190">
        <f>SUM(F292,I292,L292,O292)</f>
        <v>0</v>
      </c>
      <c r="D292" s="264"/>
      <c r="E292" s="45"/>
      <c r="F292" s="928">
        <f t="shared" si="289"/>
        <v>0</v>
      </c>
      <c r="G292" s="230"/>
      <c r="H292" s="45"/>
      <c r="I292" s="1174">
        <f t="shared" si="290"/>
        <v>0</v>
      </c>
      <c r="J292" s="264"/>
      <c r="K292" s="45"/>
      <c r="L292" s="700">
        <f t="shared" si="291"/>
        <v>0</v>
      </c>
      <c r="M292" s="230"/>
      <c r="N292" s="45"/>
      <c r="O292" s="705">
        <f t="shared" si="292"/>
        <v>0</v>
      </c>
      <c r="P292" s="291"/>
    </row>
    <row r="293" spans="1:16" ht="12.75" hidden="1" thickTop="1" x14ac:dyDescent="0.25">
      <c r="A293" s="94" t="s">
        <v>290</v>
      </c>
      <c r="B293" s="29" t="s">
        <v>291</v>
      </c>
      <c r="C293" s="190">
        <f t="shared" si="237"/>
        <v>0</v>
      </c>
      <c r="D293" s="264"/>
      <c r="E293" s="45"/>
      <c r="F293" s="928">
        <f t="shared" si="289"/>
        <v>0</v>
      </c>
      <c r="G293" s="230"/>
      <c r="H293" s="45"/>
      <c r="I293" s="1174">
        <f t="shared" si="290"/>
        <v>0</v>
      </c>
      <c r="J293" s="264"/>
      <c r="K293" s="45"/>
      <c r="L293" s="700">
        <f t="shared" si="291"/>
        <v>0</v>
      </c>
      <c r="M293" s="230"/>
      <c r="N293" s="45"/>
      <c r="O293" s="705">
        <f t="shared" si="292"/>
        <v>0</v>
      </c>
      <c r="P293" s="291"/>
    </row>
    <row r="294" spans="1:16" ht="12.75" hidden="1" thickTop="1" x14ac:dyDescent="0.25">
      <c r="A294" s="101" t="s">
        <v>292</v>
      </c>
      <c r="B294" s="102" t="s">
        <v>293</v>
      </c>
      <c r="C294" s="201">
        <f t="shared" si="237"/>
        <v>0</v>
      </c>
      <c r="D294" s="265"/>
      <c r="E294" s="84"/>
      <c r="F294" s="1184">
        <f t="shared" si="289"/>
        <v>0</v>
      </c>
      <c r="G294" s="235"/>
      <c r="H294" s="84"/>
      <c r="I294" s="1185">
        <f t="shared" si="290"/>
        <v>0</v>
      </c>
      <c r="J294" s="265"/>
      <c r="K294" s="84"/>
      <c r="L294" s="710">
        <f t="shared" si="291"/>
        <v>0</v>
      </c>
      <c r="M294" s="235"/>
      <c r="N294" s="84"/>
      <c r="O294" s="711">
        <f t="shared" si="292"/>
        <v>0</v>
      </c>
      <c r="P294" s="294"/>
    </row>
    <row r="295" spans="1:16" s="19" customFormat="1" ht="13.5" hidden="1" thickTop="1" thickBot="1" x14ac:dyDescent="0.3">
      <c r="A295" s="118" t="s">
        <v>294</v>
      </c>
      <c r="B295" s="118" t="s">
        <v>295</v>
      </c>
      <c r="C295" s="206">
        <f t="shared" si="237"/>
        <v>0</v>
      </c>
      <c r="D295" s="267"/>
      <c r="E295" s="119"/>
      <c r="F295" s="1201">
        <f t="shared" si="289"/>
        <v>0</v>
      </c>
      <c r="G295" s="243"/>
      <c r="H295" s="119"/>
      <c r="I295" s="1202">
        <f t="shared" si="290"/>
        <v>0</v>
      </c>
      <c r="J295" s="267"/>
      <c r="K295" s="119"/>
      <c r="L295" s="713">
        <f t="shared" si="291"/>
        <v>0</v>
      </c>
      <c r="M295" s="243"/>
      <c r="N295" s="119"/>
      <c r="O295" s="714">
        <f t="shared" si="292"/>
        <v>0</v>
      </c>
      <c r="P295" s="296"/>
    </row>
    <row r="296" spans="1:16" s="19" customFormat="1" ht="36.75" hidden="1" thickTop="1" x14ac:dyDescent="0.25">
      <c r="A296" s="116" t="s">
        <v>296</v>
      </c>
      <c r="B296" s="104" t="s">
        <v>297</v>
      </c>
      <c r="C296" s="207">
        <f>SUM(F296,I296,L296,O296)</f>
        <v>0</v>
      </c>
      <c r="D296" s="268"/>
      <c r="E296" s="180"/>
      <c r="F296" s="929">
        <f t="shared" si="289"/>
        <v>0</v>
      </c>
      <c r="G296" s="234"/>
      <c r="H296" s="80"/>
      <c r="I296" s="1182">
        <f t="shared" si="290"/>
        <v>0</v>
      </c>
      <c r="J296" s="248"/>
      <c r="K296" s="80"/>
      <c r="L296" s="708">
        <f t="shared" si="291"/>
        <v>0</v>
      </c>
      <c r="M296" s="234"/>
      <c r="N296" s="80"/>
      <c r="O296" s="709">
        <f t="shared" si="292"/>
        <v>0</v>
      </c>
      <c r="P296" s="293"/>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ABOP2x76qb9BQTjYGaTArj1QEhV+/FWfViLtJVBtB4SfnqzJCsmR8Kuq0UbBsJ/eYU2hVWC2o5+u9iJpCqwppA==" saltValue="gME8qHWl1ZUbrf0LuRaSsQ==" spinCount="100000" sheet="1" objects="1" scenarios="1" formatCells="0" formatColumns="0" formatRows="0"/>
  <autoFilter ref="A18:P296">
    <filterColumn colId="2">
      <filters blank="1">
        <filter val="1 226"/>
        <filter val="1 279 365"/>
        <filter val="12 800"/>
        <filter val="22 200"/>
        <filter val="23 776"/>
        <filter val="422 200"/>
        <filter val="423 426"/>
        <filter val="445 626"/>
        <filter val="546"/>
        <filter val="680"/>
        <filter val="797 163"/>
        <filter val="833 739"/>
      </filters>
    </filterColumn>
  </autoFilter>
  <mergeCells count="33">
    <mergeCell ref="A285:B285"/>
    <mergeCell ref="A286:B286"/>
    <mergeCell ref="H16:H17"/>
    <mergeCell ref="I16:I17"/>
    <mergeCell ref="J16:J17"/>
    <mergeCell ref="C13:P13"/>
    <mergeCell ref="C14:O14"/>
    <mergeCell ref="A15:A17"/>
    <mergeCell ref="B15:B17"/>
    <mergeCell ref="C15:O15"/>
    <mergeCell ref="C16:C17"/>
    <mergeCell ref="D16:D17"/>
    <mergeCell ref="E16:E17"/>
    <mergeCell ref="F16:F17"/>
    <mergeCell ref="G16:G17"/>
    <mergeCell ref="N16:N17"/>
    <mergeCell ref="O16:O17"/>
    <mergeCell ref="P16:P17"/>
    <mergeCell ref="K16:K17"/>
    <mergeCell ref="L16:L17"/>
    <mergeCell ref="M16:M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63.pielikums Jūrmalas pilsētas domes
2017.gada 9.jūnija saistošajiem noteikumiem Nr.21
(protokols Nr.10, 2.punkts)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7" sqref="T7"/>
    </sheetView>
  </sheetViews>
  <sheetFormatPr defaultRowHeight="12" outlineLevelCol="1" x14ac:dyDescent="0.25"/>
  <cols>
    <col min="1" max="1" width="10.42578125" style="6" customWidth="1"/>
    <col min="2" max="2" width="37.285156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968</v>
      </c>
      <c r="B1" s="1314"/>
      <c r="C1" s="1314"/>
      <c r="D1" s="1314"/>
      <c r="E1" s="1314"/>
      <c r="F1" s="1314"/>
      <c r="G1" s="1314"/>
      <c r="H1" s="1314"/>
      <c r="I1" s="1314"/>
      <c r="J1" s="1314"/>
      <c r="K1" s="1314"/>
      <c r="L1" s="1314"/>
      <c r="M1" s="1314"/>
      <c r="N1" s="1314"/>
      <c r="O1" s="1314"/>
    </row>
    <row r="2" spans="1:17" ht="35.25" customHeight="1" x14ac:dyDescent="0.25">
      <c r="A2" s="1315" t="s">
        <v>303</v>
      </c>
      <c r="B2" s="1316"/>
      <c r="C2" s="1317"/>
      <c r="D2" s="1316"/>
      <c r="E2" s="1316"/>
      <c r="F2" s="1317"/>
      <c r="G2" s="1316"/>
      <c r="H2" s="1316"/>
      <c r="I2" s="1317"/>
      <c r="J2" s="1316"/>
      <c r="K2" s="1316"/>
      <c r="L2" s="1317"/>
      <c r="M2" s="1316"/>
      <c r="N2" s="1316"/>
      <c r="O2" s="1317"/>
      <c r="P2" s="1317"/>
      <c r="Q2" s="297"/>
    </row>
    <row r="3" spans="1:17" ht="12.75" customHeight="1" x14ac:dyDescent="0.25">
      <c r="A3" s="4" t="s">
        <v>0</v>
      </c>
      <c r="B3" s="5"/>
      <c r="C3" s="1319" t="s">
        <v>522</v>
      </c>
      <c r="D3" s="1318"/>
      <c r="E3" s="1318"/>
      <c r="F3" s="1319"/>
      <c r="G3" s="1318"/>
      <c r="H3" s="1318"/>
      <c r="I3" s="1319"/>
      <c r="J3" s="1318"/>
      <c r="K3" s="1318"/>
      <c r="L3" s="1319"/>
      <c r="M3" s="1318"/>
      <c r="N3" s="1318"/>
      <c r="O3" s="1319"/>
      <c r="P3" s="1319"/>
      <c r="Q3" s="297"/>
    </row>
    <row r="4" spans="1:17" ht="12.75" customHeight="1" x14ac:dyDescent="0.25">
      <c r="A4" s="4" t="s">
        <v>1</v>
      </c>
      <c r="B4" s="5"/>
      <c r="C4" s="1319" t="s">
        <v>523</v>
      </c>
      <c r="D4" s="1318"/>
      <c r="E4" s="1318"/>
      <c r="F4" s="1319"/>
      <c r="G4" s="1318"/>
      <c r="H4" s="1318"/>
      <c r="I4" s="1319"/>
      <c r="J4" s="1318"/>
      <c r="K4" s="1318"/>
      <c r="L4" s="1319"/>
      <c r="M4" s="1318"/>
      <c r="N4" s="1318"/>
      <c r="O4" s="1319"/>
      <c r="P4" s="1319"/>
      <c r="Q4" s="297"/>
    </row>
    <row r="5" spans="1:17" ht="12.75" customHeight="1" x14ac:dyDescent="0.25">
      <c r="A5" s="2" t="s">
        <v>2</v>
      </c>
      <c r="B5" s="3"/>
      <c r="C5" s="1294" t="s">
        <v>557</v>
      </c>
      <c r="D5" s="1293"/>
      <c r="E5" s="1293"/>
      <c r="F5" s="1294"/>
      <c r="G5" s="1293"/>
      <c r="H5" s="1293"/>
      <c r="I5" s="1294"/>
      <c r="J5" s="1293"/>
      <c r="K5" s="1293"/>
      <c r="L5" s="1294"/>
      <c r="M5" s="1293"/>
      <c r="N5" s="1293"/>
      <c r="O5" s="1294"/>
      <c r="P5" s="1294"/>
      <c r="Q5" s="297"/>
    </row>
    <row r="6" spans="1:17" ht="12.75" customHeight="1" x14ac:dyDescent="0.25">
      <c r="A6" s="2" t="s">
        <v>3</v>
      </c>
      <c r="B6" s="3"/>
      <c r="C6" s="1294" t="s">
        <v>966</v>
      </c>
      <c r="D6" s="1293"/>
      <c r="E6" s="1293"/>
      <c r="F6" s="1294"/>
      <c r="G6" s="1293"/>
      <c r="H6" s="1293"/>
      <c r="I6" s="1294"/>
      <c r="J6" s="1293"/>
      <c r="K6" s="1293"/>
      <c r="L6" s="1294"/>
      <c r="M6" s="1293"/>
      <c r="N6" s="1293"/>
      <c r="O6" s="1294"/>
      <c r="P6" s="1294"/>
      <c r="Q6" s="297"/>
    </row>
    <row r="7" spans="1:17" ht="24.75" customHeight="1" x14ac:dyDescent="0.25">
      <c r="A7" s="2" t="s">
        <v>4</v>
      </c>
      <c r="B7" s="3"/>
      <c r="C7" s="1319" t="s">
        <v>967</v>
      </c>
      <c r="D7" s="1318"/>
      <c r="E7" s="1318"/>
      <c r="F7" s="1319"/>
      <c r="G7" s="1318"/>
      <c r="H7" s="1318"/>
      <c r="I7" s="1319"/>
      <c r="J7" s="1318"/>
      <c r="K7" s="1318"/>
      <c r="L7" s="1319"/>
      <c r="M7" s="1318"/>
      <c r="N7" s="1318"/>
      <c r="O7" s="1319"/>
      <c r="P7" s="1319"/>
      <c r="Q7" s="297"/>
    </row>
    <row r="8" spans="1:17" ht="12.75" customHeight="1" x14ac:dyDescent="0.25">
      <c r="A8" s="7" t="s">
        <v>5</v>
      </c>
      <c r="B8" s="3"/>
      <c r="C8" s="1321"/>
      <c r="D8" s="1320"/>
      <c r="E8" s="1320"/>
      <c r="F8" s="1321"/>
      <c r="G8" s="1320"/>
      <c r="H8" s="1320"/>
      <c r="I8" s="1321"/>
      <c r="J8" s="1320"/>
      <c r="K8" s="1320"/>
      <c r="L8" s="1321"/>
      <c r="M8" s="1320"/>
      <c r="N8" s="1320"/>
      <c r="O8" s="1321"/>
      <c r="P8" s="1321"/>
      <c r="Q8" s="297"/>
    </row>
    <row r="9" spans="1:17" ht="12.75" customHeight="1" x14ac:dyDescent="0.25">
      <c r="A9" s="2"/>
      <c r="B9" s="3" t="s">
        <v>6</v>
      </c>
      <c r="C9" s="1294" t="s">
        <v>969</v>
      </c>
      <c r="D9" s="1293"/>
      <c r="E9" s="1293"/>
      <c r="F9" s="1294"/>
      <c r="G9" s="1293"/>
      <c r="H9" s="1293"/>
      <c r="I9" s="1294"/>
      <c r="J9" s="1293"/>
      <c r="K9" s="1293"/>
      <c r="L9" s="1294"/>
      <c r="M9" s="1293"/>
      <c r="N9" s="1293"/>
      <c r="O9" s="1294"/>
      <c r="P9" s="1294"/>
      <c r="Q9" s="297"/>
    </row>
    <row r="10" spans="1:17" ht="12.75" customHeight="1" x14ac:dyDescent="0.25">
      <c r="A10" s="2"/>
      <c r="B10" s="3" t="s">
        <v>7</v>
      </c>
      <c r="C10" s="1294"/>
      <c r="D10" s="1293"/>
      <c r="E10" s="1293"/>
      <c r="F10" s="1294"/>
      <c r="G10" s="1293"/>
      <c r="H10" s="1293"/>
      <c r="I10" s="1294"/>
      <c r="J10" s="1293"/>
      <c r="K10" s="1293"/>
      <c r="L10" s="1294"/>
      <c r="M10" s="1293"/>
      <c r="N10" s="1293"/>
      <c r="O10" s="1294"/>
      <c r="P10" s="1294"/>
      <c r="Q10" s="297"/>
    </row>
    <row r="11" spans="1:17" ht="12.75" customHeight="1" x14ac:dyDescent="0.25">
      <c r="A11" s="2"/>
      <c r="B11" s="3" t="s">
        <v>8</v>
      </c>
      <c r="C11" s="1321"/>
      <c r="D11" s="1320"/>
      <c r="E11" s="1320"/>
      <c r="F11" s="1321"/>
      <c r="G11" s="1320"/>
      <c r="H11" s="1320"/>
      <c r="I11" s="1321"/>
      <c r="J11" s="1320"/>
      <c r="K11" s="1320"/>
      <c r="L11" s="1321"/>
      <c r="M11" s="1320"/>
      <c r="N11" s="1320"/>
      <c r="O11" s="1321"/>
      <c r="P11" s="1321"/>
      <c r="Q11" s="297"/>
    </row>
    <row r="12" spans="1:17" ht="12.75" customHeight="1" x14ac:dyDescent="0.25">
      <c r="A12" s="2"/>
      <c r="B12" s="3" t="s">
        <v>9</v>
      </c>
      <c r="C12" s="1294"/>
      <c r="D12" s="1293"/>
      <c r="E12" s="1293"/>
      <c r="F12" s="1294"/>
      <c r="G12" s="1293"/>
      <c r="H12" s="1293"/>
      <c r="I12" s="1294"/>
      <c r="J12" s="1293"/>
      <c r="K12" s="1293"/>
      <c r="L12" s="1294"/>
      <c r="M12" s="1293"/>
      <c r="N12" s="1293"/>
      <c r="O12" s="1294"/>
      <c r="P12" s="1294"/>
      <c r="Q12" s="297"/>
    </row>
    <row r="13" spans="1:17" ht="12.75" customHeight="1" x14ac:dyDescent="0.25">
      <c r="A13" s="2"/>
      <c r="B13" s="3" t="s">
        <v>10</v>
      </c>
      <c r="C13" s="1294"/>
      <c r="D13" s="1293"/>
      <c r="E13" s="1293"/>
      <c r="F13" s="1294"/>
      <c r="G13" s="1293"/>
      <c r="H13" s="1293"/>
      <c r="I13" s="1294"/>
      <c r="J13" s="1293"/>
      <c r="K13" s="1293"/>
      <c r="L13" s="1294"/>
      <c r="M13" s="1293"/>
      <c r="N13" s="1293"/>
      <c r="O13" s="1294"/>
      <c r="P13" s="1294"/>
      <c r="Q13" s="297"/>
    </row>
    <row r="14" spans="1:17" ht="12.75" customHeight="1" x14ac:dyDescent="0.25">
      <c r="A14" s="8"/>
      <c r="B14" s="9"/>
      <c r="C14" s="1326"/>
      <c r="D14" s="1326"/>
      <c r="E14" s="1326"/>
      <c r="F14" s="1326"/>
      <c r="G14" s="1326"/>
      <c r="H14" s="1326"/>
      <c r="I14" s="1326"/>
      <c r="J14" s="1326"/>
      <c r="K14" s="1326"/>
      <c r="L14" s="1326"/>
      <c r="M14" s="1326"/>
      <c r="N14" s="1326"/>
      <c r="O14" s="1326"/>
      <c r="P14" s="11"/>
      <c r="Q14" s="297"/>
    </row>
    <row r="15" spans="1:17" s="12" customFormat="1" ht="12.75" customHeight="1" x14ac:dyDescent="0.25">
      <c r="A15" s="1295" t="s">
        <v>11</v>
      </c>
      <c r="B15" s="1298" t="s">
        <v>12</v>
      </c>
      <c r="C15" s="1322" t="s">
        <v>304</v>
      </c>
      <c r="D15" s="1301"/>
      <c r="E15" s="1301"/>
      <c r="F15" s="1323"/>
      <c r="G15" s="1301"/>
      <c r="H15" s="1301"/>
      <c r="I15" s="1323"/>
      <c r="J15" s="1301"/>
      <c r="K15" s="1301"/>
      <c r="L15" s="1323"/>
      <c r="M15" s="1301"/>
      <c r="N15" s="1301"/>
      <c r="O15" s="1323"/>
      <c r="P15" s="914"/>
    </row>
    <row r="16" spans="1:17" s="12" customFormat="1" ht="12.75" customHeight="1" x14ac:dyDescent="0.25">
      <c r="A16" s="1296"/>
      <c r="B16" s="1299"/>
      <c r="C16" s="1306" t="s">
        <v>13</v>
      </c>
      <c r="D16" s="1312" t="s">
        <v>309</v>
      </c>
      <c r="E16" s="1291" t="s">
        <v>311</v>
      </c>
      <c r="F16" s="1489" t="s">
        <v>14</v>
      </c>
      <c r="G16" s="1308" t="s">
        <v>310</v>
      </c>
      <c r="H16" s="1291" t="s">
        <v>317</v>
      </c>
      <c r="I16" s="1491" t="s">
        <v>15</v>
      </c>
      <c r="J16" s="1312" t="s">
        <v>312</v>
      </c>
      <c r="K16" s="1291" t="s">
        <v>313</v>
      </c>
      <c r="L16" s="1310" t="s">
        <v>16</v>
      </c>
      <c r="M16" s="1312" t="s">
        <v>314</v>
      </c>
      <c r="N16" s="1291" t="s">
        <v>315</v>
      </c>
      <c r="O16" s="1310" t="s">
        <v>17</v>
      </c>
      <c r="P16" s="1324" t="s">
        <v>316</v>
      </c>
    </row>
    <row r="17" spans="1:16" s="13" customFormat="1" ht="66" customHeight="1" thickBot="1" x14ac:dyDescent="0.3">
      <c r="A17" s="1297"/>
      <c r="B17" s="1299"/>
      <c r="C17" s="1307"/>
      <c r="D17" s="1313"/>
      <c r="E17" s="1292"/>
      <c r="F17" s="1490"/>
      <c r="G17" s="1309"/>
      <c r="H17" s="1292"/>
      <c r="I17" s="1492"/>
      <c r="J17" s="1313"/>
      <c r="K17" s="1292"/>
      <c r="L17" s="1311"/>
      <c r="M17" s="1313"/>
      <c r="N17" s="1292"/>
      <c r="O17" s="1311"/>
      <c r="P17" s="1325"/>
    </row>
    <row r="18" spans="1:16" s="13" customFormat="1" ht="9.75" customHeight="1" thickTop="1" x14ac:dyDescent="0.25">
      <c r="A18" s="14" t="s">
        <v>18</v>
      </c>
      <c r="B18" s="14">
        <v>2</v>
      </c>
      <c r="C18" s="14">
        <v>3</v>
      </c>
      <c r="D18" s="208">
        <v>4</v>
      </c>
      <c r="E18" s="15">
        <v>5</v>
      </c>
      <c r="F18" s="915">
        <v>6</v>
      </c>
      <c r="G18" s="208">
        <v>7</v>
      </c>
      <c r="H18" s="15">
        <v>8</v>
      </c>
      <c r="I18" s="915">
        <v>9</v>
      </c>
      <c r="J18" s="208">
        <v>10</v>
      </c>
      <c r="K18" s="15">
        <v>11</v>
      </c>
      <c r="L18" s="159">
        <v>12</v>
      </c>
      <c r="M18" s="208">
        <v>13</v>
      </c>
      <c r="N18" s="15">
        <v>14</v>
      </c>
      <c r="O18" s="159">
        <v>15</v>
      </c>
      <c r="P18" s="915">
        <v>16</v>
      </c>
    </row>
    <row r="19" spans="1:16" s="19" customFormat="1" x14ac:dyDescent="0.25">
      <c r="A19" s="16"/>
      <c r="B19" s="17" t="s">
        <v>19</v>
      </c>
      <c r="C19" s="68"/>
      <c r="D19" s="209"/>
      <c r="E19" s="18"/>
      <c r="F19" s="916"/>
      <c r="G19" s="209"/>
      <c r="H19" s="18"/>
      <c r="I19" s="916"/>
      <c r="J19" s="209"/>
      <c r="K19" s="18"/>
      <c r="L19" s="160"/>
      <c r="M19" s="209"/>
      <c r="N19" s="18"/>
      <c r="O19" s="160"/>
      <c r="P19" s="916"/>
    </row>
    <row r="20" spans="1:16" s="19" customFormat="1" ht="12.75" thickBot="1" x14ac:dyDescent="0.3">
      <c r="A20" s="20"/>
      <c r="B20" s="21" t="s">
        <v>20</v>
      </c>
      <c r="C20" s="888">
        <f>SUM(F20,I20,L20,O20)</f>
        <v>734000</v>
      </c>
      <c r="D20" s="210">
        <f>SUM(D21,D24,D25,D41,D42)</f>
        <v>750000</v>
      </c>
      <c r="E20" s="22">
        <f>SUM(E21,E24,E25,E41,E42)</f>
        <v>-16000</v>
      </c>
      <c r="F20" s="1141">
        <f>SUM(F21,F24,F25,F41,F42)</f>
        <v>734000</v>
      </c>
      <c r="G20" s="210">
        <f>SUM(G21,G24,G42)</f>
        <v>0</v>
      </c>
      <c r="H20" s="22">
        <f t="shared" ref="H20:O20" si="0">SUM(H21,H24,H25,H41,H42)</f>
        <v>0</v>
      </c>
      <c r="I20" s="1141">
        <f t="shared" si="0"/>
        <v>0</v>
      </c>
      <c r="J20" s="210">
        <f t="shared" si="0"/>
        <v>0</v>
      </c>
      <c r="K20" s="22">
        <f t="shared" si="0"/>
        <v>0</v>
      </c>
      <c r="L20" s="161">
        <f t="shared" si="0"/>
        <v>0</v>
      </c>
      <c r="M20" s="210">
        <f t="shared" si="0"/>
        <v>0</v>
      </c>
      <c r="N20" s="22">
        <f t="shared" si="0"/>
        <v>0</v>
      </c>
      <c r="O20" s="161">
        <f t="shared" si="0"/>
        <v>0</v>
      </c>
      <c r="P20" s="1141"/>
    </row>
    <row r="21" spans="1:16" ht="12.75" hidden="1" thickTop="1" x14ac:dyDescent="0.25">
      <c r="A21" s="23"/>
      <c r="B21" s="24" t="s">
        <v>21</v>
      </c>
      <c r="C21" s="184">
        <f t="shared" ref="C21" si="1">SUM(F21,I21,L21,O21)</f>
        <v>0</v>
      </c>
      <c r="D21" s="129">
        <f>SUM(D22:D23)</f>
        <v>0</v>
      </c>
      <c r="E21" s="25">
        <f t="shared" ref="E21" si="2">SUM(E22:E23)</f>
        <v>0</v>
      </c>
      <c r="F21" s="1142">
        <f>SUM(F22:F23)</f>
        <v>0</v>
      </c>
      <c r="G21" s="211">
        <f>SUM(G22:G23)</f>
        <v>0</v>
      </c>
      <c r="H21" s="25">
        <f t="shared" ref="H21:O21" si="3">SUM(H22:H23)</f>
        <v>0</v>
      </c>
      <c r="I21" s="1143">
        <f t="shared" si="3"/>
        <v>0</v>
      </c>
      <c r="J21" s="129">
        <f t="shared" si="3"/>
        <v>0</v>
      </c>
      <c r="K21" s="25">
        <f t="shared" si="3"/>
        <v>0</v>
      </c>
      <c r="L21" s="162">
        <f t="shared" si="3"/>
        <v>0</v>
      </c>
      <c r="M21" s="211">
        <f>SUM(M22:M23)</f>
        <v>0</v>
      </c>
      <c r="N21" s="25">
        <f t="shared" si="3"/>
        <v>0</v>
      </c>
      <c r="O21" s="270">
        <f t="shared" si="3"/>
        <v>0</v>
      </c>
      <c r="P21" s="902"/>
    </row>
    <row r="22" spans="1:16" ht="12.75" hidden="1" thickTop="1" x14ac:dyDescent="0.25">
      <c r="A22" s="26"/>
      <c r="B22" s="27" t="s">
        <v>22</v>
      </c>
      <c r="C22" s="185">
        <f>SUM(F22,I22,L22,O22)</f>
        <v>0</v>
      </c>
      <c r="D22" s="245"/>
      <c r="E22" s="28"/>
      <c r="F22" s="1144">
        <f>D22+E22</f>
        <v>0</v>
      </c>
      <c r="G22" s="212"/>
      <c r="H22" s="28"/>
      <c r="I22" s="1145">
        <f>G22+H22</f>
        <v>0</v>
      </c>
      <c r="J22" s="245"/>
      <c r="K22" s="28"/>
      <c r="L22" s="693">
        <f>J22+K22</f>
        <v>0</v>
      </c>
      <c r="M22" s="212"/>
      <c r="N22" s="28"/>
      <c r="O22" s="694">
        <f t="shared" ref="O22" si="4">M22+N22</f>
        <v>0</v>
      </c>
      <c r="P22" s="288"/>
    </row>
    <row r="23" spans="1:16" ht="12.75" hidden="1" thickTop="1" x14ac:dyDescent="0.25">
      <c r="A23" s="29"/>
      <c r="B23" s="30" t="s">
        <v>23</v>
      </c>
      <c r="C23" s="186">
        <f t="shared" ref="C23" si="5">SUM(F23,I23,L23,O23)</f>
        <v>0</v>
      </c>
      <c r="D23" s="246"/>
      <c r="E23" s="31"/>
      <c r="F23" s="1146">
        <f t="shared" ref="F23:F24" si="6">D23+E23</f>
        <v>0</v>
      </c>
      <c r="G23" s="213"/>
      <c r="H23" s="31"/>
      <c r="I23" s="1147">
        <f t="shared" ref="I23:I24" si="7">G23+H23</f>
        <v>0</v>
      </c>
      <c r="J23" s="246"/>
      <c r="K23" s="31"/>
      <c r="L23" s="695">
        <f>J23+K23</f>
        <v>0</v>
      </c>
      <c r="M23" s="213"/>
      <c r="N23" s="31"/>
      <c r="O23" s="146">
        <f>M23+N23</f>
        <v>0</v>
      </c>
      <c r="P23" s="904"/>
    </row>
    <row r="24" spans="1:16" s="19" customFormat="1" ht="25.5" thickTop="1" thickBot="1" x14ac:dyDescent="0.3">
      <c r="A24" s="32">
        <v>19300</v>
      </c>
      <c r="B24" s="32" t="s">
        <v>24</v>
      </c>
      <c r="C24" s="889">
        <f>SUM(F24,I24)</f>
        <v>734000</v>
      </c>
      <c r="D24" s="214">
        <v>750000</v>
      </c>
      <c r="E24" s="33">
        <v>-16000</v>
      </c>
      <c r="F24" s="1148">
        <f t="shared" si="6"/>
        <v>734000</v>
      </c>
      <c r="G24" s="214"/>
      <c r="H24" s="33">
        <f>-5000-2800+7800</f>
        <v>0</v>
      </c>
      <c r="I24" s="1148">
        <f t="shared" si="7"/>
        <v>0</v>
      </c>
      <c r="J24" s="918" t="s">
        <v>25</v>
      </c>
      <c r="K24" s="34" t="s">
        <v>25</v>
      </c>
      <c r="L24" s="163" t="s">
        <v>25</v>
      </c>
      <c r="M24" s="279" t="s">
        <v>25</v>
      </c>
      <c r="N24" s="147" t="s">
        <v>25</v>
      </c>
      <c r="O24" s="163" t="s">
        <v>25</v>
      </c>
      <c r="P24" s="1149"/>
    </row>
    <row r="25" spans="1:16" s="19" customFormat="1" ht="24.75" hidden="1" thickTop="1" x14ac:dyDescent="0.25">
      <c r="A25" s="121"/>
      <c r="B25" s="35" t="s">
        <v>26</v>
      </c>
      <c r="C25" s="188">
        <f>SUM(F25)</f>
        <v>0</v>
      </c>
      <c r="D25" s="248"/>
      <c r="E25" s="80"/>
      <c r="F25" s="1150">
        <f>D25+E25</f>
        <v>0</v>
      </c>
      <c r="G25" s="215" t="s">
        <v>25</v>
      </c>
      <c r="H25" s="37" t="s">
        <v>25</v>
      </c>
      <c r="I25" s="280" t="s">
        <v>25</v>
      </c>
      <c r="J25" s="249" t="s">
        <v>25</v>
      </c>
      <c r="K25" s="37" t="s">
        <v>25</v>
      </c>
      <c r="L25" s="164" t="s">
        <v>25</v>
      </c>
      <c r="M25" s="280" t="s">
        <v>25</v>
      </c>
      <c r="N25" s="122" t="s">
        <v>25</v>
      </c>
      <c r="O25" s="122" t="s">
        <v>25</v>
      </c>
      <c r="P25" s="890"/>
    </row>
    <row r="26" spans="1:16" s="19" customFormat="1" ht="24.75" hidden="1" thickTop="1" x14ac:dyDescent="0.25">
      <c r="A26" s="35">
        <v>21300</v>
      </c>
      <c r="B26" s="35" t="s">
        <v>27</v>
      </c>
      <c r="C26" s="188">
        <f>SUM(L26)</f>
        <v>0</v>
      </c>
      <c r="D26" s="249" t="s">
        <v>25</v>
      </c>
      <c r="E26" s="37" t="s">
        <v>25</v>
      </c>
      <c r="F26" s="1151" t="s">
        <v>25</v>
      </c>
      <c r="G26" s="215" t="s">
        <v>25</v>
      </c>
      <c r="H26" s="37" t="s">
        <v>25</v>
      </c>
      <c r="I26" s="280" t="s">
        <v>25</v>
      </c>
      <c r="J26" s="130">
        <f t="shared" ref="J26:K26" si="8">SUM(J27,J31,J33,J36)</f>
        <v>0</v>
      </c>
      <c r="K26" s="38">
        <f t="shared" si="8"/>
        <v>0</v>
      </c>
      <c r="L26" s="175">
        <f>SUM(L27,L31,L33,L36)</f>
        <v>0</v>
      </c>
      <c r="M26" s="280" t="s">
        <v>25</v>
      </c>
      <c r="N26" s="122" t="s">
        <v>25</v>
      </c>
      <c r="O26" s="122" t="s">
        <v>25</v>
      </c>
      <c r="P26" s="890"/>
    </row>
    <row r="27" spans="1:16" s="19" customFormat="1" ht="12.75" hidden="1" thickTop="1" x14ac:dyDescent="0.25">
      <c r="A27" s="39">
        <v>21350</v>
      </c>
      <c r="B27" s="35" t="s">
        <v>28</v>
      </c>
      <c r="C27" s="188">
        <f t="shared" ref="C27:C40" si="9">SUM(L27)</f>
        <v>0</v>
      </c>
      <c r="D27" s="249" t="s">
        <v>25</v>
      </c>
      <c r="E27" s="37" t="s">
        <v>25</v>
      </c>
      <c r="F27" s="1151" t="s">
        <v>25</v>
      </c>
      <c r="G27" s="215" t="s">
        <v>25</v>
      </c>
      <c r="H27" s="37" t="s">
        <v>25</v>
      </c>
      <c r="I27" s="280" t="s">
        <v>25</v>
      </c>
      <c r="J27" s="130">
        <f t="shared" ref="J27:K27" si="10">SUM(J28:J30)</f>
        <v>0</v>
      </c>
      <c r="K27" s="38">
        <f t="shared" si="10"/>
        <v>0</v>
      </c>
      <c r="L27" s="175">
        <f>SUM(L28:L30)</f>
        <v>0</v>
      </c>
      <c r="M27" s="280" t="s">
        <v>25</v>
      </c>
      <c r="N27" s="122" t="s">
        <v>25</v>
      </c>
      <c r="O27" s="122" t="s">
        <v>25</v>
      </c>
      <c r="P27" s="890"/>
    </row>
    <row r="28" spans="1:16" ht="12.75" hidden="1" thickTop="1" x14ac:dyDescent="0.25">
      <c r="A28" s="26">
        <v>21351</v>
      </c>
      <c r="B28" s="40" t="s">
        <v>29</v>
      </c>
      <c r="C28" s="189">
        <f t="shared" si="9"/>
        <v>0</v>
      </c>
      <c r="D28" s="250" t="s">
        <v>25</v>
      </c>
      <c r="E28" s="41" t="s">
        <v>25</v>
      </c>
      <c r="F28" s="1152" t="s">
        <v>25</v>
      </c>
      <c r="G28" s="216" t="s">
        <v>25</v>
      </c>
      <c r="H28" s="41" t="s">
        <v>25</v>
      </c>
      <c r="I28" s="281" t="s">
        <v>25</v>
      </c>
      <c r="J28" s="250"/>
      <c r="K28" s="41"/>
      <c r="L28" s="699">
        <f t="shared" ref="L28:L30" si="11">J28+K28</f>
        <v>0</v>
      </c>
      <c r="M28" s="281" t="s">
        <v>25</v>
      </c>
      <c r="N28" s="148" t="s">
        <v>25</v>
      </c>
      <c r="O28" s="148" t="s">
        <v>25</v>
      </c>
      <c r="P28" s="934"/>
    </row>
    <row r="29" spans="1:16" ht="12.75" hidden="1" thickTop="1" x14ac:dyDescent="0.25">
      <c r="A29" s="29">
        <v>21352</v>
      </c>
      <c r="B29" s="43" t="s">
        <v>30</v>
      </c>
      <c r="C29" s="190">
        <f t="shared" si="9"/>
        <v>0</v>
      </c>
      <c r="D29" s="251" t="s">
        <v>25</v>
      </c>
      <c r="E29" s="44" t="s">
        <v>25</v>
      </c>
      <c r="F29" s="1153" t="s">
        <v>25</v>
      </c>
      <c r="G29" s="217" t="s">
        <v>25</v>
      </c>
      <c r="H29" s="44" t="s">
        <v>25</v>
      </c>
      <c r="I29" s="282" t="s">
        <v>25</v>
      </c>
      <c r="J29" s="251"/>
      <c r="K29" s="44"/>
      <c r="L29" s="700">
        <f t="shared" si="11"/>
        <v>0</v>
      </c>
      <c r="M29" s="282" t="s">
        <v>25</v>
      </c>
      <c r="N29" s="149" t="s">
        <v>25</v>
      </c>
      <c r="O29" s="149" t="s">
        <v>25</v>
      </c>
      <c r="P29" s="891"/>
    </row>
    <row r="30" spans="1:16" ht="12.75" hidden="1" thickTop="1" x14ac:dyDescent="0.25">
      <c r="A30" s="29">
        <v>21359</v>
      </c>
      <c r="B30" s="43" t="s">
        <v>31</v>
      </c>
      <c r="C30" s="190">
        <f t="shared" si="9"/>
        <v>0</v>
      </c>
      <c r="D30" s="251" t="s">
        <v>25</v>
      </c>
      <c r="E30" s="44" t="s">
        <v>25</v>
      </c>
      <c r="F30" s="1153" t="s">
        <v>25</v>
      </c>
      <c r="G30" s="217" t="s">
        <v>25</v>
      </c>
      <c r="H30" s="44" t="s">
        <v>25</v>
      </c>
      <c r="I30" s="282" t="s">
        <v>25</v>
      </c>
      <c r="J30" s="251"/>
      <c r="K30" s="44"/>
      <c r="L30" s="700">
        <f t="shared" si="11"/>
        <v>0</v>
      </c>
      <c r="M30" s="282" t="s">
        <v>25</v>
      </c>
      <c r="N30" s="149" t="s">
        <v>25</v>
      </c>
      <c r="O30" s="149" t="s">
        <v>25</v>
      </c>
      <c r="P30" s="891"/>
    </row>
    <row r="31" spans="1:16" s="19" customFormat="1" ht="24.75" hidden="1" thickTop="1" x14ac:dyDescent="0.25">
      <c r="A31" s="39">
        <v>21370</v>
      </c>
      <c r="B31" s="35" t="s">
        <v>32</v>
      </c>
      <c r="C31" s="188">
        <f t="shared" si="9"/>
        <v>0</v>
      </c>
      <c r="D31" s="249" t="s">
        <v>25</v>
      </c>
      <c r="E31" s="37" t="s">
        <v>25</v>
      </c>
      <c r="F31" s="1151" t="s">
        <v>25</v>
      </c>
      <c r="G31" s="215" t="s">
        <v>25</v>
      </c>
      <c r="H31" s="37" t="s">
        <v>25</v>
      </c>
      <c r="I31" s="280" t="s">
        <v>25</v>
      </c>
      <c r="J31" s="130">
        <f t="shared" ref="J31:K31" si="12">SUM(J32)</f>
        <v>0</v>
      </c>
      <c r="K31" s="38">
        <f t="shared" si="12"/>
        <v>0</v>
      </c>
      <c r="L31" s="175">
        <f>SUM(L32)</f>
        <v>0</v>
      </c>
      <c r="M31" s="280" t="s">
        <v>25</v>
      </c>
      <c r="N31" s="122" t="s">
        <v>25</v>
      </c>
      <c r="O31" s="122" t="s">
        <v>25</v>
      </c>
      <c r="P31" s="890"/>
    </row>
    <row r="32" spans="1:16" ht="24.75" hidden="1" thickTop="1" x14ac:dyDescent="0.25">
      <c r="A32" s="46">
        <v>21379</v>
      </c>
      <c r="B32" s="47" t="s">
        <v>33</v>
      </c>
      <c r="C32" s="191">
        <f t="shared" si="9"/>
        <v>0</v>
      </c>
      <c r="D32" s="252" t="s">
        <v>25</v>
      </c>
      <c r="E32" s="48" t="s">
        <v>25</v>
      </c>
      <c r="F32" s="1154" t="s">
        <v>25</v>
      </c>
      <c r="G32" s="218" t="s">
        <v>25</v>
      </c>
      <c r="H32" s="48" t="s">
        <v>25</v>
      </c>
      <c r="I32" s="283" t="s">
        <v>25</v>
      </c>
      <c r="J32" s="252"/>
      <c r="K32" s="48"/>
      <c r="L32" s="701">
        <f>J32+K32</f>
        <v>0</v>
      </c>
      <c r="M32" s="283" t="s">
        <v>25</v>
      </c>
      <c r="N32" s="150" t="s">
        <v>25</v>
      </c>
      <c r="O32" s="150" t="s">
        <v>25</v>
      </c>
      <c r="P32" s="1155"/>
    </row>
    <row r="33" spans="1:16" s="19" customFormat="1" ht="12.75" hidden="1" thickTop="1" x14ac:dyDescent="0.25">
      <c r="A33" s="39">
        <v>21380</v>
      </c>
      <c r="B33" s="35" t="s">
        <v>34</v>
      </c>
      <c r="C33" s="188">
        <f t="shared" si="9"/>
        <v>0</v>
      </c>
      <c r="D33" s="249" t="s">
        <v>25</v>
      </c>
      <c r="E33" s="37" t="s">
        <v>25</v>
      </c>
      <c r="F33" s="1151" t="s">
        <v>25</v>
      </c>
      <c r="G33" s="215" t="s">
        <v>25</v>
      </c>
      <c r="H33" s="37" t="s">
        <v>25</v>
      </c>
      <c r="I33" s="280" t="s">
        <v>25</v>
      </c>
      <c r="J33" s="130">
        <f t="shared" ref="J33:K33" si="13">SUM(J34:J35)</f>
        <v>0</v>
      </c>
      <c r="K33" s="38">
        <f t="shared" si="13"/>
        <v>0</v>
      </c>
      <c r="L33" s="175">
        <f>SUM(L34:L35)</f>
        <v>0</v>
      </c>
      <c r="M33" s="280" t="s">
        <v>25</v>
      </c>
      <c r="N33" s="122" t="s">
        <v>25</v>
      </c>
      <c r="O33" s="122" t="s">
        <v>25</v>
      </c>
      <c r="P33" s="890"/>
    </row>
    <row r="34" spans="1:16" ht="12.75" hidden="1" thickTop="1" x14ac:dyDescent="0.25">
      <c r="A34" s="27">
        <v>21381</v>
      </c>
      <c r="B34" s="40" t="s">
        <v>35</v>
      </c>
      <c r="C34" s="189">
        <f t="shared" si="9"/>
        <v>0</v>
      </c>
      <c r="D34" s="250" t="s">
        <v>25</v>
      </c>
      <c r="E34" s="41" t="s">
        <v>25</v>
      </c>
      <c r="F34" s="1152" t="s">
        <v>25</v>
      </c>
      <c r="G34" s="216" t="s">
        <v>25</v>
      </c>
      <c r="H34" s="41" t="s">
        <v>25</v>
      </c>
      <c r="I34" s="281" t="s">
        <v>25</v>
      </c>
      <c r="J34" s="250"/>
      <c r="K34" s="41"/>
      <c r="L34" s="699">
        <f t="shared" ref="L34:L35" si="14">J34+K34</f>
        <v>0</v>
      </c>
      <c r="M34" s="281" t="s">
        <v>25</v>
      </c>
      <c r="N34" s="148" t="s">
        <v>25</v>
      </c>
      <c r="O34" s="148" t="s">
        <v>25</v>
      </c>
      <c r="P34" s="934"/>
    </row>
    <row r="35" spans="1:16" ht="12.75" hidden="1" thickTop="1" x14ac:dyDescent="0.25">
      <c r="A35" s="30">
        <v>21383</v>
      </c>
      <c r="B35" s="43" t="s">
        <v>36</v>
      </c>
      <c r="C35" s="190">
        <f t="shared" si="9"/>
        <v>0</v>
      </c>
      <c r="D35" s="251" t="s">
        <v>25</v>
      </c>
      <c r="E35" s="44" t="s">
        <v>25</v>
      </c>
      <c r="F35" s="1153" t="s">
        <v>25</v>
      </c>
      <c r="G35" s="217" t="s">
        <v>25</v>
      </c>
      <c r="H35" s="44" t="s">
        <v>25</v>
      </c>
      <c r="I35" s="282" t="s">
        <v>25</v>
      </c>
      <c r="J35" s="251"/>
      <c r="K35" s="44"/>
      <c r="L35" s="700">
        <f t="shared" si="14"/>
        <v>0</v>
      </c>
      <c r="M35" s="282" t="s">
        <v>25</v>
      </c>
      <c r="N35" s="149" t="s">
        <v>25</v>
      </c>
      <c r="O35" s="149" t="s">
        <v>25</v>
      </c>
      <c r="P35" s="891"/>
    </row>
    <row r="36" spans="1:16" s="19" customFormat="1" ht="24.75" hidden="1" thickTop="1" x14ac:dyDescent="0.25">
      <c r="A36" s="39">
        <v>21390</v>
      </c>
      <c r="B36" s="35" t="s">
        <v>37</v>
      </c>
      <c r="C36" s="188">
        <f t="shared" si="9"/>
        <v>0</v>
      </c>
      <c r="D36" s="249" t="s">
        <v>25</v>
      </c>
      <c r="E36" s="37" t="s">
        <v>25</v>
      </c>
      <c r="F36" s="1151" t="s">
        <v>25</v>
      </c>
      <c r="G36" s="215" t="s">
        <v>25</v>
      </c>
      <c r="H36" s="37" t="s">
        <v>25</v>
      </c>
      <c r="I36" s="280" t="s">
        <v>25</v>
      </c>
      <c r="J36" s="130">
        <f t="shared" ref="J36:K36" si="15">SUM(J37:J40)</f>
        <v>0</v>
      </c>
      <c r="K36" s="38">
        <f t="shared" si="15"/>
        <v>0</v>
      </c>
      <c r="L36" s="175">
        <f>SUM(L37:L40)</f>
        <v>0</v>
      </c>
      <c r="M36" s="280" t="s">
        <v>25</v>
      </c>
      <c r="N36" s="122" t="s">
        <v>25</v>
      </c>
      <c r="O36" s="122" t="s">
        <v>25</v>
      </c>
      <c r="P36" s="890"/>
    </row>
    <row r="37" spans="1:16" ht="24.75" hidden="1" thickTop="1" x14ac:dyDescent="0.25">
      <c r="A37" s="27">
        <v>21391</v>
      </c>
      <c r="B37" s="40" t="s">
        <v>38</v>
      </c>
      <c r="C37" s="189">
        <f t="shared" si="9"/>
        <v>0</v>
      </c>
      <c r="D37" s="250" t="s">
        <v>25</v>
      </c>
      <c r="E37" s="41" t="s">
        <v>25</v>
      </c>
      <c r="F37" s="1152" t="s">
        <v>25</v>
      </c>
      <c r="G37" s="216" t="s">
        <v>25</v>
      </c>
      <c r="H37" s="41" t="s">
        <v>25</v>
      </c>
      <c r="I37" s="281" t="s">
        <v>25</v>
      </c>
      <c r="J37" s="250"/>
      <c r="K37" s="41"/>
      <c r="L37" s="699">
        <f t="shared" ref="L37:L40" si="16">J37+K37</f>
        <v>0</v>
      </c>
      <c r="M37" s="281" t="s">
        <v>25</v>
      </c>
      <c r="N37" s="148" t="s">
        <v>25</v>
      </c>
      <c r="O37" s="148" t="s">
        <v>25</v>
      </c>
      <c r="P37" s="934"/>
    </row>
    <row r="38" spans="1:16" ht="12.75" hidden="1" thickTop="1" x14ac:dyDescent="0.25">
      <c r="A38" s="30">
        <v>21393</v>
      </c>
      <c r="B38" s="43" t="s">
        <v>39</v>
      </c>
      <c r="C38" s="190">
        <f t="shared" si="9"/>
        <v>0</v>
      </c>
      <c r="D38" s="251" t="s">
        <v>25</v>
      </c>
      <c r="E38" s="44" t="s">
        <v>25</v>
      </c>
      <c r="F38" s="1153" t="s">
        <v>25</v>
      </c>
      <c r="G38" s="217" t="s">
        <v>25</v>
      </c>
      <c r="H38" s="44" t="s">
        <v>25</v>
      </c>
      <c r="I38" s="282" t="s">
        <v>25</v>
      </c>
      <c r="J38" s="251"/>
      <c r="K38" s="44"/>
      <c r="L38" s="700">
        <f t="shared" si="16"/>
        <v>0</v>
      </c>
      <c r="M38" s="282" t="s">
        <v>25</v>
      </c>
      <c r="N38" s="149" t="s">
        <v>25</v>
      </c>
      <c r="O38" s="149" t="s">
        <v>25</v>
      </c>
      <c r="P38" s="891"/>
    </row>
    <row r="39" spans="1:16" ht="12.75" hidden="1" thickTop="1" x14ac:dyDescent="0.25">
      <c r="A39" s="30">
        <v>21395</v>
      </c>
      <c r="B39" s="43" t="s">
        <v>40</v>
      </c>
      <c r="C39" s="190">
        <f t="shared" si="9"/>
        <v>0</v>
      </c>
      <c r="D39" s="251" t="s">
        <v>25</v>
      </c>
      <c r="E39" s="44" t="s">
        <v>25</v>
      </c>
      <c r="F39" s="1153" t="s">
        <v>25</v>
      </c>
      <c r="G39" s="217" t="s">
        <v>25</v>
      </c>
      <c r="H39" s="44" t="s">
        <v>25</v>
      </c>
      <c r="I39" s="282" t="s">
        <v>25</v>
      </c>
      <c r="J39" s="251"/>
      <c r="K39" s="44"/>
      <c r="L39" s="700">
        <f t="shared" si="16"/>
        <v>0</v>
      </c>
      <c r="M39" s="282" t="s">
        <v>25</v>
      </c>
      <c r="N39" s="149" t="s">
        <v>25</v>
      </c>
      <c r="O39" s="149" t="s">
        <v>25</v>
      </c>
      <c r="P39" s="891"/>
    </row>
    <row r="40" spans="1:16" ht="12.75" hidden="1" thickTop="1" x14ac:dyDescent="0.25">
      <c r="A40" s="30">
        <v>21399</v>
      </c>
      <c r="B40" s="43" t="s">
        <v>41</v>
      </c>
      <c r="C40" s="190">
        <f t="shared" si="9"/>
        <v>0</v>
      </c>
      <c r="D40" s="251" t="s">
        <v>25</v>
      </c>
      <c r="E40" s="44" t="s">
        <v>25</v>
      </c>
      <c r="F40" s="1153" t="s">
        <v>25</v>
      </c>
      <c r="G40" s="217" t="s">
        <v>25</v>
      </c>
      <c r="H40" s="44" t="s">
        <v>25</v>
      </c>
      <c r="I40" s="282" t="s">
        <v>25</v>
      </c>
      <c r="J40" s="251"/>
      <c r="K40" s="44"/>
      <c r="L40" s="700">
        <f t="shared" si="16"/>
        <v>0</v>
      </c>
      <c r="M40" s="282" t="s">
        <v>25</v>
      </c>
      <c r="N40" s="149" t="s">
        <v>25</v>
      </c>
      <c r="O40" s="149" t="s">
        <v>25</v>
      </c>
      <c r="P40" s="891"/>
    </row>
    <row r="41" spans="1:16" s="19" customFormat="1" ht="36.75" hidden="1" customHeight="1" x14ac:dyDescent="0.25">
      <c r="A41" s="39">
        <v>21420</v>
      </c>
      <c r="B41" s="35" t="s">
        <v>42</v>
      </c>
      <c r="C41" s="192">
        <f>SUM(F41)</f>
        <v>0</v>
      </c>
      <c r="D41" s="253"/>
      <c r="E41" s="36"/>
      <c r="F41" s="1150">
        <f>D41+E41</f>
        <v>0</v>
      </c>
      <c r="G41" s="215" t="s">
        <v>25</v>
      </c>
      <c r="H41" s="37" t="s">
        <v>25</v>
      </c>
      <c r="I41" s="280" t="s">
        <v>25</v>
      </c>
      <c r="J41" s="249" t="s">
        <v>25</v>
      </c>
      <c r="K41" s="37" t="s">
        <v>25</v>
      </c>
      <c r="L41" s="164" t="s">
        <v>25</v>
      </c>
      <c r="M41" s="280" t="s">
        <v>25</v>
      </c>
      <c r="N41" s="122" t="s">
        <v>25</v>
      </c>
      <c r="O41" s="122" t="s">
        <v>25</v>
      </c>
      <c r="P41" s="890"/>
    </row>
    <row r="42" spans="1:16" s="19" customFormat="1" ht="12.75" hidden="1" thickTop="1" x14ac:dyDescent="0.25">
      <c r="A42" s="50">
        <v>21490</v>
      </c>
      <c r="B42" s="51" t="s">
        <v>43</v>
      </c>
      <c r="C42" s="192">
        <f>SUM(F42,I42,L42)</f>
        <v>0</v>
      </c>
      <c r="D42" s="254">
        <f>D43</f>
        <v>0</v>
      </c>
      <c r="E42" s="52">
        <f t="shared" ref="E42" si="17">E43</f>
        <v>0</v>
      </c>
      <c r="F42" s="1156">
        <f>F43</f>
        <v>0</v>
      </c>
      <c r="G42" s="219">
        <f>G43</f>
        <v>0</v>
      </c>
      <c r="H42" s="52">
        <f t="shared" ref="H42:K42" si="18">H43</f>
        <v>0</v>
      </c>
      <c r="I42" s="1157">
        <f t="shared" si="18"/>
        <v>0</v>
      </c>
      <c r="J42" s="254">
        <f t="shared" si="18"/>
        <v>0</v>
      </c>
      <c r="K42" s="52">
        <f t="shared" si="18"/>
        <v>0</v>
      </c>
      <c r="L42" s="255">
        <f>L43</f>
        <v>0</v>
      </c>
      <c r="M42" s="280" t="s">
        <v>25</v>
      </c>
      <c r="N42" s="122" t="s">
        <v>25</v>
      </c>
      <c r="O42" s="122" t="s">
        <v>25</v>
      </c>
      <c r="P42" s="890"/>
    </row>
    <row r="43" spans="1:16" s="19" customFormat="1" ht="12.75" hidden="1" thickTop="1" x14ac:dyDescent="0.25">
      <c r="A43" s="30">
        <v>21499</v>
      </c>
      <c r="B43" s="43" t="s">
        <v>44</v>
      </c>
      <c r="C43" s="193">
        <f>SUM(F43,I43,L43)</f>
        <v>0</v>
      </c>
      <c r="D43" s="256"/>
      <c r="E43" s="49"/>
      <c r="F43" s="930">
        <f>D43+E43</f>
        <v>0</v>
      </c>
      <c r="G43" s="220"/>
      <c r="H43" s="42"/>
      <c r="I43" s="1158">
        <f>G43+H43</f>
        <v>0</v>
      </c>
      <c r="J43" s="263"/>
      <c r="K43" s="42"/>
      <c r="L43" s="699">
        <f>J43+K43</f>
        <v>0</v>
      </c>
      <c r="M43" s="283" t="s">
        <v>25</v>
      </c>
      <c r="N43" s="150" t="s">
        <v>25</v>
      </c>
      <c r="O43" s="150" t="s">
        <v>25</v>
      </c>
      <c r="P43" s="1155"/>
    </row>
    <row r="44" spans="1:16" ht="12.75" hidden="1" thickTop="1" x14ac:dyDescent="0.25">
      <c r="A44" s="54">
        <v>23000</v>
      </c>
      <c r="B44" s="55" t="s">
        <v>45</v>
      </c>
      <c r="C44" s="192">
        <f>SUM(O44)</f>
        <v>0</v>
      </c>
      <c r="D44" s="257" t="s">
        <v>25</v>
      </c>
      <c r="E44" s="56" t="s">
        <v>25</v>
      </c>
      <c r="F44" s="1159" t="s">
        <v>25</v>
      </c>
      <c r="G44" s="221" t="s">
        <v>25</v>
      </c>
      <c r="H44" s="56" t="s">
        <v>25</v>
      </c>
      <c r="I44" s="1160" t="s">
        <v>25</v>
      </c>
      <c r="J44" s="257" t="s">
        <v>25</v>
      </c>
      <c r="K44" s="56" t="s">
        <v>25</v>
      </c>
      <c r="L44" s="258" t="s">
        <v>25</v>
      </c>
      <c r="M44" s="284">
        <f t="shared" ref="M44:N44" si="19">SUM(M45:M46)</f>
        <v>0</v>
      </c>
      <c r="N44" s="151">
        <f t="shared" si="19"/>
        <v>0</v>
      </c>
      <c r="O44" s="151">
        <f>SUM(O45:O46)</f>
        <v>0</v>
      </c>
      <c r="P44" s="905"/>
    </row>
    <row r="45" spans="1:16" ht="12.75" hidden="1" thickTop="1" x14ac:dyDescent="0.25">
      <c r="A45" s="57">
        <v>23410</v>
      </c>
      <c r="B45" s="58" t="s">
        <v>46</v>
      </c>
      <c r="C45" s="194">
        <f t="shared" ref="C45:C46" si="20">SUM(O45)</f>
        <v>0</v>
      </c>
      <c r="D45" s="259" t="s">
        <v>25</v>
      </c>
      <c r="E45" s="59" t="s">
        <v>25</v>
      </c>
      <c r="F45" s="1161" t="s">
        <v>25</v>
      </c>
      <c r="G45" s="222" t="s">
        <v>25</v>
      </c>
      <c r="H45" s="59" t="s">
        <v>25</v>
      </c>
      <c r="I45" s="1162" t="s">
        <v>25</v>
      </c>
      <c r="J45" s="259" t="s">
        <v>25</v>
      </c>
      <c r="K45" s="59" t="s">
        <v>25</v>
      </c>
      <c r="L45" s="260" t="s">
        <v>25</v>
      </c>
      <c r="M45" s="222"/>
      <c r="N45" s="59"/>
      <c r="O45" s="704">
        <f t="shared" ref="O45:O46" si="21">M45+N45</f>
        <v>0</v>
      </c>
      <c r="P45" s="289"/>
    </row>
    <row r="46" spans="1:16" ht="12.75" hidden="1" thickTop="1" x14ac:dyDescent="0.25">
      <c r="A46" s="57">
        <v>23510</v>
      </c>
      <c r="B46" s="58" t="s">
        <v>47</v>
      </c>
      <c r="C46" s="194">
        <f t="shared" si="20"/>
        <v>0</v>
      </c>
      <c r="D46" s="259" t="s">
        <v>25</v>
      </c>
      <c r="E46" s="59" t="s">
        <v>25</v>
      </c>
      <c r="F46" s="1161" t="s">
        <v>25</v>
      </c>
      <c r="G46" s="222" t="s">
        <v>25</v>
      </c>
      <c r="H46" s="59" t="s">
        <v>25</v>
      </c>
      <c r="I46" s="1162" t="s">
        <v>25</v>
      </c>
      <c r="J46" s="259" t="s">
        <v>25</v>
      </c>
      <c r="K46" s="59" t="s">
        <v>25</v>
      </c>
      <c r="L46" s="260" t="s">
        <v>25</v>
      </c>
      <c r="M46" s="222"/>
      <c r="N46" s="59"/>
      <c r="O46" s="704">
        <f t="shared" si="21"/>
        <v>0</v>
      </c>
      <c r="P46" s="289"/>
    </row>
    <row r="47" spans="1:16" ht="12.75" thickTop="1" x14ac:dyDescent="0.25">
      <c r="A47" s="60"/>
      <c r="B47" s="58"/>
      <c r="C47" s="907"/>
      <c r="D47" s="232"/>
      <c r="E47" s="77"/>
      <c r="F47" s="1161"/>
      <c r="G47" s="222"/>
      <c r="H47" s="59"/>
      <c r="I47" s="1161"/>
      <c r="J47" s="222"/>
      <c r="K47" s="59"/>
      <c r="L47" s="167"/>
      <c r="M47" s="285"/>
      <c r="N47" s="107"/>
      <c r="O47" s="167"/>
      <c r="P47" s="1163"/>
    </row>
    <row r="48" spans="1:16" s="19" customFormat="1" x14ac:dyDescent="0.25">
      <c r="A48" s="61"/>
      <c r="B48" s="62" t="s">
        <v>48</v>
      </c>
      <c r="C48" s="893"/>
      <c r="D48" s="920"/>
      <c r="E48" s="179"/>
      <c r="F48" s="1164"/>
      <c r="G48" s="223"/>
      <c r="H48" s="108"/>
      <c r="I48" s="1164"/>
      <c r="J48" s="223"/>
      <c r="K48" s="108"/>
      <c r="L48" s="168"/>
      <c r="M48" s="223"/>
      <c r="N48" s="108"/>
      <c r="O48" s="168"/>
      <c r="P48" s="1164"/>
    </row>
    <row r="49" spans="1:16" s="19" customFormat="1" ht="12.75" thickBot="1" x14ac:dyDescent="0.3">
      <c r="A49" s="63"/>
      <c r="B49" s="20" t="s">
        <v>49</v>
      </c>
      <c r="C49" s="894">
        <f t="shared" ref="C49:C112" si="22">SUM(F49,I49,L49,O49)</f>
        <v>734000</v>
      </c>
      <c r="D49" s="224">
        <f>SUM(D50,D281)</f>
        <v>750000</v>
      </c>
      <c r="E49" s="64">
        <f t="shared" ref="E49" si="23">SUM(E50,E281)</f>
        <v>-16000</v>
      </c>
      <c r="F49" s="1165">
        <f>SUM(F50,F281)</f>
        <v>734000</v>
      </c>
      <c r="G49" s="224">
        <f>SUM(G50,G281)</f>
        <v>0</v>
      </c>
      <c r="H49" s="64">
        <f t="shared" ref="H49:O49" si="24">SUM(H50,H281)</f>
        <v>0</v>
      </c>
      <c r="I49" s="1165">
        <f t="shared" si="24"/>
        <v>0</v>
      </c>
      <c r="J49" s="224">
        <f t="shared" si="24"/>
        <v>0</v>
      </c>
      <c r="K49" s="64">
        <f t="shared" si="24"/>
        <v>0</v>
      </c>
      <c r="L49" s="169">
        <f t="shared" si="24"/>
        <v>0</v>
      </c>
      <c r="M49" s="224">
        <f t="shared" si="24"/>
        <v>0</v>
      </c>
      <c r="N49" s="64">
        <f t="shared" si="24"/>
        <v>0</v>
      </c>
      <c r="O49" s="169">
        <f t="shared" si="24"/>
        <v>0</v>
      </c>
      <c r="P49" s="1165"/>
    </row>
    <row r="50" spans="1:16" s="19" customFormat="1" ht="24.75" thickTop="1" x14ac:dyDescent="0.25">
      <c r="A50" s="65"/>
      <c r="B50" s="66" t="s">
        <v>50</v>
      </c>
      <c r="C50" s="895">
        <f t="shared" si="22"/>
        <v>734000</v>
      </c>
      <c r="D50" s="225">
        <f>SUM(D51,D193)</f>
        <v>750000</v>
      </c>
      <c r="E50" s="67">
        <f t="shared" ref="E50" si="25">SUM(E51,E193)</f>
        <v>-16000</v>
      </c>
      <c r="F50" s="1166">
        <f>SUM(F51,F193)</f>
        <v>734000</v>
      </c>
      <c r="G50" s="225">
        <f>SUM(G51,G193)</f>
        <v>0</v>
      </c>
      <c r="H50" s="67">
        <f t="shared" ref="H50:O50" si="26">SUM(H51,H193)</f>
        <v>0</v>
      </c>
      <c r="I50" s="1166">
        <f t="shared" si="26"/>
        <v>0</v>
      </c>
      <c r="J50" s="225">
        <f t="shared" si="26"/>
        <v>0</v>
      </c>
      <c r="K50" s="67">
        <f t="shared" si="26"/>
        <v>0</v>
      </c>
      <c r="L50" s="170">
        <f t="shared" si="26"/>
        <v>0</v>
      </c>
      <c r="M50" s="225">
        <f t="shared" si="26"/>
        <v>0</v>
      </c>
      <c r="N50" s="67">
        <f t="shared" si="26"/>
        <v>0</v>
      </c>
      <c r="O50" s="170">
        <f t="shared" si="26"/>
        <v>0</v>
      </c>
      <c r="P50" s="1166"/>
    </row>
    <row r="51" spans="1:16" s="19" customFormat="1" ht="24" hidden="1" x14ac:dyDescent="0.25">
      <c r="A51" s="68"/>
      <c r="B51" s="16" t="s">
        <v>51</v>
      </c>
      <c r="C51" s="896">
        <f t="shared" si="22"/>
        <v>0</v>
      </c>
      <c r="D51" s="226">
        <f>SUM(D52,D74,D172,D186)</f>
        <v>0</v>
      </c>
      <c r="E51" s="69">
        <f t="shared" ref="E51" si="27">SUM(E52,E74,E172,E186)</f>
        <v>0</v>
      </c>
      <c r="F51" s="1167">
        <f>SUM(F52,F74,F172,F186)</f>
        <v>0</v>
      </c>
      <c r="G51" s="226">
        <f>SUM(G52,G74,G172,G186)</f>
        <v>0</v>
      </c>
      <c r="H51" s="69">
        <f t="shared" ref="H51:O51" si="28">SUM(H52,H74,H172,H186)</f>
        <v>0</v>
      </c>
      <c r="I51" s="1167">
        <f t="shared" si="28"/>
        <v>0</v>
      </c>
      <c r="J51" s="226">
        <f t="shared" si="28"/>
        <v>0</v>
      </c>
      <c r="K51" s="69">
        <f t="shared" si="28"/>
        <v>0</v>
      </c>
      <c r="L51" s="171">
        <f t="shared" si="28"/>
        <v>0</v>
      </c>
      <c r="M51" s="226">
        <f t="shared" si="28"/>
        <v>0</v>
      </c>
      <c r="N51" s="69">
        <f t="shared" si="28"/>
        <v>0</v>
      </c>
      <c r="O51" s="171">
        <f t="shared" si="28"/>
        <v>0</v>
      </c>
      <c r="P51" s="1167"/>
    </row>
    <row r="52" spans="1:16" s="19" customFormat="1" hidden="1" x14ac:dyDescent="0.25">
      <c r="A52" s="70">
        <v>1000</v>
      </c>
      <c r="B52" s="70" t="s">
        <v>52</v>
      </c>
      <c r="C52" s="200">
        <f t="shared" si="22"/>
        <v>0</v>
      </c>
      <c r="D52" s="137">
        <f>SUM(D53,D66)</f>
        <v>0</v>
      </c>
      <c r="E52" s="71">
        <f t="shared" ref="E52" si="29">SUM(E53,E66)</f>
        <v>0</v>
      </c>
      <c r="F52" s="1168">
        <f>SUM(F53,F66)</f>
        <v>0</v>
      </c>
      <c r="G52" s="227">
        <f>SUM(G53,G66)</f>
        <v>0</v>
      </c>
      <c r="H52" s="71">
        <f t="shared" ref="H52:O52" si="30">SUM(H53,H66)</f>
        <v>0</v>
      </c>
      <c r="I52" s="1169">
        <f t="shared" si="30"/>
        <v>0</v>
      </c>
      <c r="J52" s="137">
        <f t="shared" si="30"/>
        <v>0</v>
      </c>
      <c r="K52" s="71">
        <f t="shared" si="30"/>
        <v>0</v>
      </c>
      <c r="L52" s="172">
        <f t="shared" si="30"/>
        <v>0</v>
      </c>
      <c r="M52" s="227">
        <f t="shared" si="30"/>
        <v>0</v>
      </c>
      <c r="N52" s="71">
        <f t="shared" si="30"/>
        <v>0</v>
      </c>
      <c r="O52" s="125">
        <f t="shared" si="30"/>
        <v>0</v>
      </c>
      <c r="P52" s="897"/>
    </row>
    <row r="53" spans="1:16" hidden="1" x14ac:dyDescent="0.25">
      <c r="A53" s="35">
        <v>1100</v>
      </c>
      <c r="B53" s="72" t="s">
        <v>53</v>
      </c>
      <c r="C53" s="188">
        <f t="shared" si="22"/>
        <v>0</v>
      </c>
      <c r="D53" s="130">
        <f>SUM(D54,D57,D65)</f>
        <v>0</v>
      </c>
      <c r="E53" s="38">
        <f t="shared" ref="E53" si="31">SUM(E54,E57,E65)</f>
        <v>0</v>
      </c>
      <c r="F53" s="1170">
        <f>SUM(F54,F57,F65)</f>
        <v>0</v>
      </c>
      <c r="G53" s="228">
        <f>SUM(G54,G57,G65)</f>
        <v>0</v>
      </c>
      <c r="H53" s="38">
        <f t="shared" ref="H53:N53" si="32">SUM(H54,H57,H65)</f>
        <v>0</v>
      </c>
      <c r="I53" s="1171">
        <f t="shared" si="32"/>
        <v>0</v>
      </c>
      <c r="J53" s="130">
        <f t="shared" si="32"/>
        <v>0</v>
      </c>
      <c r="K53" s="38">
        <f t="shared" si="32"/>
        <v>0</v>
      </c>
      <c r="L53" s="175">
        <f t="shared" si="32"/>
        <v>0</v>
      </c>
      <c r="M53" s="228">
        <f t="shared" si="32"/>
        <v>0</v>
      </c>
      <c r="N53" s="38">
        <f t="shared" si="32"/>
        <v>0</v>
      </c>
      <c r="O53" s="123">
        <f>SUM(O54,O57,O65)</f>
        <v>0</v>
      </c>
      <c r="P53" s="954"/>
    </row>
    <row r="54" spans="1:16" hidden="1" x14ac:dyDescent="0.25">
      <c r="A54" s="73">
        <v>1110</v>
      </c>
      <c r="B54" s="58" t="s">
        <v>54</v>
      </c>
      <c r="C54" s="195">
        <f t="shared" si="22"/>
        <v>0</v>
      </c>
      <c r="D54" s="261">
        <f>SUM(D55:D56)</f>
        <v>0</v>
      </c>
      <c r="E54" s="77"/>
      <c r="F54" s="1172">
        <f>SUM(F55:F56)</f>
        <v>0</v>
      </c>
      <c r="G54" s="229">
        <f>SUM(G55:G56)</f>
        <v>0</v>
      </c>
      <c r="H54" s="74"/>
      <c r="I54" s="1173">
        <f>SUM(I55:I56)</f>
        <v>0</v>
      </c>
      <c r="J54" s="86"/>
      <c r="K54" s="74"/>
      <c r="L54" s="174">
        <f>SUM(L55:L56)</f>
        <v>0</v>
      </c>
      <c r="M54" s="229"/>
      <c r="N54" s="74"/>
      <c r="O54" s="154">
        <f>SUM(O55:O56)</f>
        <v>0</v>
      </c>
      <c r="P54" s="907"/>
    </row>
    <row r="55" spans="1:16" hidden="1" x14ac:dyDescent="0.25">
      <c r="A55" s="27">
        <v>1111</v>
      </c>
      <c r="B55" s="40" t="s">
        <v>55</v>
      </c>
      <c r="C55" s="189">
        <f t="shared" si="22"/>
        <v>0</v>
      </c>
      <c r="D55" s="263">
        <v>0</v>
      </c>
      <c r="E55" s="42"/>
      <c r="F55" s="930">
        <f>D55+E55</f>
        <v>0</v>
      </c>
      <c r="G55" s="220">
        <v>0</v>
      </c>
      <c r="H55" s="42"/>
      <c r="I55" s="1158">
        <f>G55+H55</f>
        <v>0</v>
      </c>
      <c r="J55" s="263"/>
      <c r="K55" s="42"/>
      <c r="L55" s="699">
        <f>J55+K55</f>
        <v>0</v>
      </c>
      <c r="M55" s="220"/>
      <c r="N55" s="42"/>
      <c r="O55" s="703">
        <f>M55+N55</f>
        <v>0</v>
      </c>
      <c r="P55" s="290"/>
    </row>
    <row r="56" spans="1:16" ht="24" hidden="1" customHeight="1" x14ac:dyDescent="0.25">
      <c r="A56" s="30">
        <v>1119</v>
      </c>
      <c r="B56" s="43" t="s">
        <v>56</v>
      </c>
      <c r="C56" s="190">
        <f t="shared" si="22"/>
        <v>0</v>
      </c>
      <c r="D56" s="264">
        <v>0</v>
      </c>
      <c r="E56" s="45"/>
      <c r="F56" s="928">
        <f>D56+E56</f>
        <v>0</v>
      </c>
      <c r="G56" s="230">
        <v>0</v>
      </c>
      <c r="H56" s="45"/>
      <c r="I56" s="1174">
        <f>G56+H56</f>
        <v>0</v>
      </c>
      <c r="J56" s="264"/>
      <c r="K56" s="45"/>
      <c r="L56" s="700">
        <f>J56+K56</f>
        <v>0</v>
      </c>
      <c r="M56" s="230"/>
      <c r="N56" s="45"/>
      <c r="O56" s="705">
        <f>M56+N56</f>
        <v>0</v>
      </c>
      <c r="P56" s="291"/>
    </row>
    <row r="57" spans="1:16" ht="23.25" hidden="1" customHeight="1" x14ac:dyDescent="0.25">
      <c r="A57" s="75">
        <v>1140</v>
      </c>
      <c r="B57" s="43" t="s">
        <v>57</v>
      </c>
      <c r="C57" s="190">
        <f t="shared" si="22"/>
        <v>0</v>
      </c>
      <c r="D57" s="132">
        <f>SUM(D58:D64)</f>
        <v>0</v>
      </c>
      <c r="E57" s="76">
        <f t="shared" ref="E57" si="33">SUM(E58:E64)</f>
        <v>0</v>
      </c>
      <c r="F57" s="1175">
        <f>SUM(F58:F64)</f>
        <v>0</v>
      </c>
      <c r="G57" s="231">
        <f>SUM(G58:G64)</f>
        <v>0</v>
      </c>
      <c r="H57" s="76">
        <f t="shared" ref="H57:N57" si="34">SUM(H58:H64)</f>
        <v>0</v>
      </c>
      <c r="I57" s="1176">
        <f t="shared" si="34"/>
        <v>0</v>
      </c>
      <c r="J57" s="132">
        <f t="shared" si="34"/>
        <v>0</v>
      </c>
      <c r="K57" s="76">
        <f t="shared" si="34"/>
        <v>0</v>
      </c>
      <c r="L57" s="95">
        <f t="shared" si="34"/>
        <v>0</v>
      </c>
      <c r="M57" s="231">
        <f t="shared" si="34"/>
        <v>0</v>
      </c>
      <c r="N57" s="76">
        <f t="shared" si="34"/>
        <v>0</v>
      </c>
      <c r="O57" s="91">
        <f>SUM(O58:O64)</f>
        <v>0</v>
      </c>
      <c r="P57" s="899"/>
    </row>
    <row r="58" spans="1:16" hidden="1" x14ac:dyDescent="0.25">
      <c r="A58" s="30">
        <v>1141</v>
      </c>
      <c r="B58" s="43" t="s">
        <v>58</v>
      </c>
      <c r="C58" s="190">
        <f t="shared" si="22"/>
        <v>0</v>
      </c>
      <c r="D58" s="264">
        <v>0</v>
      </c>
      <c r="E58" s="45"/>
      <c r="F58" s="928">
        <f t="shared" ref="F58:F65" si="35">D58+E58</f>
        <v>0</v>
      </c>
      <c r="G58" s="230">
        <v>0</v>
      </c>
      <c r="H58" s="45"/>
      <c r="I58" s="1174">
        <f t="shared" ref="I58:I65" si="36">G58+H58</f>
        <v>0</v>
      </c>
      <c r="J58" s="264"/>
      <c r="K58" s="45"/>
      <c r="L58" s="700">
        <f t="shared" ref="L58:L65" si="37">J58+K58</f>
        <v>0</v>
      </c>
      <c r="M58" s="230"/>
      <c r="N58" s="45"/>
      <c r="O58" s="705">
        <f t="shared" ref="O58:O65" si="38">M58+N58</f>
        <v>0</v>
      </c>
      <c r="P58" s="291"/>
    </row>
    <row r="59" spans="1:16" ht="24.75" hidden="1" customHeight="1" x14ac:dyDescent="0.25">
      <c r="A59" s="30">
        <v>1142</v>
      </c>
      <c r="B59" s="43" t="s">
        <v>59</v>
      </c>
      <c r="C59" s="190">
        <f t="shared" si="22"/>
        <v>0</v>
      </c>
      <c r="D59" s="264">
        <v>0</v>
      </c>
      <c r="E59" s="45"/>
      <c r="F59" s="928">
        <f t="shared" si="35"/>
        <v>0</v>
      </c>
      <c r="G59" s="230">
        <v>0</v>
      </c>
      <c r="H59" s="45"/>
      <c r="I59" s="1174">
        <f t="shared" si="36"/>
        <v>0</v>
      </c>
      <c r="J59" s="264"/>
      <c r="K59" s="45"/>
      <c r="L59" s="700">
        <f t="shared" si="37"/>
        <v>0</v>
      </c>
      <c r="M59" s="230"/>
      <c r="N59" s="45"/>
      <c r="O59" s="705">
        <f t="shared" si="38"/>
        <v>0</v>
      </c>
      <c r="P59" s="291"/>
    </row>
    <row r="60" spans="1:16" ht="24" hidden="1" x14ac:dyDescent="0.25">
      <c r="A60" s="30">
        <v>1145</v>
      </c>
      <c r="B60" s="43" t="s">
        <v>60</v>
      </c>
      <c r="C60" s="190">
        <f t="shared" si="22"/>
        <v>0</v>
      </c>
      <c r="D60" s="264">
        <v>0</v>
      </c>
      <c r="E60" s="45"/>
      <c r="F60" s="928">
        <f t="shared" si="35"/>
        <v>0</v>
      </c>
      <c r="G60" s="230">
        <v>0</v>
      </c>
      <c r="H60" s="45"/>
      <c r="I60" s="1174">
        <f t="shared" si="36"/>
        <v>0</v>
      </c>
      <c r="J60" s="264"/>
      <c r="K60" s="45"/>
      <c r="L60" s="700">
        <f t="shared" si="37"/>
        <v>0</v>
      </c>
      <c r="M60" s="230"/>
      <c r="N60" s="45"/>
      <c r="O60" s="705">
        <f t="shared" si="38"/>
        <v>0</v>
      </c>
      <c r="P60" s="291"/>
    </row>
    <row r="61" spans="1:16" ht="27.75" hidden="1" customHeight="1" x14ac:dyDescent="0.25">
      <c r="A61" s="30">
        <v>1146</v>
      </c>
      <c r="B61" s="43" t="s">
        <v>61</v>
      </c>
      <c r="C61" s="190">
        <f t="shared" si="22"/>
        <v>0</v>
      </c>
      <c r="D61" s="264">
        <v>0</v>
      </c>
      <c r="E61" s="45"/>
      <c r="F61" s="928">
        <f t="shared" si="35"/>
        <v>0</v>
      </c>
      <c r="G61" s="230">
        <v>0</v>
      </c>
      <c r="H61" s="45"/>
      <c r="I61" s="1174">
        <f t="shared" si="36"/>
        <v>0</v>
      </c>
      <c r="J61" s="264"/>
      <c r="K61" s="45"/>
      <c r="L61" s="700">
        <f t="shared" si="37"/>
        <v>0</v>
      </c>
      <c r="M61" s="230"/>
      <c r="N61" s="45"/>
      <c r="O61" s="705">
        <f t="shared" si="38"/>
        <v>0</v>
      </c>
      <c r="P61" s="291"/>
    </row>
    <row r="62" spans="1:16" hidden="1" x14ac:dyDescent="0.25">
      <c r="A62" s="30">
        <v>1147</v>
      </c>
      <c r="B62" s="43" t="s">
        <v>62</v>
      </c>
      <c r="C62" s="190">
        <f t="shared" si="22"/>
        <v>0</v>
      </c>
      <c r="D62" s="264">
        <v>0</v>
      </c>
      <c r="E62" s="45"/>
      <c r="F62" s="928">
        <f t="shared" si="35"/>
        <v>0</v>
      </c>
      <c r="G62" s="230">
        <v>0</v>
      </c>
      <c r="H62" s="45"/>
      <c r="I62" s="1174">
        <f t="shared" si="36"/>
        <v>0</v>
      </c>
      <c r="J62" s="264"/>
      <c r="K62" s="45"/>
      <c r="L62" s="700">
        <f t="shared" si="37"/>
        <v>0</v>
      </c>
      <c r="M62" s="230"/>
      <c r="N62" s="45"/>
      <c r="O62" s="705">
        <f t="shared" si="38"/>
        <v>0</v>
      </c>
      <c r="P62" s="291"/>
    </row>
    <row r="63" spans="1:16" hidden="1" x14ac:dyDescent="0.25">
      <c r="A63" s="30">
        <v>1148</v>
      </c>
      <c r="B63" s="43" t="s">
        <v>63</v>
      </c>
      <c r="C63" s="190">
        <f t="shared" si="22"/>
        <v>0</v>
      </c>
      <c r="D63" s="264">
        <v>0</v>
      </c>
      <c r="E63" s="45"/>
      <c r="F63" s="928">
        <f t="shared" si="35"/>
        <v>0</v>
      </c>
      <c r="G63" s="230">
        <v>0</v>
      </c>
      <c r="H63" s="45"/>
      <c r="I63" s="1174">
        <f t="shared" si="36"/>
        <v>0</v>
      </c>
      <c r="J63" s="264"/>
      <c r="K63" s="45"/>
      <c r="L63" s="700">
        <f t="shared" si="37"/>
        <v>0</v>
      </c>
      <c r="M63" s="230"/>
      <c r="N63" s="45"/>
      <c r="O63" s="705">
        <f t="shared" si="38"/>
        <v>0</v>
      </c>
      <c r="P63" s="291"/>
    </row>
    <row r="64" spans="1:16" ht="24" hidden="1" x14ac:dyDescent="0.25">
      <c r="A64" s="30">
        <v>1149</v>
      </c>
      <c r="B64" s="43" t="s">
        <v>64</v>
      </c>
      <c r="C64" s="190">
        <f t="shared" si="22"/>
        <v>0</v>
      </c>
      <c r="D64" s="264">
        <v>0</v>
      </c>
      <c r="E64" s="45"/>
      <c r="F64" s="928">
        <f t="shared" si="35"/>
        <v>0</v>
      </c>
      <c r="G64" s="230">
        <v>0</v>
      </c>
      <c r="H64" s="45"/>
      <c r="I64" s="1174">
        <f t="shared" si="36"/>
        <v>0</v>
      </c>
      <c r="J64" s="264"/>
      <c r="K64" s="45"/>
      <c r="L64" s="700">
        <f t="shared" si="37"/>
        <v>0</v>
      </c>
      <c r="M64" s="230"/>
      <c r="N64" s="45"/>
      <c r="O64" s="705">
        <f t="shared" si="38"/>
        <v>0</v>
      </c>
      <c r="P64" s="291"/>
    </row>
    <row r="65" spans="1:16" ht="24" hidden="1" x14ac:dyDescent="0.25">
      <c r="A65" s="73">
        <v>1150</v>
      </c>
      <c r="B65" s="58" t="s">
        <v>65</v>
      </c>
      <c r="C65" s="195">
        <f t="shared" si="22"/>
        <v>0</v>
      </c>
      <c r="D65" s="261">
        <v>0</v>
      </c>
      <c r="E65" s="77"/>
      <c r="F65" s="1177">
        <f t="shared" si="35"/>
        <v>0</v>
      </c>
      <c r="G65" s="232">
        <v>0</v>
      </c>
      <c r="H65" s="77"/>
      <c r="I65" s="1178">
        <f t="shared" si="36"/>
        <v>0</v>
      </c>
      <c r="J65" s="261"/>
      <c r="K65" s="77"/>
      <c r="L65" s="706">
        <f t="shared" si="37"/>
        <v>0</v>
      </c>
      <c r="M65" s="232"/>
      <c r="N65" s="77"/>
      <c r="O65" s="707">
        <f t="shared" si="38"/>
        <v>0</v>
      </c>
      <c r="P65" s="292"/>
    </row>
    <row r="66" spans="1:16" ht="24" hidden="1" x14ac:dyDescent="0.25">
      <c r="A66" s="35">
        <v>1200</v>
      </c>
      <c r="B66" s="72" t="s">
        <v>66</v>
      </c>
      <c r="C66" s="188">
        <f t="shared" si="22"/>
        <v>0</v>
      </c>
      <c r="D66" s="130">
        <f>SUM(D67:D68)</f>
        <v>0</v>
      </c>
      <c r="E66" s="38">
        <f t="shared" ref="E66" si="39">SUM(E67:E68)</f>
        <v>0</v>
      </c>
      <c r="F66" s="1170">
        <f>SUM(F67:F68)</f>
        <v>0</v>
      </c>
      <c r="G66" s="228">
        <f>SUM(G67:G68)</f>
        <v>0</v>
      </c>
      <c r="H66" s="38">
        <f t="shared" ref="H66:N66" si="40">SUM(H67:H68)</f>
        <v>0</v>
      </c>
      <c r="I66" s="1171">
        <f t="shared" si="40"/>
        <v>0</v>
      </c>
      <c r="J66" s="130">
        <f t="shared" si="40"/>
        <v>0</v>
      </c>
      <c r="K66" s="38">
        <f t="shared" si="40"/>
        <v>0</v>
      </c>
      <c r="L66" s="175">
        <f t="shared" si="40"/>
        <v>0</v>
      </c>
      <c r="M66" s="228">
        <f t="shared" si="40"/>
        <v>0</v>
      </c>
      <c r="N66" s="38">
        <f t="shared" si="40"/>
        <v>0</v>
      </c>
      <c r="O66" s="123">
        <f>SUM(O67:O68)</f>
        <v>0</v>
      </c>
      <c r="P66" s="898"/>
    </row>
    <row r="67" spans="1:16" ht="24" hidden="1" x14ac:dyDescent="0.25">
      <c r="A67" s="886">
        <v>1210</v>
      </c>
      <c r="B67" s="40" t="s">
        <v>67</v>
      </c>
      <c r="C67" s="189">
        <f t="shared" si="22"/>
        <v>0</v>
      </c>
      <c r="D67" s="263">
        <v>0</v>
      </c>
      <c r="E67" s="42"/>
      <c r="F67" s="930">
        <f>D67+E67</f>
        <v>0</v>
      </c>
      <c r="G67" s="220">
        <v>0</v>
      </c>
      <c r="H67" s="42"/>
      <c r="I67" s="1158">
        <f>G67+H67</f>
        <v>0</v>
      </c>
      <c r="J67" s="263"/>
      <c r="K67" s="42"/>
      <c r="L67" s="699">
        <f>J67+K67</f>
        <v>0</v>
      </c>
      <c r="M67" s="220"/>
      <c r="N67" s="42"/>
      <c r="O67" s="703">
        <f>M67+N67</f>
        <v>0</v>
      </c>
      <c r="P67" s="290"/>
    </row>
    <row r="68" spans="1:16" ht="24" hidden="1" x14ac:dyDescent="0.25">
      <c r="A68" s="75">
        <v>1220</v>
      </c>
      <c r="B68" s="43" t="s">
        <v>68</v>
      </c>
      <c r="C68" s="190">
        <f t="shared" si="22"/>
        <v>0</v>
      </c>
      <c r="D68" s="132">
        <f>SUM(D69:D73)</f>
        <v>0</v>
      </c>
      <c r="E68" s="76">
        <f t="shared" ref="E68" si="41">SUM(E69:E73)</f>
        <v>0</v>
      </c>
      <c r="F68" s="1175">
        <f>SUM(F69:F73)</f>
        <v>0</v>
      </c>
      <c r="G68" s="231">
        <f>SUM(G69:G73)</f>
        <v>0</v>
      </c>
      <c r="H68" s="76">
        <f t="shared" ref="H68:O68" si="42">SUM(H69:H73)</f>
        <v>0</v>
      </c>
      <c r="I68" s="1176">
        <f t="shared" si="42"/>
        <v>0</v>
      </c>
      <c r="J68" s="132">
        <f t="shared" si="42"/>
        <v>0</v>
      </c>
      <c r="K68" s="76">
        <f t="shared" si="42"/>
        <v>0</v>
      </c>
      <c r="L68" s="95">
        <f t="shared" si="42"/>
        <v>0</v>
      </c>
      <c r="M68" s="231">
        <f t="shared" si="42"/>
        <v>0</v>
      </c>
      <c r="N68" s="76">
        <f t="shared" si="42"/>
        <v>0</v>
      </c>
      <c r="O68" s="91">
        <f t="shared" si="42"/>
        <v>0</v>
      </c>
      <c r="P68" s="899"/>
    </row>
    <row r="69" spans="1:16" ht="36" hidden="1" x14ac:dyDescent="0.25">
      <c r="A69" s="30">
        <v>1221</v>
      </c>
      <c r="B69" s="43" t="s">
        <v>69</v>
      </c>
      <c r="C69" s="190">
        <f t="shared" si="22"/>
        <v>0</v>
      </c>
      <c r="D69" s="264">
        <v>0</v>
      </c>
      <c r="E69" s="45"/>
      <c r="F69" s="928">
        <f t="shared" ref="F69:F73" si="43">D69+E69</f>
        <v>0</v>
      </c>
      <c r="G69" s="230">
        <v>0</v>
      </c>
      <c r="H69" s="45"/>
      <c r="I69" s="1174">
        <f t="shared" ref="I69:I73" si="44">G69+H69</f>
        <v>0</v>
      </c>
      <c r="J69" s="264"/>
      <c r="K69" s="45"/>
      <c r="L69" s="700">
        <f t="shared" ref="L69:L73" si="45">J69+K69</f>
        <v>0</v>
      </c>
      <c r="M69" s="230"/>
      <c r="N69" s="45"/>
      <c r="O69" s="705">
        <f t="shared" ref="O69:O73" si="46">M69+N69</f>
        <v>0</v>
      </c>
      <c r="P69" s="291"/>
    </row>
    <row r="70" spans="1:16" hidden="1" x14ac:dyDescent="0.25">
      <c r="A70" s="30">
        <v>1223</v>
      </c>
      <c r="B70" s="43" t="s">
        <v>70</v>
      </c>
      <c r="C70" s="190">
        <f t="shared" si="22"/>
        <v>0</v>
      </c>
      <c r="D70" s="264">
        <v>0</v>
      </c>
      <c r="E70" s="45"/>
      <c r="F70" s="928">
        <f t="shared" si="43"/>
        <v>0</v>
      </c>
      <c r="G70" s="230">
        <v>0</v>
      </c>
      <c r="H70" s="45"/>
      <c r="I70" s="1174">
        <f t="shared" si="44"/>
        <v>0</v>
      </c>
      <c r="J70" s="264"/>
      <c r="K70" s="45"/>
      <c r="L70" s="700">
        <f t="shared" si="45"/>
        <v>0</v>
      </c>
      <c r="M70" s="230"/>
      <c r="N70" s="45"/>
      <c r="O70" s="705">
        <f t="shared" si="46"/>
        <v>0</v>
      </c>
      <c r="P70" s="291"/>
    </row>
    <row r="71" spans="1:16" hidden="1" x14ac:dyDescent="0.25">
      <c r="A71" s="30">
        <v>1225</v>
      </c>
      <c r="B71" s="43" t="s">
        <v>71</v>
      </c>
      <c r="C71" s="190">
        <f t="shared" si="22"/>
        <v>0</v>
      </c>
      <c r="D71" s="264">
        <v>0</v>
      </c>
      <c r="E71" s="45"/>
      <c r="F71" s="928">
        <f t="shared" si="43"/>
        <v>0</v>
      </c>
      <c r="G71" s="230">
        <v>0</v>
      </c>
      <c r="H71" s="45"/>
      <c r="I71" s="1174">
        <f t="shared" si="44"/>
        <v>0</v>
      </c>
      <c r="J71" s="264"/>
      <c r="K71" s="45"/>
      <c r="L71" s="700">
        <f t="shared" si="45"/>
        <v>0</v>
      </c>
      <c r="M71" s="230"/>
      <c r="N71" s="45"/>
      <c r="O71" s="705">
        <f t="shared" si="46"/>
        <v>0</v>
      </c>
      <c r="P71" s="291"/>
    </row>
    <row r="72" spans="1:16" ht="24" hidden="1" x14ac:dyDescent="0.25">
      <c r="A72" s="30">
        <v>1227</v>
      </c>
      <c r="B72" s="43" t="s">
        <v>72</v>
      </c>
      <c r="C72" s="190">
        <f t="shared" si="22"/>
        <v>0</v>
      </c>
      <c r="D72" s="264">
        <v>0</v>
      </c>
      <c r="E72" s="45"/>
      <c r="F72" s="928">
        <f t="shared" si="43"/>
        <v>0</v>
      </c>
      <c r="G72" s="230">
        <v>0</v>
      </c>
      <c r="H72" s="45"/>
      <c r="I72" s="1174">
        <f t="shared" si="44"/>
        <v>0</v>
      </c>
      <c r="J72" s="264"/>
      <c r="K72" s="45"/>
      <c r="L72" s="700">
        <f t="shared" si="45"/>
        <v>0</v>
      </c>
      <c r="M72" s="230"/>
      <c r="N72" s="45"/>
      <c r="O72" s="705">
        <f t="shared" si="46"/>
        <v>0</v>
      </c>
      <c r="P72" s="291"/>
    </row>
    <row r="73" spans="1:16" ht="36" hidden="1" x14ac:dyDescent="0.25">
      <c r="A73" s="30">
        <v>1228</v>
      </c>
      <c r="B73" s="43" t="s">
        <v>73</v>
      </c>
      <c r="C73" s="190">
        <f t="shared" si="22"/>
        <v>0</v>
      </c>
      <c r="D73" s="264">
        <v>0</v>
      </c>
      <c r="E73" s="45"/>
      <c r="F73" s="928">
        <f t="shared" si="43"/>
        <v>0</v>
      </c>
      <c r="G73" s="230">
        <v>0</v>
      </c>
      <c r="H73" s="45"/>
      <c r="I73" s="1174">
        <f t="shared" si="44"/>
        <v>0</v>
      </c>
      <c r="J73" s="264"/>
      <c r="K73" s="45"/>
      <c r="L73" s="700">
        <f t="shared" si="45"/>
        <v>0</v>
      </c>
      <c r="M73" s="230"/>
      <c r="N73" s="45"/>
      <c r="O73" s="705">
        <f t="shared" si="46"/>
        <v>0</v>
      </c>
      <c r="P73" s="291"/>
    </row>
    <row r="74" spans="1:16" hidden="1" x14ac:dyDescent="0.25">
      <c r="A74" s="70">
        <v>2000</v>
      </c>
      <c r="B74" s="70" t="s">
        <v>74</v>
      </c>
      <c r="C74" s="897">
        <f t="shared" si="22"/>
        <v>0</v>
      </c>
      <c r="D74" s="227">
        <f>SUM(D75,D82,D129,D163,D164,D171)</f>
        <v>0</v>
      </c>
      <c r="E74" s="71">
        <f t="shared" ref="E74" si="47">SUM(E75,E82,E129,E163,E164,E171)</f>
        <v>0</v>
      </c>
      <c r="F74" s="1168">
        <f>SUM(F75,F82,F129,F163,F164,F171)</f>
        <v>0</v>
      </c>
      <c r="G74" s="227">
        <f>SUM(G75,G82,G129,G163,G164,G171)</f>
        <v>0</v>
      </c>
      <c r="H74" s="71">
        <f t="shared" ref="H74:O74" si="48">SUM(H75,H82,H129,H163,H164,H171)</f>
        <v>0</v>
      </c>
      <c r="I74" s="1168">
        <f t="shared" si="48"/>
        <v>0</v>
      </c>
      <c r="J74" s="227">
        <f t="shared" si="48"/>
        <v>0</v>
      </c>
      <c r="K74" s="71">
        <f t="shared" si="48"/>
        <v>0</v>
      </c>
      <c r="L74" s="172">
        <f t="shared" si="48"/>
        <v>0</v>
      </c>
      <c r="M74" s="227">
        <f t="shared" si="48"/>
        <v>0</v>
      </c>
      <c r="N74" s="71">
        <f t="shared" si="48"/>
        <v>0</v>
      </c>
      <c r="O74" s="172">
        <f t="shared" si="48"/>
        <v>0</v>
      </c>
      <c r="P74" s="1168"/>
    </row>
    <row r="75" spans="1:16" ht="24" hidden="1" x14ac:dyDescent="0.25">
      <c r="A75" s="35">
        <v>2100</v>
      </c>
      <c r="B75" s="72" t="s">
        <v>75</v>
      </c>
      <c r="C75" s="188">
        <f t="shared" si="22"/>
        <v>0</v>
      </c>
      <c r="D75" s="130">
        <f>SUM(D76,D79)</f>
        <v>0</v>
      </c>
      <c r="E75" s="38">
        <f t="shared" ref="E75" si="49">SUM(E76,E79)</f>
        <v>0</v>
      </c>
      <c r="F75" s="1170">
        <f>SUM(F76,F79)</f>
        <v>0</v>
      </c>
      <c r="G75" s="228">
        <f>SUM(G76,G79)</f>
        <v>0</v>
      </c>
      <c r="H75" s="38">
        <f t="shared" ref="H75:O75" si="50">SUM(H76,H79)</f>
        <v>0</v>
      </c>
      <c r="I75" s="1171">
        <f t="shared" si="50"/>
        <v>0</v>
      </c>
      <c r="J75" s="130">
        <f t="shared" si="50"/>
        <v>0</v>
      </c>
      <c r="K75" s="38">
        <f t="shared" si="50"/>
        <v>0</v>
      </c>
      <c r="L75" s="175">
        <f t="shared" si="50"/>
        <v>0</v>
      </c>
      <c r="M75" s="228">
        <f t="shared" si="50"/>
        <v>0</v>
      </c>
      <c r="N75" s="38">
        <f t="shared" si="50"/>
        <v>0</v>
      </c>
      <c r="O75" s="123">
        <f t="shared" si="50"/>
        <v>0</v>
      </c>
      <c r="P75" s="898"/>
    </row>
    <row r="76" spans="1:16" ht="24" hidden="1" x14ac:dyDescent="0.25">
      <c r="A76" s="886">
        <v>2110</v>
      </c>
      <c r="B76" s="40" t="s">
        <v>76</v>
      </c>
      <c r="C76" s="189">
        <f t="shared" si="22"/>
        <v>0</v>
      </c>
      <c r="D76" s="131">
        <f>SUM(D77:D78)</f>
        <v>0</v>
      </c>
      <c r="E76" s="79">
        <f t="shared" ref="E76" si="51">SUM(E77:E78)</f>
        <v>0</v>
      </c>
      <c r="F76" s="1179">
        <f>SUM(F77:F78)</f>
        <v>0</v>
      </c>
      <c r="G76" s="233">
        <f>SUM(G77:G78)</f>
        <v>0</v>
      </c>
      <c r="H76" s="79">
        <f t="shared" ref="H76:O76" si="52">SUM(H77:H78)</f>
        <v>0</v>
      </c>
      <c r="I76" s="1180">
        <f t="shared" si="52"/>
        <v>0</v>
      </c>
      <c r="J76" s="131">
        <f t="shared" si="52"/>
        <v>0</v>
      </c>
      <c r="K76" s="79">
        <f t="shared" si="52"/>
        <v>0</v>
      </c>
      <c r="L76" s="176">
        <f t="shared" si="52"/>
        <v>0</v>
      </c>
      <c r="M76" s="233">
        <f t="shared" si="52"/>
        <v>0</v>
      </c>
      <c r="N76" s="79">
        <f t="shared" si="52"/>
        <v>0</v>
      </c>
      <c r="O76" s="90">
        <f t="shared" si="52"/>
        <v>0</v>
      </c>
      <c r="P76" s="900"/>
    </row>
    <row r="77" spans="1:16" hidden="1" x14ac:dyDescent="0.25">
      <c r="A77" s="30">
        <v>2111</v>
      </c>
      <c r="B77" s="43" t="s">
        <v>77</v>
      </c>
      <c r="C77" s="190">
        <f t="shared" si="22"/>
        <v>0</v>
      </c>
      <c r="D77" s="264">
        <v>0</v>
      </c>
      <c r="E77" s="45"/>
      <c r="F77" s="928">
        <f t="shared" ref="F77:F78" si="53">D77+E77</f>
        <v>0</v>
      </c>
      <c r="G77" s="230">
        <v>0</v>
      </c>
      <c r="H77" s="45"/>
      <c r="I77" s="1174">
        <f t="shared" ref="I77:I78" si="54">G77+H77</f>
        <v>0</v>
      </c>
      <c r="J77" s="264"/>
      <c r="K77" s="45"/>
      <c r="L77" s="700">
        <f t="shared" ref="L77:L78" si="55">J77+K77</f>
        <v>0</v>
      </c>
      <c r="M77" s="230"/>
      <c r="N77" s="45"/>
      <c r="O77" s="705">
        <f t="shared" ref="O77:O78" si="56">M77+N77</f>
        <v>0</v>
      </c>
      <c r="P77" s="291"/>
    </row>
    <row r="78" spans="1:16" hidden="1" x14ac:dyDescent="0.25">
      <c r="A78" s="30">
        <v>2112</v>
      </c>
      <c r="B78" s="43" t="s">
        <v>78</v>
      </c>
      <c r="C78" s="190">
        <f t="shared" si="22"/>
        <v>0</v>
      </c>
      <c r="D78" s="264">
        <v>0</v>
      </c>
      <c r="E78" s="45"/>
      <c r="F78" s="928">
        <f t="shared" si="53"/>
        <v>0</v>
      </c>
      <c r="G78" s="230">
        <v>0</v>
      </c>
      <c r="H78" s="45"/>
      <c r="I78" s="1174">
        <f t="shared" si="54"/>
        <v>0</v>
      </c>
      <c r="J78" s="264"/>
      <c r="K78" s="45"/>
      <c r="L78" s="700">
        <f t="shared" si="55"/>
        <v>0</v>
      </c>
      <c r="M78" s="230"/>
      <c r="N78" s="45"/>
      <c r="O78" s="705">
        <f t="shared" si="56"/>
        <v>0</v>
      </c>
      <c r="P78" s="291"/>
    </row>
    <row r="79" spans="1:16" ht="24" hidden="1" x14ac:dyDescent="0.25">
      <c r="A79" s="75">
        <v>2120</v>
      </c>
      <c r="B79" s="43" t="s">
        <v>79</v>
      </c>
      <c r="C79" s="190">
        <f t="shared" si="22"/>
        <v>0</v>
      </c>
      <c r="D79" s="132">
        <f>SUM(D80:D81)</f>
        <v>0</v>
      </c>
      <c r="E79" s="76">
        <f t="shared" ref="E79" si="57">SUM(E80:E81)</f>
        <v>0</v>
      </c>
      <c r="F79" s="1175">
        <f>SUM(F80:F81)</f>
        <v>0</v>
      </c>
      <c r="G79" s="231">
        <f>SUM(G80:G81)</f>
        <v>0</v>
      </c>
      <c r="H79" s="76">
        <f t="shared" ref="H79:O79" si="58">SUM(H80:H81)</f>
        <v>0</v>
      </c>
      <c r="I79" s="1176">
        <f t="shared" si="58"/>
        <v>0</v>
      </c>
      <c r="J79" s="132">
        <f t="shared" si="58"/>
        <v>0</v>
      </c>
      <c r="K79" s="76">
        <f t="shared" si="58"/>
        <v>0</v>
      </c>
      <c r="L79" s="95">
        <f t="shared" si="58"/>
        <v>0</v>
      </c>
      <c r="M79" s="231">
        <f t="shared" si="58"/>
        <v>0</v>
      </c>
      <c r="N79" s="76">
        <f t="shared" si="58"/>
        <v>0</v>
      </c>
      <c r="O79" s="91">
        <f t="shared" si="58"/>
        <v>0</v>
      </c>
      <c r="P79" s="899"/>
    </row>
    <row r="80" spans="1:16" hidden="1" x14ac:dyDescent="0.25">
      <c r="A80" s="30">
        <v>2121</v>
      </c>
      <c r="B80" s="43" t="s">
        <v>77</v>
      </c>
      <c r="C80" s="190">
        <f t="shared" si="22"/>
        <v>0</v>
      </c>
      <c r="D80" s="264">
        <v>0</v>
      </c>
      <c r="E80" s="45"/>
      <c r="F80" s="928">
        <f t="shared" ref="F80:F81" si="59">D80+E80</f>
        <v>0</v>
      </c>
      <c r="G80" s="230">
        <v>0</v>
      </c>
      <c r="H80" s="45"/>
      <c r="I80" s="1174">
        <f t="shared" ref="I80:I81" si="60">G80+H80</f>
        <v>0</v>
      </c>
      <c r="J80" s="264"/>
      <c r="K80" s="45"/>
      <c r="L80" s="700">
        <f t="shared" ref="L80:L81" si="61">J80+K80</f>
        <v>0</v>
      </c>
      <c r="M80" s="230"/>
      <c r="N80" s="45"/>
      <c r="O80" s="705">
        <f t="shared" ref="O80:O81" si="62">M80+N80</f>
        <v>0</v>
      </c>
      <c r="P80" s="291"/>
    </row>
    <row r="81" spans="1:16" hidden="1" x14ac:dyDescent="0.25">
      <c r="A81" s="30">
        <v>2122</v>
      </c>
      <c r="B81" s="43" t="s">
        <v>78</v>
      </c>
      <c r="C81" s="190">
        <f t="shared" si="22"/>
        <v>0</v>
      </c>
      <c r="D81" s="264">
        <v>0</v>
      </c>
      <c r="E81" s="45"/>
      <c r="F81" s="928">
        <f t="shared" si="59"/>
        <v>0</v>
      </c>
      <c r="G81" s="230">
        <v>0</v>
      </c>
      <c r="H81" s="45"/>
      <c r="I81" s="1174">
        <f t="shared" si="60"/>
        <v>0</v>
      </c>
      <c r="J81" s="264"/>
      <c r="K81" s="45"/>
      <c r="L81" s="700">
        <f t="shared" si="61"/>
        <v>0</v>
      </c>
      <c r="M81" s="230"/>
      <c r="N81" s="45"/>
      <c r="O81" s="705">
        <f t="shared" si="62"/>
        <v>0</v>
      </c>
      <c r="P81" s="291"/>
    </row>
    <row r="82" spans="1:16" hidden="1" x14ac:dyDescent="0.25">
      <c r="A82" s="35">
        <v>2200</v>
      </c>
      <c r="B82" s="72" t="s">
        <v>80</v>
      </c>
      <c r="C82" s="898">
        <f t="shared" si="22"/>
        <v>0</v>
      </c>
      <c r="D82" s="228">
        <f>SUM(D83,D88,D94,D102,D111,D115,D121,D127)</f>
        <v>0</v>
      </c>
      <c r="E82" s="38">
        <f t="shared" ref="E82" si="63">SUM(E83,E88,E94,E102,E111,E115,E121,E127)</f>
        <v>0</v>
      </c>
      <c r="F82" s="1170">
        <f>SUM(F83,F88,F94,F102,F111,F115,F121,F127)</f>
        <v>0</v>
      </c>
      <c r="G82" s="228">
        <f>SUM(G83,G88,G94,G102,G111,G115,G121,G127)</f>
        <v>0</v>
      </c>
      <c r="H82" s="38">
        <f t="shared" ref="H82:O82" si="64">SUM(H83,H88,H94,H102,H111,H115,H121,H127)</f>
        <v>0</v>
      </c>
      <c r="I82" s="1170">
        <f t="shared" si="64"/>
        <v>0</v>
      </c>
      <c r="J82" s="228">
        <f t="shared" si="64"/>
        <v>0</v>
      </c>
      <c r="K82" s="38">
        <f t="shared" si="64"/>
        <v>0</v>
      </c>
      <c r="L82" s="175">
        <f t="shared" si="64"/>
        <v>0</v>
      </c>
      <c r="M82" s="228">
        <f t="shared" si="64"/>
        <v>0</v>
      </c>
      <c r="N82" s="38">
        <f t="shared" si="64"/>
        <v>0</v>
      </c>
      <c r="O82" s="175">
        <f t="shared" si="64"/>
        <v>0</v>
      </c>
      <c r="P82" s="1181"/>
    </row>
    <row r="83" spans="1:16" hidden="1" x14ac:dyDescent="0.25">
      <c r="A83" s="73">
        <v>2210</v>
      </c>
      <c r="B83" s="58" t="s">
        <v>81</v>
      </c>
      <c r="C83" s="195">
        <f t="shared" si="22"/>
        <v>0</v>
      </c>
      <c r="D83" s="86">
        <f>SUM(D84:D87)</f>
        <v>0</v>
      </c>
      <c r="E83" s="74">
        <f t="shared" ref="E83" si="65">SUM(E84:E87)</f>
        <v>0</v>
      </c>
      <c r="F83" s="1172">
        <f>SUM(F84:F87)</f>
        <v>0</v>
      </c>
      <c r="G83" s="229">
        <f>SUM(G84:G87)</f>
        <v>0</v>
      </c>
      <c r="H83" s="74">
        <f t="shared" ref="H83:O83" si="66">SUM(H84:H87)</f>
        <v>0</v>
      </c>
      <c r="I83" s="1173">
        <f t="shared" si="66"/>
        <v>0</v>
      </c>
      <c r="J83" s="86">
        <f t="shared" si="66"/>
        <v>0</v>
      </c>
      <c r="K83" s="74">
        <f t="shared" si="66"/>
        <v>0</v>
      </c>
      <c r="L83" s="174">
        <f t="shared" si="66"/>
        <v>0</v>
      </c>
      <c r="M83" s="229">
        <f t="shared" si="66"/>
        <v>0</v>
      </c>
      <c r="N83" s="74">
        <f t="shared" si="66"/>
        <v>0</v>
      </c>
      <c r="O83" s="154">
        <f t="shared" si="66"/>
        <v>0</v>
      </c>
      <c r="P83" s="907"/>
    </row>
    <row r="84" spans="1:16" hidden="1" x14ac:dyDescent="0.25">
      <c r="A84" s="27">
        <v>2211</v>
      </c>
      <c r="B84" s="40" t="s">
        <v>82</v>
      </c>
      <c r="C84" s="189">
        <f t="shared" si="22"/>
        <v>0</v>
      </c>
      <c r="D84" s="263">
        <v>0</v>
      </c>
      <c r="E84" s="42"/>
      <c r="F84" s="930">
        <f t="shared" ref="F84:F87" si="67">D84+E84</f>
        <v>0</v>
      </c>
      <c r="G84" s="220">
        <v>0</v>
      </c>
      <c r="H84" s="42"/>
      <c r="I84" s="1158">
        <f t="shared" ref="I84:I87" si="68">G84+H84</f>
        <v>0</v>
      </c>
      <c r="J84" s="263"/>
      <c r="K84" s="42"/>
      <c r="L84" s="699">
        <f t="shared" ref="L84:L87" si="69">J84+K84</f>
        <v>0</v>
      </c>
      <c r="M84" s="220"/>
      <c r="N84" s="42"/>
      <c r="O84" s="703">
        <f t="shared" ref="O84:O87" si="70">M84+N84</f>
        <v>0</v>
      </c>
      <c r="P84" s="290"/>
    </row>
    <row r="85" spans="1:16" ht="36" hidden="1" x14ac:dyDescent="0.25">
      <c r="A85" s="30">
        <v>2212</v>
      </c>
      <c r="B85" s="43" t="s">
        <v>83</v>
      </c>
      <c r="C85" s="190">
        <f t="shared" si="22"/>
        <v>0</v>
      </c>
      <c r="D85" s="264">
        <v>0</v>
      </c>
      <c r="E85" s="45"/>
      <c r="F85" s="928">
        <f t="shared" si="67"/>
        <v>0</v>
      </c>
      <c r="G85" s="230">
        <v>0</v>
      </c>
      <c r="H85" s="45"/>
      <c r="I85" s="1174">
        <f t="shared" si="68"/>
        <v>0</v>
      </c>
      <c r="J85" s="264"/>
      <c r="K85" s="45"/>
      <c r="L85" s="700">
        <f t="shared" si="69"/>
        <v>0</v>
      </c>
      <c r="M85" s="230"/>
      <c r="N85" s="45"/>
      <c r="O85" s="705">
        <f t="shared" si="70"/>
        <v>0</v>
      </c>
      <c r="P85" s="291"/>
    </row>
    <row r="86" spans="1:16" ht="24" hidden="1" x14ac:dyDescent="0.25">
      <c r="A86" s="30">
        <v>2214</v>
      </c>
      <c r="B86" s="43" t="s">
        <v>84</v>
      </c>
      <c r="C86" s="190">
        <f t="shared" si="22"/>
        <v>0</v>
      </c>
      <c r="D86" s="264">
        <v>0</v>
      </c>
      <c r="E86" s="45"/>
      <c r="F86" s="928">
        <f t="shared" si="67"/>
        <v>0</v>
      </c>
      <c r="G86" s="230">
        <v>0</v>
      </c>
      <c r="H86" s="45"/>
      <c r="I86" s="1174">
        <f t="shared" si="68"/>
        <v>0</v>
      </c>
      <c r="J86" s="264"/>
      <c r="K86" s="45"/>
      <c r="L86" s="700">
        <f t="shared" si="69"/>
        <v>0</v>
      </c>
      <c r="M86" s="230"/>
      <c r="N86" s="45"/>
      <c r="O86" s="705">
        <f t="shared" si="70"/>
        <v>0</v>
      </c>
      <c r="P86" s="291"/>
    </row>
    <row r="87" spans="1:16" hidden="1" x14ac:dyDescent="0.25">
      <c r="A87" s="30">
        <v>2219</v>
      </c>
      <c r="B87" s="43" t="s">
        <v>85</v>
      </c>
      <c r="C87" s="190">
        <f t="shared" si="22"/>
        <v>0</v>
      </c>
      <c r="D87" s="264">
        <v>0</v>
      </c>
      <c r="E87" s="45"/>
      <c r="F87" s="928">
        <f t="shared" si="67"/>
        <v>0</v>
      </c>
      <c r="G87" s="230">
        <v>0</v>
      </c>
      <c r="H87" s="45"/>
      <c r="I87" s="1174">
        <f t="shared" si="68"/>
        <v>0</v>
      </c>
      <c r="J87" s="264"/>
      <c r="K87" s="45"/>
      <c r="L87" s="700">
        <f t="shared" si="69"/>
        <v>0</v>
      </c>
      <c r="M87" s="230"/>
      <c r="N87" s="45"/>
      <c r="O87" s="705">
        <f t="shared" si="70"/>
        <v>0</v>
      </c>
      <c r="P87" s="291"/>
    </row>
    <row r="88" spans="1:16" hidden="1" x14ac:dyDescent="0.25">
      <c r="A88" s="75">
        <v>2220</v>
      </c>
      <c r="B88" s="43" t="s">
        <v>86</v>
      </c>
      <c r="C88" s="190">
        <f t="shared" si="22"/>
        <v>0</v>
      </c>
      <c r="D88" s="132">
        <f>SUM(D89:D93)</f>
        <v>0</v>
      </c>
      <c r="E88" s="76">
        <f t="shared" ref="E88" si="71">SUM(E89:E93)</f>
        <v>0</v>
      </c>
      <c r="F88" s="1175">
        <f>SUM(F89:F93)</f>
        <v>0</v>
      </c>
      <c r="G88" s="231">
        <f>SUM(G89:G93)</f>
        <v>0</v>
      </c>
      <c r="H88" s="76">
        <f t="shared" ref="H88:O88" si="72">SUM(H89:H93)</f>
        <v>0</v>
      </c>
      <c r="I88" s="1176">
        <f t="shared" si="72"/>
        <v>0</v>
      </c>
      <c r="J88" s="132">
        <f t="shared" si="72"/>
        <v>0</v>
      </c>
      <c r="K88" s="76">
        <f t="shared" si="72"/>
        <v>0</v>
      </c>
      <c r="L88" s="95">
        <f t="shared" si="72"/>
        <v>0</v>
      </c>
      <c r="M88" s="231">
        <f t="shared" si="72"/>
        <v>0</v>
      </c>
      <c r="N88" s="76">
        <f t="shared" si="72"/>
        <v>0</v>
      </c>
      <c r="O88" s="91">
        <f t="shared" si="72"/>
        <v>0</v>
      </c>
      <c r="P88" s="899"/>
    </row>
    <row r="89" spans="1:16" hidden="1" x14ac:dyDescent="0.25">
      <c r="A89" s="30">
        <v>2221</v>
      </c>
      <c r="B89" s="43" t="s">
        <v>305</v>
      </c>
      <c r="C89" s="190">
        <f t="shared" si="22"/>
        <v>0</v>
      </c>
      <c r="D89" s="264">
        <v>0</v>
      </c>
      <c r="E89" s="45"/>
      <c r="F89" s="928">
        <f t="shared" ref="F89:F93" si="73">D89+E89</f>
        <v>0</v>
      </c>
      <c r="G89" s="230">
        <v>0</v>
      </c>
      <c r="H89" s="45"/>
      <c r="I89" s="1174">
        <f t="shared" ref="I89:I93" si="74">G89+H89</f>
        <v>0</v>
      </c>
      <c r="J89" s="264"/>
      <c r="K89" s="45"/>
      <c r="L89" s="700">
        <f t="shared" ref="L89:L93" si="75">J89+K89</f>
        <v>0</v>
      </c>
      <c r="M89" s="230"/>
      <c r="N89" s="45"/>
      <c r="O89" s="705">
        <f t="shared" ref="O89:O93" si="76">M89+N89</f>
        <v>0</v>
      </c>
      <c r="P89" s="291"/>
    </row>
    <row r="90" spans="1:16" hidden="1" x14ac:dyDescent="0.25">
      <c r="A90" s="30">
        <v>2222</v>
      </c>
      <c r="B90" s="43" t="s">
        <v>87</v>
      </c>
      <c r="C90" s="190">
        <f t="shared" si="22"/>
        <v>0</v>
      </c>
      <c r="D90" s="264">
        <v>0</v>
      </c>
      <c r="E90" s="45"/>
      <c r="F90" s="928">
        <f t="shared" si="73"/>
        <v>0</v>
      </c>
      <c r="G90" s="230">
        <v>0</v>
      </c>
      <c r="H90" s="45"/>
      <c r="I90" s="1174">
        <f t="shared" si="74"/>
        <v>0</v>
      </c>
      <c r="J90" s="264"/>
      <c r="K90" s="45"/>
      <c r="L90" s="700">
        <f t="shared" si="75"/>
        <v>0</v>
      </c>
      <c r="M90" s="230"/>
      <c r="N90" s="45"/>
      <c r="O90" s="705">
        <f t="shared" si="76"/>
        <v>0</v>
      </c>
      <c r="P90" s="291"/>
    </row>
    <row r="91" spans="1:16" hidden="1" x14ac:dyDescent="0.25">
      <c r="A91" s="30">
        <v>2223</v>
      </c>
      <c r="B91" s="43" t="s">
        <v>88</v>
      </c>
      <c r="C91" s="190">
        <f t="shared" si="22"/>
        <v>0</v>
      </c>
      <c r="D91" s="264">
        <v>0</v>
      </c>
      <c r="E91" s="45"/>
      <c r="F91" s="928">
        <f t="shared" si="73"/>
        <v>0</v>
      </c>
      <c r="G91" s="230">
        <v>0</v>
      </c>
      <c r="H91" s="45"/>
      <c r="I91" s="1174">
        <f t="shared" si="74"/>
        <v>0</v>
      </c>
      <c r="J91" s="264"/>
      <c r="K91" s="45"/>
      <c r="L91" s="700">
        <f t="shared" si="75"/>
        <v>0</v>
      </c>
      <c r="M91" s="230"/>
      <c r="N91" s="45"/>
      <c r="O91" s="705">
        <f t="shared" si="76"/>
        <v>0</v>
      </c>
      <c r="P91" s="291"/>
    </row>
    <row r="92" spans="1:16" ht="36" hidden="1" x14ac:dyDescent="0.25">
      <c r="A92" s="30">
        <v>2224</v>
      </c>
      <c r="B92" s="43" t="s">
        <v>89</v>
      </c>
      <c r="C92" s="190">
        <f t="shared" si="22"/>
        <v>0</v>
      </c>
      <c r="D92" s="264">
        <v>0</v>
      </c>
      <c r="E92" s="45"/>
      <c r="F92" s="928">
        <f t="shared" si="73"/>
        <v>0</v>
      </c>
      <c r="G92" s="230">
        <v>0</v>
      </c>
      <c r="H92" s="45"/>
      <c r="I92" s="1174">
        <f t="shared" si="74"/>
        <v>0</v>
      </c>
      <c r="J92" s="264"/>
      <c r="K92" s="45"/>
      <c r="L92" s="700">
        <f t="shared" si="75"/>
        <v>0</v>
      </c>
      <c r="M92" s="230"/>
      <c r="N92" s="45"/>
      <c r="O92" s="705">
        <f t="shared" si="76"/>
        <v>0</v>
      </c>
      <c r="P92" s="291"/>
    </row>
    <row r="93" spans="1:16" ht="24" hidden="1" x14ac:dyDescent="0.25">
      <c r="A93" s="30">
        <v>2229</v>
      </c>
      <c r="B93" s="43" t="s">
        <v>90</v>
      </c>
      <c r="C93" s="190">
        <f t="shared" si="22"/>
        <v>0</v>
      </c>
      <c r="D93" s="264">
        <v>0</v>
      </c>
      <c r="E93" s="45"/>
      <c r="F93" s="928">
        <f t="shared" si="73"/>
        <v>0</v>
      </c>
      <c r="G93" s="230">
        <v>0</v>
      </c>
      <c r="H93" s="45"/>
      <c r="I93" s="1174">
        <f t="shared" si="74"/>
        <v>0</v>
      </c>
      <c r="J93" s="264"/>
      <c r="K93" s="45"/>
      <c r="L93" s="700">
        <f t="shared" si="75"/>
        <v>0</v>
      </c>
      <c r="M93" s="230"/>
      <c r="N93" s="45"/>
      <c r="O93" s="705">
        <f t="shared" si="76"/>
        <v>0</v>
      </c>
      <c r="P93" s="291"/>
    </row>
    <row r="94" spans="1:16" ht="24" hidden="1" x14ac:dyDescent="0.25">
      <c r="A94" s="75">
        <v>2230</v>
      </c>
      <c r="B94" s="43" t="s">
        <v>91</v>
      </c>
      <c r="C94" s="899">
        <f t="shared" si="22"/>
        <v>0</v>
      </c>
      <c r="D94" s="231">
        <f>SUM(D95:D101)</f>
        <v>0</v>
      </c>
      <c r="E94" s="76">
        <f t="shared" ref="E94" si="77">SUM(E95:E101)</f>
        <v>0</v>
      </c>
      <c r="F94" s="1175">
        <f>SUM(F95:F101)</f>
        <v>0</v>
      </c>
      <c r="G94" s="231">
        <f>SUM(G95:G101)</f>
        <v>0</v>
      </c>
      <c r="H94" s="76">
        <f t="shared" ref="H94:N94" si="78">SUM(H95:H101)</f>
        <v>0</v>
      </c>
      <c r="I94" s="1175">
        <f t="shared" si="78"/>
        <v>0</v>
      </c>
      <c r="J94" s="231">
        <f t="shared" si="78"/>
        <v>0</v>
      </c>
      <c r="K94" s="76">
        <f t="shared" si="78"/>
        <v>0</v>
      </c>
      <c r="L94" s="95">
        <f t="shared" si="78"/>
        <v>0</v>
      </c>
      <c r="M94" s="231">
        <f t="shared" si="78"/>
        <v>0</v>
      </c>
      <c r="N94" s="76">
        <f t="shared" si="78"/>
        <v>0</v>
      </c>
      <c r="O94" s="95">
        <f>SUM(O95:O101)</f>
        <v>0</v>
      </c>
      <c r="P94" s="1175"/>
    </row>
    <row r="95" spans="1:16" hidden="1" x14ac:dyDescent="0.25">
      <c r="A95" s="30">
        <v>2231</v>
      </c>
      <c r="B95" s="43" t="s">
        <v>92</v>
      </c>
      <c r="C95" s="190">
        <f t="shared" si="22"/>
        <v>0</v>
      </c>
      <c r="D95" s="264">
        <v>0</v>
      </c>
      <c r="E95" s="45"/>
      <c r="F95" s="928">
        <f t="shared" ref="F95:F101" si="79">D95+E95</f>
        <v>0</v>
      </c>
      <c r="G95" s="230">
        <v>0</v>
      </c>
      <c r="H95" s="45"/>
      <c r="I95" s="1174">
        <f t="shared" ref="I95:I101" si="80">G95+H95</f>
        <v>0</v>
      </c>
      <c r="J95" s="264"/>
      <c r="K95" s="45"/>
      <c r="L95" s="700">
        <f t="shared" ref="L95:L101" si="81">J95+K95</f>
        <v>0</v>
      </c>
      <c r="M95" s="230"/>
      <c r="N95" s="45"/>
      <c r="O95" s="705">
        <f t="shared" ref="O95:O101" si="82">M95+N95</f>
        <v>0</v>
      </c>
      <c r="P95" s="291"/>
    </row>
    <row r="96" spans="1:16" ht="24" hidden="1" x14ac:dyDescent="0.25">
      <c r="A96" s="30">
        <v>2232</v>
      </c>
      <c r="B96" s="43" t="s">
        <v>93</v>
      </c>
      <c r="C96" s="899">
        <f t="shared" si="22"/>
        <v>0</v>
      </c>
      <c r="D96" s="230">
        <v>0</v>
      </c>
      <c r="E96" s="45"/>
      <c r="F96" s="928">
        <f t="shared" si="79"/>
        <v>0</v>
      </c>
      <c r="G96" s="230">
        <v>0</v>
      </c>
      <c r="H96" s="45"/>
      <c r="I96" s="928">
        <f t="shared" si="80"/>
        <v>0</v>
      </c>
      <c r="J96" s="230"/>
      <c r="K96" s="45"/>
      <c r="L96" s="700">
        <f t="shared" si="81"/>
        <v>0</v>
      </c>
      <c r="M96" s="230"/>
      <c r="N96" s="45"/>
      <c r="O96" s="700">
        <f t="shared" si="82"/>
        <v>0</v>
      </c>
      <c r="P96" s="928"/>
    </row>
    <row r="97" spans="1:16" hidden="1" x14ac:dyDescent="0.25">
      <c r="A97" s="27">
        <v>2233</v>
      </c>
      <c r="B97" s="40" t="s">
        <v>94</v>
      </c>
      <c r="C97" s="189">
        <f t="shared" si="22"/>
        <v>0</v>
      </c>
      <c r="D97" s="263">
        <v>0</v>
      </c>
      <c r="E97" s="42"/>
      <c r="F97" s="930">
        <f t="shared" si="79"/>
        <v>0</v>
      </c>
      <c r="G97" s="220">
        <v>0</v>
      </c>
      <c r="H97" s="42"/>
      <c r="I97" s="1158">
        <f t="shared" si="80"/>
        <v>0</v>
      </c>
      <c r="J97" s="263"/>
      <c r="K97" s="42"/>
      <c r="L97" s="699">
        <f t="shared" si="81"/>
        <v>0</v>
      </c>
      <c r="M97" s="220"/>
      <c r="N97" s="42"/>
      <c r="O97" s="703">
        <f t="shared" si="82"/>
        <v>0</v>
      </c>
      <c r="P97" s="290"/>
    </row>
    <row r="98" spans="1:16" ht="24" hidden="1" x14ac:dyDescent="0.25">
      <c r="A98" s="30">
        <v>2234</v>
      </c>
      <c r="B98" s="43" t="s">
        <v>95</v>
      </c>
      <c r="C98" s="190">
        <f t="shared" si="22"/>
        <v>0</v>
      </c>
      <c r="D98" s="264">
        <v>0</v>
      </c>
      <c r="E98" s="45"/>
      <c r="F98" s="928">
        <f t="shared" si="79"/>
        <v>0</v>
      </c>
      <c r="G98" s="230">
        <v>0</v>
      </c>
      <c r="H98" s="45"/>
      <c r="I98" s="1174">
        <f t="shared" si="80"/>
        <v>0</v>
      </c>
      <c r="J98" s="264"/>
      <c r="K98" s="45"/>
      <c r="L98" s="700">
        <f t="shared" si="81"/>
        <v>0</v>
      </c>
      <c r="M98" s="230"/>
      <c r="N98" s="45"/>
      <c r="O98" s="705">
        <f t="shared" si="82"/>
        <v>0</v>
      </c>
      <c r="P98" s="291"/>
    </row>
    <row r="99" spans="1:16" ht="24" hidden="1" x14ac:dyDescent="0.25">
      <c r="A99" s="30">
        <v>2235</v>
      </c>
      <c r="B99" s="43" t="s">
        <v>96</v>
      </c>
      <c r="C99" s="190">
        <f t="shared" si="22"/>
        <v>0</v>
      </c>
      <c r="D99" s="264">
        <v>0</v>
      </c>
      <c r="E99" s="45"/>
      <c r="F99" s="928">
        <f t="shared" si="79"/>
        <v>0</v>
      </c>
      <c r="G99" s="230">
        <v>0</v>
      </c>
      <c r="H99" s="45"/>
      <c r="I99" s="1174">
        <f t="shared" si="80"/>
        <v>0</v>
      </c>
      <c r="J99" s="264"/>
      <c r="K99" s="45"/>
      <c r="L99" s="700">
        <f t="shared" si="81"/>
        <v>0</v>
      </c>
      <c r="M99" s="230"/>
      <c r="N99" s="45"/>
      <c r="O99" s="705">
        <f t="shared" si="82"/>
        <v>0</v>
      </c>
      <c r="P99" s="291"/>
    </row>
    <row r="100" spans="1:16" hidden="1" x14ac:dyDescent="0.25">
      <c r="A100" s="30">
        <v>2236</v>
      </c>
      <c r="B100" s="43" t="s">
        <v>97</v>
      </c>
      <c r="C100" s="190">
        <f t="shared" si="22"/>
        <v>0</v>
      </c>
      <c r="D100" s="264">
        <v>0</v>
      </c>
      <c r="E100" s="45"/>
      <c r="F100" s="928">
        <f t="shared" si="79"/>
        <v>0</v>
      </c>
      <c r="G100" s="230">
        <v>0</v>
      </c>
      <c r="H100" s="45"/>
      <c r="I100" s="1174">
        <f t="shared" si="80"/>
        <v>0</v>
      </c>
      <c r="J100" s="264"/>
      <c r="K100" s="45"/>
      <c r="L100" s="700">
        <f t="shared" si="81"/>
        <v>0</v>
      </c>
      <c r="M100" s="230"/>
      <c r="N100" s="45"/>
      <c r="O100" s="705">
        <f t="shared" si="82"/>
        <v>0</v>
      </c>
      <c r="P100" s="291"/>
    </row>
    <row r="101" spans="1:16" hidden="1" x14ac:dyDescent="0.25">
      <c r="A101" s="30">
        <v>2239</v>
      </c>
      <c r="B101" s="43" t="s">
        <v>98</v>
      </c>
      <c r="C101" s="899">
        <f t="shared" si="22"/>
        <v>0</v>
      </c>
      <c r="D101" s="230">
        <v>0</v>
      </c>
      <c r="E101" s="45"/>
      <c r="F101" s="928">
        <f t="shared" si="79"/>
        <v>0</v>
      </c>
      <c r="G101" s="230">
        <v>0</v>
      </c>
      <c r="H101" s="45"/>
      <c r="I101" s="928">
        <f t="shared" si="80"/>
        <v>0</v>
      </c>
      <c r="J101" s="230"/>
      <c r="K101" s="45"/>
      <c r="L101" s="700">
        <f t="shared" si="81"/>
        <v>0</v>
      </c>
      <c r="M101" s="230"/>
      <c r="N101" s="45"/>
      <c r="O101" s="700">
        <f t="shared" si="82"/>
        <v>0</v>
      </c>
      <c r="P101" s="928"/>
    </row>
    <row r="102" spans="1:16" ht="24" hidden="1" x14ac:dyDescent="0.25">
      <c r="A102" s="75">
        <v>2240</v>
      </c>
      <c r="B102" s="43" t="s">
        <v>99</v>
      </c>
      <c r="C102" s="899">
        <f t="shared" si="22"/>
        <v>0</v>
      </c>
      <c r="D102" s="231">
        <f>SUM(D103:D110)</f>
        <v>0</v>
      </c>
      <c r="E102" s="76">
        <f t="shared" ref="E102" si="83">SUM(E103:E110)</f>
        <v>0</v>
      </c>
      <c r="F102" s="1175">
        <f>SUM(F103:F110)</f>
        <v>0</v>
      </c>
      <c r="G102" s="231">
        <f>SUM(G103:G110)</f>
        <v>0</v>
      </c>
      <c r="H102" s="76">
        <f t="shared" ref="H102:N102" si="84">SUM(H103:H110)</f>
        <v>0</v>
      </c>
      <c r="I102" s="1175">
        <f t="shared" si="84"/>
        <v>0</v>
      </c>
      <c r="J102" s="231">
        <f t="shared" si="84"/>
        <v>0</v>
      </c>
      <c r="K102" s="76">
        <f t="shared" si="84"/>
        <v>0</v>
      </c>
      <c r="L102" s="95">
        <f t="shared" si="84"/>
        <v>0</v>
      </c>
      <c r="M102" s="231">
        <f t="shared" si="84"/>
        <v>0</v>
      </c>
      <c r="N102" s="76">
        <f t="shared" si="84"/>
        <v>0</v>
      </c>
      <c r="O102" s="95">
        <f>SUM(O103:O110)</f>
        <v>0</v>
      </c>
      <c r="P102" s="1175"/>
    </row>
    <row r="103" spans="1:16" hidden="1" x14ac:dyDescent="0.25">
      <c r="A103" s="30">
        <v>2241</v>
      </c>
      <c r="B103" s="43" t="s">
        <v>100</v>
      </c>
      <c r="C103" s="190">
        <f t="shared" si="22"/>
        <v>0</v>
      </c>
      <c r="D103" s="264">
        <v>0</v>
      </c>
      <c r="E103" s="45"/>
      <c r="F103" s="928">
        <f t="shared" ref="F103:F110" si="85">D103+E103</f>
        <v>0</v>
      </c>
      <c r="G103" s="230">
        <v>0</v>
      </c>
      <c r="H103" s="45"/>
      <c r="I103" s="1174">
        <f t="shared" ref="I103:I110" si="86">G103+H103</f>
        <v>0</v>
      </c>
      <c r="J103" s="264"/>
      <c r="K103" s="45"/>
      <c r="L103" s="700">
        <f t="shared" ref="L103:L110" si="87">J103+K103</f>
        <v>0</v>
      </c>
      <c r="M103" s="230"/>
      <c r="N103" s="45"/>
      <c r="O103" s="705">
        <f t="shared" ref="O103:O110" si="88">M103+N103</f>
        <v>0</v>
      </c>
      <c r="P103" s="291"/>
    </row>
    <row r="104" spans="1:16" hidden="1" x14ac:dyDescent="0.25">
      <c r="A104" s="30">
        <v>2242</v>
      </c>
      <c r="B104" s="43" t="s">
        <v>101</v>
      </c>
      <c r="C104" s="190">
        <f t="shared" si="22"/>
        <v>0</v>
      </c>
      <c r="D104" s="264">
        <v>0</v>
      </c>
      <c r="E104" s="45"/>
      <c r="F104" s="928">
        <f t="shared" si="85"/>
        <v>0</v>
      </c>
      <c r="G104" s="230">
        <v>0</v>
      </c>
      <c r="H104" s="45"/>
      <c r="I104" s="1174">
        <f t="shared" si="86"/>
        <v>0</v>
      </c>
      <c r="J104" s="264"/>
      <c r="K104" s="45"/>
      <c r="L104" s="700">
        <f t="shared" si="87"/>
        <v>0</v>
      </c>
      <c r="M104" s="230"/>
      <c r="N104" s="45"/>
      <c r="O104" s="705">
        <f t="shared" si="88"/>
        <v>0</v>
      </c>
      <c r="P104" s="291"/>
    </row>
    <row r="105" spans="1:16" ht="24" hidden="1" x14ac:dyDescent="0.25">
      <c r="A105" s="30">
        <v>2243</v>
      </c>
      <c r="B105" s="43" t="s">
        <v>102</v>
      </c>
      <c r="C105" s="190">
        <f t="shared" si="22"/>
        <v>0</v>
      </c>
      <c r="D105" s="264">
        <v>0</v>
      </c>
      <c r="E105" s="45"/>
      <c r="F105" s="928">
        <f t="shared" si="85"/>
        <v>0</v>
      </c>
      <c r="G105" s="230">
        <v>0</v>
      </c>
      <c r="H105" s="45"/>
      <c r="I105" s="1174">
        <f t="shared" si="86"/>
        <v>0</v>
      </c>
      <c r="J105" s="264"/>
      <c r="K105" s="45"/>
      <c r="L105" s="700">
        <f t="shared" si="87"/>
        <v>0</v>
      </c>
      <c r="M105" s="230"/>
      <c r="N105" s="45"/>
      <c r="O105" s="705">
        <f t="shared" si="88"/>
        <v>0</v>
      </c>
      <c r="P105" s="291"/>
    </row>
    <row r="106" spans="1:16" hidden="1" x14ac:dyDescent="0.25">
      <c r="A106" s="30">
        <v>2244</v>
      </c>
      <c r="B106" s="43" t="s">
        <v>103</v>
      </c>
      <c r="C106" s="190">
        <f t="shared" si="22"/>
        <v>0</v>
      </c>
      <c r="D106" s="264">
        <v>0</v>
      </c>
      <c r="E106" s="45"/>
      <c r="F106" s="928">
        <f t="shared" si="85"/>
        <v>0</v>
      </c>
      <c r="G106" s="230">
        <v>0</v>
      </c>
      <c r="H106" s="45"/>
      <c r="I106" s="1174">
        <f t="shared" si="86"/>
        <v>0</v>
      </c>
      <c r="J106" s="264"/>
      <c r="K106" s="45"/>
      <c r="L106" s="700">
        <f t="shared" si="87"/>
        <v>0</v>
      </c>
      <c r="M106" s="230"/>
      <c r="N106" s="45"/>
      <c r="O106" s="705">
        <f t="shared" si="88"/>
        <v>0</v>
      </c>
      <c r="P106" s="291"/>
    </row>
    <row r="107" spans="1:16" hidden="1" x14ac:dyDescent="0.25">
      <c r="A107" s="30">
        <v>2246</v>
      </c>
      <c r="B107" s="43" t="s">
        <v>104</v>
      </c>
      <c r="C107" s="899">
        <f t="shared" si="22"/>
        <v>0</v>
      </c>
      <c r="D107" s="230"/>
      <c r="E107" s="45"/>
      <c r="F107" s="928">
        <f t="shared" si="85"/>
        <v>0</v>
      </c>
      <c r="G107" s="230"/>
      <c r="H107" s="45"/>
      <c r="I107" s="928">
        <f t="shared" si="86"/>
        <v>0</v>
      </c>
      <c r="J107" s="230"/>
      <c r="K107" s="45"/>
      <c r="L107" s="700">
        <f t="shared" si="87"/>
        <v>0</v>
      </c>
      <c r="M107" s="230"/>
      <c r="N107" s="45"/>
      <c r="O107" s="700">
        <f t="shared" si="88"/>
        <v>0</v>
      </c>
      <c r="P107" s="928"/>
    </row>
    <row r="108" spans="1:16" hidden="1" x14ac:dyDescent="0.25">
      <c r="A108" s="30">
        <v>2247</v>
      </c>
      <c r="B108" s="43" t="s">
        <v>105</v>
      </c>
      <c r="C108" s="190">
        <f t="shared" si="22"/>
        <v>0</v>
      </c>
      <c r="D108" s="264">
        <v>0</v>
      </c>
      <c r="E108" s="45"/>
      <c r="F108" s="928">
        <f t="shared" si="85"/>
        <v>0</v>
      </c>
      <c r="G108" s="230">
        <v>0</v>
      </c>
      <c r="H108" s="45"/>
      <c r="I108" s="1174">
        <f t="shared" si="86"/>
        <v>0</v>
      </c>
      <c r="J108" s="264"/>
      <c r="K108" s="45"/>
      <c r="L108" s="700">
        <f t="shared" si="87"/>
        <v>0</v>
      </c>
      <c r="M108" s="230"/>
      <c r="N108" s="45"/>
      <c r="O108" s="705">
        <f t="shared" si="88"/>
        <v>0</v>
      </c>
      <c r="P108" s="291"/>
    </row>
    <row r="109" spans="1:16" ht="24" hidden="1" x14ac:dyDescent="0.25">
      <c r="A109" s="30">
        <v>2248</v>
      </c>
      <c r="B109" s="43" t="s">
        <v>106</v>
      </c>
      <c r="C109" s="190">
        <f t="shared" si="22"/>
        <v>0</v>
      </c>
      <c r="D109" s="264">
        <v>0</v>
      </c>
      <c r="E109" s="45"/>
      <c r="F109" s="928">
        <f t="shared" si="85"/>
        <v>0</v>
      </c>
      <c r="G109" s="230">
        <v>0</v>
      </c>
      <c r="H109" s="45"/>
      <c r="I109" s="1174">
        <f t="shared" si="86"/>
        <v>0</v>
      </c>
      <c r="J109" s="264"/>
      <c r="K109" s="45"/>
      <c r="L109" s="700">
        <f t="shared" si="87"/>
        <v>0</v>
      </c>
      <c r="M109" s="230"/>
      <c r="N109" s="45"/>
      <c r="O109" s="705">
        <f t="shared" si="88"/>
        <v>0</v>
      </c>
      <c r="P109" s="291"/>
    </row>
    <row r="110" spans="1:16" ht="24" hidden="1" x14ac:dyDescent="0.25">
      <c r="A110" s="30">
        <v>2249</v>
      </c>
      <c r="B110" s="43" t="s">
        <v>107</v>
      </c>
      <c r="C110" s="190">
        <f t="shared" si="22"/>
        <v>0</v>
      </c>
      <c r="D110" s="264">
        <v>0</v>
      </c>
      <c r="E110" s="45"/>
      <c r="F110" s="928">
        <f t="shared" si="85"/>
        <v>0</v>
      </c>
      <c r="G110" s="230">
        <v>0</v>
      </c>
      <c r="H110" s="45"/>
      <c r="I110" s="1174">
        <f t="shared" si="86"/>
        <v>0</v>
      </c>
      <c r="J110" s="264"/>
      <c r="K110" s="45"/>
      <c r="L110" s="700">
        <f t="shared" si="87"/>
        <v>0</v>
      </c>
      <c r="M110" s="230"/>
      <c r="N110" s="45"/>
      <c r="O110" s="705">
        <f t="shared" si="88"/>
        <v>0</v>
      </c>
      <c r="P110" s="291"/>
    </row>
    <row r="111" spans="1:16" hidden="1" x14ac:dyDescent="0.25">
      <c r="A111" s="75">
        <v>2250</v>
      </c>
      <c r="B111" s="43" t="s">
        <v>108</v>
      </c>
      <c r="C111" s="190">
        <f t="shared" si="22"/>
        <v>0</v>
      </c>
      <c r="D111" s="132">
        <f>SUM(D112:D114)</f>
        <v>0</v>
      </c>
      <c r="E111" s="76">
        <f t="shared" ref="E111" si="89">SUM(E112:E114)</f>
        <v>0</v>
      </c>
      <c r="F111" s="1175">
        <f>SUM(F112:F114)</f>
        <v>0</v>
      </c>
      <c r="G111" s="231">
        <f>SUM(G112:G114)</f>
        <v>0</v>
      </c>
      <c r="H111" s="76">
        <f t="shared" ref="H111:N111" si="90">SUM(H112:H114)</f>
        <v>0</v>
      </c>
      <c r="I111" s="1176">
        <f t="shared" si="90"/>
        <v>0</v>
      </c>
      <c r="J111" s="132">
        <f t="shared" si="90"/>
        <v>0</v>
      </c>
      <c r="K111" s="76">
        <f t="shared" si="90"/>
        <v>0</v>
      </c>
      <c r="L111" s="95">
        <f t="shared" si="90"/>
        <v>0</v>
      </c>
      <c r="M111" s="231">
        <f t="shared" si="90"/>
        <v>0</v>
      </c>
      <c r="N111" s="76">
        <f t="shared" si="90"/>
        <v>0</v>
      </c>
      <c r="O111" s="91">
        <f>SUM(O112:O114)</f>
        <v>0</v>
      </c>
      <c r="P111" s="899"/>
    </row>
    <row r="112" spans="1:16" hidden="1" x14ac:dyDescent="0.25">
      <c r="A112" s="30">
        <v>2251</v>
      </c>
      <c r="B112" s="43" t="s">
        <v>109</v>
      </c>
      <c r="C112" s="190">
        <f t="shared" si="22"/>
        <v>0</v>
      </c>
      <c r="D112" s="264">
        <v>0</v>
      </c>
      <c r="E112" s="45"/>
      <c r="F112" s="928">
        <f t="shared" ref="F112:F114" si="91">D112+E112</f>
        <v>0</v>
      </c>
      <c r="G112" s="230">
        <v>0</v>
      </c>
      <c r="H112" s="45"/>
      <c r="I112" s="1174">
        <f t="shared" ref="I112:I114" si="92">G112+H112</f>
        <v>0</v>
      </c>
      <c r="J112" s="264"/>
      <c r="K112" s="45"/>
      <c r="L112" s="700">
        <f t="shared" ref="L112:L114" si="93">J112+K112</f>
        <v>0</v>
      </c>
      <c r="M112" s="230"/>
      <c r="N112" s="45"/>
      <c r="O112" s="705">
        <f t="shared" ref="O112:O114" si="94">M112+N112</f>
        <v>0</v>
      </c>
      <c r="P112" s="291"/>
    </row>
    <row r="113" spans="1:16" hidden="1" x14ac:dyDescent="0.25">
      <c r="A113" s="30">
        <v>2252</v>
      </c>
      <c r="B113" s="43" t="s">
        <v>110</v>
      </c>
      <c r="C113" s="190">
        <f t="shared" ref="C113:C176" si="95">SUM(F113,I113,L113,O113)</f>
        <v>0</v>
      </c>
      <c r="D113" s="264">
        <v>0</v>
      </c>
      <c r="E113" s="45"/>
      <c r="F113" s="928">
        <f t="shared" si="91"/>
        <v>0</v>
      </c>
      <c r="G113" s="230">
        <v>0</v>
      </c>
      <c r="H113" s="45"/>
      <c r="I113" s="1174">
        <f t="shared" si="92"/>
        <v>0</v>
      </c>
      <c r="J113" s="264"/>
      <c r="K113" s="45"/>
      <c r="L113" s="700">
        <f t="shared" si="93"/>
        <v>0</v>
      </c>
      <c r="M113" s="230"/>
      <c r="N113" s="45"/>
      <c r="O113" s="705">
        <f t="shared" si="94"/>
        <v>0</v>
      </c>
      <c r="P113" s="291"/>
    </row>
    <row r="114" spans="1:16" hidden="1" x14ac:dyDescent="0.25">
      <c r="A114" s="30">
        <v>2259</v>
      </c>
      <c r="B114" s="43" t="s">
        <v>111</v>
      </c>
      <c r="C114" s="190">
        <f t="shared" si="95"/>
        <v>0</v>
      </c>
      <c r="D114" s="264">
        <v>0</v>
      </c>
      <c r="E114" s="45"/>
      <c r="F114" s="928">
        <f t="shared" si="91"/>
        <v>0</v>
      </c>
      <c r="G114" s="230">
        <v>0</v>
      </c>
      <c r="H114" s="45"/>
      <c r="I114" s="1174">
        <f t="shared" si="92"/>
        <v>0</v>
      </c>
      <c r="J114" s="264"/>
      <c r="K114" s="45"/>
      <c r="L114" s="700">
        <f t="shared" si="93"/>
        <v>0</v>
      </c>
      <c r="M114" s="230"/>
      <c r="N114" s="45"/>
      <c r="O114" s="705">
        <f t="shared" si="94"/>
        <v>0</v>
      </c>
      <c r="P114" s="291"/>
    </row>
    <row r="115" spans="1:16" hidden="1" x14ac:dyDescent="0.25">
      <c r="A115" s="75">
        <v>2260</v>
      </c>
      <c r="B115" s="43" t="s">
        <v>112</v>
      </c>
      <c r="C115" s="190">
        <f t="shared" si="95"/>
        <v>0</v>
      </c>
      <c r="D115" s="132">
        <f>SUM(D116:D120)</f>
        <v>0</v>
      </c>
      <c r="E115" s="76">
        <f t="shared" ref="E115" si="96">SUM(E116:E120)</f>
        <v>0</v>
      </c>
      <c r="F115" s="1175">
        <f>SUM(F116:F120)</f>
        <v>0</v>
      </c>
      <c r="G115" s="231">
        <f>SUM(G116:G120)</f>
        <v>0</v>
      </c>
      <c r="H115" s="76">
        <f t="shared" ref="H115:N115" si="97">SUM(H116:H120)</f>
        <v>0</v>
      </c>
      <c r="I115" s="1176">
        <f t="shared" si="97"/>
        <v>0</v>
      </c>
      <c r="J115" s="132">
        <f t="shared" si="97"/>
        <v>0</v>
      </c>
      <c r="K115" s="76">
        <f t="shared" si="97"/>
        <v>0</v>
      </c>
      <c r="L115" s="95">
        <f t="shared" si="97"/>
        <v>0</v>
      </c>
      <c r="M115" s="231">
        <f t="shared" si="97"/>
        <v>0</v>
      </c>
      <c r="N115" s="76">
        <f t="shared" si="97"/>
        <v>0</v>
      </c>
      <c r="O115" s="91">
        <f>SUM(O116:O120)</f>
        <v>0</v>
      </c>
      <c r="P115" s="899"/>
    </row>
    <row r="116" spans="1:16" hidden="1" x14ac:dyDescent="0.25">
      <c r="A116" s="30">
        <v>2261</v>
      </c>
      <c r="B116" s="43" t="s">
        <v>113</v>
      </c>
      <c r="C116" s="190">
        <f t="shared" si="95"/>
        <v>0</v>
      </c>
      <c r="D116" s="264">
        <v>0</v>
      </c>
      <c r="E116" s="45"/>
      <c r="F116" s="928">
        <f t="shared" ref="F116:F120" si="98">D116+E116</f>
        <v>0</v>
      </c>
      <c r="G116" s="230">
        <v>0</v>
      </c>
      <c r="H116" s="45"/>
      <c r="I116" s="1174">
        <f t="shared" ref="I116:I120" si="99">G116+H116</f>
        <v>0</v>
      </c>
      <c r="J116" s="264"/>
      <c r="K116" s="45"/>
      <c r="L116" s="700">
        <f t="shared" ref="L116:L120" si="100">J116+K116</f>
        <v>0</v>
      </c>
      <c r="M116" s="230"/>
      <c r="N116" s="45"/>
      <c r="O116" s="705">
        <f t="shared" ref="O116:O120" si="101">M116+N116</f>
        <v>0</v>
      </c>
      <c r="P116" s="291"/>
    </row>
    <row r="117" spans="1:16" hidden="1" x14ac:dyDescent="0.25">
      <c r="A117" s="30">
        <v>2262</v>
      </c>
      <c r="B117" s="43" t="s">
        <v>114</v>
      </c>
      <c r="C117" s="190">
        <f t="shared" si="95"/>
        <v>0</v>
      </c>
      <c r="D117" s="264">
        <v>0</v>
      </c>
      <c r="E117" s="45"/>
      <c r="F117" s="928">
        <f t="shared" si="98"/>
        <v>0</v>
      </c>
      <c r="G117" s="230">
        <v>0</v>
      </c>
      <c r="H117" s="45"/>
      <c r="I117" s="1174">
        <f t="shared" si="99"/>
        <v>0</v>
      </c>
      <c r="J117" s="264"/>
      <c r="K117" s="45"/>
      <c r="L117" s="700">
        <f t="shared" si="100"/>
        <v>0</v>
      </c>
      <c r="M117" s="230"/>
      <c r="N117" s="45"/>
      <c r="O117" s="705">
        <f t="shared" si="101"/>
        <v>0</v>
      </c>
      <c r="P117" s="291"/>
    </row>
    <row r="118" spans="1:16" hidden="1" x14ac:dyDescent="0.25">
      <c r="A118" s="30">
        <v>2263</v>
      </c>
      <c r="B118" s="43" t="s">
        <v>115</v>
      </c>
      <c r="C118" s="190">
        <f t="shared" si="95"/>
        <v>0</v>
      </c>
      <c r="D118" s="264">
        <v>0</v>
      </c>
      <c r="E118" s="45"/>
      <c r="F118" s="928">
        <f t="shared" si="98"/>
        <v>0</v>
      </c>
      <c r="G118" s="230">
        <v>0</v>
      </c>
      <c r="H118" s="45"/>
      <c r="I118" s="1174">
        <f t="shared" si="99"/>
        <v>0</v>
      </c>
      <c r="J118" s="264"/>
      <c r="K118" s="45"/>
      <c r="L118" s="700">
        <f t="shared" si="100"/>
        <v>0</v>
      </c>
      <c r="M118" s="230"/>
      <c r="N118" s="45"/>
      <c r="O118" s="705">
        <f t="shared" si="101"/>
        <v>0</v>
      </c>
      <c r="P118" s="291"/>
    </row>
    <row r="119" spans="1:16" hidden="1" x14ac:dyDescent="0.25">
      <c r="A119" s="30">
        <v>2264</v>
      </c>
      <c r="B119" s="43" t="s">
        <v>116</v>
      </c>
      <c r="C119" s="190">
        <f t="shared" si="95"/>
        <v>0</v>
      </c>
      <c r="D119" s="264">
        <v>0</v>
      </c>
      <c r="E119" s="45"/>
      <c r="F119" s="928">
        <f t="shared" si="98"/>
        <v>0</v>
      </c>
      <c r="G119" s="230">
        <v>0</v>
      </c>
      <c r="H119" s="45"/>
      <c r="I119" s="1174">
        <f t="shared" si="99"/>
        <v>0</v>
      </c>
      <c r="J119" s="264"/>
      <c r="K119" s="45"/>
      <c r="L119" s="700">
        <f t="shared" si="100"/>
        <v>0</v>
      </c>
      <c r="M119" s="230"/>
      <c r="N119" s="45"/>
      <c r="O119" s="705">
        <f t="shared" si="101"/>
        <v>0</v>
      </c>
      <c r="P119" s="291"/>
    </row>
    <row r="120" spans="1:16" hidden="1" x14ac:dyDescent="0.25">
      <c r="A120" s="30">
        <v>2269</v>
      </c>
      <c r="B120" s="43" t="s">
        <v>117</v>
      </c>
      <c r="C120" s="190">
        <f t="shared" si="95"/>
        <v>0</v>
      </c>
      <c r="D120" s="264">
        <v>0</v>
      </c>
      <c r="E120" s="45"/>
      <c r="F120" s="928">
        <f t="shared" si="98"/>
        <v>0</v>
      </c>
      <c r="G120" s="230">
        <v>0</v>
      </c>
      <c r="H120" s="45"/>
      <c r="I120" s="1174">
        <f t="shared" si="99"/>
        <v>0</v>
      </c>
      <c r="J120" s="264"/>
      <c r="K120" s="45"/>
      <c r="L120" s="700">
        <f t="shared" si="100"/>
        <v>0</v>
      </c>
      <c r="M120" s="230"/>
      <c r="N120" s="45"/>
      <c r="O120" s="705">
        <f t="shared" si="101"/>
        <v>0</v>
      </c>
      <c r="P120" s="291"/>
    </row>
    <row r="121" spans="1:16" hidden="1" x14ac:dyDescent="0.25">
      <c r="A121" s="75">
        <v>2270</v>
      </c>
      <c r="B121" s="43" t="s">
        <v>118</v>
      </c>
      <c r="C121" s="190">
        <f t="shared" si="95"/>
        <v>0</v>
      </c>
      <c r="D121" s="132">
        <f>SUM(D122:D126)</f>
        <v>0</v>
      </c>
      <c r="E121" s="76">
        <f t="shared" ref="E121" si="102">SUM(E122:E126)</f>
        <v>0</v>
      </c>
      <c r="F121" s="1175">
        <f>SUM(F122:F126)</f>
        <v>0</v>
      </c>
      <c r="G121" s="231">
        <f>SUM(G122:G126)</f>
        <v>0</v>
      </c>
      <c r="H121" s="76">
        <f t="shared" ref="H121:N121" si="103">SUM(H122:H126)</f>
        <v>0</v>
      </c>
      <c r="I121" s="1176">
        <f t="shared" si="103"/>
        <v>0</v>
      </c>
      <c r="J121" s="132">
        <f t="shared" si="103"/>
        <v>0</v>
      </c>
      <c r="K121" s="76">
        <f t="shared" si="103"/>
        <v>0</v>
      </c>
      <c r="L121" s="95">
        <f t="shared" si="103"/>
        <v>0</v>
      </c>
      <c r="M121" s="231">
        <f t="shared" si="103"/>
        <v>0</v>
      </c>
      <c r="N121" s="76">
        <f t="shared" si="103"/>
        <v>0</v>
      </c>
      <c r="O121" s="91">
        <f>SUM(O122:O126)</f>
        <v>0</v>
      </c>
      <c r="P121" s="899"/>
    </row>
    <row r="122" spans="1:16" hidden="1" x14ac:dyDescent="0.25">
      <c r="A122" s="30">
        <v>2272</v>
      </c>
      <c r="B122" s="94" t="s">
        <v>119</v>
      </c>
      <c r="C122" s="190">
        <f t="shared" si="95"/>
        <v>0</v>
      </c>
      <c r="D122" s="264">
        <v>0</v>
      </c>
      <c r="E122" s="45"/>
      <c r="F122" s="928">
        <f t="shared" ref="F122:F126" si="104">D122+E122</f>
        <v>0</v>
      </c>
      <c r="G122" s="230">
        <v>0</v>
      </c>
      <c r="H122" s="45"/>
      <c r="I122" s="1174">
        <f t="shared" ref="I122:I126" si="105">G122+H122</f>
        <v>0</v>
      </c>
      <c r="J122" s="264"/>
      <c r="K122" s="45"/>
      <c r="L122" s="700">
        <f t="shared" ref="L122:L126" si="106">J122+K122</f>
        <v>0</v>
      </c>
      <c r="M122" s="230"/>
      <c r="N122" s="45"/>
      <c r="O122" s="705">
        <f t="shared" ref="O122:O126" si="107">M122+N122</f>
        <v>0</v>
      </c>
      <c r="P122" s="291"/>
    </row>
    <row r="123" spans="1:16" hidden="1" x14ac:dyDescent="0.25">
      <c r="A123" s="30">
        <v>2274</v>
      </c>
      <c r="B123" s="120" t="s">
        <v>306</v>
      </c>
      <c r="C123" s="190">
        <f t="shared" si="95"/>
        <v>0</v>
      </c>
      <c r="D123" s="264">
        <v>0</v>
      </c>
      <c r="E123" s="45"/>
      <c r="F123" s="928">
        <f t="shared" si="104"/>
        <v>0</v>
      </c>
      <c r="G123" s="230">
        <v>0</v>
      </c>
      <c r="H123" s="45"/>
      <c r="I123" s="1174">
        <f t="shared" si="105"/>
        <v>0</v>
      </c>
      <c r="J123" s="264"/>
      <c r="K123" s="45"/>
      <c r="L123" s="700">
        <f t="shared" si="106"/>
        <v>0</v>
      </c>
      <c r="M123" s="230"/>
      <c r="N123" s="45"/>
      <c r="O123" s="705">
        <f t="shared" si="107"/>
        <v>0</v>
      </c>
      <c r="P123" s="291"/>
    </row>
    <row r="124" spans="1:16" hidden="1" x14ac:dyDescent="0.25">
      <c r="A124" s="30">
        <v>2275</v>
      </c>
      <c r="B124" s="43" t="s">
        <v>120</v>
      </c>
      <c r="C124" s="190">
        <f t="shared" si="95"/>
        <v>0</v>
      </c>
      <c r="D124" s="264">
        <v>0</v>
      </c>
      <c r="E124" s="45"/>
      <c r="F124" s="928">
        <f t="shared" si="104"/>
        <v>0</v>
      </c>
      <c r="G124" s="230">
        <v>0</v>
      </c>
      <c r="H124" s="45"/>
      <c r="I124" s="1174">
        <f t="shared" si="105"/>
        <v>0</v>
      </c>
      <c r="J124" s="264"/>
      <c r="K124" s="45"/>
      <c r="L124" s="700">
        <f t="shared" si="106"/>
        <v>0</v>
      </c>
      <c r="M124" s="230"/>
      <c r="N124" s="45"/>
      <c r="O124" s="705">
        <f t="shared" si="107"/>
        <v>0</v>
      </c>
      <c r="P124" s="291"/>
    </row>
    <row r="125" spans="1:16" ht="24" hidden="1" x14ac:dyDescent="0.25">
      <c r="A125" s="30">
        <v>2276</v>
      </c>
      <c r="B125" s="43" t="s">
        <v>121</v>
      </c>
      <c r="C125" s="190">
        <f t="shared" si="95"/>
        <v>0</v>
      </c>
      <c r="D125" s="264">
        <v>0</v>
      </c>
      <c r="E125" s="45"/>
      <c r="F125" s="928">
        <f t="shared" si="104"/>
        <v>0</v>
      </c>
      <c r="G125" s="230">
        <v>0</v>
      </c>
      <c r="H125" s="45"/>
      <c r="I125" s="1174">
        <f t="shared" si="105"/>
        <v>0</v>
      </c>
      <c r="J125" s="264"/>
      <c r="K125" s="45"/>
      <c r="L125" s="700">
        <f t="shared" si="106"/>
        <v>0</v>
      </c>
      <c r="M125" s="230"/>
      <c r="N125" s="45"/>
      <c r="O125" s="705">
        <f t="shared" si="107"/>
        <v>0</v>
      </c>
      <c r="P125" s="291"/>
    </row>
    <row r="126" spans="1:16" hidden="1" x14ac:dyDescent="0.25">
      <c r="A126" s="30">
        <v>2279</v>
      </c>
      <c r="B126" s="43" t="s">
        <v>122</v>
      </c>
      <c r="C126" s="190">
        <f t="shared" si="95"/>
        <v>0</v>
      </c>
      <c r="D126" s="264">
        <v>0</v>
      </c>
      <c r="E126" s="45"/>
      <c r="F126" s="928">
        <f t="shared" si="104"/>
        <v>0</v>
      </c>
      <c r="G126" s="230">
        <v>0</v>
      </c>
      <c r="H126" s="45"/>
      <c r="I126" s="1174">
        <f t="shared" si="105"/>
        <v>0</v>
      </c>
      <c r="J126" s="264"/>
      <c r="K126" s="45"/>
      <c r="L126" s="700">
        <f t="shared" si="106"/>
        <v>0</v>
      </c>
      <c r="M126" s="230"/>
      <c r="N126" s="45"/>
      <c r="O126" s="705">
        <f t="shared" si="107"/>
        <v>0</v>
      </c>
      <c r="P126" s="291"/>
    </row>
    <row r="127" spans="1:16" hidden="1" x14ac:dyDescent="0.25">
      <c r="A127" s="886">
        <v>2280</v>
      </c>
      <c r="B127" s="40" t="s">
        <v>123</v>
      </c>
      <c r="C127" s="189">
        <f t="shared" si="95"/>
        <v>0</v>
      </c>
      <c r="D127" s="131">
        <f>SUM(D128)</f>
        <v>0</v>
      </c>
      <c r="E127" s="79">
        <f t="shared" ref="E127:O127" si="108">SUM(E128)</f>
        <v>0</v>
      </c>
      <c r="F127" s="1179">
        <f t="shared" si="108"/>
        <v>0</v>
      </c>
      <c r="G127" s="233">
        <f>SUM(G128)</f>
        <v>0</v>
      </c>
      <c r="H127" s="79">
        <f t="shared" si="108"/>
        <v>0</v>
      </c>
      <c r="I127" s="1180">
        <f t="shared" si="108"/>
        <v>0</v>
      </c>
      <c r="J127" s="131">
        <f t="shared" si="108"/>
        <v>0</v>
      </c>
      <c r="K127" s="79">
        <f t="shared" si="108"/>
        <v>0</v>
      </c>
      <c r="L127" s="176">
        <f t="shared" si="108"/>
        <v>0</v>
      </c>
      <c r="M127" s="233">
        <f t="shared" si="108"/>
        <v>0</v>
      </c>
      <c r="N127" s="79">
        <f t="shared" si="108"/>
        <v>0</v>
      </c>
      <c r="O127" s="91">
        <f t="shared" si="108"/>
        <v>0</v>
      </c>
      <c r="P127" s="899"/>
    </row>
    <row r="128" spans="1:16" hidden="1" x14ac:dyDescent="0.25">
      <c r="A128" s="30">
        <v>2283</v>
      </c>
      <c r="B128" s="43" t="s">
        <v>124</v>
      </c>
      <c r="C128" s="190">
        <f t="shared" si="95"/>
        <v>0</v>
      </c>
      <c r="D128" s="264">
        <v>0</v>
      </c>
      <c r="E128" s="45"/>
      <c r="F128" s="928">
        <f>D128+E128</f>
        <v>0</v>
      </c>
      <c r="G128" s="230">
        <v>0</v>
      </c>
      <c r="H128" s="45"/>
      <c r="I128" s="1174">
        <f>G128+H128</f>
        <v>0</v>
      </c>
      <c r="J128" s="264"/>
      <c r="K128" s="45"/>
      <c r="L128" s="700">
        <f>J128+K128</f>
        <v>0</v>
      </c>
      <c r="M128" s="230"/>
      <c r="N128" s="45"/>
      <c r="O128" s="705">
        <f>M128+N128</f>
        <v>0</v>
      </c>
      <c r="P128" s="291"/>
    </row>
    <row r="129" spans="1:16" ht="38.25" hidden="1" customHeight="1" x14ac:dyDescent="0.25">
      <c r="A129" s="35">
        <v>2300</v>
      </c>
      <c r="B129" s="72" t="s">
        <v>125</v>
      </c>
      <c r="C129" s="898">
        <f t="shared" si="95"/>
        <v>0</v>
      </c>
      <c r="D129" s="228">
        <f>SUM(D130,D135,D139,D140,D143,D150,D158,D159,D162)</f>
        <v>0</v>
      </c>
      <c r="E129" s="38">
        <f t="shared" ref="E129" si="109">SUM(E130,E135,E139,E140,E143,E150,E158,E159,E162)</f>
        <v>0</v>
      </c>
      <c r="F129" s="1170">
        <f>SUM(F130,F135,F139,F140,F143,F150,F158,F159,F162)</f>
        <v>0</v>
      </c>
      <c r="G129" s="228">
        <f>SUM(G130,G135,G139,G140,G143,G150,G158,G159,G162)</f>
        <v>0</v>
      </c>
      <c r="H129" s="38">
        <f t="shared" ref="H129:N129" si="110">SUM(H130,H135,H139,H140,H143,H150,H158,H159,H162)</f>
        <v>0</v>
      </c>
      <c r="I129" s="1170">
        <f t="shared" si="110"/>
        <v>0</v>
      </c>
      <c r="J129" s="228">
        <f t="shared" si="110"/>
        <v>0</v>
      </c>
      <c r="K129" s="38">
        <f t="shared" si="110"/>
        <v>0</v>
      </c>
      <c r="L129" s="175">
        <f t="shared" si="110"/>
        <v>0</v>
      </c>
      <c r="M129" s="228">
        <f t="shared" si="110"/>
        <v>0</v>
      </c>
      <c r="N129" s="38">
        <f t="shared" si="110"/>
        <v>0</v>
      </c>
      <c r="O129" s="175">
        <f>SUM(O130,O135,O139,O140,O143,O150,O158,O159,O162)</f>
        <v>0</v>
      </c>
      <c r="P129" s="1170"/>
    </row>
    <row r="130" spans="1:16" ht="24" hidden="1" x14ac:dyDescent="0.25">
      <c r="A130" s="886">
        <v>2310</v>
      </c>
      <c r="B130" s="40" t="s">
        <v>126</v>
      </c>
      <c r="C130" s="900">
        <f t="shared" si="95"/>
        <v>0</v>
      </c>
      <c r="D130" s="233">
        <f>SUM(D131:D134)</f>
        <v>0</v>
      </c>
      <c r="E130" s="79">
        <f t="shared" ref="E130:O130" si="111">SUM(E131:E134)</f>
        <v>0</v>
      </c>
      <c r="F130" s="1179">
        <f t="shared" si="111"/>
        <v>0</v>
      </c>
      <c r="G130" s="233">
        <f>SUM(G131:G134)</f>
        <v>0</v>
      </c>
      <c r="H130" s="79">
        <f t="shared" si="111"/>
        <v>0</v>
      </c>
      <c r="I130" s="1179">
        <f t="shared" si="111"/>
        <v>0</v>
      </c>
      <c r="J130" s="233">
        <f t="shared" si="111"/>
        <v>0</v>
      </c>
      <c r="K130" s="79">
        <f t="shared" si="111"/>
        <v>0</v>
      </c>
      <c r="L130" s="176">
        <f t="shared" si="111"/>
        <v>0</v>
      </c>
      <c r="M130" s="233">
        <f t="shared" si="111"/>
        <v>0</v>
      </c>
      <c r="N130" s="79">
        <f t="shared" si="111"/>
        <v>0</v>
      </c>
      <c r="O130" s="176">
        <f t="shared" si="111"/>
        <v>0</v>
      </c>
      <c r="P130" s="1179"/>
    </row>
    <row r="131" spans="1:16" hidden="1" x14ac:dyDescent="0.25">
      <c r="A131" s="30">
        <v>2311</v>
      </c>
      <c r="B131" s="43" t="s">
        <v>127</v>
      </c>
      <c r="C131" s="190">
        <f t="shared" si="95"/>
        <v>0</v>
      </c>
      <c r="D131" s="264">
        <v>0</v>
      </c>
      <c r="E131" s="45"/>
      <c r="F131" s="928">
        <f t="shared" ref="F131:F134" si="112">D131+E131</f>
        <v>0</v>
      </c>
      <c r="G131" s="230">
        <v>0</v>
      </c>
      <c r="H131" s="45"/>
      <c r="I131" s="1174">
        <f t="shared" ref="I131:I134" si="113">G131+H131</f>
        <v>0</v>
      </c>
      <c r="J131" s="264"/>
      <c r="K131" s="45"/>
      <c r="L131" s="700">
        <f t="shared" ref="L131:L134" si="114">J131+K131</f>
        <v>0</v>
      </c>
      <c r="M131" s="230"/>
      <c r="N131" s="45"/>
      <c r="O131" s="705">
        <f t="shared" ref="O131:O134" si="115">M131+N131</f>
        <v>0</v>
      </c>
      <c r="P131" s="291"/>
    </row>
    <row r="132" spans="1:16" hidden="1" x14ac:dyDescent="0.25">
      <c r="A132" s="30">
        <v>2312</v>
      </c>
      <c r="B132" s="43" t="s">
        <v>128</v>
      </c>
      <c r="C132" s="899">
        <f t="shared" si="95"/>
        <v>0</v>
      </c>
      <c r="D132" s="230">
        <v>0</v>
      </c>
      <c r="E132" s="45"/>
      <c r="F132" s="928">
        <f t="shared" si="112"/>
        <v>0</v>
      </c>
      <c r="G132" s="230"/>
      <c r="H132" s="45"/>
      <c r="I132" s="928">
        <f t="shared" si="113"/>
        <v>0</v>
      </c>
      <c r="J132" s="230"/>
      <c r="K132" s="45"/>
      <c r="L132" s="700">
        <f t="shared" si="114"/>
        <v>0</v>
      </c>
      <c r="M132" s="230"/>
      <c r="N132" s="45"/>
      <c r="O132" s="700">
        <f t="shared" si="115"/>
        <v>0</v>
      </c>
      <c r="P132" s="928"/>
    </row>
    <row r="133" spans="1:16" hidden="1" x14ac:dyDescent="0.25">
      <c r="A133" s="30">
        <v>2313</v>
      </c>
      <c r="B133" s="43" t="s">
        <v>129</v>
      </c>
      <c r="C133" s="190">
        <f t="shared" si="95"/>
        <v>0</v>
      </c>
      <c r="D133" s="264">
        <v>0</v>
      </c>
      <c r="E133" s="45"/>
      <c r="F133" s="928">
        <f t="shared" si="112"/>
        <v>0</v>
      </c>
      <c r="G133" s="230">
        <v>0</v>
      </c>
      <c r="H133" s="45"/>
      <c r="I133" s="1174">
        <f t="shared" si="113"/>
        <v>0</v>
      </c>
      <c r="J133" s="264"/>
      <c r="K133" s="45"/>
      <c r="L133" s="700">
        <f t="shared" si="114"/>
        <v>0</v>
      </c>
      <c r="M133" s="230"/>
      <c r="N133" s="45"/>
      <c r="O133" s="705">
        <f t="shared" si="115"/>
        <v>0</v>
      </c>
      <c r="P133" s="291"/>
    </row>
    <row r="134" spans="1:16" ht="47.25" hidden="1" customHeight="1" x14ac:dyDescent="0.25">
      <c r="A134" s="30">
        <v>2314</v>
      </c>
      <c r="B134" s="43" t="s">
        <v>307</v>
      </c>
      <c r="C134" s="190">
        <f t="shared" si="95"/>
        <v>0</v>
      </c>
      <c r="D134" s="264">
        <v>0</v>
      </c>
      <c r="E134" s="45"/>
      <c r="F134" s="928">
        <f t="shared" si="112"/>
        <v>0</v>
      </c>
      <c r="G134" s="230">
        <v>0</v>
      </c>
      <c r="H134" s="45"/>
      <c r="I134" s="1174">
        <f t="shared" si="113"/>
        <v>0</v>
      </c>
      <c r="J134" s="264"/>
      <c r="K134" s="45"/>
      <c r="L134" s="700">
        <f t="shared" si="114"/>
        <v>0</v>
      </c>
      <c r="M134" s="230"/>
      <c r="N134" s="45"/>
      <c r="O134" s="705">
        <f t="shared" si="115"/>
        <v>0</v>
      </c>
      <c r="P134" s="291"/>
    </row>
    <row r="135" spans="1:16" hidden="1" x14ac:dyDescent="0.25">
      <c r="A135" s="75">
        <v>2320</v>
      </c>
      <c r="B135" s="43" t="s">
        <v>130</v>
      </c>
      <c r="C135" s="190">
        <f t="shared" si="95"/>
        <v>0</v>
      </c>
      <c r="D135" s="132">
        <f>SUM(D136:D138)</f>
        <v>0</v>
      </c>
      <c r="E135" s="76">
        <f t="shared" ref="E135" si="116">SUM(E136:E138)</f>
        <v>0</v>
      </c>
      <c r="F135" s="1175">
        <f>SUM(F136:F138)</f>
        <v>0</v>
      </c>
      <c r="G135" s="231">
        <f>SUM(G136:G138)</f>
        <v>0</v>
      </c>
      <c r="H135" s="76">
        <f t="shared" ref="H135:N135" si="117">SUM(H136:H138)</f>
        <v>0</v>
      </c>
      <c r="I135" s="1176">
        <f t="shared" si="117"/>
        <v>0</v>
      </c>
      <c r="J135" s="132">
        <f t="shared" si="117"/>
        <v>0</v>
      </c>
      <c r="K135" s="76">
        <f t="shared" si="117"/>
        <v>0</v>
      </c>
      <c r="L135" s="95">
        <f t="shared" si="117"/>
        <v>0</v>
      </c>
      <c r="M135" s="231">
        <f t="shared" si="117"/>
        <v>0</v>
      </c>
      <c r="N135" s="76">
        <f t="shared" si="117"/>
        <v>0</v>
      </c>
      <c r="O135" s="91">
        <f>SUM(O136:O138)</f>
        <v>0</v>
      </c>
      <c r="P135" s="899"/>
    </row>
    <row r="136" spans="1:16" hidden="1" x14ac:dyDescent="0.25">
      <c r="A136" s="30">
        <v>2321</v>
      </c>
      <c r="B136" s="43" t="s">
        <v>131</v>
      </c>
      <c r="C136" s="190">
        <f t="shared" si="95"/>
        <v>0</v>
      </c>
      <c r="D136" s="264">
        <v>0</v>
      </c>
      <c r="E136" s="45"/>
      <c r="F136" s="928">
        <f t="shared" ref="F136:F139" si="118">D136+E136</f>
        <v>0</v>
      </c>
      <c r="G136" s="230">
        <v>0</v>
      </c>
      <c r="H136" s="45"/>
      <c r="I136" s="1174">
        <f t="shared" ref="I136:I139" si="119">G136+H136</f>
        <v>0</v>
      </c>
      <c r="J136" s="264"/>
      <c r="K136" s="45"/>
      <c r="L136" s="700">
        <f t="shared" ref="L136:L139" si="120">J136+K136</f>
        <v>0</v>
      </c>
      <c r="M136" s="230"/>
      <c r="N136" s="45"/>
      <c r="O136" s="705">
        <f t="shared" ref="O136:O139" si="121">M136+N136</f>
        <v>0</v>
      </c>
      <c r="P136" s="291"/>
    </row>
    <row r="137" spans="1:16" hidden="1" x14ac:dyDescent="0.25">
      <c r="A137" s="30">
        <v>2322</v>
      </c>
      <c r="B137" s="43" t="s">
        <v>132</v>
      </c>
      <c r="C137" s="190">
        <f t="shared" si="95"/>
        <v>0</v>
      </c>
      <c r="D137" s="264">
        <v>0</v>
      </c>
      <c r="E137" s="45"/>
      <c r="F137" s="928">
        <f t="shared" si="118"/>
        <v>0</v>
      </c>
      <c r="G137" s="230">
        <v>0</v>
      </c>
      <c r="H137" s="45"/>
      <c r="I137" s="1174">
        <f t="shared" si="119"/>
        <v>0</v>
      </c>
      <c r="J137" s="264"/>
      <c r="K137" s="45"/>
      <c r="L137" s="700">
        <f t="shared" si="120"/>
        <v>0</v>
      </c>
      <c r="M137" s="230"/>
      <c r="N137" s="45"/>
      <c r="O137" s="705">
        <f t="shared" si="121"/>
        <v>0</v>
      </c>
      <c r="P137" s="291"/>
    </row>
    <row r="138" spans="1:16" ht="10.5" hidden="1" customHeight="1" x14ac:dyDescent="0.25">
      <c r="A138" s="30">
        <v>2329</v>
      </c>
      <c r="B138" s="43" t="s">
        <v>133</v>
      </c>
      <c r="C138" s="190">
        <f t="shared" si="95"/>
        <v>0</v>
      </c>
      <c r="D138" s="264">
        <v>0</v>
      </c>
      <c r="E138" s="45"/>
      <c r="F138" s="928">
        <f t="shared" si="118"/>
        <v>0</v>
      </c>
      <c r="G138" s="230">
        <v>0</v>
      </c>
      <c r="H138" s="45"/>
      <c r="I138" s="1174">
        <f t="shared" si="119"/>
        <v>0</v>
      </c>
      <c r="J138" s="264"/>
      <c r="K138" s="45"/>
      <c r="L138" s="700">
        <f t="shared" si="120"/>
        <v>0</v>
      </c>
      <c r="M138" s="230"/>
      <c r="N138" s="45"/>
      <c r="O138" s="705">
        <f t="shared" si="121"/>
        <v>0</v>
      </c>
      <c r="P138" s="291"/>
    </row>
    <row r="139" spans="1:16" hidden="1" x14ac:dyDescent="0.25">
      <c r="A139" s="75">
        <v>2330</v>
      </c>
      <c r="B139" s="43" t="s">
        <v>134</v>
      </c>
      <c r="C139" s="190">
        <f t="shared" si="95"/>
        <v>0</v>
      </c>
      <c r="D139" s="264">
        <v>0</v>
      </c>
      <c r="E139" s="45"/>
      <c r="F139" s="928">
        <f t="shared" si="118"/>
        <v>0</v>
      </c>
      <c r="G139" s="230">
        <v>0</v>
      </c>
      <c r="H139" s="45"/>
      <c r="I139" s="1174">
        <f t="shared" si="119"/>
        <v>0</v>
      </c>
      <c r="J139" s="264"/>
      <c r="K139" s="45"/>
      <c r="L139" s="700">
        <f t="shared" si="120"/>
        <v>0</v>
      </c>
      <c r="M139" s="230"/>
      <c r="N139" s="45"/>
      <c r="O139" s="705">
        <f t="shared" si="121"/>
        <v>0</v>
      </c>
      <c r="P139" s="291"/>
    </row>
    <row r="140" spans="1:16" ht="36" hidden="1" x14ac:dyDescent="0.25">
      <c r="A140" s="75">
        <v>2340</v>
      </c>
      <c r="B140" s="43" t="s">
        <v>135</v>
      </c>
      <c r="C140" s="190">
        <f t="shared" si="95"/>
        <v>0</v>
      </c>
      <c r="D140" s="132">
        <f>SUM(D141:D142)</f>
        <v>0</v>
      </c>
      <c r="E140" s="76">
        <f t="shared" ref="E140" si="122">SUM(E141:E142)</f>
        <v>0</v>
      </c>
      <c r="F140" s="1175">
        <f>SUM(F141:F142)</f>
        <v>0</v>
      </c>
      <c r="G140" s="231">
        <f>SUM(G141:G142)</f>
        <v>0</v>
      </c>
      <c r="H140" s="76">
        <f t="shared" ref="H140:N140" si="123">SUM(H141:H142)</f>
        <v>0</v>
      </c>
      <c r="I140" s="1176">
        <f t="shared" si="123"/>
        <v>0</v>
      </c>
      <c r="J140" s="132">
        <f t="shared" si="123"/>
        <v>0</v>
      </c>
      <c r="K140" s="76">
        <f t="shared" si="123"/>
        <v>0</v>
      </c>
      <c r="L140" s="95">
        <f t="shared" si="123"/>
        <v>0</v>
      </c>
      <c r="M140" s="231">
        <f t="shared" si="123"/>
        <v>0</v>
      </c>
      <c r="N140" s="76">
        <f t="shared" si="123"/>
        <v>0</v>
      </c>
      <c r="O140" s="91">
        <f>SUM(O141:O142)</f>
        <v>0</v>
      </c>
      <c r="P140" s="899"/>
    </row>
    <row r="141" spans="1:16" hidden="1" x14ac:dyDescent="0.25">
      <c r="A141" s="30">
        <v>2341</v>
      </c>
      <c r="B141" s="43" t="s">
        <v>136</v>
      </c>
      <c r="C141" s="190">
        <f t="shared" si="95"/>
        <v>0</v>
      </c>
      <c r="D141" s="264">
        <v>0</v>
      </c>
      <c r="E141" s="45"/>
      <c r="F141" s="928">
        <f t="shared" ref="F141:F142" si="124">D141+E141</f>
        <v>0</v>
      </c>
      <c r="G141" s="230">
        <v>0</v>
      </c>
      <c r="H141" s="45"/>
      <c r="I141" s="1174">
        <f t="shared" ref="I141:I142" si="125">G141+H141</f>
        <v>0</v>
      </c>
      <c r="J141" s="264"/>
      <c r="K141" s="45"/>
      <c r="L141" s="700">
        <f t="shared" ref="L141:L142" si="126">J141+K141</f>
        <v>0</v>
      </c>
      <c r="M141" s="230"/>
      <c r="N141" s="45"/>
      <c r="O141" s="705">
        <f t="shared" ref="O141:O142" si="127">M141+N141</f>
        <v>0</v>
      </c>
      <c r="P141" s="291"/>
    </row>
    <row r="142" spans="1:16" ht="24" hidden="1" x14ac:dyDescent="0.25">
      <c r="A142" s="30">
        <v>2344</v>
      </c>
      <c r="B142" s="43" t="s">
        <v>137</v>
      </c>
      <c r="C142" s="190">
        <f t="shared" si="95"/>
        <v>0</v>
      </c>
      <c r="D142" s="264">
        <v>0</v>
      </c>
      <c r="E142" s="45"/>
      <c r="F142" s="928">
        <f t="shared" si="124"/>
        <v>0</v>
      </c>
      <c r="G142" s="230">
        <v>0</v>
      </c>
      <c r="H142" s="45"/>
      <c r="I142" s="1174">
        <f t="shared" si="125"/>
        <v>0</v>
      </c>
      <c r="J142" s="264"/>
      <c r="K142" s="45"/>
      <c r="L142" s="700">
        <f t="shared" si="126"/>
        <v>0</v>
      </c>
      <c r="M142" s="230"/>
      <c r="N142" s="45"/>
      <c r="O142" s="705">
        <f t="shared" si="127"/>
        <v>0</v>
      </c>
      <c r="P142" s="291"/>
    </row>
    <row r="143" spans="1:16" hidden="1" x14ac:dyDescent="0.25">
      <c r="A143" s="73">
        <v>2350</v>
      </c>
      <c r="B143" s="58" t="s">
        <v>138</v>
      </c>
      <c r="C143" s="195">
        <f t="shared" si="95"/>
        <v>0</v>
      </c>
      <c r="D143" s="86">
        <f>SUM(D144:D149)</f>
        <v>0</v>
      </c>
      <c r="E143" s="74">
        <f t="shared" ref="E143" si="128">SUM(E144:E149)</f>
        <v>0</v>
      </c>
      <c r="F143" s="1172">
        <f>SUM(F144:F149)</f>
        <v>0</v>
      </c>
      <c r="G143" s="229">
        <f>SUM(G144:G149)</f>
        <v>0</v>
      </c>
      <c r="H143" s="74">
        <f t="shared" ref="H143:N143" si="129">SUM(H144:H149)</f>
        <v>0</v>
      </c>
      <c r="I143" s="1173">
        <f t="shared" si="129"/>
        <v>0</v>
      </c>
      <c r="J143" s="86">
        <f t="shared" si="129"/>
        <v>0</v>
      </c>
      <c r="K143" s="74">
        <f t="shared" si="129"/>
        <v>0</v>
      </c>
      <c r="L143" s="174">
        <f t="shared" si="129"/>
        <v>0</v>
      </c>
      <c r="M143" s="229">
        <f t="shared" si="129"/>
        <v>0</v>
      </c>
      <c r="N143" s="74">
        <f t="shared" si="129"/>
        <v>0</v>
      </c>
      <c r="O143" s="154">
        <f>SUM(O144:O149)</f>
        <v>0</v>
      </c>
      <c r="P143" s="907"/>
    </row>
    <row r="144" spans="1:16" hidden="1" x14ac:dyDescent="0.25">
      <c r="A144" s="27">
        <v>2351</v>
      </c>
      <c r="B144" s="40" t="s">
        <v>139</v>
      </c>
      <c r="C144" s="189">
        <f t="shared" si="95"/>
        <v>0</v>
      </c>
      <c r="D144" s="263">
        <v>0</v>
      </c>
      <c r="E144" s="42"/>
      <c r="F144" s="930">
        <f t="shared" ref="F144:F149" si="130">D144+E144</f>
        <v>0</v>
      </c>
      <c r="G144" s="220">
        <v>0</v>
      </c>
      <c r="H144" s="42"/>
      <c r="I144" s="1158">
        <f t="shared" ref="I144:I149" si="131">G144+H144</f>
        <v>0</v>
      </c>
      <c r="J144" s="263"/>
      <c r="K144" s="42"/>
      <c r="L144" s="699">
        <f t="shared" ref="L144:L149" si="132">J144+K144</f>
        <v>0</v>
      </c>
      <c r="M144" s="220"/>
      <c r="N144" s="42"/>
      <c r="O144" s="703">
        <f t="shared" ref="O144:O149" si="133">M144+N144</f>
        <v>0</v>
      </c>
      <c r="P144" s="290"/>
    </row>
    <row r="145" spans="1:16" hidden="1" x14ac:dyDescent="0.25">
      <c r="A145" s="30">
        <v>2352</v>
      </c>
      <c r="B145" s="43" t="s">
        <v>140</v>
      </c>
      <c r="C145" s="190">
        <f t="shared" si="95"/>
        <v>0</v>
      </c>
      <c r="D145" s="264">
        <v>0</v>
      </c>
      <c r="E145" s="45"/>
      <c r="F145" s="928">
        <f t="shared" si="130"/>
        <v>0</v>
      </c>
      <c r="G145" s="230">
        <v>0</v>
      </c>
      <c r="H145" s="45"/>
      <c r="I145" s="1174">
        <f t="shared" si="131"/>
        <v>0</v>
      </c>
      <c r="J145" s="264"/>
      <c r="K145" s="45"/>
      <c r="L145" s="700">
        <f t="shared" si="132"/>
        <v>0</v>
      </c>
      <c r="M145" s="230"/>
      <c r="N145" s="45"/>
      <c r="O145" s="705">
        <f t="shared" si="133"/>
        <v>0</v>
      </c>
      <c r="P145" s="291"/>
    </row>
    <row r="146" spans="1:16" hidden="1" x14ac:dyDescent="0.25">
      <c r="A146" s="30">
        <v>2353</v>
      </c>
      <c r="B146" s="43" t="s">
        <v>141</v>
      </c>
      <c r="C146" s="190">
        <f t="shared" si="95"/>
        <v>0</v>
      </c>
      <c r="D146" s="264">
        <v>0</v>
      </c>
      <c r="E146" s="45"/>
      <c r="F146" s="928">
        <f t="shared" si="130"/>
        <v>0</v>
      </c>
      <c r="G146" s="230">
        <v>0</v>
      </c>
      <c r="H146" s="45"/>
      <c r="I146" s="1174">
        <f t="shared" si="131"/>
        <v>0</v>
      </c>
      <c r="J146" s="264"/>
      <c r="K146" s="45"/>
      <c r="L146" s="700">
        <f t="shared" si="132"/>
        <v>0</v>
      </c>
      <c r="M146" s="230"/>
      <c r="N146" s="45"/>
      <c r="O146" s="705">
        <f t="shared" si="133"/>
        <v>0</v>
      </c>
      <c r="P146" s="291"/>
    </row>
    <row r="147" spans="1:16" hidden="1" x14ac:dyDescent="0.25">
      <c r="A147" s="30">
        <v>2354</v>
      </c>
      <c r="B147" s="43" t="s">
        <v>142</v>
      </c>
      <c r="C147" s="190">
        <f t="shared" si="95"/>
        <v>0</v>
      </c>
      <c r="D147" s="264">
        <v>0</v>
      </c>
      <c r="E147" s="45"/>
      <c r="F147" s="928">
        <f t="shared" si="130"/>
        <v>0</v>
      </c>
      <c r="G147" s="230">
        <v>0</v>
      </c>
      <c r="H147" s="45"/>
      <c r="I147" s="1174">
        <f t="shared" si="131"/>
        <v>0</v>
      </c>
      <c r="J147" s="264"/>
      <c r="K147" s="45"/>
      <c r="L147" s="700">
        <f t="shared" si="132"/>
        <v>0</v>
      </c>
      <c r="M147" s="230"/>
      <c r="N147" s="45"/>
      <c r="O147" s="705">
        <f t="shared" si="133"/>
        <v>0</v>
      </c>
      <c r="P147" s="291"/>
    </row>
    <row r="148" spans="1:16" hidden="1" x14ac:dyDescent="0.25">
      <c r="A148" s="30">
        <v>2355</v>
      </c>
      <c r="B148" s="43" t="s">
        <v>143</v>
      </c>
      <c r="C148" s="190">
        <f t="shared" si="95"/>
        <v>0</v>
      </c>
      <c r="D148" s="264">
        <v>0</v>
      </c>
      <c r="E148" s="45"/>
      <c r="F148" s="928">
        <f t="shared" si="130"/>
        <v>0</v>
      </c>
      <c r="G148" s="230">
        <v>0</v>
      </c>
      <c r="H148" s="45"/>
      <c r="I148" s="1174">
        <f t="shared" si="131"/>
        <v>0</v>
      </c>
      <c r="J148" s="264"/>
      <c r="K148" s="45"/>
      <c r="L148" s="700">
        <f t="shared" si="132"/>
        <v>0</v>
      </c>
      <c r="M148" s="230"/>
      <c r="N148" s="45"/>
      <c r="O148" s="705">
        <f t="shared" si="133"/>
        <v>0</v>
      </c>
      <c r="P148" s="291"/>
    </row>
    <row r="149" spans="1:16" hidden="1" x14ac:dyDescent="0.25">
      <c r="A149" s="30">
        <v>2359</v>
      </c>
      <c r="B149" s="43" t="s">
        <v>144</v>
      </c>
      <c r="C149" s="190">
        <f t="shared" si="95"/>
        <v>0</v>
      </c>
      <c r="D149" s="264">
        <v>0</v>
      </c>
      <c r="E149" s="45"/>
      <c r="F149" s="928">
        <f t="shared" si="130"/>
        <v>0</v>
      </c>
      <c r="G149" s="230">
        <v>0</v>
      </c>
      <c r="H149" s="45"/>
      <c r="I149" s="1174">
        <f t="shared" si="131"/>
        <v>0</v>
      </c>
      <c r="J149" s="264"/>
      <c r="K149" s="45"/>
      <c r="L149" s="700">
        <f t="shared" si="132"/>
        <v>0</v>
      </c>
      <c r="M149" s="230"/>
      <c r="N149" s="45"/>
      <c r="O149" s="705">
        <f t="shared" si="133"/>
        <v>0</v>
      </c>
      <c r="P149" s="291"/>
    </row>
    <row r="150" spans="1:16" ht="24.75" hidden="1" customHeight="1" x14ac:dyDescent="0.25">
      <c r="A150" s="75">
        <v>2360</v>
      </c>
      <c r="B150" s="43" t="s">
        <v>145</v>
      </c>
      <c r="C150" s="190">
        <f t="shared" si="95"/>
        <v>0</v>
      </c>
      <c r="D150" s="132">
        <f>SUM(D151:D157)</f>
        <v>0</v>
      </c>
      <c r="E150" s="76">
        <f t="shared" ref="E150" si="134">SUM(E151:E157)</f>
        <v>0</v>
      </c>
      <c r="F150" s="1175">
        <f>SUM(F151:F157)</f>
        <v>0</v>
      </c>
      <c r="G150" s="231">
        <f>SUM(G151:G157)</f>
        <v>0</v>
      </c>
      <c r="H150" s="76">
        <f t="shared" ref="H150:N150" si="135">SUM(H151:H157)</f>
        <v>0</v>
      </c>
      <c r="I150" s="1176">
        <f t="shared" si="135"/>
        <v>0</v>
      </c>
      <c r="J150" s="132">
        <f t="shared" si="135"/>
        <v>0</v>
      </c>
      <c r="K150" s="76">
        <f t="shared" si="135"/>
        <v>0</v>
      </c>
      <c r="L150" s="95">
        <f t="shared" si="135"/>
        <v>0</v>
      </c>
      <c r="M150" s="231">
        <f t="shared" si="135"/>
        <v>0</v>
      </c>
      <c r="N150" s="76">
        <f t="shared" si="135"/>
        <v>0</v>
      </c>
      <c r="O150" s="91">
        <f>SUM(O151:O157)</f>
        <v>0</v>
      </c>
      <c r="P150" s="899"/>
    </row>
    <row r="151" spans="1:16" hidden="1" x14ac:dyDescent="0.25">
      <c r="A151" s="29">
        <v>2361</v>
      </c>
      <c r="B151" s="43" t="s">
        <v>146</v>
      </c>
      <c r="C151" s="190">
        <f t="shared" si="95"/>
        <v>0</v>
      </c>
      <c r="D151" s="264">
        <v>0</v>
      </c>
      <c r="E151" s="45"/>
      <c r="F151" s="928">
        <f t="shared" ref="F151:F158" si="136">D151+E151</f>
        <v>0</v>
      </c>
      <c r="G151" s="230">
        <v>0</v>
      </c>
      <c r="H151" s="45"/>
      <c r="I151" s="1174">
        <f t="shared" ref="I151:I158" si="137">G151+H151</f>
        <v>0</v>
      </c>
      <c r="J151" s="264"/>
      <c r="K151" s="45"/>
      <c r="L151" s="700">
        <f t="shared" ref="L151:L158" si="138">J151+K151</f>
        <v>0</v>
      </c>
      <c r="M151" s="230"/>
      <c r="N151" s="45"/>
      <c r="O151" s="705">
        <f t="shared" ref="O151:O158" si="139">M151+N151</f>
        <v>0</v>
      </c>
      <c r="P151" s="291"/>
    </row>
    <row r="152" spans="1:16" hidden="1" x14ac:dyDescent="0.25">
      <c r="A152" s="29">
        <v>2362</v>
      </c>
      <c r="B152" s="43" t="s">
        <v>147</v>
      </c>
      <c r="C152" s="190">
        <f t="shared" si="95"/>
        <v>0</v>
      </c>
      <c r="D152" s="264">
        <v>0</v>
      </c>
      <c r="E152" s="45"/>
      <c r="F152" s="928">
        <f t="shared" si="136"/>
        <v>0</v>
      </c>
      <c r="G152" s="230">
        <v>0</v>
      </c>
      <c r="H152" s="45"/>
      <c r="I152" s="1174">
        <f t="shared" si="137"/>
        <v>0</v>
      </c>
      <c r="J152" s="264"/>
      <c r="K152" s="45"/>
      <c r="L152" s="700">
        <f t="shared" si="138"/>
        <v>0</v>
      </c>
      <c r="M152" s="230"/>
      <c r="N152" s="45"/>
      <c r="O152" s="705">
        <f t="shared" si="139"/>
        <v>0</v>
      </c>
      <c r="P152" s="291"/>
    </row>
    <row r="153" spans="1:16" hidden="1" x14ac:dyDescent="0.25">
      <c r="A153" s="29">
        <v>2363</v>
      </c>
      <c r="B153" s="43" t="s">
        <v>148</v>
      </c>
      <c r="C153" s="190">
        <f t="shared" si="95"/>
        <v>0</v>
      </c>
      <c r="D153" s="264">
        <v>0</v>
      </c>
      <c r="E153" s="45"/>
      <c r="F153" s="928">
        <f t="shared" si="136"/>
        <v>0</v>
      </c>
      <c r="G153" s="230">
        <v>0</v>
      </c>
      <c r="H153" s="45"/>
      <c r="I153" s="1174">
        <f t="shared" si="137"/>
        <v>0</v>
      </c>
      <c r="J153" s="264"/>
      <c r="K153" s="45"/>
      <c r="L153" s="700">
        <f t="shared" si="138"/>
        <v>0</v>
      </c>
      <c r="M153" s="230"/>
      <c r="N153" s="45"/>
      <c r="O153" s="705">
        <f t="shared" si="139"/>
        <v>0</v>
      </c>
      <c r="P153" s="291"/>
    </row>
    <row r="154" spans="1:16" hidden="1" x14ac:dyDescent="0.25">
      <c r="A154" s="29">
        <v>2364</v>
      </c>
      <c r="B154" s="43" t="s">
        <v>149</v>
      </c>
      <c r="C154" s="190">
        <f t="shared" si="95"/>
        <v>0</v>
      </c>
      <c r="D154" s="264">
        <v>0</v>
      </c>
      <c r="E154" s="45"/>
      <c r="F154" s="928">
        <f t="shared" si="136"/>
        <v>0</v>
      </c>
      <c r="G154" s="230">
        <v>0</v>
      </c>
      <c r="H154" s="45"/>
      <c r="I154" s="1174">
        <f t="shared" si="137"/>
        <v>0</v>
      </c>
      <c r="J154" s="264"/>
      <c r="K154" s="45"/>
      <c r="L154" s="700">
        <f t="shared" si="138"/>
        <v>0</v>
      </c>
      <c r="M154" s="230"/>
      <c r="N154" s="45"/>
      <c r="O154" s="705">
        <f t="shared" si="139"/>
        <v>0</v>
      </c>
      <c r="P154" s="291"/>
    </row>
    <row r="155" spans="1:16" ht="12.75" hidden="1" customHeight="1" x14ac:dyDescent="0.25">
      <c r="A155" s="29">
        <v>2365</v>
      </c>
      <c r="B155" s="43" t="s">
        <v>150</v>
      </c>
      <c r="C155" s="190">
        <f t="shared" si="95"/>
        <v>0</v>
      </c>
      <c r="D155" s="264">
        <v>0</v>
      </c>
      <c r="E155" s="45"/>
      <c r="F155" s="928">
        <f t="shared" si="136"/>
        <v>0</v>
      </c>
      <c r="G155" s="230">
        <v>0</v>
      </c>
      <c r="H155" s="45"/>
      <c r="I155" s="1174">
        <f t="shared" si="137"/>
        <v>0</v>
      </c>
      <c r="J155" s="264"/>
      <c r="K155" s="45"/>
      <c r="L155" s="700">
        <f t="shared" si="138"/>
        <v>0</v>
      </c>
      <c r="M155" s="230"/>
      <c r="N155" s="45"/>
      <c r="O155" s="705">
        <f t="shared" si="139"/>
        <v>0</v>
      </c>
      <c r="P155" s="291"/>
    </row>
    <row r="156" spans="1:16" ht="24" hidden="1" x14ac:dyDescent="0.25">
      <c r="A156" s="29">
        <v>2366</v>
      </c>
      <c r="B156" s="43" t="s">
        <v>151</v>
      </c>
      <c r="C156" s="190">
        <f t="shared" si="95"/>
        <v>0</v>
      </c>
      <c r="D156" s="264">
        <v>0</v>
      </c>
      <c r="E156" s="45"/>
      <c r="F156" s="928">
        <f t="shared" si="136"/>
        <v>0</v>
      </c>
      <c r="G156" s="230">
        <v>0</v>
      </c>
      <c r="H156" s="45"/>
      <c r="I156" s="1174">
        <f t="shared" si="137"/>
        <v>0</v>
      </c>
      <c r="J156" s="264"/>
      <c r="K156" s="45"/>
      <c r="L156" s="700">
        <f t="shared" si="138"/>
        <v>0</v>
      </c>
      <c r="M156" s="230"/>
      <c r="N156" s="45"/>
      <c r="O156" s="705">
        <f t="shared" si="139"/>
        <v>0</v>
      </c>
      <c r="P156" s="291"/>
    </row>
    <row r="157" spans="1:16" ht="36" hidden="1" x14ac:dyDescent="0.25">
      <c r="A157" s="29">
        <v>2369</v>
      </c>
      <c r="B157" s="43" t="s">
        <v>152</v>
      </c>
      <c r="C157" s="190">
        <f t="shared" si="95"/>
        <v>0</v>
      </c>
      <c r="D157" s="264">
        <v>0</v>
      </c>
      <c r="E157" s="45"/>
      <c r="F157" s="928">
        <f t="shared" si="136"/>
        <v>0</v>
      </c>
      <c r="G157" s="230">
        <v>0</v>
      </c>
      <c r="H157" s="45"/>
      <c r="I157" s="1174">
        <f t="shared" si="137"/>
        <v>0</v>
      </c>
      <c r="J157" s="264"/>
      <c r="K157" s="45"/>
      <c r="L157" s="700">
        <f t="shared" si="138"/>
        <v>0</v>
      </c>
      <c r="M157" s="230"/>
      <c r="N157" s="45"/>
      <c r="O157" s="705">
        <f t="shared" si="139"/>
        <v>0</v>
      </c>
      <c r="P157" s="291"/>
    </row>
    <row r="158" spans="1:16" hidden="1" x14ac:dyDescent="0.25">
      <c r="A158" s="73">
        <v>2370</v>
      </c>
      <c r="B158" s="58" t="s">
        <v>153</v>
      </c>
      <c r="C158" s="195">
        <f t="shared" si="95"/>
        <v>0</v>
      </c>
      <c r="D158" s="261">
        <v>0</v>
      </c>
      <c r="E158" s="77"/>
      <c r="F158" s="1177">
        <f t="shared" si="136"/>
        <v>0</v>
      </c>
      <c r="G158" s="232">
        <v>0</v>
      </c>
      <c r="H158" s="77"/>
      <c r="I158" s="1178">
        <f t="shared" si="137"/>
        <v>0</v>
      </c>
      <c r="J158" s="261"/>
      <c r="K158" s="77"/>
      <c r="L158" s="706">
        <f t="shared" si="138"/>
        <v>0</v>
      </c>
      <c r="M158" s="232"/>
      <c r="N158" s="77"/>
      <c r="O158" s="707">
        <f t="shared" si="139"/>
        <v>0</v>
      </c>
      <c r="P158" s="292"/>
    </row>
    <row r="159" spans="1:16" hidden="1" x14ac:dyDescent="0.25">
      <c r="A159" s="73">
        <v>2380</v>
      </c>
      <c r="B159" s="58" t="s">
        <v>154</v>
      </c>
      <c r="C159" s="195">
        <f t="shared" si="95"/>
        <v>0</v>
      </c>
      <c r="D159" s="86">
        <f>SUM(D160:D161)</f>
        <v>0</v>
      </c>
      <c r="E159" s="74">
        <f t="shared" ref="E159" si="140">SUM(E160:E161)</f>
        <v>0</v>
      </c>
      <c r="F159" s="1172">
        <f>SUM(F160:F161)</f>
        <v>0</v>
      </c>
      <c r="G159" s="229">
        <f>SUM(G160:G161)</f>
        <v>0</v>
      </c>
      <c r="H159" s="74">
        <f t="shared" ref="H159:N159" si="141">SUM(H160:H161)</f>
        <v>0</v>
      </c>
      <c r="I159" s="1173">
        <f t="shared" si="141"/>
        <v>0</v>
      </c>
      <c r="J159" s="86">
        <f t="shared" si="141"/>
        <v>0</v>
      </c>
      <c r="K159" s="74">
        <f t="shared" si="141"/>
        <v>0</v>
      </c>
      <c r="L159" s="174">
        <f t="shared" si="141"/>
        <v>0</v>
      </c>
      <c r="M159" s="229">
        <f t="shared" si="141"/>
        <v>0</v>
      </c>
      <c r="N159" s="74">
        <f t="shared" si="141"/>
        <v>0</v>
      </c>
      <c r="O159" s="154">
        <f>SUM(O160:O161)</f>
        <v>0</v>
      </c>
      <c r="P159" s="907"/>
    </row>
    <row r="160" spans="1:16" hidden="1" x14ac:dyDescent="0.25">
      <c r="A160" s="26">
        <v>2381</v>
      </c>
      <c r="B160" s="40" t="s">
        <v>155</v>
      </c>
      <c r="C160" s="189">
        <f t="shared" si="95"/>
        <v>0</v>
      </c>
      <c r="D160" s="263">
        <v>0</v>
      </c>
      <c r="E160" s="42"/>
      <c r="F160" s="930">
        <f t="shared" ref="F160:F163" si="142">D160+E160</f>
        <v>0</v>
      </c>
      <c r="G160" s="220">
        <v>0</v>
      </c>
      <c r="H160" s="42"/>
      <c r="I160" s="1158">
        <f t="shared" ref="I160:I163" si="143">G160+H160</f>
        <v>0</v>
      </c>
      <c r="J160" s="263"/>
      <c r="K160" s="42"/>
      <c r="L160" s="699">
        <f t="shared" ref="L160:L163" si="144">J160+K160</f>
        <v>0</v>
      </c>
      <c r="M160" s="220"/>
      <c r="N160" s="42"/>
      <c r="O160" s="703">
        <f t="shared" ref="O160:O163" si="145">M160+N160</f>
        <v>0</v>
      </c>
      <c r="P160" s="290"/>
    </row>
    <row r="161" spans="1:16" hidden="1" x14ac:dyDescent="0.25">
      <c r="A161" s="29">
        <v>2389</v>
      </c>
      <c r="B161" s="43" t="s">
        <v>156</v>
      </c>
      <c r="C161" s="190">
        <f t="shared" si="95"/>
        <v>0</v>
      </c>
      <c r="D161" s="264">
        <v>0</v>
      </c>
      <c r="E161" s="45"/>
      <c r="F161" s="928">
        <f t="shared" si="142"/>
        <v>0</v>
      </c>
      <c r="G161" s="230">
        <v>0</v>
      </c>
      <c r="H161" s="45"/>
      <c r="I161" s="1174">
        <f t="shared" si="143"/>
        <v>0</v>
      </c>
      <c r="J161" s="264"/>
      <c r="K161" s="45"/>
      <c r="L161" s="700">
        <f t="shared" si="144"/>
        <v>0</v>
      </c>
      <c r="M161" s="230"/>
      <c r="N161" s="45"/>
      <c r="O161" s="705">
        <f t="shared" si="145"/>
        <v>0</v>
      </c>
      <c r="P161" s="291"/>
    </row>
    <row r="162" spans="1:16" hidden="1" x14ac:dyDescent="0.25">
      <c r="A162" s="73">
        <v>2390</v>
      </c>
      <c r="B162" s="58" t="s">
        <v>157</v>
      </c>
      <c r="C162" s="195">
        <f t="shared" si="95"/>
        <v>0</v>
      </c>
      <c r="D162" s="261">
        <v>0</v>
      </c>
      <c r="E162" s="77"/>
      <c r="F162" s="1177">
        <f t="shared" si="142"/>
        <v>0</v>
      </c>
      <c r="G162" s="232">
        <v>0</v>
      </c>
      <c r="H162" s="77"/>
      <c r="I162" s="1178">
        <f t="shared" si="143"/>
        <v>0</v>
      </c>
      <c r="J162" s="261"/>
      <c r="K162" s="77"/>
      <c r="L162" s="706">
        <f t="shared" si="144"/>
        <v>0</v>
      </c>
      <c r="M162" s="232"/>
      <c r="N162" s="77"/>
      <c r="O162" s="707">
        <f t="shared" si="145"/>
        <v>0</v>
      </c>
      <c r="P162" s="292"/>
    </row>
    <row r="163" spans="1:16" hidden="1" x14ac:dyDescent="0.25">
      <c r="A163" s="35">
        <v>2400</v>
      </c>
      <c r="B163" s="72" t="s">
        <v>158</v>
      </c>
      <c r="C163" s="188">
        <f t="shared" si="95"/>
        <v>0</v>
      </c>
      <c r="D163" s="248">
        <v>0</v>
      </c>
      <c r="E163" s="80"/>
      <c r="F163" s="929">
        <f t="shared" si="142"/>
        <v>0</v>
      </c>
      <c r="G163" s="234">
        <v>0</v>
      </c>
      <c r="H163" s="80"/>
      <c r="I163" s="1182">
        <f t="shared" si="143"/>
        <v>0</v>
      </c>
      <c r="J163" s="248"/>
      <c r="K163" s="80"/>
      <c r="L163" s="708">
        <f t="shared" si="144"/>
        <v>0</v>
      </c>
      <c r="M163" s="234"/>
      <c r="N163" s="80"/>
      <c r="O163" s="709">
        <f t="shared" si="145"/>
        <v>0</v>
      </c>
      <c r="P163" s="293"/>
    </row>
    <row r="164" spans="1:16" ht="24" hidden="1" x14ac:dyDescent="0.25">
      <c r="A164" s="35">
        <v>2500</v>
      </c>
      <c r="B164" s="72" t="s">
        <v>159</v>
      </c>
      <c r="C164" s="188">
        <f t="shared" si="95"/>
        <v>0</v>
      </c>
      <c r="D164" s="130">
        <f>SUM(D165,D170)</f>
        <v>0</v>
      </c>
      <c r="E164" s="38">
        <f t="shared" ref="E164" si="146">SUM(E165,E170)</f>
        <v>0</v>
      </c>
      <c r="F164" s="1170">
        <f>SUM(F165,F170)</f>
        <v>0</v>
      </c>
      <c r="G164" s="228">
        <f>SUM(G165,G170)</f>
        <v>0</v>
      </c>
      <c r="H164" s="38">
        <f t="shared" ref="H164:O164" si="147">SUM(H165,H170)</f>
        <v>0</v>
      </c>
      <c r="I164" s="1171">
        <f t="shared" si="147"/>
        <v>0</v>
      </c>
      <c r="J164" s="130">
        <f t="shared" si="147"/>
        <v>0</v>
      </c>
      <c r="K164" s="38">
        <f t="shared" si="147"/>
        <v>0</v>
      </c>
      <c r="L164" s="175">
        <f t="shared" si="147"/>
        <v>0</v>
      </c>
      <c r="M164" s="228">
        <f t="shared" si="147"/>
        <v>0</v>
      </c>
      <c r="N164" s="38">
        <f t="shared" si="147"/>
        <v>0</v>
      </c>
      <c r="O164" s="123">
        <f t="shared" si="147"/>
        <v>0</v>
      </c>
      <c r="P164" s="954"/>
    </row>
    <row r="165" spans="1:16" ht="16.5" hidden="1" customHeight="1" x14ac:dyDescent="0.25">
      <c r="A165" s="886">
        <v>2510</v>
      </c>
      <c r="B165" s="40" t="s">
        <v>160</v>
      </c>
      <c r="C165" s="189">
        <f t="shared" si="95"/>
        <v>0</v>
      </c>
      <c r="D165" s="131">
        <f>SUM(D166:D169)</f>
        <v>0</v>
      </c>
      <c r="E165" s="79">
        <f t="shared" ref="E165" si="148">SUM(E166:E169)</f>
        <v>0</v>
      </c>
      <c r="F165" s="1179">
        <f>SUM(F166:F169)</f>
        <v>0</v>
      </c>
      <c r="G165" s="233">
        <f>SUM(G166:G169)</f>
        <v>0</v>
      </c>
      <c r="H165" s="79">
        <f t="shared" ref="H165:O165" si="149">SUM(H166:H169)</f>
        <v>0</v>
      </c>
      <c r="I165" s="1180">
        <f t="shared" si="149"/>
        <v>0</v>
      </c>
      <c r="J165" s="131">
        <f t="shared" si="149"/>
        <v>0</v>
      </c>
      <c r="K165" s="79">
        <f t="shared" si="149"/>
        <v>0</v>
      </c>
      <c r="L165" s="176">
        <f t="shared" si="149"/>
        <v>0</v>
      </c>
      <c r="M165" s="233">
        <f t="shared" si="149"/>
        <v>0</v>
      </c>
      <c r="N165" s="79">
        <f t="shared" si="149"/>
        <v>0</v>
      </c>
      <c r="O165" s="155">
        <f t="shared" si="149"/>
        <v>0</v>
      </c>
      <c r="P165" s="911"/>
    </row>
    <row r="166" spans="1:16" ht="24" hidden="1" x14ac:dyDescent="0.25">
      <c r="A166" s="30">
        <v>2512</v>
      </c>
      <c r="B166" s="43" t="s">
        <v>161</v>
      </c>
      <c r="C166" s="190">
        <f t="shared" si="95"/>
        <v>0</v>
      </c>
      <c r="D166" s="264">
        <v>0</v>
      </c>
      <c r="E166" s="45"/>
      <c r="F166" s="928">
        <f t="shared" ref="F166:F171" si="150">D166+E166</f>
        <v>0</v>
      </c>
      <c r="G166" s="230">
        <v>0</v>
      </c>
      <c r="H166" s="45"/>
      <c r="I166" s="1174">
        <f t="shared" ref="I166:I171" si="151">G166+H166</f>
        <v>0</v>
      </c>
      <c r="J166" s="264"/>
      <c r="K166" s="45"/>
      <c r="L166" s="700">
        <f t="shared" ref="L166:L171" si="152">J166+K166</f>
        <v>0</v>
      </c>
      <c r="M166" s="230"/>
      <c r="N166" s="45"/>
      <c r="O166" s="705">
        <f t="shared" ref="O166:O171" si="153">M166+N166</f>
        <v>0</v>
      </c>
      <c r="P166" s="291"/>
    </row>
    <row r="167" spans="1:16" ht="24" hidden="1" x14ac:dyDescent="0.25">
      <c r="A167" s="30">
        <v>2513</v>
      </c>
      <c r="B167" s="43" t="s">
        <v>162</v>
      </c>
      <c r="C167" s="190">
        <f t="shared" si="95"/>
        <v>0</v>
      </c>
      <c r="D167" s="264">
        <v>0</v>
      </c>
      <c r="E167" s="45"/>
      <c r="F167" s="928">
        <f t="shared" si="150"/>
        <v>0</v>
      </c>
      <c r="G167" s="230">
        <v>0</v>
      </c>
      <c r="H167" s="45"/>
      <c r="I167" s="1174">
        <f t="shared" si="151"/>
        <v>0</v>
      </c>
      <c r="J167" s="264"/>
      <c r="K167" s="45"/>
      <c r="L167" s="700">
        <f t="shared" si="152"/>
        <v>0</v>
      </c>
      <c r="M167" s="230"/>
      <c r="N167" s="45"/>
      <c r="O167" s="705">
        <f t="shared" si="153"/>
        <v>0</v>
      </c>
      <c r="P167" s="291"/>
    </row>
    <row r="168" spans="1:16" hidden="1" x14ac:dyDescent="0.25">
      <c r="A168" s="30">
        <v>2515</v>
      </c>
      <c r="B168" s="43" t="s">
        <v>163</v>
      </c>
      <c r="C168" s="190">
        <f t="shared" si="95"/>
        <v>0</v>
      </c>
      <c r="D168" s="264">
        <v>0</v>
      </c>
      <c r="E168" s="45"/>
      <c r="F168" s="928">
        <f t="shared" si="150"/>
        <v>0</v>
      </c>
      <c r="G168" s="230">
        <v>0</v>
      </c>
      <c r="H168" s="45"/>
      <c r="I168" s="1174">
        <f t="shared" si="151"/>
        <v>0</v>
      </c>
      <c r="J168" s="264"/>
      <c r="K168" s="45"/>
      <c r="L168" s="700">
        <f t="shared" si="152"/>
        <v>0</v>
      </c>
      <c r="M168" s="230"/>
      <c r="N168" s="45"/>
      <c r="O168" s="705">
        <f t="shared" si="153"/>
        <v>0</v>
      </c>
      <c r="P168" s="291"/>
    </row>
    <row r="169" spans="1:16" ht="24" hidden="1" x14ac:dyDescent="0.25">
      <c r="A169" s="30">
        <v>2519</v>
      </c>
      <c r="B169" s="43" t="s">
        <v>164</v>
      </c>
      <c r="C169" s="190">
        <f t="shared" si="95"/>
        <v>0</v>
      </c>
      <c r="D169" s="264">
        <v>0</v>
      </c>
      <c r="E169" s="45"/>
      <c r="F169" s="928">
        <f t="shared" si="150"/>
        <v>0</v>
      </c>
      <c r="G169" s="230">
        <v>0</v>
      </c>
      <c r="H169" s="45"/>
      <c r="I169" s="1174">
        <f t="shared" si="151"/>
        <v>0</v>
      </c>
      <c r="J169" s="264"/>
      <c r="K169" s="45"/>
      <c r="L169" s="700">
        <f t="shared" si="152"/>
        <v>0</v>
      </c>
      <c r="M169" s="230"/>
      <c r="N169" s="45"/>
      <c r="O169" s="705">
        <f t="shared" si="153"/>
        <v>0</v>
      </c>
      <c r="P169" s="291"/>
    </row>
    <row r="170" spans="1:16" hidden="1" x14ac:dyDescent="0.25">
      <c r="A170" s="75">
        <v>2520</v>
      </c>
      <c r="B170" s="43" t="s">
        <v>165</v>
      </c>
      <c r="C170" s="190">
        <f t="shared" si="95"/>
        <v>0</v>
      </c>
      <c r="D170" s="264">
        <v>0</v>
      </c>
      <c r="E170" s="45"/>
      <c r="F170" s="928">
        <f t="shared" si="150"/>
        <v>0</v>
      </c>
      <c r="G170" s="230">
        <v>0</v>
      </c>
      <c r="H170" s="45"/>
      <c r="I170" s="1174">
        <f t="shared" si="151"/>
        <v>0</v>
      </c>
      <c r="J170" s="264"/>
      <c r="K170" s="45"/>
      <c r="L170" s="700">
        <f t="shared" si="152"/>
        <v>0</v>
      </c>
      <c r="M170" s="230"/>
      <c r="N170" s="45"/>
      <c r="O170" s="705">
        <f t="shared" si="153"/>
        <v>0</v>
      </c>
      <c r="P170" s="291"/>
    </row>
    <row r="171" spans="1:16" s="81" customFormat="1" ht="36" hidden="1" x14ac:dyDescent="0.25">
      <c r="A171" s="17">
        <v>2800</v>
      </c>
      <c r="B171" s="40" t="s">
        <v>166</v>
      </c>
      <c r="C171" s="189">
        <f t="shared" si="95"/>
        <v>0</v>
      </c>
      <c r="D171" s="263">
        <v>0</v>
      </c>
      <c r="E171" s="42"/>
      <c r="F171" s="1144">
        <f t="shared" si="150"/>
        <v>0</v>
      </c>
      <c r="G171" s="212">
        <v>0</v>
      </c>
      <c r="H171" s="28"/>
      <c r="I171" s="1145">
        <f t="shared" si="151"/>
        <v>0</v>
      </c>
      <c r="J171" s="245"/>
      <c r="K171" s="28"/>
      <c r="L171" s="693">
        <f t="shared" si="152"/>
        <v>0</v>
      </c>
      <c r="M171" s="212"/>
      <c r="N171" s="28"/>
      <c r="O171" s="694">
        <f t="shared" si="153"/>
        <v>0</v>
      </c>
      <c r="P171" s="288"/>
    </row>
    <row r="172" spans="1:16" hidden="1" x14ac:dyDescent="0.25">
      <c r="A172" s="70">
        <v>3000</v>
      </c>
      <c r="B172" s="70" t="s">
        <v>167</v>
      </c>
      <c r="C172" s="200">
        <f t="shared" si="95"/>
        <v>0</v>
      </c>
      <c r="D172" s="137">
        <f>SUM(D173,D183)</f>
        <v>0</v>
      </c>
      <c r="E172" s="71">
        <f t="shared" ref="E172" si="154">SUM(E173,E183)</f>
        <v>0</v>
      </c>
      <c r="F172" s="1168">
        <f>SUM(F173,F183)</f>
        <v>0</v>
      </c>
      <c r="G172" s="227">
        <f>SUM(G173,G183)</f>
        <v>0</v>
      </c>
      <c r="H172" s="71">
        <f t="shared" ref="H172:N172" si="155">SUM(H173,H183)</f>
        <v>0</v>
      </c>
      <c r="I172" s="1169">
        <f t="shared" si="155"/>
        <v>0</v>
      </c>
      <c r="J172" s="137">
        <f t="shared" si="155"/>
        <v>0</v>
      </c>
      <c r="K172" s="71">
        <f t="shared" si="155"/>
        <v>0</v>
      </c>
      <c r="L172" s="172">
        <f t="shared" si="155"/>
        <v>0</v>
      </c>
      <c r="M172" s="227">
        <f t="shared" si="155"/>
        <v>0</v>
      </c>
      <c r="N172" s="71">
        <f t="shared" si="155"/>
        <v>0</v>
      </c>
      <c r="O172" s="125">
        <f>SUM(O173,O183)</f>
        <v>0</v>
      </c>
      <c r="P172" s="897"/>
    </row>
    <row r="173" spans="1:16" ht="24" hidden="1" x14ac:dyDescent="0.25">
      <c r="A173" s="35">
        <v>3200</v>
      </c>
      <c r="B173" s="82" t="s">
        <v>168</v>
      </c>
      <c r="C173" s="188">
        <f t="shared" si="95"/>
        <v>0</v>
      </c>
      <c r="D173" s="130">
        <f>SUM(D174,D178)</f>
        <v>0</v>
      </c>
      <c r="E173" s="38">
        <f t="shared" ref="E173" si="156">SUM(E174,E178)</f>
        <v>0</v>
      </c>
      <c r="F173" s="1170">
        <f>SUM(F174,F178)</f>
        <v>0</v>
      </c>
      <c r="G173" s="228">
        <f>SUM(G174,G178)</f>
        <v>0</v>
      </c>
      <c r="H173" s="38">
        <f t="shared" ref="H173:O173" si="157">SUM(H174,H178)</f>
        <v>0</v>
      </c>
      <c r="I173" s="1171">
        <f t="shared" si="157"/>
        <v>0</v>
      </c>
      <c r="J173" s="130">
        <f t="shared" si="157"/>
        <v>0</v>
      </c>
      <c r="K173" s="38">
        <f t="shared" si="157"/>
        <v>0</v>
      </c>
      <c r="L173" s="175">
        <f t="shared" si="157"/>
        <v>0</v>
      </c>
      <c r="M173" s="228">
        <f t="shared" si="157"/>
        <v>0</v>
      </c>
      <c r="N173" s="38">
        <f t="shared" si="157"/>
        <v>0</v>
      </c>
      <c r="O173" s="124">
        <f t="shared" si="157"/>
        <v>0</v>
      </c>
      <c r="P173" s="954"/>
    </row>
    <row r="174" spans="1:16" ht="36" hidden="1" x14ac:dyDescent="0.25">
      <c r="A174" s="886">
        <v>3260</v>
      </c>
      <c r="B174" s="40" t="s">
        <v>169</v>
      </c>
      <c r="C174" s="189">
        <f t="shared" si="95"/>
        <v>0</v>
      </c>
      <c r="D174" s="131">
        <f>SUM(D175:D177)</f>
        <v>0</v>
      </c>
      <c r="E174" s="79">
        <f t="shared" ref="E174" si="158">SUM(E175:E177)</f>
        <v>0</v>
      </c>
      <c r="F174" s="1179">
        <f>SUM(F175:F177)</f>
        <v>0</v>
      </c>
      <c r="G174" s="233">
        <f>SUM(G175:G177)</f>
        <v>0</v>
      </c>
      <c r="H174" s="79">
        <f t="shared" ref="H174:N174" si="159">SUM(H175:H177)</f>
        <v>0</v>
      </c>
      <c r="I174" s="1180">
        <f t="shared" si="159"/>
        <v>0</v>
      </c>
      <c r="J174" s="131">
        <f t="shared" si="159"/>
        <v>0</v>
      </c>
      <c r="K174" s="79">
        <f t="shared" si="159"/>
        <v>0</v>
      </c>
      <c r="L174" s="176">
        <f t="shared" si="159"/>
        <v>0</v>
      </c>
      <c r="M174" s="233">
        <f t="shared" si="159"/>
        <v>0</v>
      </c>
      <c r="N174" s="79">
        <f t="shared" si="159"/>
        <v>0</v>
      </c>
      <c r="O174" s="90">
        <f>SUM(O175:O177)</f>
        <v>0</v>
      </c>
      <c r="P174" s="900"/>
    </row>
    <row r="175" spans="1:16" ht="24" hidden="1" x14ac:dyDescent="0.25">
      <c r="A175" s="30">
        <v>3261</v>
      </c>
      <c r="B175" s="43" t="s">
        <v>170</v>
      </c>
      <c r="C175" s="190">
        <f t="shared" si="95"/>
        <v>0</v>
      </c>
      <c r="D175" s="264">
        <v>0</v>
      </c>
      <c r="E175" s="45"/>
      <c r="F175" s="928">
        <f t="shared" ref="F175:F177" si="160">D175+E175</f>
        <v>0</v>
      </c>
      <c r="G175" s="230">
        <v>0</v>
      </c>
      <c r="H175" s="45"/>
      <c r="I175" s="1174">
        <f t="shared" ref="I175:I177" si="161">G175+H175</f>
        <v>0</v>
      </c>
      <c r="J175" s="264"/>
      <c r="K175" s="45"/>
      <c r="L175" s="700">
        <f t="shared" ref="L175:L177" si="162">J175+K175</f>
        <v>0</v>
      </c>
      <c r="M175" s="230"/>
      <c r="N175" s="45"/>
      <c r="O175" s="705">
        <f t="shared" ref="O175:O177" si="163">M175+N175</f>
        <v>0</v>
      </c>
      <c r="P175" s="291"/>
    </row>
    <row r="176" spans="1:16" ht="36" hidden="1" x14ac:dyDescent="0.25">
      <c r="A176" s="30">
        <v>3262</v>
      </c>
      <c r="B176" s="43" t="s">
        <v>171</v>
      </c>
      <c r="C176" s="190">
        <f t="shared" si="95"/>
        <v>0</v>
      </c>
      <c r="D176" s="264">
        <v>0</v>
      </c>
      <c r="E176" s="45"/>
      <c r="F176" s="928">
        <f t="shared" si="160"/>
        <v>0</v>
      </c>
      <c r="G176" s="230">
        <v>0</v>
      </c>
      <c r="H176" s="45"/>
      <c r="I176" s="1174">
        <f t="shared" si="161"/>
        <v>0</v>
      </c>
      <c r="J176" s="264"/>
      <c r="K176" s="45"/>
      <c r="L176" s="700">
        <f t="shared" si="162"/>
        <v>0</v>
      </c>
      <c r="M176" s="230"/>
      <c r="N176" s="45"/>
      <c r="O176" s="705">
        <f t="shared" si="163"/>
        <v>0</v>
      </c>
      <c r="P176" s="291"/>
    </row>
    <row r="177" spans="1:16" ht="24" hidden="1" x14ac:dyDescent="0.25">
      <c r="A177" s="30">
        <v>3263</v>
      </c>
      <c r="B177" s="43" t="s">
        <v>172</v>
      </c>
      <c r="C177" s="190">
        <f t="shared" ref="C177:C240" si="164">SUM(F177,I177,L177,O177)</f>
        <v>0</v>
      </c>
      <c r="D177" s="264">
        <v>0</v>
      </c>
      <c r="E177" s="45"/>
      <c r="F177" s="928">
        <f t="shared" si="160"/>
        <v>0</v>
      </c>
      <c r="G177" s="230">
        <v>0</v>
      </c>
      <c r="H177" s="45"/>
      <c r="I177" s="1174">
        <f t="shared" si="161"/>
        <v>0</v>
      </c>
      <c r="J177" s="264"/>
      <c r="K177" s="45"/>
      <c r="L177" s="700">
        <f t="shared" si="162"/>
        <v>0</v>
      </c>
      <c r="M177" s="230"/>
      <c r="N177" s="45"/>
      <c r="O177" s="705">
        <f t="shared" si="163"/>
        <v>0</v>
      </c>
      <c r="P177" s="291"/>
    </row>
    <row r="178" spans="1:16" ht="60" hidden="1" x14ac:dyDescent="0.25">
      <c r="A178" s="886">
        <v>3290</v>
      </c>
      <c r="B178" s="40" t="s">
        <v>300</v>
      </c>
      <c r="C178" s="201">
        <f t="shared" si="164"/>
        <v>0</v>
      </c>
      <c r="D178" s="131">
        <f>SUM(D179:D182)</f>
        <v>0</v>
      </c>
      <c r="E178" s="79">
        <f t="shared" ref="E178" si="165">SUM(E179:E182)</f>
        <v>0</v>
      </c>
      <c r="F178" s="1179">
        <f>SUM(F179:F182)</f>
        <v>0</v>
      </c>
      <c r="G178" s="233">
        <f>SUM(G179:G182)</f>
        <v>0</v>
      </c>
      <c r="H178" s="79">
        <f t="shared" ref="H178:O178" si="166">SUM(H179:H182)</f>
        <v>0</v>
      </c>
      <c r="I178" s="1180">
        <f t="shared" si="166"/>
        <v>0</v>
      </c>
      <c r="J178" s="131">
        <f t="shared" si="166"/>
        <v>0</v>
      </c>
      <c r="K178" s="79">
        <f t="shared" si="166"/>
        <v>0</v>
      </c>
      <c r="L178" s="176">
        <f t="shared" si="166"/>
        <v>0</v>
      </c>
      <c r="M178" s="233">
        <f t="shared" si="166"/>
        <v>0</v>
      </c>
      <c r="N178" s="79">
        <f t="shared" si="166"/>
        <v>0</v>
      </c>
      <c r="O178" s="156">
        <f t="shared" si="166"/>
        <v>0</v>
      </c>
      <c r="P178" s="1183"/>
    </row>
    <row r="179" spans="1:16" ht="48" hidden="1" x14ac:dyDescent="0.25">
      <c r="A179" s="30">
        <v>3291</v>
      </c>
      <c r="B179" s="43" t="s">
        <v>173</v>
      </c>
      <c r="C179" s="190">
        <f t="shared" si="164"/>
        <v>0</v>
      </c>
      <c r="D179" s="264">
        <v>0</v>
      </c>
      <c r="E179" s="45"/>
      <c r="F179" s="928">
        <f t="shared" ref="F179:F182" si="167">D179+E179</f>
        <v>0</v>
      </c>
      <c r="G179" s="230">
        <v>0</v>
      </c>
      <c r="H179" s="45"/>
      <c r="I179" s="1174">
        <f t="shared" ref="I179:I182" si="168">G179+H179</f>
        <v>0</v>
      </c>
      <c r="J179" s="264"/>
      <c r="K179" s="45"/>
      <c r="L179" s="700">
        <f t="shared" ref="L179:L182" si="169">J179+K179</f>
        <v>0</v>
      </c>
      <c r="M179" s="230"/>
      <c r="N179" s="45"/>
      <c r="O179" s="705">
        <f t="shared" ref="O179:O182" si="170">M179+N179</f>
        <v>0</v>
      </c>
      <c r="P179" s="291"/>
    </row>
    <row r="180" spans="1:16" ht="60" hidden="1" x14ac:dyDescent="0.25">
      <c r="A180" s="30">
        <v>3292</v>
      </c>
      <c r="B180" s="43" t="s">
        <v>174</v>
      </c>
      <c r="C180" s="190">
        <f t="shared" si="164"/>
        <v>0</v>
      </c>
      <c r="D180" s="264">
        <v>0</v>
      </c>
      <c r="E180" s="45"/>
      <c r="F180" s="928">
        <f t="shared" si="167"/>
        <v>0</v>
      </c>
      <c r="G180" s="230">
        <v>0</v>
      </c>
      <c r="H180" s="45"/>
      <c r="I180" s="1174">
        <f t="shared" si="168"/>
        <v>0</v>
      </c>
      <c r="J180" s="264"/>
      <c r="K180" s="45"/>
      <c r="L180" s="700">
        <f t="shared" si="169"/>
        <v>0</v>
      </c>
      <c r="M180" s="230"/>
      <c r="N180" s="45"/>
      <c r="O180" s="705">
        <f t="shared" si="170"/>
        <v>0</v>
      </c>
      <c r="P180" s="291"/>
    </row>
    <row r="181" spans="1:16" ht="48" hidden="1" x14ac:dyDescent="0.25">
      <c r="A181" s="30">
        <v>3293</v>
      </c>
      <c r="B181" s="43" t="s">
        <v>175</v>
      </c>
      <c r="C181" s="190">
        <f t="shared" si="164"/>
        <v>0</v>
      </c>
      <c r="D181" s="264">
        <v>0</v>
      </c>
      <c r="E181" s="45"/>
      <c r="F181" s="928">
        <f t="shared" si="167"/>
        <v>0</v>
      </c>
      <c r="G181" s="230">
        <v>0</v>
      </c>
      <c r="H181" s="45"/>
      <c r="I181" s="1174">
        <f t="shared" si="168"/>
        <v>0</v>
      </c>
      <c r="J181" s="264"/>
      <c r="K181" s="45"/>
      <c r="L181" s="700">
        <f t="shared" si="169"/>
        <v>0</v>
      </c>
      <c r="M181" s="230"/>
      <c r="N181" s="45"/>
      <c r="O181" s="705">
        <f t="shared" si="170"/>
        <v>0</v>
      </c>
      <c r="P181" s="291"/>
    </row>
    <row r="182" spans="1:16" ht="36" hidden="1" x14ac:dyDescent="0.25">
      <c r="A182" s="83">
        <v>3294</v>
      </c>
      <c r="B182" s="43" t="s">
        <v>176</v>
      </c>
      <c r="C182" s="201">
        <f t="shared" si="164"/>
        <v>0</v>
      </c>
      <c r="D182" s="265">
        <v>0</v>
      </c>
      <c r="E182" s="84"/>
      <c r="F182" s="1184">
        <f t="shared" si="167"/>
        <v>0</v>
      </c>
      <c r="G182" s="235">
        <v>0</v>
      </c>
      <c r="H182" s="84"/>
      <c r="I182" s="1185">
        <f t="shared" si="168"/>
        <v>0</v>
      </c>
      <c r="J182" s="265"/>
      <c r="K182" s="84"/>
      <c r="L182" s="710">
        <f t="shared" si="169"/>
        <v>0</v>
      </c>
      <c r="M182" s="235"/>
      <c r="N182" s="84"/>
      <c r="O182" s="711">
        <f t="shared" si="170"/>
        <v>0</v>
      </c>
      <c r="P182" s="294"/>
    </row>
    <row r="183" spans="1:16" ht="36" hidden="1" x14ac:dyDescent="0.25">
      <c r="A183" s="51">
        <v>3300</v>
      </c>
      <c r="B183" s="82" t="s">
        <v>177</v>
      </c>
      <c r="C183" s="202">
        <f t="shared" si="164"/>
        <v>0</v>
      </c>
      <c r="D183" s="138">
        <f>SUM(D184:D185)</f>
        <v>0</v>
      </c>
      <c r="E183" s="85">
        <f t="shared" ref="E183" si="171">SUM(E184:E185)</f>
        <v>0</v>
      </c>
      <c r="F183" s="1186">
        <f>SUM(F184:F185)</f>
        <v>0</v>
      </c>
      <c r="G183" s="236">
        <f>SUM(G184:G185)</f>
        <v>0</v>
      </c>
      <c r="H183" s="85">
        <f t="shared" ref="H183:O183" si="172">SUM(H184:H185)</f>
        <v>0</v>
      </c>
      <c r="I183" s="1187">
        <f t="shared" si="172"/>
        <v>0</v>
      </c>
      <c r="J183" s="138">
        <f t="shared" si="172"/>
        <v>0</v>
      </c>
      <c r="K183" s="85">
        <f t="shared" si="172"/>
        <v>0</v>
      </c>
      <c r="L183" s="173">
        <f t="shared" si="172"/>
        <v>0</v>
      </c>
      <c r="M183" s="236">
        <f t="shared" si="172"/>
        <v>0</v>
      </c>
      <c r="N183" s="85">
        <f t="shared" si="172"/>
        <v>0</v>
      </c>
      <c r="O183" s="124">
        <f t="shared" si="172"/>
        <v>0</v>
      </c>
      <c r="P183" s="954"/>
    </row>
    <row r="184" spans="1:16" ht="36" hidden="1" x14ac:dyDescent="0.25">
      <c r="A184" s="57">
        <v>3310</v>
      </c>
      <c r="B184" s="58" t="s">
        <v>178</v>
      </c>
      <c r="C184" s="195">
        <f t="shared" si="164"/>
        <v>0</v>
      </c>
      <c r="D184" s="261">
        <v>0</v>
      </c>
      <c r="E184" s="77"/>
      <c r="F184" s="1177">
        <f t="shared" ref="F184:F185" si="173">D184+E184</f>
        <v>0</v>
      </c>
      <c r="G184" s="232">
        <v>0</v>
      </c>
      <c r="H184" s="77"/>
      <c r="I184" s="1178">
        <f t="shared" ref="I184:I185" si="174">G184+H184</f>
        <v>0</v>
      </c>
      <c r="J184" s="261"/>
      <c r="K184" s="77"/>
      <c r="L184" s="706">
        <f t="shared" ref="L184:L185" si="175">J184+K184</f>
        <v>0</v>
      </c>
      <c r="M184" s="232"/>
      <c r="N184" s="77"/>
      <c r="O184" s="707">
        <f t="shared" ref="O184:O185" si="176">M184+N184</f>
        <v>0</v>
      </c>
      <c r="P184" s="292"/>
    </row>
    <row r="185" spans="1:16" ht="36" hidden="1" x14ac:dyDescent="0.25">
      <c r="A185" s="27">
        <v>3320</v>
      </c>
      <c r="B185" s="40" t="s">
        <v>179</v>
      </c>
      <c r="C185" s="189">
        <f t="shared" si="164"/>
        <v>0</v>
      </c>
      <c r="D185" s="263">
        <v>0</v>
      </c>
      <c r="E185" s="42"/>
      <c r="F185" s="930">
        <f t="shared" si="173"/>
        <v>0</v>
      </c>
      <c r="G185" s="220">
        <v>0</v>
      </c>
      <c r="H185" s="42"/>
      <c r="I185" s="1158">
        <f t="shared" si="174"/>
        <v>0</v>
      </c>
      <c r="J185" s="263"/>
      <c r="K185" s="42"/>
      <c r="L185" s="699">
        <f t="shared" si="175"/>
        <v>0</v>
      </c>
      <c r="M185" s="220"/>
      <c r="N185" s="42"/>
      <c r="O185" s="703">
        <f t="shared" si="176"/>
        <v>0</v>
      </c>
      <c r="P185" s="290"/>
    </row>
    <row r="186" spans="1:16" hidden="1" x14ac:dyDescent="0.25">
      <c r="A186" s="87">
        <v>4000</v>
      </c>
      <c r="B186" s="70" t="s">
        <v>180</v>
      </c>
      <c r="C186" s="200">
        <f t="shared" si="164"/>
        <v>0</v>
      </c>
      <c r="D186" s="137">
        <f>SUM(D187,D190)</f>
        <v>0</v>
      </c>
      <c r="E186" s="71">
        <f t="shared" ref="E186" si="177">SUM(E187,E190)</f>
        <v>0</v>
      </c>
      <c r="F186" s="1168">
        <f>SUM(F187,F190)</f>
        <v>0</v>
      </c>
      <c r="G186" s="227">
        <f>SUM(G187,G190)</f>
        <v>0</v>
      </c>
      <c r="H186" s="71">
        <f t="shared" ref="H186:N186" si="178">SUM(H187,H190)</f>
        <v>0</v>
      </c>
      <c r="I186" s="1169">
        <f t="shared" si="178"/>
        <v>0</v>
      </c>
      <c r="J186" s="137">
        <f t="shared" si="178"/>
        <v>0</v>
      </c>
      <c r="K186" s="71">
        <f t="shared" si="178"/>
        <v>0</v>
      </c>
      <c r="L186" s="172">
        <f t="shared" si="178"/>
        <v>0</v>
      </c>
      <c r="M186" s="227">
        <f t="shared" si="178"/>
        <v>0</v>
      </c>
      <c r="N186" s="71">
        <f t="shared" si="178"/>
        <v>0</v>
      </c>
      <c r="O186" s="125">
        <f>SUM(O187,O190)</f>
        <v>0</v>
      </c>
      <c r="P186" s="897"/>
    </row>
    <row r="187" spans="1:16" hidden="1" x14ac:dyDescent="0.25">
      <c r="A187" s="88">
        <v>4200</v>
      </c>
      <c r="B187" s="72" t="s">
        <v>181</v>
      </c>
      <c r="C187" s="188">
        <f t="shared" si="164"/>
        <v>0</v>
      </c>
      <c r="D187" s="130">
        <f>SUM(D188,D189)</f>
        <v>0</v>
      </c>
      <c r="E187" s="38">
        <f t="shared" ref="E187" si="179">SUM(E188,E189)</f>
        <v>0</v>
      </c>
      <c r="F187" s="1170">
        <f>SUM(F188,F189)</f>
        <v>0</v>
      </c>
      <c r="G187" s="228">
        <f>SUM(G188,G189)</f>
        <v>0</v>
      </c>
      <c r="H187" s="38">
        <f t="shared" ref="H187:N187" si="180">SUM(H188,H189)</f>
        <v>0</v>
      </c>
      <c r="I187" s="1171">
        <f t="shared" si="180"/>
        <v>0</v>
      </c>
      <c r="J187" s="130">
        <f t="shared" si="180"/>
        <v>0</v>
      </c>
      <c r="K187" s="38">
        <f t="shared" si="180"/>
        <v>0</v>
      </c>
      <c r="L187" s="175">
        <f t="shared" si="180"/>
        <v>0</v>
      </c>
      <c r="M187" s="228">
        <f t="shared" si="180"/>
        <v>0</v>
      </c>
      <c r="N187" s="38">
        <f t="shared" si="180"/>
        <v>0</v>
      </c>
      <c r="O187" s="123">
        <f>SUM(O188,O189)</f>
        <v>0</v>
      </c>
      <c r="P187" s="898"/>
    </row>
    <row r="188" spans="1:16" ht="24" hidden="1" x14ac:dyDescent="0.25">
      <c r="A188" s="886">
        <v>4240</v>
      </c>
      <c r="B188" s="40" t="s">
        <v>182</v>
      </c>
      <c r="C188" s="189">
        <f t="shared" si="164"/>
        <v>0</v>
      </c>
      <c r="D188" s="263">
        <v>0</v>
      </c>
      <c r="E188" s="42"/>
      <c r="F188" s="930">
        <f t="shared" ref="F188:F189" si="181">D188+E188</f>
        <v>0</v>
      </c>
      <c r="G188" s="220">
        <v>0</v>
      </c>
      <c r="H188" s="42"/>
      <c r="I188" s="1158">
        <f t="shared" ref="I188:I189" si="182">G188+H188</f>
        <v>0</v>
      </c>
      <c r="J188" s="263"/>
      <c r="K188" s="42"/>
      <c r="L188" s="699">
        <f t="shared" ref="L188:L189" si="183">J188+K188</f>
        <v>0</v>
      </c>
      <c r="M188" s="220"/>
      <c r="N188" s="42"/>
      <c r="O188" s="703">
        <f t="shared" ref="O188:O189" si="184">M188+N188</f>
        <v>0</v>
      </c>
      <c r="P188" s="290"/>
    </row>
    <row r="189" spans="1:16" hidden="1" x14ac:dyDescent="0.25">
      <c r="A189" s="75">
        <v>4250</v>
      </c>
      <c r="B189" s="43" t="s">
        <v>183</v>
      </c>
      <c r="C189" s="190">
        <f t="shared" si="164"/>
        <v>0</v>
      </c>
      <c r="D189" s="264">
        <v>0</v>
      </c>
      <c r="E189" s="45"/>
      <c r="F189" s="928">
        <f t="shared" si="181"/>
        <v>0</v>
      </c>
      <c r="G189" s="230">
        <v>0</v>
      </c>
      <c r="H189" s="45"/>
      <c r="I189" s="1174">
        <f t="shared" si="182"/>
        <v>0</v>
      </c>
      <c r="J189" s="264"/>
      <c r="K189" s="45"/>
      <c r="L189" s="700">
        <f t="shared" si="183"/>
        <v>0</v>
      </c>
      <c r="M189" s="230"/>
      <c r="N189" s="45"/>
      <c r="O189" s="705">
        <f t="shared" si="184"/>
        <v>0</v>
      </c>
      <c r="P189" s="291"/>
    </row>
    <row r="190" spans="1:16" hidden="1" x14ac:dyDescent="0.25">
      <c r="A190" s="35">
        <v>4300</v>
      </c>
      <c r="B190" s="72" t="s">
        <v>184</v>
      </c>
      <c r="C190" s="188">
        <f t="shared" si="164"/>
        <v>0</v>
      </c>
      <c r="D190" s="130">
        <f>SUM(D191)</f>
        <v>0</v>
      </c>
      <c r="E190" s="38">
        <f t="shared" ref="E190" si="185">SUM(E191)</f>
        <v>0</v>
      </c>
      <c r="F190" s="1170">
        <f>SUM(F191)</f>
        <v>0</v>
      </c>
      <c r="G190" s="228">
        <f>SUM(G191)</f>
        <v>0</v>
      </c>
      <c r="H190" s="38">
        <f t="shared" ref="H190:N190" si="186">SUM(H191)</f>
        <v>0</v>
      </c>
      <c r="I190" s="1171">
        <f t="shared" si="186"/>
        <v>0</v>
      </c>
      <c r="J190" s="130">
        <f t="shared" si="186"/>
        <v>0</v>
      </c>
      <c r="K190" s="38">
        <f t="shared" si="186"/>
        <v>0</v>
      </c>
      <c r="L190" s="175">
        <f t="shared" si="186"/>
        <v>0</v>
      </c>
      <c r="M190" s="228">
        <f t="shared" si="186"/>
        <v>0</v>
      </c>
      <c r="N190" s="38">
        <f t="shared" si="186"/>
        <v>0</v>
      </c>
      <c r="O190" s="123">
        <f>SUM(O191)</f>
        <v>0</v>
      </c>
      <c r="P190" s="898"/>
    </row>
    <row r="191" spans="1:16" hidden="1" x14ac:dyDescent="0.25">
      <c r="A191" s="886">
        <v>4310</v>
      </c>
      <c r="B191" s="40" t="s">
        <v>185</v>
      </c>
      <c r="C191" s="189">
        <f t="shared" si="164"/>
        <v>0</v>
      </c>
      <c r="D191" s="131">
        <f>SUM(D192:D192)</f>
        <v>0</v>
      </c>
      <c r="E191" s="79">
        <f t="shared" ref="E191" si="187">SUM(E192:E192)</f>
        <v>0</v>
      </c>
      <c r="F191" s="1179">
        <f>SUM(F192:F192)</f>
        <v>0</v>
      </c>
      <c r="G191" s="233">
        <f>SUM(G192:G192)</f>
        <v>0</v>
      </c>
      <c r="H191" s="79">
        <f t="shared" ref="H191:N191" si="188">SUM(H192:H192)</f>
        <v>0</v>
      </c>
      <c r="I191" s="1180">
        <f t="shared" si="188"/>
        <v>0</v>
      </c>
      <c r="J191" s="131">
        <f t="shared" si="188"/>
        <v>0</v>
      </c>
      <c r="K191" s="79">
        <f t="shared" si="188"/>
        <v>0</v>
      </c>
      <c r="L191" s="176">
        <f t="shared" si="188"/>
        <v>0</v>
      </c>
      <c r="M191" s="233">
        <f t="shared" si="188"/>
        <v>0</v>
      </c>
      <c r="N191" s="79">
        <f t="shared" si="188"/>
        <v>0</v>
      </c>
      <c r="O191" s="90">
        <f>SUM(O192:O192)</f>
        <v>0</v>
      </c>
      <c r="P191" s="900"/>
    </row>
    <row r="192" spans="1:16" ht="36" hidden="1" x14ac:dyDescent="0.25">
      <c r="A192" s="30">
        <v>4311</v>
      </c>
      <c r="B192" s="43" t="s">
        <v>186</v>
      </c>
      <c r="C192" s="190">
        <f t="shared" si="164"/>
        <v>0</v>
      </c>
      <c r="D192" s="264">
        <v>0</v>
      </c>
      <c r="E192" s="45"/>
      <c r="F192" s="928">
        <f>D192+E192</f>
        <v>0</v>
      </c>
      <c r="G192" s="230">
        <v>0</v>
      </c>
      <c r="H192" s="45"/>
      <c r="I192" s="1174">
        <f>G192+H192</f>
        <v>0</v>
      </c>
      <c r="J192" s="264"/>
      <c r="K192" s="45"/>
      <c r="L192" s="700">
        <f>J192+K192</f>
        <v>0</v>
      </c>
      <c r="M192" s="230"/>
      <c r="N192" s="45"/>
      <c r="O192" s="705">
        <f>M192+N192</f>
        <v>0</v>
      </c>
      <c r="P192" s="291"/>
    </row>
    <row r="193" spans="1:16" s="19" customFormat="1" x14ac:dyDescent="0.25">
      <c r="A193" s="89"/>
      <c r="B193" s="17" t="s">
        <v>187</v>
      </c>
      <c r="C193" s="896">
        <f t="shared" si="164"/>
        <v>734000</v>
      </c>
      <c r="D193" s="226">
        <f>SUM(D194,D229,D268)</f>
        <v>750000</v>
      </c>
      <c r="E193" s="69">
        <f t="shared" ref="E193" si="189">SUM(E194,E229,E268)</f>
        <v>-16000</v>
      </c>
      <c r="F193" s="1167">
        <f>SUM(F194,F229,F268)</f>
        <v>734000</v>
      </c>
      <c r="G193" s="226">
        <f>SUM(G194,G229,G268)</f>
        <v>0</v>
      </c>
      <c r="H193" s="69">
        <f t="shared" ref="H193:N193" si="190">SUM(H194,H229,H268)</f>
        <v>0</v>
      </c>
      <c r="I193" s="1167">
        <f t="shared" si="190"/>
        <v>0</v>
      </c>
      <c r="J193" s="226">
        <f t="shared" si="190"/>
        <v>0</v>
      </c>
      <c r="K193" s="69">
        <f t="shared" si="190"/>
        <v>0</v>
      </c>
      <c r="L193" s="171">
        <f t="shared" si="190"/>
        <v>0</v>
      </c>
      <c r="M193" s="226">
        <f t="shared" si="190"/>
        <v>0</v>
      </c>
      <c r="N193" s="69">
        <f t="shared" si="190"/>
        <v>0</v>
      </c>
      <c r="O193" s="933">
        <f>SUM(O194,O229,O268)</f>
        <v>0</v>
      </c>
      <c r="P193" s="1188"/>
    </row>
    <row r="194" spans="1:16" x14ac:dyDescent="0.25">
      <c r="A194" s="70">
        <v>5000</v>
      </c>
      <c r="B194" s="70" t="s">
        <v>188</v>
      </c>
      <c r="C194" s="897">
        <f t="shared" si="164"/>
        <v>734000</v>
      </c>
      <c r="D194" s="227">
        <f>D195+D203</f>
        <v>750000</v>
      </c>
      <c r="E194" s="71">
        <f t="shared" ref="E194" si="191">E195+E203</f>
        <v>-16000</v>
      </c>
      <c r="F194" s="1168">
        <f>F195+F203</f>
        <v>734000</v>
      </c>
      <c r="G194" s="227">
        <f>G195+G203</f>
        <v>0</v>
      </c>
      <c r="H194" s="71">
        <f t="shared" ref="H194:N194" si="192">H195+H203</f>
        <v>0</v>
      </c>
      <c r="I194" s="1168">
        <f t="shared" si="192"/>
        <v>0</v>
      </c>
      <c r="J194" s="227">
        <f t="shared" si="192"/>
        <v>0</v>
      </c>
      <c r="K194" s="71">
        <f t="shared" si="192"/>
        <v>0</v>
      </c>
      <c r="L194" s="172">
        <f t="shared" si="192"/>
        <v>0</v>
      </c>
      <c r="M194" s="227">
        <f t="shared" si="192"/>
        <v>0</v>
      </c>
      <c r="N194" s="71">
        <f t="shared" si="192"/>
        <v>0</v>
      </c>
      <c r="O194" s="172">
        <f>O195+O203</f>
        <v>0</v>
      </c>
      <c r="P194" s="1168"/>
    </row>
    <row r="195" spans="1:16" hidden="1" x14ac:dyDescent="0.25">
      <c r="A195" s="35">
        <v>5100</v>
      </c>
      <c r="B195" s="72" t="s">
        <v>189</v>
      </c>
      <c r="C195" s="188">
        <f t="shared" si="164"/>
        <v>0</v>
      </c>
      <c r="D195" s="130">
        <f>D196+D197+D200+D201+D202</f>
        <v>0</v>
      </c>
      <c r="E195" s="38">
        <f t="shared" ref="E195" si="193">E196+E197+E200+E201+E202</f>
        <v>0</v>
      </c>
      <c r="F195" s="1170">
        <f>F196+F197+F200+F201+F202</f>
        <v>0</v>
      </c>
      <c r="G195" s="228">
        <f>G196+G197+G200+G201+G202</f>
        <v>0</v>
      </c>
      <c r="H195" s="38">
        <f t="shared" ref="H195:N195" si="194">H196+H197+H200+H201+H202</f>
        <v>0</v>
      </c>
      <c r="I195" s="1171">
        <f t="shared" si="194"/>
        <v>0</v>
      </c>
      <c r="J195" s="130">
        <f t="shared" si="194"/>
        <v>0</v>
      </c>
      <c r="K195" s="38">
        <f t="shared" si="194"/>
        <v>0</v>
      </c>
      <c r="L195" s="175">
        <f t="shared" si="194"/>
        <v>0</v>
      </c>
      <c r="M195" s="228">
        <f t="shared" si="194"/>
        <v>0</v>
      </c>
      <c r="N195" s="38">
        <f t="shared" si="194"/>
        <v>0</v>
      </c>
      <c r="O195" s="123">
        <f>O196+O197+O200+O201+O202</f>
        <v>0</v>
      </c>
      <c r="P195" s="898"/>
    </row>
    <row r="196" spans="1:16" hidden="1" x14ac:dyDescent="0.25">
      <c r="A196" s="886">
        <v>5110</v>
      </c>
      <c r="B196" s="40" t="s">
        <v>190</v>
      </c>
      <c r="C196" s="189">
        <f t="shared" si="164"/>
        <v>0</v>
      </c>
      <c r="D196" s="263">
        <v>0</v>
      </c>
      <c r="E196" s="42"/>
      <c r="F196" s="930">
        <f>D196+E196</f>
        <v>0</v>
      </c>
      <c r="G196" s="220">
        <v>0</v>
      </c>
      <c r="H196" s="42"/>
      <c r="I196" s="1158">
        <f>G196+H196</f>
        <v>0</v>
      </c>
      <c r="J196" s="263"/>
      <c r="K196" s="42"/>
      <c r="L196" s="699">
        <f>J196+K196</f>
        <v>0</v>
      </c>
      <c r="M196" s="220"/>
      <c r="N196" s="42"/>
      <c r="O196" s="703">
        <f>M196+N196</f>
        <v>0</v>
      </c>
      <c r="P196" s="290"/>
    </row>
    <row r="197" spans="1:16" ht="24" hidden="1" x14ac:dyDescent="0.25">
      <c r="A197" s="75">
        <v>5120</v>
      </c>
      <c r="B197" s="43" t="s">
        <v>191</v>
      </c>
      <c r="C197" s="190">
        <f t="shared" si="164"/>
        <v>0</v>
      </c>
      <c r="D197" s="132">
        <f>D198+D199</f>
        <v>0</v>
      </c>
      <c r="E197" s="76">
        <f t="shared" ref="E197" si="195">E198+E199</f>
        <v>0</v>
      </c>
      <c r="F197" s="1175">
        <f>F198+F199</f>
        <v>0</v>
      </c>
      <c r="G197" s="231">
        <f>G198+G199</f>
        <v>0</v>
      </c>
      <c r="H197" s="76">
        <f t="shared" ref="H197:O197" si="196">H198+H199</f>
        <v>0</v>
      </c>
      <c r="I197" s="1176">
        <f t="shared" si="196"/>
        <v>0</v>
      </c>
      <c r="J197" s="132">
        <f t="shared" si="196"/>
        <v>0</v>
      </c>
      <c r="K197" s="76">
        <f t="shared" si="196"/>
        <v>0</v>
      </c>
      <c r="L197" s="95">
        <f t="shared" si="196"/>
        <v>0</v>
      </c>
      <c r="M197" s="231">
        <f t="shared" si="196"/>
        <v>0</v>
      </c>
      <c r="N197" s="76">
        <f t="shared" si="196"/>
        <v>0</v>
      </c>
      <c r="O197" s="91">
        <f t="shared" si="196"/>
        <v>0</v>
      </c>
      <c r="P197" s="899"/>
    </row>
    <row r="198" spans="1:16" hidden="1" x14ac:dyDescent="0.25">
      <c r="A198" s="30">
        <v>5121</v>
      </c>
      <c r="B198" s="43" t="s">
        <v>192</v>
      </c>
      <c r="C198" s="190">
        <f t="shared" si="164"/>
        <v>0</v>
      </c>
      <c r="D198" s="264">
        <v>0</v>
      </c>
      <c r="E198" s="45"/>
      <c r="F198" s="928">
        <f t="shared" ref="F198:F202" si="197">D198+E198</f>
        <v>0</v>
      </c>
      <c r="G198" s="230">
        <v>0</v>
      </c>
      <c r="H198" s="45"/>
      <c r="I198" s="1174">
        <f t="shared" ref="I198:I202" si="198">G198+H198</f>
        <v>0</v>
      </c>
      <c r="J198" s="264"/>
      <c r="K198" s="45"/>
      <c r="L198" s="700">
        <f t="shared" ref="L198:L202" si="199">J198+K198</f>
        <v>0</v>
      </c>
      <c r="M198" s="230"/>
      <c r="N198" s="45"/>
      <c r="O198" s="705">
        <f t="shared" ref="O198:O202" si="200">M198+N198</f>
        <v>0</v>
      </c>
      <c r="P198" s="291"/>
    </row>
    <row r="199" spans="1:16" ht="24" hidden="1" x14ac:dyDescent="0.25">
      <c r="A199" s="30">
        <v>5129</v>
      </c>
      <c r="B199" s="43" t="s">
        <v>193</v>
      </c>
      <c r="C199" s="190">
        <f t="shared" si="164"/>
        <v>0</v>
      </c>
      <c r="D199" s="264">
        <v>0</v>
      </c>
      <c r="E199" s="45"/>
      <c r="F199" s="928">
        <f t="shared" si="197"/>
        <v>0</v>
      </c>
      <c r="G199" s="230">
        <v>0</v>
      </c>
      <c r="H199" s="45"/>
      <c r="I199" s="1174">
        <f t="shared" si="198"/>
        <v>0</v>
      </c>
      <c r="J199" s="264"/>
      <c r="K199" s="45"/>
      <c r="L199" s="700">
        <f t="shared" si="199"/>
        <v>0</v>
      </c>
      <c r="M199" s="230"/>
      <c r="N199" s="45"/>
      <c r="O199" s="705">
        <f t="shared" si="200"/>
        <v>0</v>
      </c>
      <c r="P199" s="291"/>
    </row>
    <row r="200" spans="1:16" hidden="1" x14ac:dyDescent="0.25">
      <c r="A200" s="75">
        <v>5130</v>
      </c>
      <c r="B200" s="43" t="s">
        <v>194</v>
      </c>
      <c r="C200" s="190">
        <f t="shared" si="164"/>
        <v>0</v>
      </c>
      <c r="D200" s="264">
        <v>0</v>
      </c>
      <c r="E200" s="45"/>
      <c r="F200" s="928">
        <f t="shared" si="197"/>
        <v>0</v>
      </c>
      <c r="G200" s="230">
        <v>0</v>
      </c>
      <c r="H200" s="45"/>
      <c r="I200" s="1174">
        <f t="shared" si="198"/>
        <v>0</v>
      </c>
      <c r="J200" s="264"/>
      <c r="K200" s="45"/>
      <c r="L200" s="700">
        <f t="shared" si="199"/>
        <v>0</v>
      </c>
      <c r="M200" s="230"/>
      <c r="N200" s="45"/>
      <c r="O200" s="705">
        <f t="shared" si="200"/>
        <v>0</v>
      </c>
      <c r="P200" s="291"/>
    </row>
    <row r="201" spans="1:16" hidden="1" x14ac:dyDescent="0.25">
      <c r="A201" s="75">
        <v>5140</v>
      </c>
      <c r="B201" s="43" t="s">
        <v>195</v>
      </c>
      <c r="C201" s="190">
        <f t="shared" si="164"/>
        <v>0</v>
      </c>
      <c r="D201" s="264">
        <v>0</v>
      </c>
      <c r="E201" s="45"/>
      <c r="F201" s="928">
        <f t="shared" si="197"/>
        <v>0</v>
      </c>
      <c r="G201" s="230">
        <v>0</v>
      </c>
      <c r="H201" s="45"/>
      <c r="I201" s="1174">
        <f t="shared" si="198"/>
        <v>0</v>
      </c>
      <c r="J201" s="264"/>
      <c r="K201" s="45"/>
      <c r="L201" s="700">
        <f t="shared" si="199"/>
        <v>0</v>
      </c>
      <c r="M201" s="230"/>
      <c r="N201" s="45"/>
      <c r="O201" s="705">
        <f t="shared" si="200"/>
        <v>0</v>
      </c>
      <c r="P201" s="291"/>
    </row>
    <row r="202" spans="1:16" ht="24" hidden="1" x14ac:dyDescent="0.25">
      <c r="A202" s="75">
        <v>5170</v>
      </c>
      <c r="B202" s="43" t="s">
        <v>196</v>
      </c>
      <c r="C202" s="190">
        <f t="shared" si="164"/>
        <v>0</v>
      </c>
      <c r="D202" s="264">
        <v>0</v>
      </c>
      <c r="E202" s="45"/>
      <c r="F202" s="928">
        <f t="shared" si="197"/>
        <v>0</v>
      </c>
      <c r="G202" s="230">
        <v>0</v>
      </c>
      <c r="H202" s="45"/>
      <c r="I202" s="1174">
        <f t="shared" si="198"/>
        <v>0</v>
      </c>
      <c r="J202" s="264"/>
      <c r="K202" s="45"/>
      <c r="L202" s="700">
        <f t="shared" si="199"/>
        <v>0</v>
      </c>
      <c r="M202" s="230"/>
      <c r="N202" s="45"/>
      <c r="O202" s="705">
        <f t="shared" si="200"/>
        <v>0</v>
      </c>
      <c r="P202" s="291"/>
    </row>
    <row r="203" spans="1:16" x14ac:dyDescent="0.25">
      <c r="A203" s="35">
        <v>5200</v>
      </c>
      <c r="B203" s="72" t="s">
        <v>197</v>
      </c>
      <c r="C203" s="898">
        <f t="shared" si="164"/>
        <v>734000</v>
      </c>
      <c r="D203" s="228">
        <f>D204+D214+D215+D224+D225+D226+D228</f>
        <v>750000</v>
      </c>
      <c r="E203" s="38">
        <f t="shared" ref="E203" si="201">E204+E214+E215+E224+E225+E226+E228</f>
        <v>-16000</v>
      </c>
      <c r="F203" s="1170">
        <f>F204+F214+F215+F224+F225+F226+F228</f>
        <v>734000</v>
      </c>
      <c r="G203" s="228">
        <f>G204+G214+G215+G224+G225+G226+G228</f>
        <v>0</v>
      </c>
      <c r="H203" s="38">
        <f t="shared" ref="H203:O203" si="202">H204+H214+H215+H224+H225+H226+H228</f>
        <v>0</v>
      </c>
      <c r="I203" s="1170">
        <f t="shared" si="202"/>
        <v>0</v>
      </c>
      <c r="J203" s="228">
        <f t="shared" si="202"/>
        <v>0</v>
      </c>
      <c r="K203" s="38">
        <f t="shared" si="202"/>
        <v>0</v>
      </c>
      <c r="L203" s="175">
        <f t="shared" si="202"/>
        <v>0</v>
      </c>
      <c r="M203" s="228">
        <f t="shared" si="202"/>
        <v>0</v>
      </c>
      <c r="N203" s="38">
        <f t="shared" si="202"/>
        <v>0</v>
      </c>
      <c r="O203" s="175">
        <f t="shared" si="202"/>
        <v>0</v>
      </c>
      <c r="P203" s="1170"/>
    </row>
    <row r="204" spans="1:16" hidden="1" x14ac:dyDescent="0.25">
      <c r="A204" s="73">
        <v>5210</v>
      </c>
      <c r="B204" s="58" t="s">
        <v>198</v>
      </c>
      <c r="C204" s="195">
        <f t="shared" si="164"/>
        <v>0</v>
      </c>
      <c r="D204" s="86">
        <f>SUM(D205:D213)</f>
        <v>0</v>
      </c>
      <c r="E204" s="74">
        <f>SUM(E205:E213)</f>
        <v>0</v>
      </c>
      <c r="F204" s="1172">
        <f t="shared" ref="F204:N204" si="203">SUM(F205:F213)</f>
        <v>0</v>
      </c>
      <c r="G204" s="229">
        <f>SUM(G205:G213)</f>
        <v>0</v>
      </c>
      <c r="H204" s="74">
        <f t="shared" si="203"/>
        <v>0</v>
      </c>
      <c r="I204" s="1173">
        <f t="shared" si="203"/>
        <v>0</v>
      </c>
      <c r="J204" s="86">
        <f t="shared" si="203"/>
        <v>0</v>
      </c>
      <c r="K204" s="74">
        <f t="shared" si="203"/>
        <v>0</v>
      </c>
      <c r="L204" s="174">
        <f t="shared" si="203"/>
        <v>0</v>
      </c>
      <c r="M204" s="229">
        <f t="shared" si="203"/>
        <v>0</v>
      </c>
      <c r="N204" s="74">
        <f t="shared" si="203"/>
        <v>0</v>
      </c>
      <c r="O204" s="154">
        <f>SUM(O205:O213)</f>
        <v>0</v>
      </c>
      <c r="P204" s="907"/>
    </row>
    <row r="205" spans="1:16" hidden="1" x14ac:dyDescent="0.25">
      <c r="A205" s="27">
        <v>5211</v>
      </c>
      <c r="B205" s="40" t="s">
        <v>199</v>
      </c>
      <c r="C205" s="189">
        <f t="shared" si="164"/>
        <v>0</v>
      </c>
      <c r="D205" s="263">
        <v>0</v>
      </c>
      <c r="E205" s="42"/>
      <c r="F205" s="930">
        <f t="shared" ref="F205:F214" si="204">D205+E205</f>
        <v>0</v>
      </c>
      <c r="G205" s="220">
        <v>0</v>
      </c>
      <c r="H205" s="42"/>
      <c r="I205" s="1158">
        <f t="shared" ref="I205:I214" si="205">G205+H205</f>
        <v>0</v>
      </c>
      <c r="J205" s="263"/>
      <c r="K205" s="42"/>
      <c r="L205" s="699">
        <f t="shared" ref="L205:L214" si="206">J205+K205</f>
        <v>0</v>
      </c>
      <c r="M205" s="220"/>
      <c r="N205" s="42"/>
      <c r="O205" s="703">
        <f t="shared" ref="O205:O214" si="207">M205+N205</f>
        <v>0</v>
      </c>
      <c r="P205" s="290"/>
    </row>
    <row r="206" spans="1:16" hidden="1" x14ac:dyDescent="0.25">
      <c r="A206" s="30">
        <v>5212</v>
      </c>
      <c r="B206" s="43" t="s">
        <v>200</v>
      </c>
      <c r="C206" s="190">
        <f t="shared" si="164"/>
        <v>0</v>
      </c>
      <c r="D206" s="264">
        <v>0</v>
      </c>
      <c r="E206" s="45"/>
      <c r="F206" s="928">
        <f t="shared" si="204"/>
        <v>0</v>
      </c>
      <c r="G206" s="230">
        <v>0</v>
      </c>
      <c r="H206" s="45"/>
      <c r="I206" s="1174">
        <f t="shared" si="205"/>
        <v>0</v>
      </c>
      <c r="J206" s="264"/>
      <c r="K206" s="45"/>
      <c r="L206" s="700">
        <f t="shared" si="206"/>
        <v>0</v>
      </c>
      <c r="M206" s="230"/>
      <c r="N206" s="45"/>
      <c r="O206" s="705">
        <f t="shared" si="207"/>
        <v>0</v>
      </c>
      <c r="P206" s="291"/>
    </row>
    <row r="207" spans="1:16" hidden="1" x14ac:dyDescent="0.25">
      <c r="A207" s="30">
        <v>5213</v>
      </c>
      <c r="B207" s="43" t="s">
        <v>201</v>
      </c>
      <c r="C207" s="190">
        <f t="shared" si="164"/>
        <v>0</v>
      </c>
      <c r="D207" s="264">
        <v>0</v>
      </c>
      <c r="E207" s="45"/>
      <c r="F207" s="928">
        <f t="shared" si="204"/>
        <v>0</v>
      </c>
      <c r="G207" s="230">
        <v>0</v>
      </c>
      <c r="H207" s="45"/>
      <c r="I207" s="1174">
        <f t="shared" si="205"/>
        <v>0</v>
      </c>
      <c r="J207" s="264"/>
      <c r="K207" s="45"/>
      <c r="L207" s="700">
        <f t="shared" si="206"/>
        <v>0</v>
      </c>
      <c r="M207" s="230"/>
      <c r="N207" s="45"/>
      <c r="O207" s="705">
        <f t="shared" si="207"/>
        <v>0</v>
      </c>
      <c r="P207" s="291"/>
    </row>
    <row r="208" spans="1:16" hidden="1" x14ac:dyDescent="0.25">
      <c r="A208" s="30">
        <v>5214</v>
      </c>
      <c r="B208" s="43" t="s">
        <v>202</v>
      </c>
      <c r="C208" s="190">
        <f t="shared" si="164"/>
        <v>0</v>
      </c>
      <c r="D208" s="264">
        <v>0</v>
      </c>
      <c r="E208" s="45"/>
      <c r="F208" s="928">
        <f t="shared" si="204"/>
        <v>0</v>
      </c>
      <c r="G208" s="230">
        <v>0</v>
      </c>
      <c r="H208" s="45"/>
      <c r="I208" s="1174">
        <f t="shared" si="205"/>
        <v>0</v>
      </c>
      <c r="J208" s="264"/>
      <c r="K208" s="45"/>
      <c r="L208" s="700">
        <f t="shared" si="206"/>
        <v>0</v>
      </c>
      <c r="M208" s="230"/>
      <c r="N208" s="45"/>
      <c r="O208" s="705">
        <f t="shared" si="207"/>
        <v>0</v>
      </c>
      <c r="P208" s="291"/>
    </row>
    <row r="209" spans="1:16" hidden="1" x14ac:dyDescent="0.25">
      <c r="A209" s="30">
        <v>5215</v>
      </c>
      <c r="B209" s="43" t="s">
        <v>203</v>
      </c>
      <c r="C209" s="190">
        <f t="shared" si="164"/>
        <v>0</v>
      </c>
      <c r="D209" s="264">
        <v>0</v>
      </c>
      <c r="E209" s="45"/>
      <c r="F209" s="928">
        <f t="shared" si="204"/>
        <v>0</v>
      </c>
      <c r="G209" s="230">
        <v>0</v>
      </c>
      <c r="H209" s="45"/>
      <c r="I209" s="1174">
        <f t="shared" si="205"/>
        <v>0</v>
      </c>
      <c r="J209" s="264"/>
      <c r="K209" s="45"/>
      <c r="L209" s="700">
        <f t="shared" si="206"/>
        <v>0</v>
      </c>
      <c r="M209" s="230"/>
      <c r="N209" s="45"/>
      <c r="O209" s="705">
        <f t="shared" si="207"/>
        <v>0</v>
      </c>
      <c r="P209" s="291"/>
    </row>
    <row r="210" spans="1:16" hidden="1" x14ac:dyDescent="0.25">
      <c r="A210" s="30">
        <v>5216</v>
      </c>
      <c r="B210" s="43" t="s">
        <v>204</v>
      </c>
      <c r="C210" s="190">
        <f t="shared" si="164"/>
        <v>0</v>
      </c>
      <c r="D210" s="264">
        <v>0</v>
      </c>
      <c r="E210" s="45"/>
      <c r="F210" s="928">
        <f t="shared" si="204"/>
        <v>0</v>
      </c>
      <c r="G210" s="230">
        <v>0</v>
      </c>
      <c r="H210" s="45"/>
      <c r="I210" s="1174">
        <f t="shared" si="205"/>
        <v>0</v>
      </c>
      <c r="J210" s="264"/>
      <c r="K210" s="45"/>
      <c r="L210" s="700">
        <f t="shared" si="206"/>
        <v>0</v>
      </c>
      <c r="M210" s="230"/>
      <c r="N210" s="45"/>
      <c r="O210" s="705">
        <f t="shared" si="207"/>
        <v>0</v>
      </c>
      <c r="P210" s="291"/>
    </row>
    <row r="211" spans="1:16" hidden="1" x14ac:dyDescent="0.25">
      <c r="A211" s="30">
        <v>5217</v>
      </c>
      <c r="B211" s="43" t="s">
        <v>205</v>
      </c>
      <c r="C211" s="190">
        <f t="shared" si="164"/>
        <v>0</v>
      </c>
      <c r="D211" s="264">
        <v>0</v>
      </c>
      <c r="E211" s="45"/>
      <c r="F211" s="928">
        <f t="shared" si="204"/>
        <v>0</v>
      </c>
      <c r="G211" s="230">
        <v>0</v>
      </c>
      <c r="H211" s="45"/>
      <c r="I211" s="1174">
        <f t="shared" si="205"/>
        <v>0</v>
      </c>
      <c r="J211" s="264"/>
      <c r="K211" s="45"/>
      <c r="L211" s="700">
        <f t="shared" si="206"/>
        <v>0</v>
      </c>
      <c r="M211" s="230"/>
      <c r="N211" s="45"/>
      <c r="O211" s="705">
        <f t="shared" si="207"/>
        <v>0</v>
      </c>
      <c r="P211" s="291"/>
    </row>
    <row r="212" spans="1:16" hidden="1" x14ac:dyDescent="0.25">
      <c r="A212" s="30">
        <v>5218</v>
      </c>
      <c r="B212" s="43" t="s">
        <v>206</v>
      </c>
      <c r="C212" s="190">
        <f t="shared" si="164"/>
        <v>0</v>
      </c>
      <c r="D212" s="264">
        <v>0</v>
      </c>
      <c r="E212" s="45"/>
      <c r="F212" s="928">
        <f t="shared" si="204"/>
        <v>0</v>
      </c>
      <c r="G212" s="230">
        <v>0</v>
      </c>
      <c r="H212" s="45"/>
      <c r="I212" s="1174">
        <f t="shared" si="205"/>
        <v>0</v>
      </c>
      <c r="J212" s="264"/>
      <c r="K212" s="45"/>
      <c r="L212" s="700">
        <f t="shared" si="206"/>
        <v>0</v>
      </c>
      <c r="M212" s="230"/>
      <c r="N212" s="45"/>
      <c r="O212" s="705">
        <f t="shared" si="207"/>
        <v>0</v>
      </c>
      <c r="P212" s="291"/>
    </row>
    <row r="213" spans="1:16" hidden="1" x14ac:dyDescent="0.25">
      <c r="A213" s="30">
        <v>5219</v>
      </c>
      <c r="B213" s="43" t="s">
        <v>207</v>
      </c>
      <c r="C213" s="190">
        <f t="shared" si="164"/>
        <v>0</v>
      </c>
      <c r="D213" s="264">
        <v>0</v>
      </c>
      <c r="E213" s="45"/>
      <c r="F213" s="928">
        <f t="shared" si="204"/>
        <v>0</v>
      </c>
      <c r="G213" s="230">
        <v>0</v>
      </c>
      <c r="H213" s="45"/>
      <c r="I213" s="1174">
        <f t="shared" si="205"/>
        <v>0</v>
      </c>
      <c r="J213" s="264"/>
      <c r="K213" s="45"/>
      <c r="L213" s="700">
        <f t="shared" si="206"/>
        <v>0</v>
      </c>
      <c r="M213" s="230"/>
      <c r="N213" s="45"/>
      <c r="O213" s="705">
        <f t="shared" si="207"/>
        <v>0</v>
      </c>
      <c r="P213" s="291"/>
    </row>
    <row r="214" spans="1:16" ht="13.5" hidden="1" customHeight="1" x14ac:dyDescent="0.25">
      <c r="A214" s="75">
        <v>5220</v>
      </c>
      <c r="B214" s="43" t="s">
        <v>208</v>
      </c>
      <c r="C214" s="190">
        <f t="shared" si="164"/>
        <v>0</v>
      </c>
      <c r="D214" s="264">
        <v>0</v>
      </c>
      <c r="E214" s="45"/>
      <c r="F214" s="928">
        <f t="shared" si="204"/>
        <v>0</v>
      </c>
      <c r="G214" s="230">
        <v>0</v>
      </c>
      <c r="H214" s="45"/>
      <c r="I214" s="1174">
        <f t="shared" si="205"/>
        <v>0</v>
      </c>
      <c r="J214" s="264"/>
      <c r="K214" s="45"/>
      <c r="L214" s="700">
        <f t="shared" si="206"/>
        <v>0</v>
      </c>
      <c r="M214" s="230"/>
      <c r="N214" s="45"/>
      <c r="O214" s="705">
        <f t="shared" si="207"/>
        <v>0</v>
      </c>
      <c r="P214" s="291"/>
    </row>
    <row r="215" spans="1:16" hidden="1" x14ac:dyDescent="0.25">
      <c r="A215" s="75">
        <v>5230</v>
      </c>
      <c r="B215" s="43" t="s">
        <v>209</v>
      </c>
      <c r="C215" s="899">
        <f t="shared" si="164"/>
        <v>0</v>
      </c>
      <c r="D215" s="231">
        <f>SUM(D216:D223)</f>
        <v>0</v>
      </c>
      <c r="E215" s="76">
        <f t="shared" ref="E215" si="208">SUM(E216:E223)</f>
        <v>0</v>
      </c>
      <c r="F215" s="1175">
        <f>SUM(F216:F223)</f>
        <v>0</v>
      </c>
      <c r="G215" s="231">
        <f>SUM(G216:G223)</f>
        <v>0</v>
      </c>
      <c r="H215" s="76">
        <f t="shared" ref="H215:N215" si="209">SUM(H216:H223)</f>
        <v>0</v>
      </c>
      <c r="I215" s="1175">
        <f t="shared" si="209"/>
        <v>0</v>
      </c>
      <c r="J215" s="231">
        <f t="shared" si="209"/>
        <v>0</v>
      </c>
      <c r="K215" s="76">
        <f t="shared" si="209"/>
        <v>0</v>
      </c>
      <c r="L215" s="95">
        <f t="shared" si="209"/>
        <v>0</v>
      </c>
      <c r="M215" s="231">
        <f t="shared" si="209"/>
        <v>0</v>
      </c>
      <c r="N215" s="76">
        <f t="shared" si="209"/>
        <v>0</v>
      </c>
      <c r="O215" s="95">
        <f>SUM(O216:O223)</f>
        <v>0</v>
      </c>
      <c r="P215" s="1175"/>
    </row>
    <row r="216" spans="1:16" hidden="1" x14ac:dyDescent="0.25">
      <c r="A216" s="30">
        <v>5231</v>
      </c>
      <c r="B216" s="43" t="s">
        <v>210</v>
      </c>
      <c r="C216" s="190">
        <f t="shared" si="164"/>
        <v>0</v>
      </c>
      <c r="D216" s="264">
        <v>0</v>
      </c>
      <c r="E216" s="45"/>
      <c r="F216" s="928">
        <f t="shared" ref="F216:F225" si="210">D216+E216</f>
        <v>0</v>
      </c>
      <c r="G216" s="230">
        <v>0</v>
      </c>
      <c r="H216" s="45"/>
      <c r="I216" s="1174">
        <f t="shared" ref="I216:I225" si="211">G216+H216</f>
        <v>0</v>
      </c>
      <c r="J216" s="264"/>
      <c r="K216" s="45"/>
      <c r="L216" s="700">
        <f t="shared" ref="L216:L225" si="212">J216+K216</f>
        <v>0</v>
      </c>
      <c r="M216" s="230"/>
      <c r="N216" s="45"/>
      <c r="O216" s="705">
        <f t="shared" ref="O216:O225" si="213">M216+N216</f>
        <v>0</v>
      </c>
      <c r="P216" s="291"/>
    </row>
    <row r="217" spans="1:16" hidden="1" x14ac:dyDescent="0.25">
      <c r="A217" s="30">
        <v>5232</v>
      </c>
      <c r="B217" s="43" t="s">
        <v>211</v>
      </c>
      <c r="C217" s="190">
        <f t="shared" si="164"/>
        <v>0</v>
      </c>
      <c r="D217" s="264">
        <v>0</v>
      </c>
      <c r="E217" s="45"/>
      <c r="F217" s="928">
        <f t="shared" si="210"/>
        <v>0</v>
      </c>
      <c r="G217" s="230">
        <v>0</v>
      </c>
      <c r="H217" s="45"/>
      <c r="I217" s="1174">
        <f t="shared" si="211"/>
        <v>0</v>
      </c>
      <c r="J217" s="264"/>
      <c r="K217" s="45"/>
      <c r="L217" s="700">
        <f t="shared" si="212"/>
        <v>0</v>
      </c>
      <c r="M217" s="230"/>
      <c r="N217" s="45"/>
      <c r="O217" s="705">
        <f t="shared" si="213"/>
        <v>0</v>
      </c>
      <c r="P217" s="291"/>
    </row>
    <row r="218" spans="1:16" hidden="1" x14ac:dyDescent="0.25">
      <c r="A218" s="30">
        <v>5233</v>
      </c>
      <c r="B218" s="43" t="s">
        <v>212</v>
      </c>
      <c r="C218" s="190">
        <f t="shared" si="164"/>
        <v>0</v>
      </c>
      <c r="D218" s="264">
        <v>0</v>
      </c>
      <c r="E218" s="45"/>
      <c r="F218" s="928">
        <f t="shared" si="210"/>
        <v>0</v>
      </c>
      <c r="G218" s="230">
        <v>0</v>
      </c>
      <c r="H218" s="45"/>
      <c r="I218" s="1174">
        <f t="shared" si="211"/>
        <v>0</v>
      </c>
      <c r="J218" s="264"/>
      <c r="K218" s="45"/>
      <c r="L218" s="700">
        <f t="shared" si="212"/>
        <v>0</v>
      </c>
      <c r="M218" s="230"/>
      <c r="N218" s="45"/>
      <c r="O218" s="705">
        <f t="shared" si="213"/>
        <v>0</v>
      </c>
      <c r="P218" s="291"/>
    </row>
    <row r="219" spans="1:16" hidden="1" x14ac:dyDescent="0.25">
      <c r="A219" s="30">
        <v>5234</v>
      </c>
      <c r="B219" s="43" t="s">
        <v>213</v>
      </c>
      <c r="C219" s="190">
        <f t="shared" si="164"/>
        <v>0</v>
      </c>
      <c r="D219" s="264">
        <v>0</v>
      </c>
      <c r="E219" s="45"/>
      <c r="F219" s="928">
        <f t="shared" si="210"/>
        <v>0</v>
      </c>
      <c r="G219" s="230">
        <v>0</v>
      </c>
      <c r="H219" s="45"/>
      <c r="I219" s="1174">
        <f t="shared" si="211"/>
        <v>0</v>
      </c>
      <c r="J219" s="264"/>
      <c r="K219" s="45"/>
      <c r="L219" s="700">
        <f t="shared" si="212"/>
        <v>0</v>
      </c>
      <c r="M219" s="230"/>
      <c r="N219" s="45"/>
      <c r="O219" s="705">
        <f t="shared" si="213"/>
        <v>0</v>
      </c>
      <c r="P219" s="291"/>
    </row>
    <row r="220" spans="1:16" ht="14.25" hidden="1" customHeight="1" x14ac:dyDescent="0.25">
      <c r="A220" s="30">
        <v>5236</v>
      </c>
      <c r="B220" s="43" t="s">
        <v>214</v>
      </c>
      <c r="C220" s="190">
        <f t="shared" si="164"/>
        <v>0</v>
      </c>
      <c r="D220" s="264">
        <v>0</v>
      </c>
      <c r="E220" s="45"/>
      <c r="F220" s="928">
        <f t="shared" si="210"/>
        <v>0</v>
      </c>
      <c r="G220" s="230">
        <v>0</v>
      </c>
      <c r="H220" s="45"/>
      <c r="I220" s="1174">
        <f t="shared" si="211"/>
        <v>0</v>
      </c>
      <c r="J220" s="264"/>
      <c r="K220" s="45"/>
      <c r="L220" s="700">
        <f t="shared" si="212"/>
        <v>0</v>
      </c>
      <c r="M220" s="230"/>
      <c r="N220" s="45"/>
      <c r="O220" s="705">
        <f t="shared" si="213"/>
        <v>0</v>
      </c>
      <c r="P220" s="291"/>
    </row>
    <row r="221" spans="1:16" ht="14.25" hidden="1" customHeight="1" x14ac:dyDescent="0.25">
      <c r="A221" s="30">
        <v>5237</v>
      </c>
      <c r="B221" s="43" t="s">
        <v>215</v>
      </c>
      <c r="C221" s="190">
        <f t="shared" si="164"/>
        <v>0</v>
      </c>
      <c r="D221" s="264">
        <v>0</v>
      </c>
      <c r="E221" s="45"/>
      <c r="F221" s="928">
        <f t="shared" si="210"/>
        <v>0</v>
      </c>
      <c r="G221" s="230">
        <v>0</v>
      </c>
      <c r="H221" s="45"/>
      <c r="I221" s="1174">
        <f t="shared" si="211"/>
        <v>0</v>
      </c>
      <c r="J221" s="264"/>
      <c r="K221" s="45"/>
      <c r="L221" s="700">
        <f t="shared" si="212"/>
        <v>0</v>
      </c>
      <c r="M221" s="230"/>
      <c r="N221" s="45"/>
      <c r="O221" s="705">
        <f t="shared" si="213"/>
        <v>0</v>
      </c>
      <c r="P221" s="291"/>
    </row>
    <row r="222" spans="1:16" hidden="1" x14ac:dyDescent="0.25">
      <c r="A222" s="30">
        <v>5238</v>
      </c>
      <c r="B222" s="43" t="s">
        <v>216</v>
      </c>
      <c r="C222" s="190">
        <f t="shared" si="164"/>
        <v>0</v>
      </c>
      <c r="D222" s="264">
        <v>0</v>
      </c>
      <c r="E222" s="45"/>
      <c r="F222" s="928">
        <f t="shared" si="210"/>
        <v>0</v>
      </c>
      <c r="G222" s="230">
        <v>0</v>
      </c>
      <c r="H222" s="45"/>
      <c r="I222" s="1174">
        <f t="shared" si="211"/>
        <v>0</v>
      </c>
      <c r="J222" s="264"/>
      <c r="K222" s="45"/>
      <c r="L222" s="700">
        <f t="shared" si="212"/>
        <v>0</v>
      </c>
      <c r="M222" s="230"/>
      <c r="N222" s="45"/>
      <c r="O222" s="705">
        <f t="shared" si="213"/>
        <v>0</v>
      </c>
      <c r="P222" s="291"/>
    </row>
    <row r="223" spans="1:16" hidden="1" x14ac:dyDescent="0.25">
      <c r="A223" s="30">
        <v>5239</v>
      </c>
      <c r="B223" s="43" t="s">
        <v>217</v>
      </c>
      <c r="C223" s="899">
        <f t="shared" si="164"/>
        <v>0</v>
      </c>
      <c r="D223" s="230">
        <v>0</v>
      </c>
      <c r="E223" s="45"/>
      <c r="F223" s="928">
        <f t="shared" si="210"/>
        <v>0</v>
      </c>
      <c r="G223" s="230"/>
      <c r="H223" s="45"/>
      <c r="I223" s="928">
        <f t="shared" si="211"/>
        <v>0</v>
      </c>
      <c r="J223" s="230"/>
      <c r="K223" s="45"/>
      <c r="L223" s="700">
        <f t="shared" si="212"/>
        <v>0</v>
      </c>
      <c r="M223" s="230"/>
      <c r="N223" s="45"/>
      <c r="O223" s="700">
        <f t="shared" si="213"/>
        <v>0</v>
      </c>
      <c r="P223" s="928"/>
    </row>
    <row r="224" spans="1:16" ht="24" hidden="1" x14ac:dyDescent="0.25">
      <c r="A224" s="75">
        <v>5240</v>
      </c>
      <c r="B224" s="43" t="s">
        <v>218</v>
      </c>
      <c r="C224" s="899">
        <f t="shared" si="164"/>
        <v>0</v>
      </c>
      <c r="D224" s="230"/>
      <c r="E224" s="45"/>
      <c r="F224" s="928">
        <f t="shared" si="210"/>
        <v>0</v>
      </c>
      <c r="G224" s="230">
        <v>0</v>
      </c>
      <c r="H224" s="45"/>
      <c r="I224" s="928">
        <f t="shared" si="211"/>
        <v>0</v>
      </c>
      <c r="J224" s="230"/>
      <c r="K224" s="45"/>
      <c r="L224" s="700">
        <f t="shared" si="212"/>
        <v>0</v>
      </c>
      <c r="M224" s="230"/>
      <c r="N224" s="45"/>
      <c r="O224" s="700">
        <f t="shared" si="213"/>
        <v>0</v>
      </c>
      <c r="P224" s="928"/>
    </row>
    <row r="225" spans="1:16" x14ac:dyDescent="0.25">
      <c r="A225" s="75">
        <v>5250</v>
      </c>
      <c r="B225" s="43" t="s">
        <v>219</v>
      </c>
      <c r="C225" s="899">
        <f t="shared" si="164"/>
        <v>734000</v>
      </c>
      <c r="D225" s="230">
        <v>750000</v>
      </c>
      <c r="E225" s="45">
        <v>-16000</v>
      </c>
      <c r="F225" s="928">
        <f t="shared" si="210"/>
        <v>734000</v>
      </c>
      <c r="G225" s="230"/>
      <c r="H225" s="45"/>
      <c r="I225" s="928">
        <f t="shared" si="211"/>
        <v>0</v>
      </c>
      <c r="J225" s="230"/>
      <c r="K225" s="45"/>
      <c r="L225" s="700">
        <f t="shared" si="212"/>
        <v>0</v>
      </c>
      <c r="M225" s="230"/>
      <c r="N225" s="45"/>
      <c r="O225" s="700">
        <f t="shared" si="213"/>
        <v>0</v>
      </c>
      <c r="P225" s="928"/>
    </row>
    <row r="226" spans="1:16" hidden="1" x14ac:dyDescent="0.25">
      <c r="A226" s="75">
        <v>5260</v>
      </c>
      <c r="B226" s="43" t="s">
        <v>220</v>
      </c>
      <c r="C226" s="190">
        <f t="shared" si="164"/>
        <v>0</v>
      </c>
      <c r="D226" s="132">
        <f>SUM(D227)</f>
        <v>0</v>
      </c>
      <c r="E226" s="76">
        <f t="shared" ref="E226" si="214">SUM(E227)</f>
        <v>0</v>
      </c>
      <c r="F226" s="1175">
        <f>SUM(F227)</f>
        <v>0</v>
      </c>
      <c r="G226" s="231">
        <f>SUM(G227)</f>
        <v>0</v>
      </c>
      <c r="H226" s="76">
        <f t="shared" ref="H226:N226" si="215">SUM(H227)</f>
        <v>0</v>
      </c>
      <c r="I226" s="1176">
        <f t="shared" si="215"/>
        <v>0</v>
      </c>
      <c r="J226" s="132">
        <f t="shared" si="215"/>
        <v>0</v>
      </c>
      <c r="K226" s="76">
        <f t="shared" si="215"/>
        <v>0</v>
      </c>
      <c r="L226" s="95">
        <f t="shared" si="215"/>
        <v>0</v>
      </c>
      <c r="M226" s="231">
        <f t="shared" si="215"/>
        <v>0</v>
      </c>
      <c r="N226" s="76">
        <f t="shared" si="215"/>
        <v>0</v>
      </c>
      <c r="O226" s="91">
        <f>SUM(O227)</f>
        <v>0</v>
      </c>
      <c r="P226" s="899"/>
    </row>
    <row r="227" spans="1:16" hidden="1" x14ac:dyDescent="0.25">
      <c r="A227" s="30">
        <v>5269</v>
      </c>
      <c r="B227" s="43" t="s">
        <v>221</v>
      </c>
      <c r="C227" s="190">
        <f t="shared" si="164"/>
        <v>0</v>
      </c>
      <c r="D227" s="264">
        <v>0</v>
      </c>
      <c r="E227" s="45"/>
      <c r="F227" s="928">
        <f t="shared" ref="F227:F228" si="216">D227+E227</f>
        <v>0</v>
      </c>
      <c r="G227" s="230">
        <v>0</v>
      </c>
      <c r="H227" s="45"/>
      <c r="I227" s="1174">
        <f t="shared" ref="I227:I228" si="217">G227+H227</f>
        <v>0</v>
      </c>
      <c r="J227" s="264"/>
      <c r="K227" s="45"/>
      <c r="L227" s="700">
        <f t="shared" ref="L227:L228" si="218">J227+K227</f>
        <v>0</v>
      </c>
      <c r="M227" s="230"/>
      <c r="N227" s="45"/>
      <c r="O227" s="705">
        <f t="shared" ref="O227:O228" si="219">M227+N227</f>
        <v>0</v>
      </c>
      <c r="P227" s="291"/>
    </row>
    <row r="228" spans="1:16" hidden="1" x14ac:dyDescent="0.25">
      <c r="A228" s="73">
        <v>5270</v>
      </c>
      <c r="B228" s="58" t="s">
        <v>222</v>
      </c>
      <c r="C228" s="195">
        <f t="shared" si="164"/>
        <v>0</v>
      </c>
      <c r="D228" s="261">
        <v>0</v>
      </c>
      <c r="E228" s="77"/>
      <c r="F228" s="1177">
        <f t="shared" si="216"/>
        <v>0</v>
      </c>
      <c r="G228" s="232">
        <v>0</v>
      </c>
      <c r="H228" s="77"/>
      <c r="I228" s="1178">
        <f t="shared" si="217"/>
        <v>0</v>
      </c>
      <c r="J228" s="261"/>
      <c r="K228" s="77"/>
      <c r="L228" s="706">
        <f t="shared" si="218"/>
        <v>0</v>
      </c>
      <c r="M228" s="232"/>
      <c r="N228" s="77"/>
      <c r="O228" s="707">
        <f t="shared" si="219"/>
        <v>0</v>
      </c>
      <c r="P228" s="292"/>
    </row>
    <row r="229" spans="1:16" hidden="1" x14ac:dyDescent="0.25">
      <c r="A229" s="70">
        <v>6000</v>
      </c>
      <c r="B229" s="70" t="s">
        <v>223</v>
      </c>
      <c r="C229" s="200">
        <f t="shared" si="164"/>
        <v>0</v>
      </c>
      <c r="D229" s="137">
        <f>D230+D250+D258</f>
        <v>0</v>
      </c>
      <c r="E229" s="71">
        <f t="shared" ref="E229" si="220">E230+E250+E258</f>
        <v>0</v>
      </c>
      <c r="F229" s="1168">
        <f>F230+F250+F258</f>
        <v>0</v>
      </c>
      <c r="G229" s="227">
        <f>G230+G250+G258</f>
        <v>0</v>
      </c>
      <c r="H229" s="71">
        <f t="shared" ref="H229:N229" si="221">H230+H250+H258</f>
        <v>0</v>
      </c>
      <c r="I229" s="1169">
        <f t="shared" si="221"/>
        <v>0</v>
      </c>
      <c r="J229" s="137">
        <f t="shared" si="221"/>
        <v>0</v>
      </c>
      <c r="K229" s="71">
        <f t="shared" si="221"/>
        <v>0</v>
      </c>
      <c r="L229" s="172">
        <f t="shared" si="221"/>
        <v>0</v>
      </c>
      <c r="M229" s="227">
        <f t="shared" si="221"/>
        <v>0</v>
      </c>
      <c r="N229" s="71">
        <f t="shared" si="221"/>
        <v>0</v>
      </c>
      <c r="O229" s="125">
        <f>O230+O250+O258</f>
        <v>0</v>
      </c>
      <c r="P229" s="897"/>
    </row>
    <row r="230" spans="1:16" ht="14.25" hidden="1" customHeight="1" x14ac:dyDescent="0.25">
      <c r="A230" s="51">
        <v>6200</v>
      </c>
      <c r="B230" s="82" t="s">
        <v>224</v>
      </c>
      <c r="C230" s="202">
        <f t="shared" si="164"/>
        <v>0</v>
      </c>
      <c r="D230" s="138">
        <f>SUM(D231,D232,D234,D237,D243,D244,D245)</f>
        <v>0</v>
      </c>
      <c r="E230" s="85">
        <f t="shared" ref="E230" si="222">SUM(E231,E232,E234,E237,E243,E244,E245)</f>
        <v>0</v>
      </c>
      <c r="F230" s="1186">
        <f>SUM(F231,F232,F234,F237,F243,F244,F245)</f>
        <v>0</v>
      </c>
      <c r="G230" s="236">
        <f>SUM(G231,G232,G234,G237,G243,G244,G245)</f>
        <v>0</v>
      </c>
      <c r="H230" s="85">
        <f t="shared" ref="H230:N230" si="223">SUM(H231,H232,H234,H237,H243,H244,H245)</f>
        <v>0</v>
      </c>
      <c r="I230" s="1187">
        <f t="shared" si="223"/>
        <v>0</v>
      </c>
      <c r="J230" s="138">
        <f t="shared" si="223"/>
        <v>0</v>
      </c>
      <c r="K230" s="85">
        <f t="shared" si="223"/>
        <v>0</v>
      </c>
      <c r="L230" s="173">
        <f t="shared" si="223"/>
        <v>0</v>
      </c>
      <c r="M230" s="236">
        <f t="shared" si="223"/>
        <v>0</v>
      </c>
      <c r="N230" s="85">
        <f t="shared" si="223"/>
        <v>0</v>
      </c>
      <c r="O230" s="124">
        <f>SUM(O231,O232,O234,O237,O243,O244,O245)</f>
        <v>0</v>
      </c>
      <c r="P230" s="954"/>
    </row>
    <row r="231" spans="1:16" hidden="1" x14ac:dyDescent="0.25">
      <c r="A231" s="886">
        <v>6220</v>
      </c>
      <c r="B231" s="40" t="s">
        <v>225</v>
      </c>
      <c r="C231" s="189">
        <f t="shared" si="164"/>
        <v>0</v>
      </c>
      <c r="D231" s="263">
        <v>0</v>
      </c>
      <c r="E231" s="42"/>
      <c r="F231" s="930">
        <f>D231+E231</f>
        <v>0</v>
      </c>
      <c r="G231" s="220">
        <v>0</v>
      </c>
      <c r="H231" s="42"/>
      <c r="I231" s="1158">
        <f>G231+H231</f>
        <v>0</v>
      </c>
      <c r="J231" s="263"/>
      <c r="K231" s="42"/>
      <c r="L231" s="699">
        <f>J231+K231</f>
        <v>0</v>
      </c>
      <c r="M231" s="220"/>
      <c r="N231" s="42"/>
      <c r="O231" s="703">
        <f>M231+N231</f>
        <v>0</v>
      </c>
      <c r="P231" s="290"/>
    </row>
    <row r="232" spans="1:16" hidden="1" x14ac:dyDescent="0.25">
      <c r="A232" s="75">
        <v>6230</v>
      </c>
      <c r="B232" s="43" t="s">
        <v>226</v>
      </c>
      <c r="C232" s="190">
        <f t="shared" si="164"/>
        <v>0</v>
      </c>
      <c r="D232" s="132">
        <f>SUM(D233)</f>
        <v>0</v>
      </c>
      <c r="E232" s="76">
        <f t="shared" ref="E232:O232" si="224">SUM(E233)</f>
        <v>0</v>
      </c>
      <c r="F232" s="1175">
        <f t="shared" si="224"/>
        <v>0</v>
      </c>
      <c r="G232" s="231">
        <f>SUM(G233)</f>
        <v>0</v>
      </c>
      <c r="H232" s="76">
        <f t="shared" si="224"/>
        <v>0</v>
      </c>
      <c r="I232" s="1176">
        <f t="shared" si="224"/>
        <v>0</v>
      </c>
      <c r="J232" s="132">
        <f t="shared" si="224"/>
        <v>0</v>
      </c>
      <c r="K232" s="76">
        <f t="shared" si="224"/>
        <v>0</v>
      </c>
      <c r="L232" s="95">
        <f t="shared" si="224"/>
        <v>0</v>
      </c>
      <c r="M232" s="231">
        <f t="shared" si="224"/>
        <v>0</v>
      </c>
      <c r="N232" s="76">
        <f t="shared" si="224"/>
        <v>0</v>
      </c>
      <c r="O232" s="91">
        <f t="shared" si="224"/>
        <v>0</v>
      </c>
      <c r="P232" s="899"/>
    </row>
    <row r="233" spans="1:16" hidden="1" x14ac:dyDescent="0.25">
      <c r="A233" s="30">
        <v>6239</v>
      </c>
      <c r="B233" s="40" t="s">
        <v>227</v>
      </c>
      <c r="C233" s="190">
        <f t="shared" si="164"/>
        <v>0</v>
      </c>
      <c r="D233" s="263">
        <v>0</v>
      </c>
      <c r="E233" s="42"/>
      <c r="F233" s="930">
        <f>D233+E233</f>
        <v>0</v>
      </c>
      <c r="G233" s="220">
        <v>0</v>
      </c>
      <c r="H233" s="42"/>
      <c r="I233" s="1158">
        <f>G233+H233</f>
        <v>0</v>
      </c>
      <c r="J233" s="263"/>
      <c r="K233" s="42"/>
      <c r="L233" s="699">
        <f>J233+K233</f>
        <v>0</v>
      </c>
      <c r="M233" s="220"/>
      <c r="N233" s="42"/>
      <c r="O233" s="703">
        <f>M233+N233</f>
        <v>0</v>
      </c>
      <c r="P233" s="290"/>
    </row>
    <row r="234" spans="1:16" hidden="1" x14ac:dyDescent="0.25">
      <c r="A234" s="75">
        <v>6240</v>
      </c>
      <c r="B234" s="43" t="s">
        <v>228</v>
      </c>
      <c r="C234" s="190">
        <f t="shared" si="164"/>
        <v>0</v>
      </c>
      <c r="D234" s="132">
        <f>SUM(D235:D236)</f>
        <v>0</v>
      </c>
      <c r="E234" s="76">
        <f t="shared" ref="E234" si="225">SUM(E235:E236)</f>
        <v>0</v>
      </c>
      <c r="F234" s="1175">
        <f>SUM(F235:F236)</f>
        <v>0</v>
      </c>
      <c r="G234" s="231">
        <f>SUM(G235:G236)</f>
        <v>0</v>
      </c>
      <c r="H234" s="76">
        <f t="shared" ref="H234:N234" si="226">SUM(H235:H236)</f>
        <v>0</v>
      </c>
      <c r="I234" s="1176">
        <f t="shared" si="226"/>
        <v>0</v>
      </c>
      <c r="J234" s="132">
        <f t="shared" si="226"/>
        <v>0</v>
      </c>
      <c r="K234" s="76">
        <f t="shared" si="226"/>
        <v>0</v>
      </c>
      <c r="L234" s="95">
        <f t="shared" si="226"/>
        <v>0</v>
      </c>
      <c r="M234" s="231">
        <f t="shared" si="226"/>
        <v>0</v>
      </c>
      <c r="N234" s="76">
        <f t="shared" si="226"/>
        <v>0</v>
      </c>
      <c r="O234" s="91">
        <f>SUM(O235:O236)</f>
        <v>0</v>
      </c>
      <c r="P234" s="899"/>
    </row>
    <row r="235" spans="1:16" hidden="1" x14ac:dyDescent="0.25">
      <c r="A235" s="30">
        <v>6241</v>
      </c>
      <c r="B235" s="43" t="s">
        <v>229</v>
      </c>
      <c r="C235" s="190">
        <f t="shared" si="164"/>
        <v>0</v>
      </c>
      <c r="D235" s="264">
        <v>0</v>
      </c>
      <c r="E235" s="45"/>
      <c r="F235" s="928">
        <f t="shared" ref="F235:F236" si="227">D235+E235</f>
        <v>0</v>
      </c>
      <c r="G235" s="230">
        <v>0</v>
      </c>
      <c r="H235" s="45"/>
      <c r="I235" s="1174">
        <f t="shared" ref="I235:I236" si="228">G235+H235</f>
        <v>0</v>
      </c>
      <c r="J235" s="264"/>
      <c r="K235" s="45"/>
      <c r="L235" s="700">
        <f t="shared" ref="L235:L236" si="229">J235+K235</f>
        <v>0</v>
      </c>
      <c r="M235" s="230"/>
      <c r="N235" s="45"/>
      <c r="O235" s="705">
        <f t="shared" ref="O235:O236" si="230">M235+N235</f>
        <v>0</v>
      </c>
      <c r="P235" s="291"/>
    </row>
    <row r="236" spans="1:16" hidden="1" x14ac:dyDescent="0.25">
      <c r="A236" s="30">
        <v>6242</v>
      </c>
      <c r="B236" s="43" t="s">
        <v>230</v>
      </c>
      <c r="C236" s="190">
        <f t="shared" si="164"/>
        <v>0</v>
      </c>
      <c r="D236" s="264">
        <v>0</v>
      </c>
      <c r="E236" s="45"/>
      <c r="F236" s="928">
        <f t="shared" si="227"/>
        <v>0</v>
      </c>
      <c r="G236" s="230">
        <v>0</v>
      </c>
      <c r="H236" s="45"/>
      <c r="I236" s="1174">
        <f t="shared" si="228"/>
        <v>0</v>
      </c>
      <c r="J236" s="264"/>
      <c r="K236" s="45"/>
      <c r="L236" s="700">
        <f t="shared" si="229"/>
        <v>0</v>
      </c>
      <c r="M236" s="230"/>
      <c r="N236" s="45"/>
      <c r="O236" s="705">
        <f t="shared" si="230"/>
        <v>0</v>
      </c>
      <c r="P236" s="291"/>
    </row>
    <row r="237" spans="1:16" ht="25.5" hidden="1" customHeight="1" x14ac:dyDescent="0.25">
      <c r="A237" s="75">
        <v>6250</v>
      </c>
      <c r="B237" s="43" t="s">
        <v>231</v>
      </c>
      <c r="C237" s="190">
        <f t="shared" si="164"/>
        <v>0</v>
      </c>
      <c r="D237" s="132">
        <f>SUM(D238:D242)</f>
        <v>0</v>
      </c>
      <c r="E237" s="76">
        <f t="shared" ref="E237" si="231">SUM(E238:E242)</f>
        <v>0</v>
      </c>
      <c r="F237" s="1175">
        <f>SUM(F238:F242)</f>
        <v>0</v>
      </c>
      <c r="G237" s="231">
        <f>SUM(G238:G242)</f>
        <v>0</v>
      </c>
      <c r="H237" s="76">
        <f t="shared" ref="H237:N237" si="232">SUM(H238:H242)</f>
        <v>0</v>
      </c>
      <c r="I237" s="1176">
        <f t="shared" si="232"/>
        <v>0</v>
      </c>
      <c r="J237" s="132">
        <f t="shared" si="232"/>
        <v>0</v>
      </c>
      <c r="K237" s="76">
        <f t="shared" si="232"/>
        <v>0</v>
      </c>
      <c r="L237" s="95">
        <f t="shared" si="232"/>
        <v>0</v>
      </c>
      <c r="M237" s="231">
        <f t="shared" si="232"/>
        <v>0</v>
      </c>
      <c r="N237" s="76">
        <f t="shared" si="232"/>
        <v>0</v>
      </c>
      <c r="O237" s="91">
        <f>SUM(O238:O242)</f>
        <v>0</v>
      </c>
      <c r="P237" s="899"/>
    </row>
    <row r="238" spans="1:16" ht="14.25" hidden="1" customHeight="1" x14ac:dyDescent="0.25">
      <c r="A238" s="30">
        <v>6252</v>
      </c>
      <c r="B238" s="43" t="s">
        <v>232</v>
      </c>
      <c r="C238" s="190">
        <f t="shared" si="164"/>
        <v>0</v>
      </c>
      <c r="D238" s="264">
        <v>0</v>
      </c>
      <c r="E238" s="45"/>
      <c r="F238" s="928">
        <f t="shared" ref="F238:F244" si="233">D238+E238</f>
        <v>0</v>
      </c>
      <c r="G238" s="230">
        <v>0</v>
      </c>
      <c r="H238" s="45"/>
      <c r="I238" s="1174">
        <f t="shared" ref="I238:I244" si="234">G238+H238</f>
        <v>0</v>
      </c>
      <c r="J238" s="264"/>
      <c r="K238" s="45"/>
      <c r="L238" s="700">
        <f t="shared" ref="L238:L244" si="235">J238+K238</f>
        <v>0</v>
      </c>
      <c r="M238" s="230"/>
      <c r="N238" s="45"/>
      <c r="O238" s="705">
        <f t="shared" ref="O238:O244" si="236">M238+N238</f>
        <v>0</v>
      </c>
      <c r="P238" s="291"/>
    </row>
    <row r="239" spans="1:16" ht="14.25" hidden="1" customHeight="1" x14ac:dyDescent="0.25">
      <c r="A239" s="30">
        <v>6253</v>
      </c>
      <c r="B239" s="43" t="s">
        <v>233</v>
      </c>
      <c r="C239" s="190">
        <f t="shared" si="164"/>
        <v>0</v>
      </c>
      <c r="D239" s="264">
        <v>0</v>
      </c>
      <c r="E239" s="45"/>
      <c r="F239" s="928">
        <f t="shared" si="233"/>
        <v>0</v>
      </c>
      <c r="G239" s="230">
        <v>0</v>
      </c>
      <c r="H239" s="45"/>
      <c r="I239" s="1174">
        <f t="shared" si="234"/>
        <v>0</v>
      </c>
      <c r="J239" s="264"/>
      <c r="K239" s="45"/>
      <c r="L239" s="700">
        <f t="shared" si="235"/>
        <v>0</v>
      </c>
      <c r="M239" s="230"/>
      <c r="N239" s="45"/>
      <c r="O239" s="705">
        <f t="shared" si="236"/>
        <v>0</v>
      </c>
      <c r="P239" s="291"/>
    </row>
    <row r="240" spans="1:16" ht="24" hidden="1" x14ac:dyDescent="0.25">
      <c r="A240" s="30">
        <v>6254</v>
      </c>
      <c r="B240" s="43" t="s">
        <v>234</v>
      </c>
      <c r="C240" s="190">
        <f t="shared" si="164"/>
        <v>0</v>
      </c>
      <c r="D240" s="264">
        <v>0</v>
      </c>
      <c r="E240" s="45"/>
      <c r="F240" s="928">
        <f t="shared" si="233"/>
        <v>0</v>
      </c>
      <c r="G240" s="230">
        <v>0</v>
      </c>
      <c r="H240" s="45"/>
      <c r="I240" s="1174">
        <f t="shared" si="234"/>
        <v>0</v>
      </c>
      <c r="J240" s="264"/>
      <c r="K240" s="45"/>
      <c r="L240" s="700">
        <f t="shared" si="235"/>
        <v>0</v>
      </c>
      <c r="M240" s="230"/>
      <c r="N240" s="45"/>
      <c r="O240" s="705">
        <f t="shared" si="236"/>
        <v>0</v>
      </c>
      <c r="P240" s="291"/>
    </row>
    <row r="241" spans="1:16" ht="24" hidden="1" x14ac:dyDescent="0.25">
      <c r="A241" s="30">
        <v>6255</v>
      </c>
      <c r="B241" s="43" t="s">
        <v>235</v>
      </c>
      <c r="C241" s="190">
        <f t="shared" ref="C241:C295" si="237">SUM(F241,I241,L241,O241)</f>
        <v>0</v>
      </c>
      <c r="D241" s="264">
        <v>0</v>
      </c>
      <c r="E241" s="45"/>
      <c r="F241" s="928">
        <f t="shared" si="233"/>
        <v>0</v>
      </c>
      <c r="G241" s="230">
        <v>0</v>
      </c>
      <c r="H241" s="45"/>
      <c r="I241" s="1174">
        <f t="shared" si="234"/>
        <v>0</v>
      </c>
      <c r="J241" s="264"/>
      <c r="K241" s="45"/>
      <c r="L241" s="700">
        <f t="shared" si="235"/>
        <v>0</v>
      </c>
      <c r="M241" s="230"/>
      <c r="N241" s="45"/>
      <c r="O241" s="705">
        <f t="shared" si="236"/>
        <v>0</v>
      </c>
      <c r="P241" s="291"/>
    </row>
    <row r="242" spans="1:16" hidden="1" x14ac:dyDescent="0.25">
      <c r="A242" s="30">
        <v>6259</v>
      </c>
      <c r="B242" s="43" t="s">
        <v>236</v>
      </c>
      <c r="C242" s="190">
        <f t="shared" si="237"/>
        <v>0</v>
      </c>
      <c r="D242" s="264">
        <v>0</v>
      </c>
      <c r="E242" s="45"/>
      <c r="F242" s="928">
        <f t="shared" si="233"/>
        <v>0</v>
      </c>
      <c r="G242" s="230">
        <v>0</v>
      </c>
      <c r="H242" s="45"/>
      <c r="I242" s="1174">
        <f t="shared" si="234"/>
        <v>0</v>
      </c>
      <c r="J242" s="264"/>
      <c r="K242" s="45"/>
      <c r="L242" s="700">
        <f t="shared" si="235"/>
        <v>0</v>
      </c>
      <c r="M242" s="230"/>
      <c r="N242" s="45"/>
      <c r="O242" s="705">
        <f t="shared" si="236"/>
        <v>0</v>
      </c>
      <c r="P242" s="291"/>
    </row>
    <row r="243" spans="1:16" ht="24" hidden="1" x14ac:dyDescent="0.25">
      <c r="A243" s="75">
        <v>6260</v>
      </c>
      <c r="B243" s="43" t="s">
        <v>237</v>
      </c>
      <c r="C243" s="190">
        <f t="shared" si="237"/>
        <v>0</v>
      </c>
      <c r="D243" s="264">
        <v>0</v>
      </c>
      <c r="E243" s="45"/>
      <c r="F243" s="928">
        <f t="shared" si="233"/>
        <v>0</v>
      </c>
      <c r="G243" s="230">
        <v>0</v>
      </c>
      <c r="H243" s="45"/>
      <c r="I243" s="1174">
        <f t="shared" si="234"/>
        <v>0</v>
      </c>
      <c r="J243" s="264"/>
      <c r="K243" s="45"/>
      <c r="L243" s="700">
        <f t="shared" si="235"/>
        <v>0</v>
      </c>
      <c r="M243" s="230"/>
      <c r="N243" s="45"/>
      <c r="O243" s="705">
        <f t="shared" si="236"/>
        <v>0</v>
      </c>
      <c r="P243" s="291"/>
    </row>
    <row r="244" spans="1:16" hidden="1" x14ac:dyDescent="0.25">
      <c r="A244" s="75">
        <v>6270</v>
      </c>
      <c r="B244" s="43" t="s">
        <v>238</v>
      </c>
      <c r="C244" s="190">
        <f t="shared" si="237"/>
        <v>0</v>
      </c>
      <c r="D244" s="264">
        <v>0</v>
      </c>
      <c r="E244" s="45"/>
      <c r="F244" s="928">
        <f t="shared" si="233"/>
        <v>0</v>
      </c>
      <c r="G244" s="230">
        <v>0</v>
      </c>
      <c r="H244" s="45"/>
      <c r="I244" s="1174">
        <f t="shared" si="234"/>
        <v>0</v>
      </c>
      <c r="J244" s="264"/>
      <c r="K244" s="45"/>
      <c r="L244" s="700">
        <f t="shared" si="235"/>
        <v>0</v>
      </c>
      <c r="M244" s="230"/>
      <c r="N244" s="45"/>
      <c r="O244" s="705">
        <f t="shared" si="236"/>
        <v>0</v>
      </c>
      <c r="P244" s="291"/>
    </row>
    <row r="245" spans="1:16" hidden="1" x14ac:dyDescent="0.25">
      <c r="A245" s="886">
        <v>6290</v>
      </c>
      <c r="B245" s="40" t="s">
        <v>239</v>
      </c>
      <c r="C245" s="201">
        <f t="shared" si="237"/>
        <v>0</v>
      </c>
      <c r="D245" s="131">
        <f>SUM(D246:D249)</f>
        <v>0</v>
      </c>
      <c r="E245" s="79">
        <f t="shared" ref="E245" si="238">SUM(E246:E249)</f>
        <v>0</v>
      </c>
      <c r="F245" s="1179">
        <f>SUM(F246:F249)</f>
        <v>0</v>
      </c>
      <c r="G245" s="233">
        <f>SUM(G246:G249)</f>
        <v>0</v>
      </c>
      <c r="H245" s="79">
        <f t="shared" ref="H245:O245" si="239">SUM(H246:H249)</f>
        <v>0</v>
      </c>
      <c r="I245" s="1180">
        <f t="shared" si="239"/>
        <v>0</v>
      </c>
      <c r="J245" s="131">
        <f t="shared" si="239"/>
        <v>0</v>
      </c>
      <c r="K245" s="79">
        <f t="shared" si="239"/>
        <v>0</v>
      </c>
      <c r="L245" s="176">
        <f t="shared" si="239"/>
        <v>0</v>
      </c>
      <c r="M245" s="233">
        <f t="shared" si="239"/>
        <v>0</v>
      </c>
      <c r="N245" s="79">
        <f t="shared" si="239"/>
        <v>0</v>
      </c>
      <c r="O245" s="90">
        <f t="shared" si="239"/>
        <v>0</v>
      </c>
      <c r="P245" s="1183"/>
    </row>
    <row r="246" spans="1:16" hidden="1" x14ac:dyDescent="0.25">
      <c r="A246" s="30">
        <v>6291</v>
      </c>
      <c r="B246" s="43" t="s">
        <v>240</v>
      </c>
      <c r="C246" s="190">
        <f t="shared" si="237"/>
        <v>0</v>
      </c>
      <c r="D246" s="264">
        <v>0</v>
      </c>
      <c r="E246" s="45"/>
      <c r="F246" s="928">
        <f t="shared" ref="F246:F249" si="240">D246+E246</f>
        <v>0</v>
      </c>
      <c r="G246" s="230">
        <v>0</v>
      </c>
      <c r="H246" s="45"/>
      <c r="I246" s="1174">
        <f t="shared" ref="I246:I249" si="241">G246+H246</f>
        <v>0</v>
      </c>
      <c r="J246" s="264"/>
      <c r="K246" s="45"/>
      <c r="L246" s="700">
        <f t="shared" ref="L246:L249" si="242">J246+K246</f>
        <v>0</v>
      </c>
      <c r="M246" s="230"/>
      <c r="N246" s="45"/>
      <c r="O246" s="705">
        <f t="shared" ref="O246:O249" si="243">M246+N246</f>
        <v>0</v>
      </c>
      <c r="P246" s="291"/>
    </row>
    <row r="247" spans="1:16" hidden="1" x14ac:dyDescent="0.25">
      <c r="A247" s="30">
        <v>6292</v>
      </c>
      <c r="B247" s="43" t="s">
        <v>241</v>
      </c>
      <c r="C247" s="190">
        <f t="shared" si="237"/>
        <v>0</v>
      </c>
      <c r="D247" s="264">
        <v>0</v>
      </c>
      <c r="E247" s="45"/>
      <c r="F247" s="928">
        <f t="shared" si="240"/>
        <v>0</v>
      </c>
      <c r="G247" s="230">
        <v>0</v>
      </c>
      <c r="H247" s="45"/>
      <c r="I247" s="1174">
        <f t="shared" si="241"/>
        <v>0</v>
      </c>
      <c r="J247" s="264"/>
      <c r="K247" s="45"/>
      <c r="L247" s="700">
        <f t="shared" si="242"/>
        <v>0</v>
      </c>
      <c r="M247" s="230"/>
      <c r="N247" s="45"/>
      <c r="O247" s="705">
        <f t="shared" si="243"/>
        <v>0</v>
      </c>
      <c r="P247" s="291"/>
    </row>
    <row r="248" spans="1:16" ht="60" hidden="1" x14ac:dyDescent="0.25">
      <c r="A248" s="30">
        <v>6296</v>
      </c>
      <c r="B248" s="43" t="s">
        <v>242</v>
      </c>
      <c r="C248" s="190">
        <f t="shared" si="237"/>
        <v>0</v>
      </c>
      <c r="D248" s="264">
        <v>0</v>
      </c>
      <c r="E248" s="45"/>
      <c r="F248" s="928">
        <f t="shared" si="240"/>
        <v>0</v>
      </c>
      <c r="G248" s="230">
        <v>0</v>
      </c>
      <c r="H248" s="45"/>
      <c r="I248" s="1174">
        <f t="shared" si="241"/>
        <v>0</v>
      </c>
      <c r="J248" s="264"/>
      <c r="K248" s="45"/>
      <c r="L248" s="700">
        <f t="shared" si="242"/>
        <v>0</v>
      </c>
      <c r="M248" s="230"/>
      <c r="N248" s="45"/>
      <c r="O248" s="705">
        <f t="shared" si="243"/>
        <v>0</v>
      </c>
      <c r="P248" s="291"/>
    </row>
    <row r="249" spans="1:16" ht="39.75" hidden="1" customHeight="1" x14ac:dyDescent="0.25">
      <c r="A249" s="30">
        <v>6299</v>
      </c>
      <c r="B249" s="43" t="s">
        <v>243</v>
      </c>
      <c r="C249" s="190">
        <f t="shared" si="237"/>
        <v>0</v>
      </c>
      <c r="D249" s="264">
        <v>0</v>
      </c>
      <c r="E249" s="45"/>
      <c r="F249" s="928">
        <f t="shared" si="240"/>
        <v>0</v>
      </c>
      <c r="G249" s="230">
        <v>0</v>
      </c>
      <c r="H249" s="45"/>
      <c r="I249" s="1174">
        <f t="shared" si="241"/>
        <v>0</v>
      </c>
      <c r="J249" s="264"/>
      <c r="K249" s="45"/>
      <c r="L249" s="700">
        <f t="shared" si="242"/>
        <v>0</v>
      </c>
      <c r="M249" s="230"/>
      <c r="N249" s="45"/>
      <c r="O249" s="705">
        <f t="shared" si="243"/>
        <v>0</v>
      </c>
      <c r="P249" s="291"/>
    </row>
    <row r="250" spans="1:16" hidden="1" x14ac:dyDescent="0.25">
      <c r="A250" s="35">
        <v>6300</v>
      </c>
      <c r="B250" s="72" t="s">
        <v>244</v>
      </c>
      <c r="C250" s="188">
        <f t="shared" si="237"/>
        <v>0</v>
      </c>
      <c r="D250" s="130">
        <f>SUM(D251,D256,D257)</f>
        <v>0</v>
      </c>
      <c r="E250" s="38">
        <f t="shared" ref="E250" si="244">SUM(E251,E256,E257)</f>
        <v>0</v>
      </c>
      <c r="F250" s="1170">
        <f>SUM(F251,F256,F257)</f>
        <v>0</v>
      </c>
      <c r="G250" s="228">
        <f>SUM(G251,G256,G257)</f>
        <v>0</v>
      </c>
      <c r="H250" s="38">
        <f t="shared" ref="H250:O250" si="245">SUM(H251,H256,H257)</f>
        <v>0</v>
      </c>
      <c r="I250" s="1171">
        <f t="shared" si="245"/>
        <v>0</v>
      </c>
      <c r="J250" s="130">
        <f t="shared" si="245"/>
        <v>0</v>
      </c>
      <c r="K250" s="38">
        <f t="shared" si="245"/>
        <v>0</v>
      </c>
      <c r="L250" s="175">
        <f t="shared" si="245"/>
        <v>0</v>
      </c>
      <c r="M250" s="228">
        <f t="shared" si="245"/>
        <v>0</v>
      </c>
      <c r="N250" s="38">
        <f t="shared" si="245"/>
        <v>0</v>
      </c>
      <c r="O250" s="123">
        <f t="shared" si="245"/>
        <v>0</v>
      </c>
      <c r="P250" s="955"/>
    </row>
    <row r="251" spans="1:16" hidden="1" x14ac:dyDescent="0.25">
      <c r="A251" s="886">
        <v>6320</v>
      </c>
      <c r="B251" s="40" t="s">
        <v>245</v>
      </c>
      <c r="C251" s="201">
        <f t="shared" si="237"/>
        <v>0</v>
      </c>
      <c r="D251" s="131">
        <f>SUM(D252:D255)</f>
        <v>0</v>
      </c>
      <c r="E251" s="79">
        <f t="shared" ref="E251" si="246">SUM(E252:E255)</f>
        <v>0</v>
      </c>
      <c r="F251" s="1179">
        <f>SUM(F252:F255)</f>
        <v>0</v>
      </c>
      <c r="G251" s="233">
        <f>SUM(G252:G255)</f>
        <v>0</v>
      </c>
      <c r="H251" s="79">
        <f t="shared" ref="H251:O251" si="247">SUM(H252:H255)</f>
        <v>0</v>
      </c>
      <c r="I251" s="1180">
        <f t="shared" si="247"/>
        <v>0</v>
      </c>
      <c r="J251" s="131">
        <f t="shared" si="247"/>
        <v>0</v>
      </c>
      <c r="K251" s="79">
        <f t="shared" si="247"/>
        <v>0</v>
      </c>
      <c r="L251" s="176">
        <f t="shared" si="247"/>
        <v>0</v>
      </c>
      <c r="M251" s="233">
        <f t="shared" si="247"/>
        <v>0</v>
      </c>
      <c r="N251" s="79">
        <f t="shared" si="247"/>
        <v>0</v>
      </c>
      <c r="O251" s="90">
        <f t="shared" si="247"/>
        <v>0</v>
      </c>
      <c r="P251" s="900"/>
    </row>
    <row r="252" spans="1:16" hidden="1" x14ac:dyDescent="0.25">
      <c r="A252" s="30">
        <v>6322</v>
      </c>
      <c r="B252" s="43" t="s">
        <v>246</v>
      </c>
      <c r="C252" s="190">
        <f t="shared" si="237"/>
        <v>0</v>
      </c>
      <c r="D252" s="264">
        <v>0</v>
      </c>
      <c r="E252" s="45"/>
      <c r="F252" s="928">
        <f t="shared" ref="F252:F257" si="248">D252+E252</f>
        <v>0</v>
      </c>
      <c r="G252" s="230">
        <v>0</v>
      </c>
      <c r="H252" s="45"/>
      <c r="I252" s="1174">
        <f t="shared" ref="I252:I257" si="249">G252+H252</f>
        <v>0</v>
      </c>
      <c r="J252" s="264"/>
      <c r="K252" s="45"/>
      <c r="L252" s="700">
        <f t="shared" ref="L252:L257" si="250">J252+K252</f>
        <v>0</v>
      </c>
      <c r="M252" s="230"/>
      <c r="N252" s="45"/>
      <c r="O252" s="705">
        <f t="shared" ref="O252:O257" si="251">M252+N252</f>
        <v>0</v>
      </c>
      <c r="P252" s="291"/>
    </row>
    <row r="253" spans="1:16" ht="24" hidden="1" x14ac:dyDescent="0.25">
      <c r="A253" s="30">
        <v>6323</v>
      </c>
      <c r="B253" s="43" t="s">
        <v>247</v>
      </c>
      <c r="C253" s="190">
        <f t="shared" si="237"/>
        <v>0</v>
      </c>
      <c r="D253" s="264">
        <v>0</v>
      </c>
      <c r="E253" s="45"/>
      <c r="F253" s="928">
        <f t="shared" si="248"/>
        <v>0</v>
      </c>
      <c r="G253" s="230">
        <v>0</v>
      </c>
      <c r="H253" s="45"/>
      <c r="I253" s="1174">
        <f t="shared" si="249"/>
        <v>0</v>
      </c>
      <c r="J253" s="264"/>
      <c r="K253" s="45"/>
      <c r="L253" s="700">
        <f t="shared" si="250"/>
        <v>0</v>
      </c>
      <c r="M253" s="230"/>
      <c r="N253" s="45"/>
      <c r="O253" s="705">
        <f t="shared" si="251"/>
        <v>0</v>
      </c>
      <c r="P253" s="291"/>
    </row>
    <row r="254" spans="1:16" ht="24" hidden="1" x14ac:dyDescent="0.25">
      <c r="A254" s="30">
        <v>6324</v>
      </c>
      <c r="B254" s="43" t="s">
        <v>301</v>
      </c>
      <c r="C254" s="190">
        <f t="shared" si="237"/>
        <v>0</v>
      </c>
      <c r="D254" s="264">
        <v>0</v>
      </c>
      <c r="E254" s="45"/>
      <c r="F254" s="928">
        <f t="shared" si="248"/>
        <v>0</v>
      </c>
      <c r="G254" s="230">
        <v>0</v>
      </c>
      <c r="H254" s="45"/>
      <c r="I254" s="1174">
        <f t="shared" si="249"/>
        <v>0</v>
      </c>
      <c r="J254" s="264"/>
      <c r="K254" s="45"/>
      <c r="L254" s="700">
        <f t="shared" si="250"/>
        <v>0</v>
      </c>
      <c r="M254" s="230"/>
      <c r="N254" s="45"/>
      <c r="O254" s="705">
        <f t="shared" si="251"/>
        <v>0</v>
      </c>
      <c r="P254" s="291"/>
    </row>
    <row r="255" spans="1:16" hidden="1" x14ac:dyDescent="0.25">
      <c r="A255" s="27">
        <v>6329</v>
      </c>
      <c r="B255" s="40" t="s">
        <v>302</v>
      </c>
      <c r="C255" s="189">
        <f t="shared" si="237"/>
        <v>0</v>
      </c>
      <c r="D255" s="263">
        <v>0</v>
      </c>
      <c r="E255" s="42"/>
      <c r="F255" s="930">
        <f t="shared" si="248"/>
        <v>0</v>
      </c>
      <c r="G255" s="220">
        <v>0</v>
      </c>
      <c r="H255" s="42"/>
      <c r="I255" s="1158">
        <f t="shared" si="249"/>
        <v>0</v>
      </c>
      <c r="J255" s="263"/>
      <c r="K255" s="42"/>
      <c r="L255" s="699">
        <f t="shared" si="250"/>
        <v>0</v>
      </c>
      <c r="M255" s="220"/>
      <c r="N255" s="42"/>
      <c r="O255" s="703">
        <f t="shared" si="251"/>
        <v>0</v>
      </c>
      <c r="P255" s="290"/>
    </row>
    <row r="256" spans="1:16" hidden="1" x14ac:dyDescent="0.25">
      <c r="A256" s="92">
        <v>6330</v>
      </c>
      <c r="B256" s="93" t="s">
        <v>248</v>
      </c>
      <c r="C256" s="201">
        <f t="shared" si="237"/>
        <v>0</v>
      </c>
      <c r="D256" s="265">
        <v>0</v>
      </c>
      <c r="E256" s="84"/>
      <c r="F256" s="1184">
        <f t="shared" si="248"/>
        <v>0</v>
      </c>
      <c r="G256" s="235">
        <v>0</v>
      </c>
      <c r="H256" s="84"/>
      <c r="I256" s="1185">
        <f t="shared" si="249"/>
        <v>0</v>
      </c>
      <c r="J256" s="265"/>
      <c r="K256" s="84"/>
      <c r="L256" s="710">
        <f t="shared" si="250"/>
        <v>0</v>
      </c>
      <c r="M256" s="235"/>
      <c r="N256" s="84"/>
      <c r="O256" s="711">
        <f t="shared" si="251"/>
        <v>0</v>
      </c>
      <c r="P256" s="294"/>
    </row>
    <row r="257" spans="1:16" hidden="1" x14ac:dyDescent="0.25">
      <c r="A257" s="75">
        <v>6360</v>
      </c>
      <c r="B257" s="43" t="s">
        <v>249</v>
      </c>
      <c r="C257" s="190">
        <f t="shared" si="237"/>
        <v>0</v>
      </c>
      <c r="D257" s="264">
        <v>0</v>
      </c>
      <c r="E257" s="45"/>
      <c r="F257" s="928">
        <f t="shared" si="248"/>
        <v>0</v>
      </c>
      <c r="G257" s="230">
        <v>0</v>
      </c>
      <c r="H257" s="45"/>
      <c r="I257" s="1174">
        <f t="shared" si="249"/>
        <v>0</v>
      </c>
      <c r="J257" s="264"/>
      <c r="K257" s="45"/>
      <c r="L257" s="700">
        <f t="shared" si="250"/>
        <v>0</v>
      </c>
      <c r="M257" s="230"/>
      <c r="N257" s="45"/>
      <c r="O257" s="705">
        <f t="shared" si="251"/>
        <v>0</v>
      </c>
      <c r="P257" s="291"/>
    </row>
    <row r="258" spans="1:16" ht="24" hidden="1" x14ac:dyDescent="0.25">
      <c r="A258" s="35">
        <v>6400</v>
      </c>
      <c r="B258" s="72" t="s">
        <v>250</v>
      </c>
      <c r="C258" s="188">
        <f t="shared" si="237"/>
        <v>0</v>
      </c>
      <c r="D258" s="130">
        <f>SUM(D259,D263)</f>
        <v>0</v>
      </c>
      <c r="E258" s="38">
        <f t="shared" ref="E258" si="252">SUM(E259,E263)</f>
        <v>0</v>
      </c>
      <c r="F258" s="1170">
        <f>SUM(F259,F263)</f>
        <v>0</v>
      </c>
      <c r="G258" s="228">
        <f>SUM(G259,G263)</f>
        <v>0</v>
      </c>
      <c r="H258" s="38">
        <f t="shared" ref="H258:O258" si="253">SUM(H259,H263)</f>
        <v>0</v>
      </c>
      <c r="I258" s="1171">
        <f t="shared" si="253"/>
        <v>0</v>
      </c>
      <c r="J258" s="130">
        <f t="shared" si="253"/>
        <v>0</v>
      </c>
      <c r="K258" s="38">
        <f t="shared" si="253"/>
        <v>0</v>
      </c>
      <c r="L258" s="175">
        <f t="shared" si="253"/>
        <v>0</v>
      </c>
      <c r="M258" s="228">
        <f t="shared" si="253"/>
        <v>0</v>
      </c>
      <c r="N258" s="38">
        <f t="shared" si="253"/>
        <v>0</v>
      </c>
      <c r="O258" s="123">
        <f t="shared" si="253"/>
        <v>0</v>
      </c>
      <c r="P258" s="955"/>
    </row>
    <row r="259" spans="1:16" ht="24" hidden="1" x14ac:dyDescent="0.25">
      <c r="A259" s="886">
        <v>6410</v>
      </c>
      <c r="B259" s="40" t="s">
        <v>251</v>
      </c>
      <c r="C259" s="189">
        <f t="shared" si="237"/>
        <v>0</v>
      </c>
      <c r="D259" s="131">
        <f>SUM(D260:D262)</f>
        <v>0</v>
      </c>
      <c r="E259" s="79">
        <f t="shared" ref="E259" si="254">SUM(E260:E262)</f>
        <v>0</v>
      </c>
      <c r="F259" s="1179">
        <f>SUM(F260:F262)</f>
        <v>0</v>
      </c>
      <c r="G259" s="233">
        <f>SUM(G260:G262)</f>
        <v>0</v>
      </c>
      <c r="H259" s="79">
        <f t="shared" ref="H259:O259" si="255">SUM(H260:H262)</f>
        <v>0</v>
      </c>
      <c r="I259" s="1180">
        <f t="shared" si="255"/>
        <v>0</v>
      </c>
      <c r="J259" s="131">
        <f t="shared" si="255"/>
        <v>0</v>
      </c>
      <c r="K259" s="79">
        <f t="shared" si="255"/>
        <v>0</v>
      </c>
      <c r="L259" s="176">
        <f t="shared" si="255"/>
        <v>0</v>
      </c>
      <c r="M259" s="233">
        <f t="shared" si="255"/>
        <v>0</v>
      </c>
      <c r="N259" s="79">
        <f t="shared" si="255"/>
        <v>0</v>
      </c>
      <c r="O259" s="155">
        <f t="shared" si="255"/>
        <v>0</v>
      </c>
      <c r="P259" s="911"/>
    </row>
    <row r="260" spans="1:16" hidden="1" x14ac:dyDescent="0.25">
      <c r="A260" s="30">
        <v>6411</v>
      </c>
      <c r="B260" s="94" t="s">
        <v>252</v>
      </c>
      <c r="C260" s="190">
        <f t="shared" si="237"/>
        <v>0</v>
      </c>
      <c r="D260" s="264">
        <v>0</v>
      </c>
      <c r="E260" s="45"/>
      <c r="F260" s="928">
        <f t="shared" ref="F260:F262" si="256">D260+E260</f>
        <v>0</v>
      </c>
      <c r="G260" s="230">
        <v>0</v>
      </c>
      <c r="H260" s="45"/>
      <c r="I260" s="1174">
        <f t="shared" ref="I260:I262" si="257">G260+H260</f>
        <v>0</v>
      </c>
      <c r="J260" s="264"/>
      <c r="K260" s="45"/>
      <c r="L260" s="700">
        <f t="shared" ref="L260:L262" si="258">J260+K260</f>
        <v>0</v>
      </c>
      <c r="M260" s="230"/>
      <c r="N260" s="45"/>
      <c r="O260" s="705">
        <f t="shared" ref="O260:O262" si="259">M260+N260</f>
        <v>0</v>
      </c>
      <c r="P260" s="291"/>
    </row>
    <row r="261" spans="1:16" ht="36" hidden="1" x14ac:dyDescent="0.25">
      <c r="A261" s="30">
        <v>6412</v>
      </c>
      <c r="B261" s="43" t="s">
        <v>253</v>
      </c>
      <c r="C261" s="190">
        <f t="shared" si="237"/>
        <v>0</v>
      </c>
      <c r="D261" s="264">
        <v>0</v>
      </c>
      <c r="E261" s="45"/>
      <c r="F261" s="928">
        <f t="shared" si="256"/>
        <v>0</v>
      </c>
      <c r="G261" s="230">
        <v>0</v>
      </c>
      <c r="H261" s="45"/>
      <c r="I261" s="1174">
        <f t="shared" si="257"/>
        <v>0</v>
      </c>
      <c r="J261" s="264"/>
      <c r="K261" s="45"/>
      <c r="L261" s="700">
        <f t="shared" si="258"/>
        <v>0</v>
      </c>
      <c r="M261" s="230"/>
      <c r="N261" s="45"/>
      <c r="O261" s="705">
        <f t="shared" si="259"/>
        <v>0</v>
      </c>
      <c r="P261" s="291"/>
    </row>
    <row r="262" spans="1:16" ht="24" hidden="1" x14ac:dyDescent="0.25">
      <c r="A262" s="30">
        <v>6419</v>
      </c>
      <c r="B262" s="43" t="s">
        <v>254</v>
      </c>
      <c r="C262" s="190">
        <f t="shared" si="237"/>
        <v>0</v>
      </c>
      <c r="D262" s="264">
        <v>0</v>
      </c>
      <c r="E262" s="45"/>
      <c r="F262" s="928">
        <f t="shared" si="256"/>
        <v>0</v>
      </c>
      <c r="G262" s="230">
        <v>0</v>
      </c>
      <c r="H262" s="45"/>
      <c r="I262" s="1174">
        <f t="shared" si="257"/>
        <v>0</v>
      </c>
      <c r="J262" s="264"/>
      <c r="K262" s="45"/>
      <c r="L262" s="700">
        <f t="shared" si="258"/>
        <v>0</v>
      </c>
      <c r="M262" s="230"/>
      <c r="N262" s="45"/>
      <c r="O262" s="705">
        <f t="shared" si="259"/>
        <v>0</v>
      </c>
      <c r="P262" s="291"/>
    </row>
    <row r="263" spans="1:16" ht="24" hidden="1" x14ac:dyDescent="0.25">
      <c r="A263" s="75">
        <v>6420</v>
      </c>
      <c r="B263" s="43" t="s">
        <v>255</v>
      </c>
      <c r="C263" s="190">
        <f t="shared" si="237"/>
        <v>0</v>
      </c>
      <c r="D263" s="132">
        <f>SUM(D264:D267)</f>
        <v>0</v>
      </c>
      <c r="E263" s="76">
        <f t="shared" ref="E263" si="260">SUM(E264:E267)</f>
        <v>0</v>
      </c>
      <c r="F263" s="1175">
        <f>SUM(F264:F267)</f>
        <v>0</v>
      </c>
      <c r="G263" s="231">
        <f>SUM(G264:G267)</f>
        <v>0</v>
      </c>
      <c r="H263" s="76">
        <f t="shared" ref="H263:N263" si="261">SUM(H264:H267)</f>
        <v>0</v>
      </c>
      <c r="I263" s="1176">
        <f t="shared" si="261"/>
        <v>0</v>
      </c>
      <c r="J263" s="132">
        <f t="shared" si="261"/>
        <v>0</v>
      </c>
      <c r="K263" s="76">
        <f t="shared" si="261"/>
        <v>0</v>
      </c>
      <c r="L263" s="95">
        <f t="shared" si="261"/>
        <v>0</v>
      </c>
      <c r="M263" s="231">
        <f t="shared" si="261"/>
        <v>0</v>
      </c>
      <c r="N263" s="76">
        <f t="shared" si="261"/>
        <v>0</v>
      </c>
      <c r="O263" s="91">
        <f>SUM(O264:O267)</f>
        <v>0</v>
      </c>
      <c r="P263" s="899"/>
    </row>
    <row r="264" spans="1:16" hidden="1" x14ac:dyDescent="0.25">
      <c r="A264" s="30">
        <v>6421</v>
      </c>
      <c r="B264" s="43" t="s">
        <v>256</v>
      </c>
      <c r="C264" s="190">
        <f t="shared" si="237"/>
        <v>0</v>
      </c>
      <c r="D264" s="264">
        <v>0</v>
      </c>
      <c r="E264" s="45"/>
      <c r="F264" s="928">
        <f t="shared" ref="F264:F267" si="262">D264+E264</f>
        <v>0</v>
      </c>
      <c r="G264" s="230">
        <v>0</v>
      </c>
      <c r="H264" s="45"/>
      <c r="I264" s="1174">
        <f t="shared" ref="I264:I267" si="263">G264+H264</f>
        <v>0</v>
      </c>
      <c r="J264" s="264"/>
      <c r="K264" s="45"/>
      <c r="L264" s="700">
        <f t="shared" ref="L264:L267" si="264">J264+K264</f>
        <v>0</v>
      </c>
      <c r="M264" s="230"/>
      <c r="N264" s="45"/>
      <c r="O264" s="705">
        <f t="shared" ref="O264:O267" si="265">M264+N264</f>
        <v>0</v>
      </c>
      <c r="P264" s="291"/>
    </row>
    <row r="265" spans="1:16" hidden="1" x14ac:dyDescent="0.25">
      <c r="A265" s="30">
        <v>6422</v>
      </c>
      <c r="B265" s="43" t="s">
        <v>257</v>
      </c>
      <c r="C265" s="190">
        <f t="shared" si="237"/>
        <v>0</v>
      </c>
      <c r="D265" s="264">
        <v>0</v>
      </c>
      <c r="E265" s="45"/>
      <c r="F265" s="928">
        <f t="shared" si="262"/>
        <v>0</v>
      </c>
      <c r="G265" s="230">
        <v>0</v>
      </c>
      <c r="H265" s="45"/>
      <c r="I265" s="1174">
        <f t="shared" si="263"/>
        <v>0</v>
      </c>
      <c r="J265" s="264"/>
      <c r="K265" s="45"/>
      <c r="L265" s="700">
        <f t="shared" si="264"/>
        <v>0</v>
      </c>
      <c r="M265" s="230"/>
      <c r="N265" s="45"/>
      <c r="O265" s="705">
        <f t="shared" si="265"/>
        <v>0</v>
      </c>
      <c r="P265" s="291"/>
    </row>
    <row r="266" spans="1:16" hidden="1" x14ac:dyDescent="0.25">
      <c r="A266" s="30">
        <v>6423</v>
      </c>
      <c r="B266" s="43" t="s">
        <v>258</v>
      </c>
      <c r="C266" s="190">
        <f t="shared" si="237"/>
        <v>0</v>
      </c>
      <c r="D266" s="264">
        <v>0</v>
      </c>
      <c r="E266" s="45"/>
      <c r="F266" s="928">
        <f t="shared" si="262"/>
        <v>0</v>
      </c>
      <c r="G266" s="230">
        <v>0</v>
      </c>
      <c r="H266" s="45"/>
      <c r="I266" s="1174">
        <f t="shared" si="263"/>
        <v>0</v>
      </c>
      <c r="J266" s="264"/>
      <c r="K266" s="45"/>
      <c r="L266" s="700">
        <f t="shared" si="264"/>
        <v>0</v>
      </c>
      <c r="M266" s="230"/>
      <c r="N266" s="45"/>
      <c r="O266" s="705">
        <f t="shared" si="265"/>
        <v>0</v>
      </c>
      <c r="P266" s="291"/>
    </row>
    <row r="267" spans="1:16" ht="24" hidden="1" x14ac:dyDescent="0.25">
      <c r="A267" s="30">
        <v>6424</v>
      </c>
      <c r="B267" s="43" t="s">
        <v>259</v>
      </c>
      <c r="C267" s="190">
        <f t="shared" si="237"/>
        <v>0</v>
      </c>
      <c r="D267" s="264">
        <v>0</v>
      </c>
      <c r="E267" s="45"/>
      <c r="F267" s="928">
        <f t="shared" si="262"/>
        <v>0</v>
      </c>
      <c r="G267" s="230">
        <v>0</v>
      </c>
      <c r="H267" s="45"/>
      <c r="I267" s="1174">
        <f t="shared" si="263"/>
        <v>0</v>
      </c>
      <c r="J267" s="264"/>
      <c r="K267" s="45"/>
      <c r="L267" s="700">
        <f t="shared" si="264"/>
        <v>0</v>
      </c>
      <c r="M267" s="230"/>
      <c r="N267" s="45"/>
      <c r="O267" s="705">
        <f t="shared" si="265"/>
        <v>0</v>
      </c>
      <c r="P267" s="291"/>
    </row>
    <row r="268" spans="1:16" ht="24" hidden="1" x14ac:dyDescent="0.25">
      <c r="A268" s="97">
        <v>7000</v>
      </c>
      <c r="B268" s="97" t="s">
        <v>260</v>
      </c>
      <c r="C268" s="203">
        <f>SUM(F268,I268,L268,O268)</f>
        <v>0</v>
      </c>
      <c r="D268" s="139">
        <f>SUM(D269,D279)</f>
        <v>0</v>
      </c>
      <c r="E268" s="98">
        <f t="shared" ref="E268" si="266">SUM(E269,E279)</f>
        <v>0</v>
      </c>
      <c r="F268" s="1189">
        <f>SUM(F269,F279)</f>
        <v>0</v>
      </c>
      <c r="G268" s="237">
        <f>SUM(G269,G279)</f>
        <v>0</v>
      </c>
      <c r="H268" s="98">
        <f t="shared" ref="H268:N268" si="267">SUM(H269,H279)</f>
        <v>0</v>
      </c>
      <c r="I268" s="1190">
        <f t="shared" si="267"/>
        <v>0</v>
      </c>
      <c r="J268" s="139">
        <f t="shared" si="267"/>
        <v>0</v>
      </c>
      <c r="K268" s="98">
        <f t="shared" si="267"/>
        <v>0</v>
      </c>
      <c r="L268" s="266">
        <f t="shared" si="267"/>
        <v>0</v>
      </c>
      <c r="M268" s="237">
        <f t="shared" si="267"/>
        <v>0</v>
      </c>
      <c r="N268" s="98">
        <f t="shared" si="267"/>
        <v>0</v>
      </c>
      <c r="O268" s="158">
        <f>SUM(O269,O279)</f>
        <v>0</v>
      </c>
      <c r="P268" s="1191"/>
    </row>
    <row r="269" spans="1:16" hidden="1" x14ac:dyDescent="0.25">
      <c r="A269" s="35">
        <v>7200</v>
      </c>
      <c r="B269" s="72" t="s">
        <v>261</v>
      </c>
      <c r="C269" s="188">
        <f t="shared" si="237"/>
        <v>0</v>
      </c>
      <c r="D269" s="130">
        <f>SUM(D270,D271,D274,D275,D278)</f>
        <v>0</v>
      </c>
      <c r="E269" s="38">
        <f t="shared" ref="E269" si="268">SUM(E270,E271,E274,E275,E278)</f>
        <v>0</v>
      </c>
      <c r="F269" s="1170">
        <f>SUM(F270,F271,F274,F275,F278)</f>
        <v>0</v>
      </c>
      <c r="G269" s="228">
        <f>SUM(G270,G271,G274,G275,G278)</f>
        <v>0</v>
      </c>
      <c r="H269" s="38"/>
      <c r="I269" s="1171">
        <f>SUM(I270,I271,I274,I275,I278)</f>
        <v>0</v>
      </c>
      <c r="J269" s="130"/>
      <c r="K269" s="38"/>
      <c r="L269" s="175">
        <f>SUM(L270,L271,L274,L275,L278)</f>
        <v>0</v>
      </c>
      <c r="M269" s="228"/>
      <c r="N269" s="38"/>
      <c r="O269" s="124">
        <f>SUM(O270,O271,O274,O275,O278)</f>
        <v>0</v>
      </c>
      <c r="P269" s="954"/>
    </row>
    <row r="270" spans="1:16" ht="24" hidden="1" x14ac:dyDescent="0.25">
      <c r="A270" s="886">
        <v>7210</v>
      </c>
      <c r="B270" s="40" t="s">
        <v>262</v>
      </c>
      <c r="C270" s="189">
        <f t="shared" si="237"/>
        <v>0</v>
      </c>
      <c r="D270" s="263">
        <v>0</v>
      </c>
      <c r="E270" s="42"/>
      <c r="F270" s="930">
        <f>D270+E270</f>
        <v>0</v>
      </c>
      <c r="G270" s="220">
        <v>0</v>
      </c>
      <c r="H270" s="42"/>
      <c r="I270" s="1158">
        <f>G270+H270</f>
        <v>0</v>
      </c>
      <c r="J270" s="263"/>
      <c r="K270" s="42"/>
      <c r="L270" s="699">
        <f>J270+K270</f>
        <v>0</v>
      </c>
      <c r="M270" s="220"/>
      <c r="N270" s="42"/>
      <c r="O270" s="703">
        <f>M270+N270</f>
        <v>0</v>
      </c>
      <c r="P270" s="290"/>
    </row>
    <row r="271" spans="1:16" s="96" customFormat="1" ht="24" hidden="1" x14ac:dyDescent="0.25">
      <c r="A271" s="75">
        <v>7220</v>
      </c>
      <c r="B271" s="43" t="s">
        <v>263</v>
      </c>
      <c r="C271" s="190">
        <f t="shared" si="237"/>
        <v>0</v>
      </c>
      <c r="D271" s="132">
        <f>SUM(D272:D273)</f>
        <v>0</v>
      </c>
      <c r="E271" s="76">
        <f t="shared" ref="E271" si="269">SUM(E272:E273)</f>
        <v>0</v>
      </c>
      <c r="F271" s="1175">
        <f>SUM(F272:F273)</f>
        <v>0</v>
      </c>
      <c r="G271" s="231">
        <f>SUM(G272:G273)</f>
        <v>0</v>
      </c>
      <c r="H271" s="76">
        <f t="shared" ref="H271:O271" si="270">SUM(H272:H273)</f>
        <v>0</v>
      </c>
      <c r="I271" s="1176">
        <f t="shared" si="270"/>
        <v>0</v>
      </c>
      <c r="J271" s="132">
        <f t="shared" si="270"/>
        <v>0</v>
      </c>
      <c r="K271" s="76">
        <f t="shared" si="270"/>
        <v>0</v>
      </c>
      <c r="L271" s="95">
        <f t="shared" si="270"/>
        <v>0</v>
      </c>
      <c r="M271" s="231">
        <f t="shared" si="270"/>
        <v>0</v>
      </c>
      <c r="N271" s="76">
        <f t="shared" si="270"/>
        <v>0</v>
      </c>
      <c r="O271" s="91">
        <f t="shared" si="270"/>
        <v>0</v>
      </c>
      <c r="P271" s="899"/>
    </row>
    <row r="272" spans="1:16" s="96" customFormat="1" ht="24" hidden="1" x14ac:dyDescent="0.25">
      <c r="A272" s="30">
        <v>7221</v>
      </c>
      <c r="B272" s="43" t="s">
        <v>264</v>
      </c>
      <c r="C272" s="190">
        <f t="shared" si="237"/>
        <v>0</v>
      </c>
      <c r="D272" s="264">
        <v>0</v>
      </c>
      <c r="E272" s="45"/>
      <c r="F272" s="928">
        <f t="shared" ref="F272:F274" si="271">D272+E272</f>
        <v>0</v>
      </c>
      <c r="G272" s="230">
        <v>0</v>
      </c>
      <c r="H272" s="45"/>
      <c r="I272" s="1174">
        <f t="shared" ref="I272:I274" si="272">G272+H272</f>
        <v>0</v>
      </c>
      <c r="J272" s="264"/>
      <c r="K272" s="45"/>
      <c r="L272" s="700">
        <f t="shared" ref="L272:L274" si="273">J272+K272</f>
        <v>0</v>
      </c>
      <c r="M272" s="230"/>
      <c r="N272" s="45"/>
      <c r="O272" s="705">
        <f t="shared" ref="O272:O274" si="274">M272+N272</f>
        <v>0</v>
      </c>
      <c r="P272" s="291"/>
    </row>
    <row r="273" spans="1:16" s="96" customFormat="1" ht="24" hidden="1" x14ac:dyDescent="0.25">
      <c r="A273" s="30">
        <v>7222</v>
      </c>
      <c r="B273" s="43" t="s">
        <v>265</v>
      </c>
      <c r="C273" s="190">
        <f t="shared" si="237"/>
        <v>0</v>
      </c>
      <c r="D273" s="264">
        <v>0</v>
      </c>
      <c r="E273" s="45"/>
      <c r="F273" s="928">
        <f t="shared" si="271"/>
        <v>0</v>
      </c>
      <c r="G273" s="230">
        <v>0</v>
      </c>
      <c r="H273" s="45"/>
      <c r="I273" s="1174">
        <f t="shared" si="272"/>
        <v>0</v>
      </c>
      <c r="J273" s="264"/>
      <c r="K273" s="45"/>
      <c r="L273" s="700">
        <f t="shared" si="273"/>
        <v>0</v>
      </c>
      <c r="M273" s="230"/>
      <c r="N273" s="45"/>
      <c r="O273" s="705">
        <f t="shared" si="274"/>
        <v>0</v>
      </c>
      <c r="P273" s="291"/>
    </row>
    <row r="274" spans="1:16" ht="24" hidden="1" x14ac:dyDescent="0.25">
      <c r="A274" s="75">
        <v>7230</v>
      </c>
      <c r="B274" s="43" t="s">
        <v>308</v>
      </c>
      <c r="C274" s="190">
        <f t="shared" si="237"/>
        <v>0</v>
      </c>
      <c r="D274" s="264">
        <v>0</v>
      </c>
      <c r="E274" s="45"/>
      <c r="F274" s="928">
        <f t="shared" si="271"/>
        <v>0</v>
      </c>
      <c r="G274" s="230">
        <v>0</v>
      </c>
      <c r="H274" s="45"/>
      <c r="I274" s="1174">
        <f t="shared" si="272"/>
        <v>0</v>
      </c>
      <c r="J274" s="264"/>
      <c r="K274" s="45"/>
      <c r="L274" s="700">
        <f t="shared" si="273"/>
        <v>0</v>
      </c>
      <c r="M274" s="230"/>
      <c r="N274" s="45"/>
      <c r="O274" s="705">
        <f t="shared" si="274"/>
        <v>0</v>
      </c>
      <c r="P274" s="291"/>
    </row>
    <row r="275" spans="1:16" ht="24" hidden="1" x14ac:dyDescent="0.25">
      <c r="A275" s="75">
        <v>7240</v>
      </c>
      <c r="B275" s="43" t="s">
        <v>266</v>
      </c>
      <c r="C275" s="190">
        <f t="shared" si="237"/>
        <v>0</v>
      </c>
      <c r="D275" s="132">
        <f>SUM(D276:D277)</f>
        <v>0</v>
      </c>
      <c r="E275" s="76">
        <f t="shared" ref="E275" si="275">SUM(E276:E277)</f>
        <v>0</v>
      </c>
      <c r="F275" s="1175">
        <f>SUM(F276:F277)</f>
        <v>0</v>
      </c>
      <c r="G275" s="231">
        <f>SUM(G276:G277)</f>
        <v>0</v>
      </c>
      <c r="H275" s="76">
        <f t="shared" ref="H275:O275" si="276">SUM(H276:H277)</f>
        <v>0</v>
      </c>
      <c r="I275" s="1176">
        <f t="shared" si="276"/>
        <v>0</v>
      </c>
      <c r="J275" s="132">
        <f t="shared" si="276"/>
        <v>0</v>
      </c>
      <c r="K275" s="76">
        <f t="shared" si="276"/>
        <v>0</v>
      </c>
      <c r="L275" s="95">
        <f t="shared" si="276"/>
        <v>0</v>
      </c>
      <c r="M275" s="231">
        <f t="shared" si="276"/>
        <v>0</v>
      </c>
      <c r="N275" s="76">
        <f t="shared" si="276"/>
        <v>0</v>
      </c>
      <c r="O275" s="91">
        <f t="shared" si="276"/>
        <v>0</v>
      </c>
      <c r="P275" s="899"/>
    </row>
    <row r="276" spans="1:16" ht="36" hidden="1" x14ac:dyDescent="0.25">
      <c r="A276" s="30">
        <v>7245</v>
      </c>
      <c r="B276" s="43" t="s">
        <v>267</v>
      </c>
      <c r="C276" s="190">
        <f t="shared" si="237"/>
        <v>0</v>
      </c>
      <c r="D276" s="264">
        <v>0</v>
      </c>
      <c r="E276" s="45"/>
      <c r="F276" s="928">
        <f t="shared" ref="F276:F278" si="277">D276+E276</f>
        <v>0</v>
      </c>
      <c r="G276" s="230">
        <v>0</v>
      </c>
      <c r="H276" s="45"/>
      <c r="I276" s="1174">
        <f t="shared" ref="I276:I278" si="278">G276+H276</f>
        <v>0</v>
      </c>
      <c r="J276" s="264"/>
      <c r="K276" s="45"/>
      <c r="L276" s="700">
        <f t="shared" ref="L276:L278" si="279">J276+K276</f>
        <v>0</v>
      </c>
      <c r="M276" s="230"/>
      <c r="N276" s="45"/>
      <c r="O276" s="705">
        <f t="shared" ref="O276:O278" si="280">M276+N276</f>
        <v>0</v>
      </c>
      <c r="P276" s="291"/>
    </row>
    <row r="277" spans="1:16" ht="72" hidden="1" x14ac:dyDescent="0.25">
      <c r="A277" s="30">
        <v>7246</v>
      </c>
      <c r="B277" s="43" t="s">
        <v>268</v>
      </c>
      <c r="C277" s="190">
        <f t="shared" si="237"/>
        <v>0</v>
      </c>
      <c r="D277" s="264">
        <v>0</v>
      </c>
      <c r="E277" s="45"/>
      <c r="F277" s="928">
        <f t="shared" si="277"/>
        <v>0</v>
      </c>
      <c r="G277" s="230">
        <v>0</v>
      </c>
      <c r="H277" s="45"/>
      <c r="I277" s="1174">
        <f t="shared" si="278"/>
        <v>0</v>
      </c>
      <c r="J277" s="264"/>
      <c r="K277" s="45"/>
      <c r="L277" s="700">
        <f t="shared" si="279"/>
        <v>0</v>
      </c>
      <c r="M277" s="230"/>
      <c r="N277" s="45"/>
      <c r="O277" s="705">
        <f t="shared" si="280"/>
        <v>0</v>
      </c>
      <c r="P277" s="291"/>
    </row>
    <row r="278" spans="1:16" ht="24" hidden="1" x14ac:dyDescent="0.25">
      <c r="A278" s="92">
        <v>7260</v>
      </c>
      <c r="B278" s="40" t="s">
        <v>269</v>
      </c>
      <c r="C278" s="189">
        <f t="shared" si="237"/>
        <v>0</v>
      </c>
      <c r="D278" s="263">
        <v>0</v>
      </c>
      <c r="E278" s="42"/>
      <c r="F278" s="930">
        <f t="shared" si="277"/>
        <v>0</v>
      </c>
      <c r="G278" s="220">
        <v>0</v>
      </c>
      <c r="H278" s="42"/>
      <c r="I278" s="1158">
        <f t="shared" si="278"/>
        <v>0</v>
      </c>
      <c r="J278" s="263"/>
      <c r="K278" s="42"/>
      <c r="L278" s="699">
        <f t="shared" si="279"/>
        <v>0</v>
      </c>
      <c r="M278" s="220"/>
      <c r="N278" s="42"/>
      <c r="O278" s="703">
        <f t="shared" si="280"/>
        <v>0</v>
      </c>
      <c r="P278" s="290"/>
    </row>
    <row r="279" spans="1:16" hidden="1" x14ac:dyDescent="0.25">
      <c r="A279" s="55">
        <v>7700</v>
      </c>
      <c r="B279" s="105" t="s">
        <v>298</v>
      </c>
      <c r="C279" s="204">
        <f t="shared" si="237"/>
        <v>0</v>
      </c>
      <c r="D279" s="140">
        <f>D280</f>
        <v>0</v>
      </c>
      <c r="E279" s="106">
        <f t="shared" ref="E279:O279" si="281">E280</f>
        <v>0</v>
      </c>
      <c r="F279" s="1181">
        <f t="shared" si="281"/>
        <v>0</v>
      </c>
      <c r="G279" s="238">
        <f>G280</f>
        <v>0</v>
      </c>
      <c r="H279" s="106">
        <f t="shared" si="281"/>
        <v>0</v>
      </c>
      <c r="I279" s="1192">
        <f t="shared" si="281"/>
        <v>0</v>
      </c>
      <c r="J279" s="140">
        <f t="shared" si="281"/>
        <v>0</v>
      </c>
      <c r="K279" s="106">
        <f t="shared" si="281"/>
        <v>0</v>
      </c>
      <c r="L279" s="177">
        <f t="shared" si="281"/>
        <v>0</v>
      </c>
      <c r="M279" s="238">
        <f t="shared" si="281"/>
        <v>0</v>
      </c>
      <c r="N279" s="106">
        <f t="shared" si="281"/>
        <v>0</v>
      </c>
      <c r="O279" s="277">
        <f t="shared" si="281"/>
        <v>0</v>
      </c>
      <c r="P279" s="955"/>
    </row>
    <row r="280" spans="1:16" hidden="1" x14ac:dyDescent="0.25">
      <c r="A280" s="73">
        <v>7720</v>
      </c>
      <c r="B280" s="40" t="s">
        <v>299</v>
      </c>
      <c r="C280" s="191">
        <f t="shared" si="237"/>
        <v>0</v>
      </c>
      <c r="D280" s="256">
        <v>0</v>
      </c>
      <c r="E280" s="49"/>
      <c r="F280" s="1193">
        <f>D280+E280</f>
        <v>0</v>
      </c>
      <c r="G280" s="239">
        <v>0</v>
      </c>
      <c r="H280" s="49"/>
      <c r="I280" s="1194">
        <f>G280+H280</f>
        <v>0</v>
      </c>
      <c r="J280" s="256"/>
      <c r="K280" s="49"/>
      <c r="L280" s="701">
        <f>J280+K280</f>
        <v>0</v>
      </c>
      <c r="M280" s="239"/>
      <c r="N280" s="49"/>
      <c r="O280" s="712">
        <f>M280+N280</f>
        <v>0</v>
      </c>
      <c r="P280" s="295"/>
    </row>
    <row r="281" spans="1:16" hidden="1" x14ac:dyDescent="0.25">
      <c r="A281" s="94"/>
      <c r="B281" s="43" t="s">
        <v>270</v>
      </c>
      <c r="C281" s="190">
        <f t="shared" si="237"/>
        <v>0</v>
      </c>
      <c r="D281" s="132">
        <f>SUM(D282:D283)</f>
        <v>0</v>
      </c>
      <c r="E281" s="76">
        <f t="shared" ref="E281" si="282">SUM(E282:E283)</f>
        <v>0</v>
      </c>
      <c r="F281" s="1175">
        <f>SUM(F282:F283)</f>
        <v>0</v>
      </c>
      <c r="G281" s="231">
        <f>SUM(G282:G283)</f>
        <v>0</v>
      </c>
      <c r="H281" s="76">
        <f t="shared" ref="H281:O281" si="283">SUM(H282:H283)</f>
        <v>0</v>
      </c>
      <c r="I281" s="1176">
        <f t="shared" si="283"/>
        <v>0</v>
      </c>
      <c r="J281" s="132">
        <f t="shared" si="283"/>
        <v>0</v>
      </c>
      <c r="K281" s="76">
        <f t="shared" si="283"/>
        <v>0</v>
      </c>
      <c r="L281" s="95">
        <f t="shared" si="283"/>
        <v>0</v>
      </c>
      <c r="M281" s="231">
        <f t="shared" si="283"/>
        <v>0</v>
      </c>
      <c r="N281" s="76">
        <f t="shared" si="283"/>
        <v>0</v>
      </c>
      <c r="O281" s="91">
        <f t="shared" si="283"/>
        <v>0</v>
      </c>
      <c r="P281" s="899"/>
    </row>
    <row r="282" spans="1:16" hidden="1" x14ac:dyDescent="0.25">
      <c r="A282" s="94" t="s">
        <v>271</v>
      </c>
      <c r="B282" s="30" t="s">
        <v>272</v>
      </c>
      <c r="C282" s="190">
        <f t="shared" si="237"/>
        <v>0</v>
      </c>
      <c r="D282" s="264"/>
      <c r="E282" s="45"/>
      <c r="F282" s="928">
        <f>E282+D282</f>
        <v>0</v>
      </c>
      <c r="G282" s="230"/>
      <c r="H282" s="45"/>
      <c r="I282" s="1174">
        <f>H282+G282</f>
        <v>0</v>
      </c>
      <c r="J282" s="264"/>
      <c r="K282" s="45"/>
      <c r="L282" s="700">
        <f>K282+J282</f>
        <v>0</v>
      </c>
      <c r="M282" s="230"/>
      <c r="N282" s="45"/>
      <c r="O282" s="705">
        <f>N282+M282</f>
        <v>0</v>
      </c>
      <c r="P282" s="291"/>
    </row>
    <row r="283" spans="1:16" hidden="1" x14ac:dyDescent="0.25">
      <c r="A283" s="94" t="s">
        <v>273</v>
      </c>
      <c r="B283" s="99" t="s">
        <v>274</v>
      </c>
      <c r="C283" s="189">
        <f t="shared" si="237"/>
        <v>0</v>
      </c>
      <c r="D283" s="263"/>
      <c r="E283" s="42"/>
      <c r="F283" s="930">
        <f>E283+D283</f>
        <v>0</v>
      </c>
      <c r="G283" s="220"/>
      <c r="H283" s="42"/>
      <c r="I283" s="1158">
        <f>H283+G283</f>
        <v>0</v>
      </c>
      <c r="J283" s="263"/>
      <c r="K283" s="42"/>
      <c r="L283" s="699">
        <f>K283+J283</f>
        <v>0</v>
      </c>
      <c r="M283" s="220"/>
      <c r="N283" s="42"/>
      <c r="O283" s="703">
        <f>N283+M283</f>
        <v>0</v>
      </c>
      <c r="P283" s="290"/>
    </row>
    <row r="284" spans="1:16" ht="12.75" thickBot="1" x14ac:dyDescent="0.3">
      <c r="A284" s="110"/>
      <c r="B284" s="110" t="s">
        <v>275</v>
      </c>
      <c r="C284" s="901">
        <f t="shared" si="237"/>
        <v>734000</v>
      </c>
      <c r="D284" s="240">
        <f>SUM(D281,D268,D229,D194,D186,D172,D74,D52)</f>
        <v>750000</v>
      </c>
      <c r="E284" s="111">
        <f t="shared" ref="E284:O284" si="284">SUM(E281,E268,E229,E194,E186,E172,E74,E52)</f>
        <v>-16000</v>
      </c>
      <c r="F284" s="1195">
        <f t="shared" si="284"/>
        <v>734000</v>
      </c>
      <c r="G284" s="240">
        <f>SUM(G281,G268,G229,G194,G186,G172,G74,G52)</f>
        <v>0</v>
      </c>
      <c r="H284" s="111">
        <f t="shared" si="284"/>
        <v>0</v>
      </c>
      <c r="I284" s="1195">
        <f t="shared" si="284"/>
        <v>0</v>
      </c>
      <c r="J284" s="240">
        <f t="shared" si="284"/>
        <v>0</v>
      </c>
      <c r="K284" s="111">
        <f t="shared" si="284"/>
        <v>0</v>
      </c>
      <c r="L284" s="112">
        <f t="shared" si="284"/>
        <v>0</v>
      </c>
      <c r="M284" s="240">
        <f t="shared" si="284"/>
        <v>0</v>
      </c>
      <c r="N284" s="111">
        <f t="shared" si="284"/>
        <v>0</v>
      </c>
      <c r="O284" s="112">
        <f t="shared" si="284"/>
        <v>0</v>
      </c>
      <c r="P284" s="1195"/>
    </row>
    <row r="285" spans="1:16" s="19" customFormat="1" ht="13.5" hidden="1" thickTop="1" thickBot="1" x14ac:dyDescent="0.3">
      <c r="A285" s="1283" t="s">
        <v>276</v>
      </c>
      <c r="B285" s="1284"/>
      <c r="C285" s="206">
        <f t="shared" si="237"/>
        <v>0</v>
      </c>
      <c r="D285" s="142">
        <f>SUM(D24,D25,D41,D42)-D50</f>
        <v>0</v>
      </c>
      <c r="E285" s="114">
        <f t="shared" ref="E285:N285" si="285">SUM(E24,E25,E41)-E50</f>
        <v>0</v>
      </c>
      <c r="F285" s="1196">
        <f>SUM(F24,F25,F41)-F50</f>
        <v>0</v>
      </c>
      <c r="G285" s="241">
        <f>SUM(G24,G42)-G50</f>
        <v>0</v>
      </c>
      <c r="H285" s="114">
        <f t="shared" si="285"/>
        <v>0</v>
      </c>
      <c r="I285" s="1197">
        <f t="shared" si="285"/>
        <v>0</v>
      </c>
      <c r="J285" s="142">
        <f t="shared" si="285"/>
        <v>0</v>
      </c>
      <c r="K285" s="114">
        <f t="shared" si="285"/>
        <v>0</v>
      </c>
      <c r="L285" s="115">
        <f t="shared" si="285"/>
        <v>0</v>
      </c>
      <c r="M285" s="241">
        <f t="shared" si="285"/>
        <v>0</v>
      </c>
      <c r="N285" s="114">
        <f t="shared" si="285"/>
        <v>0</v>
      </c>
      <c r="O285" s="126">
        <f>O44-O50</f>
        <v>0</v>
      </c>
      <c r="P285" s="909"/>
    </row>
    <row r="286" spans="1:16" s="19" customFormat="1" ht="12.75" hidden="1" thickTop="1" x14ac:dyDescent="0.25">
      <c r="A286" s="1285" t="s">
        <v>277</v>
      </c>
      <c r="B286" s="1286"/>
      <c r="C286" s="207">
        <f t="shared" si="237"/>
        <v>0</v>
      </c>
      <c r="D286" s="143">
        <f>SUM(D287,D288)-D295+D296</f>
        <v>0</v>
      </c>
      <c r="E286" s="103">
        <f t="shared" ref="E286:O286" si="286">SUM(E287,E288)-E295+E296</f>
        <v>0</v>
      </c>
      <c r="F286" s="1198">
        <f t="shared" si="286"/>
        <v>0</v>
      </c>
      <c r="G286" s="242">
        <f>SUM(G287,G288)-G295+G296</f>
        <v>0</v>
      </c>
      <c r="H286" s="103">
        <f t="shared" si="286"/>
        <v>0</v>
      </c>
      <c r="I286" s="1199">
        <f t="shared" si="286"/>
        <v>0</v>
      </c>
      <c r="J286" s="143">
        <f t="shared" si="286"/>
        <v>0</v>
      </c>
      <c r="K286" s="103">
        <f t="shared" si="286"/>
        <v>0</v>
      </c>
      <c r="L286" s="109">
        <f t="shared" si="286"/>
        <v>0</v>
      </c>
      <c r="M286" s="242">
        <f t="shared" si="286"/>
        <v>0</v>
      </c>
      <c r="N286" s="103">
        <f t="shared" si="286"/>
        <v>0</v>
      </c>
      <c r="O286" s="113">
        <f t="shared" si="286"/>
        <v>0</v>
      </c>
      <c r="P286" s="910"/>
    </row>
    <row r="287" spans="1:16" s="19" customFormat="1" ht="13.5" hidden="1" thickTop="1" thickBot="1" x14ac:dyDescent="0.3">
      <c r="A287" s="63" t="s">
        <v>278</v>
      </c>
      <c r="B287" s="63" t="s">
        <v>279</v>
      </c>
      <c r="C287" s="197">
        <f t="shared" si="237"/>
        <v>0</v>
      </c>
      <c r="D287" s="134">
        <f>D21-D281</f>
        <v>0</v>
      </c>
      <c r="E287" s="64">
        <f t="shared" ref="E287:O287" si="287">E21-E281</f>
        <v>0</v>
      </c>
      <c r="F287" s="1165">
        <f t="shared" si="287"/>
        <v>0</v>
      </c>
      <c r="G287" s="224">
        <f>G21-G281</f>
        <v>0</v>
      </c>
      <c r="H287" s="64">
        <f t="shared" si="287"/>
        <v>0</v>
      </c>
      <c r="I287" s="1200">
        <f t="shared" si="287"/>
        <v>0</v>
      </c>
      <c r="J287" s="134">
        <f t="shared" si="287"/>
        <v>0</v>
      </c>
      <c r="K287" s="64">
        <f t="shared" si="287"/>
        <v>0</v>
      </c>
      <c r="L287" s="169">
        <f t="shared" si="287"/>
        <v>0</v>
      </c>
      <c r="M287" s="224">
        <f t="shared" si="287"/>
        <v>0</v>
      </c>
      <c r="N287" s="64">
        <f t="shared" si="287"/>
        <v>0</v>
      </c>
      <c r="O287" s="117">
        <f t="shared" si="287"/>
        <v>0</v>
      </c>
      <c r="P287" s="894"/>
    </row>
    <row r="288" spans="1:16" s="19" customFormat="1" ht="12.75" hidden="1" thickTop="1" x14ac:dyDescent="0.25">
      <c r="A288" s="116" t="s">
        <v>280</v>
      </c>
      <c r="B288" s="116" t="s">
        <v>281</v>
      </c>
      <c r="C288" s="207">
        <f t="shared" si="237"/>
        <v>0</v>
      </c>
      <c r="D288" s="143">
        <f>SUM(D289,D291,D293)-SUM(D290,D292,D294)</f>
        <v>0</v>
      </c>
      <c r="E288" s="103">
        <f t="shared" ref="E288:O288" si="288">SUM(E289,E291,E293)-SUM(E290,E292,E294)</f>
        <v>0</v>
      </c>
      <c r="F288" s="1198">
        <f t="shared" si="288"/>
        <v>0</v>
      </c>
      <c r="G288" s="242">
        <f>SUM(G289,G291,G293)-SUM(G290,G292,G294)</f>
        <v>0</v>
      </c>
      <c r="H288" s="103">
        <f t="shared" si="288"/>
        <v>0</v>
      </c>
      <c r="I288" s="1199">
        <f t="shared" si="288"/>
        <v>0</v>
      </c>
      <c r="J288" s="143">
        <f t="shared" si="288"/>
        <v>0</v>
      </c>
      <c r="K288" s="103">
        <f t="shared" si="288"/>
        <v>0</v>
      </c>
      <c r="L288" s="109">
        <f t="shared" si="288"/>
        <v>0</v>
      </c>
      <c r="M288" s="242">
        <f t="shared" si="288"/>
        <v>0</v>
      </c>
      <c r="N288" s="103">
        <f t="shared" si="288"/>
        <v>0</v>
      </c>
      <c r="O288" s="113">
        <f t="shared" si="288"/>
        <v>0</v>
      </c>
      <c r="P288" s="910"/>
    </row>
    <row r="289" spans="1:16" ht="12.75" hidden="1" thickTop="1" x14ac:dyDescent="0.25">
      <c r="A289" s="100" t="s">
        <v>282</v>
      </c>
      <c r="B289" s="60" t="s">
        <v>283</v>
      </c>
      <c r="C289" s="191">
        <f t="shared" si="237"/>
        <v>0</v>
      </c>
      <c r="D289" s="256"/>
      <c r="E289" s="49"/>
      <c r="F289" s="1193">
        <f t="shared" ref="F289:F296" si="289">E289+D289</f>
        <v>0</v>
      </c>
      <c r="G289" s="239"/>
      <c r="H289" s="49"/>
      <c r="I289" s="1194">
        <f t="shared" ref="I289:I296" si="290">H289+G289</f>
        <v>0</v>
      </c>
      <c r="J289" s="256"/>
      <c r="K289" s="49"/>
      <c r="L289" s="701">
        <f t="shared" ref="L289:L296" si="291">K289+J289</f>
        <v>0</v>
      </c>
      <c r="M289" s="239"/>
      <c r="N289" s="49"/>
      <c r="O289" s="712">
        <f t="shared" ref="O289:O296" si="292">N289+M289</f>
        <v>0</v>
      </c>
      <c r="P289" s="295"/>
    </row>
    <row r="290" spans="1:16" ht="12.75" hidden="1" thickTop="1" x14ac:dyDescent="0.25">
      <c r="A290" s="94" t="s">
        <v>284</v>
      </c>
      <c r="B290" s="29" t="s">
        <v>285</v>
      </c>
      <c r="C290" s="190">
        <f t="shared" si="237"/>
        <v>0</v>
      </c>
      <c r="D290" s="264"/>
      <c r="E290" s="45"/>
      <c r="F290" s="928">
        <f t="shared" si="289"/>
        <v>0</v>
      </c>
      <c r="G290" s="230"/>
      <c r="H290" s="45"/>
      <c r="I290" s="1174">
        <f t="shared" si="290"/>
        <v>0</v>
      </c>
      <c r="J290" s="264"/>
      <c r="K290" s="45"/>
      <c r="L290" s="700">
        <f t="shared" si="291"/>
        <v>0</v>
      </c>
      <c r="M290" s="230"/>
      <c r="N290" s="45"/>
      <c r="O290" s="705">
        <f t="shared" si="292"/>
        <v>0</v>
      </c>
      <c r="P290" s="291"/>
    </row>
    <row r="291" spans="1:16" ht="12.75" hidden="1" thickTop="1" x14ac:dyDescent="0.25">
      <c r="A291" s="94" t="s">
        <v>286</v>
      </c>
      <c r="B291" s="29" t="s">
        <v>287</v>
      </c>
      <c r="C291" s="190">
        <f t="shared" si="237"/>
        <v>0</v>
      </c>
      <c r="D291" s="264"/>
      <c r="E291" s="45"/>
      <c r="F291" s="928">
        <f t="shared" si="289"/>
        <v>0</v>
      </c>
      <c r="G291" s="230"/>
      <c r="H291" s="45"/>
      <c r="I291" s="1174">
        <f t="shared" si="290"/>
        <v>0</v>
      </c>
      <c r="J291" s="264"/>
      <c r="K291" s="45"/>
      <c r="L291" s="700">
        <f t="shared" si="291"/>
        <v>0</v>
      </c>
      <c r="M291" s="230"/>
      <c r="N291" s="45"/>
      <c r="O291" s="705">
        <f t="shared" si="292"/>
        <v>0</v>
      </c>
      <c r="P291" s="291"/>
    </row>
    <row r="292" spans="1:16" ht="12.75" hidden="1" thickTop="1" x14ac:dyDescent="0.25">
      <c r="A292" s="94" t="s">
        <v>288</v>
      </c>
      <c r="B292" s="29" t="s">
        <v>289</v>
      </c>
      <c r="C292" s="190">
        <f>SUM(F292,I292,L292,O292)</f>
        <v>0</v>
      </c>
      <c r="D292" s="264"/>
      <c r="E292" s="45"/>
      <c r="F292" s="928">
        <f t="shared" si="289"/>
        <v>0</v>
      </c>
      <c r="G292" s="230"/>
      <c r="H292" s="45"/>
      <c r="I292" s="1174">
        <f t="shared" si="290"/>
        <v>0</v>
      </c>
      <c r="J292" s="264"/>
      <c r="K292" s="45"/>
      <c r="L292" s="700">
        <f t="shared" si="291"/>
        <v>0</v>
      </c>
      <c r="M292" s="230"/>
      <c r="N292" s="45"/>
      <c r="O292" s="705">
        <f t="shared" si="292"/>
        <v>0</v>
      </c>
      <c r="P292" s="291"/>
    </row>
    <row r="293" spans="1:16" ht="12.75" hidden="1" thickTop="1" x14ac:dyDescent="0.25">
      <c r="A293" s="94" t="s">
        <v>290</v>
      </c>
      <c r="B293" s="29" t="s">
        <v>291</v>
      </c>
      <c r="C293" s="190">
        <f t="shared" si="237"/>
        <v>0</v>
      </c>
      <c r="D293" s="264"/>
      <c r="E293" s="45"/>
      <c r="F293" s="928">
        <f t="shared" si="289"/>
        <v>0</v>
      </c>
      <c r="G293" s="230"/>
      <c r="H293" s="45"/>
      <c r="I293" s="1174">
        <f t="shared" si="290"/>
        <v>0</v>
      </c>
      <c r="J293" s="264"/>
      <c r="K293" s="45"/>
      <c r="L293" s="700">
        <f t="shared" si="291"/>
        <v>0</v>
      </c>
      <c r="M293" s="230"/>
      <c r="N293" s="45"/>
      <c r="O293" s="705">
        <f t="shared" si="292"/>
        <v>0</v>
      </c>
      <c r="P293" s="291"/>
    </row>
    <row r="294" spans="1:16" ht="12.75" hidden="1" thickTop="1" x14ac:dyDescent="0.25">
      <c r="A294" s="101" t="s">
        <v>292</v>
      </c>
      <c r="B294" s="102" t="s">
        <v>293</v>
      </c>
      <c r="C294" s="201">
        <f t="shared" si="237"/>
        <v>0</v>
      </c>
      <c r="D294" s="265"/>
      <c r="E294" s="84"/>
      <c r="F294" s="1184">
        <f t="shared" si="289"/>
        <v>0</v>
      </c>
      <c r="G294" s="235"/>
      <c r="H294" s="84"/>
      <c r="I294" s="1185">
        <f t="shared" si="290"/>
        <v>0</v>
      </c>
      <c r="J294" s="265"/>
      <c r="K294" s="84"/>
      <c r="L294" s="710">
        <f t="shared" si="291"/>
        <v>0</v>
      </c>
      <c r="M294" s="235"/>
      <c r="N294" s="84"/>
      <c r="O294" s="711">
        <f t="shared" si="292"/>
        <v>0</v>
      </c>
      <c r="P294" s="294"/>
    </row>
    <row r="295" spans="1:16" s="19" customFormat="1" ht="13.5" hidden="1" thickTop="1" thickBot="1" x14ac:dyDescent="0.3">
      <c r="A295" s="118" t="s">
        <v>294</v>
      </c>
      <c r="B295" s="118" t="s">
        <v>295</v>
      </c>
      <c r="C295" s="206">
        <f t="shared" si="237"/>
        <v>0</v>
      </c>
      <c r="D295" s="267"/>
      <c r="E295" s="119"/>
      <c r="F295" s="1201">
        <f t="shared" si="289"/>
        <v>0</v>
      </c>
      <c r="G295" s="243"/>
      <c r="H295" s="119"/>
      <c r="I295" s="1202">
        <f t="shared" si="290"/>
        <v>0</v>
      </c>
      <c r="J295" s="267"/>
      <c r="K295" s="119"/>
      <c r="L295" s="713">
        <f t="shared" si="291"/>
        <v>0</v>
      </c>
      <c r="M295" s="243"/>
      <c r="N295" s="119"/>
      <c r="O295" s="714">
        <f t="shared" si="292"/>
        <v>0</v>
      </c>
      <c r="P295" s="296"/>
    </row>
    <row r="296" spans="1:16" s="19" customFormat="1" ht="36.75" hidden="1" thickTop="1" x14ac:dyDescent="0.25">
      <c r="A296" s="116" t="s">
        <v>296</v>
      </c>
      <c r="B296" s="104" t="s">
        <v>297</v>
      </c>
      <c r="C296" s="207">
        <f>SUM(F296,I296,L296,O296)</f>
        <v>0</v>
      </c>
      <c r="D296" s="268"/>
      <c r="E296" s="180"/>
      <c r="F296" s="929">
        <f t="shared" si="289"/>
        <v>0</v>
      </c>
      <c r="G296" s="234"/>
      <c r="H296" s="80"/>
      <c r="I296" s="1182">
        <f t="shared" si="290"/>
        <v>0</v>
      </c>
      <c r="J296" s="248"/>
      <c r="K296" s="80"/>
      <c r="L296" s="708">
        <f t="shared" si="291"/>
        <v>0</v>
      </c>
      <c r="M296" s="234"/>
      <c r="N296" s="80"/>
      <c r="O296" s="709">
        <f t="shared" si="292"/>
        <v>0</v>
      </c>
      <c r="P296" s="293"/>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HP9HwMO51otOshyQrZOWnNvXY8KmTXmyyJbyJJ8sP6WW9i6BWB8bEvOtGcpR6N+FfmqwcZcwErs4E2PDDBjPfg==" saltValue="hMPs0/RbN2XdDARU/zG0Ug==" spinCount="100000" sheet="1" objects="1" scenarios="1" formatCells="0" formatColumns="0" formatRows="0"/>
  <autoFilter ref="A18:P296">
    <filterColumn colId="2">
      <filters>
        <filter val="734 000"/>
      </filters>
    </filterColumn>
  </autoFilter>
  <mergeCells count="33">
    <mergeCell ref="A285:B285"/>
    <mergeCell ref="A286:B286"/>
    <mergeCell ref="H16:H17"/>
    <mergeCell ref="I16:I17"/>
    <mergeCell ref="J16:J17"/>
    <mergeCell ref="C13:P13"/>
    <mergeCell ref="C14:O14"/>
    <mergeCell ref="A15:A17"/>
    <mergeCell ref="B15:B17"/>
    <mergeCell ref="C15:O15"/>
    <mergeCell ref="C16:C17"/>
    <mergeCell ref="D16:D17"/>
    <mergeCell ref="E16:E17"/>
    <mergeCell ref="F16:F17"/>
    <mergeCell ref="G16:G17"/>
    <mergeCell ref="N16:N17"/>
    <mergeCell ref="O16:O17"/>
    <mergeCell ref="P16:P17"/>
    <mergeCell ref="K16:K17"/>
    <mergeCell ref="L16:L17"/>
    <mergeCell ref="M16:M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64.pielikums Jūrmalas pilsētas domes
2017.gada 9.jūnija saistošajiem noteikumiem Nr.21
(protokols Nr.10, 2.punkts)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R314"/>
  <sheetViews>
    <sheetView showGridLines="0" view="pageLayout" zoomScaleNormal="100" workbookViewId="0">
      <selection activeCell="S17" sqref="S1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984</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983</v>
      </c>
      <c r="D3" s="1318"/>
      <c r="E3" s="1318"/>
      <c r="F3" s="1318"/>
      <c r="G3" s="1318"/>
      <c r="H3" s="1318"/>
      <c r="I3" s="1318"/>
      <c r="J3" s="1318"/>
      <c r="K3" s="1318"/>
      <c r="L3" s="1318"/>
      <c r="M3" s="1318"/>
      <c r="N3" s="1318"/>
      <c r="O3" s="1318"/>
      <c r="P3" s="1319"/>
      <c r="Q3" s="297"/>
    </row>
    <row r="4" spans="1:17" ht="12.75" customHeight="1" x14ac:dyDescent="0.25">
      <c r="A4" s="4" t="s">
        <v>1</v>
      </c>
      <c r="B4" s="5"/>
      <c r="C4" s="1318" t="s">
        <v>982</v>
      </c>
      <c r="D4" s="1318"/>
      <c r="E4" s="1318"/>
      <c r="F4" s="1318"/>
      <c r="G4" s="1318"/>
      <c r="H4" s="1318"/>
      <c r="I4" s="1318"/>
      <c r="J4" s="1318"/>
      <c r="K4" s="1318"/>
      <c r="L4" s="1318"/>
      <c r="M4" s="1318"/>
      <c r="N4" s="1318"/>
      <c r="O4" s="1318"/>
      <c r="P4" s="1319"/>
      <c r="Q4" s="297"/>
    </row>
    <row r="5" spans="1:17" ht="12.75" customHeight="1" x14ac:dyDescent="0.25">
      <c r="A5" s="2" t="s">
        <v>2</v>
      </c>
      <c r="B5" s="3"/>
      <c r="C5" s="1293" t="s">
        <v>981</v>
      </c>
      <c r="D5" s="1293"/>
      <c r="E5" s="1293"/>
      <c r="F5" s="1293"/>
      <c r="G5" s="1293"/>
      <c r="H5" s="1293"/>
      <c r="I5" s="1293"/>
      <c r="J5" s="1293"/>
      <c r="K5" s="1293"/>
      <c r="L5" s="1293"/>
      <c r="M5" s="1293"/>
      <c r="N5" s="1293"/>
      <c r="O5" s="1293"/>
      <c r="P5" s="1294"/>
      <c r="Q5" s="297"/>
    </row>
    <row r="6" spans="1:17" ht="12.75" customHeight="1" x14ac:dyDescent="0.25">
      <c r="A6" s="2" t="s">
        <v>3</v>
      </c>
      <c r="B6" s="3"/>
      <c r="C6" s="1293" t="s">
        <v>980</v>
      </c>
      <c r="D6" s="1293"/>
      <c r="E6" s="1293"/>
      <c r="F6" s="1293"/>
      <c r="G6" s="1293"/>
      <c r="H6" s="1293"/>
      <c r="I6" s="1293"/>
      <c r="J6" s="1293"/>
      <c r="K6" s="1293"/>
      <c r="L6" s="1293"/>
      <c r="M6" s="1293"/>
      <c r="N6" s="1293"/>
      <c r="O6" s="1293"/>
      <c r="P6" s="1294"/>
      <c r="Q6" s="297"/>
    </row>
    <row r="7" spans="1:17" x14ac:dyDescent="0.25">
      <c r="A7" s="2" t="s">
        <v>4</v>
      </c>
      <c r="B7" s="3"/>
      <c r="C7" s="1318" t="s">
        <v>979</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978</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8"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8"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8" s="19" customFormat="1" x14ac:dyDescent="0.25">
      <c r="A19" s="16"/>
      <c r="B19" s="17" t="s">
        <v>19</v>
      </c>
      <c r="C19" s="182"/>
      <c r="D19" s="244"/>
      <c r="E19" s="145"/>
      <c r="F19" s="287"/>
      <c r="G19" s="209"/>
      <c r="H19" s="145"/>
      <c r="I19" s="287"/>
      <c r="J19" s="244"/>
      <c r="K19" s="18"/>
      <c r="L19" s="160"/>
      <c r="M19" s="209"/>
      <c r="N19" s="18"/>
      <c r="O19" s="145"/>
      <c r="P19" s="287"/>
      <c r="Q19" s="182"/>
    </row>
    <row r="20" spans="1:18" s="19" customFormat="1" ht="12.75" thickBot="1" x14ac:dyDescent="0.3">
      <c r="A20" s="20"/>
      <c r="B20" s="21" t="s">
        <v>20</v>
      </c>
      <c r="C20" s="183">
        <f>SUM(F20,I20,L20,O20)</f>
        <v>52663</v>
      </c>
      <c r="D20" s="128">
        <f>SUM(D21,D24,D25,D41,D42)</f>
        <v>52663</v>
      </c>
      <c r="E20" s="269">
        <f>SUM(E21,E24,E25,E41,E42)</f>
        <v>0</v>
      </c>
      <c r="F20" s="888">
        <f>SUM(F21,F24,F25,F41,F42)</f>
        <v>52663</v>
      </c>
      <c r="G20" s="210">
        <f>SUM(G21,G24,G42)</f>
        <v>0</v>
      </c>
      <c r="H20" s="269">
        <f>SUM(H21,H24,H42)</f>
        <v>0</v>
      </c>
      <c r="I20" s="888">
        <f>SUM(I21,I24,I42)</f>
        <v>0</v>
      </c>
      <c r="J20" s="128">
        <f>SUM(J21,J26,J42)</f>
        <v>0</v>
      </c>
      <c r="K20" s="22">
        <f>SUM(K21,K26,K42)</f>
        <v>0</v>
      </c>
      <c r="L20" s="161">
        <f>SUM(L21,L26,L42)</f>
        <v>0</v>
      </c>
      <c r="M20" s="210">
        <f>SUM(M21,M44)</f>
        <v>0</v>
      </c>
      <c r="N20" s="22">
        <f>SUM(N21,N44)</f>
        <v>0</v>
      </c>
      <c r="O20" s="269">
        <f>SUM(O21,O44)</f>
        <v>0</v>
      </c>
      <c r="P20" s="302"/>
      <c r="Q20" s="182"/>
      <c r="R20" s="776"/>
    </row>
    <row r="21" spans="1:18" ht="12.75" hidden="1" thickTop="1" x14ac:dyDescent="0.25">
      <c r="A21" s="23"/>
      <c r="B21" s="24" t="s">
        <v>21</v>
      </c>
      <c r="C21" s="184">
        <f>SUM(F21,I21,L21,O21)</f>
        <v>0</v>
      </c>
      <c r="D21" s="129">
        <f t="shared" ref="D21:O21" si="0">SUM(D22:D23)</f>
        <v>0</v>
      </c>
      <c r="E21" s="25">
        <f t="shared" si="0"/>
        <v>0</v>
      </c>
      <c r="F21" s="162">
        <f t="shared" si="0"/>
        <v>0</v>
      </c>
      <c r="G21" s="211">
        <f t="shared" si="0"/>
        <v>0</v>
      </c>
      <c r="H21" s="25">
        <f t="shared" si="0"/>
        <v>0</v>
      </c>
      <c r="I21" s="270">
        <f t="shared" si="0"/>
        <v>0</v>
      </c>
      <c r="J21" s="129">
        <f t="shared" si="0"/>
        <v>0</v>
      </c>
      <c r="K21" s="25">
        <f t="shared" si="0"/>
        <v>0</v>
      </c>
      <c r="L21" s="162">
        <f t="shared" si="0"/>
        <v>0</v>
      </c>
      <c r="M21" s="211">
        <f t="shared" si="0"/>
        <v>0</v>
      </c>
      <c r="N21" s="25">
        <f t="shared" si="0"/>
        <v>0</v>
      </c>
      <c r="O21" s="270">
        <f t="shared" si="0"/>
        <v>0</v>
      </c>
      <c r="P21" s="303"/>
      <c r="Q21" s="297"/>
      <c r="R21" s="776"/>
    </row>
    <row r="22" spans="1:18"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c r="R22" s="776"/>
    </row>
    <row r="23" spans="1:18" ht="12.75" hidden="1" thickTop="1" x14ac:dyDescent="0.25">
      <c r="A23" s="29"/>
      <c r="B23" s="30" t="s">
        <v>23</v>
      </c>
      <c r="C23" s="186">
        <f>SUM(F23,I23,L23,O23)</f>
        <v>0</v>
      </c>
      <c r="D23" s="246"/>
      <c r="E23" s="31"/>
      <c r="F23" s="326">
        <f>D23+E23</f>
        <v>0</v>
      </c>
      <c r="G23" s="213"/>
      <c r="H23" s="31"/>
      <c r="I23" s="146">
        <f>G23+H23</f>
        <v>0</v>
      </c>
      <c r="J23" s="246"/>
      <c r="K23" s="31"/>
      <c r="L23" s="326">
        <f>J23+K23</f>
        <v>0</v>
      </c>
      <c r="M23" s="213"/>
      <c r="N23" s="31"/>
      <c r="O23" s="146">
        <f>M23+N23</f>
        <v>0</v>
      </c>
      <c r="P23" s="368"/>
      <c r="Q23" s="297"/>
      <c r="R23" s="776"/>
    </row>
    <row r="24" spans="1:18" s="19" customFormat="1" ht="25.5" thickTop="1" thickBot="1" x14ac:dyDescent="0.3">
      <c r="A24" s="32">
        <v>19300</v>
      </c>
      <c r="B24" s="32" t="s">
        <v>24</v>
      </c>
      <c r="C24" s="187">
        <f>SUM(F24,I24)</f>
        <v>52663</v>
      </c>
      <c r="D24" s="247">
        <v>52663</v>
      </c>
      <c r="E24" s="697"/>
      <c r="F24" s="889">
        <f>D24+E24</f>
        <v>52663</v>
      </c>
      <c r="G24" s="214"/>
      <c r="H24" s="697"/>
      <c r="I24" s="889">
        <f>G24+H24</f>
        <v>0</v>
      </c>
      <c r="J24" s="286" t="s">
        <v>25</v>
      </c>
      <c r="K24" s="34" t="s">
        <v>25</v>
      </c>
      <c r="L24" s="163" t="s">
        <v>25</v>
      </c>
      <c r="M24" s="279" t="s">
        <v>25</v>
      </c>
      <c r="N24" s="147" t="s">
        <v>25</v>
      </c>
      <c r="O24" s="147" t="s">
        <v>25</v>
      </c>
      <c r="P24" s="380"/>
      <c r="Q24" s="182"/>
      <c r="R24" s="776"/>
    </row>
    <row r="25" spans="1:18"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c r="R25" s="776"/>
    </row>
    <row r="26" spans="1:18" s="19" customFormat="1" ht="36.75" hidden="1" thickTop="1" x14ac:dyDescent="0.25">
      <c r="A26" s="35">
        <v>21300</v>
      </c>
      <c r="B26" s="35" t="s">
        <v>27</v>
      </c>
      <c r="C26" s="188">
        <f t="shared" ref="C26:C40" si="1">SUM(L26)</f>
        <v>0</v>
      </c>
      <c r="D26" s="249" t="s">
        <v>25</v>
      </c>
      <c r="E26" s="37" t="s">
        <v>25</v>
      </c>
      <c r="F26" s="164" t="s">
        <v>25</v>
      </c>
      <c r="G26" s="215" t="s">
        <v>25</v>
      </c>
      <c r="H26" s="37" t="s">
        <v>25</v>
      </c>
      <c r="I26" s="122" t="s">
        <v>25</v>
      </c>
      <c r="J26" s="130">
        <f>SUM(J27,J31,J33,J36)</f>
        <v>0</v>
      </c>
      <c r="K26" s="38">
        <f>SUM(K27,K31,K33,K36)</f>
        <v>0</v>
      </c>
      <c r="L26" s="175">
        <f>SUM(L27,L31,L33,L36)</f>
        <v>0</v>
      </c>
      <c r="M26" s="280" t="s">
        <v>25</v>
      </c>
      <c r="N26" s="122" t="s">
        <v>25</v>
      </c>
      <c r="O26" s="122" t="s">
        <v>25</v>
      </c>
      <c r="P26" s="304"/>
      <c r="Q26" s="182"/>
      <c r="R26" s="776"/>
    </row>
    <row r="27" spans="1:18" s="19" customFormat="1" ht="24.75" hidden="1" thickTop="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c r="R27" s="776"/>
    </row>
    <row r="28" spans="1:18" ht="12.75" hidden="1" thickTop="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c r="R28" s="776"/>
    </row>
    <row r="29" spans="1:18" ht="12.75" hidden="1" thickTop="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c r="R29" s="776"/>
    </row>
    <row r="30" spans="1:18" ht="24.75" hidden="1" thickTop="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c r="R30" s="776"/>
    </row>
    <row r="31" spans="1:18" s="19" customFormat="1" ht="36.75" hidden="1" thickTop="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c r="R31" s="776"/>
    </row>
    <row r="32" spans="1:18" ht="36.75" hidden="1" thickTop="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c r="R32" s="776"/>
    </row>
    <row r="33" spans="1:18" s="19" customFormat="1" ht="12.75" hidden="1" thickTop="1" x14ac:dyDescent="0.25">
      <c r="A33" s="39">
        <v>21380</v>
      </c>
      <c r="B33" s="35" t="s">
        <v>34</v>
      </c>
      <c r="C33" s="188">
        <f t="shared" si="1"/>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c r="Q33" s="182"/>
      <c r="R33" s="776"/>
    </row>
    <row r="34" spans="1:18" ht="12.75" hidden="1" thickTop="1" x14ac:dyDescent="0.25">
      <c r="A34" s="27">
        <v>21381</v>
      </c>
      <c r="B34" s="40" t="s">
        <v>35</v>
      </c>
      <c r="C34" s="189">
        <f t="shared" si="1"/>
        <v>0</v>
      </c>
      <c r="D34" s="250" t="s">
        <v>25</v>
      </c>
      <c r="E34" s="41" t="s">
        <v>25</v>
      </c>
      <c r="F34" s="165" t="s">
        <v>25</v>
      </c>
      <c r="G34" s="216" t="s">
        <v>25</v>
      </c>
      <c r="H34" s="41" t="s">
        <v>25</v>
      </c>
      <c r="I34" s="148" t="s">
        <v>25</v>
      </c>
      <c r="J34" s="564"/>
      <c r="K34" s="320"/>
      <c r="L34" s="176">
        <f>J34+K34</f>
        <v>0</v>
      </c>
      <c r="M34" s="281" t="s">
        <v>25</v>
      </c>
      <c r="N34" s="148" t="s">
        <v>25</v>
      </c>
      <c r="O34" s="148" t="s">
        <v>25</v>
      </c>
      <c r="P34" s="305"/>
      <c r="Q34" s="297"/>
      <c r="R34" s="776"/>
    </row>
    <row r="35" spans="1:18" ht="24.75" hidden="1" thickTop="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c r="R35" s="776"/>
    </row>
    <row r="36" spans="1:18" s="19" customFormat="1" ht="24.75" hidden="1" thickTop="1" x14ac:dyDescent="0.25">
      <c r="A36" s="39">
        <v>21390</v>
      </c>
      <c r="B36" s="35" t="s">
        <v>37</v>
      </c>
      <c r="C36" s="188">
        <f t="shared" si="1"/>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304"/>
      <c r="Q36" s="182"/>
      <c r="R36" s="776"/>
    </row>
    <row r="37" spans="1:18" ht="24.75" hidden="1" thickTop="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c r="R37" s="776"/>
    </row>
    <row r="38" spans="1:18" ht="12.75" hidden="1" thickTop="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c r="R38" s="776"/>
    </row>
    <row r="39" spans="1:18" ht="12.75" hidden="1" thickTop="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c r="R39" s="776"/>
    </row>
    <row r="40" spans="1:18" ht="24.75" hidden="1" thickTop="1" x14ac:dyDescent="0.25">
      <c r="A40" s="30">
        <v>21399</v>
      </c>
      <c r="B40" s="43" t="s">
        <v>41</v>
      </c>
      <c r="C40" s="190">
        <f t="shared" si="1"/>
        <v>0</v>
      </c>
      <c r="D40" s="251" t="s">
        <v>25</v>
      </c>
      <c r="E40" s="44" t="s">
        <v>25</v>
      </c>
      <c r="F40" s="166" t="s">
        <v>25</v>
      </c>
      <c r="G40" s="217" t="s">
        <v>25</v>
      </c>
      <c r="H40" s="44" t="s">
        <v>25</v>
      </c>
      <c r="I40" s="149" t="s">
        <v>25</v>
      </c>
      <c r="J40" s="565"/>
      <c r="K40" s="321"/>
      <c r="L40" s="95">
        <f>J40+K40</f>
        <v>0</v>
      </c>
      <c r="M40" s="282" t="s">
        <v>25</v>
      </c>
      <c r="N40" s="149" t="s">
        <v>25</v>
      </c>
      <c r="O40" s="149" t="s">
        <v>25</v>
      </c>
      <c r="P40" s="306"/>
      <c r="Q40" s="297"/>
      <c r="R40" s="776"/>
    </row>
    <row r="41" spans="1:18"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c r="R41" s="776"/>
    </row>
    <row r="42" spans="1:18" s="19" customFormat="1" ht="24.75" hidden="1" thickTop="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c r="R42" s="776"/>
    </row>
    <row r="43" spans="1:18" s="19" customFormat="1" ht="24.75" hidden="1" thickTop="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c r="R43" s="776"/>
    </row>
    <row r="44" spans="1:18" ht="24.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c r="R44" s="776"/>
    </row>
    <row r="45" spans="1:18" ht="24.75" hidden="1" thickTop="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c r="R45" s="776"/>
    </row>
    <row r="46" spans="1:18" ht="24.75" hidden="1" thickTop="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c r="R46" s="776"/>
    </row>
    <row r="47" spans="1:18" ht="12.75" thickTop="1" x14ac:dyDescent="0.25">
      <c r="A47" s="60"/>
      <c r="B47" s="58"/>
      <c r="C47" s="195"/>
      <c r="D47" s="261"/>
      <c r="E47" s="707"/>
      <c r="F47" s="892"/>
      <c r="G47" s="222"/>
      <c r="H47" s="273"/>
      <c r="I47" s="892"/>
      <c r="J47" s="259"/>
      <c r="K47" s="59"/>
      <c r="L47" s="167"/>
      <c r="M47" s="285"/>
      <c r="N47" s="107"/>
      <c r="O47" s="152"/>
      <c r="P47" s="289"/>
      <c r="Q47" s="297"/>
      <c r="R47" s="776"/>
    </row>
    <row r="48" spans="1:18" s="19" customFormat="1" x14ac:dyDescent="0.25">
      <c r="A48" s="61"/>
      <c r="B48" s="62" t="s">
        <v>48</v>
      </c>
      <c r="C48" s="196"/>
      <c r="D48" s="262"/>
      <c r="E48" s="887"/>
      <c r="F48" s="893"/>
      <c r="G48" s="223"/>
      <c r="H48" s="153"/>
      <c r="I48" s="893"/>
      <c r="J48" s="133"/>
      <c r="K48" s="108"/>
      <c r="L48" s="168"/>
      <c r="M48" s="223"/>
      <c r="N48" s="108"/>
      <c r="O48" s="153"/>
      <c r="P48" s="309"/>
      <c r="Q48" s="182"/>
      <c r="R48" s="776"/>
    </row>
    <row r="49" spans="1:18" s="19" customFormat="1" ht="12.75" thickBot="1" x14ac:dyDescent="0.3">
      <c r="A49" s="63"/>
      <c r="B49" s="20" t="s">
        <v>49</v>
      </c>
      <c r="C49" s="197">
        <f t="shared" ref="C49:C112" si="3">SUM(F49,I49,L49,O49)</f>
        <v>52663</v>
      </c>
      <c r="D49" s="134">
        <f t="shared" ref="D49:O49" si="4">SUM(D50,D281)</f>
        <v>52663</v>
      </c>
      <c r="E49" s="117">
        <f t="shared" si="4"/>
        <v>0</v>
      </c>
      <c r="F49" s="894">
        <f t="shared" si="4"/>
        <v>52663</v>
      </c>
      <c r="G49" s="224">
        <f t="shared" si="4"/>
        <v>0</v>
      </c>
      <c r="H49" s="117">
        <f t="shared" si="4"/>
        <v>0</v>
      </c>
      <c r="I49" s="894">
        <f t="shared" si="4"/>
        <v>0</v>
      </c>
      <c r="J49" s="134">
        <f t="shared" si="4"/>
        <v>0</v>
      </c>
      <c r="K49" s="64">
        <f t="shared" si="4"/>
        <v>0</v>
      </c>
      <c r="L49" s="169">
        <f t="shared" si="4"/>
        <v>0</v>
      </c>
      <c r="M49" s="224">
        <f t="shared" si="4"/>
        <v>0</v>
      </c>
      <c r="N49" s="64">
        <f t="shared" si="4"/>
        <v>0</v>
      </c>
      <c r="O49" s="117">
        <f t="shared" si="4"/>
        <v>0</v>
      </c>
      <c r="P49" s="310"/>
      <c r="Q49" s="182"/>
      <c r="R49" s="776"/>
    </row>
    <row r="50" spans="1:18" s="19" customFormat="1" ht="36.75" thickTop="1" x14ac:dyDescent="0.25">
      <c r="A50" s="65"/>
      <c r="B50" s="66" t="s">
        <v>50</v>
      </c>
      <c r="C50" s="198">
        <f t="shared" si="3"/>
        <v>52663</v>
      </c>
      <c r="D50" s="135">
        <f t="shared" ref="D50:O50" si="5">SUM(D51,D193)</f>
        <v>52663</v>
      </c>
      <c r="E50" s="274">
        <f t="shared" si="5"/>
        <v>0</v>
      </c>
      <c r="F50" s="895">
        <f t="shared" si="5"/>
        <v>52663</v>
      </c>
      <c r="G50" s="225">
        <f t="shared" si="5"/>
        <v>0</v>
      </c>
      <c r="H50" s="274">
        <f t="shared" si="5"/>
        <v>0</v>
      </c>
      <c r="I50" s="895">
        <f t="shared" si="5"/>
        <v>0</v>
      </c>
      <c r="J50" s="135">
        <f t="shared" si="5"/>
        <v>0</v>
      </c>
      <c r="K50" s="67">
        <f t="shared" si="5"/>
        <v>0</v>
      </c>
      <c r="L50" s="170">
        <f t="shared" si="5"/>
        <v>0</v>
      </c>
      <c r="M50" s="225">
        <f t="shared" si="5"/>
        <v>0</v>
      </c>
      <c r="N50" s="67">
        <f t="shared" si="5"/>
        <v>0</v>
      </c>
      <c r="O50" s="274">
        <f t="shared" si="5"/>
        <v>0</v>
      </c>
      <c r="P50" s="311"/>
      <c r="Q50" s="182"/>
      <c r="R50" s="776"/>
    </row>
    <row r="51" spans="1:18" s="19" customFormat="1" ht="24" x14ac:dyDescent="0.25">
      <c r="A51" s="68"/>
      <c r="B51" s="16" t="s">
        <v>51</v>
      </c>
      <c r="C51" s="199">
        <f t="shared" si="3"/>
        <v>52663</v>
      </c>
      <c r="D51" s="136">
        <f t="shared" ref="D51:O51" si="6">SUM(D52,D74,D172,D186)</f>
        <v>52663</v>
      </c>
      <c r="E51" s="275">
        <f t="shared" si="6"/>
        <v>0</v>
      </c>
      <c r="F51" s="896">
        <f t="shared" si="6"/>
        <v>52663</v>
      </c>
      <c r="G51" s="226">
        <f t="shared" si="6"/>
        <v>0</v>
      </c>
      <c r="H51" s="275">
        <f t="shared" si="6"/>
        <v>0</v>
      </c>
      <c r="I51" s="896">
        <f t="shared" si="6"/>
        <v>0</v>
      </c>
      <c r="J51" s="136">
        <f t="shared" si="6"/>
        <v>0</v>
      </c>
      <c r="K51" s="69">
        <f t="shared" si="6"/>
        <v>0</v>
      </c>
      <c r="L51" s="171">
        <f t="shared" si="6"/>
        <v>0</v>
      </c>
      <c r="M51" s="226">
        <f t="shared" si="6"/>
        <v>0</v>
      </c>
      <c r="N51" s="69">
        <f t="shared" si="6"/>
        <v>0</v>
      </c>
      <c r="O51" s="275">
        <f t="shared" si="6"/>
        <v>0</v>
      </c>
      <c r="P51" s="312"/>
      <c r="Q51" s="182"/>
      <c r="R51" s="776"/>
    </row>
    <row r="52" spans="1:18" s="19" customFormat="1" x14ac:dyDescent="0.25">
      <c r="A52" s="70">
        <v>1000</v>
      </c>
      <c r="B52" s="70" t="s">
        <v>52</v>
      </c>
      <c r="C52" s="200">
        <f t="shared" si="3"/>
        <v>41205</v>
      </c>
      <c r="D52" s="137">
        <f t="shared" ref="D52:O52" si="7">SUM(D53,D66)</f>
        <v>41205</v>
      </c>
      <c r="E52" s="125">
        <f t="shared" si="7"/>
        <v>0</v>
      </c>
      <c r="F52" s="897">
        <f t="shared" si="7"/>
        <v>41205</v>
      </c>
      <c r="G52" s="227">
        <f t="shared" si="7"/>
        <v>0</v>
      </c>
      <c r="H52" s="125">
        <f t="shared" si="7"/>
        <v>0</v>
      </c>
      <c r="I52" s="897">
        <f t="shared" si="7"/>
        <v>0</v>
      </c>
      <c r="J52" s="137">
        <f t="shared" si="7"/>
        <v>0</v>
      </c>
      <c r="K52" s="71">
        <f t="shared" si="7"/>
        <v>0</v>
      </c>
      <c r="L52" s="172">
        <f t="shared" si="7"/>
        <v>0</v>
      </c>
      <c r="M52" s="227">
        <f t="shared" si="7"/>
        <v>0</v>
      </c>
      <c r="N52" s="71">
        <f t="shared" si="7"/>
        <v>0</v>
      </c>
      <c r="O52" s="125">
        <f t="shared" si="7"/>
        <v>0</v>
      </c>
      <c r="P52" s="313"/>
      <c r="Q52" s="182"/>
      <c r="R52" s="776"/>
    </row>
    <row r="53" spans="1:18" x14ac:dyDescent="0.25">
      <c r="A53" s="35">
        <v>1100</v>
      </c>
      <c r="B53" s="72" t="s">
        <v>53</v>
      </c>
      <c r="C53" s="188">
        <f t="shared" si="3"/>
        <v>32786</v>
      </c>
      <c r="D53" s="130">
        <f t="shared" ref="D53:O53" si="8">SUM(D54,D57,D65)</f>
        <v>32786</v>
      </c>
      <c r="E53" s="123">
        <f t="shared" si="8"/>
        <v>0</v>
      </c>
      <c r="F53" s="898">
        <f t="shared" si="8"/>
        <v>32786</v>
      </c>
      <c r="G53" s="228">
        <f t="shared" si="8"/>
        <v>0</v>
      </c>
      <c r="H53" s="123">
        <f t="shared" si="8"/>
        <v>0</v>
      </c>
      <c r="I53" s="898">
        <f t="shared" si="8"/>
        <v>0</v>
      </c>
      <c r="J53" s="130">
        <f t="shared" si="8"/>
        <v>0</v>
      </c>
      <c r="K53" s="38">
        <f t="shared" si="8"/>
        <v>0</v>
      </c>
      <c r="L53" s="175">
        <f t="shared" si="8"/>
        <v>0</v>
      </c>
      <c r="M53" s="228">
        <f t="shared" si="8"/>
        <v>0</v>
      </c>
      <c r="N53" s="38">
        <f t="shared" si="8"/>
        <v>0</v>
      </c>
      <c r="O53" s="123">
        <f t="shared" si="8"/>
        <v>0</v>
      </c>
      <c r="P53" s="314"/>
      <c r="Q53" s="297"/>
      <c r="R53" s="776"/>
    </row>
    <row r="54" spans="1:18" x14ac:dyDescent="0.25">
      <c r="A54" s="73">
        <v>1110</v>
      </c>
      <c r="B54" s="58" t="s">
        <v>54</v>
      </c>
      <c r="C54" s="195">
        <f t="shared" si="3"/>
        <v>24816</v>
      </c>
      <c r="D54" s="86">
        <f t="shared" ref="D54:O54" si="9">SUM(D55:D56)</f>
        <v>26134</v>
      </c>
      <c r="E54" s="154">
        <f t="shared" si="9"/>
        <v>-1318</v>
      </c>
      <c r="F54" s="907">
        <f t="shared" si="9"/>
        <v>24816</v>
      </c>
      <c r="G54" s="229">
        <f t="shared" si="9"/>
        <v>0</v>
      </c>
      <c r="H54" s="154">
        <f t="shared" si="9"/>
        <v>0</v>
      </c>
      <c r="I54" s="907">
        <f t="shared" si="9"/>
        <v>0</v>
      </c>
      <c r="J54" s="86">
        <f t="shared" si="9"/>
        <v>0</v>
      </c>
      <c r="K54" s="74">
        <f t="shared" si="9"/>
        <v>0</v>
      </c>
      <c r="L54" s="174">
        <f t="shared" si="9"/>
        <v>0</v>
      </c>
      <c r="M54" s="229">
        <f t="shared" si="9"/>
        <v>0</v>
      </c>
      <c r="N54" s="74">
        <f t="shared" si="9"/>
        <v>0</v>
      </c>
      <c r="O54" s="154">
        <f t="shared" si="9"/>
        <v>0</v>
      </c>
      <c r="P54" s="1242"/>
      <c r="Q54" s="297"/>
      <c r="R54" s="776"/>
    </row>
    <row r="55" spans="1:18"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c r="R55" s="776"/>
    </row>
    <row r="56" spans="1:18" ht="60" x14ac:dyDescent="0.25">
      <c r="A56" s="30">
        <v>1119</v>
      </c>
      <c r="B56" s="43" t="s">
        <v>56</v>
      </c>
      <c r="C56" s="190">
        <f t="shared" si="3"/>
        <v>24816</v>
      </c>
      <c r="D56" s="264">
        <v>26134</v>
      </c>
      <c r="E56" s="705">
        <v>-1318</v>
      </c>
      <c r="F56" s="899">
        <f>D56+E56</f>
        <v>24816</v>
      </c>
      <c r="G56" s="230"/>
      <c r="H56" s="705"/>
      <c r="I56" s="899">
        <f>G56+H56</f>
        <v>0</v>
      </c>
      <c r="J56" s="264"/>
      <c r="K56" s="45"/>
      <c r="L56" s="95">
        <f>J56+K56</f>
        <v>0</v>
      </c>
      <c r="M56" s="230"/>
      <c r="N56" s="45"/>
      <c r="O56" s="91">
        <f>M56+N56</f>
        <v>0</v>
      </c>
      <c r="P56" s="1242" t="s">
        <v>977</v>
      </c>
      <c r="Q56" s="297"/>
      <c r="R56" s="776"/>
    </row>
    <row r="57" spans="1:18" ht="23.25" customHeight="1" x14ac:dyDescent="0.25">
      <c r="A57" s="75">
        <v>1140</v>
      </c>
      <c r="B57" s="43" t="s">
        <v>57</v>
      </c>
      <c r="C57" s="190">
        <f t="shared" si="3"/>
        <v>2628</v>
      </c>
      <c r="D57" s="132">
        <f t="shared" ref="D57:O57" si="10">SUM(D58:D64)</f>
        <v>1310</v>
      </c>
      <c r="E57" s="91">
        <f t="shared" si="10"/>
        <v>1318</v>
      </c>
      <c r="F57" s="899">
        <f t="shared" si="10"/>
        <v>2628</v>
      </c>
      <c r="G57" s="231">
        <f t="shared" si="10"/>
        <v>0</v>
      </c>
      <c r="H57" s="91">
        <f t="shared" si="10"/>
        <v>0</v>
      </c>
      <c r="I57" s="899">
        <f t="shared" si="10"/>
        <v>0</v>
      </c>
      <c r="J57" s="132">
        <f t="shared" si="10"/>
        <v>0</v>
      </c>
      <c r="K57" s="76">
        <f t="shared" si="10"/>
        <v>0</v>
      </c>
      <c r="L57" s="95">
        <f t="shared" si="10"/>
        <v>0</v>
      </c>
      <c r="M57" s="231">
        <f t="shared" si="10"/>
        <v>0</v>
      </c>
      <c r="N57" s="76">
        <f t="shared" si="10"/>
        <v>0</v>
      </c>
      <c r="O57" s="91">
        <f t="shared" si="10"/>
        <v>0</v>
      </c>
      <c r="P57" s="291"/>
      <c r="Q57" s="297"/>
      <c r="R57" s="776"/>
    </row>
    <row r="58" spans="1:18" ht="72" x14ac:dyDescent="0.25">
      <c r="A58" s="30">
        <v>1141</v>
      </c>
      <c r="B58" s="43" t="s">
        <v>58</v>
      </c>
      <c r="C58" s="190">
        <f t="shared" si="3"/>
        <v>350</v>
      </c>
      <c r="D58" s="264">
        <v>1310</v>
      </c>
      <c r="E58" s="705">
        <v>-960</v>
      </c>
      <c r="F58" s="899">
        <f t="shared" ref="F58:F65" si="11">D58+E58</f>
        <v>350</v>
      </c>
      <c r="G58" s="230"/>
      <c r="H58" s="705"/>
      <c r="I58" s="899">
        <f t="shared" ref="I58:I65" si="12">G58+H58</f>
        <v>0</v>
      </c>
      <c r="J58" s="264"/>
      <c r="K58" s="45"/>
      <c r="L58" s="95">
        <f t="shared" ref="L58:L65" si="13">J58+K58</f>
        <v>0</v>
      </c>
      <c r="M58" s="230"/>
      <c r="N58" s="45"/>
      <c r="O58" s="91">
        <f t="shared" ref="O58:O65" si="14">M58+N58</f>
        <v>0</v>
      </c>
      <c r="P58" s="333" t="s">
        <v>976</v>
      </c>
      <c r="Q58" s="297"/>
      <c r="R58" s="776"/>
    </row>
    <row r="59" spans="1:18" ht="84" x14ac:dyDescent="0.25">
      <c r="A59" s="30">
        <v>1142</v>
      </c>
      <c r="B59" s="43" t="s">
        <v>59</v>
      </c>
      <c r="C59" s="190">
        <f t="shared" si="3"/>
        <v>2278</v>
      </c>
      <c r="D59" s="264"/>
      <c r="E59" s="705">
        <v>2278</v>
      </c>
      <c r="F59" s="899">
        <f t="shared" si="11"/>
        <v>2278</v>
      </c>
      <c r="G59" s="230"/>
      <c r="H59" s="705"/>
      <c r="I59" s="899">
        <f t="shared" si="12"/>
        <v>0</v>
      </c>
      <c r="J59" s="264"/>
      <c r="K59" s="45"/>
      <c r="L59" s="95">
        <f t="shared" si="13"/>
        <v>0</v>
      </c>
      <c r="M59" s="230"/>
      <c r="N59" s="45"/>
      <c r="O59" s="91">
        <f t="shared" si="14"/>
        <v>0</v>
      </c>
      <c r="P59" s="333" t="s">
        <v>975</v>
      </c>
      <c r="Q59" s="297"/>
      <c r="R59" s="776"/>
    </row>
    <row r="60" spans="1:18"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c r="R60" s="776"/>
    </row>
    <row r="61" spans="1:18"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c r="R61" s="776"/>
    </row>
    <row r="62" spans="1:18" hidden="1" x14ac:dyDescent="0.25">
      <c r="A62" s="30">
        <v>1147</v>
      </c>
      <c r="B62" s="43" t="s">
        <v>62</v>
      </c>
      <c r="C62" s="190">
        <f t="shared" si="3"/>
        <v>0</v>
      </c>
      <c r="D62" s="264"/>
      <c r="E62" s="45"/>
      <c r="F62" s="95">
        <f t="shared" si="11"/>
        <v>0</v>
      </c>
      <c r="G62" s="230"/>
      <c r="H62" s="45"/>
      <c r="I62" s="91">
        <f t="shared" si="12"/>
        <v>0</v>
      </c>
      <c r="J62" s="264"/>
      <c r="K62" s="45"/>
      <c r="L62" s="95">
        <f t="shared" si="13"/>
        <v>0</v>
      </c>
      <c r="M62" s="230"/>
      <c r="N62" s="45"/>
      <c r="O62" s="91">
        <f t="shared" si="14"/>
        <v>0</v>
      </c>
      <c r="P62" s="291"/>
      <c r="Q62" s="297"/>
      <c r="R62" s="776"/>
    </row>
    <row r="63" spans="1:18" hidden="1" x14ac:dyDescent="0.25">
      <c r="A63" s="30">
        <v>1148</v>
      </c>
      <c r="B63" s="43" t="s">
        <v>63</v>
      </c>
      <c r="C63" s="190">
        <f t="shared" si="3"/>
        <v>0</v>
      </c>
      <c r="D63" s="264"/>
      <c r="E63" s="45"/>
      <c r="F63" s="95">
        <f t="shared" si="11"/>
        <v>0</v>
      </c>
      <c r="G63" s="230"/>
      <c r="H63" s="45"/>
      <c r="I63" s="91">
        <f t="shared" si="12"/>
        <v>0</v>
      </c>
      <c r="J63" s="264"/>
      <c r="K63" s="45"/>
      <c r="L63" s="95">
        <f t="shared" si="13"/>
        <v>0</v>
      </c>
      <c r="M63" s="230"/>
      <c r="N63" s="45"/>
      <c r="O63" s="91">
        <f t="shared" si="14"/>
        <v>0</v>
      </c>
      <c r="P63" s="291"/>
      <c r="Q63" s="297"/>
      <c r="R63" s="776"/>
    </row>
    <row r="64" spans="1:18" ht="36" hidden="1" x14ac:dyDescent="0.25">
      <c r="A64" s="30">
        <v>1149</v>
      </c>
      <c r="B64" s="43" t="s">
        <v>64</v>
      </c>
      <c r="C64" s="190">
        <f t="shared" si="3"/>
        <v>0</v>
      </c>
      <c r="D64" s="264"/>
      <c r="E64" s="45"/>
      <c r="F64" s="95">
        <f t="shared" si="11"/>
        <v>0</v>
      </c>
      <c r="G64" s="230"/>
      <c r="H64" s="45"/>
      <c r="I64" s="91">
        <f t="shared" si="12"/>
        <v>0</v>
      </c>
      <c r="J64" s="264"/>
      <c r="K64" s="45"/>
      <c r="L64" s="95">
        <f t="shared" si="13"/>
        <v>0</v>
      </c>
      <c r="M64" s="230"/>
      <c r="N64" s="45"/>
      <c r="O64" s="91">
        <f t="shared" si="14"/>
        <v>0</v>
      </c>
      <c r="P64" s="291"/>
      <c r="Q64" s="297"/>
      <c r="R64" s="776"/>
    </row>
    <row r="65" spans="1:18" ht="36" x14ac:dyDescent="0.25">
      <c r="A65" s="73">
        <v>1150</v>
      </c>
      <c r="B65" s="58" t="s">
        <v>65</v>
      </c>
      <c r="C65" s="195">
        <f t="shared" si="3"/>
        <v>5342</v>
      </c>
      <c r="D65" s="261">
        <v>5342</v>
      </c>
      <c r="E65" s="707"/>
      <c r="F65" s="907">
        <f t="shared" si="11"/>
        <v>5342</v>
      </c>
      <c r="G65" s="232"/>
      <c r="H65" s="707"/>
      <c r="I65" s="907">
        <f t="shared" si="12"/>
        <v>0</v>
      </c>
      <c r="J65" s="261"/>
      <c r="K65" s="77"/>
      <c r="L65" s="174">
        <f t="shared" si="13"/>
        <v>0</v>
      </c>
      <c r="M65" s="232"/>
      <c r="N65" s="77"/>
      <c r="O65" s="154">
        <f t="shared" si="14"/>
        <v>0</v>
      </c>
      <c r="P65" s="1242"/>
      <c r="Q65" s="297"/>
      <c r="R65" s="776"/>
    </row>
    <row r="66" spans="1:18" ht="36" x14ac:dyDescent="0.25">
      <c r="A66" s="35">
        <v>1200</v>
      </c>
      <c r="B66" s="72" t="s">
        <v>66</v>
      </c>
      <c r="C66" s="188">
        <f t="shared" si="3"/>
        <v>8419</v>
      </c>
      <c r="D66" s="130">
        <f t="shared" ref="D66:O66" si="15">SUM(D67:D68)</f>
        <v>8419</v>
      </c>
      <c r="E66" s="123">
        <f t="shared" si="15"/>
        <v>0</v>
      </c>
      <c r="F66" s="898">
        <f t="shared" si="15"/>
        <v>8419</v>
      </c>
      <c r="G66" s="228">
        <f t="shared" si="15"/>
        <v>0</v>
      </c>
      <c r="H66" s="123">
        <f t="shared" si="15"/>
        <v>0</v>
      </c>
      <c r="I66" s="898">
        <f t="shared" si="15"/>
        <v>0</v>
      </c>
      <c r="J66" s="130">
        <f t="shared" si="15"/>
        <v>0</v>
      </c>
      <c r="K66" s="38">
        <f t="shared" si="15"/>
        <v>0</v>
      </c>
      <c r="L66" s="175">
        <f t="shared" si="15"/>
        <v>0</v>
      </c>
      <c r="M66" s="228">
        <f t="shared" si="15"/>
        <v>0</v>
      </c>
      <c r="N66" s="38">
        <f t="shared" si="15"/>
        <v>0</v>
      </c>
      <c r="O66" s="123">
        <f t="shared" si="15"/>
        <v>0</v>
      </c>
      <c r="P66" s="293"/>
      <c r="Q66" s="297"/>
      <c r="R66" s="776"/>
    </row>
    <row r="67" spans="1:18" ht="24" x14ac:dyDescent="0.25">
      <c r="A67" s="1203">
        <v>1210</v>
      </c>
      <c r="B67" s="40" t="s">
        <v>67</v>
      </c>
      <c r="C67" s="189">
        <f t="shared" si="3"/>
        <v>7898</v>
      </c>
      <c r="D67" s="263">
        <v>7898</v>
      </c>
      <c r="E67" s="703"/>
      <c r="F67" s="900">
        <f>D67+E67</f>
        <v>7898</v>
      </c>
      <c r="G67" s="220"/>
      <c r="H67" s="703"/>
      <c r="I67" s="900">
        <f>G67+H67</f>
        <v>0</v>
      </c>
      <c r="J67" s="263"/>
      <c r="K67" s="42"/>
      <c r="L67" s="176">
        <f>J67+K67</f>
        <v>0</v>
      </c>
      <c r="M67" s="220"/>
      <c r="N67" s="42"/>
      <c r="O67" s="90">
        <f>M67+N67</f>
        <v>0</v>
      </c>
      <c r="P67" s="290"/>
      <c r="Q67" s="297"/>
      <c r="R67" s="776"/>
    </row>
    <row r="68" spans="1:18" ht="24" x14ac:dyDescent="0.25">
      <c r="A68" s="75">
        <v>1220</v>
      </c>
      <c r="B68" s="43" t="s">
        <v>68</v>
      </c>
      <c r="C68" s="190">
        <f t="shared" si="3"/>
        <v>521</v>
      </c>
      <c r="D68" s="132">
        <f t="shared" ref="D68:O68" si="16">SUM(D69:D73)</f>
        <v>521</v>
      </c>
      <c r="E68" s="91">
        <f t="shared" si="16"/>
        <v>0</v>
      </c>
      <c r="F68" s="899">
        <f t="shared" si="16"/>
        <v>521</v>
      </c>
      <c r="G68" s="231">
        <f t="shared" si="16"/>
        <v>0</v>
      </c>
      <c r="H68" s="91">
        <f t="shared" si="16"/>
        <v>0</v>
      </c>
      <c r="I68" s="899">
        <f t="shared" si="16"/>
        <v>0</v>
      </c>
      <c r="J68" s="132">
        <f t="shared" si="16"/>
        <v>0</v>
      </c>
      <c r="K68" s="76">
        <f t="shared" si="16"/>
        <v>0</v>
      </c>
      <c r="L68" s="95">
        <f t="shared" si="16"/>
        <v>0</v>
      </c>
      <c r="M68" s="231">
        <f t="shared" si="16"/>
        <v>0</v>
      </c>
      <c r="N68" s="76">
        <f t="shared" si="16"/>
        <v>0</v>
      </c>
      <c r="O68" s="91">
        <f t="shared" si="16"/>
        <v>0</v>
      </c>
      <c r="P68" s="291"/>
      <c r="Q68" s="297"/>
      <c r="R68" s="776"/>
    </row>
    <row r="69" spans="1:18" ht="60" hidden="1" x14ac:dyDescent="0.25">
      <c r="A69" s="30">
        <v>1221</v>
      </c>
      <c r="B69" s="43" t="s">
        <v>69</v>
      </c>
      <c r="C69" s="190">
        <f t="shared" si="3"/>
        <v>0</v>
      </c>
      <c r="D69" s="264"/>
      <c r="E69" s="45"/>
      <c r="F69" s="95">
        <f>D69+E69</f>
        <v>0</v>
      </c>
      <c r="G69" s="230"/>
      <c r="H69" s="45"/>
      <c r="I69" s="91">
        <f>G69+H69</f>
        <v>0</v>
      </c>
      <c r="J69" s="264"/>
      <c r="K69" s="45"/>
      <c r="L69" s="95">
        <f>J69+K69</f>
        <v>0</v>
      </c>
      <c r="M69" s="230"/>
      <c r="N69" s="45"/>
      <c r="O69" s="91">
        <f>M69+N69</f>
        <v>0</v>
      </c>
      <c r="P69" s="291"/>
      <c r="Q69" s="297"/>
      <c r="R69" s="776"/>
    </row>
    <row r="70" spans="1:18"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c r="R70" s="776"/>
    </row>
    <row r="71" spans="1:18"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c r="R71" s="776"/>
    </row>
    <row r="72" spans="1:18" ht="36" hidden="1" x14ac:dyDescent="0.25">
      <c r="A72" s="30">
        <v>1227</v>
      </c>
      <c r="B72" s="43" t="s">
        <v>72</v>
      </c>
      <c r="C72" s="190">
        <f t="shared" si="3"/>
        <v>0</v>
      </c>
      <c r="D72" s="264"/>
      <c r="E72" s="45"/>
      <c r="F72" s="95">
        <f>D72+E72</f>
        <v>0</v>
      </c>
      <c r="G72" s="230"/>
      <c r="H72" s="45"/>
      <c r="I72" s="91">
        <f>G72+H72</f>
        <v>0</v>
      </c>
      <c r="J72" s="264"/>
      <c r="K72" s="45"/>
      <c r="L72" s="95">
        <f>J72+K72</f>
        <v>0</v>
      </c>
      <c r="M72" s="230"/>
      <c r="N72" s="45"/>
      <c r="O72" s="91">
        <f>M72+N72</f>
        <v>0</v>
      </c>
      <c r="P72" s="291"/>
      <c r="Q72" s="297"/>
      <c r="R72" s="776"/>
    </row>
    <row r="73" spans="1:18" ht="60" x14ac:dyDescent="0.25">
      <c r="A73" s="30">
        <v>1228</v>
      </c>
      <c r="B73" s="43" t="s">
        <v>73</v>
      </c>
      <c r="C73" s="190">
        <f t="shared" si="3"/>
        <v>521</v>
      </c>
      <c r="D73" s="264">
        <v>521</v>
      </c>
      <c r="E73" s="705"/>
      <c r="F73" s="899">
        <f>D73+E73</f>
        <v>521</v>
      </c>
      <c r="G73" s="230"/>
      <c r="H73" s="705"/>
      <c r="I73" s="899">
        <f>G73+H73</f>
        <v>0</v>
      </c>
      <c r="J73" s="264"/>
      <c r="K73" s="45"/>
      <c r="L73" s="95">
        <f>J73+K73</f>
        <v>0</v>
      </c>
      <c r="M73" s="230"/>
      <c r="N73" s="45"/>
      <c r="O73" s="91">
        <f>M73+N73</f>
        <v>0</v>
      </c>
      <c r="P73" s="1232"/>
      <c r="Q73" s="297"/>
      <c r="R73" s="776"/>
    </row>
    <row r="74" spans="1:18" x14ac:dyDescent="0.25">
      <c r="A74" s="70">
        <v>2000</v>
      </c>
      <c r="B74" s="70" t="s">
        <v>74</v>
      </c>
      <c r="C74" s="200">
        <f t="shared" si="3"/>
        <v>11458</v>
      </c>
      <c r="D74" s="137">
        <f t="shared" ref="D74:O74" si="17">SUM(D75,D82,D129,D163,D164,D171)</f>
        <v>11458</v>
      </c>
      <c r="E74" s="125">
        <f t="shared" si="17"/>
        <v>0</v>
      </c>
      <c r="F74" s="897">
        <f t="shared" si="17"/>
        <v>11458</v>
      </c>
      <c r="G74" s="227">
        <f t="shared" si="17"/>
        <v>0</v>
      </c>
      <c r="H74" s="125">
        <f t="shared" si="17"/>
        <v>0</v>
      </c>
      <c r="I74" s="897">
        <f t="shared" si="17"/>
        <v>0</v>
      </c>
      <c r="J74" s="137">
        <f t="shared" si="17"/>
        <v>0</v>
      </c>
      <c r="K74" s="71">
        <f t="shared" si="17"/>
        <v>0</v>
      </c>
      <c r="L74" s="172">
        <f t="shared" si="17"/>
        <v>0</v>
      </c>
      <c r="M74" s="227">
        <f t="shared" si="17"/>
        <v>0</v>
      </c>
      <c r="N74" s="71">
        <f t="shared" si="17"/>
        <v>0</v>
      </c>
      <c r="O74" s="125">
        <f t="shared" si="17"/>
        <v>0</v>
      </c>
      <c r="P74" s="313"/>
      <c r="Q74" s="297"/>
      <c r="R74" s="776"/>
    </row>
    <row r="75" spans="1:18" ht="24" hidden="1" x14ac:dyDescent="0.25">
      <c r="A75" s="35">
        <v>2100</v>
      </c>
      <c r="B75" s="72" t="s">
        <v>75</v>
      </c>
      <c r="C75" s="188">
        <f t="shared" si="3"/>
        <v>0</v>
      </c>
      <c r="D75" s="130">
        <f t="shared" ref="D75:O75" si="18">SUM(D76,D79)</f>
        <v>0</v>
      </c>
      <c r="E75" s="38">
        <f t="shared" si="18"/>
        <v>0</v>
      </c>
      <c r="F75" s="175">
        <f t="shared" si="18"/>
        <v>0</v>
      </c>
      <c r="G75" s="228">
        <f t="shared" si="18"/>
        <v>0</v>
      </c>
      <c r="H75" s="38">
        <f t="shared" si="18"/>
        <v>0</v>
      </c>
      <c r="I75" s="123">
        <f t="shared" si="18"/>
        <v>0</v>
      </c>
      <c r="J75" s="130">
        <f t="shared" si="18"/>
        <v>0</v>
      </c>
      <c r="K75" s="38">
        <f t="shared" si="18"/>
        <v>0</v>
      </c>
      <c r="L75" s="175">
        <f t="shared" si="18"/>
        <v>0</v>
      </c>
      <c r="M75" s="228">
        <f t="shared" si="18"/>
        <v>0</v>
      </c>
      <c r="N75" s="38">
        <f t="shared" si="18"/>
        <v>0</v>
      </c>
      <c r="O75" s="123">
        <f t="shared" si="18"/>
        <v>0</v>
      </c>
      <c r="P75" s="293"/>
      <c r="Q75" s="297"/>
      <c r="R75" s="776"/>
    </row>
    <row r="76" spans="1:18"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c r="R76" s="776"/>
    </row>
    <row r="77" spans="1:18"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c r="R77" s="776"/>
    </row>
    <row r="78" spans="1:18" ht="24" hidden="1" x14ac:dyDescent="0.25">
      <c r="A78" s="30">
        <v>2112</v>
      </c>
      <c r="B78" s="43" t="s">
        <v>78</v>
      </c>
      <c r="C78" s="190">
        <f t="shared" si="3"/>
        <v>0</v>
      </c>
      <c r="D78" s="264"/>
      <c r="E78" s="45"/>
      <c r="F78" s="95">
        <f>D78+E78</f>
        <v>0</v>
      </c>
      <c r="G78" s="230"/>
      <c r="H78" s="45"/>
      <c r="I78" s="91">
        <f>G78+H78</f>
        <v>0</v>
      </c>
      <c r="J78" s="264"/>
      <c r="K78" s="45"/>
      <c r="L78" s="95">
        <f>J78+K78</f>
        <v>0</v>
      </c>
      <c r="M78" s="230"/>
      <c r="N78" s="45"/>
      <c r="O78" s="91">
        <f>M78+N78</f>
        <v>0</v>
      </c>
      <c r="P78" s="291"/>
      <c r="Q78" s="297"/>
      <c r="R78" s="776"/>
    </row>
    <row r="79" spans="1:18"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c r="R79" s="776"/>
    </row>
    <row r="80" spans="1:18" hidden="1" x14ac:dyDescent="0.25">
      <c r="A80" s="30">
        <v>2121</v>
      </c>
      <c r="B80" s="43" t="s">
        <v>77</v>
      </c>
      <c r="C80" s="190">
        <f t="shared" si="3"/>
        <v>0</v>
      </c>
      <c r="D80" s="264"/>
      <c r="E80" s="45"/>
      <c r="F80" s="95">
        <f>D80+E80</f>
        <v>0</v>
      </c>
      <c r="G80" s="230"/>
      <c r="H80" s="45"/>
      <c r="I80" s="91">
        <f>G80+H80</f>
        <v>0</v>
      </c>
      <c r="J80" s="264"/>
      <c r="K80" s="45"/>
      <c r="L80" s="95">
        <f>J80+K80</f>
        <v>0</v>
      </c>
      <c r="M80" s="230"/>
      <c r="N80" s="45"/>
      <c r="O80" s="91">
        <f>M80+N80</f>
        <v>0</v>
      </c>
      <c r="P80" s="291"/>
      <c r="Q80" s="297"/>
      <c r="R80" s="776"/>
    </row>
    <row r="81" spans="1:18" ht="24" hidden="1" x14ac:dyDescent="0.25">
      <c r="A81" s="30">
        <v>2122</v>
      </c>
      <c r="B81" s="43" t="s">
        <v>78</v>
      </c>
      <c r="C81" s="190">
        <f t="shared" si="3"/>
        <v>0</v>
      </c>
      <c r="D81" s="264"/>
      <c r="E81" s="45"/>
      <c r="F81" s="95">
        <f>D81+E81</f>
        <v>0</v>
      </c>
      <c r="G81" s="230"/>
      <c r="H81" s="45"/>
      <c r="I81" s="91">
        <f>G81+H81</f>
        <v>0</v>
      </c>
      <c r="J81" s="264"/>
      <c r="K81" s="45"/>
      <c r="L81" s="95">
        <f>J81+K81</f>
        <v>0</v>
      </c>
      <c r="M81" s="230"/>
      <c r="N81" s="45"/>
      <c r="O81" s="91">
        <f>M81+N81</f>
        <v>0</v>
      </c>
      <c r="P81" s="291"/>
      <c r="Q81" s="297"/>
      <c r="R81" s="776"/>
    </row>
    <row r="82" spans="1:18" x14ac:dyDescent="0.25">
      <c r="A82" s="35">
        <v>2200</v>
      </c>
      <c r="B82" s="72" t="s">
        <v>80</v>
      </c>
      <c r="C82" s="188">
        <f t="shared" si="3"/>
        <v>5752</v>
      </c>
      <c r="D82" s="130">
        <f t="shared" ref="D82:O82" si="21">SUM(D83,D88,D94,D102,D111,D115,D121,D127)</f>
        <v>5752</v>
      </c>
      <c r="E82" s="123">
        <f t="shared" si="21"/>
        <v>0</v>
      </c>
      <c r="F82" s="898">
        <f t="shared" si="21"/>
        <v>5752</v>
      </c>
      <c r="G82" s="228">
        <f t="shared" si="21"/>
        <v>0</v>
      </c>
      <c r="H82" s="123">
        <f t="shared" si="21"/>
        <v>0</v>
      </c>
      <c r="I82" s="898">
        <f t="shared" si="21"/>
        <v>0</v>
      </c>
      <c r="J82" s="130">
        <f t="shared" si="21"/>
        <v>0</v>
      </c>
      <c r="K82" s="38">
        <f t="shared" si="21"/>
        <v>0</v>
      </c>
      <c r="L82" s="175">
        <f t="shared" si="21"/>
        <v>0</v>
      </c>
      <c r="M82" s="228">
        <f t="shared" si="21"/>
        <v>0</v>
      </c>
      <c r="N82" s="38">
        <f t="shared" si="21"/>
        <v>0</v>
      </c>
      <c r="O82" s="123">
        <f t="shared" si="21"/>
        <v>0</v>
      </c>
      <c r="P82" s="315"/>
      <c r="Q82" s="297"/>
      <c r="R82" s="776"/>
    </row>
    <row r="83" spans="1:18" ht="24" x14ac:dyDescent="0.25">
      <c r="A83" s="73">
        <v>2210</v>
      </c>
      <c r="B83" s="58" t="s">
        <v>81</v>
      </c>
      <c r="C83" s="195">
        <f t="shared" si="3"/>
        <v>200</v>
      </c>
      <c r="D83" s="86">
        <f t="shared" ref="D83:O83" si="22">SUM(D84:D87)</f>
        <v>200</v>
      </c>
      <c r="E83" s="154">
        <f t="shared" si="22"/>
        <v>0</v>
      </c>
      <c r="F83" s="907">
        <f t="shared" si="22"/>
        <v>200</v>
      </c>
      <c r="G83" s="229">
        <f t="shared" si="22"/>
        <v>0</v>
      </c>
      <c r="H83" s="154">
        <f t="shared" si="22"/>
        <v>0</v>
      </c>
      <c r="I83" s="907">
        <f t="shared" si="22"/>
        <v>0</v>
      </c>
      <c r="J83" s="86">
        <f t="shared" si="22"/>
        <v>0</v>
      </c>
      <c r="K83" s="74">
        <f t="shared" si="22"/>
        <v>0</v>
      </c>
      <c r="L83" s="174">
        <f t="shared" si="22"/>
        <v>0</v>
      </c>
      <c r="M83" s="229">
        <f t="shared" si="22"/>
        <v>0</v>
      </c>
      <c r="N83" s="74">
        <f t="shared" si="22"/>
        <v>0</v>
      </c>
      <c r="O83" s="154">
        <f t="shared" si="22"/>
        <v>0</v>
      </c>
      <c r="P83" s="292"/>
      <c r="Q83" s="297"/>
      <c r="R83" s="776"/>
    </row>
    <row r="84" spans="1:18"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c r="R84" s="776"/>
    </row>
    <row r="85" spans="1:18" ht="36" x14ac:dyDescent="0.25">
      <c r="A85" s="30">
        <v>2212</v>
      </c>
      <c r="B85" s="43" t="s">
        <v>83</v>
      </c>
      <c r="C85" s="190">
        <f t="shared" si="3"/>
        <v>100</v>
      </c>
      <c r="D85" s="264">
        <v>100</v>
      </c>
      <c r="E85" s="705"/>
      <c r="F85" s="899">
        <f>D85+E85</f>
        <v>100</v>
      </c>
      <c r="G85" s="230"/>
      <c r="H85" s="705"/>
      <c r="I85" s="899">
        <f>G85+H85</f>
        <v>0</v>
      </c>
      <c r="J85" s="264"/>
      <c r="K85" s="45"/>
      <c r="L85" s="95">
        <f>J85+K85</f>
        <v>0</v>
      </c>
      <c r="M85" s="230"/>
      <c r="N85" s="45"/>
      <c r="O85" s="91">
        <f>M85+N85</f>
        <v>0</v>
      </c>
      <c r="P85" s="291"/>
      <c r="Q85" s="297"/>
      <c r="R85" s="776"/>
    </row>
    <row r="86" spans="1:18" ht="24" x14ac:dyDescent="0.25">
      <c r="A86" s="30">
        <v>2214</v>
      </c>
      <c r="B86" s="43" t="s">
        <v>84</v>
      </c>
      <c r="C86" s="190">
        <f t="shared" si="3"/>
        <v>100</v>
      </c>
      <c r="D86" s="264">
        <v>100</v>
      </c>
      <c r="E86" s="705"/>
      <c r="F86" s="899">
        <f>D86+E86</f>
        <v>100</v>
      </c>
      <c r="G86" s="230"/>
      <c r="H86" s="705"/>
      <c r="I86" s="899">
        <f>G86+H86</f>
        <v>0</v>
      </c>
      <c r="J86" s="264"/>
      <c r="K86" s="45"/>
      <c r="L86" s="95">
        <f>J86+K86</f>
        <v>0</v>
      </c>
      <c r="M86" s="230"/>
      <c r="N86" s="45"/>
      <c r="O86" s="91">
        <f>M86+N86</f>
        <v>0</v>
      </c>
      <c r="P86" s="291"/>
      <c r="Q86" s="297"/>
      <c r="R86" s="776"/>
    </row>
    <row r="87" spans="1:18" hidden="1" x14ac:dyDescent="0.25">
      <c r="A87" s="30">
        <v>2219</v>
      </c>
      <c r="B87" s="43" t="s">
        <v>85</v>
      </c>
      <c r="C87" s="190">
        <f t="shared" si="3"/>
        <v>0</v>
      </c>
      <c r="D87" s="264"/>
      <c r="E87" s="45"/>
      <c r="F87" s="95">
        <f>D87+E87</f>
        <v>0</v>
      </c>
      <c r="G87" s="230"/>
      <c r="H87" s="45"/>
      <c r="I87" s="91">
        <f>G87+H87</f>
        <v>0</v>
      </c>
      <c r="J87" s="264"/>
      <c r="K87" s="45"/>
      <c r="L87" s="95">
        <f>J87+K87</f>
        <v>0</v>
      </c>
      <c r="M87" s="230"/>
      <c r="N87" s="45"/>
      <c r="O87" s="91">
        <f>M87+N87</f>
        <v>0</v>
      </c>
      <c r="P87" s="291"/>
      <c r="Q87" s="297"/>
      <c r="R87" s="776"/>
    </row>
    <row r="88" spans="1:18" ht="24" hidden="1" x14ac:dyDescent="0.25">
      <c r="A88" s="75">
        <v>2220</v>
      </c>
      <c r="B88" s="43" t="s">
        <v>86</v>
      </c>
      <c r="C88" s="190">
        <f t="shared" si="3"/>
        <v>0</v>
      </c>
      <c r="D88" s="132">
        <f t="shared" ref="D88:O88" si="23">SUM(D89:D93)</f>
        <v>0</v>
      </c>
      <c r="E88" s="76">
        <f t="shared" si="23"/>
        <v>0</v>
      </c>
      <c r="F88" s="95">
        <f t="shared" si="23"/>
        <v>0</v>
      </c>
      <c r="G88" s="231">
        <f t="shared" si="23"/>
        <v>0</v>
      </c>
      <c r="H88" s="76">
        <f t="shared" si="23"/>
        <v>0</v>
      </c>
      <c r="I88" s="91">
        <f t="shared" si="23"/>
        <v>0</v>
      </c>
      <c r="J88" s="132">
        <f t="shared" si="23"/>
        <v>0</v>
      </c>
      <c r="K88" s="76">
        <f t="shared" si="23"/>
        <v>0</v>
      </c>
      <c r="L88" s="95">
        <f t="shared" si="23"/>
        <v>0</v>
      </c>
      <c r="M88" s="231">
        <f t="shared" si="23"/>
        <v>0</v>
      </c>
      <c r="N88" s="76">
        <f t="shared" si="23"/>
        <v>0</v>
      </c>
      <c r="O88" s="91">
        <f t="shared" si="23"/>
        <v>0</v>
      </c>
      <c r="P88" s="291"/>
      <c r="Q88" s="297"/>
      <c r="R88" s="776"/>
    </row>
    <row r="89" spans="1:18" ht="24" hidden="1" x14ac:dyDescent="0.25">
      <c r="A89" s="30">
        <v>2221</v>
      </c>
      <c r="B89" s="43" t="s">
        <v>305</v>
      </c>
      <c r="C89" s="190">
        <f t="shared" si="3"/>
        <v>0</v>
      </c>
      <c r="D89" s="264"/>
      <c r="E89" s="45"/>
      <c r="F89" s="95">
        <f>D89+E89</f>
        <v>0</v>
      </c>
      <c r="G89" s="230"/>
      <c r="H89" s="45"/>
      <c r="I89" s="91">
        <f>G89+H89</f>
        <v>0</v>
      </c>
      <c r="J89" s="264"/>
      <c r="K89" s="45"/>
      <c r="L89" s="95">
        <f>J89+K89</f>
        <v>0</v>
      </c>
      <c r="M89" s="230"/>
      <c r="N89" s="45"/>
      <c r="O89" s="91">
        <f>M89+N89</f>
        <v>0</v>
      </c>
      <c r="P89" s="291"/>
      <c r="Q89" s="297"/>
      <c r="R89" s="776"/>
    </row>
    <row r="90" spans="1:18" hidden="1" x14ac:dyDescent="0.25">
      <c r="A90" s="30">
        <v>2222</v>
      </c>
      <c r="B90" s="43" t="s">
        <v>87</v>
      </c>
      <c r="C90" s="190">
        <f t="shared" si="3"/>
        <v>0</v>
      </c>
      <c r="D90" s="264"/>
      <c r="E90" s="45"/>
      <c r="F90" s="95">
        <f>D90+E90</f>
        <v>0</v>
      </c>
      <c r="G90" s="230"/>
      <c r="H90" s="45"/>
      <c r="I90" s="91">
        <f>G90+H90</f>
        <v>0</v>
      </c>
      <c r="J90" s="264"/>
      <c r="K90" s="45"/>
      <c r="L90" s="95">
        <f>J90+K90</f>
        <v>0</v>
      </c>
      <c r="M90" s="230"/>
      <c r="N90" s="45"/>
      <c r="O90" s="91">
        <f>M90+N90</f>
        <v>0</v>
      </c>
      <c r="P90" s="291"/>
      <c r="Q90" s="297"/>
      <c r="R90" s="776"/>
    </row>
    <row r="91" spans="1:18" hidden="1" x14ac:dyDescent="0.25">
      <c r="A91" s="30">
        <v>2223</v>
      </c>
      <c r="B91" s="43" t="s">
        <v>88</v>
      </c>
      <c r="C91" s="190">
        <f t="shared" si="3"/>
        <v>0</v>
      </c>
      <c r="D91" s="264"/>
      <c r="E91" s="45"/>
      <c r="F91" s="95">
        <f>D91+E91</f>
        <v>0</v>
      </c>
      <c r="G91" s="230"/>
      <c r="H91" s="45"/>
      <c r="I91" s="91">
        <f>G91+H91</f>
        <v>0</v>
      </c>
      <c r="J91" s="264"/>
      <c r="K91" s="45"/>
      <c r="L91" s="95">
        <f>J91+K91</f>
        <v>0</v>
      </c>
      <c r="M91" s="230"/>
      <c r="N91" s="45"/>
      <c r="O91" s="91">
        <f>M91+N91</f>
        <v>0</v>
      </c>
      <c r="P91" s="291"/>
      <c r="Q91" s="297"/>
      <c r="R91" s="776"/>
    </row>
    <row r="92" spans="1:18" ht="48" hidden="1" x14ac:dyDescent="0.25">
      <c r="A92" s="30">
        <v>2224</v>
      </c>
      <c r="B92" s="43" t="s">
        <v>89</v>
      </c>
      <c r="C92" s="190">
        <f t="shared" si="3"/>
        <v>0</v>
      </c>
      <c r="D92" s="264"/>
      <c r="E92" s="45"/>
      <c r="F92" s="95">
        <f>D92+E92</f>
        <v>0</v>
      </c>
      <c r="G92" s="230"/>
      <c r="H92" s="45"/>
      <c r="I92" s="91">
        <f>G92+H92</f>
        <v>0</v>
      </c>
      <c r="J92" s="264"/>
      <c r="K92" s="45"/>
      <c r="L92" s="95">
        <f>J92+K92</f>
        <v>0</v>
      </c>
      <c r="M92" s="230"/>
      <c r="N92" s="45"/>
      <c r="O92" s="91">
        <f>M92+N92</f>
        <v>0</v>
      </c>
      <c r="P92" s="291"/>
      <c r="Q92" s="297"/>
      <c r="R92" s="776"/>
    </row>
    <row r="93" spans="1:18"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c r="R93" s="776"/>
    </row>
    <row r="94" spans="1:18" ht="36" x14ac:dyDescent="0.25">
      <c r="A94" s="75">
        <v>2230</v>
      </c>
      <c r="B94" s="43" t="s">
        <v>91</v>
      </c>
      <c r="C94" s="190">
        <f t="shared" si="3"/>
        <v>4431</v>
      </c>
      <c r="D94" s="132">
        <f t="shared" ref="D94:O94" si="24">SUM(D95:D101)</f>
        <v>4612</v>
      </c>
      <c r="E94" s="91">
        <f t="shared" si="24"/>
        <v>-181</v>
      </c>
      <c r="F94" s="899">
        <f t="shared" si="24"/>
        <v>4431</v>
      </c>
      <c r="G94" s="231">
        <f t="shared" si="24"/>
        <v>0</v>
      </c>
      <c r="H94" s="91">
        <f t="shared" si="24"/>
        <v>0</v>
      </c>
      <c r="I94" s="899">
        <f t="shared" si="24"/>
        <v>0</v>
      </c>
      <c r="J94" s="132">
        <f t="shared" si="24"/>
        <v>0</v>
      </c>
      <c r="K94" s="76">
        <f t="shared" si="24"/>
        <v>0</v>
      </c>
      <c r="L94" s="95">
        <f t="shared" si="24"/>
        <v>0</v>
      </c>
      <c r="M94" s="231">
        <f t="shared" si="24"/>
        <v>0</v>
      </c>
      <c r="N94" s="76">
        <f t="shared" si="24"/>
        <v>0</v>
      </c>
      <c r="O94" s="91">
        <f t="shared" si="24"/>
        <v>0</v>
      </c>
      <c r="P94" s="1241"/>
      <c r="Q94" s="297"/>
      <c r="R94" s="776"/>
    </row>
    <row r="95" spans="1:18" ht="48" x14ac:dyDescent="0.25">
      <c r="A95" s="30">
        <v>2231</v>
      </c>
      <c r="B95" s="43" t="s">
        <v>92</v>
      </c>
      <c r="C95" s="190">
        <f t="shared" si="3"/>
        <v>126</v>
      </c>
      <c r="D95" s="264">
        <v>307</v>
      </c>
      <c r="E95" s="705">
        <v>-181</v>
      </c>
      <c r="F95" s="899">
        <f t="shared" ref="F95:F101" si="25">D95+E95</f>
        <v>126</v>
      </c>
      <c r="G95" s="230"/>
      <c r="H95" s="705"/>
      <c r="I95" s="899">
        <f t="shared" ref="I95:I101" si="26">G95+H95</f>
        <v>0</v>
      </c>
      <c r="J95" s="264"/>
      <c r="K95" s="45"/>
      <c r="L95" s="95">
        <f t="shared" ref="L95:L101" si="27">J95+K95</f>
        <v>0</v>
      </c>
      <c r="M95" s="230"/>
      <c r="N95" s="45"/>
      <c r="O95" s="91">
        <f t="shared" ref="O95:O101" si="28">M95+N95</f>
        <v>0</v>
      </c>
      <c r="P95" s="333" t="s">
        <v>974</v>
      </c>
      <c r="Q95" s="297"/>
      <c r="R95" s="776"/>
    </row>
    <row r="96" spans="1:18"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c r="R96" s="776"/>
    </row>
    <row r="97" spans="1:18"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c r="R97" s="776"/>
    </row>
    <row r="98" spans="1:18" ht="36"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291"/>
      <c r="Q98" s="297"/>
      <c r="R98" s="776"/>
    </row>
    <row r="99" spans="1:18" ht="24" hidden="1" x14ac:dyDescent="0.25">
      <c r="A99" s="30">
        <v>2235</v>
      </c>
      <c r="B99" s="43" t="s">
        <v>96</v>
      </c>
      <c r="C99" s="190">
        <f t="shared" si="3"/>
        <v>0</v>
      </c>
      <c r="D99" s="264"/>
      <c r="E99" s="45"/>
      <c r="F99" s="95">
        <f t="shared" si="25"/>
        <v>0</v>
      </c>
      <c r="G99" s="230"/>
      <c r="H99" s="45"/>
      <c r="I99" s="91">
        <f t="shared" si="26"/>
        <v>0</v>
      </c>
      <c r="J99" s="264"/>
      <c r="K99" s="45"/>
      <c r="L99" s="95">
        <f t="shared" si="27"/>
        <v>0</v>
      </c>
      <c r="M99" s="230"/>
      <c r="N99" s="45"/>
      <c r="O99" s="91">
        <f t="shared" si="28"/>
        <v>0</v>
      </c>
      <c r="P99" s="291"/>
      <c r="Q99" s="297"/>
      <c r="R99" s="776"/>
    </row>
    <row r="100" spans="1:18" x14ac:dyDescent="0.25">
      <c r="A100" s="1240">
        <v>2236</v>
      </c>
      <c r="B100" s="1239" t="s">
        <v>97</v>
      </c>
      <c r="C100" s="1238">
        <f t="shared" si="3"/>
        <v>24</v>
      </c>
      <c r="D100" s="1236">
        <v>24</v>
      </c>
      <c r="E100" s="953"/>
      <c r="F100" s="1237">
        <f t="shared" si="25"/>
        <v>24</v>
      </c>
      <c r="G100" s="1234"/>
      <c r="H100" s="953"/>
      <c r="I100" s="1237">
        <f t="shared" si="26"/>
        <v>0</v>
      </c>
      <c r="J100" s="1236"/>
      <c r="K100" s="648"/>
      <c r="L100" s="1235">
        <f t="shared" si="27"/>
        <v>0</v>
      </c>
      <c r="M100" s="1234"/>
      <c r="N100" s="648"/>
      <c r="O100" s="1233">
        <f t="shared" si="28"/>
        <v>0</v>
      </c>
      <c r="P100" s="647"/>
      <c r="Q100" s="297"/>
      <c r="R100" s="776"/>
    </row>
    <row r="101" spans="1:18" ht="24" x14ac:dyDescent="0.25">
      <c r="A101" s="1240">
        <v>2239</v>
      </c>
      <c r="B101" s="1239" t="s">
        <v>98</v>
      </c>
      <c r="C101" s="1238">
        <f t="shared" si="3"/>
        <v>4281</v>
      </c>
      <c r="D101" s="1236">
        <v>4281</v>
      </c>
      <c r="E101" s="953"/>
      <c r="F101" s="1237">
        <f t="shared" si="25"/>
        <v>4281</v>
      </c>
      <c r="G101" s="1234"/>
      <c r="H101" s="953"/>
      <c r="I101" s="1237">
        <f t="shared" si="26"/>
        <v>0</v>
      </c>
      <c r="J101" s="1236"/>
      <c r="K101" s="648"/>
      <c r="L101" s="1235">
        <f t="shared" si="27"/>
        <v>0</v>
      </c>
      <c r="M101" s="1234"/>
      <c r="N101" s="648"/>
      <c r="O101" s="1233">
        <f t="shared" si="28"/>
        <v>0</v>
      </c>
      <c r="P101" s="647"/>
      <c r="Q101" s="297"/>
      <c r="R101" s="776"/>
    </row>
    <row r="102" spans="1:18" ht="36" x14ac:dyDescent="0.25">
      <c r="A102" s="75">
        <v>2240</v>
      </c>
      <c r="B102" s="43" t="s">
        <v>99</v>
      </c>
      <c r="C102" s="190">
        <f t="shared" si="3"/>
        <v>115</v>
      </c>
      <c r="D102" s="132">
        <f t="shared" ref="D102:O102" si="29">SUM(D103:D110)</f>
        <v>115</v>
      </c>
      <c r="E102" s="91">
        <f t="shared" si="29"/>
        <v>0</v>
      </c>
      <c r="F102" s="899">
        <f t="shared" si="29"/>
        <v>115</v>
      </c>
      <c r="G102" s="231">
        <f t="shared" si="29"/>
        <v>0</v>
      </c>
      <c r="H102" s="91">
        <f t="shared" si="29"/>
        <v>0</v>
      </c>
      <c r="I102" s="899">
        <f t="shared" si="29"/>
        <v>0</v>
      </c>
      <c r="J102" s="132">
        <f t="shared" si="29"/>
        <v>0</v>
      </c>
      <c r="K102" s="76">
        <f t="shared" si="29"/>
        <v>0</v>
      </c>
      <c r="L102" s="95">
        <f t="shared" si="29"/>
        <v>0</v>
      </c>
      <c r="M102" s="231">
        <f t="shared" si="29"/>
        <v>0</v>
      </c>
      <c r="N102" s="76">
        <f t="shared" si="29"/>
        <v>0</v>
      </c>
      <c r="O102" s="91">
        <f t="shared" si="29"/>
        <v>0</v>
      </c>
      <c r="P102" s="291"/>
      <c r="Q102" s="297"/>
      <c r="R102" s="776"/>
    </row>
    <row r="103" spans="1:18" hidden="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c r="R103" s="776"/>
    </row>
    <row r="104" spans="1:18" ht="24" hidden="1" x14ac:dyDescent="0.25">
      <c r="A104" s="30">
        <v>2242</v>
      </c>
      <c r="B104" s="43" t="s">
        <v>101</v>
      </c>
      <c r="C104" s="190">
        <f t="shared" si="3"/>
        <v>0</v>
      </c>
      <c r="D104" s="264"/>
      <c r="E104" s="45"/>
      <c r="F104" s="95">
        <f t="shared" si="30"/>
        <v>0</v>
      </c>
      <c r="G104" s="230"/>
      <c r="H104" s="45"/>
      <c r="I104" s="91">
        <f t="shared" si="31"/>
        <v>0</v>
      </c>
      <c r="J104" s="264"/>
      <c r="K104" s="45"/>
      <c r="L104" s="95">
        <f t="shared" si="32"/>
        <v>0</v>
      </c>
      <c r="M104" s="230"/>
      <c r="N104" s="45"/>
      <c r="O104" s="91">
        <f t="shared" si="33"/>
        <v>0</v>
      </c>
      <c r="P104" s="1232"/>
      <c r="Q104" s="297"/>
      <c r="R104" s="776"/>
    </row>
    <row r="105" spans="1:18" ht="24" hidden="1" x14ac:dyDescent="0.25">
      <c r="A105" s="30">
        <v>2243</v>
      </c>
      <c r="B105" s="43" t="s">
        <v>102</v>
      </c>
      <c r="C105" s="190">
        <f t="shared" si="3"/>
        <v>0</v>
      </c>
      <c r="D105" s="264"/>
      <c r="E105" s="45"/>
      <c r="F105" s="95">
        <f t="shared" si="30"/>
        <v>0</v>
      </c>
      <c r="G105" s="230"/>
      <c r="H105" s="45"/>
      <c r="I105" s="91">
        <f t="shared" si="31"/>
        <v>0</v>
      </c>
      <c r="J105" s="264"/>
      <c r="K105" s="45"/>
      <c r="L105" s="95">
        <f t="shared" si="32"/>
        <v>0</v>
      </c>
      <c r="M105" s="230"/>
      <c r="N105" s="45"/>
      <c r="O105" s="91">
        <f t="shared" si="33"/>
        <v>0</v>
      </c>
      <c r="P105" s="291"/>
      <c r="Q105" s="297"/>
      <c r="R105" s="776"/>
    </row>
    <row r="106" spans="1:18" x14ac:dyDescent="0.25">
      <c r="A106" s="1240">
        <v>2244</v>
      </c>
      <c r="B106" s="1239" t="s">
        <v>103</v>
      </c>
      <c r="C106" s="1238">
        <f t="shared" si="3"/>
        <v>115</v>
      </c>
      <c r="D106" s="1236">
        <v>115</v>
      </c>
      <c r="E106" s="953"/>
      <c r="F106" s="1237">
        <f t="shared" si="30"/>
        <v>115</v>
      </c>
      <c r="G106" s="1234"/>
      <c r="H106" s="953"/>
      <c r="I106" s="1237">
        <f t="shared" si="31"/>
        <v>0</v>
      </c>
      <c r="J106" s="1236"/>
      <c r="K106" s="648"/>
      <c r="L106" s="1235">
        <f t="shared" si="32"/>
        <v>0</v>
      </c>
      <c r="M106" s="1234"/>
      <c r="N106" s="648"/>
      <c r="O106" s="1233">
        <f t="shared" si="33"/>
        <v>0</v>
      </c>
      <c r="P106" s="647"/>
      <c r="Q106" s="297"/>
      <c r="R106" s="776"/>
    </row>
    <row r="107" spans="1:18"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c r="R107" s="776"/>
    </row>
    <row r="108" spans="1:18" hidden="1" x14ac:dyDescent="0.25">
      <c r="A108" s="30">
        <v>2247</v>
      </c>
      <c r="B108" s="43" t="s">
        <v>105</v>
      </c>
      <c r="C108" s="190">
        <f t="shared" si="3"/>
        <v>0</v>
      </c>
      <c r="D108" s="264"/>
      <c r="E108" s="45"/>
      <c r="F108" s="95">
        <f t="shared" si="30"/>
        <v>0</v>
      </c>
      <c r="G108" s="230"/>
      <c r="H108" s="45"/>
      <c r="I108" s="91">
        <f t="shared" si="31"/>
        <v>0</v>
      </c>
      <c r="J108" s="264"/>
      <c r="K108" s="45"/>
      <c r="L108" s="95">
        <f t="shared" si="32"/>
        <v>0</v>
      </c>
      <c r="M108" s="230"/>
      <c r="N108" s="45"/>
      <c r="O108" s="91">
        <f t="shared" si="33"/>
        <v>0</v>
      </c>
      <c r="P108" s="291"/>
      <c r="Q108" s="297"/>
      <c r="R108" s="776"/>
    </row>
    <row r="109" spans="1:18"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c r="R109" s="776"/>
    </row>
    <row r="110" spans="1:18" ht="24" hidden="1" x14ac:dyDescent="0.25">
      <c r="A110" s="30">
        <v>2249</v>
      </c>
      <c r="B110" s="43" t="s">
        <v>107</v>
      </c>
      <c r="C110" s="190">
        <f t="shared" si="3"/>
        <v>0</v>
      </c>
      <c r="D110" s="264"/>
      <c r="E110" s="45"/>
      <c r="F110" s="95">
        <f t="shared" si="30"/>
        <v>0</v>
      </c>
      <c r="G110" s="230"/>
      <c r="H110" s="45"/>
      <c r="I110" s="91">
        <f t="shared" si="31"/>
        <v>0</v>
      </c>
      <c r="J110" s="264"/>
      <c r="K110" s="45"/>
      <c r="L110" s="95">
        <f t="shared" si="32"/>
        <v>0</v>
      </c>
      <c r="M110" s="230"/>
      <c r="N110" s="45"/>
      <c r="O110" s="91">
        <f t="shared" si="33"/>
        <v>0</v>
      </c>
      <c r="P110" s="291"/>
      <c r="Q110" s="297"/>
      <c r="R110" s="776"/>
    </row>
    <row r="111" spans="1:18" hidden="1" x14ac:dyDescent="0.25">
      <c r="A111" s="75">
        <v>2250</v>
      </c>
      <c r="B111" s="43" t="s">
        <v>108</v>
      </c>
      <c r="C111" s="190">
        <f t="shared" si="3"/>
        <v>0</v>
      </c>
      <c r="D111" s="132">
        <f t="shared" ref="D111:O111" si="34">SUM(D112:D114)</f>
        <v>0</v>
      </c>
      <c r="E111" s="76">
        <f t="shared" si="34"/>
        <v>0</v>
      </c>
      <c r="F111" s="95">
        <f t="shared" si="34"/>
        <v>0</v>
      </c>
      <c r="G111" s="231">
        <f t="shared" si="34"/>
        <v>0</v>
      </c>
      <c r="H111" s="76">
        <f t="shared" si="34"/>
        <v>0</v>
      </c>
      <c r="I111" s="91">
        <f t="shared" si="34"/>
        <v>0</v>
      </c>
      <c r="J111" s="132">
        <f t="shared" si="34"/>
        <v>0</v>
      </c>
      <c r="K111" s="76">
        <f t="shared" si="34"/>
        <v>0</v>
      </c>
      <c r="L111" s="95">
        <f t="shared" si="34"/>
        <v>0</v>
      </c>
      <c r="M111" s="231">
        <f t="shared" si="34"/>
        <v>0</v>
      </c>
      <c r="N111" s="76">
        <f t="shared" si="34"/>
        <v>0</v>
      </c>
      <c r="O111" s="91">
        <f t="shared" si="34"/>
        <v>0</v>
      </c>
      <c r="P111" s="291"/>
      <c r="Q111" s="297"/>
      <c r="R111" s="776"/>
    </row>
    <row r="112" spans="1:18" hidden="1" x14ac:dyDescent="0.25">
      <c r="A112" s="30">
        <v>2251</v>
      </c>
      <c r="B112" s="43" t="s">
        <v>109</v>
      </c>
      <c r="C112" s="190">
        <f t="shared" si="3"/>
        <v>0</v>
      </c>
      <c r="D112" s="264"/>
      <c r="E112" s="45"/>
      <c r="F112" s="95">
        <f>D112+E112</f>
        <v>0</v>
      </c>
      <c r="G112" s="230"/>
      <c r="H112" s="45"/>
      <c r="I112" s="91">
        <f>G112+H112</f>
        <v>0</v>
      </c>
      <c r="J112" s="264"/>
      <c r="K112" s="45"/>
      <c r="L112" s="95">
        <f>J112+K112</f>
        <v>0</v>
      </c>
      <c r="M112" s="230"/>
      <c r="N112" s="45"/>
      <c r="O112" s="91">
        <f>M112+N112</f>
        <v>0</v>
      </c>
      <c r="P112" s="291"/>
      <c r="Q112" s="297"/>
      <c r="R112" s="776"/>
    </row>
    <row r="113" spans="1:18"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c r="R113" s="776"/>
    </row>
    <row r="114" spans="1:18" ht="24" hidden="1" x14ac:dyDescent="0.25">
      <c r="A114" s="30">
        <v>2259</v>
      </c>
      <c r="B114" s="43" t="s">
        <v>111</v>
      </c>
      <c r="C114" s="190">
        <f t="shared" si="35"/>
        <v>0</v>
      </c>
      <c r="D114" s="264"/>
      <c r="E114" s="45"/>
      <c r="F114" s="95">
        <f>D114+E114</f>
        <v>0</v>
      </c>
      <c r="G114" s="230"/>
      <c r="H114" s="45"/>
      <c r="I114" s="91">
        <f>G114+H114</f>
        <v>0</v>
      </c>
      <c r="J114" s="264"/>
      <c r="K114" s="45"/>
      <c r="L114" s="95">
        <f>J114+K114</f>
        <v>0</v>
      </c>
      <c r="M114" s="230"/>
      <c r="N114" s="45"/>
      <c r="O114" s="91">
        <f>M114+N114</f>
        <v>0</v>
      </c>
      <c r="P114" s="291"/>
      <c r="Q114" s="297"/>
      <c r="R114" s="776"/>
    </row>
    <row r="115" spans="1:18" x14ac:dyDescent="0.25">
      <c r="A115" s="75">
        <v>2260</v>
      </c>
      <c r="B115" s="43" t="s">
        <v>112</v>
      </c>
      <c r="C115" s="190">
        <f t="shared" si="35"/>
        <v>750</v>
      </c>
      <c r="D115" s="132">
        <f t="shared" ref="D115:O115" si="36">SUM(D116:D120)</f>
        <v>569</v>
      </c>
      <c r="E115" s="91">
        <f t="shared" si="36"/>
        <v>181</v>
      </c>
      <c r="F115" s="899">
        <f t="shared" si="36"/>
        <v>750</v>
      </c>
      <c r="G115" s="231">
        <f t="shared" si="36"/>
        <v>0</v>
      </c>
      <c r="H115" s="91">
        <f t="shared" si="36"/>
        <v>0</v>
      </c>
      <c r="I115" s="899">
        <f t="shared" si="36"/>
        <v>0</v>
      </c>
      <c r="J115" s="132">
        <f t="shared" si="36"/>
        <v>0</v>
      </c>
      <c r="K115" s="76">
        <f t="shared" si="36"/>
        <v>0</v>
      </c>
      <c r="L115" s="95">
        <f t="shared" si="36"/>
        <v>0</v>
      </c>
      <c r="M115" s="231">
        <f t="shared" si="36"/>
        <v>0</v>
      </c>
      <c r="N115" s="76">
        <f t="shared" si="36"/>
        <v>0</v>
      </c>
      <c r="O115" s="91">
        <f t="shared" si="36"/>
        <v>0</v>
      </c>
      <c r="P115" s="291"/>
      <c r="Q115" s="297"/>
      <c r="R115" s="776"/>
    </row>
    <row r="116" spans="1:18"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291"/>
      <c r="Q116" s="297"/>
      <c r="R116" s="776"/>
    </row>
    <row r="117" spans="1:18" ht="60" x14ac:dyDescent="0.25">
      <c r="A117" s="30">
        <v>2262</v>
      </c>
      <c r="B117" s="43" t="s">
        <v>114</v>
      </c>
      <c r="C117" s="190">
        <f t="shared" si="35"/>
        <v>750</v>
      </c>
      <c r="D117" s="264">
        <v>569</v>
      </c>
      <c r="E117" s="705">
        <v>181</v>
      </c>
      <c r="F117" s="899">
        <f>D117+E117</f>
        <v>750</v>
      </c>
      <c r="G117" s="230"/>
      <c r="H117" s="705"/>
      <c r="I117" s="899">
        <f>G117+H117</f>
        <v>0</v>
      </c>
      <c r="J117" s="264"/>
      <c r="K117" s="45"/>
      <c r="L117" s="95">
        <f>J117+K117</f>
        <v>0</v>
      </c>
      <c r="M117" s="230"/>
      <c r="N117" s="45"/>
      <c r="O117" s="91">
        <f>M117+N117</f>
        <v>0</v>
      </c>
      <c r="P117" s="333" t="s">
        <v>973</v>
      </c>
      <c r="Q117" s="297"/>
      <c r="R117" s="776"/>
    </row>
    <row r="118" spans="1:18"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c r="R118" s="776"/>
    </row>
    <row r="119" spans="1:18" ht="24" hidden="1" x14ac:dyDescent="0.25">
      <c r="A119" s="30">
        <v>2264</v>
      </c>
      <c r="B119" s="43" t="s">
        <v>116</v>
      </c>
      <c r="C119" s="190">
        <f t="shared" si="35"/>
        <v>0</v>
      </c>
      <c r="D119" s="264"/>
      <c r="E119" s="45"/>
      <c r="F119" s="95">
        <f>D119+E119</f>
        <v>0</v>
      </c>
      <c r="G119" s="230"/>
      <c r="H119" s="45"/>
      <c r="I119" s="91">
        <f>G119+H119</f>
        <v>0</v>
      </c>
      <c r="J119" s="264"/>
      <c r="K119" s="45"/>
      <c r="L119" s="95">
        <f>J119+K119</f>
        <v>0</v>
      </c>
      <c r="M119" s="230"/>
      <c r="N119" s="45"/>
      <c r="O119" s="91">
        <f>M119+N119</f>
        <v>0</v>
      </c>
      <c r="P119" s="291"/>
      <c r="Q119" s="297"/>
      <c r="R119" s="776"/>
    </row>
    <row r="120" spans="1:18" hidden="1" x14ac:dyDescent="0.25">
      <c r="A120" s="30">
        <v>2269</v>
      </c>
      <c r="B120" s="43" t="s">
        <v>117</v>
      </c>
      <c r="C120" s="190">
        <f t="shared" si="35"/>
        <v>0</v>
      </c>
      <c r="D120" s="264"/>
      <c r="E120" s="45"/>
      <c r="F120" s="95">
        <f>D120+E120</f>
        <v>0</v>
      </c>
      <c r="G120" s="230"/>
      <c r="H120" s="45"/>
      <c r="I120" s="91">
        <f>G120+H120</f>
        <v>0</v>
      </c>
      <c r="J120" s="264"/>
      <c r="K120" s="45"/>
      <c r="L120" s="95">
        <f>J120+K120</f>
        <v>0</v>
      </c>
      <c r="M120" s="230"/>
      <c r="N120" s="45"/>
      <c r="O120" s="91">
        <f>M120+N120</f>
        <v>0</v>
      </c>
      <c r="P120" s="291"/>
      <c r="Q120" s="297"/>
      <c r="R120" s="776"/>
    </row>
    <row r="121" spans="1:18" x14ac:dyDescent="0.25">
      <c r="A121" s="75">
        <v>2270</v>
      </c>
      <c r="B121" s="43" t="s">
        <v>118</v>
      </c>
      <c r="C121" s="190">
        <f t="shared" si="35"/>
        <v>256</v>
      </c>
      <c r="D121" s="132">
        <f t="shared" ref="D121:O121" si="37">SUM(D122:D126)</f>
        <v>256</v>
      </c>
      <c r="E121" s="91">
        <f t="shared" si="37"/>
        <v>0</v>
      </c>
      <c r="F121" s="899">
        <f t="shared" si="37"/>
        <v>256</v>
      </c>
      <c r="G121" s="231">
        <f t="shared" si="37"/>
        <v>0</v>
      </c>
      <c r="H121" s="91">
        <f t="shared" si="37"/>
        <v>0</v>
      </c>
      <c r="I121" s="899">
        <f t="shared" si="37"/>
        <v>0</v>
      </c>
      <c r="J121" s="132">
        <f t="shared" si="37"/>
        <v>0</v>
      </c>
      <c r="K121" s="76">
        <f t="shared" si="37"/>
        <v>0</v>
      </c>
      <c r="L121" s="95">
        <f t="shared" si="37"/>
        <v>0</v>
      </c>
      <c r="M121" s="231">
        <f t="shared" si="37"/>
        <v>0</v>
      </c>
      <c r="N121" s="76">
        <f t="shared" si="37"/>
        <v>0</v>
      </c>
      <c r="O121" s="91">
        <f t="shared" si="37"/>
        <v>0</v>
      </c>
      <c r="P121" s="291"/>
      <c r="Q121" s="297"/>
      <c r="R121" s="776"/>
    </row>
    <row r="122" spans="1:18"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c r="R122" s="776"/>
    </row>
    <row r="123" spans="1:18"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c r="R123" s="776"/>
    </row>
    <row r="124" spans="1:18" ht="24" hidden="1" x14ac:dyDescent="0.25">
      <c r="A124" s="30">
        <v>2275</v>
      </c>
      <c r="B124" s="43" t="s">
        <v>120</v>
      </c>
      <c r="C124" s="190">
        <f t="shared" si="35"/>
        <v>0</v>
      </c>
      <c r="D124" s="264"/>
      <c r="E124" s="45"/>
      <c r="F124" s="95">
        <f>D124+E124</f>
        <v>0</v>
      </c>
      <c r="G124" s="230"/>
      <c r="H124" s="45"/>
      <c r="I124" s="91">
        <f>G124+H124</f>
        <v>0</v>
      </c>
      <c r="J124" s="264"/>
      <c r="K124" s="45"/>
      <c r="L124" s="95">
        <f>J124+K124</f>
        <v>0</v>
      </c>
      <c r="M124" s="230"/>
      <c r="N124" s="45"/>
      <c r="O124" s="91">
        <f>M124+N124</f>
        <v>0</v>
      </c>
      <c r="P124" s="291"/>
      <c r="Q124" s="297"/>
      <c r="R124" s="776"/>
    </row>
    <row r="125" spans="1:18"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c r="R125" s="776"/>
    </row>
    <row r="126" spans="1:18" ht="24" x14ac:dyDescent="0.25">
      <c r="A126" s="30">
        <v>2279</v>
      </c>
      <c r="B126" s="43" t="s">
        <v>122</v>
      </c>
      <c r="C126" s="190">
        <f t="shared" si="35"/>
        <v>256</v>
      </c>
      <c r="D126" s="264">
        <v>256</v>
      </c>
      <c r="E126" s="705"/>
      <c r="F126" s="899">
        <f>D126+E126</f>
        <v>256</v>
      </c>
      <c r="G126" s="230"/>
      <c r="H126" s="705"/>
      <c r="I126" s="899">
        <f>G126+H126</f>
        <v>0</v>
      </c>
      <c r="J126" s="264"/>
      <c r="K126" s="45"/>
      <c r="L126" s="95">
        <f>J126+K126</f>
        <v>0</v>
      </c>
      <c r="M126" s="230"/>
      <c r="N126" s="45"/>
      <c r="O126" s="91">
        <f>M126+N126</f>
        <v>0</v>
      </c>
      <c r="P126" s="291"/>
      <c r="Q126" s="297"/>
      <c r="R126" s="776"/>
    </row>
    <row r="127" spans="1:18"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c r="R127" s="776"/>
    </row>
    <row r="128" spans="1:18"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c r="R128" s="776"/>
    </row>
    <row r="129" spans="1:18" ht="38.25" customHeight="1" x14ac:dyDescent="0.25">
      <c r="A129" s="35">
        <v>2300</v>
      </c>
      <c r="B129" s="72" t="s">
        <v>125</v>
      </c>
      <c r="C129" s="188">
        <f t="shared" si="35"/>
        <v>5706</v>
      </c>
      <c r="D129" s="130">
        <f t="shared" ref="D129:O129" si="39">SUM(D130,D135,D139,D140,D143,D150,D158,D159,D162)</f>
        <v>5706</v>
      </c>
      <c r="E129" s="123">
        <f t="shared" si="39"/>
        <v>0</v>
      </c>
      <c r="F129" s="898">
        <f t="shared" si="39"/>
        <v>5706</v>
      </c>
      <c r="G129" s="228">
        <f t="shared" si="39"/>
        <v>0</v>
      </c>
      <c r="H129" s="123">
        <f t="shared" si="39"/>
        <v>0</v>
      </c>
      <c r="I129" s="898">
        <f t="shared" si="39"/>
        <v>0</v>
      </c>
      <c r="J129" s="130">
        <f t="shared" si="39"/>
        <v>0</v>
      </c>
      <c r="K129" s="38">
        <f t="shared" si="39"/>
        <v>0</v>
      </c>
      <c r="L129" s="175">
        <f t="shared" si="39"/>
        <v>0</v>
      </c>
      <c r="M129" s="228">
        <f t="shared" si="39"/>
        <v>0</v>
      </c>
      <c r="N129" s="38">
        <f t="shared" si="39"/>
        <v>0</v>
      </c>
      <c r="O129" s="123">
        <f t="shared" si="39"/>
        <v>0</v>
      </c>
      <c r="P129" s="293"/>
      <c r="Q129" s="297"/>
      <c r="R129" s="776"/>
    </row>
    <row r="130" spans="1:18" ht="24" x14ac:dyDescent="0.25">
      <c r="A130" s="1203">
        <v>2310</v>
      </c>
      <c r="B130" s="40" t="s">
        <v>126</v>
      </c>
      <c r="C130" s="189">
        <f t="shared" si="35"/>
        <v>1744</v>
      </c>
      <c r="D130" s="131">
        <f t="shared" ref="D130:O130" si="40">SUM(D131:D134)</f>
        <v>1744</v>
      </c>
      <c r="E130" s="90">
        <f t="shared" si="40"/>
        <v>0</v>
      </c>
      <c r="F130" s="900">
        <f t="shared" si="40"/>
        <v>1744</v>
      </c>
      <c r="G130" s="233">
        <f t="shared" si="40"/>
        <v>0</v>
      </c>
      <c r="H130" s="90">
        <f t="shared" si="40"/>
        <v>0</v>
      </c>
      <c r="I130" s="900">
        <f t="shared" si="40"/>
        <v>0</v>
      </c>
      <c r="J130" s="131">
        <f t="shared" si="40"/>
        <v>0</v>
      </c>
      <c r="K130" s="79">
        <f t="shared" si="40"/>
        <v>0</v>
      </c>
      <c r="L130" s="176">
        <f t="shared" si="40"/>
        <v>0</v>
      </c>
      <c r="M130" s="233">
        <f t="shared" si="40"/>
        <v>0</v>
      </c>
      <c r="N130" s="79">
        <f t="shared" si="40"/>
        <v>0</v>
      </c>
      <c r="O130" s="90">
        <f t="shared" si="40"/>
        <v>0</v>
      </c>
      <c r="P130" s="290"/>
      <c r="Q130" s="297"/>
      <c r="R130" s="776"/>
    </row>
    <row r="131" spans="1:18" x14ac:dyDescent="0.25">
      <c r="A131" s="30">
        <v>2311</v>
      </c>
      <c r="B131" s="43" t="s">
        <v>127</v>
      </c>
      <c r="C131" s="190">
        <f t="shared" si="35"/>
        <v>1244</v>
      </c>
      <c r="D131" s="264">
        <v>1244</v>
      </c>
      <c r="E131" s="705"/>
      <c r="F131" s="899">
        <f>D131+E131</f>
        <v>1244</v>
      </c>
      <c r="G131" s="230"/>
      <c r="H131" s="705"/>
      <c r="I131" s="899">
        <f>G131+H131</f>
        <v>0</v>
      </c>
      <c r="J131" s="264"/>
      <c r="K131" s="45"/>
      <c r="L131" s="95">
        <f>J131+K131</f>
        <v>0</v>
      </c>
      <c r="M131" s="230"/>
      <c r="N131" s="45"/>
      <c r="O131" s="91">
        <f>M131+N131</f>
        <v>0</v>
      </c>
      <c r="P131" s="291"/>
      <c r="Q131" s="297"/>
      <c r="R131" s="776"/>
    </row>
    <row r="132" spans="1:18" x14ac:dyDescent="0.25">
      <c r="A132" s="30">
        <v>2312</v>
      </c>
      <c r="B132" s="43" t="s">
        <v>128</v>
      </c>
      <c r="C132" s="190">
        <f t="shared" si="35"/>
        <v>500</v>
      </c>
      <c r="D132" s="264">
        <v>500</v>
      </c>
      <c r="E132" s="705"/>
      <c r="F132" s="899">
        <f>D132+E132</f>
        <v>500</v>
      </c>
      <c r="G132" s="230"/>
      <c r="H132" s="705"/>
      <c r="I132" s="899">
        <f>G132+H132</f>
        <v>0</v>
      </c>
      <c r="J132" s="264"/>
      <c r="K132" s="45"/>
      <c r="L132" s="95">
        <f>J132+K132</f>
        <v>0</v>
      </c>
      <c r="M132" s="230"/>
      <c r="N132" s="45"/>
      <c r="O132" s="91">
        <f>M132+N132</f>
        <v>0</v>
      </c>
      <c r="P132" s="291"/>
      <c r="Q132" s="297"/>
      <c r="R132" s="776"/>
    </row>
    <row r="133" spans="1:18"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291"/>
      <c r="Q133" s="297"/>
      <c r="R133" s="776"/>
    </row>
    <row r="134" spans="1:18" ht="47.25" hidden="1" customHeight="1" x14ac:dyDescent="0.25">
      <c r="A134" s="30">
        <v>2314</v>
      </c>
      <c r="B134" s="43" t="s">
        <v>307</v>
      </c>
      <c r="C134" s="190">
        <f t="shared" si="35"/>
        <v>0</v>
      </c>
      <c r="D134" s="264"/>
      <c r="E134" s="45"/>
      <c r="F134" s="95">
        <f>D134+E134</f>
        <v>0</v>
      </c>
      <c r="G134" s="230"/>
      <c r="H134" s="45"/>
      <c r="I134" s="91">
        <f>G134+H134</f>
        <v>0</v>
      </c>
      <c r="J134" s="264"/>
      <c r="K134" s="45"/>
      <c r="L134" s="95">
        <f>J134+K134</f>
        <v>0</v>
      </c>
      <c r="M134" s="230"/>
      <c r="N134" s="45"/>
      <c r="O134" s="91">
        <f>M134+N134</f>
        <v>0</v>
      </c>
      <c r="P134" s="291"/>
      <c r="Q134" s="297"/>
      <c r="R134" s="776"/>
    </row>
    <row r="135" spans="1:18" x14ac:dyDescent="0.25">
      <c r="A135" s="75">
        <v>2320</v>
      </c>
      <c r="B135" s="43" t="s">
        <v>130</v>
      </c>
      <c r="C135" s="190">
        <f t="shared" si="35"/>
        <v>1500</v>
      </c>
      <c r="D135" s="132">
        <f t="shared" ref="D135:O135" si="41">SUM(D136:D138)</f>
        <v>1500</v>
      </c>
      <c r="E135" s="91">
        <f t="shared" si="41"/>
        <v>0</v>
      </c>
      <c r="F135" s="899">
        <f t="shared" si="41"/>
        <v>1500</v>
      </c>
      <c r="G135" s="231">
        <f t="shared" si="41"/>
        <v>0</v>
      </c>
      <c r="H135" s="91">
        <f t="shared" si="41"/>
        <v>0</v>
      </c>
      <c r="I135" s="899">
        <f t="shared" si="41"/>
        <v>0</v>
      </c>
      <c r="J135" s="132">
        <f t="shared" si="41"/>
        <v>0</v>
      </c>
      <c r="K135" s="76">
        <f t="shared" si="41"/>
        <v>0</v>
      </c>
      <c r="L135" s="95">
        <f t="shared" si="41"/>
        <v>0</v>
      </c>
      <c r="M135" s="231">
        <f t="shared" si="41"/>
        <v>0</v>
      </c>
      <c r="N135" s="76">
        <f t="shared" si="41"/>
        <v>0</v>
      </c>
      <c r="O135" s="91">
        <f t="shared" si="41"/>
        <v>0</v>
      </c>
      <c r="P135" s="291"/>
      <c r="Q135" s="297"/>
      <c r="R135" s="776"/>
    </row>
    <row r="136" spans="1:18"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291"/>
      <c r="Q136" s="297"/>
      <c r="R136" s="776"/>
    </row>
    <row r="137" spans="1:18" x14ac:dyDescent="0.25">
      <c r="A137" s="30">
        <v>2322</v>
      </c>
      <c r="B137" s="43" t="s">
        <v>132</v>
      </c>
      <c r="C137" s="190">
        <f t="shared" si="35"/>
        <v>1500</v>
      </c>
      <c r="D137" s="264">
        <v>1500</v>
      </c>
      <c r="E137" s="705"/>
      <c r="F137" s="899">
        <f>D137+E137</f>
        <v>1500</v>
      </c>
      <c r="G137" s="230"/>
      <c r="H137" s="705"/>
      <c r="I137" s="899">
        <f>G137+H137</f>
        <v>0</v>
      </c>
      <c r="J137" s="264"/>
      <c r="K137" s="45"/>
      <c r="L137" s="95">
        <f>J137+K137</f>
        <v>0</v>
      </c>
      <c r="M137" s="230"/>
      <c r="N137" s="45"/>
      <c r="O137" s="91">
        <f>M137+N137</f>
        <v>0</v>
      </c>
      <c r="P137" s="1232"/>
      <c r="Q137" s="297"/>
      <c r="R137" s="776"/>
    </row>
    <row r="138" spans="1:18"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c r="R138" s="776"/>
    </row>
    <row r="139" spans="1:18"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c r="R139" s="776"/>
    </row>
    <row r="140" spans="1:18" ht="48"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c r="R140" s="776"/>
    </row>
    <row r="141" spans="1:18" hidden="1" x14ac:dyDescent="0.25">
      <c r="A141" s="30">
        <v>2341</v>
      </c>
      <c r="B141" s="43" t="s">
        <v>136</v>
      </c>
      <c r="C141" s="190">
        <f t="shared" si="35"/>
        <v>0</v>
      </c>
      <c r="D141" s="264"/>
      <c r="E141" s="45"/>
      <c r="F141" s="95">
        <f>D141+E141</f>
        <v>0</v>
      </c>
      <c r="G141" s="230"/>
      <c r="H141" s="45"/>
      <c r="I141" s="91">
        <f>G141+H141</f>
        <v>0</v>
      </c>
      <c r="J141" s="264"/>
      <c r="K141" s="45"/>
      <c r="L141" s="95">
        <f>J141+K141</f>
        <v>0</v>
      </c>
      <c r="M141" s="230"/>
      <c r="N141" s="45"/>
      <c r="O141" s="91">
        <f>M141+N141</f>
        <v>0</v>
      </c>
      <c r="P141" s="291"/>
      <c r="Q141" s="297"/>
      <c r="R141" s="776"/>
    </row>
    <row r="142" spans="1:18"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c r="R142" s="776"/>
    </row>
    <row r="143" spans="1:18" ht="24" x14ac:dyDescent="0.25">
      <c r="A143" s="73">
        <v>2350</v>
      </c>
      <c r="B143" s="58" t="s">
        <v>138</v>
      </c>
      <c r="C143" s="195">
        <f t="shared" si="35"/>
        <v>620</v>
      </c>
      <c r="D143" s="86">
        <f t="shared" ref="D143:O143" si="43">SUM(D144:D149)</f>
        <v>620</v>
      </c>
      <c r="E143" s="154">
        <f t="shared" si="43"/>
        <v>0</v>
      </c>
      <c r="F143" s="907">
        <f t="shared" si="43"/>
        <v>620</v>
      </c>
      <c r="G143" s="229">
        <f t="shared" si="43"/>
        <v>0</v>
      </c>
      <c r="H143" s="154">
        <f t="shared" si="43"/>
        <v>0</v>
      </c>
      <c r="I143" s="907">
        <f t="shared" si="43"/>
        <v>0</v>
      </c>
      <c r="J143" s="86">
        <f t="shared" si="43"/>
        <v>0</v>
      </c>
      <c r="K143" s="74">
        <f t="shared" si="43"/>
        <v>0</v>
      </c>
      <c r="L143" s="174">
        <f t="shared" si="43"/>
        <v>0</v>
      </c>
      <c r="M143" s="229">
        <f t="shared" si="43"/>
        <v>0</v>
      </c>
      <c r="N143" s="74">
        <f t="shared" si="43"/>
        <v>0</v>
      </c>
      <c r="O143" s="154">
        <f t="shared" si="43"/>
        <v>0</v>
      </c>
      <c r="P143" s="292"/>
      <c r="Q143" s="297"/>
      <c r="R143" s="776"/>
    </row>
    <row r="144" spans="1:18" x14ac:dyDescent="0.25">
      <c r="A144" s="27">
        <v>2351</v>
      </c>
      <c r="B144" s="40" t="s">
        <v>139</v>
      </c>
      <c r="C144" s="189">
        <f t="shared" si="35"/>
        <v>284</v>
      </c>
      <c r="D144" s="263">
        <v>284</v>
      </c>
      <c r="E144" s="703"/>
      <c r="F144" s="900">
        <f t="shared" ref="F144:F149" si="44">D144+E144</f>
        <v>284</v>
      </c>
      <c r="G144" s="220"/>
      <c r="H144" s="703"/>
      <c r="I144" s="900">
        <f t="shared" ref="I144:I149" si="45">G144+H144</f>
        <v>0</v>
      </c>
      <c r="J144" s="263"/>
      <c r="K144" s="42"/>
      <c r="L144" s="176">
        <f t="shared" ref="L144:L149" si="46">J144+K144</f>
        <v>0</v>
      </c>
      <c r="M144" s="220"/>
      <c r="N144" s="42"/>
      <c r="O144" s="90">
        <f t="shared" ref="O144:O149" si="47">M144+N144</f>
        <v>0</v>
      </c>
      <c r="P144" s="290"/>
      <c r="Q144" s="297"/>
      <c r="R144" s="776"/>
    </row>
    <row r="145" spans="1:18" x14ac:dyDescent="0.25">
      <c r="A145" s="30">
        <v>2352</v>
      </c>
      <c r="B145" s="43" t="s">
        <v>140</v>
      </c>
      <c r="C145" s="190">
        <f t="shared" si="35"/>
        <v>336</v>
      </c>
      <c r="D145" s="264">
        <v>336</v>
      </c>
      <c r="E145" s="705"/>
      <c r="F145" s="899">
        <f t="shared" si="44"/>
        <v>336</v>
      </c>
      <c r="G145" s="230"/>
      <c r="H145" s="705"/>
      <c r="I145" s="899">
        <f t="shared" si="45"/>
        <v>0</v>
      </c>
      <c r="J145" s="264"/>
      <c r="K145" s="45"/>
      <c r="L145" s="95">
        <f t="shared" si="46"/>
        <v>0</v>
      </c>
      <c r="M145" s="230"/>
      <c r="N145" s="45"/>
      <c r="O145" s="91">
        <f t="shared" si="47"/>
        <v>0</v>
      </c>
      <c r="P145" s="291"/>
      <c r="Q145" s="297"/>
      <c r="R145" s="776"/>
    </row>
    <row r="146" spans="1:18" ht="24" hidden="1" x14ac:dyDescent="0.25">
      <c r="A146" s="30">
        <v>2353</v>
      </c>
      <c r="B146" s="43" t="s">
        <v>141</v>
      </c>
      <c r="C146" s="190">
        <f t="shared" si="35"/>
        <v>0</v>
      </c>
      <c r="D146" s="264"/>
      <c r="E146" s="45"/>
      <c r="F146" s="95">
        <f t="shared" si="44"/>
        <v>0</v>
      </c>
      <c r="G146" s="230"/>
      <c r="H146" s="45"/>
      <c r="I146" s="91">
        <f t="shared" si="45"/>
        <v>0</v>
      </c>
      <c r="J146" s="264"/>
      <c r="K146" s="45"/>
      <c r="L146" s="95">
        <f t="shared" si="46"/>
        <v>0</v>
      </c>
      <c r="M146" s="230"/>
      <c r="N146" s="45"/>
      <c r="O146" s="91">
        <f t="shared" si="47"/>
        <v>0</v>
      </c>
      <c r="P146" s="291"/>
      <c r="Q146" s="297"/>
      <c r="R146" s="776"/>
    </row>
    <row r="147" spans="1:18" ht="24" hidden="1" x14ac:dyDescent="0.25">
      <c r="A147" s="30">
        <v>2354</v>
      </c>
      <c r="B147" s="43" t="s">
        <v>142</v>
      </c>
      <c r="C147" s="190">
        <f t="shared" si="35"/>
        <v>0</v>
      </c>
      <c r="D147" s="264"/>
      <c r="E147" s="45"/>
      <c r="F147" s="95">
        <f t="shared" si="44"/>
        <v>0</v>
      </c>
      <c r="G147" s="230"/>
      <c r="H147" s="45"/>
      <c r="I147" s="91">
        <f t="shared" si="45"/>
        <v>0</v>
      </c>
      <c r="J147" s="264"/>
      <c r="K147" s="45"/>
      <c r="L147" s="95">
        <f t="shared" si="46"/>
        <v>0</v>
      </c>
      <c r="M147" s="230"/>
      <c r="N147" s="45"/>
      <c r="O147" s="91">
        <f t="shared" si="47"/>
        <v>0</v>
      </c>
      <c r="P147" s="291"/>
      <c r="Q147" s="297"/>
      <c r="R147" s="776"/>
    </row>
    <row r="148" spans="1:18" ht="24" hidden="1" x14ac:dyDescent="0.25">
      <c r="A148" s="30">
        <v>2355</v>
      </c>
      <c r="B148" s="43" t="s">
        <v>143</v>
      </c>
      <c r="C148" s="190">
        <f t="shared" si="35"/>
        <v>0</v>
      </c>
      <c r="D148" s="264"/>
      <c r="E148" s="45"/>
      <c r="F148" s="95">
        <f t="shared" si="44"/>
        <v>0</v>
      </c>
      <c r="G148" s="230"/>
      <c r="H148" s="45"/>
      <c r="I148" s="91">
        <f t="shared" si="45"/>
        <v>0</v>
      </c>
      <c r="J148" s="264"/>
      <c r="K148" s="45"/>
      <c r="L148" s="95">
        <f t="shared" si="46"/>
        <v>0</v>
      </c>
      <c r="M148" s="230"/>
      <c r="N148" s="45"/>
      <c r="O148" s="91">
        <f t="shared" si="47"/>
        <v>0</v>
      </c>
      <c r="P148" s="291"/>
      <c r="Q148" s="297"/>
      <c r="R148" s="776"/>
    </row>
    <row r="149" spans="1:18"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c r="R149" s="776"/>
    </row>
    <row r="150" spans="1:18" ht="24.75" customHeight="1" x14ac:dyDescent="0.25">
      <c r="A150" s="75">
        <v>2360</v>
      </c>
      <c r="B150" s="43" t="s">
        <v>145</v>
      </c>
      <c r="C150" s="190">
        <f t="shared" si="35"/>
        <v>1700</v>
      </c>
      <c r="D150" s="132">
        <f t="shared" ref="D150:O150" si="48">SUM(D151:D157)</f>
        <v>1700</v>
      </c>
      <c r="E150" s="91">
        <f t="shared" si="48"/>
        <v>0</v>
      </c>
      <c r="F150" s="899">
        <f t="shared" si="48"/>
        <v>1700</v>
      </c>
      <c r="G150" s="231">
        <f t="shared" si="48"/>
        <v>0</v>
      </c>
      <c r="H150" s="91">
        <f t="shared" si="48"/>
        <v>0</v>
      </c>
      <c r="I150" s="899">
        <f t="shared" si="48"/>
        <v>0</v>
      </c>
      <c r="J150" s="132">
        <f t="shared" si="48"/>
        <v>0</v>
      </c>
      <c r="K150" s="76">
        <f t="shared" si="48"/>
        <v>0</v>
      </c>
      <c r="L150" s="95">
        <f t="shared" si="48"/>
        <v>0</v>
      </c>
      <c r="M150" s="231">
        <f t="shared" si="48"/>
        <v>0</v>
      </c>
      <c r="N150" s="76">
        <f t="shared" si="48"/>
        <v>0</v>
      </c>
      <c r="O150" s="91">
        <f t="shared" si="48"/>
        <v>0</v>
      </c>
      <c r="P150" s="291"/>
      <c r="Q150" s="297"/>
      <c r="R150" s="776"/>
    </row>
    <row r="151" spans="1:18" hidden="1" x14ac:dyDescent="0.25">
      <c r="A151" s="29">
        <v>2361</v>
      </c>
      <c r="B151" s="43" t="s">
        <v>146</v>
      </c>
      <c r="C151" s="190">
        <f t="shared" si="35"/>
        <v>0</v>
      </c>
      <c r="D151" s="264"/>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291"/>
      <c r="Q151" s="297"/>
      <c r="R151" s="776"/>
    </row>
    <row r="152" spans="1:18"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c r="R152" s="776"/>
    </row>
    <row r="153" spans="1:18" x14ac:dyDescent="0.25">
      <c r="A153" s="29">
        <v>2363</v>
      </c>
      <c r="B153" s="43" t="s">
        <v>148</v>
      </c>
      <c r="C153" s="190">
        <f t="shared" si="35"/>
        <v>1700</v>
      </c>
      <c r="D153" s="264">
        <v>1700</v>
      </c>
      <c r="E153" s="705"/>
      <c r="F153" s="899">
        <f t="shared" si="49"/>
        <v>1700</v>
      </c>
      <c r="G153" s="230"/>
      <c r="H153" s="705"/>
      <c r="I153" s="899">
        <f t="shared" si="50"/>
        <v>0</v>
      </c>
      <c r="J153" s="264"/>
      <c r="K153" s="45"/>
      <c r="L153" s="95">
        <f t="shared" si="51"/>
        <v>0</v>
      </c>
      <c r="M153" s="230"/>
      <c r="N153" s="45"/>
      <c r="O153" s="91">
        <f t="shared" si="52"/>
        <v>0</v>
      </c>
      <c r="P153" s="291"/>
      <c r="Q153" s="297"/>
      <c r="R153" s="776"/>
    </row>
    <row r="154" spans="1:18"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c r="R154" s="776"/>
    </row>
    <row r="155" spans="1:18"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c r="R155" s="776"/>
    </row>
    <row r="156" spans="1:18"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c r="R156" s="776"/>
    </row>
    <row r="157" spans="1:18"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c r="R157" s="776"/>
    </row>
    <row r="158" spans="1:18" hidden="1" x14ac:dyDescent="0.25">
      <c r="A158" s="73">
        <v>2370</v>
      </c>
      <c r="B158" s="58" t="s">
        <v>153</v>
      </c>
      <c r="C158" s="195">
        <f t="shared" si="35"/>
        <v>0</v>
      </c>
      <c r="D158" s="261"/>
      <c r="E158" s="77"/>
      <c r="F158" s="174">
        <f t="shared" si="49"/>
        <v>0</v>
      </c>
      <c r="G158" s="232"/>
      <c r="H158" s="77"/>
      <c r="I158" s="154">
        <f t="shared" si="50"/>
        <v>0</v>
      </c>
      <c r="J158" s="261"/>
      <c r="K158" s="77"/>
      <c r="L158" s="174">
        <f t="shared" si="51"/>
        <v>0</v>
      </c>
      <c r="M158" s="232"/>
      <c r="N158" s="77"/>
      <c r="O158" s="154">
        <f t="shared" si="52"/>
        <v>0</v>
      </c>
      <c r="P158" s="292"/>
      <c r="Q158" s="297"/>
      <c r="R158" s="776"/>
    </row>
    <row r="159" spans="1:18"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c r="R159" s="776"/>
    </row>
    <row r="160" spans="1:18"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c r="R160" s="776"/>
    </row>
    <row r="161" spans="1:18"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c r="R161" s="776"/>
    </row>
    <row r="162" spans="1:18" x14ac:dyDescent="0.25">
      <c r="A162" s="73">
        <v>2390</v>
      </c>
      <c r="B162" s="58" t="s">
        <v>157</v>
      </c>
      <c r="C162" s="195">
        <f t="shared" si="35"/>
        <v>142</v>
      </c>
      <c r="D162" s="261">
        <v>142</v>
      </c>
      <c r="E162" s="707"/>
      <c r="F162" s="907">
        <f>D162+E162</f>
        <v>142</v>
      </c>
      <c r="G162" s="232"/>
      <c r="H162" s="707"/>
      <c r="I162" s="907">
        <f>G162+H162</f>
        <v>0</v>
      </c>
      <c r="J162" s="261"/>
      <c r="K162" s="77"/>
      <c r="L162" s="174">
        <f>J162+K162</f>
        <v>0</v>
      </c>
      <c r="M162" s="232"/>
      <c r="N162" s="77"/>
      <c r="O162" s="154">
        <f>M162+N162</f>
        <v>0</v>
      </c>
      <c r="P162" s="292"/>
      <c r="Q162" s="297"/>
      <c r="R162" s="776"/>
    </row>
    <row r="163" spans="1:18"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293"/>
      <c r="Q163" s="297"/>
      <c r="R163" s="776"/>
    </row>
    <row r="164" spans="1:18"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c r="R164" s="776"/>
    </row>
    <row r="165" spans="1:18"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c r="R165" s="776"/>
    </row>
    <row r="166" spans="1:18"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c r="R166" s="776"/>
    </row>
    <row r="167" spans="1:18"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c r="R167" s="776"/>
    </row>
    <row r="168" spans="1:18"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291"/>
      <c r="Q168" s="297"/>
      <c r="R168" s="776"/>
    </row>
    <row r="169" spans="1:18" ht="24" hidden="1" x14ac:dyDescent="0.25">
      <c r="A169" s="30">
        <v>2519</v>
      </c>
      <c r="B169" s="43" t="s">
        <v>164</v>
      </c>
      <c r="C169" s="190">
        <f t="shared" si="35"/>
        <v>0</v>
      </c>
      <c r="D169" s="264"/>
      <c r="E169" s="45"/>
      <c r="F169" s="95">
        <f t="shared" si="56"/>
        <v>0</v>
      </c>
      <c r="G169" s="230"/>
      <c r="H169" s="45"/>
      <c r="I169" s="91">
        <f t="shared" si="57"/>
        <v>0</v>
      </c>
      <c r="J169" s="264"/>
      <c r="K169" s="45"/>
      <c r="L169" s="95">
        <f t="shared" si="58"/>
        <v>0</v>
      </c>
      <c r="M169" s="230"/>
      <c r="N169" s="45"/>
      <c r="O169" s="91">
        <f t="shared" si="59"/>
        <v>0</v>
      </c>
      <c r="P169" s="291"/>
      <c r="Q169" s="297"/>
      <c r="R169" s="776"/>
    </row>
    <row r="170" spans="1:18"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c r="R170" s="776"/>
    </row>
    <row r="171" spans="1:18"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c r="R171" s="776"/>
    </row>
    <row r="172" spans="1:18"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c r="R172" s="776"/>
    </row>
    <row r="173" spans="1:18"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c r="R173" s="776"/>
    </row>
    <row r="174" spans="1:18"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c r="R174" s="776"/>
    </row>
    <row r="175" spans="1:18"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c r="R175" s="776"/>
    </row>
    <row r="176" spans="1:18"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c r="R176" s="776"/>
    </row>
    <row r="177" spans="1:18"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c r="R177" s="776"/>
    </row>
    <row r="178" spans="1:18"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c r="R178" s="776"/>
    </row>
    <row r="179" spans="1:18"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c r="R179" s="776"/>
    </row>
    <row r="180" spans="1:18" ht="72"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c r="R180" s="776"/>
    </row>
    <row r="181" spans="1:18"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c r="R181" s="776"/>
    </row>
    <row r="182" spans="1:18"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c r="R182" s="776"/>
    </row>
    <row r="183" spans="1:18"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c r="R183" s="776"/>
    </row>
    <row r="184" spans="1:18"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c r="R184" s="776"/>
    </row>
    <row r="185" spans="1:18"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c r="R185" s="776"/>
    </row>
    <row r="186" spans="1:18"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c r="R186" s="776"/>
    </row>
    <row r="187" spans="1:18"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c r="R187" s="776"/>
    </row>
    <row r="188" spans="1:18"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c r="R188" s="776"/>
    </row>
    <row r="189" spans="1:18"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c r="R189" s="776"/>
    </row>
    <row r="190" spans="1:18"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c r="R190" s="776"/>
    </row>
    <row r="191" spans="1:18"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c r="R191" s="776"/>
    </row>
    <row r="192" spans="1:18"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c r="R192" s="776"/>
    </row>
    <row r="193" spans="1:18" s="19" customFormat="1" ht="24" hidden="1" x14ac:dyDescent="0.25">
      <c r="A193" s="89"/>
      <c r="B193" s="17" t="s">
        <v>187</v>
      </c>
      <c r="C193" s="199">
        <f t="shared" si="63"/>
        <v>0</v>
      </c>
      <c r="D193" s="136">
        <f t="shared" ref="D193:O193" si="70">SUM(D194,D229,D268)</f>
        <v>0</v>
      </c>
      <c r="E193" s="69">
        <f t="shared" si="70"/>
        <v>0</v>
      </c>
      <c r="F193" s="171">
        <f t="shared" si="70"/>
        <v>0</v>
      </c>
      <c r="G193" s="226">
        <f t="shared" si="70"/>
        <v>0</v>
      </c>
      <c r="H193" s="69">
        <f t="shared" si="70"/>
        <v>0</v>
      </c>
      <c r="I193" s="275">
        <f t="shared" si="70"/>
        <v>0</v>
      </c>
      <c r="J193" s="136">
        <f t="shared" si="70"/>
        <v>0</v>
      </c>
      <c r="K193" s="69">
        <f t="shared" si="70"/>
        <v>0</v>
      </c>
      <c r="L193" s="171">
        <f t="shared" si="70"/>
        <v>0</v>
      </c>
      <c r="M193" s="226">
        <f t="shared" si="70"/>
        <v>0</v>
      </c>
      <c r="N193" s="69">
        <f t="shared" si="70"/>
        <v>0</v>
      </c>
      <c r="O193" s="157">
        <f t="shared" si="70"/>
        <v>0</v>
      </c>
      <c r="P193" s="316"/>
      <c r="Q193" s="182"/>
      <c r="R193" s="776"/>
    </row>
    <row r="194" spans="1:18" hidden="1" x14ac:dyDescent="0.25">
      <c r="A194" s="70">
        <v>5000</v>
      </c>
      <c r="B194" s="70" t="s">
        <v>188</v>
      </c>
      <c r="C194" s="200">
        <f t="shared" si="63"/>
        <v>0</v>
      </c>
      <c r="D194" s="137">
        <f t="shared" ref="D194:O194" si="71">D195+D203</f>
        <v>0</v>
      </c>
      <c r="E194" s="71">
        <f t="shared" si="71"/>
        <v>0</v>
      </c>
      <c r="F194" s="172">
        <f t="shared" si="71"/>
        <v>0</v>
      </c>
      <c r="G194" s="227">
        <f t="shared" si="71"/>
        <v>0</v>
      </c>
      <c r="H194" s="71">
        <f t="shared" si="71"/>
        <v>0</v>
      </c>
      <c r="I194" s="125">
        <f t="shared" si="71"/>
        <v>0</v>
      </c>
      <c r="J194" s="137">
        <f t="shared" si="71"/>
        <v>0</v>
      </c>
      <c r="K194" s="71">
        <f t="shared" si="71"/>
        <v>0</v>
      </c>
      <c r="L194" s="172">
        <f t="shared" si="71"/>
        <v>0</v>
      </c>
      <c r="M194" s="227">
        <f t="shared" si="71"/>
        <v>0</v>
      </c>
      <c r="N194" s="71">
        <f t="shared" si="71"/>
        <v>0</v>
      </c>
      <c r="O194" s="125">
        <f t="shared" si="71"/>
        <v>0</v>
      </c>
      <c r="P194" s="313"/>
      <c r="Q194" s="297"/>
      <c r="R194" s="776"/>
    </row>
    <row r="195" spans="1:18"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c r="R195" s="776"/>
    </row>
    <row r="196" spans="1:18"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c r="R196" s="776"/>
    </row>
    <row r="197" spans="1:18"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c r="R197" s="776"/>
    </row>
    <row r="198" spans="1:18"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291"/>
      <c r="Q198" s="297"/>
      <c r="R198" s="776"/>
    </row>
    <row r="199" spans="1:18"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c r="R199" s="776"/>
    </row>
    <row r="200" spans="1:18"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c r="R200" s="776"/>
    </row>
    <row r="201" spans="1:18"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c r="R201" s="776"/>
    </row>
    <row r="202" spans="1:18"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c r="R202" s="776"/>
    </row>
    <row r="203" spans="1:18" hidden="1" x14ac:dyDescent="0.25">
      <c r="A203" s="35">
        <v>5200</v>
      </c>
      <c r="B203" s="72" t="s">
        <v>197</v>
      </c>
      <c r="C203" s="188">
        <f t="shared" si="63"/>
        <v>0</v>
      </c>
      <c r="D203" s="130">
        <f t="shared" ref="D203:O203" si="74">D204+D214+D215+D224+D225+D226+D228</f>
        <v>0</v>
      </c>
      <c r="E203" s="38">
        <f t="shared" si="74"/>
        <v>0</v>
      </c>
      <c r="F203" s="175">
        <f t="shared" si="74"/>
        <v>0</v>
      </c>
      <c r="G203" s="228">
        <f t="shared" si="74"/>
        <v>0</v>
      </c>
      <c r="H203" s="38">
        <f t="shared" si="74"/>
        <v>0</v>
      </c>
      <c r="I203" s="123">
        <f t="shared" si="74"/>
        <v>0</v>
      </c>
      <c r="J203" s="130">
        <f t="shared" si="74"/>
        <v>0</v>
      </c>
      <c r="K203" s="38">
        <f t="shared" si="74"/>
        <v>0</v>
      </c>
      <c r="L203" s="175">
        <f t="shared" si="74"/>
        <v>0</v>
      </c>
      <c r="M203" s="228">
        <f t="shared" si="74"/>
        <v>0</v>
      </c>
      <c r="N203" s="38">
        <f t="shared" si="74"/>
        <v>0</v>
      </c>
      <c r="O203" s="123">
        <f t="shared" si="74"/>
        <v>0</v>
      </c>
      <c r="P203" s="293"/>
      <c r="Q203" s="297"/>
      <c r="R203" s="776"/>
    </row>
    <row r="204" spans="1:18"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c r="R204" s="776"/>
    </row>
    <row r="205" spans="1:18"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c r="R205" s="776"/>
    </row>
    <row r="206" spans="1:18"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c r="R206" s="776"/>
    </row>
    <row r="207" spans="1:18"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c r="R207" s="776"/>
    </row>
    <row r="208" spans="1:18"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c r="R208" s="776"/>
    </row>
    <row r="209" spans="1:18"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c r="R209" s="776"/>
    </row>
    <row r="210" spans="1:18"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c r="R210" s="776"/>
    </row>
    <row r="211" spans="1:18"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c r="R211" s="776"/>
    </row>
    <row r="212" spans="1:18"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c r="R212" s="776"/>
    </row>
    <row r="213" spans="1:18"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c r="R213" s="776"/>
    </row>
    <row r="214" spans="1:18"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c r="R214" s="776"/>
    </row>
    <row r="215" spans="1:18" hidden="1" x14ac:dyDescent="0.25">
      <c r="A215" s="75">
        <v>5230</v>
      </c>
      <c r="B215" s="43" t="s">
        <v>209</v>
      </c>
      <c r="C215" s="190">
        <f t="shared" si="63"/>
        <v>0</v>
      </c>
      <c r="D215" s="132">
        <f t="shared" ref="D215:O215" si="80">SUM(D216:D223)</f>
        <v>0</v>
      </c>
      <c r="E215" s="76">
        <f t="shared" si="80"/>
        <v>0</v>
      </c>
      <c r="F215" s="95">
        <f t="shared" si="80"/>
        <v>0</v>
      </c>
      <c r="G215" s="231">
        <f t="shared" si="80"/>
        <v>0</v>
      </c>
      <c r="H215" s="76">
        <f t="shared" si="80"/>
        <v>0</v>
      </c>
      <c r="I215" s="91">
        <f t="shared" si="80"/>
        <v>0</v>
      </c>
      <c r="J215" s="132">
        <f t="shared" si="80"/>
        <v>0</v>
      </c>
      <c r="K215" s="76">
        <f t="shared" si="80"/>
        <v>0</v>
      </c>
      <c r="L215" s="95">
        <f t="shared" si="80"/>
        <v>0</v>
      </c>
      <c r="M215" s="231">
        <f t="shared" si="80"/>
        <v>0</v>
      </c>
      <c r="N215" s="76">
        <f t="shared" si="80"/>
        <v>0</v>
      </c>
      <c r="O215" s="91">
        <f t="shared" si="80"/>
        <v>0</v>
      </c>
      <c r="P215" s="291"/>
      <c r="Q215" s="297"/>
      <c r="R215" s="776"/>
    </row>
    <row r="216" spans="1:18"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c r="R216" s="776"/>
    </row>
    <row r="217" spans="1:18"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291"/>
      <c r="Q217" s="297"/>
      <c r="R217" s="776"/>
    </row>
    <row r="218" spans="1:18" hidden="1" x14ac:dyDescent="0.25">
      <c r="A218" s="30">
        <v>5233</v>
      </c>
      <c r="B218" s="43" t="s">
        <v>212</v>
      </c>
      <c r="C218" s="190">
        <f t="shared" si="63"/>
        <v>0</v>
      </c>
      <c r="D218" s="264"/>
      <c r="E218" s="45"/>
      <c r="F218" s="95">
        <f t="shared" si="81"/>
        <v>0</v>
      </c>
      <c r="G218" s="230"/>
      <c r="H218" s="45"/>
      <c r="I218" s="91">
        <f t="shared" si="82"/>
        <v>0</v>
      </c>
      <c r="J218" s="264"/>
      <c r="K218" s="45"/>
      <c r="L218" s="95">
        <f t="shared" si="83"/>
        <v>0</v>
      </c>
      <c r="M218" s="230"/>
      <c r="N218" s="45"/>
      <c r="O218" s="91">
        <f t="shared" si="84"/>
        <v>0</v>
      </c>
      <c r="P218" s="291"/>
      <c r="Q218" s="297"/>
      <c r="R218" s="776"/>
    </row>
    <row r="219" spans="1:18"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c r="R219" s="776"/>
    </row>
    <row r="220" spans="1:18"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c r="R220" s="776"/>
    </row>
    <row r="221" spans="1:18"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c r="R221" s="776"/>
    </row>
    <row r="222" spans="1:18" ht="24" hidden="1" x14ac:dyDescent="0.25">
      <c r="A222" s="30">
        <v>5238</v>
      </c>
      <c r="B222" s="43" t="s">
        <v>216</v>
      </c>
      <c r="C222" s="190">
        <f t="shared" si="63"/>
        <v>0</v>
      </c>
      <c r="D222" s="264"/>
      <c r="E222" s="45"/>
      <c r="F222" s="95">
        <f t="shared" si="81"/>
        <v>0</v>
      </c>
      <c r="G222" s="230"/>
      <c r="H222" s="45"/>
      <c r="I222" s="91">
        <f t="shared" si="82"/>
        <v>0</v>
      </c>
      <c r="J222" s="264"/>
      <c r="K222" s="45"/>
      <c r="L222" s="95">
        <f t="shared" si="83"/>
        <v>0</v>
      </c>
      <c r="M222" s="230"/>
      <c r="N222" s="45"/>
      <c r="O222" s="91">
        <f t="shared" si="84"/>
        <v>0</v>
      </c>
      <c r="P222" s="291"/>
      <c r="Q222" s="297"/>
      <c r="R222" s="776"/>
    </row>
    <row r="223" spans="1:18" ht="24" hidden="1" x14ac:dyDescent="0.25">
      <c r="A223" s="30">
        <v>5239</v>
      </c>
      <c r="B223" s="43" t="s">
        <v>217</v>
      </c>
      <c r="C223" s="190">
        <f t="shared" si="63"/>
        <v>0</v>
      </c>
      <c r="D223" s="264"/>
      <c r="E223" s="45"/>
      <c r="F223" s="95">
        <f t="shared" si="81"/>
        <v>0</v>
      </c>
      <c r="G223" s="230"/>
      <c r="H223" s="45"/>
      <c r="I223" s="91">
        <f t="shared" si="82"/>
        <v>0</v>
      </c>
      <c r="J223" s="264"/>
      <c r="K223" s="45"/>
      <c r="L223" s="95">
        <f t="shared" si="83"/>
        <v>0</v>
      </c>
      <c r="M223" s="230"/>
      <c r="N223" s="45"/>
      <c r="O223" s="91">
        <f t="shared" si="84"/>
        <v>0</v>
      </c>
      <c r="P223" s="291"/>
      <c r="Q223" s="297"/>
      <c r="R223" s="776"/>
    </row>
    <row r="224" spans="1:18"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c r="R224" s="776"/>
    </row>
    <row r="225" spans="1:18"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c r="R225" s="776"/>
    </row>
    <row r="226" spans="1:18"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c r="R226" s="776"/>
    </row>
    <row r="227" spans="1:18" ht="24"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c r="R227" s="776"/>
    </row>
    <row r="228" spans="1:18"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c r="R228" s="776"/>
    </row>
    <row r="229" spans="1:18"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c r="R229" s="776"/>
    </row>
    <row r="230" spans="1:18"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c r="R230" s="776"/>
    </row>
    <row r="231" spans="1:18"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c r="R231" s="776"/>
    </row>
    <row r="232" spans="1:18"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c r="R232" s="776"/>
    </row>
    <row r="233" spans="1:18"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c r="R233" s="776"/>
    </row>
    <row r="234" spans="1:18"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c r="R234" s="776"/>
    </row>
    <row r="235" spans="1:18"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c r="R235" s="776"/>
    </row>
    <row r="236" spans="1:18"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c r="R236" s="776"/>
    </row>
    <row r="237" spans="1:18"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c r="R237" s="776"/>
    </row>
    <row r="238" spans="1:18"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c r="R238" s="776"/>
    </row>
    <row r="239" spans="1:18"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c r="R239" s="776"/>
    </row>
    <row r="240" spans="1:18"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c r="R240" s="776"/>
    </row>
    <row r="241" spans="1:18"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c r="R241" s="776"/>
    </row>
    <row r="242" spans="1:18"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c r="R242" s="776"/>
    </row>
    <row r="243" spans="1:18"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c r="R243" s="776"/>
    </row>
    <row r="244" spans="1:18"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c r="R244" s="776"/>
    </row>
    <row r="245" spans="1:18"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c r="R245" s="776"/>
    </row>
    <row r="246" spans="1:18"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c r="R246" s="776"/>
    </row>
    <row r="247" spans="1:18"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c r="R247" s="776"/>
    </row>
    <row r="248" spans="1:18"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c r="R248" s="776"/>
    </row>
    <row r="249" spans="1:18"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c r="R249" s="776"/>
    </row>
    <row r="250" spans="1:18"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c r="R250" s="776"/>
    </row>
    <row r="251" spans="1:18"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c r="R251" s="776"/>
    </row>
    <row r="252" spans="1:18"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c r="R252" s="776"/>
    </row>
    <row r="253" spans="1:18"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c r="R253" s="776"/>
    </row>
    <row r="254" spans="1:18"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c r="R254" s="776"/>
    </row>
    <row r="255" spans="1:18"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c r="R255" s="776"/>
    </row>
    <row r="256" spans="1:18"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c r="R256" s="776"/>
    </row>
    <row r="257" spans="1:18"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c r="R257" s="776"/>
    </row>
    <row r="258" spans="1:18" ht="36"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c r="R258" s="776"/>
    </row>
    <row r="259" spans="1:18"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c r="R259" s="776"/>
    </row>
    <row r="260" spans="1:18"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c r="R260" s="776"/>
    </row>
    <row r="261" spans="1:18"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c r="R261" s="776"/>
    </row>
    <row r="262" spans="1:18"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291"/>
      <c r="Q262" s="297"/>
      <c r="R262" s="776"/>
    </row>
    <row r="263" spans="1:18"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c r="R263" s="776"/>
    </row>
    <row r="264" spans="1:18"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c r="R264" s="776"/>
    </row>
    <row r="265" spans="1:18"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c r="R265" s="776"/>
    </row>
    <row r="266" spans="1:18"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c r="R266" s="776"/>
    </row>
    <row r="267" spans="1:18"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c r="R267" s="776"/>
    </row>
    <row r="268" spans="1:18" ht="36"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c r="R268" s="776"/>
    </row>
    <row r="269" spans="1:18" ht="24" hidden="1" x14ac:dyDescent="0.25">
      <c r="A269" s="35">
        <v>7200</v>
      </c>
      <c r="B269" s="72" t="s">
        <v>261</v>
      </c>
      <c r="C269" s="188">
        <f t="shared" si="95"/>
        <v>0</v>
      </c>
      <c r="D269" s="130">
        <f t="shared" ref="D269:O269" si="107">SUM(D270,D271,D274,D275,D278)</f>
        <v>0</v>
      </c>
      <c r="E269" s="38">
        <f t="shared" si="107"/>
        <v>0</v>
      </c>
      <c r="F269" s="175">
        <f t="shared" si="107"/>
        <v>0</v>
      </c>
      <c r="G269" s="228">
        <f t="shared" si="107"/>
        <v>0</v>
      </c>
      <c r="H269" s="38">
        <f t="shared" si="107"/>
        <v>0</v>
      </c>
      <c r="I269" s="123">
        <f t="shared" si="107"/>
        <v>0</v>
      </c>
      <c r="J269" s="130">
        <f t="shared" si="107"/>
        <v>0</v>
      </c>
      <c r="K269" s="38">
        <f t="shared" si="107"/>
        <v>0</v>
      </c>
      <c r="L269" s="175">
        <f t="shared" si="107"/>
        <v>0</v>
      </c>
      <c r="M269" s="228">
        <f t="shared" si="107"/>
        <v>0</v>
      </c>
      <c r="N269" s="38">
        <f t="shared" si="107"/>
        <v>0</v>
      </c>
      <c r="O269" s="124">
        <f t="shared" si="107"/>
        <v>0</v>
      </c>
      <c r="P269" s="314"/>
      <c r="Q269" s="297"/>
      <c r="R269" s="776"/>
    </row>
    <row r="270" spans="1:18"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c r="R270" s="776"/>
    </row>
    <row r="271" spans="1:18" s="1230" customFormat="1" ht="36" hidden="1" x14ac:dyDescent="0.25">
      <c r="A271" s="75">
        <v>7220</v>
      </c>
      <c r="B271" s="43" t="s">
        <v>263</v>
      </c>
      <c r="C271" s="190">
        <f t="shared" si="95"/>
        <v>0</v>
      </c>
      <c r="D271" s="132">
        <f t="shared" ref="D271:O271" si="108">SUM(D272:D273)</f>
        <v>0</v>
      </c>
      <c r="E271" s="76">
        <f t="shared" si="108"/>
        <v>0</v>
      </c>
      <c r="F271" s="95">
        <f t="shared" si="108"/>
        <v>0</v>
      </c>
      <c r="G271" s="231">
        <f t="shared" si="108"/>
        <v>0</v>
      </c>
      <c r="H271" s="76">
        <f t="shared" si="108"/>
        <v>0</v>
      </c>
      <c r="I271" s="91">
        <f t="shared" si="108"/>
        <v>0</v>
      </c>
      <c r="J271" s="132">
        <f t="shared" si="108"/>
        <v>0</v>
      </c>
      <c r="K271" s="76">
        <f t="shared" si="108"/>
        <v>0</v>
      </c>
      <c r="L271" s="95">
        <f t="shared" si="108"/>
        <v>0</v>
      </c>
      <c r="M271" s="231">
        <f t="shared" si="108"/>
        <v>0</v>
      </c>
      <c r="N271" s="76">
        <f t="shared" si="108"/>
        <v>0</v>
      </c>
      <c r="O271" s="91">
        <f t="shared" si="108"/>
        <v>0</v>
      </c>
      <c r="P271" s="291"/>
      <c r="Q271" s="1231"/>
      <c r="R271" s="776"/>
    </row>
    <row r="272" spans="1:18" s="1230"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1231"/>
      <c r="R272" s="776"/>
    </row>
    <row r="273" spans="1:18" s="1230"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1231"/>
      <c r="R273" s="776"/>
    </row>
    <row r="274" spans="1:18" ht="24" hidden="1" x14ac:dyDescent="0.25">
      <c r="A274" s="75">
        <v>7230</v>
      </c>
      <c r="B274" s="43" t="s">
        <v>308</v>
      </c>
      <c r="C274" s="190">
        <f t="shared" si="95"/>
        <v>0</v>
      </c>
      <c r="D274" s="264"/>
      <c r="E274" s="45"/>
      <c r="F274" s="95">
        <f>D274+E274</f>
        <v>0</v>
      </c>
      <c r="G274" s="230"/>
      <c r="H274" s="45"/>
      <c r="I274" s="91">
        <f>G274+H274</f>
        <v>0</v>
      </c>
      <c r="J274" s="264"/>
      <c r="K274" s="45"/>
      <c r="L274" s="95">
        <f>J274+K274</f>
        <v>0</v>
      </c>
      <c r="M274" s="230"/>
      <c r="N274" s="45"/>
      <c r="O274" s="91">
        <f>M274+N274</f>
        <v>0</v>
      </c>
      <c r="P274" s="291"/>
      <c r="Q274" s="297"/>
      <c r="R274" s="776"/>
    </row>
    <row r="275" spans="1:18" ht="24" hidden="1" x14ac:dyDescent="0.25">
      <c r="A275" s="75">
        <v>7240</v>
      </c>
      <c r="B275" s="43" t="s">
        <v>266</v>
      </c>
      <c r="C275" s="190">
        <f t="shared" si="95"/>
        <v>0</v>
      </c>
      <c r="D275" s="132">
        <f t="shared" ref="D275:O275" si="109">SUM(D276:D277)</f>
        <v>0</v>
      </c>
      <c r="E275" s="76">
        <f t="shared" si="109"/>
        <v>0</v>
      </c>
      <c r="F275" s="95">
        <f t="shared" si="109"/>
        <v>0</v>
      </c>
      <c r="G275" s="231">
        <f t="shared" si="109"/>
        <v>0</v>
      </c>
      <c r="H275" s="76">
        <f t="shared" si="109"/>
        <v>0</v>
      </c>
      <c r="I275" s="91">
        <f t="shared" si="109"/>
        <v>0</v>
      </c>
      <c r="J275" s="132">
        <f t="shared" si="109"/>
        <v>0</v>
      </c>
      <c r="K275" s="76">
        <f t="shared" si="109"/>
        <v>0</v>
      </c>
      <c r="L275" s="95">
        <f t="shared" si="109"/>
        <v>0</v>
      </c>
      <c r="M275" s="231">
        <f t="shared" si="109"/>
        <v>0</v>
      </c>
      <c r="N275" s="76">
        <f t="shared" si="109"/>
        <v>0</v>
      </c>
      <c r="O275" s="91">
        <f t="shared" si="109"/>
        <v>0</v>
      </c>
      <c r="P275" s="291"/>
      <c r="Q275" s="297"/>
      <c r="R275" s="776"/>
    </row>
    <row r="276" spans="1:18"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c r="R276" s="776"/>
    </row>
    <row r="277" spans="1:18" ht="96"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c r="R277" s="776"/>
    </row>
    <row r="278" spans="1:18"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c r="R278" s="776"/>
    </row>
    <row r="279" spans="1:18" hidden="1" x14ac:dyDescent="0.25">
      <c r="A279" s="55">
        <v>7700</v>
      </c>
      <c r="B279" s="105" t="s">
        <v>298</v>
      </c>
      <c r="C279" s="204">
        <f t="shared" si="95"/>
        <v>0</v>
      </c>
      <c r="D279" s="140">
        <f t="shared" ref="D279:O279" si="110">D280</f>
        <v>0</v>
      </c>
      <c r="E279" s="106">
        <f t="shared" si="110"/>
        <v>0</v>
      </c>
      <c r="F279" s="177">
        <f t="shared" si="110"/>
        <v>0</v>
      </c>
      <c r="G279" s="238">
        <f t="shared" si="110"/>
        <v>0</v>
      </c>
      <c r="H279" s="106">
        <f t="shared" si="110"/>
        <v>0</v>
      </c>
      <c r="I279" s="277">
        <f t="shared" si="110"/>
        <v>0</v>
      </c>
      <c r="J279" s="140">
        <f t="shared" si="110"/>
        <v>0</v>
      </c>
      <c r="K279" s="106">
        <f t="shared" si="110"/>
        <v>0</v>
      </c>
      <c r="L279" s="177">
        <f t="shared" si="110"/>
        <v>0</v>
      </c>
      <c r="M279" s="238">
        <f t="shared" si="110"/>
        <v>0</v>
      </c>
      <c r="N279" s="106">
        <f t="shared" si="110"/>
        <v>0</v>
      </c>
      <c r="O279" s="277">
        <f t="shared" si="110"/>
        <v>0</v>
      </c>
      <c r="P279" s="315"/>
      <c r="Q279" s="297"/>
      <c r="R279" s="776"/>
    </row>
    <row r="280" spans="1:18"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c r="R280" s="776"/>
    </row>
    <row r="281" spans="1:18" hidden="1" x14ac:dyDescent="0.25">
      <c r="A281" s="94"/>
      <c r="B281" s="43" t="s">
        <v>270</v>
      </c>
      <c r="C281" s="190">
        <f t="shared" si="95"/>
        <v>0</v>
      </c>
      <c r="D281" s="132">
        <f t="shared" ref="D281:O281" si="111">SUM(D282:D283)</f>
        <v>0</v>
      </c>
      <c r="E281" s="76">
        <f t="shared" si="111"/>
        <v>0</v>
      </c>
      <c r="F281" s="95">
        <f t="shared" si="111"/>
        <v>0</v>
      </c>
      <c r="G281" s="231">
        <f t="shared" si="111"/>
        <v>0</v>
      </c>
      <c r="H281" s="76">
        <f t="shared" si="111"/>
        <v>0</v>
      </c>
      <c r="I281" s="91">
        <f t="shared" si="111"/>
        <v>0</v>
      </c>
      <c r="J281" s="132">
        <f t="shared" si="111"/>
        <v>0</v>
      </c>
      <c r="K281" s="76">
        <f t="shared" si="111"/>
        <v>0</v>
      </c>
      <c r="L281" s="95">
        <f t="shared" si="111"/>
        <v>0</v>
      </c>
      <c r="M281" s="231">
        <f t="shared" si="111"/>
        <v>0</v>
      </c>
      <c r="N281" s="76">
        <f t="shared" si="111"/>
        <v>0</v>
      </c>
      <c r="O281" s="91">
        <f t="shared" si="111"/>
        <v>0</v>
      </c>
      <c r="P281" s="291"/>
      <c r="Q281" s="297"/>
      <c r="R281" s="776"/>
    </row>
    <row r="282" spans="1:18"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c r="R282" s="776"/>
    </row>
    <row r="283" spans="1:18" ht="24"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c r="R283" s="776"/>
    </row>
    <row r="284" spans="1:18" ht="12.75" thickBot="1" x14ac:dyDescent="0.3">
      <c r="A284" s="110"/>
      <c r="B284" s="110" t="s">
        <v>275</v>
      </c>
      <c r="C284" s="205">
        <f t="shared" si="95"/>
        <v>52663</v>
      </c>
      <c r="D284" s="141">
        <f t="shared" ref="D284:O284" si="112">SUM(D281,D268,D229,D194,D186,D172,D74,D52)</f>
        <v>52663</v>
      </c>
      <c r="E284" s="278">
        <f t="shared" si="112"/>
        <v>0</v>
      </c>
      <c r="F284" s="901">
        <f t="shared" si="112"/>
        <v>52663</v>
      </c>
      <c r="G284" s="240">
        <f t="shared" si="112"/>
        <v>0</v>
      </c>
      <c r="H284" s="278">
        <f t="shared" si="112"/>
        <v>0</v>
      </c>
      <c r="I284" s="901">
        <f t="shared" si="112"/>
        <v>0</v>
      </c>
      <c r="J284" s="141">
        <f t="shared" si="112"/>
        <v>0</v>
      </c>
      <c r="K284" s="111">
        <f t="shared" si="112"/>
        <v>0</v>
      </c>
      <c r="L284" s="112">
        <f t="shared" si="112"/>
        <v>0</v>
      </c>
      <c r="M284" s="240">
        <f t="shared" si="112"/>
        <v>0</v>
      </c>
      <c r="N284" s="111">
        <f t="shared" si="112"/>
        <v>0</v>
      </c>
      <c r="O284" s="278">
        <f t="shared" si="112"/>
        <v>0</v>
      </c>
      <c r="P284" s="318"/>
      <c r="Q284" s="297"/>
      <c r="R284" s="776"/>
    </row>
    <row r="285" spans="1:18" s="19" customFormat="1" ht="13.5" hidden="1" thickTop="1" thickBot="1" x14ac:dyDescent="0.3">
      <c r="A285" s="1283" t="s">
        <v>276</v>
      </c>
      <c r="B285" s="1284"/>
      <c r="C285" s="206">
        <f t="shared" si="95"/>
        <v>0</v>
      </c>
      <c r="D285" s="142">
        <f>SUM(D24,D25,D41,D42)-D50</f>
        <v>0</v>
      </c>
      <c r="E285" s="114">
        <f>SUM(E24,E25,E41,E42)-E50</f>
        <v>0</v>
      </c>
      <c r="F285" s="115">
        <f>SUM(F24,F25,F41,F42)-F50</f>
        <v>0</v>
      </c>
      <c r="G285" s="241">
        <f>SUM(G24,G42)-G50</f>
        <v>0</v>
      </c>
      <c r="H285" s="114">
        <f>SUM(H24,H42)-H50</f>
        <v>0</v>
      </c>
      <c r="I285" s="126">
        <f>SUM(I24,I42)-I50</f>
        <v>0</v>
      </c>
      <c r="J285" s="142">
        <f>SUM(J26,J42)-J50</f>
        <v>0</v>
      </c>
      <c r="K285" s="114">
        <f>SUM(K26,K42)-K50</f>
        <v>0</v>
      </c>
      <c r="L285" s="115">
        <f>SUM(L26,L42)-L50</f>
        <v>0</v>
      </c>
      <c r="M285" s="241">
        <f>SUM(M44)-M50</f>
        <v>0</v>
      </c>
      <c r="N285" s="114">
        <f>SUM(N44)-N50</f>
        <v>0</v>
      </c>
      <c r="O285" s="126">
        <f>SUM(O44)-O50</f>
        <v>0</v>
      </c>
      <c r="P285" s="296"/>
      <c r="Q285" s="182"/>
      <c r="R285" s="776"/>
    </row>
    <row r="286" spans="1:18" s="19" customFormat="1" ht="12.75" hidden="1" thickTop="1" x14ac:dyDescent="0.25">
      <c r="A286" s="1285" t="s">
        <v>277</v>
      </c>
      <c r="B286" s="1286"/>
      <c r="C286" s="207">
        <f t="shared" si="95"/>
        <v>0</v>
      </c>
      <c r="D286" s="143">
        <f t="shared" ref="D286:O286" si="113">SUM(D287,D288)-D295+D296</f>
        <v>0</v>
      </c>
      <c r="E286" s="103">
        <f t="shared" si="113"/>
        <v>0</v>
      </c>
      <c r="F286" s="109">
        <f t="shared" si="113"/>
        <v>0</v>
      </c>
      <c r="G286" s="242">
        <f t="shared" si="113"/>
        <v>0</v>
      </c>
      <c r="H286" s="103">
        <f t="shared" si="113"/>
        <v>0</v>
      </c>
      <c r="I286" s="113">
        <f t="shared" si="113"/>
        <v>0</v>
      </c>
      <c r="J286" s="143">
        <f t="shared" si="113"/>
        <v>0</v>
      </c>
      <c r="K286" s="103">
        <f t="shared" si="113"/>
        <v>0</v>
      </c>
      <c r="L286" s="109">
        <f t="shared" si="113"/>
        <v>0</v>
      </c>
      <c r="M286" s="242">
        <f t="shared" si="113"/>
        <v>0</v>
      </c>
      <c r="N286" s="103">
        <f t="shared" si="113"/>
        <v>0</v>
      </c>
      <c r="O286" s="113">
        <f t="shared" si="113"/>
        <v>0</v>
      </c>
      <c r="P286" s="319"/>
      <c r="Q286" s="182"/>
      <c r="R286" s="776"/>
    </row>
    <row r="287" spans="1:18" s="19" customFormat="1" ht="13.5" hidden="1" thickTop="1" thickBot="1" x14ac:dyDescent="0.3">
      <c r="A287" s="63" t="s">
        <v>278</v>
      </c>
      <c r="B287" s="63" t="s">
        <v>279</v>
      </c>
      <c r="C287" s="197">
        <f t="shared" si="95"/>
        <v>0</v>
      </c>
      <c r="D287" s="134">
        <f t="shared" ref="D287:O287" si="114">D21-D281</f>
        <v>0</v>
      </c>
      <c r="E287" s="64">
        <f t="shared" si="114"/>
        <v>0</v>
      </c>
      <c r="F287" s="169">
        <f t="shared" si="114"/>
        <v>0</v>
      </c>
      <c r="G287" s="224">
        <f t="shared" si="114"/>
        <v>0</v>
      </c>
      <c r="H287" s="64">
        <f t="shared" si="114"/>
        <v>0</v>
      </c>
      <c r="I287" s="117">
        <f t="shared" si="114"/>
        <v>0</v>
      </c>
      <c r="J287" s="134">
        <f t="shared" si="114"/>
        <v>0</v>
      </c>
      <c r="K287" s="64">
        <f t="shared" si="114"/>
        <v>0</v>
      </c>
      <c r="L287" s="169">
        <f t="shared" si="114"/>
        <v>0</v>
      </c>
      <c r="M287" s="224">
        <f t="shared" si="114"/>
        <v>0</v>
      </c>
      <c r="N287" s="64">
        <f t="shared" si="114"/>
        <v>0</v>
      </c>
      <c r="O287" s="117">
        <f t="shared" si="114"/>
        <v>0</v>
      </c>
      <c r="P287" s="310"/>
      <c r="Q287" s="182"/>
      <c r="R287" s="776"/>
    </row>
    <row r="288" spans="1:18" s="19" customFormat="1" ht="12.75" hidden="1" thickTop="1" x14ac:dyDescent="0.25">
      <c r="A288" s="116" t="s">
        <v>280</v>
      </c>
      <c r="B288" s="116" t="s">
        <v>281</v>
      </c>
      <c r="C288" s="207">
        <f t="shared" si="95"/>
        <v>0</v>
      </c>
      <c r="D288" s="143">
        <f t="shared" ref="D288:O288" si="115">SUM(D289,D291,D293)-SUM(D290,D292,D294)</f>
        <v>0</v>
      </c>
      <c r="E288" s="103">
        <f t="shared" si="115"/>
        <v>0</v>
      </c>
      <c r="F288" s="109">
        <f t="shared" si="115"/>
        <v>0</v>
      </c>
      <c r="G288" s="242">
        <f t="shared" si="115"/>
        <v>0</v>
      </c>
      <c r="H288" s="103">
        <f t="shared" si="115"/>
        <v>0</v>
      </c>
      <c r="I288" s="113">
        <f t="shared" si="115"/>
        <v>0</v>
      </c>
      <c r="J288" s="143">
        <f t="shared" si="115"/>
        <v>0</v>
      </c>
      <c r="K288" s="103">
        <f t="shared" si="115"/>
        <v>0</v>
      </c>
      <c r="L288" s="109">
        <f t="shared" si="115"/>
        <v>0</v>
      </c>
      <c r="M288" s="242">
        <f t="shared" si="115"/>
        <v>0</v>
      </c>
      <c r="N288" s="103">
        <f t="shared" si="115"/>
        <v>0</v>
      </c>
      <c r="O288" s="113">
        <f t="shared" si="115"/>
        <v>0</v>
      </c>
      <c r="P288" s="319"/>
      <c r="Q288" s="182"/>
      <c r="R288" s="776"/>
    </row>
    <row r="289" spans="1:18" ht="12.75" hidden="1" thickTop="1" x14ac:dyDescent="0.25">
      <c r="A289" s="100" t="s">
        <v>282</v>
      </c>
      <c r="B289" s="60" t="s">
        <v>283</v>
      </c>
      <c r="C289" s="191">
        <f t="shared" si="95"/>
        <v>0</v>
      </c>
      <c r="D289" s="256"/>
      <c r="E289" s="49"/>
      <c r="F289" s="330">
        <f t="shared" ref="F289:F296" si="116">E289+D289</f>
        <v>0</v>
      </c>
      <c r="G289" s="239"/>
      <c r="H289" s="49"/>
      <c r="I289" s="155">
        <f t="shared" ref="I289:I296" si="117">H289+G289</f>
        <v>0</v>
      </c>
      <c r="J289" s="256"/>
      <c r="K289" s="49"/>
      <c r="L289" s="330">
        <f t="shared" ref="L289:L296" si="118">K289+J289</f>
        <v>0</v>
      </c>
      <c r="M289" s="239"/>
      <c r="N289" s="49"/>
      <c r="O289" s="155">
        <f t="shared" ref="O289:O296" si="119">N289+M289</f>
        <v>0</v>
      </c>
      <c r="P289" s="295"/>
      <c r="Q289" s="297"/>
      <c r="R289" s="776"/>
    </row>
    <row r="290" spans="1:18" ht="24.75" hidden="1" thickTop="1" x14ac:dyDescent="0.25">
      <c r="A290" s="94" t="s">
        <v>284</v>
      </c>
      <c r="B290" s="29" t="s">
        <v>285</v>
      </c>
      <c r="C290" s="190">
        <f t="shared" si="95"/>
        <v>0</v>
      </c>
      <c r="D290" s="264"/>
      <c r="E290" s="45"/>
      <c r="F290" s="95">
        <f t="shared" si="116"/>
        <v>0</v>
      </c>
      <c r="G290" s="230"/>
      <c r="H290" s="45"/>
      <c r="I290" s="91">
        <f t="shared" si="117"/>
        <v>0</v>
      </c>
      <c r="J290" s="264"/>
      <c r="K290" s="45"/>
      <c r="L290" s="95">
        <f t="shared" si="118"/>
        <v>0</v>
      </c>
      <c r="M290" s="230"/>
      <c r="N290" s="45"/>
      <c r="O290" s="91">
        <f t="shared" si="119"/>
        <v>0</v>
      </c>
      <c r="P290" s="291"/>
      <c r="Q290" s="297"/>
      <c r="R290" s="776"/>
    </row>
    <row r="291" spans="1:18" ht="12.75" hidden="1" thickTop="1" x14ac:dyDescent="0.25">
      <c r="A291" s="94" t="s">
        <v>286</v>
      </c>
      <c r="B291" s="29" t="s">
        <v>287</v>
      </c>
      <c r="C291" s="190">
        <f t="shared" si="95"/>
        <v>0</v>
      </c>
      <c r="D291" s="264"/>
      <c r="E291" s="45"/>
      <c r="F291" s="95">
        <f t="shared" si="116"/>
        <v>0</v>
      </c>
      <c r="G291" s="230"/>
      <c r="H291" s="45"/>
      <c r="I291" s="91">
        <f t="shared" si="117"/>
        <v>0</v>
      </c>
      <c r="J291" s="264"/>
      <c r="K291" s="45"/>
      <c r="L291" s="95">
        <f t="shared" si="118"/>
        <v>0</v>
      </c>
      <c r="M291" s="230"/>
      <c r="N291" s="45"/>
      <c r="O291" s="91">
        <f t="shared" si="119"/>
        <v>0</v>
      </c>
      <c r="P291" s="291"/>
      <c r="Q291" s="297"/>
      <c r="R291" s="776"/>
    </row>
    <row r="292" spans="1:18" ht="24.75" hidden="1" thickTop="1" x14ac:dyDescent="0.25">
      <c r="A292" s="94" t="s">
        <v>288</v>
      </c>
      <c r="B292" s="29" t="s">
        <v>289</v>
      </c>
      <c r="C292" s="190">
        <f t="shared" si="95"/>
        <v>0</v>
      </c>
      <c r="D292" s="264"/>
      <c r="E292" s="45"/>
      <c r="F292" s="95">
        <f t="shared" si="116"/>
        <v>0</v>
      </c>
      <c r="G292" s="230"/>
      <c r="H292" s="45"/>
      <c r="I292" s="91">
        <f t="shared" si="117"/>
        <v>0</v>
      </c>
      <c r="J292" s="264"/>
      <c r="K292" s="45"/>
      <c r="L292" s="95">
        <f t="shared" si="118"/>
        <v>0</v>
      </c>
      <c r="M292" s="230"/>
      <c r="N292" s="45"/>
      <c r="O292" s="91">
        <f t="shared" si="119"/>
        <v>0</v>
      </c>
      <c r="P292" s="291"/>
      <c r="Q292" s="297"/>
      <c r="R292" s="776"/>
    </row>
    <row r="293" spans="1:18" ht="12.75" hidden="1" thickTop="1" x14ac:dyDescent="0.25">
      <c r="A293" s="94" t="s">
        <v>290</v>
      </c>
      <c r="B293" s="29" t="s">
        <v>291</v>
      </c>
      <c r="C293" s="190">
        <f t="shared" si="95"/>
        <v>0</v>
      </c>
      <c r="D293" s="264"/>
      <c r="E293" s="45"/>
      <c r="F293" s="95">
        <f t="shared" si="116"/>
        <v>0</v>
      </c>
      <c r="G293" s="230"/>
      <c r="H293" s="45"/>
      <c r="I293" s="91">
        <f t="shared" si="117"/>
        <v>0</v>
      </c>
      <c r="J293" s="264"/>
      <c r="K293" s="45"/>
      <c r="L293" s="95">
        <f t="shared" si="118"/>
        <v>0</v>
      </c>
      <c r="M293" s="230"/>
      <c r="N293" s="45"/>
      <c r="O293" s="91">
        <f t="shared" si="119"/>
        <v>0</v>
      </c>
      <c r="P293" s="291"/>
      <c r="Q293" s="297"/>
      <c r="R293" s="776"/>
    </row>
    <row r="294" spans="1:18" ht="24.75" hidden="1" thickTop="1" x14ac:dyDescent="0.25">
      <c r="A294" s="101" t="s">
        <v>292</v>
      </c>
      <c r="B294" s="102" t="s">
        <v>293</v>
      </c>
      <c r="C294" s="201">
        <f t="shared" si="95"/>
        <v>0</v>
      </c>
      <c r="D294" s="265"/>
      <c r="E294" s="84"/>
      <c r="F294" s="329">
        <f t="shared" si="116"/>
        <v>0</v>
      </c>
      <c r="G294" s="235"/>
      <c r="H294" s="84"/>
      <c r="I294" s="156">
        <f t="shared" si="117"/>
        <v>0</v>
      </c>
      <c r="J294" s="265"/>
      <c r="K294" s="84"/>
      <c r="L294" s="329">
        <f t="shared" si="118"/>
        <v>0</v>
      </c>
      <c r="M294" s="235"/>
      <c r="N294" s="84"/>
      <c r="O294" s="156">
        <f t="shared" si="119"/>
        <v>0</v>
      </c>
      <c r="P294" s="294"/>
      <c r="Q294" s="297"/>
      <c r="R294" s="776"/>
    </row>
    <row r="295" spans="1:18" s="19" customFormat="1" ht="13.5" hidden="1" thickTop="1" thickBot="1" x14ac:dyDescent="0.3">
      <c r="A295" s="118" t="s">
        <v>294</v>
      </c>
      <c r="B295" s="118" t="s">
        <v>295</v>
      </c>
      <c r="C295" s="206">
        <f t="shared" si="95"/>
        <v>0</v>
      </c>
      <c r="D295" s="267"/>
      <c r="E295" s="119"/>
      <c r="F295" s="115">
        <f t="shared" si="116"/>
        <v>0</v>
      </c>
      <c r="G295" s="243"/>
      <c r="H295" s="119"/>
      <c r="I295" s="126">
        <f t="shared" si="117"/>
        <v>0</v>
      </c>
      <c r="J295" s="267"/>
      <c r="K295" s="119"/>
      <c r="L295" s="115">
        <f t="shared" si="118"/>
        <v>0</v>
      </c>
      <c r="M295" s="243"/>
      <c r="N295" s="119"/>
      <c r="O295" s="126">
        <f t="shared" si="119"/>
        <v>0</v>
      </c>
      <c r="P295" s="296"/>
      <c r="Q295" s="182"/>
      <c r="R295" s="776"/>
    </row>
    <row r="296" spans="1:18" s="19" customFormat="1" ht="48.75" hidden="1" thickTop="1" x14ac:dyDescent="0.25">
      <c r="A296" s="116" t="s">
        <v>296</v>
      </c>
      <c r="B296" s="104" t="s">
        <v>297</v>
      </c>
      <c r="C296" s="207">
        <f t="shared" si="95"/>
        <v>0</v>
      </c>
      <c r="D296" s="268"/>
      <c r="E296" s="180"/>
      <c r="F296" s="175">
        <f t="shared" si="116"/>
        <v>0</v>
      </c>
      <c r="G296" s="234"/>
      <c r="H296" s="80"/>
      <c r="I296" s="123">
        <f t="shared" si="117"/>
        <v>0</v>
      </c>
      <c r="J296" s="248"/>
      <c r="K296" s="80"/>
      <c r="L296" s="175">
        <f t="shared" si="118"/>
        <v>0</v>
      </c>
      <c r="M296" s="234"/>
      <c r="N296" s="80"/>
      <c r="O296" s="123">
        <f t="shared" si="119"/>
        <v>0</v>
      </c>
      <c r="P296" s="293"/>
      <c r="Q296" s="182"/>
      <c r="R296" s="776"/>
    </row>
    <row r="297" spans="1:18" ht="12.75" thickTop="1" x14ac:dyDescent="0.25">
      <c r="A297" s="1"/>
      <c r="B297" s="1"/>
      <c r="C297" s="1"/>
      <c r="D297" s="1"/>
      <c r="E297" s="1"/>
      <c r="F297" s="1"/>
      <c r="G297" s="1"/>
      <c r="H297" s="1"/>
      <c r="I297" s="1"/>
      <c r="J297" s="1"/>
      <c r="K297" s="1"/>
      <c r="L297" s="1"/>
      <c r="M297" s="1"/>
      <c r="N297" s="1"/>
      <c r="O297" s="1"/>
    </row>
    <row r="298" spans="1:18" x14ac:dyDescent="0.25">
      <c r="A298" s="1"/>
      <c r="B298" s="1"/>
      <c r="C298" s="1"/>
      <c r="D298" s="1"/>
      <c r="E298" s="1"/>
      <c r="F298" s="1"/>
      <c r="G298" s="1"/>
      <c r="H298" s="1"/>
      <c r="I298" s="1"/>
      <c r="J298" s="1"/>
      <c r="K298" s="1"/>
      <c r="L298" s="1"/>
      <c r="M298" s="1"/>
      <c r="N298" s="1"/>
      <c r="O298" s="1"/>
    </row>
    <row r="299" spans="1:18" x14ac:dyDescent="0.25">
      <c r="A299" s="1"/>
      <c r="B299" s="1"/>
      <c r="C299" s="1"/>
      <c r="D299" s="1"/>
      <c r="E299" s="1"/>
      <c r="F299" s="1"/>
      <c r="G299" s="1"/>
      <c r="H299" s="1"/>
      <c r="I299" s="1"/>
      <c r="J299" s="1"/>
      <c r="K299" s="1"/>
      <c r="L299" s="1"/>
      <c r="M299" s="1"/>
      <c r="N299" s="1"/>
      <c r="O299" s="1"/>
    </row>
    <row r="300" spans="1:18" x14ac:dyDescent="0.25">
      <c r="A300" s="1"/>
      <c r="B300" s="1"/>
      <c r="C300" s="1"/>
      <c r="D300" s="1"/>
      <c r="E300" s="1"/>
      <c r="F300" s="1"/>
      <c r="G300" s="1"/>
      <c r="H300" s="1"/>
      <c r="I300" s="1"/>
      <c r="J300" s="1"/>
      <c r="K300" s="1"/>
      <c r="L300" s="1"/>
      <c r="M300" s="1"/>
      <c r="N300" s="1"/>
      <c r="O300" s="1"/>
    </row>
    <row r="301" spans="1:18" x14ac:dyDescent="0.25">
      <c r="A301" s="1"/>
      <c r="B301" s="1"/>
      <c r="C301" s="1"/>
      <c r="D301" s="1"/>
      <c r="E301" s="1"/>
      <c r="F301" s="1"/>
      <c r="G301" s="1"/>
      <c r="H301" s="1"/>
      <c r="I301" s="1"/>
      <c r="J301" s="1"/>
      <c r="K301" s="1"/>
      <c r="L301" s="1"/>
      <c r="M301" s="1"/>
      <c r="N301" s="1"/>
      <c r="O301" s="1"/>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AhKHTZXJjIQAoHc5Vn9HkVvHLmK7SgKQQcRdiEHkNXXFsRHey8WmRA/sFqSykkVeiCR8uTJlqPSabi/4YQ/kg==" saltValue="afI37m3ZoHpnmTO8qKO1cw==" spinCount="100000" sheet="1" objects="1" scenarios="1" formatCells="0" formatColumns="0" formatRows="0"/>
  <autoFilter ref="A18:P296">
    <filterColumn colId="2">
      <filters blank="1">
        <filter val="1 244"/>
        <filter val="1 500"/>
        <filter val="1 700"/>
        <filter val="1 744"/>
        <filter val="100"/>
        <filter val="11 458"/>
        <filter val="115"/>
        <filter val="126"/>
        <filter val="142"/>
        <filter val="2 278"/>
        <filter val="2 628"/>
        <filter val="200"/>
        <filter val="24"/>
        <filter val="24 816"/>
        <filter val="256"/>
        <filter val="284"/>
        <filter val="32 786"/>
        <filter val="336"/>
        <filter val="350"/>
        <filter val="4 281"/>
        <filter val="4 431"/>
        <filter val="41 205"/>
        <filter val="5 342"/>
        <filter val="5 706"/>
        <filter val="5 752"/>
        <filter val="500"/>
        <filter val="52 663"/>
        <filter val="521"/>
        <filter val="620"/>
        <filter val="7 898"/>
        <filter val="750"/>
        <filter val="8 419"/>
      </filters>
    </filterColumn>
  </autoFilter>
  <mergeCells count="32">
    <mergeCell ref="C6:P6"/>
    <mergeCell ref="C7:P7"/>
    <mergeCell ref="C8:P8"/>
    <mergeCell ref="C9:P9"/>
    <mergeCell ref="A1:O1"/>
    <mergeCell ref="A2:P2"/>
    <mergeCell ref="C3:P3"/>
    <mergeCell ref="C4:P4"/>
    <mergeCell ref="C5:P5"/>
    <mergeCell ref="C10:P10"/>
    <mergeCell ref="C11:P11"/>
    <mergeCell ref="C13:P13"/>
    <mergeCell ref="A15:A17"/>
    <mergeCell ref="B15:B17"/>
    <mergeCell ref="C15:O15"/>
    <mergeCell ref="C16:C17"/>
    <mergeCell ref="D16:D17"/>
    <mergeCell ref="E16:E17"/>
    <mergeCell ref="F16:F17"/>
    <mergeCell ref="C12:P12"/>
    <mergeCell ref="P16:P17"/>
    <mergeCell ref="L16:L17"/>
    <mergeCell ref="M16:M17"/>
    <mergeCell ref="N16:N17"/>
    <mergeCell ref="O16:O17"/>
    <mergeCell ref="A285:B285"/>
    <mergeCell ref="A286:B286"/>
    <mergeCell ref="I16:I17"/>
    <mergeCell ref="J16:J17"/>
    <mergeCell ref="K16:K17"/>
    <mergeCell ref="G16:G17"/>
    <mergeCell ref="H16:H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65.pielikums Jūrmalas pilsētas domes
2017.gada 9.jūnija saistošajiem noteikumiem Nr.21
(protokols Nr.10, 2.punkts)</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4" sqref="T4"/>
    </sheetView>
  </sheetViews>
  <sheetFormatPr defaultRowHeight="12" outlineLevelCol="1" x14ac:dyDescent="0.25"/>
  <cols>
    <col min="1" max="1" width="10.42578125" style="6" customWidth="1"/>
    <col min="2" max="2" width="33.5703125" style="6" customWidth="1"/>
    <col min="3" max="3" width="8" style="6" customWidth="1"/>
    <col min="4" max="4" width="8"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847</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535</v>
      </c>
      <c r="D6" s="1293"/>
      <c r="E6" s="1293"/>
      <c r="F6" s="1293"/>
      <c r="G6" s="1293"/>
      <c r="H6" s="1293"/>
      <c r="I6" s="1293"/>
      <c r="J6" s="1293"/>
      <c r="K6" s="1293"/>
      <c r="L6" s="1293"/>
      <c r="M6" s="1293"/>
      <c r="N6" s="1293"/>
      <c r="O6" s="1293"/>
      <c r="P6" s="1294"/>
      <c r="Q6" s="297"/>
    </row>
    <row r="7" spans="1:17" ht="25.5" customHeight="1" x14ac:dyDescent="0.25">
      <c r="A7" s="2" t="s">
        <v>4</v>
      </c>
      <c r="B7" s="3"/>
      <c r="C7" s="1318" t="s">
        <v>698</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527</v>
      </c>
      <c r="D9" s="1293"/>
      <c r="E9" s="1293"/>
      <c r="F9" s="1293"/>
      <c r="G9" s="1293"/>
      <c r="H9" s="1293"/>
      <c r="I9" s="1293"/>
      <c r="J9" s="1293"/>
      <c r="K9" s="1293"/>
      <c r="L9" s="1293"/>
      <c r="M9" s="1293"/>
      <c r="N9" s="1293"/>
      <c r="O9" s="1293"/>
      <c r="P9" s="1294"/>
      <c r="Q9" s="297"/>
    </row>
    <row r="10" spans="1:17" ht="12.75" customHeight="1" x14ac:dyDescent="0.25">
      <c r="A10" s="2"/>
      <c r="B10" s="3" t="s">
        <v>7</v>
      </c>
      <c r="C10" s="1293" t="s">
        <v>970</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3466875</v>
      </c>
      <c r="D20" s="128">
        <f>SUM(D21,D24,D25,D41,D42)</f>
        <v>2485655</v>
      </c>
      <c r="E20" s="269">
        <f>SUM(E21,E24,E25,E41,E42)</f>
        <v>84220</v>
      </c>
      <c r="F20" s="888">
        <f>SUM(F21,F24,F25,F41,F42)</f>
        <v>2569875</v>
      </c>
      <c r="G20" s="210">
        <f>SUM(G21,G24,G42)</f>
        <v>897000</v>
      </c>
      <c r="H20" s="269">
        <f>SUM(H21,H24,H42)</f>
        <v>0</v>
      </c>
      <c r="I20" s="888">
        <f>SUM(I21,I24,I42)</f>
        <v>897000</v>
      </c>
      <c r="J20" s="128">
        <f>SUM(J21,J26,J42)</f>
        <v>0</v>
      </c>
      <c r="K20" s="22">
        <f>SUM(K21,K26,K42)</f>
        <v>0</v>
      </c>
      <c r="L20" s="161">
        <f>SUM(L21,L26,L42)</f>
        <v>0</v>
      </c>
      <c r="M20" s="210">
        <f>SUM(M21,M44)</f>
        <v>0</v>
      </c>
      <c r="N20" s="22">
        <f>SUM(N21,N44)</f>
        <v>0</v>
      </c>
      <c r="O20" s="269">
        <f>SUM(O21,O44)</f>
        <v>0</v>
      </c>
      <c r="P20" s="302"/>
      <c r="Q20" s="182"/>
    </row>
    <row r="21" spans="1:17" ht="12.75" hidden="1" thickTop="1" x14ac:dyDescent="0.25">
      <c r="A21" s="23"/>
      <c r="B21" s="24" t="s">
        <v>21</v>
      </c>
      <c r="C21" s="184">
        <f>SUM(F21,I21,L21,O21)</f>
        <v>0</v>
      </c>
      <c r="D21" s="129">
        <f t="shared" ref="D21:O21" si="0">SUM(D22:D23)</f>
        <v>0</v>
      </c>
      <c r="E21" s="25">
        <f t="shared" si="0"/>
        <v>0</v>
      </c>
      <c r="F21" s="162">
        <f t="shared" si="0"/>
        <v>0</v>
      </c>
      <c r="G21" s="211">
        <f t="shared" si="0"/>
        <v>0</v>
      </c>
      <c r="H21" s="25">
        <f t="shared" si="0"/>
        <v>0</v>
      </c>
      <c r="I21" s="270">
        <f t="shared" si="0"/>
        <v>0</v>
      </c>
      <c r="J21" s="129">
        <f t="shared" si="0"/>
        <v>0</v>
      </c>
      <c r="K21" s="25">
        <f t="shared" si="0"/>
        <v>0</v>
      </c>
      <c r="L21" s="162">
        <f t="shared" si="0"/>
        <v>0</v>
      </c>
      <c r="M21" s="211">
        <f t="shared" si="0"/>
        <v>0</v>
      </c>
      <c r="N21" s="25">
        <f t="shared" si="0"/>
        <v>0</v>
      </c>
      <c r="O21" s="270">
        <f t="shared" si="0"/>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ht="12.75" hidden="1" thickTop="1" x14ac:dyDescent="0.25">
      <c r="A23" s="29"/>
      <c r="B23" s="30" t="s">
        <v>23</v>
      </c>
      <c r="C23" s="186">
        <f>SUM(F23,I23,L23,O23)</f>
        <v>0</v>
      </c>
      <c r="D23" s="246"/>
      <c r="E23" s="31"/>
      <c r="F23" s="326">
        <f>D23+E23</f>
        <v>0</v>
      </c>
      <c r="G23" s="213"/>
      <c r="H23" s="31"/>
      <c r="I23" s="146">
        <f>G23+H23</f>
        <v>0</v>
      </c>
      <c r="J23" s="246"/>
      <c r="K23" s="31"/>
      <c r="L23" s="326">
        <f>J23+K23</f>
        <v>0</v>
      </c>
      <c r="M23" s="213"/>
      <c r="N23" s="31"/>
      <c r="O23" s="146">
        <f>M23+N23</f>
        <v>0</v>
      </c>
      <c r="P23" s="368"/>
      <c r="Q23" s="297"/>
    </row>
    <row r="24" spans="1:17" s="19" customFormat="1" ht="25.5" thickTop="1" thickBot="1" x14ac:dyDescent="0.3">
      <c r="A24" s="32">
        <v>19300</v>
      </c>
      <c r="B24" s="32" t="s">
        <v>24</v>
      </c>
      <c r="C24" s="187">
        <f>SUM(F24,I24)</f>
        <v>3466875</v>
      </c>
      <c r="D24" s="247">
        <f>2525687-23934-16098</f>
        <v>2485655</v>
      </c>
      <c r="E24" s="697">
        <f>-10000+4840+77600+11780</f>
        <v>84220</v>
      </c>
      <c r="F24" s="889">
        <f>D24+E24</f>
        <v>2569875</v>
      </c>
      <c r="G24" s="214">
        <f>G50</f>
        <v>897000</v>
      </c>
      <c r="H24" s="697"/>
      <c r="I24" s="889">
        <f>G24+H24</f>
        <v>897000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24.75" hidden="1" thickTop="1" x14ac:dyDescent="0.25">
      <c r="A26" s="35">
        <v>21300</v>
      </c>
      <c r="B26" s="35" t="s">
        <v>27</v>
      </c>
      <c r="C26" s="188">
        <f t="shared" ref="C26:C40" si="1">SUM(L26)</f>
        <v>0</v>
      </c>
      <c r="D26" s="249" t="s">
        <v>25</v>
      </c>
      <c r="E26" s="37" t="s">
        <v>25</v>
      </c>
      <c r="F26" s="164" t="s">
        <v>25</v>
      </c>
      <c r="G26" s="215" t="s">
        <v>25</v>
      </c>
      <c r="H26" s="37" t="s">
        <v>25</v>
      </c>
      <c r="I26" s="122" t="s">
        <v>25</v>
      </c>
      <c r="J26" s="130">
        <f>SUM(J27,J31,J33,J36)</f>
        <v>0</v>
      </c>
      <c r="K26" s="38">
        <f>SUM(K27,K31,K33,K36)</f>
        <v>0</v>
      </c>
      <c r="L26" s="175">
        <f>SUM(L27,L31,L33,L36)</f>
        <v>0</v>
      </c>
      <c r="M26" s="280" t="s">
        <v>25</v>
      </c>
      <c r="N26" s="122" t="s">
        <v>25</v>
      </c>
      <c r="O26" s="122" t="s">
        <v>25</v>
      </c>
      <c r="P26" s="304"/>
      <c r="Q26" s="182"/>
    </row>
    <row r="27" spans="1:17" s="19" customFormat="1" ht="12.75" hidden="1" thickTop="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t="12.75" hidden="1" thickTop="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t="12.75" hidden="1" thickTop="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12.75" hidden="1" thickTop="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24.75" hidden="1" thickTop="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24.75" hidden="1" thickTop="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t="12.75" hidden="1" thickTop="1" x14ac:dyDescent="0.25">
      <c r="A33" s="39">
        <v>21380</v>
      </c>
      <c r="B33" s="35" t="s">
        <v>34</v>
      </c>
      <c r="C33" s="188">
        <f t="shared" si="1"/>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c r="Q33" s="182"/>
    </row>
    <row r="34" spans="1:17" ht="12.75" hidden="1" thickTop="1" x14ac:dyDescent="0.25">
      <c r="A34" s="27">
        <v>21381</v>
      </c>
      <c r="B34" s="40" t="s">
        <v>35</v>
      </c>
      <c r="C34" s="189">
        <f t="shared" si="1"/>
        <v>0</v>
      </c>
      <c r="D34" s="250" t="s">
        <v>25</v>
      </c>
      <c r="E34" s="41" t="s">
        <v>25</v>
      </c>
      <c r="F34" s="165" t="s">
        <v>25</v>
      </c>
      <c r="G34" s="216" t="s">
        <v>25</v>
      </c>
      <c r="H34" s="41" t="s">
        <v>25</v>
      </c>
      <c r="I34" s="148" t="s">
        <v>25</v>
      </c>
      <c r="J34" s="564"/>
      <c r="K34" s="320"/>
      <c r="L34" s="176">
        <f>J34+K34</f>
        <v>0</v>
      </c>
      <c r="M34" s="281" t="s">
        <v>25</v>
      </c>
      <c r="N34" s="148" t="s">
        <v>25</v>
      </c>
      <c r="O34" s="148" t="s">
        <v>25</v>
      </c>
      <c r="P34" s="305"/>
      <c r="Q34" s="297"/>
    </row>
    <row r="35" spans="1:17" ht="12.75" hidden="1" thickTop="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75" hidden="1" thickTop="1" x14ac:dyDescent="0.25">
      <c r="A36" s="39">
        <v>21390</v>
      </c>
      <c r="B36" s="35" t="s">
        <v>37</v>
      </c>
      <c r="C36" s="188">
        <f t="shared" si="1"/>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304"/>
      <c r="Q36" s="182"/>
    </row>
    <row r="37" spans="1:17" ht="24.75" hidden="1" thickTop="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t="12.75" hidden="1" thickTop="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t="12.75" hidden="1" thickTop="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12.75" hidden="1" thickTop="1" x14ac:dyDescent="0.25">
      <c r="A40" s="30">
        <v>21399</v>
      </c>
      <c r="B40" s="43" t="s">
        <v>41</v>
      </c>
      <c r="C40" s="190">
        <f t="shared" si="1"/>
        <v>0</v>
      </c>
      <c r="D40" s="251" t="s">
        <v>25</v>
      </c>
      <c r="E40" s="44" t="s">
        <v>25</v>
      </c>
      <c r="F40" s="166" t="s">
        <v>25</v>
      </c>
      <c r="G40" s="217" t="s">
        <v>25</v>
      </c>
      <c r="H40" s="44" t="s">
        <v>25</v>
      </c>
      <c r="I40" s="149" t="s">
        <v>25</v>
      </c>
      <c r="J40" s="565"/>
      <c r="K40" s="321"/>
      <c r="L40" s="95">
        <f>J40+K40</f>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75" hidden="1" thickTop="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t="12.75" hidden="1" thickTop="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12.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75" hidden="1" thickTop="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75" hidden="1" thickTop="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ht="12.75" thickTop="1"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3466875</v>
      </c>
      <c r="D49" s="134">
        <f t="shared" ref="D49:O49" si="4">SUM(D50,D281)</f>
        <v>2485655</v>
      </c>
      <c r="E49" s="117">
        <f t="shared" si="4"/>
        <v>84220</v>
      </c>
      <c r="F49" s="894">
        <f t="shared" si="4"/>
        <v>2569875</v>
      </c>
      <c r="G49" s="224">
        <f t="shared" si="4"/>
        <v>897000</v>
      </c>
      <c r="H49" s="117">
        <f t="shared" si="4"/>
        <v>0</v>
      </c>
      <c r="I49" s="894">
        <f t="shared" si="4"/>
        <v>897000</v>
      </c>
      <c r="J49" s="134">
        <f t="shared" si="4"/>
        <v>0</v>
      </c>
      <c r="K49" s="64">
        <f t="shared" si="4"/>
        <v>0</v>
      </c>
      <c r="L49" s="169">
        <f t="shared" si="4"/>
        <v>0</v>
      </c>
      <c r="M49" s="224">
        <f t="shared" si="4"/>
        <v>0</v>
      </c>
      <c r="N49" s="64">
        <f t="shared" si="4"/>
        <v>0</v>
      </c>
      <c r="O49" s="117">
        <f t="shared" si="4"/>
        <v>0</v>
      </c>
      <c r="P49" s="310"/>
      <c r="Q49" s="182"/>
    </row>
    <row r="50" spans="1:17" s="19" customFormat="1" ht="36.75" thickTop="1" x14ac:dyDescent="0.25">
      <c r="A50" s="65"/>
      <c r="B50" s="66" t="s">
        <v>50</v>
      </c>
      <c r="C50" s="198">
        <f t="shared" si="3"/>
        <v>3466875</v>
      </c>
      <c r="D50" s="135">
        <f t="shared" ref="D50:O50" si="5">SUM(D51,D193)</f>
        <v>2485655</v>
      </c>
      <c r="E50" s="274">
        <f t="shared" si="5"/>
        <v>84220</v>
      </c>
      <c r="F50" s="895">
        <f t="shared" si="5"/>
        <v>2569875</v>
      </c>
      <c r="G50" s="225">
        <f t="shared" si="5"/>
        <v>897000</v>
      </c>
      <c r="H50" s="274">
        <f t="shared" si="5"/>
        <v>0</v>
      </c>
      <c r="I50" s="895">
        <f t="shared" si="5"/>
        <v>897000</v>
      </c>
      <c r="J50" s="135">
        <f t="shared" si="5"/>
        <v>0</v>
      </c>
      <c r="K50" s="67">
        <f t="shared" si="5"/>
        <v>0</v>
      </c>
      <c r="L50" s="170">
        <f t="shared" si="5"/>
        <v>0</v>
      </c>
      <c r="M50" s="225">
        <f t="shared" si="5"/>
        <v>0</v>
      </c>
      <c r="N50" s="67">
        <f t="shared" si="5"/>
        <v>0</v>
      </c>
      <c r="O50" s="274">
        <f t="shared" si="5"/>
        <v>0</v>
      </c>
      <c r="P50" s="311"/>
      <c r="Q50" s="182"/>
    </row>
    <row r="51" spans="1:17" s="19" customFormat="1" ht="24" x14ac:dyDescent="0.25">
      <c r="A51" s="68"/>
      <c r="B51" s="16" t="s">
        <v>51</v>
      </c>
      <c r="C51" s="199">
        <f t="shared" si="3"/>
        <v>189923</v>
      </c>
      <c r="D51" s="136">
        <f t="shared" ref="D51:O51" si="6">SUM(D52,D74,D172,D186)</f>
        <v>173303</v>
      </c>
      <c r="E51" s="275">
        <f t="shared" si="6"/>
        <v>16620</v>
      </c>
      <c r="F51" s="896">
        <f t="shared" si="6"/>
        <v>189923</v>
      </c>
      <c r="G51" s="226">
        <f t="shared" si="6"/>
        <v>0</v>
      </c>
      <c r="H51" s="275">
        <f t="shared" si="6"/>
        <v>0</v>
      </c>
      <c r="I51" s="896">
        <f t="shared" si="6"/>
        <v>0</v>
      </c>
      <c r="J51" s="136">
        <f t="shared" si="6"/>
        <v>0</v>
      </c>
      <c r="K51" s="69">
        <f t="shared" si="6"/>
        <v>0</v>
      </c>
      <c r="L51" s="171">
        <f t="shared" si="6"/>
        <v>0</v>
      </c>
      <c r="M51" s="226">
        <f t="shared" si="6"/>
        <v>0</v>
      </c>
      <c r="N51" s="69">
        <f t="shared" si="6"/>
        <v>0</v>
      </c>
      <c r="O51" s="275">
        <f t="shared" si="6"/>
        <v>0</v>
      </c>
      <c r="P51" s="312"/>
      <c r="Q51" s="182"/>
    </row>
    <row r="52" spans="1:17" s="19" customFormat="1" hidden="1" x14ac:dyDescent="0.25">
      <c r="A52" s="70">
        <v>1000</v>
      </c>
      <c r="B52" s="70" t="s">
        <v>52</v>
      </c>
      <c r="C52" s="200">
        <f t="shared" si="3"/>
        <v>0</v>
      </c>
      <c r="D52" s="137">
        <f t="shared" ref="D52:O52" si="7">SUM(D53,D66)</f>
        <v>0</v>
      </c>
      <c r="E52" s="71">
        <f t="shared" si="7"/>
        <v>0</v>
      </c>
      <c r="F52" s="172">
        <f t="shared" si="7"/>
        <v>0</v>
      </c>
      <c r="G52" s="227">
        <f t="shared" si="7"/>
        <v>0</v>
      </c>
      <c r="H52" s="71">
        <f t="shared" si="7"/>
        <v>0</v>
      </c>
      <c r="I52" s="125">
        <f t="shared" si="7"/>
        <v>0</v>
      </c>
      <c r="J52" s="137">
        <f t="shared" si="7"/>
        <v>0</v>
      </c>
      <c r="K52" s="71">
        <f t="shared" si="7"/>
        <v>0</v>
      </c>
      <c r="L52" s="172">
        <f t="shared" si="7"/>
        <v>0</v>
      </c>
      <c r="M52" s="227">
        <f t="shared" si="7"/>
        <v>0</v>
      </c>
      <c r="N52" s="71">
        <f t="shared" si="7"/>
        <v>0</v>
      </c>
      <c r="O52" s="125">
        <f t="shared" si="7"/>
        <v>0</v>
      </c>
      <c r="P52" s="313"/>
      <c r="Q52" s="182"/>
    </row>
    <row r="53" spans="1:17" hidden="1" x14ac:dyDescent="0.25">
      <c r="A53" s="35">
        <v>1100</v>
      </c>
      <c r="B53" s="72" t="s">
        <v>53</v>
      </c>
      <c r="C53" s="188">
        <f t="shared" si="3"/>
        <v>0</v>
      </c>
      <c r="D53" s="130">
        <f t="shared" ref="D53:O53" si="8">SUM(D54,D57,D65)</f>
        <v>0</v>
      </c>
      <c r="E53" s="38">
        <f t="shared" si="8"/>
        <v>0</v>
      </c>
      <c r="F53" s="175">
        <f t="shared" si="8"/>
        <v>0</v>
      </c>
      <c r="G53" s="228">
        <f t="shared" si="8"/>
        <v>0</v>
      </c>
      <c r="H53" s="38">
        <f t="shared" si="8"/>
        <v>0</v>
      </c>
      <c r="I53" s="123">
        <f t="shared" si="8"/>
        <v>0</v>
      </c>
      <c r="J53" s="130">
        <f t="shared" si="8"/>
        <v>0</v>
      </c>
      <c r="K53" s="38">
        <f t="shared" si="8"/>
        <v>0</v>
      </c>
      <c r="L53" s="175">
        <f t="shared" si="8"/>
        <v>0</v>
      </c>
      <c r="M53" s="228">
        <f t="shared" si="8"/>
        <v>0</v>
      </c>
      <c r="N53" s="38">
        <f t="shared" si="8"/>
        <v>0</v>
      </c>
      <c r="O53" s="123">
        <f t="shared" si="8"/>
        <v>0</v>
      </c>
      <c r="P53" s="314"/>
      <c r="Q53" s="297"/>
    </row>
    <row r="54" spans="1:17" hidden="1" x14ac:dyDescent="0.25">
      <c r="A54" s="73">
        <v>1110</v>
      </c>
      <c r="B54" s="58" t="s">
        <v>54</v>
      </c>
      <c r="C54" s="195">
        <f t="shared" si="3"/>
        <v>0</v>
      </c>
      <c r="D54" s="86">
        <f t="shared" ref="D54:O54" si="9">SUM(D55:D56)</f>
        <v>0</v>
      </c>
      <c r="E54" s="74">
        <f t="shared" si="9"/>
        <v>0</v>
      </c>
      <c r="F54" s="174">
        <f t="shared" si="9"/>
        <v>0</v>
      </c>
      <c r="G54" s="229">
        <f t="shared" si="9"/>
        <v>0</v>
      </c>
      <c r="H54" s="74">
        <f t="shared" si="9"/>
        <v>0</v>
      </c>
      <c r="I54" s="154">
        <f t="shared" si="9"/>
        <v>0</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v>0</v>
      </c>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3"/>
        <v>0</v>
      </c>
      <c r="D56" s="264">
        <v>0</v>
      </c>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3"/>
        <v>0</v>
      </c>
      <c r="D57" s="132">
        <f t="shared" ref="D57:O57" si="10">SUM(D58:D64)</f>
        <v>0</v>
      </c>
      <c r="E57" s="76">
        <f t="shared" si="10"/>
        <v>0</v>
      </c>
      <c r="F57" s="95">
        <f t="shared" si="10"/>
        <v>0</v>
      </c>
      <c r="G57" s="231">
        <f t="shared" si="10"/>
        <v>0</v>
      </c>
      <c r="H57" s="76">
        <f t="shared" si="10"/>
        <v>0</v>
      </c>
      <c r="I57" s="91">
        <f t="shared" si="10"/>
        <v>0</v>
      </c>
      <c r="J57" s="132">
        <f t="shared" si="10"/>
        <v>0</v>
      </c>
      <c r="K57" s="76">
        <f t="shared" si="10"/>
        <v>0</v>
      </c>
      <c r="L57" s="95">
        <f t="shared" si="10"/>
        <v>0</v>
      </c>
      <c r="M57" s="231">
        <f t="shared" si="10"/>
        <v>0</v>
      </c>
      <c r="N57" s="76">
        <f t="shared" si="10"/>
        <v>0</v>
      </c>
      <c r="O57" s="91">
        <f t="shared" si="10"/>
        <v>0</v>
      </c>
      <c r="P57" s="291"/>
      <c r="Q57" s="297"/>
    </row>
    <row r="58" spans="1:17" hidden="1" x14ac:dyDescent="0.25">
      <c r="A58" s="30">
        <v>1141</v>
      </c>
      <c r="B58" s="43" t="s">
        <v>58</v>
      </c>
      <c r="C58" s="190">
        <f t="shared" si="3"/>
        <v>0</v>
      </c>
      <c r="D58" s="264">
        <v>0</v>
      </c>
      <c r="E58" s="45"/>
      <c r="F58" s="95">
        <f t="shared" ref="F58:F65" si="11">D58+E58</f>
        <v>0</v>
      </c>
      <c r="G58" s="230"/>
      <c r="H58" s="45"/>
      <c r="I58" s="91">
        <f t="shared" ref="I58:I65" si="12">G58+H58</f>
        <v>0</v>
      </c>
      <c r="J58" s="264"/>
      <c r="K58" s="45"/>
      <c r="L58" s="95">
        <f t="shared" ref="L58:L65" si="13">J58+K58</f>
        <v>0</v>
      </c>
      <c r="M58" s="230"/>
      <c r="N58" s="45"/>
      <c r="O58" s="91">
        <f t="shared" ref="O58:O65" si="14">M58+N58</f>
        <v>0</v>
      </c>
      <c r="P58" s="291"/>
      <c r="Q58" s="297"/>
    </row>
    <row r="59" spans="1:17" ht="24.75" hidden="1" customHeight="1" x14ac:dyDescent="0.25">
      <c r="A59" s="30">
        <v>1142</v>
      </c>
      <c r="B59" s="43" t="s">
        <v>59</v>
      </c>
      <c r="C59" s="190">
        <f t="shared" si="3"/>
        <v>0</v>
      </c>
      <c r="D59" s="264">
        <v>0</v>
      </c>
      <c r="E59" s="45"/>
      <c r="F59" s="95">
        <f t="shared" si="11"/>
        <v>0</v>
      </c>
      <c r="G59" s="230"/>
      <c r="H59" s="45"/>
      <c r="I59" s="91">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v>0</v>
      </c>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v>0</v>
      </c>
      <c r="E61" s="45"/>
      <c r="F61" s="95">
        <f t="shared" si="11"/>
        <v>0</v>
      </c>
      <c r="G61" s="230"/>
      <c r="H61" s="45"/>
      <c r="I61" s="91">
        <f t="shared" si="12"/>
        <v>0</v>
      </c>
      <c r="J61" s="264"/>
      <c r="K61" s="45"/>
      <c r="L61" s="95">
        <f t="shared" si="13"/>
        <v>0</v>
      </c>
      <c r="M61" s="230"/>
      <c r="N61" s="45"/>
      <c r="O61" s="91">
        <f t="shared" si="14"/>
        <v>0</v>
      </c>
      <c r="P61" s="291"/>
      <c r="Q61" s="297"/>
    </row>
    <row r="62" spans="1:17" hidden="1" x14ac:dyDescent="0.25">
      <c r="A62" s="30">
        <v>1147</v>
      </c>
      <c r="B62" s="43" t="s">
        <v>62</v>
      </c>
      <c r="C62" s="190">
        <f t="shared" si="3"/>
        <v>0</v>
      </c>
      <c r="D62" s="264">
        <v>0</v>
      </c>
      <c r="E62" s="45"/>
      <c r="F62" s="95">
        <f t="shared" si="11"/>
        <v>0</v>
      </c>
      <c r="G62" s="230"/>
      <c r="H62" s="45"/>
      <c r="I62" s="91">
        <f t="shared" si="12"/>
        <v>0</v>
      </c>
      <c r="J62" s="264"/>
      <c r="K62" s="45"/>
      <c r="L62" s="95">
        <f t="shared" si="13"/>
        <v>0</v>
      </c>
      <c r="M62" s="230"/>
      <c r="N62" s="45"/>
      <c r="O62" s="91">
        <f t="shared" si="14"/>
        <v>0</v>
      </c>
      <c r="P62" s="291"/>
      <c r="Q62" s="297"/>
    </row>
    <row r="63" spans="1:17" hidden="1" x14ac:dyDescent="0.25">
      <c r="A63" s="30">
        <v>1148</v>
      </c>
      <c r="B63" s="43" t="s">
        <v>63</v>
      </c>
      <c r="C63" s="190">
        <f t="shared" si="3"/>
        <v>0</v>
      </c>
      <c r="D63" s="264">
        <v>0</v>
      </c>
      <c r="E63" s="45"/>
      <c r="F63" s="95">
        <f t="shared" si="11"/>
        <v>0</v>
      </c>
      <c r="G63" s="230"/>
      <c r="H63" s="45"/>
      <c r="I63" s="91">
        <f t="shared" si="12"/>
        <v>0</v>
      </c>
      <c r="J63" s="264"/>
      <c r="K63" s="45"/>
      <c r="L63" s="95">
        <f t="shared" si="13"/>
        <v>0</v>
      </c>
      <c r="M63" s="230"/>
      <c r="N63" s="45"/>
      <c r="O63" s="91">
        <f t="shared" si="14"/>
        <v>0</v>
      </c>
      <c r="P63" s="291"/>
      <c r="Q63" s="297"/>
    </row>
    <row r="64" spans="1:17" ht="24" hidden="1" x14ac:dyDescent="0.25">
      <c r="A64" s="30">
        <v>1149</v>
      </c>
      <c r="B64" s="43" t="s">
        <v>64</v>
      </c>
      <c r="C64" s="190">
        <f t="shared" si="3"/>
        <v>0</v>
      </c>
      <c r="D64" s="264">
        <v>0</v>
      </c>
      <c r="E64" s="45"/>
      <c r="F64" s="95">
        <f t="shared" si="11"/>
        <v>0</v>
      </c>
      <c r="G64" s="230"/>
      <c r="H64" s="45"/>
      <c r="I64" s="91">
        <f t="shared" si="12"/>
        <v>0</v>
      </c>
      <c r="J64" s="264"/>
      <c r="K64" s="45"/>
      <c r="L64" s="95">
        <f t="shared" si="13"/>
        <v>0</v>
      </c>
      <c r="M64" s="230"/>
      <c r="N64" s="45"/>
      <c r="O64" s="91">
        <f t="shared" si="14"/>
        <v>0</v>
      </c>
      <c r="P64" s="291"/>
      <c r="Q64" s="297"/>
    </row>
    <row r="65" spans="1:17" ht="24" hidden="1" x14ac:dyDescent="0.25">
      <c r="A65" s="73">
        <v>1150</v>
      </c>
      <c r="B65" s="58" t="s">
        <v>65</v>
      </c>
      <c r="C65" s="195">
        <f t="shared" si="3"/>
        <v>0</v>
      </c>
      <c r="D65" s="261">
        <v>0</v>
      </c>
      <c r="E65" s="77"/>
      <c r="F65" s="174">
        <f t="shared" si="11"/>
        <v>0</v>
      </c>
      <c r="G65" s="232"/>
      <c r="H65" s="77"/>
      <c r="I65" s="154">
        <f t="shared" si="12"/>
        <v>0</v>
      </c>
      <c r="J65" s="261"/>
      <c r="K65" s="77"/>
      <c r="L65" s="174">
        <f t="shared" si="13"/>
        <v>0</v>
      </c>
      <c r="M65" s="232"/>
      <c r="N65" s="77"/>
      <c r="O65" s="154">
        <f t="shared" si="14"/>
        <v>0</v>
      </c>
      <c r="P65" s="292"/>
      <c r="Q65" s="297"/>
    </row>
    <row r="66" spans="1:17" ht="36" hidden="1" x14ac:dyDescent="0.25">
      <c r="A66" s="35">
        <v>1200</v>
      </c>
      <c r="B66" s="72" t="s">
        <v>66</v>
      </c>
      <c r="C66" s="188">
        <f t="shared" si="3"/>
        <v>0</v>
      </c>
      <c r="D66" s="130">
        <f t="shared" ref="D66:O66" si="15">SUM(D67:D68)</f>
        <v>0</v>
      </c>
      <c r="E66" s="38">
        <f t="shared" si="15"/>
        <v>0</v>
      </c>
      <c r="F66" s="175">
        <f t="shared" si="15"/>
        <v>0</v>
      </c>
      <c r="G66" s="228">
        <f t="shared" si="15"/>
        <v>0</v>
      </c>
      <c r="H66" s="38">
        <f t="shared" si="15"/>
        <v>0</v>
      </c>
      <c r="I66" s="123">
        <f t="shared" si="15"/>
        <v>0</v>
      </c>
      <c r="J66" s="130">
        <f t="shared" si="15"/>
        <v>0</v>
      </c>
      <c r="K66" s="38">
        <f t="shared" si="15"/>
        <v>0</v>
      </c>
      <c r="L66" s="175">
        <f t="shared" si="15"/>
        <v>0</v>
      </c>
      <c r="M66" s="228">
        <f t="shared" si="15"/>
        <v>0</v>
      </c>
      <c r="N66" s="38">
        <f t="shared" si="15"/>
        <v>0</v>
      </c>
      <c r="O66" s="123">
        <f t="shared" si="15"/>
        <v>0</v>
      </c>
      <c r="P66" s="293"/>
      <c r="Q66" s="297"/>
    </row>
    <row r="67" spans="1:17" ht="24" hidden="1" x14ac:dyDescent="0.25">
      <c r="A67" s="1203">
        <v>1210</v>
      </c>
      <c r="B67" s="40" t="s">
        <v>67</v>
      </c>
      <c r="C67" s="189">
        <f t="shared" si="3"/>
        <v>0</v>
      </c>
      <c r="D67" s="263">
        <v>0</v>
      </c>
      <c r="E67" s="42"/>
      <c r="F67" s="176">
        <f>D67+E67</f>
        <v>0</v>
      </c>
      <c r="G67" s="220"/>
      <c r="H67" s="42"/>
      <c r="I67" s="90">
        <f>G67+H67</f>
        <v>0</v>
      </c>
      <c r="J67" s="263"/>
      <c r="K67" s="42"/>
      <c r="L67" s="176">
        <f>J67+K67</f>
        <v>0</v>
      </c>
      <c r="M67" s="220"/>
      <c r="N67" s="42"/>
      <c r="O67" s="90">
        <f>M67+N67</f>
        <v>0</v>
      </c>
      <c r="P67" s="290"/>
      <c r="Q67" s="297"/>
    </row>
    <row r="68" spans="1:17" ht="24" hidden="1" x14ac:dyDescent="0.25">
      <c r="A68" s="75">
        <v>1220</v>
      </c>
      <c r="B68" s="43" t="s">
        <v>68</v>
      </c>
      <c r="C68" s="190">
        <f t="shared" si="3"/>
        <v>0</v>
      </c>
      <c r="D68" s="132">
        <f t="shared" ref="D68:O68" si="16">SUM(D69:D73)</f>
        <v>0</v>
      </c>
      <c r="E68" s="76">
        <f t="shared" si="16"/>
        <v>0</v>
      </c>
      <c r="F68" s="95">
        <f t="shared" si="16"/>
        <v>0</v>
      </c>
      <c r="G68" s="231">
        <f t="shared" si="16"/>
        <v>0</v>
      </c>
      <c r="H68" s="76">
        <f t="shared" si="16"/>
        <v>0</v>
      </c>
      <c r="I68" s="91">
        <f t="shared" si="16"/>
        <v>0</v>
      </c>
      <c r="J68" s="132">
        <f t="shared" si="16"/>
        <v>0</v>
      </c>
      <c r="K68" s="76">
        <f t="shared" si="16"/>
        <v>0</v>
      </c>
      <c r="L68" s="95">
        <f t="shared" si="16"/>
        <v>0</v>
      </c>
      <c r="M68" s="231">
        <f t="shared" si="16"/>
        <v>0</v>
      </c>
      <c r="N68" s="76">
        <f t="shared" si="16"/>
        <v>0</v>
      </c>
      <c r="O68" s="91">
        <f t="shared" si="16"/>
        <v>0</v>
      </c>
      <c r="P68" s="291"/>
      <c r="Q68" s="297"/>
    </row>
    <row r="69" spans="1:17" ht="48" hidden="1" x14ac:dyDescent="0.25">
      <c r="A69" s="30">
        <v>1221</v>
      </c>
      <c r="B69" s="43" t="s">
        <v>69</v>
      </c>
      <c r="C69" s="190">
        <f t="shared" si="3"/>
        <v>0</v>
      </c>
      <c r="D69" s="264">
        <v>0</v>
      </c>
      <c r="E69" s="45"/>
      <c r="F69" s="95">
        <f>D69+E69</f>
        <v>0</v>
      </c>
      <c r="G69" s="230"/>
      <c r="H69" s="45"/>
      <c r="I69" s="91">
        <f>G69+H69</f>
        <v>0</v>
      </c>
      <c r="J69" s="264"/>
      <c r="K69" s="45"/>
      <c r="L69" s="95">
        <f>J69+K69</f>
        <v>0</v>
      </c>
      <c r="M69" s="230"/>
      <c r="N69" s="45"/>
      <c r="O69" s="91">
        <f>M69+N69</f>
        <v>0</v>
      </c>
      <c r="P69" s="291"/>
      <c r="Q69" s="297"/>
    </row>
    <row r="70" spans="1:17" hidden="1" x14ac:dyDescent="0.25">
      <c r="A70" s="30">
        <v>1223</v>
      </c>
      <c r="B70" s="43" t="s">
        <v>70</v>
      </c>
      <c r="C70" s="190">
        <f t="shared" si="3"/>
        <v>0</v>
      </c>
      <c r="D70" s="264">
        <v>0</v>
      </c>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v>0</v>
      </c>
      <c r="E71" s="45"/>
      <c r="F71" s="95">
        <f>D71+E71</f>
        <v>0</v>
      </c>
      <c r="G71" s="230"/>
      <c r="H71" s="45"/>
      <c r="I71" s="91">
        <f>G71+H71</f>
        <v>0</v>
      </c>
      <c r="J71" s="264"/>
      <c r="K71" s="45"/>
      <c r="L71" s="95">
        <f>J71+K71</f>
        <v>0</v>
      </c>
      <c r="M71" s="230"/>
      <c r="N71" s="45"/>
      <c r="O71" s="91">
        <f>M71+N71</f>
        <v>0</v>
      </c>
      <c r="P71" s="291"/>
      <c r="Q71" s="297"/>
    </row>
    <row r="72" spans="1:17" ht="24" hidden="1" x14ac:dyDescent="0.25">
      <c r="A72" s="30">
        <v>1227</v>
      </c>
      <c r="B72" s="43" t="s">
        <v>72</v>
      </c>
      <c r="C72" s="190">
        <f t="shared" si="3"/>
        <v>0</v>
      </c>
      <c r="D72" s="264">
        <v>0</v>
      </c>
      <c r="E72" s="45"/>
      <c r="F72" s="95">
        <f>D72+E72</f>
        <v>0</v>
      </c>
      <c r="G72" s="230"/>
      <c r="H72" s="45"/>
      <c r="I72" s="91">
        <f>G72+H72</f>
        <v>0</v>
      </c>
      <c r="J72" s="264"/>
      <c r="K72" s="45"/>
      <c r="L72" s="95">
        <f>J72+K72</f>
        <v>0</v>
      </c>
      <c r="M72" s="230"/>
      <c r="N72" s="45"/>
      <c r="O72" s="91">
        <f>M72+N72</f>
        <v>0</v>
      </c>
      <c r="P72" s="291"/>
      <c r="Q72" s="297"/>
    </row>
    <row r="73" spans="1:17" ht="48" hidden="1" x14ac:dyDescent="0.25">
      <c r="A73" s="30">
        <v>1228</v>
      </c>
      <c r="B73" s="43" t="s">
        <v>73</v>
      </c>
      <c r="C73" s="190">
        <f t="shared" si="3"/>
        <v>0</v>
      </c>
      <c r="D73" s="264">
        <v>0</v>
      </c>
      <c r="E73" s="45"/>
      <c r="F73" s="95">
        <f>D73+E73</f>
        <v>0</v>
      </c>
      <c r="G73" s="230"/>
      <c r="H73" s="45"/>
      <c r="I73" s="91">
        <f>G73+H73</f>
        <v>0</v>
      </c>
      <c r="J73" s="264"/>
      <c r="K73" s="45"/>
      <c r="L73" s="95">
        <f>J73+K73</f>
        <v>0</v>
      </c>
      <c r="M73" s="230"/>
      <c r="N73" s="45"/>
      <c r="O73" s="91">
        <f>M73+N73</f>
        <v>0</v>
      </c>
      <c r="P73" s="291"/>
      <c r="Q73" s="297"/>
    </row>
    <row r="74" spans="1:17" x14ac:dyDescent="0.25">
      <c r="A74" s="70">
        <v>2000</v>
      </c>
      <c r="B74" s="70" t="s">
        <v>74</v>
      </c>
      <c r="C74" s="200">
        <f t="shared" si="3"/>
        <v>189923</v>
      </c>
      <c r="D74" s="137">
        <f t="shared" ref="D74:O74" si="17">SUM(D75,D82,D129,D163,D164,D171)</f>
        <v>173303</v>
      </c>
      <c r="E74" s="125">
        <f t="shared" si="17"/>
        <v>16620</v>
      </c>
      <c r="F74" s="897">
        <f t="shared" si="17"/>
        <v>189923</v>
      </c>
      <c r="G74" s="227">
        <f t="shared" si="17"/>
        <v>0</v>
      </c>
      <c r="H74" s="125">
        <f t="shared" si="17"/>
        <v>0</v>
      </c>
      <c r="I74" s="897">
        <f t="shared" si="17"/>
        <v>0</v>
      </c>
      <c r="J74" s="137">
        <f t="shared" si="17"/>
        <v>0</v>
      </c>
      <c r="K74" s="71">
        <f t="shared" si="17"/>
        <v>0</v>
      </c>
      <c r="L74" s="172">
        <f t="shared" si="17"/>
        <v>0</v>
      </c>
      <c r="M74" s="227">
        <f t="shared" si="17"/>
        <v>0</v>
      </c>
      <c r="N74" s="71">
        <f t="shared" si="17"/>
        <v>0</v>
      </c>
      <c r="O74" s="125">
        <f t="shared" si="17"/>
        <v>0</v>
      </c>
      <c r="P74" s="313"/>
      <c r="Q74" s="297"/>
    </row>
    <row r="75" spans="1:17" ht="24" hidden="1" x14ac:dyDescent="0.25">
      <c r="A75" s="35">
        <v>2100</v>
      </c>
      <c r="B75" s="72" t="s">
        <v>75</v>
      </c>
      <c r="C75" s="188">
        <f t="shared" si="3"/>
        <v>0</v>
      </c>
      <c r="D75" s="130">
        <f t="shared" ref="D75:O75" si="18">SUM(D76,D79)</f>
        <v>0</v>
      </c>
      <c r="E75" s="38">
        <f t="shared" si="18"/>
        <v>0</v>
      </c>
      <c r="F75" s="175">
        <f t="shared" si="18"/>
        <v>0</v>
      </c>
      <c r="G75" s="228">
        <f t="shared" si="18"/>
        <v>0</v>
      </c>
      <c r="H75" s="38">
        <f t="shared" si="18"/>
        <v>0</v>
      </c>
      <c r="I75" s="123">
        <f t="shared" si="18"/>
        <v>0</v>
      </c>
      <c r="J75" s="130">
        <f t="shared" si="18"/>
        <v>0</v>
      </c>
      <c r="K75" s="38">
        <f t="shared" si="18"/>
        <v>0</v>
      </c>
      <c r="L75" s="175">
        <f t="shared" si="18"/>
        <v>0</v>
      </c>
      <c r="M75" s="228">
        <f t="shared" si="18"/>
        <v>0</v>
      </c>
      <c r="N75" s="38">
        <f t="shared" si="18"/>
        <v>0</v>
      </c>
      <c r="O75" s="123">
        <f t="shared" si="18"/>
        <v>0</v>
      </c>
      <c r="P75" s="293"/>
      <c r="Q75" s="297"/>
    </row>
    <row r="76" spans="1:17"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v>0</v>
      </c>
      <c r="E77" s="45"/>
      <c r="F77" s="95">
        <f>D77+E77</f>
        <v>0</v>
      </c>
      <c r="G77" s="230"/>
      <c r="H77" s="45"/>
      <c r="I77" s="91">
        <f>G77+H77</f>
        <v>0</v>
      </c>
      <c r="J77" s="264"/>
      <c r="K77" s="45"/>
      <c r="L77" s="95">
        <f>J77+K77</f>
        <v>0</v>
      </c>
      <c r="M77" s="230"/>
      <c r="N77" s="45"/>
      <c r="O77" s="91">
        <f>M77+N77</f>
        <v>0</v>
      </c>
      <c r="P77" s="291"/>
      <c r="Q77" s="297"/>
    </row>
    <row r="78" spans="1:17" ht="24" hidden="1" x14ac:dyDescent="0.25">
      <c r="A78" s="30">
        <v>2112</v>
      </c>
      <c r="B78" s="43" t="s">
        <v>78</v>
      </c>
      <c r="C78" s="190">
        <f t="shared" si="3"/>
        <v>0</v>
      </c>
      <c r="D78" s="264">
        <v>0</v>
      </c>
      <c r="E78" s="45"/>
      <c r="F78" s="95">
        <f>D78+E78</f>
        <v>0</v>
      </c>
      <c r="G78" s="230"/>
      <c r="H78" s="45"/>
      <c r="I78" s="91">
        <f>G78+H78</f>
        <v>0</v>
      </c>
      <c r="J78" s="264"/>
      <c r="K78" s="45"/>
      <c r="L78" s="95">
        <f>J78+K78</f>
        <v>0</v>
      </c>
      <c r="M78" s="230"/>
      <c r="N78" s="45"/>
      <c r="O78" s="91">
        <f>M78+N78</f>
        <v>0</v>
      </c>
      <c r="P78" s="291"/>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v>0</v>
      </c>
      <c r="E80" s="45"/>
      <c r="F80" s="95">
        <f>D80+E80</f>
        <v>0</v>
      </c>
      <c r="G80" s="230"/>
      <c r="H80" s="45"/>
      <c r="I80" s="91">
        <f>G80+H80</f>
        <v>0</v>
      </c>
      <c r="J80" s="264"/>
      <c r="K80" s="45"/>
      <c r="L80" s="95">
        <f>J80+K80</f>
        <v>0</v>
      </c>
      <c r="M80" s="230"/>
      <c r="N80" s="45"/>
      <c r="O80" s="91">
        <f>M80+N80</f>
        <v>0</v>
      </c>
      <c r="P80" s="291"/>
      <c r="Q80" s="297"/>
    </row>
    <row r="81" spans="1:17" ht="24" hidden="1" x14ac:dyDescent="0.25">
      <c r="A81" s="30">
        <v>2122</v>
      </c>
      <c r="B81" s="43" t="s">
        <v>78</v>
      </c>
      <c r="C81" s="190">
        <f t="shared" si="3"/>
        <v>0</v>
      </c>
      <c r="D81" s="264">
        <v>0</v>
      </c>
      <c r="E81" s="45"/>
      <c r="F81" s="95">
        <f>D81+E81</f>
        <v>0</v>
      </c>
      <c r="G81" s="230"/>
      <c r="H81" s="45"/>
      <c r="I81" s="91">
        <f>G81+H81</f>
        <v>0</v>
      </c>
      <c r="J81" s="264"/>
      <c r="K81" s="45"/>
      <c r="L81" s="95">
        <f>J81+K81</f>
        <v>0</v>
      </c>
      <c r="M81" s="230"/>
      <c r="N81" s="45"/>
      <c r="O81" s="91">
        <f>M81+N81</f>
        <v>0</v>
      </c>
      <c r="P81" s="291"/>
      <c r="Q81" s="297"/>
    </row>
    <row r="82" spans="1:17" x14ac:dyDescent="0.25">
      <c r="A82" s="35">
        <v>2200</v>
      </c>
      <c r="B82" s="72" t="s">
        <v>80</v>
      </c>
      <c r="C82" s="188">
        <f t="shared" si="3"/>
        <v>189923</v>
      </c>
      <c r="D82" s="130">
        <f t="shared" ref="D82:O82" si="21">SUM(D83,D88,D94,D102,D111,D115,D121,D127)</f>
        <v>173303</v>
      </c>
      <c r="E82" s="123">
        <f t="shared" si="21"/>
        <v>16620</v>
      </c>
      <c r="F82" s="898">
        <f t="shared" si="21"/>
        <v>189923</v>
      </c>
      <c r="G82" s="228">
        <f t="shared" si="21"/>
        <v>0</v>
      </c>
      <c r="H82" s="123">
        <f t="shared" si="21"/>
        <v>0</v>
      </c>
      <c r="I82" s="898">
        <f t="shared" si="21"/>
        <v>0</v>
      </c>
      <c r="J82" s="130">
        <f t="shared" si="21"/>
        <v>0</v>
      </c>
      <c r="K82" s="38">
        <f t="shared" si="21"/>
        <v>0</v>
      </c>
      <c r="L82" s="175">
        <f t="shared" si="21"/>
        <v>0</v>
      </c>
      <c r="M82" s="228">
        <f t="shared" si="21"/>
        <v>0</v>
      </c>
      <c r="N82" s="38">
        <f t="shared" si="21"/>
        <v>0</v>
      </c>
      <c r="O82" s="123">
        <f t="shared" si="21"/>
        <v>0</v>
      </c>
      <c r="P82" s="315"/>
      <c r="Q82" s="297"/>
    </row>
    <row r="83" spans="1:17" hidden="1" x14ac:dyDescent="0.25">
      <c r="A83" s="73">
        <v>2210</v>
      </c>
      <c r="B83" s="58" t="s">
        <v>81</v>
      </c>
      <c r="C83" s="195">
        <f t="shared" si="3"/>
        <v>0</v>
      </c>
      <c r="D83" s="86">
        <f t="shared" ref="D83:O83" si="22">SUM(D84:D87)</f>
        <v>0</v>
      </c>
      <c r="E83" s="74">
        <f t="shared" si="22"/>
        <v>0</v>
      </c>
      <c r="F83" s="174">
        <f t="shared" si="22"/>
        <v>0</v>
      </c>
      <c r="G83" s="229">
        <f t="shared" si="22"/>
        <v>0</v>
      </c>
      <c r="H83" s="74">
        <f t="shared" si="22"/>
        <v>0</v>
      </c>
      <c r="I83" s="154">
        <f t="shared" si="22"/>
        <v>0</v>
      </c>
      <c r="J83" s="86">
        <f t="shared" si="22"/>
        <v>0</v>
      </c>
      <c r="K83" s="74">
        <f t="shared" si="22"/>
        <v>0</v>
      </c>
      <c r="L83" s="174">
        <f t="shared" si="22"/>
        <v>0</v>
      </c>
      <c r="M83" s="229">
        <f t="shared" si="22"/>
        <v>0</v>
      </c>
      <c r="N83" s="74">
        <f t="shared" si="22"/>
        <v>0</v>
      </c>
      <c r="O83" s="154">
        <f t="shared" si="22"/>
        <v>0</v>
      </c>
      <c r="P83" s="292"/>
      <c r="Q83" s="297"/>
    </row>
    <row r="84" spans="1:17" ht="24" hidden="1" x14ac:dyDescent="0.25">
      <c r="A84" s="27">
        <v>2211</v>
      </c>
      <c r="B84" s="40" t="s">
        <v>82</v>
      </c>
      <c r="C84" s="189">
        <f t="shared" si="3"/>
        <v>0</v>
      </c>
      <c r="D84" s="263">
        <v>0</v>
      </c>
      <c r="E84" s="42"/>
      <c r="F84" s="176">
        <f>D84+E84</f>
        <v>0</v>
      </c>
      <c r="G84" s="220"/>
      <c r="H84" s="42"/>
      <c r="I84" s="90">
        <f>G84+H84</f>
        <v>0</v>
      </c>
      <c r="J84" s="263"/>
      <c r="K84" s="42"/>
      <c r="L84" s="176">
        <f>J84+K84</f>
        <v>0</v>
      </c>
      <c r="M84" s="220"/>
      <c r="N84" s="42"/>
      <c r="O84" s="90">
        <f>M84+N84</f>
        <v>0</v>
      </c>
      <c r="P84" s="290"/>
      <c r="Q84" s="297"/>
    </row>
    <row r="85" spans="1:17" ht="36" hidden="1" x14ac:dyDescent="0.25">
      <c r="A85" s="30">
        <v>2212</v>
      </c>
      <c r="B85" s="43" t="s">
        <v>83</v>
      </c>
      <c r="C85" s="190">
        <f t="shared" si="3"/>
        <v>0</v>
      </c>
      <c r="D85" s="264">
        <v>0</v>
      </c>
      <c r="E85" s="45"/>
      <c r="F85" s="95">
        <f>D85+E85</f>
        <v>0</v>
      </c>
      <c r="G85" s="230"/>
      <c r="H85" s="45"/>
      <c r="I85" s="91">
        <f>G85+H85</f>
        <v>0</v>
      </c>
      <c r="J85" s="264"/>
      <c r="K85" s="45"/>
      <c r="L85" s="95">
        <f>J85+K85</f>
        <v>0</v>
      </c>
      <c r="M85" s="230"/>
      <c r="N85" s="45"/>
      <c r="O85" s="91">
        <f>M85+N85</f>
        <v>0</v>
      </c>
      <c r="P85" s="291"/>
      <c r="Q85" s="297"/>
    </row>
    <row r="86" spans="1:17" ht="24" hidden="1" x14ac:dyDescent="0.25">
      <c r="A86" s="30">
        <v>2214</v>
      </c>
      <c r="B86" s="43" t="s">
        <v>84</v>
      </c>
      <c r="C86" s="190">
        <f t="shared" si="3"/>
        <v>0</v>
      </c>
      <c r="D86" s="264">
        <v>0</v>
      </c>
      <c r="E86" s="45"/>
      <c r="F86" s="95">
        <f>D86+E86</f>
        <v>0</v>
      </c>
      <c r="G86" s="230"/>
      <c r="H86" s="45"/>
      <c r="I86" s="91">
        <f>G86+H86</f>
        <v>0</v>
      </c>
      <c r="J86" s="264"/>
      <c r="K86" s="45"/>
      <c r="L86" s="95">
        <f>J86+K86</f>
        <v>0</v>
      </c>
      <c r="M86" s="230"/>
      <c r="N86" s="45"/>
      <c r="O86" s="91">
        <f>M86+N86</f>
        <v>0</v>
      </c>
      <c r="P86" s="291"/>
      <c r="Q86" s="297"/>
    </row>
    <row r="87" spans="1:17" hidden="1" x14ac:dyDescent="0.25">
      <c r="A87" s="30">
        <v>2219</v>
      </c>
      <c r="B87" s="43" t="s">
        <v>85</v>
      </c>
      <c r="C87" s="190">
        <f t="shared" si="3"/>
        <v>0</v>
      </c>
      <c r="D87" s="264">
        <v>0</v>
      </c>
      <c r="E87" s="45"/>
      <c r="F87" s="95">
        <f>D87+E87</f>
        <v>0</v>
      </c>
      <c r="G87" s="230"/>
      <c r="H87" s="45"/>
      <c r="I87" s="91">
        <f>G87+H87</f>
        <v>0</v>
      </c>
      <c r="J87" s="264"/>
      <c r="K87" s="45"/>
      <c r="L87" s="95">
        <f>J87+K87</f>
        <v>0</v>
      </c>
      <c r="M87" s="230"/>
      <c r="N87" s="45"/>
      <c r="O87" s="91">
        <f>M87+N87</f>
        <v>0</v>
      </c>
      <c r="P87" s="291"/>
      <c r="Q87" s="297"/>
    </row>
    <row r="88" spans="1:17" hidden="1" x14ac:dyDescent="0.25">
      <c r="A88" s="75">
        <v>2220</v>
      </c>
      <c r="B88" s="43" t="s">
        <v>86</v>
      </c>
      <c r="C88" s="190">
        <f t="shared" si="3"/>
        <v>0</v>
      </c>
      <c r="D88" s="132">
        <f t="shared" ref="D88:O88" si="23">SUM(D89:D93)</f>
        <v>0</v>
      </c>
      <c r="E88" s="76">
        <f t="shared" si="23"/>
        <v>0</v>
      </c>
      <c r="F88" s="95">
        <f t="shared" si="23"/>
        <v>0</v>
      </c>
      <c r="G88" s="231">
        <f t="shared" si="23"/>
        <v>0</v>
      </c>
      <c r="H88" s="76">
        <f t="shared" si="23"/>
        <v>0</v>
      </c>
      <c r="I88" s="91">
        <f t="shared" si="23"/>
        <v>0</v>
      </c>
      <c r="J88" s="132">
        <f t="shared" si="23"/>
        <v>0</v>
      </c>
      <c r="K88" s="76">
        <f t="shared" si="23"/>
        <v>0</v>
      </c>
      <c r="L88" s="95">
        <f t="shared" si="23"/>
        <v>0</v>
      </c>
      <c r="M88" s="231">
        <f t="shared" si="23"/>
        <v>0</v>
      </c>
      <c r="N88" s="76">
        <f t="shared" si="23"/>
        <v>0</v>
      </c>
      <c r="O88" s="91">
        <f t="shared" si="23"/>
        <v>0</v>
      </c>
      <c r="P88" s="291"/>
      <c r="Q88" s="297"/>
    </row>
    <row r="89" spans="1:17" hidden="1" x14ac:dyDescent="0.25">
      <c r="A89" s="30">
        <v>2221</v>
      </c>
      <c r="B89" s="43" t="s">
        <v>305</v>
      </c>
      <c r="C89" s="190">
        <f t="shared" si="3"/>
        <v>0</v>
      </c>
      <c r="D89" s="264">
        <v>0</v>
      </c>
      <c r="E89" s="45"/>
      <c r="F89" s="95">
        <f>D89+E89</f>
        <v>0</v>
      </c>
      <c r="G89" s="230"/>
      <c r="H89" s="45"/>
      <c r="I89" s="91">
        <f>G89+H89</f>
        <v>0</v>
      </c>
      <c r="J89" s="264"/>
      <c r="K89" s="45"/>
      <c r="L89" s="95">
        <f>J89+K89</f>
        <v>0</v>
      </c>
      <c r="M89" s="230"/>
      <c r="N89" s="45"/>
      <c r="O89" s="91">
        <f>M89+N89</f>
        <v>0</v>
      </c>
      <c r="P89" s="291"/>
      <c r="Q89" s="297"/>
    </row>
    <row r="90" spans="1:17" hidden="1" x14ac:dyDescent="0.25">
      <c r="A90" s="30">
        <v>2222</v>
      </c>
      <c r="B90" s="43" t="s">
        <v>87</v>
      </c>
      <c r="C90" s="190">
        <f t="shared" si="3"/>
        <v>0</v>
      </c>
      <c r="D90" s="264">
        <v>0</v>
      </c>
      <c r="E90" s="45"/>
      <c r="F90" s="95">
        <f>D90+E90</f>
        <v>0</v>
      </c>
      <c r="G90" s="230"/>
      <c r="H90" s="45"/>
      <c r="I90" s="91">
        <f>G90+H90</f>
        <v>0</v>
      </c>
      <c r="J90" s="264"/>
      <c r="K90" s="45"/>
      <c r="L90" s="95">
        <f>J90+K90</f>
        <v>0</v>
      </c>
      <c r="M90" s="230"/>
      <c r="N90" s="45"/>
      <c r="O90" s="91">
        <f>M90+N90</f>
        <v>0</v>
      </c>
      <c r="P90" s="291"/>
      <c r="Q90" s="297"/>
    </row>
    <row r="91" spans="1:17" hidden="1" x14ac:dyDescent="0.25">
      <c r="A91" s="30">
        <v>2223</v>
      </c>
      <c r="B91" s="43" t="s">
        <v>88</v>
      </c>
      <c r="C91" s="190">
        <f t="shared" si="3"/>
        <v>0</v>
      </c>
      <c r="D91" s="264">
        <v>0</v>
      </c>
      <c r="E91" s="45"/>
      <c r="F91" s="95">
        <f>D91+E91</f>
        <v>0</v>
      </c>
      <c r="G91" s="230"/>
      <c r="H91" s="45"/>
      <c r="I91" s="91">
        <f>G91+H91</f>
        <v>0</v>
      </c>
      <c r="J91" s="264"/>
      <c r="K91" s="45"/>
      <c r="L91" s="95">
        <f>J91+K91</f>
        <v>0</v>
      </c>
      <c r="M91" s="230"/>
      <c r="N91" s="45"/>
      <c r="O91" s="91">
        <f>M91+N91</f>
        <v>0</v>
      </c>
      <c r="P91" s="291"/>
      <c r="Q91" s="297"/>
    </row>
    <row r="92" spans="1:17" ht="36" hidden="1" x14ac:dyDescent="0.25">
      <c r="A92" s="30">
        <v>2224</v>
      </c>
      <c r="B92" s="43" t="s">
        <v>89</v>
      </c>
      <c r="C92" s="190">
        <f t="shared" si="3"/>
        <v>0</v>
      </c>
      <c r="D92" s="264">
        <v>0</v>
      </c>
      <c r="E92" s="45"/>
      <c r="F92" s="95">
        <f>D92+E92</f>
        <v>0</v>
      </c>
      <c r="G92" s="230"/>
      <c r="H92" s="45"/>
      <c r="I92" s="91">
        <f>G92+H92</f>
        <v>0</v>
      </c>
      <c r="J92" s="264"/>
      <c r="K92" s="45"/>
      <c r="L92" s="95">
        <f>J92+K92</f>
        <v>0</v>
      </c>
      <c r="M92" s="230"/>
      <c r="N92" s="45"/>
      <c r="O92" s="91">
        <f>M92+N92</f>
        <v>0</v>
      </c>
      <c r="P92" s="291"/>
      <c r="Q92" s="297"/>
    </row>
    <row r="93" spans="1:17" ht="24" hidden="1" x14ac:dyDescent="0.25">
      <c r="A93" s="30">
        <v>2229</v>
      </c>
      <c r="B93" s="43" t="s">
        <v>90</v>
      </c>
      <c r="C93" s="190">
        <f t="shared" si="3"/>
        <v>0</v>
      </c>
      <c r="D93" s="264">
        <v>0</v>
      </c>
      <c r="E93" s="45"/>
      <c r="F93" s="95">
        <f>D93+E93</f>
        <v>0</v>
      </c>
      <c r="G93" s="230"/>
      <c r="H93" s="45"/>
      <c r="I93" s="91">
        <f>G93+H93</f>
        <v>0</v>
      </c>
      <c r="J93" s="264"/>
      <c r="K93" s="45"/>
      <c r="L93" s="95">
        <f>J93+K93</f>
        <v>0</v>
      </c>
      <c r="M93" s="230"/>
      <c r="N93" s="45"/>
      <c r="O93" s="91">
        <f>M93+N93</f>
        <v>0</v>
      </c>
      <c r="P93" s="291"/>
      <c r="Q93" s="297"/>
    </row>
    <row r="94" spans="1:17" ht="36" x14ac:dyDescent="0.25">
      <c r="A94" s="75">
        <v>2230</v>
      </c>
      <c r="B94" s="43" t="s">
        <v>91</v>
      </c>
      <c r="C94" s="190">
        <f t="shared" si="3"/>
        <v>2000</v>
      </c>
      <c r="D94" s="132">
        <f t="shared" ref="D94:O94" si="24">SUM(D95:D101)</f>
        <v>2000</v>
      </c>
      <c r="E94" s="91">
        <f t="shared" si="24"/>
        <v>0</v>
      </c>
      <c r="F94" s="899">
        <f t="shared" si="24"/>
        <v>2000</v>
      </c>
      <c r="G94" s="231">
        <f t="shared" si="24"/>
        <v>0</v>
      </c>
      <c r="H94" s="91">
        <f t="shared" si="24"/>
        <v>0</v>
      </c>
      <c r="I94" s="899">
        <f t="shared" si="24"/>
        <v>0</v>
      </c>
      <c r="J94" s="132">
        <f t="shared" si="24"/>
        <v>0</v>
      </c>
      <c r="K94" s="76">
        <f t="shared" si="24"/>
        <v>0</v>
      </c>
      <c r="L94" s="95">
        <f t="shared" si="24"/>
        <v>0</v>
      </c>
      <c r="M94" s="231">
        <f t="shared" si="24"/>
        <v>0</v>
      </c>
      <c r="N94" s="76">
        <f t="shared" si="24"/>
        <v>0</v>
      </c>
      <c r="O94" s="91">
        <f t="shared" si="24"/>
        <v>0</v>
      </c>
      <c r="P94" s="291"/>
      <c r="Q94" s="297"/>
    </row>
    <row r="95" spans="1:17" ht="24" hidden="1" x14ac:dyDescent="0.25">
      <c r="A95" s="30">
        <v>2231</v>
      </c>
      <c r="B95" s="43" t="s">
        <v>92</v>
      </c>
      <c r="C95" s="190">
        <f t="shared" si="3"/>
        <v>0</v>
      </c>
      <c r="D95" s="264">
        <v>0</v>
      </c>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24" hidden="1" x14ac:dyDescent="0.25">
      <c r="A96" s="30">
        <v>2232</v>
      </c>
      <c r="B96" s="43" t="s">
        <v>93</v>
      </c>
      <c r="C96" s="190">
        <f t="shared" si="3"/>
        <v>0</v>
      </c>
      <c r="D96" s="264">
        <v>0</v>
      </c>
      <c r="E96" s="45"/>
      <c r="F96" s="95">
        <f t="shared" si="25"/>
        <v>0</v>
      </c>
      <c r="G96" s="230"/>
      <c r="H96" s="45"/>
      <c r="I96" s="91">
        <f t="shared" si="26"/>
        <v>0</v>
      </c>
      <c r="J96" s="264"/>
      <c r="K96" s="45"/>
      <c r="L96" s="95">
        <f t="shared" si="27"/>
        <v>0</v>
      </c>
      <c r="M96" s="230"/>
      <c r="N96" s="45"/>
      <c r="O96" s="91">
        <f t="shared" si="28"/>
        <v>0</v>
      </c>
      <c r="P96" s="291"/>
      <c r="Q96" s="297"/>
    </row>
    <row r="97" spans="1:17" hidden="1" x14ac:dyDescent="0.25">
      <c r="A97" s="27">
        <v>2233</v>
      </c>
      <c r="B97" s="40" t="s">
        <v>94</v>
      </c>
      <c r="C97" s="189">
        <f t="shared" si="3"/>
        <v>0</v>
      </c>
      <c r="D97" s="263">
        <v>0</v>
      </c>
      <c r="E97" s="42"/>
      <c r="F97" s="176">
        <f t="shared" si="25"/>
        <v>0</v>
      </c>
      <c r="G97" s="220"/>
      <c r="H97" s="42"/>
      <c r="I97" s="90">
        <f t="shared" si="26"/>
        <v>0</v>
      </c>
      <c r="J97" s="263"/>
      <c r="K97" s="42"/>
      <c r="L97" s="176">
        <f t="shared" si="27"/>
        <v>0</v>
      </c>
      <c r="M97" s="220"/>
      <c r="N97" s="42"/>
      <c r="O97" s="90">
        <f t="shared" si="28"/>
        <v>0</v>
      </c>
      <c r="P97" s="290"/>
      <c r="Q97" s="297"/>
    </row>
    <row r="98" spans="1:17" ht="24" hidden="1" x14ac:dyDescent="0.25">
      <c r="A98" s="30">
        <v>2234</v>
      </c>
      <c r="B98" s="43" t="s">
        <v>95</v>
      </c>
      <c r="C98" s="190">
        <f t="shared" si="3"/>
        <v>0</v>
      </c>
      <c r="D98" s="264">
        <v>0</v>
      </c>
      <c r="E98" s="45"/>
      <c r="F98" s="95">
        <f t="shared" si="25"/>
        <v>0</v>
      </c>
      <c r="G98" s="230"/>
      <c r="H98" s="45"/>
      <c r="I98" s="91">
        <f t="shared" si="26"/>
        <v>0</v>
      </c>
      <c r="J98" s="264"/>
      <c r="K98" s="45"/>
      <c r="L98" s="95">
        <f t="shared" si="27"/>
        <v>0</v>
      </c>
      <c r="M98" s="230"/>
      <c r="N98" s="45"/>
      <c r="O98" s="91">
        <f t="shared" si="28"/>
        <v>0</v>
      </c>
      <c r="P98" s="291"/>
      <c r="Q98" s="297"/>
    </row>
    <row r="99" spans="1:17" ht="24" hidden="1" x14ac:dyDescent="0.25">
      <c r="A99" s="30">
        <v>2235</v>
      </c>
      <c r="B99" s="43" t="s">
        <v>96</v>
      </c>
      <c r="C99" s="190">
        <f t="shared" si="3"/>
        <v>0</v>
      </c>
      <c r="D99" s="264">
        <v>0</v>
      </c>
      <c r="E99" s="45"/>
      <c r="F99" s="95">
        <f t="shared" si="25"/>
        <v>0</v>
      </c>
      <c r="G99" s="230"/>
      <c r="H99" s="45"/>
      <c r="I99" s="91">
        <f t="shared" si="26"/>
        <v>0</v>
      </c>
      <c r="J99" s="264"/>
      <c r="K99" s="45"/>
      <c r="L99" s="95">
        <f t="shared" si="27"/>
        <v>0</v>
      </c>
      <c r="M99" s="230"/>
      <c r="N99" s="45"/>
      <c r="O99" s="91">
        <f t="shared" si="28"/>
        <v>0</v>
      </c>
      <c r="P99" s="291"/>
      <c r="Q99" s="297"/>
    </row>
    <row r="100" spans="1:17" hidden="1" x14ac:dyDescent="0.25">
      <c r="A100" s="30">
        <v>2236</v>
      </c>
      <c r="B100" s="43" t="s">
        <v>97</v>
      </c>
      <c r="C100" s="190">
        <f t="shared" si="3"/>
        <v>0</v>
      </c>
      <c r="D100" s="264">
        <v>0</v>
      </c>
      <c r="E100" s="45"/>
      <c r="F100" s="95">
        <f t="shared" si="25"/>
        <v>0</v>
      </c>
      <c r="G100" s="230"/>
      <c r="H100" s="45"/>
      <c r="I100" s="91">
        <f t="shared" si="26"/>
        <v>0</v>
      </c>
      <c r="J100" s="264"/>
      <c r="K100" s="45"/>
      <c r="L100" s="95">
        <f t="shared" si="27"/>
        <v>0</v>
      </c>
      <c r="M100" s="230"/>
      <c r="N100" s="45"/>
      <c r="O100" s="91">
        <f t="shared" si="28"/>
        <v>0</v>
      </c>
      <c r="P100" s="291"/>
      <c r="Q100" s="297"/>
    </row>
    <row r="101" spans="1:17" x14ac:dyDescent="0.25">
      <c r="A101" s="30">
        <v>2239</v>
      </c>
      <c r="B101" s="43" t="s">
        <v>98</v>
      </c>
      <c r="C101" s="190">
        <f t="shared" si="3"/>
        <v>2000</v>
      </c>
      <c r="D101" s="264">
        <v>2000</v>
      </c>
      <c r="E101" s="705"/>
      <c r="F101" s="899">
        <f t="shared" si="25"/>
        <v>2000</v>
      </c>
      <c r="G101" s="230"/>
      <c r="H101" s="705"/>
      <c r="I101" s="899">
        <f t="shared" si="26"/>
        <v>0</v>
      </c>
      <c r="J101" s="264"/>
      <c r="K101" s="45"/>
      <c r="L101" s="95">
        <f t="shared" si="27"/>
        <v>0</v>
      </c>
      <c r="M101" s="230"/>
      <c r="N101" s="45"/>
      <c r="O101" s="91">
        <f t="shared" si="28"/>
        <v>0</v>
      </c>
      <c r="P101" s="291"/>
      <c r="Q101" s="297"/>
    </row>
    <row r="102" spans="1:17" ht="24" x14ac:dyDescent="0.25">
      <c r="A102" s="75">
        <v>2240</v>
      </c>
      <c r="B102" s="43" t="s">
        <v>99</v>
      </c>
      <c r="C102" s="190">
        <f t="shared" si="3"/>
        <v>187923</v>
      </c>
      <c r="D102" s="132">
        <f t="shared" ref="D102:O102" si="29">SUM(D103:D110)</f>
        <v>171303</v>
      </c>
      <c r="E102" s="91">
        <f t="shared" si="29"/>
        <v>16620</v>
      </c>
      <c r="F102" s="899">
        <f t="shared" si="29"/>
        <v>187923</v>
      </c>
      <c r="G102" s="231">
        <f t="shared" si="29"/>
        <v>0</v>
      </c>
      <c r="H102" s="91">
        <f t="shared" si="29"/>
        <v>0</v>
      </c>
      <c r="I102" s="899">
        <f t="shared" si="29"/>
        <v>0</v>
      </c>
      <c r="J102" s="132">
        <f t="shared" si="29"/>
        <v>0</v>
      </c>
      <c r="K102" s="76">
        <f t="shared" si="29"/>
        <v>0</v>
      </c>
      <c r="L102" s="95">
        <f t="shared" si="29"/>
        <v>0</v>
      </c>
      <c r="M102" s="231">
        <f t="shared" si="29"/>
        <v>0</v>
      </c>
      <c r="N102" s="76">
        <f t="shared" si="29"/>
        <v>0</v>
      </c>
      <c r="O102" s="91">
        <f t="shared" si="29"/>
        <v>0</v>
      </c>
      <c r="P102" s="291"/>
      <c r="Q102" s="297"/>
    </row>
    <row r="103" spans="1:17" x14ac:dyDescent="0.25">
      <c r="A103" s="30">
        <v>2241</v>
      </c>
      <c r="B103" s="43" t="s">
        <v>100</v>
      </c>
      <c r="C103" s="190">
        <f t="shared" si="3"/>
        <v>187923</v>
      </c>
      <c r="D103" s="264">
        <v>171303</v>
      </c>
      <c r="E103" s="705">
        <f>4840+11780</f>
        <v>16620</v>
      </c>
      <c r="F103" s="899">
        <f t="shared" ref="F103:F110" si="30">D103+E103</f>
        <v>187923</v>
      </c>
      <c r="G103" s="230"/>
      <c r="H103" s="705"/>
      <c r="I103" s="899">
        <f t="shared" ref="I103:I110" si="31">G103+H103</f>
        <v>0</v>
      </c>
      <c r="J103" s="264"/>
      <c r="K103" s="45"/>
      <c r="L103" s="95">
        <f t="shared" ref="L103:L110" si="32">J103+K103</f>
        <v>0</v>
      </c>
      <c r="M103" s="230"/>
      <c r="N103" s="45"/>
      <c r="O103" s="91">
        <f t="shared" ref="O103:O110" si="33">M103+N103</f>
        <v>0</v>
      </c>
      <c r="P103" s="291"/>
      <c r="Q103" s="297"/>
    </row>
    <row r="104" spans="1:17" hidden="1" x14ac:dyDescent="0.25">
      <c r="A104" s="30">
        <v>2242</v>
      </c>
      <c r="B104" s="43" t="s">
        <v>101</v>
      </c>
      <c r="C104" s="190">
        <f t="shared" si="3"/>
        <v>0</v>
      </c>
      <c r="D104" s="264">
        <v>0</v>
      </c>
      <c r="E104" s="45"/>
      <c r="F104" s="95">
        <f t="shared" si="30"/>
        <v>0</v>
      </c>
      <c r="G104" s="230"/>
      <c r="H104" s="45"/>
      <c r="I104" s="91">
        <f t="shared" si="31"/>
        <v>0</v>
      </c>
      <c r="J104" s="264"/>
      <c r="K104" s="45"/>
      <c r="L104" s="95">
        <f t="shared" si="32"/>
        <v>0</v>
      </c>
      <c r="M104" s="230"/>
      <c r="N104" s="45"/>
      <c r="O104" s="91">
        <f t="shared" si="33"/>
        <v>0</v>
      </c>
      <c r="P104" s="291"/>
      <c r="Q104" s="297"/>
    </row>
    <row r="105" spans="1:17" ht="24" hidden="1" x14ac:dyDescent="0.25">
      <c r="A105" s="30">
        <v>2243</v>
      </c>
      <c r="B105" s="43" t="s">
        <v>102</v>
      </c>
      <c r="C105" s="190">
        <f t="shared" si="3"/>
        <v>0</v>
      </c>
      <c r="D105" s="264">
        <v>0</v>
      </c>
      <c r="E105" s="45"/>
      <c r="F105" s="95">
        <f t="shared" si="30"/>
        <v>0</v>
      </c>
      <c r="G105" s="230"/>
      <c r="H105" s="45"/>
      <c r="I105" s="91">
        <f t="shared" si="31"/>
        <v>0</v>
      </c>
      <c r="J105" s="264"/>
      <c r="K105" s="45"/>
      <c r="L105" s="95">
        <f t="shared" si="32"/>
        <v>0</v>
      </c>
      <c r="M105" s="230"/>
      <c r="N105" s="45"/>
      <c r="O105" s="91">
        <f t="shared" si="33"/>
        <v>0</v>
      </c>
      <c r="P105" s="291"/>
      <c r="Q105" s="297"/>
    </row>
    <row r="106" spans="1:17" hidden="1" x14ac:dyDescent="0.25">
      <c r="A106" s="30">
        <v>2244</v>
      </c>
      <c r="B106" s="43" t="s">
        <v>103</v>
      </c>
      <c r="C106" s="190">
        <f t="shared" si="3"/>
        <v>0</v>
      </c>
      <c r="D106" s="264">
        <v>0</v>
      </c>
      <c r="E106" s="45"/>
      <c r="F106" s="95">
        <f t="shared" si="30"/>
        <v>0</v>
      </c>
      <c r="G106" s="230"/>
      <c r="H106" s="45"/>
      <c r="I106" s="91">
        <f t="shared" si="31"/>
        <v>0</v>
      </c>
      <c r="J106" s="264"/>
      <c r="K106" s="45"/>
      <c r="L106" s="95">
        <f t="shared" si="32"/>
        <v>0</v>
      </c>
      <c r="M106" s="230"/>
      <c r="N106" s="45"/>
      <c r="O106" s="91">
        <f t="shared" si="33"/>
        <v>0</v>
      </c>
      <c r="P106" s="291"/>
      <c r="Q106" s="297"/>
    </row>
    <row r="107" spans="1:17" hidden="1" x14ac:dyDescent="0.25">
      <c r="A107" s="30">
        <v>2246</v>
      </c>
      <c r="B107" s="43" t="s">
        <v>104</v>
      </c>
      <c r="C107" s="190">
        <f t="shared" si="3"/>
        <v>0</v>
      </c>
      <c r="D107" s="264">
        <v>0</v>
      </c>
      <c r="E107" s="45"/>
      <c r="F107" s="95">
        <f t="shared" si="30"/>
        <v>0</v>
      </c>
      <c r="G107" s="230"/>
      <c r="H107" s="45"/>
      <c r="I107" s="91">
        <f t="shared" si="31"/>
        <v>0</v>
      </c>
      <c r="J107" s="264"/>
      <c r="K107" s="45"/>
      <c r="L107" s="95">
        <f t="shared" si="32"/>
        <v>0</v>
      </c>
      <c r="M107" s="230"/>
      <c r="N107" s="45"/>
      <c r="O107" s="91">
        <f t="shared" si="33"/>
        <v>0</v>
      </c>
      <c r="P107" s="291"/>
      <c r="Q107" s="297"/>
    </row>
    <row r="108" spans="1:17" hidden="1" x14ac:dyDescent="0.25">
      <c r="A108" s="30">
        <v>2247</v>
      </c>
      <c r="B108" s="43" t="s">
        <v>105</v>
      </c>
      <c r="C108" s="190">
        <f t="shared" si="3"/>
        <v>0</v>
      </c>
      <c r="D108" s="264">
        <v>0</v>
      </c>
      <c r="E108" s="45"/>
      <c r="F108" s="95">
        <f t="shared" si="30"/>
        <v>0</v>
      </c>
      <c r="G108" s="230"/>
      <c r="H108" s="45"/>
      <c r="I108" s="91">
        <f t="shared" si="31"/>
        <v>0</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v>0</v>
      </c>
      <c r="E109" s="45"/>
      <c r="F109" s="95">
        <f t="shared" si="30"/>
        <v>0</v>
      </c>
      <c r="G109" s="230"/>
      <c r="H109" s="45"/>
      <c r="I109" s="91">
        <f t="shared" si="31"/>
        <v>0</v>
      </c>
      <c r="J109" s="264"/>
      <c r="K109" s="45"/>
      <c r="L109" s="95">
        <f t="shared" si="32"/>
        <v>0</v>
      </c>
      <c r="M109" s="230"/>
      <c r="N109" s="45"/>
      <c r="O109" s="91">
        <f t="shared" si="33"/>
        <v>0</v>
      </c>
      <c r="P109" s="291"/>
      <c r="Q109" s="297"/>
    </row>
    <row r="110" spans="1:17" ht="24" hidden="1" x14ac:dyDescent="0.25">
      <c r="A110" s="30">
        <v>2249</v>
      </c>
      <c r="B110" s="43" t="s">
        <v>107</v>
      </c>
      <c r="C110" s="190">
        <f t="shared" si="3"/>
        <v>0</v>
      </c>
      <c r="D110" s="264">
        <v>0</v>
      </c>
      <c r="E110" s="45"/>
      <c r="F110" s="95">
        <f t="shared" si="30"/>
        <v>0</v>
      </c>
      <c r="G110" s="230"/>
      <c r="H110" s="45"/>
      <c r="I110" s="91">
        <f t="shared" si="31"/>
        <v>0</v>
      </c>
      <c r="J110" s="264"/>
      <c r="K110" s="45"/>
      <c r="L110" s="95">
        <f t="shared" si="32"/>
        <v>0</v>
      </c>
      <c r="M110" s="230"/>
      <c r="N110" s="45"/>
      <c r="O110" s="91">
        <f t="shared" si="33"/>
        <v>0</v>
      </c>
      <c r="P110" s="291"/>
      <c r="Q110" s="297"/>
    </row>
    <row r="111" spans="1:17" hidden="1" x14ac:dyDescent="0.25">
      <c r="A111" s="75">
        <v>2250</v>
      </c>
      <c r="B111" s="43" t="s">
        <v>108</v>
      </c>
      <c r="C111" s="190">
        <f t="shared" si="3"/>
        <v>0</v>
      </c>
      <c r="D111" s="132">
        <f t="shared" ref="D111:O111" si="34">SUM(D112:D114)</f>
        <v>0</v>
      </c>
      <c r="E111" s="76">
        <f t="shared" si="34"/>
        <v>0</v>
      </c>
      <c r="F111" s="95">
        <f t="shared" si="34"/>
        <v>0</v>
      </c>
      <c r="G111" s="231">
        <f t="shared" si="34"/>
        <v>0</v>
      </c>
      <c r="H111" s="76">
        <f t="shared" si="34"/>
        <v>0</v>
      </c>
      <c r="I111" s="91">
        <f t="shared" si="34"/>
        <v>0</v>
      </c>
      <c r="J111" s="132">
        <f t="shared" si="34"/>
        <v>0</v>
      </c>
      <c r="K111" s="76">
        <f t="shared" si="34"/>
        <v>0</v>
      </c>
      <c r="L111" s="95">
        <f t="shared" si="34"/>
        <v>0</v>
      </c>
      <c r="M111" s="231">
        <f t="shared" si="34"/>
        <v>0</v>
      </c>
      <c r="N111" s="76">
        <f t="shared" si="34"/>
        <v>0</v>
      </c>
      <c r="O111" s="91">
        <f t="shared" si="34"/>
        <v>0</v>
      </c>
      <c r="P111" s="291"/>
      <c r="Q111" s="297"/>
    </row>
    <row r="112" spans="1:17" hidden="1" x14ac:dyDescent="0.25">
      <c r="A112" s="30">
        <v>2251</v>
      </c>
      <c r="B112" s="43" t="s">
        <v>109</v>
      </c>
      <c r="C112" s="190">
        <f t="shared" si="3"/>
        <v>0</v>
      </c>
      <c r="D112" s="264">
        <v>0</v>
      </c>
      <c r="E112" s="45"/>
      <c r="F112" s="95">
        <f>D112+E112</f>
        <v>0</v>
      </c>
      <c r="G112" s="230"/>
      <c r="H112" s="45"/>
      <c r="I112" s="91">
        <f>G112+H112</f>
        <v>0</v>
      </c>
      <c r="J112" s="264"/>
      <c r="K112" s="45"/>
      <c r="L112" s="95">
        <f>J112+K112</f>
        <v>0</v>
      </c>
      <c r="M112" s="230"/>
      <c r="N112" s="45"/>
      <c r="O112" s="91">
        <f>M112+N112</f>
        <v>0</v>
      </c>
      <c r="P112" s="291"/>
      <c r="Q112" s="297"/>
    </row>
    <row r="113" spans="1:17" hidden="1" x14ac:dyDescent="0.25">
      <c r="A113" s="30">
        <v>2252</v>
      </c>
      <c r="B113" s="43" t="s">
        <v>110</v>
      </c>
      <c r="C113" s="190">
        <f t="shared" ref="C113:C176" si="35">SUM(F113,I113,L113,O113)</f>
        <v>0</v>
      </c>
      <c r="D113" s="264">
        <v>0</v>
      </c>
      <c r="E113" s="45"/>
      <c r="F113" s="95">
        <f>D113+E113</f>
        <v>0</v>
      </c>
      <c r="G113" s="230"/>
      <c r="H113" s="45"/>
      <c r="I113" s="91">
        <f>G113+H113</f>
        <v>0</v>
      </c>
      <c r="J113" s="264"/>
      <c r="K113" s="45"/>
      <c r="L113" s="95">
        <f>J113+K113</f>
        <v>0</v>
      </c>
      <c r="M113" s="230"/>
      <c r="N113" s="45"/>
      <c r="O113" s="91">
        <f>M113+N113</f>
        <v>0</v>
      </c>
      <c r="P113" s="291"/>
      <c r="Q113" s="297"/>
    </row>
    <row r="114" spans="1:17" hidden="1" x14ac:dyDescent="0.25">
      <c r="A114" s="30">
        <v>2259</v>
      </c>
      <c r="B114" s="43" t="s">
        <v>111</v>
      </c>
      <c r="C114" s="190">
        <f t="shared" si="35"/>
        <v>0</v>
      </c>
      <c r="D114" s="264">
        <v>0</v>
      </c>
      <c r="E114" s="45"/>
      <c r="F114" s="95">
        <f>D114+E114</f>
        <v>0</v>
      </c>
      <c r="G114" s="230"/>
      <c r="H114" s="45"/>
      <c r="I114" s="91">
        <f>G114+H114</f>
        <v>0</v>
      </c>
      <c r="J114" s="264"/>
      <c r="K114" s="45"/>
      <c r="L114" s="95">
        <f>J114+K114</f>
        <v>0</v>
      </c>
      <c r="M114" s="230"/>
      <c r="N114" s="45"/>
      <c r="O114" s="91">
        <f>M114+N114</f>
        <v>0</v>
      </c>
      <c r="P114" s="291"/>
      <c r="Q114" s="297"/>
    </row>
    <row r="115" spans="1:17" hidden="1" x14ac:dyDescent="0.25">
      <c r="A115" s="75">
        <v>2260</v>
      </c>
      <c r="B115" s="43" t="s">
        <v>112</v>
      </c>
      <c r="C115" s="190">
        <f t="shared" si="35"/>
        <v>0</v>
      </c>
      <c r="D115" s="132">
        <f t="shared" ref="D115:O115" si="36">SUM(D116:D120)</f>
        <v>0</v>
      </c>
      <c r="E115" s="76">
        <f t="shared" si="36"/>
        <v>0</v>
      </c>
      <c r="F115" s="95">
        <f t="shared" si="36"/>
        <v>0</v>
      </c>
      <c r="G115" s="231">
        <f t="shared" si="36"/>
        <v>0</v>
      </c>
      <c r="H115" s="76">
        <f t="shared" si="36"/>
        <v>0</v>
      </c>
      <c r="I115" s="91">
        <f t="shared" si="36"/>
        <v>0</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v>0</v>
      </c>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v>0</v>
      </c>
      <c r="E117" s="45"/>
      <c r="F117" s="95">
        <f>D117+E117</f>
        <v>0</v>
      </c>
      <c r="G117" s="230"/>
      <c r="H117" s="45"/>
      <c r="I117" s="91">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v>0</v>
      </c>
      <c r="E118" s="45"/>
      <c r="F118" s="95">
        <f>D118+E118</f>
        <v>0</v>
      </c>
      <c r="G118" s="230"/>
      <c r="H118" s="45"/>
      <c r="I118" s="91">
        <f>G118+H118</f>
        <v>0</v>
      </c>
      <c r="J118" s="264"/>
      <c r="K118" s="45"/>
      <c r="L118" s="95">
        <f>J118+K118</f>
        <v>0</v>
      </c>
      <c r="M118" s="230"/>
      <c r="N118" s="45"/>
      <c r="O118" s="91">
        <f>M118+N118</f>
        <v>0</v>
      </c>
      <c r="P118" s="291"/>
      <c r="Q118" s="297"/>
    </row>
    <row r="119" spans="1:17" hidden="1" x14ac:dyDescent="0.25">
      <c r="A119" s="30">
        <v>2264</v>
      </c>
      <c r="B119" s="43" t="s">
        <v>116</v>
      </c>
      <c r="C119" s="190">
        <f t="shared" si="35"/>
        <v>0</v>
      </c>
      <c r="D119" s="264">
        <v>0</v>
      </c>
      <c r="E119" s="45"/>
      <c r="F119" s="95">
        <f>D119+E119</f>
        <v>0</v>
      </c>
      <c r="G119" s="230"/>
      <c r="H119" s="45"/>
      <c r="I119" s="91">
        <f>G119+H119</f>
        <v>0</v>
      </c>
      <c r="J119" s="264"/>
      <c r="K119" s="45"/>
      <c r="L119" s="95">
        <f>J119+K119</f>
        <v>0</v>
      </c>
      <c r="M119" s="230"/>
      <c r="N119" s="45"/>
      <c r="O119" s="91">
        <f>M119+N119</f>
        <v>0</v>
      </c>
      <c r="P119" s="291"/>
      <c r="Q119" s="297"/>
    </row>
    <row r="120" spans="1:17" hidden="1" x14ac:dyDescent="0.25">
      <c r="A120" s="30">
        <v>2269</v>
      </c>
      <c r="B120" s="43" t="s">
        <v>117</v>
      </c>
      <c r="C120" s="190">
        <f t="shared" si="35"/>
        <v>0</v>
      </c>
      <c r="D120" s="264">
        <v>0</v>
      </c>
      <c r="E120" s="45"/>
      <c r="F120" s="95">
        <f>D120+E120</f>
        <v>0</v>
      </c>
      <c r="G120" s="230"/>
      <c r="H120" s="45"/>
      <c r="I120" s="91">
        <f>G120+H120</f>
        <v>0</v>
      </c>
      <c r="J120" s="264"/>
      <c r="K120" s="45"/>
      <c r="L120" s="95">
        <f>J120+K120</f>
        <v>0</v>
      </c>
      <c r="M120" s="230"/>
      <c r="N120" s="45"/>
      <c r="O120" s="91">
        <f>M120+N120</f>
        <v>0</v>
      </c>
      <c r="P120" s="291"/>
      <c r="Q120" s="297"/>
    </row>
    <row r="121" spans="1:17" hidden="1" x14ac:dyDescent="0.25">
      <c r="A121" s="75">
        <v>2270</v>
      </c>
      <c r="B121" s="43" t="s">
        <v>118</v>
      </c>
      <c r="C121" s="190">
        <f t="shared" si="35"/>
        <v>0</v>
      </c>
      <c r="D121" s="132">
        <f t="shared" ref="D121:O121" si="37">SUM(D122:D126)</f>
        <v>0</v>
      </c>
      <c r="E121" s="76">
        <f t="shared" si="37"/>
        <v>0</v>
      </c>
      <c r="F121" s="95">
        <f t="shared" si="37"/>
        <v>0</v>
      </c>
      <c r="G121" s="231">
        <f t="shared" si="37"/>
        <v>0</v>
      </c>
      <c r="H121" s="76">
        <f t="shared" si="37"/>
        <v>0</v>
      </c>
      <c r="I121" s="91">
        <f t="shared" si="37"/>
        <v>0</v>
      </c>
      <c r="J121" s="132">
        <f t="shared" si="37"/>
        <v>0</v>
      </c>
      <c r="K121" s="76">
        <f t="shared" si="37"/>
        <v>0</v>
      </c>
      <c r="L121" s="95">
        <f t="shared" si="37"/>
        <v>0</v>
      </c>
      <c r="M121" s="231">
        <f t="shared" si="37"/>
        <v>0</v>
      </c>
      <c r="N121" s="76">
        <f t="shared" si="37"/>
        <v>0</v>
      </c>
      <c r="O121" s="91">
        <f t="shared" si="37"/>
        <v>0</v>
      </c>
      <c r="P121" s="291"/>
      <c r="Q121" s="297"/>
    </row>
    <row r="122" spans="1:17" hidden="1" x14ac:dyDescent="0.25">
      <c r="A122" s="30">
        <v>2272</v>
      </c>
      <c r="B122" s="94" t="s">
        <v>119</v>
      </c>
      <c r="C122" s="190">
        <f t="shared" si="35"/>
        <v>0</v>
      </c>
      <c r="D122" s="264">
        <v>0</v>
      </c>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v>0</v>
      </c>
      <c r="E123" s="45"/>
      <c r="F123" s="95">
        <f>D123+E123</f>
        <v>0</v>
      </c>
      <c r="G123" s="230"/>
      <c r="H123" s="45"/>
      <c r="I123" s="91">
        <f>G123+H123</f>
        <v>0</v>
      </c>
      <c r="J123" s="264"/>
      <c r="K123" s="45"/>
      <c r="L123" s="95">
        <f>J123+K123</f>
        <v>0</v>
      </c>
      <c r="M123" s="230"/>
      <c r="N123" s="45"/>
      <c r="O123" s="91">
        <f>M123+N123</f>
        <v>0</v>
      </c>
      <c r="P123" s="291"/>
      <c r="Q123" s="297"/>
    </row>
    <row r="124" spans="1:17" hidden="1" x14ac:dyDescent="0.25">
      <c r="A124" s="30">
        <v>2275</v>
      </c>
      <c r="B124" s="43" t="s">
        <v>120</v>
      </c>
      <c r="C124" s="190">
        <f t="shared" si="35"/>
        <v>0</v>
      </c>
      <c r="D124" s="264">
        <v>0</v>
      </c>
      <c r="E124" s="45"/>
      <c r="F124" s="95">
        <f>D124+E124</f>
        <v>0</v>
      </c>
      <c r="G124" s="230"/>
      <c r="H124" s="45"/>
      <c r="I124" s="91">
        <f>G124+H124</f>
        <v>0</v>
      </c>
      <c r="J124" s="264"/>
      <c r="K124" s="45"/>
      <c r="L124" s="95">
        <f>J124+K124</f>
        <v>0</v>
      </c>
      <c r="M124" s="230"/>
      <c r="N124" s="45"/>
      <c r="O124" s="91">
        <f>M124+N124</f>
        <v>0</v>
      </c>
      <c r="P124" s="291"/>
      <c r="Q124" s="297"/>
    </row>
    <row r="125" spans="1:17" ht="24" hidden="1" x14ac:dyDescent="0.25">
      <c r="A125" s="30">
        <v>2276</v>
      </c>
      <c r="B125" s="43" t="s">
        <v>121</v>
      </c>
      <c r="C125" s="190">
        <f t="shared" si="35"/>
        <v>0</v>
      </c>
      <c r="D125" s="264">
        <v>0</v>
      </c>
      <c r="E125" s="45"/>
      <c r="F125" s="95">
        <f>D125+E125</f>
        <v>0</v>
      </c>
      <c r="G125" s="230"/>
      <c r="H125" s="45"/>
      <c r="I125" s="91">
        <f>G125+H125</f>
        <v>0</v>
      </c>
      <c r="J125" s="264"/>
      <c r="K125" s="45"/>
      <c r="L125" s="95">
        <f>J125+K125</f>
        <v>0</v>
      </c>
      <c r="M125" s="230"/>
      <c r="N125" s="45"/>
      <c r="O125" s="91">
        <f>M125+N125</f>
        <v>0</v>
      </c>
      <c r="P125" s="291"/>
      <c r="Q125" s="297"/>
    </row>
    <row r="126" spans="1:17" ht="24" hidden="1" x14ac:dyDescent="0.25">
      <c r="A126" s="30">
        <v>2279</v>
      </c>
      <c r="B126" s="43" t="s">
        <v>122</v>
      </c>
      <c r="C126" s="190">
        <f t="shared" si="35"/>
        <v>0</v>
      </c>
      <c r="D126" s="264">
        <v>0</v>
      </c>
      <c r="E126" s="45"/>
      <c r="F126" s="95">
        <f>D126+E126</f>
        <v>0</v>
      </c>
      <c r="G126" s="230"/>
      <c r="H126" s="45"/>
      <c r="I126" s="91">
        <f>G126+H126</f>
        <v>0</v>
      </c>
      <c r="J126" s="264"/>
      <c r="K126" s="45"/>
      <c r="L126" s="95">
        <f>J126+K126</f>
        <v>0</v>
      </c>
      <c r="M126" s="230"/>
      <c r="N126" s="45"/>
      <c r="O126" s="91">
        <f>M126+N126</f>
        <v>0</v>
      </c>
      <c r="P126" s="291"/>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v>0</v>
      </c>
      <c r="E128" s="45"/>
      <c r="F128" s="95">
        <f>D128+E128</f>
        <v>0</v>
      </c>
      <c r="G128" s="230"/>
      <c r="H128" s="45"/>
      <c r="I128" s="91">
        <f>G128+H128</f>
        <v>0</v>
      </c>
      <c r="J128" s="264"/>
      <c r="K128" s="45"/>
      <c r="L128" s="95">
        <f>J128+K128</f>
        <v>0</v>
      </c>
      <c r="M128" s="230"/>
      <c r="N128" s="45"/>
      <c r="O128" s="91">
        <f>M128+N128</f>
        <v>0</v>
      </c>
      <c r="P128" s="291"/>
      <c r="Q128" s="297"/>
    </row>
    <row r="129" spans="1:17" ht="38.25" hidden="1" customHeight="1" x14ac:dyDescent="0.25">
      <c r="A129" s="35">
        <v>2300</v>
      </c>
      <c r="B129" s="72" t="s">
        <v>125</v>
      </c>
      <c r="C129" s="188">
        <f t="shared" si="35"/>
        <v>0</v>
      </c>
      <c r="D129" s="130">
        <f t="shared" ref="D129:O129" si="39">SUM(D130,D135,D139,D140,D143,D150,D158,D159,D162)</f>
        <v>0</v>
      </c>
      <c r="E129" s="38">
        <f t="shared" si="39"/>
        <v>0</v>
      </c>
      <c r="F129" s="175">
        <f t="shared" si="39"/>
        <v>0</v>
      </c>
      <c r="G129" s="228">
        <f t="shared" si="39"/>
        <v>0</v>
      </c>
      <c r="H129" s="38">
        <f t="shared" si="39"/>
        <v>0</v>
      </c>
      <c r="I129" s="123">
        <f t="shared" si="39"/>
        <v>0</v>
      </c>
      <c r="J129" s="130">
        <f t="shared" si="39"/>
        <v>0</v>
      </c>
      <c r="K129" s="38">
        <f t="shared" si="39"/>
        <v>0</v>
      </c>
      <c r="L129" s="175">
        <f t="shared" si="39"/>
        <v>0</v>
      </c>
      <c r="M129" s="228">
        <f t="shared" si="39"/>
        <v>0</v>
      </c>
      <c r="N129" s="38">
        <f t="shared" si="39"/>
        <v>0</v>
      </c>
      <c r="O129" s="123">
        <f t="shared" si="39"/>
        <v>0</v>
      </c>
      <c r="P129" s="293"/>
      <c r="Q129" s="297"/>
    </row>
    <row r="130" spans="1:17" ht="24" hidden="1" x14ac:dyDescent="0.25">
      <c r="A130" s="1203">
        <v>2310</v>
      </c>
      <c r="B130" s="40" t="s">
        <v>126</v>
      </c>
      <c r="C130" s="189">
        <f t="shared" si="35"/>
        <v>0</v>
      </c>
      <c r="D130" s="131">
        <f t="shared" ref="D130:O130" si="40">SUM(D131:D134)</f>
        <v>0</v>
      </c>
      <c r="E130" s="79">
        <f t="shared" si="40"/>
        <v>0</v>
      </c>
      <c r="F130" s="176">
        <f t="shared" si="40"/>
        <v>0</v>
      </c>
      <c r="G130" s="233">
        <f t="shared" si="40"/>
        <v>0</v>
      </c>
      <c r="H130" s="79">
        <f t="shared" si="40"/>
        <v>0</v>
      </c>
      <c r="I130" s="90">
        <f t="shared" si="40"/>
        <v>0</v>
      </c>
      <c r="J130" s="131">
        <f t="shared" si="40"/>
        <v>0</v>
      </c>
      <c r="K130" s="79">
        <f t="shared" si="40"/>
        <v>0</v>
      </c>
      <c r="L130" s="176">
        <f t="shared" si="40"/>
        <v>0</v>
      </c>
      <c r="M130" s="233">
        <f t="shared" si="40"/>
        <v>0</v>
      </c>
      <c r="N130" s="79">
        <f t="shared" si="40"/>
        <v>0</v>
      </c>
      <c r="O130" s="90">
        <f t="shared" si="40"/>
        <v>0</v>
      </c>
      <c r="P130" s="290"/>
      <c r="Q130" s="297"/>
    </row>
    <row r="131" spans="1:17" hidden="1" x14ac:dyDescent="0.25">
      <c r="A131" s="30">
        <v>2311</v>
      </c>
      <c r="B131" s="43" t="s">
        <v>127</v>
      </c>
      <c r="C131" s="190">
        <f t="shared" si="35"/>
        <v>0</v>
      </c>
      <c r="D131" s="264">
        <v>0</v>
      </c>
      <c r="E131" s="45"/>
      <c r="F131" s="95">
        <f>D131+E131</f>
        <v>0</v>
      </c>
      <c r="G131" s="230"/>
      <c r="H131" s="45"/>
      <c r="I131" s="91">
        <f>G131+H131</f>
        <v>0</v>
      </c>
      <c r="J131" s="264"/>
      <c r="K131" s="45"/>
      <c r="L131" s="95">
        <f>J131+K131</f>
        <v>0</v>
      </c>
      <c r="M131" s="230"/>
      <c r="N131" s="45"/>
      <c r="O131" s="91">
        <f>M131+N131</f>
        <v>0</v>
      </c>
      <c r="P131" s="291"/>
      <c r="Q131" s="297"/>
    </row>
    <row r="132" spans="1:17" hidden="1" x14ac:dyDescent="0.25">
      <c r="A132" s="30">
        <v>2312</v>
      </c>
      <c r="B132" s="43" t="s">
        <v>128</v>
      </c>
      <c r="C132" s="190">
        <f t="shared" si="35"/>
        <v>0</v>
      </c>
      <c r="D132" s="264">
        <v>0</v>
      </c>
      <c r="E132" s="45"/>
      <c r="F132" s="95">
        <f>D132+E132</f>
        <v>0</v>
      </c>
      <c r="G132" s="230"/>
      <c r="H132" s="45"/>
      <c r="I132" s="91">
        <f>G132+H132</f>
        <v>0</v>
      </c>
      <c r="J132" s="264"/>
      <c r="K132" s="45"/>
      <c r="L132" s="95">
        <f>J132+K132</f>
        <v>0</v>
      </c>
      <c r="M132" s="230"/>
      <c r="N132" s="45"/>
      <c r="O132" s="91">
        <f>M132+N132</f>
        <v>0</v>
      </c>
      <c r="P132" s="291"/>
      <c r="Q132" s="297"/>
    </row>
    <row r="133" spans="1:17" hidden="1" x14ac:dyDescent="0.25">
      <c r="A133" s="30">
        <v>2313</v>
      </c>
      <c r="B133" s="43" t="s">
        <v>129</v>
      </c>
      <c r="C133" s="190">
        <f t="shared" si="35"/>
        <v>0</v>
      </c>
      <c r="D133" s="264">
        <v>0</v>
      </c>
      <c r="E133" s="45"/>
      <c r="F133" s="95">
        <f>D133+E133</f>
        <v>0</v>
      </c>
      <c r="G133" s="230"/>
      <c r="H133" s="45"/>
      <c r="I133" s="91">
        <f>G133+H133</f>
        <v>0</v>
      </c>
      <c r="J133" s="264"/>
      <c r="K133" s="45"/>
      <c r="L133" s="95">
        <f>J133+K133</f>
        <v>0</v>
      </c>
      <c r="M133" s="230"/>
      <c r="N133" s="45"/>
      <c r="O133" s="91">
        <f>M133+N133</f>
        <v>0</v>
      </c>
      <c r="P133" s="291"/>
      <c r="Q133" s="297"/>
    </row>
    <row r="134" spans="1:17" ht="47.25" hidden="1" customHeight="1" x14ac:dyDescent="0.25">
      <c r="A134" s="30">
        <v>2314</v>
      </c>
      <c r="B134" s="43" t="s">
        <v>307</v>
      </c>
      <c r="C134" s="190">
        <f t="shared" si="35"/>
        <v>0</v>
      </c>
      <c r="D134" s="264">
        <v>0</v>
      </c>
      <c r="E134" s="45"/>
      <c r="F134" s="95">
        <f>D134+E134</f>
        <v>0</v>
      </c>
      <c r="G134" s="230"/>
      <c r="H134" s="45"/>
      <c r="I134" s="91">
        <f>G134+H134</f>
        <v>0</v>
      </c>
      <c r="J134" s="264"/>
      <c r="K134" s="45"/>
      <c r="L134" s="95">
        <f>J134+K134</f>
        <v>0</v>
      </c>
      <c r="M134" s="230"/>
      <c r="N134" s="45"/>
      <c r="O134" s="91">
        <f>M134+N134</f>
        <v>0</v>
      </c>
      <c r="P134" s="291"/>
      <c r="Q134" s="297"/>
    </row>
    <row r="135" spans="1:17" hidden="1" x14ac:dyDescent="0.25">
      <c r="A135" s="75">
        <v>2320</v>
      </c>
      <c r="B135" s="43" t="s">
        <v>130</v>
      </c>
      <c r="C135" s="190">
        <f t="shared" si="35"/>
        <v>0</v>
      </c>
      <c r="D135" s="132">
        <f t="shared" ref="D135:O135" si="41">SUM(D136:D138)</f>
        <v>0</v>
      </c>
      <c r="E135" s="76">
        <f t="shared" si="41"/>
        <v>0</v>
      </c>
      <c r="F135" s="95">
        <f t="shared" si="41"/>
        <v>0</v>
      </c>
      <c r="G135" s="231">
        <f t="shared" si="41"/>
        <v>0</v>
      </c>
      <c r="H135" s="76">
        <f t="shared" si="41"/>
        <v>0</v>
      </c>
      <c r="I135" s="91">
        <f t="shared" si="41"/>
        <v>0</v>
      </c>
      <c r="J135" s="132">
        <f t="shared" si="41"/>
        <v>0</v>
      </c>
      <c r="K135" s="76">
        <f t="shared" si="41"/>
        <v>0</v>
      </c>
      <c r="L135" s="95">
        <f t="shared" si="41"/>
        <v>0</v>
      </c>
      <c r="M135" s="231">
        <f t="shared" si="41"/>
        <v>0</v>
      </c>
      <c r="N135" s="76">
        <f t="shared" si="41"/>
        <v>0</v>
      </c>
      <c r="O135" s="91">
        <f t="shared" si="41"/>
        <v>0</v>
      </c>
      <c r="P135" s="291"/>
      <c r="Q135" s="297"/>
    </row>
    <row r="136" spans="1:17" hidden="1" x14ac:dyDescent="0.25">
      <c r="A136" s="30">
        <v>2321</v>
      </c>
      <c r="B136" s="43" t="s">
        <v>131</v>
      </c>
      <c r="C136" s="190">
        <f t="shared" si="35"/>
        <v>0</v>
      </c>
      <c r="D136" s="264">
        <v>0</v>
      </c>
      <c r="E136" s="45"/>
      <c r="F136" s="95">
        <f>D136+E136</f>
        <v>0</v>
      </c>
      <c r="G136" s="230"/>
      <c r="H136" s="45"/>
      <c r="I136" s="91">
        <f>G136+H136</f>
        <v>0</v>
      </c>
      <c r="J136" s="264"/>
      <c r="K136" s="45"/>
      <c r="L136" s="95">
        <f>J136+K136</f>
        <v>0</v>
      </c>
      <c r="M136" s="230"/>
      <c r="N136" s="45"/>
      <c r="O136" s="91">
        <f>M136+N136</f>
        <v>0</v>
      </c>
      <c r="P136" s="291"/>
      <c r="Q136" s="297"/>
    </row>
    <row r="137" spans="1:17" hidden="1" x14ac:dyDescent="0.25">
      <c r="A137" s="30">
        <v>2322</v>
      </c>
      <c r="B137" s="43" t="s">
        <v>132</v>
      </c>
      <c r="C137" s="190">
        <f t="shared" si="35"/>
        <v>0</v>
      </c>
      <c r="D137" s="264">
        <v>0</v>
      </c>
      <c r="E137" s="45"/>
      <c r="F137" s="95">
        <f>D137+E137</f>
        <v>0</v>
      </c>
      <c r="G137" s="230"/>
      <c r="H137" s="45"/>
      <c r="I137" s="91">
        <f>G137+H137</f>
        <v>0</v>
      </c>
      <c r="J137" s="264"/>
      <c r="K137" s="45"/>
      <c r="L137" s="95">
        <f>J137+K137</f>
        <v>0</v>
      </c>
      <c r="M137" s="230"/>
      <c r="N137" s="45"/>
      <c r="O137" s="91">
        <f>M137+N137</f>
        <v>0</v>
      </c>
      <c r="P137" s="291"/>
      <c r="Q137" s="297"/>
    </row>
    <row r="138" spans="1:17" ht="10.5" hidden="1" customHeight="1" x14ac:dyDescent="0.25">
      <c r="A138" s="30">
        <v>2329</v>
      </c>
      <c r="B138" s="43" t="s">
        <v>133</v>
      </c>
      <c r="C138" s="190">
        <f t="shared" si="35"/>
        <v>0</v>
      </c>
      <c r="D138" s="264">
        <v>0</v>
      </c>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v>0</v>
      </c>
      <c r="E139" s="45"/>
      <c r="F139" s="95">
        <f>D139+E139</f>
        <v>0</v>
      </c>
      <c r="G139" s="230"/>
      <c r="H139" s="45"/>
      <c r="I139" s="91">
        <f>G139+H139</f>
        <v>0</v>
      </c>
      <c r="J139" s="264"/>
      <c r="K139" s="45"/>
      <c r="L139" s="95">
        <f>J139+K139</f>
        <v>0</v>
      </c>
      <c r="M139" s="230"/>
      <c r="N139" s="45"/>
      <c r="O139" s="91">
        <f>M139+N139</f>
        <v>0</v>
      </c>
      <c r="P139" s="291"/>
      <c r="Q139" s="297"/>
    </row>
    <row r="140" spans="1:17" ht="36"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idden="1" x14ac:dyDescent="0.25">
      <c r="A141" s="30">
        <v>2341</v>
      </c>
      <c r="B141" s="43" t="s">
        <v>136</v>
      </c>
      <c r="C141" s="190">
        <f t="shared" si="35"/>
        <v>0</v>
      </c>
      <c r="D141" s="264">
        <v>0</v>
      </c>
      <c r="E141" s="45"/>
      <c r="F141" s="95">
        <f>D141+E141</f>
        <v>0</v>
      </c>
      <c r="G141" s="230"/>
      <c r="H141" s="45"/>
      <c r="I141" s="91">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v>0</v>
      </c>
      <c r="E142" s="45"/>
      <c r="F142" s="95">
        <f>D142+E142</f>
        <v>0</v>
      </c>
      <c r="G142" s="230"/>
      <c r="H142" s="45"/>
      <c r="I142" s="91">
        <f>G142+H142</f>
        <v>0</v>
      </c>
      <c r="J142" s="264"/>
      <c r="K142" s="45"/>
      <c r="L142" s="95">
        <f>J142+K142</f>
        <v>0</v>
      </c>
      <c r="M142" s="230"/>
      <c r="N142" s="45"/>
      <c r="O142" s="91">
        <f>M142+N142</f>
        <v>0</v>
      </c>
      <c r="P142" s="291"/>
      <c r="Q142" s="297"/>
    </row>
    <row r="143" spans="1:17" ht="24" hidden="1" x14ac:dyDescent="0.25">
      <c r="A143" s="73">
        <v>2350</v>
      </c>
      <c r="B143" s="58" t="s">
        <v>138</v>
      </c>
      <c r="C143" s="195">
        <f t="shared" si="35"/>
        <v>0</v>
      </c>
      <c r="D143" s="86">
        <f t="shared" ref="D143:O143" si="43">SUM(D144:D149)</f>
        <v>0</v>
      </c>
      <c r="E143" s="74">
        <f t="shared" si="43"/>
        <v>0</v>
      </c>
      <c r="F143" s="174">
        <f t="shared" si="43"/>
        <v>0</v>
      </c>
      <c r="G143" s="229">
        <f t="shared" si="43"/>
        <v>0</v>
      </c>
      <c r="H143" s="74">
        <f t="shared" si="43"/>
        <v>0</v>
      </c>
      <c r="I143" s="154">
        <f t="shared" si="43"/>
        <v>0</v>
      </c>
      <c r="J143" s="86">
        <f t="shared" si="43"/>
        <v>0</v>
      </c>
      <c r="K143" s="74">
        <f t="shared" si="43"/>
        <v>0</v>
      </c>
      <c r="L143" s="174">
        <f t="shared" si="43"/>
        <v>0</v>
      </c>
      <c r="M143" s="229">
        <f t="shared" si="43"/>
        <v>0</v>
      </c>
      <c r="N143" s="74">
        <f t="shared" si="43"/>
        <v>0</v>
      </c>
      <c r="O143" s="154">
        <f t="shared" si="43"/>
        <v>0</v>
      </c>
      <c r="P143" s="292"/>
      <c r="Q143" s="297"/>
    </row>
    <row r="144" spans="1:17" hidden="1" x14ac:dyDescent="0.25">
      <c r="A144" s="27">
        <v>2351</v>
      </c>
      <c r="B144" s="40" t="s">
        <v>139</v>
      </c>
      <c r="C144" s="189">
        <f t="shared" si="35"/>
        <v>0</v>
      </c>
      <c r="D144" s="263">
        <v>0</v>
      </c>
      <c r="E144" s="42"/>
      <c r="F144" s="176">
        <f t="shared" ref="F144:F149" si="44">D144+E144</f>
        <v>0</v>
      </c>
      <c r="G144" s="220"/>
      <c r="H144" s="42"/>
      <c r="I144" s="90">
        <f t="shared" ref="I144:I149" si="45">G144+H144</f>
        <v>0</v>
      </c>
      <c r="J144" s="263"/>
      <c r="K144" s="42"/>
      <c r="L144" s="176">
        <f t="shared" ref="L144:L149" si="46">J144+K144</f>
        <v>0</v>
      </c>
      <c r="M144" s="220"/>
      <c r="N144" s="42"/>
      <c r="O144" s="90">
        <f t="shared" ref="O144:O149" si="47">M144+N144</f>
        <v>0</v>
      </c>
      <c r="P144" s="290"/>
      <c r="Q144" s="297"/>
    </row>
    <row r="145" spans="1:17" hidden="1" x14ac:dyDescent="0.25">
      <c r="A145" s="30">
        <v>2352</v>
      </c>
      <c r="B145" s="43" t="s">
        <v>140</v>
      </c>
      <c r="C145" s="190">
        <f t="shared" si="35"/>
        <v>0</v>
      </c>
      <c r="D145" s="264">
        <v>0</v>
      </c>
      <c r="E145" s="45"/>
      <c r="F145" s="95">
        <f t="shared" si="44"/>
        <v>0</v>
      </c>
      <c r="G145" s="230"/>
      <c r="H145" s="45"/>
      <c r="I145" s="91">
        <f t="shared" si="45"/>
        <v>0</v>
      </c>
      <c r="J145" s="264"/>
      <c r="K145" s="45"/>
      <c r="L145" s="95">
        <f t="shared" si="46"/>
        <v>0</v>
      </c>
      <c r="M145" s="230"/>
      <c r="N145" s="45"/>
      <c r="O145" s="91">
        <f t="shared" si="47"/>
        <v>0</v>
      </c>
      <c r="P145" s="291"/>
      <c r="Q145" s="297"/>
    </row>
    <row r="146" spans="1:17" ht="24" hidden="1" x14ac:dyDescent="0.25">
      <c r="A146" s="30">
        <v>2353</v>
      </c>
      <c r="B146" s="43" t="s">
        <v>141</v>
      </c>
      <c r="C146" s="190">
        <f t="shared" si="35"/>
        <v>0</v>
      </c>
      <c r="D146" s="264">
        <v>0</v>
      </c>
      <c r="E146" s="45"/>
      <c r="F146" s="95">
        <f t="shared" si="44"/>
        <v>0</v>
      </c>
      <c r="G146" s="230"/>
      <c r="H146" s="45"/>
      <c r="I146" s="91">
        <f t="shared" si="45"/>
        <v>0</v>
      </c>
      <c r="J146" s="264"/>
      <c r="K146" s="45"/>
      <c r="L146" s="95">
        <f t="shared" si="46"/>
        <v>0</v>
      </c>
      <c r="M146" s="230"/>
      <c r="N146" s="45"/>
      <c r="O146" s="91">
        <f t="shared" si="47"/>
        <v>0</v>
      </c>
      <c r="P146" s="291"/>
      <c r="Q146" s="297"/>
    </row>
    <row r="147" spans="1:17" ht="24" hidden="1" x14ac:dyDescent="0.25">
      <c r="A147" s="30">
        <v>2354</v>
      </c>
      <c r="B147" s="43" t="s">
        <v>142</v>
      </c>
      <c r="C147" s="190">
        <f t="shared" si="35"/>
        <v>0</v>
      </c>
      <c r="D147" s="264">
        <v>0</v>
      </c>
      <c r="E147" s="45"/>
      <c r="F147" s="95">
        <f t="shared" si="44"/>
        <v>0</v>
      </c>
      <c r="G147" s="230"/>
      <c r="H147" s="45"/>
      <c r="I147" s="91">
        <f t="shared" si="45"/>
        <v>0</v>
      </c>
      <c r="J147" s="264"/>
      <c r="K147" s="45"/>
      <c r="L147" s="95">
        <f t="shared" si="46"/>
        <v>0</v>
      </c>
      <c r="M147" s="230"/>
      <c r="N147" s="45"/>
      <c r="O147" s="91">
        <f t="shared" si="47"/>
        <v>0</v>
      </c>
      <c r="P147" s="291"/>
      <c r="Q147" s="297"/>
    </row>
    <row r="148" spans="1:17" ht="24" hidden="1" x14ac:dyDescent="0.25">
      <c r="A148" s="30">
        <v>2355</v>
      </c>
      <c r="B148" s="43" t="s">
        <v>143</v>
      </c>
      <c r="C148" s="190">
        <f t="shared" si="35"/>
        <v>0</v>
      </c>
      <c r="D148" s="264">
        <v>0</v>
      </c>
      <c r="E148" s="45"/>
      <c r="F148" s="95">
        <f t="shared" si="44"/>
        <v>0</v>
      </c>
      <c r="G148" s="230"/>
      <c r="H148" s="45"/>
      <c r="I148" s="91">
        <f t="shared" si="45"/>
        <v>0</v>
      </c>
      <c r="J148" s="264"/>
      <c r="K148" s="45"/>
      <c r="L148" s="95">
        <f t="shared" si="46"/>
        <v>0</v>
      </c>
      <c r="M148" s="230"/>
      <c r="N148" s="45"/>
      <c r="O148" s="91">
        <f t="shared" si="47"/>
        <v>0</v>
      </c>
      <c r="P148" s="291"/>
      <c r="Q148" s="297"/>
    </row>
    <row r="149" spans="1:17" hidden="1" x14ac:dyDescent="0.25">
      <c r="A149" s="30">
        <v>2359</v>
      </c>
      <c r="B149" s="43" t="s">
        <v>144</v>
      </c>
      <c r="C149" s="190">
        <f t="shared" si="35"/>
        <v>0</v>
      </c>
      <c r="D149" s="264">
        <v>0</v>
      </c>
      <c r="E149" s="45"/>
      <c r="F149" s="95">
        <f t="shared" si="44"/>
        <v>0</v>
      </c>
      <c r="G149" s="230"/>
      <c r="H149" s="45"/>
      <c r="I149" s="91">
        <f t="shared" si="45"/>
        <v>0</v>
      </c>
      <c r="J149" s="264"/>
      <c r="K149" s="45"/>
      <c r="L149" s="95">
        <f t="shared" si="46"/>
        <v>0</v>
      </c>
      <c r="M149" s="230"/>
      <c r="N149" s="45"/>
      <c r="O149" s="91">
        <f t="shared" si="47"/>
        <v>0</v>
      </c>
      <c r="P149" s="291"/>
      <c r="Q149" s="297"/>
    </row>
    <row r="150" spans="1:17" ht="24.75" hidden="1" customHeight="1" x14ac:dyDescent="0.25">
      <c r="A150" s="75">
        <v>2360</v>
      </c>
      <c r="B150" s="43" t="s">
        <v>145</v>
      </c>
      <c r="C150" s="190">
        <f t="shared" si="35"/>
        <v>0</v>
      </c>
      <c r="D150" s="132">
        <f t="shared" ref="D150:O150" si="48">SUM(D151:D157)</f>
        <v>0</v>
      </c>
      <c r="E150" s="76">
        <f t="shared" si="48"/>
        <v>0</v>
      </c>
      <c r="F150" s="95">
        <f t="shared" si="48"/>
        <v>0</v>
      </c>
      <c r="G150" s="231">
        <f t="shared" si="48"/>
        <v>0</v>
      </c>
      <c r="H150" s="76">
        <f t="shared" si="48"/>
        <v>0</v>
      </c>
      <c r="I150" s="91">
        <f t="shared" si="48"/>
        <v>0</v>
      </c>
      <c r="J150" s="132">
        <f t="shared" si="48"/>
        <v>0</v>
      </c>
      <c r="K150" s="76">
        <f t="shared" si="48"/>
        <v>0</v>
      </c>
      <c r="L150" s="95">
        <f t="shared" si="48"/>
        <v>0</v>
      </c>
      <c r="M150" s="231">
        <f t="shared" si="48"/>
        <v>0</v>
      </c>
      <c r="N150" s="76">
        <f t="shared" si="48"/>
        <v>0</v>
      </c>
      <c r="O150" s="91">
        <f t="shared" si="48"/>
        <v>0</v>
      </c>
      <c r="P150" s="291"/>
      <c r="Q150" s="297"/>
    </row>
    <row r="151" spans="1:17" hidden="1" x14ac:dyDescent="0.25">
      <c r="A151" s="29">
        <v>2361</v>
      </c>
      <c r="B151" s="43" t="s">
        <v>146</v>
      </c>
      <c r="C151" s="190">
        <f t="shared" si="35"/>
        <v>0</v>
      </c>
      <c r="D151" s="264">
        <v>0</v>
      </c>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291"/>
      <c r="Q151" s="297"/>
    </row>
    <row r="152" spans="1:17" hidden="1" x14ac:dyDescent="0.25">
      <c r="A152" s="29">
        <v>2362</v>
      </c>
      <c r="B152" s="43" t="s">
        <v>147</v>
      </c>
      <c r="C152" s="190">
        <f t="shared" si="35"/>
        <v>0</v>
      </c>
      <c r="D152" s="264">
        <v>0</v>
      </c>
      <c r="E152" s="45"/>
      <c r="F152" s="95">
        <f t="shared" si="49"/>
        <v>0</v>
      </c>
      <c r="G152" s="230"/>
      <c r="H152" s="45"/>
      <c r="I152" s="91">
        <f t="shared" si="50"/>
        <v>0</v>
      </c>
      <c r="J152" s="264"/>
      <c r="K152" s="45"/>
      <c r="L152" s="95">
        <f t="shared" si="51"/>
        <v>0</v>
      </c>
      <c r="M152" s="230"/>
      <c r="N152" s="45"/>
      <c r="O152" s="91">
        <f t="shared" si="52"/>
        <v>0</v>
      </c>
      <c r="P152" s="291"/>
      <c r="Q152" s="297"/>
    </row>
    <row r="153" spans="1:17" hidden="1" x14ac:dyDescent="0.25">
      <c r="A153" s="29">
        <v>2363</v>
      </c>
      <c r="B153" s="43" t="s">
        <v>148</v>
      </c>
      <c r="C153" s="190">
        <f t="shared" si="35"/>
        <v>0</v>
      </c>
      <c r="D153" s="264">
        <v>0</v>
      </c>
      <c r="E153" s="45"/>
      <c r="F153" s="95">
        <f t="shared" si="49"/>
        <v>0</v>
      </c>
      <c r="G153" s="230"/>
      <c r="H153" s="45"/>
      <c r="I153" s="91">
        <f t="shared" si="50"/>
        <v>0</v>
      </c>
      <c r="J153" s="264"/>
      <c r="K153" s="45"/>
      <c r="L153" s="95">
        <f t="shared" si="51"/>
        <v>0</v>
      </c>
      <c r="M153" s="230"/>
      <c r="N153" s="45"/>
      <c r="O153" s="91">
        <f t="shared" si="52"/>
        <v>0</v>
      </c>
      <c r="P153" s="291"/>
      <c r="Q153" s="297"/>
    </row>
    <row r="154" spans="1:17" hidden="1" x14ac:dyDescent="0.25">
      <c r="A154" s="29">
        <v>2364</v>
      </c>
      <c r="B154" s="43" t="s">
        <v>149</v>
      </c>
      <c r="C154" s="190">
        <f t="shared" si="35"/>
        <v>0</v>
      </c>
      <c r="D154" s="264">
        <v>0</v>
      </c>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v>0</v>
      </c>
      <c r="E155" s="45"/>
      <c r="F155" s="95">
        <f t="shared" si="49"/>
        <v>0</v>
      </c>
      <c r="G155" s="230"/>
      <c r="H155" s="45"/>
      <c r="I155" s="91">
        <f t="shared" si="50"/>
        <v>0</v>
      </c>
      <c r="J155" s="264"/>
      <c r="K155" s="45"/>
      <c r="L155" s="95">
        <f t="shared" si="51"/>
        <v>0</v>
      </c>
      <c r="M155" s="230"/>
      <c r="N155" s="45"/>
      <c r="O155" s="91">
        <f t="shared" si="52"/>
        <v>0</v>
      </c>
      <c r="P155" s="291"/>
      <c r="Q155" s="297"/>
    </row>
    <row r="156" spans="1:17" ht="24" hidden="1" x14ac:dyDescent="0.25">
      <c r="A156" s="29">
        <v>2366</v>
      </c>
      <c r="B156" s="43" t="s">
        <v>151</v>
      </c>
      <c r="C156" s="190">
        <f t="shared" si="35"/>
        <v>0</v>
      </c>
      <c r="D156" s="264">
        <v>0</v>
      </c>
      <c r="E156" s="45"/>
      <c r="F156" s="95">
        <f t="shared" si="49"/>
        <v>0</v>
      </c>
      <c r="G156" s="230"/>
      <c r="H156" s="45"/>
      <c r="I156" s="91">
        <f t="shared" si="50"/>
        <v>0</v>
      </c>
      <c r="J156" s="264"/>
      <c r="K156" s="45"/>
      <c r="L156" s="95">
        <f t="shared" si="51"/>
        <v>0</v>
      </c>
      <c r="M156" s="230"/>
      <c r="N156" s="45"/>
      <c r="O156" s="91">
        <f t="shared" si="52"/>
        <v>0</v>
      </c>
      <c r="P156" s="291"/>
      <c r="Q156" s="297"/>
    </row>
    <row r="157" spans="1:17" ht="36" hidden="1" x14ac:dyDescent="0.25">
      <c r="A157" s="29">
        <v>2369</v>
      </c>
      <c r="B157" s="43" t="s">
        <v>152</v>
      </c>
      <c r="C157" s="190">
        <f t="shared" si="35"/>
        <v>0</v>
      </c>
      <c r="D157" s="264">
        <v>0</v>
      </c>
      <c r="E157" s="45"/>
      <c r="F157" s="95">
        <f t="shared" si="49"/>
        <v>0</v>
      </c>
      <c r="G157" s="230"/>
      <c r="H157" s="45"/>
      <c r="I157" s="91">
        <f t="shared" si="50"/>
        <v>0</v>
      </c>
      <c r="J157" s="264"/>
      <c r="K157" s="45"/>
      <c r="L157" s="95">
        <f t="shared" si="51"/>
        <v>0</v>
      </c>
      <c r="M157" s="230"/>
      <c r="N157" s="45"/>
      <c r="O157" s="91">
        <f t="shared" si="52"/>
        <v>0</v>
      </c>
      <c r="P157" s="291"/>
      <c r="Q157" s="297"/>
    </row>
    <row r="158" spans="1:17" hidden="1" x14ac:dyDescent="0.25">
      <c r="A158" s="73">
        <v>2370</v>
      </c>
      <c r="B158" s="58" t="s">
        <v>153</v>
      </c>
      <c r="C158" s="195">
        <f t="shared" si="35"/>
        <v>0</v>
      </c>
      <c r="D158" s="261">
        <v>0</v>
      </c>
      <c r="E158" s="77"/>
      <c r="F158" s="174">
        <f t="shared" si="49"/>
        <v>0</v>
      </c>
      <c r="G158" s="232"/>
      <c r="H158" s="77"/>
      <c r="I158" s="154">
        <f t="shared" si="50"/>
        <v>0</v>
      </c>
      <c r="J158" s="261"/>
      <c r="K158" s="77"/>
      <c r="L158" s="174">
        <f t="shared" si="51"/>
        <v>0</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v>0</v>
      </c>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v>0</v>
      </c>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v>0</v>
      </c>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v>0</v>
      </c>
      <c r="E163" s="80"/>
      <c r="F163" s="175">
        <f>D163+E163</f>
        <v>0</v>
      </c>
      <c r="G163" s="234"/>
      <c r="H163" s="80"/>
      <c r="I163" s="123">
        <f>G163+H163</f>
        <v>0</v>
      </c>
      <c r="J163" s="248"/>
      <c r="K163" s="80"/>
      <c r="L163" s="175">
        <f>J163+K163</f>
        <v>0</v>
      </c>
      <c r="M163" s="234"/>
      <c r="N163" s="80"/>
      <c r="O163" s="123">
        <f>M163+N163</f>
        <v>0</v>
      </c>
      <c r="P163" s="293"/>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v>0</v>
      </c>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v>0</v>
      </c>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v>0</v>
      </c>
      <c r="E168" s="45"/>
      <c r="F168" s="95">
        <f t="shared" si="56"/>
        <v>0</v>
      </c>
      <c r="G168" s="230"/>
      <c r="H168" s="45"/>
      <c r="I168" s="91">
        <f t="shared" si="57"/>
        <v>0</v>
      </c>
      <c r="J168" s="264"/>
      <c r="K168" s="45"/>
      <c r="L168" s="95">
        <f t="shared" si="58"/>
        <v>0</v>
      </c>
      <c r="M168" s="230"/>
      <c r="N168" s="45"/>
      <c r="O168" s="91">
        <f t="shared" si="59"/>
        <v>0</v>
      </c>
      <c r="P168" s="291"/>
      <c r="Q168" s="297"/>
    </row>
    <row r="169" spans="1:17" ht="24" hidden="1" x14ac:dyDescent="0.25">
      <c r="A169" s="30">
        <v>2519</v>
      </c>
      <c r="B169" s="43" t="s">
        <v>164</v>
      </c>
      <c r="C169" s="190">
        <f t="shared" si="35"/>
        <v>0</v>
      </c>
      <c r="D169" s="264">
        <v>0</v>
      </c>
      <c r="E169" s="45"/>
      <c r="F169" s="95">
        <f t="shared" si="56"/>
        <v>0</v>
      </c>
      <c r="G169" s="230"/>
      <c r="H169" s="45"/>
      <c r="I169" s="91">
        <f t="shared" si="57"/>
        <v>0</v>
      </c>
      <c r="J169" s="264"/>
      <c r="K169" s="45"/>
      <c r="L169" s="95">
        <f t="shared" si="58"/>
        <v>0</v>
      </c>
      <c r="M169" s="230"/>
      <c r="N169" s="45"/>
      <c r="O169" s="91">
        <f t="shared" si="59"/>
        <v>0</v>
      </c>
      <c r="P169" s="291"/>
      <c r="Q169" s="297"/>
    </row>
    <row r="170" spans="1:17" hidden="1" x14ac:dyDescent="0.25">
      <c r="A170" s="75">
        <v>2520</v>
      </c>
      <c r="B170" s="43" t="s">
        <v>165</v>
      </c>
      <c r="C170" s="190">
        <f t="shared" si="35"/>
        <v>0</v>
      </c>
      <c r="D170" s="264">
        <v>0</v>
      </c>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36" hidden="1" x14ac:dyDescent="0.25">
      <c r="A171" s="17">
        <v>2800</v>
      </c>
      <c r="B171" s="40" t="s">
        <v>166</v>
      </c>
      <c r="C171" s="189">
        <f t="shared" si="35"/>
        <v>0</v>
      </c>
      <c r="D171" s="263">
        <v>0</v>
      </c>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v>0</v>
      </c>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v>0</v>
      </c>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v>0</v>
      </c>
      <c r="E177" s="45"/>
      <c r="F177" s="95">
        <f>D177+E177</f>
        <v>0</v>
      </c>
      <c r="G177" s="230"/>
      <c r="H177" s="45"/>
      <c r="I177" s="91">
        <f>G177+H177</f>
        <v>0</v>
      </c>
      <c r="J177" s="264"/>
      <c r="K177" s="45"/>
      <c r="L177" s="95">
        <f>J177+K177</f>
        <v>0</v>
      </c>
      <c r="M177" s="230"/>
      <c r="N177" s="45"/>
      <c r="O177" s="91">
        <f>M177+N177</f>
        <v>0</v>
      </c>
      <c r="P177" s="291"/>
      <c r="Q177" s="297"/>
    </row>
    <row r="178" spans="1:17" ht="72"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60" hidden="1" x14ac:dyDescent="0.25">
      <c r="A179" s="30">
        <v>3291</v>
      </c>
      <c r="B179" s="43" t="s">
        <v>173</v>
      </c>
      <c r="C179" s="190">
        <f t="shared" si="63"/>
        <v>0</v>
      </c>
      <c r="D179" s="264">
        <v>0</v>
      </c>
      <c r="E179" s="45"/>
      <c r="F179" s="95">
        <f>D179+E179</f>
        <v>0</v>
      </c>
      <c r="G179" s="230"/>
      <c r="H179" s="45"/>
      <c r="I179" s="91">
        <f>G179+H179</f>
        <v>0</v>
      </c>
      <c r="J179" s="264"/>
      <c r="K179" s="45"/>
      <c r="L179" s="95">
        <f>J179+K179</f>
        <v>0</v>
      </c>
      <c r="M179" s="230"/>
      <c r="N179" s="45"/>
      <c r="O179" s="91">
        <f>M179+N179</f>
        <v>0</v>
      </c>
      <c r="P179" s="291"/>
      <c r="Q179" s="297"/>
    </row>
    <row r="180" spans="1:17" ht="60" hidden="1" x14ac:dyDescent="0.25">
      <c r="A180" s="30">
        <v>3292</v>
      </c>
      <c r="B180" s="43" t="s">
        <v>174</v>
      </c>
      <c r="C180" s="190">
        <f t="shared" si="63"/>
        <v>0</v>
      </c>
      <c r="D180" s="264">
        <v>0</v>
      </c>
      <c r="E180" s="45"/>
      <c r="F180" s="95">
        <f>D180+E180</f>
        <v>0</v>
      </c>
      <c r="G180" s="230"/>
      <c r="H180" s="45"/>
      <c r="I180" s="91">
        <f>G180+H180</f>
        <v>0</v>
      </c>
      <c r="J180" s="264"/>
      <c r="K180" s="45"/>
      <c r="L180" s="95">
        <f>J180+K180</f>
        <v>0</v>
      </c>
      <c r="M180" s="230"/>
      <c r="N180" s="45"/>
      <c r="O180" s="91">
        <f>M180+N180</f>
        <v>0</v>
      </c>
      <c r="P180" s="291"/>
      <c r="Q180" s="297"/>
    </row>
    <row r="181" spans="1:17" ht="60" hidden="1" x14ac:dyDescent="0.25">
      <c r="A181" s="30">
        <v>3293</v>
      </c>
      <c r="B181" s="43" t="s">
        <v>175</v>
      </c>
      <c r="C181" s="190">
        <f t="shared" si="63"/>
        <v>0</v>
      </c>
      <c r="D181" s="264">
        <v>0</v>
      </c>
      <c r="E181" s="45"/>
      <c r="F181" s="95">
        <f>D181+E181</f>
        <v>0</v>
      </c>
      <c r="G181" s="230"/>
      <c r="H181" s="45"/>
      <c r="I181" s="91">
        <f>G181+H181</f>
        <v>0</v>
      </c>
      <c r="J181" s="264"/>
      <c r="K181" s="45"/>
      <c r="L181" s="95">
        <f>J181+K181</f>
        <v>0</v>
      </c>
      <c r="M181" s="230"/>
      <c r="N181" s="45"/>
      <c r="O181" s="91">
        <f>M181+N181</f>
        <v>0</v>
      </c>
      <c r="P181" s="291"/>
      <c r="Q181" s="297"/>
    </row>
    <row r="182" spans="1:17" ht="48" hidden="1" x14ac:dyDescent="0.25">
      <c r="A182" s="83">
        <v>3294</v>
      </c>
      <c r="B182" s="43" t="s">
        <v>176</v>
      </c>
      <c r="C182" s="201">
        <f t="shared" si="63"/>
        <v>0</v>
      </c>
      <c r="D182" s="265">
        <v>0</v>
      </c>
      <c r="E182" s="84"/>
      <c r="F182" s="329">
        <f>D182+E182</f>
        <v>0</v>
      </c>
      <c r="G182" s="235"/>
      <c r="H182" s="84"/>
      <c r="I182" s="156">
        <f>G182+H182</f>
        <v>0</v>
      </c>
      <c r="J182" s="265"/>
      <c r="K182" s="84"/>
      <c r="L182" s="329">
        <f>J182+K182</f>
        <v>0</v>
      </c>
      <c r="M182" s="235"/>
      <c r="N182" s="84"/>
      <c r="O182" s="156">
        <f>M182+N182</f>
        <v>0</v>
      </c>
      <c r="P182" s="294"/>
      <c r="Q182" s="297"/>
    </row>
    <row r="183" spans="1:17" ht="36"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36" hidden="1" x14ac:dyDescent="0.25">
      <c r="A184" s="57">
        <v>3310</v>
      </c>
      <c r="B184" s="58" t="s">
        <v>178</v>
      </c>
      <c r="C184" s="195">
        <f t="shared" si="63"/>
        <v>0</v>
      </c>
      <c r="D184" s="261">
        <v>0</v>
      </c>
      <c r="E184" s="77"/>
      <c r="F184" s="174">
        <f>D184+E184</f>
        <v>0</v>
      </c>
      <c r="G184" s="232"/>
      <c r="H184" s="77"/>
      <c r="I184" s="154">
        <f>G184+H184</f>
        <v>0</v>
      </c>
      <c r="J184" s="261"/>
      <c r="K184" s="77"/>
      <c r="L184" s="174">
        <f>J184+K184</f>
        <v>0</v>
      </c>
      <c r="M184" s="232"/>
      <c r="N184" s="77"/>
      <c r="O184" s="154">
        <f>M184+N184</f>
        <v>0</v>
      </c>
      <c r="P184" s="292"/>
      <c r="Q184" s="297"/>
    </row>
    <row r="185" spans="1:17" ht="48" hidden="1" x14ac:dyDescent="0.25">
      <c r="A185" s="27">
        <v>3320</v>
      </c>
      <c r="B185" s="40" t="s">
        <v>179</v>
      </c>
      <c r="C185" s="189">
        <f t="shared" si="63"/>
        <v>0</v>
      </c>
      <c r="D185" s="263">
        <v>0</v>
      </c>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v>0</v>
      </c>
      <c r="E188" s="42"/>
      <c r="F188" s="176">
        <f>D188+E188</f>
        <v>0</v>
      </c>
      <c r="G188" s="220"/>
      <c r="H188" s="42"/>
      <c r="I188" s="90">
        <f>G188+H188</f>
        <v>0</v>
      </c>
      <c r="J188" s="263"/>
      <c r="K188" s="42"/>
      <c r="L188" s="176">
        <f>J188+K188</f>
        <v>0</v>
      </c>
      <c r="M188" s="220"/>
      <c r="N188" s="42"/>
      <c r="O188" s="90">
        <f>M188+N188</f>
        <v>0</v>
      </c>
      <c r="P188" s="290"/>
      <c r="Q188" s="297"/>
    </row>
    <row r="189" spans="1:17" hidden="1" x14ac:dyDescent="0.25">
      <c r="A189" s="75">
        <v>4250</v>
      </c>
      <c r="B189" s="43" t="s">
        <v>183</v>
      </c>
      <c r="C189" s="190">
        <f t="shared" si="63"/>
        <v>0</v>
      </c>
      <c r="D189" s="264">
        <v>0</v>
      </c>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v>0</v>
      </c>
      <c r="E192" s="45"/>
      <c r="F192" s="95">
        <f>D192+E192</f>
        <v>0</v>
      </c>
      <c r="G192" s="230"/>
      <c r="H192" s="45"/>
      <c r="I192" s="91">
        <f>G192+H192</f>
        <v>0</v>
      </c>
      <c r="J192" s="264"/>
      <c r="K192" s="45"/>
      <c r="L192" s="95">
        <f>J192+K192</f>
        <v>0</v>
      </c>
      <c r="M192" s="230"/>
      <c r="N192" s="45"/>
      <c r="O192" s="91">
        <f>M192+N192</f>
        <v>0</v>
      </c>
      <c r="P192" s="291"/>
      <c r="Q192" s="297"/>
    </row>
    <row r="193" spans="1:17" s="19" customFormat="1" x14ac:dyDescent="0.25">
      <c r="A193" s="89"/>
      <c r="B193" s="17" t="s">
        <v>187</v>
      </c>
      <c r="C193" s="199">
        <f t="shared" si="63"/>
        <v>3276952</v>
      </c>
      <c r="D193" s="136">
        <f t="shared" ref="D193:O193" si="70">SUM(D194,D229,D268)</f>
        <v>2312352</v>
      </c>
      <c r="E193" s="275">
        <f t="shared" si="70"/>
        <v>67600</v>
      </c>
      <c r="F193" s="896">
        <f t="shared" si="70"/>
        <v>2379952</v>
      </c>
      <c r="G193" s="226">
        <f t="shared" si="70"/>
        <v>897000</v>
      </c>
      <c r="H193" s="275">
        <f t="shared" si="70"/>
        <v>0</v>
      </c>
      <c r="I193" s="896">
        <f t="shared" si="70"/>
        <v>897000</v>
      </c>
      <c r="J193" s="136">
        <f t="shared" si="70"/>
        <v>0</v>
      </c>
      <c r="K193" s="69">
        <f t="shared" si="70"/>
        <v>0</v>
      </c>
      <c r="L193" s="171">
        <f t="shared" si="70"/>
        <v>0</v>
      </c>
      <c r="M193" s="226">
        <f t="shared" si="70"/>
        <v>0</v>
      </c>
      <c r="N193" s="69">
        <f t="shared" si="70"/>
        <v>0</v>
      </c>
      <c r="O193" s="157">
        <f t="shared" si="70"/>
        <v>0</v>
      </c>
      <c r="P193" s="316"/>
      <c r="Q193" s="182"/>
    </row>
    <row r="194" spans="1:17" x14ac:dyDescent="0.25">
      <c r="A194" s="70">
        <v>5000</v>
      </c>
      <c r="B194" s="70" t="s">
        <v>188</v>
      </c>
      <c r="C194" s="200">
        <f t="shared" si="63"/>
        <v>3276952</v>
      </c>
      <c r="D194" s="137">
        <f t="shared" ref="D194:O194" si="71">D195+D203</f>
        <v>2312352</v>
      </c>
      <c r="E194" s="125">
        <f t="shared" si="71"/>
        <v>67600</v>
      </c>
      <c r="F194" s="897">
        <f t="shared" si="71"/>
        <v>2379952</v>
      </c>
      <c r="G194" s="227">
        <f t="shared" si="71"/>
        <v>897000</v>
      </c>
      <c r="H194" s="125">
        <f t="shared" si="71"/>
        <v>0</v>
      </c>
      <c r="I194" s="897">
        <f t="shared" si="71"/>
        <v>897000</v>
      </c>
      <c r="J194" s="137">
        <f t="shared" si="71"/>
        <v>0</v>
      </c>
      <c r="K194" s="71">
        <f t="shared" si="71"/>
        <v>0</v>
      </c>
      <c r="L194" s="172">
        <f t="shared" si="71"/>
        <v>0</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v>0</v>
      </c>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v>0</v>
      </c>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v>0</v>
      </c>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v>0</v>
      </c>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v>0</v>
      </c>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v>0</v>
      </c>
      <c r="E202" s="45"/>
      <c r="F202" s="95">
        <f>D202+E202</f>
        <v>0</v>
      </c>
      <c r="G202" s="230"/>
      <c r="H202" s="45"/>
      <c r="I202" s="91">
        <f>G202+H202</f>
        <v>0</v>
      </c>
      <c r="J202" s="264"/>
      <c r="K202" s="45"/>
      <c r="L202" s="95">
        <f>J202+K202</f>
        <v>0</v>
      </c>
      <c r="M202" s="230"/>
      <c r="N202" s="45"/>
      <c r="O202" s="91">
        <f>M202+N202</f>
        <v>0</v>
      </c>
      <c r="P202" s="291"/>
      <c r="Q202" s="297"/>
    </row>
    <row r="203" spans="1:17" x14ac:dyDescent="0.25">
      <c r="A203" s="35">
        <v>5200</v>
      </c>
      <c r="B203" s="72" t="s">
        <v>197</v>
      </c>
      <c r="C203" s="188">
        <f t="shared" si="63"/>
        <v>3276952</v>
      </c>
      <c r="D203" s="130">
        <f t="shared" ref="D203:O203" si="74">D204+D214+D215+D224+D225+D226+D228</f>
        <v>2312352</v>
      </c>
      <c r="E203" s="123">
        <f t="shared" si="74"/>
        <v>67600</v>
      </c>
      <c r="F203" s="898">
        <f t="shared" si="74"/>
        <v>2379952</v>
      </c>
      <c r="G203" s="228">
        <f t="shared" si="74"/>
        <v>897000</v>
      </c>
      <c r="H203" s="123">
        <f t="shared" si="74"/>
        <v>0</v>
      </c>
      <c r="I203" s="898">
        <f t="shared" si="74"/>
        <v>897000</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v>0</v>
      </c>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v>0</v>
      </c>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v>0</v>
      </c>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v>0</v>
      </c>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v>0</v>
      </c>
      <c r="E209" s="45"/>
      <c r="F209" s="95">
        <f t="shared" si="76"/>
        <v>0</v>
      </c>
      <c r="G209" s="230"/>
      <c r="H209" s="45"/>
      <c r="I209" s="91">
        <f t="shared" si="77"/>
        <v>0</v>
      </c>
      <c r="J209" s="264"/>
      <c r="K209" s="45"/>
      <c r="L209" s="95">
        <f t="shared" si="78"/>
        <v>0</v>
      </c>
      <c r="M209" s="230"/>
      <c r="N209" s="45"/>
      <c r="O209" s="91">
        <f t="shared" si="79"/>
        <v>0</v>
      </c>
      <c r="P209" s="291"/>
      <c r="Q209" s="297"/>
    </row>
    <row r="210" spans="1:17" hidden="1" x14ac:dyDescent="0.25">
      <c r="A210" s="30">
        <v>5216</v>
      </c>
      <c r="B210" s="43" t="s">
        <v>204</v>
      </c>
      <c r="C210" s="190">
        <f t="shared" si="63"/>
        <v>0</v>
      </c>
      <c r="D210" s="264">
        <v>0</v>
      </c>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v>0</v>
      </c>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v>0</v>
      </c>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v>0</v>
      </c>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v>0</v>
      </c>
      <c r="E214" s="45"/>
      <c r="F214" s="95">
        <f t="shared" si="76"/>
        <v>0</v>
      </c>
      <c r="G214" s="230"/>
      <c r="H214" s="45"/>
      <c r="I214" s="91">
        <f t="shared" si="77"/>
        <v>0</v>
      </c>
      <c r="J214" s="264"/>
      <c r="K214" s="45"/>
      <c r="L214" s="95">
        <f t="shared" si="78"/>
        <v>0</v>
      </c>
      <c r="M214" s="230"/>
      <c r="N214" s="45"/>
      <c r="O214" s="91">
        <f t="shared" si="79"/>
        <v>0</v>
      </c>
      <c r="P214" s="291"/>
      <c r="Q214" s="297"/>
    </row>
    <row r="215" spans="1:17" hidden="1" x14ac:dyDescent="0.25">
      <c r="A215" s="75">
        <v>5230</v>
      </c>
      <c r="B215" s="43" t="s">
        <v>209</v>
      </c>
      <c r="C215" s="190">
        <f t="shared" si="63"/>
        <v>0</v>
      </c>
      <c r="D215" s="132">
        <f t="shared" ref="D215:O215" si="80">SUM(D216:D223)</f>
        <v>0</v>
      </c>
      <c r="E215" s="76">
        <f t="shared" si="80"/>
        <v>0</v>
      </c>
      <c r="F215" s="95">
        <f t="shared" si="80"/>
        <v>0</v>
      </c>
      <c r="G215" s="231">
        <f t="shared" si="80"/>
        <v>0</v>
      </c>
      <c r="H215" s="76">
        <f t="shared" si="80"/>
        <v>0</v>
      </c>
      <c r="I215" s="91">
        <f t="shared" si="80"/>
        <v>0</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v>0</v>
      </c>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v>0</v>
      </c>
      <c r="E217" s="45"/>
      <c r="F217" s="95">
        <f t="shared" si="81"/>
        <v>0</v>
      </c>
      <c r="G217" s="230"/>
      <c r="H217" s="45"/>
      <c r="I217" s="91">
        <f t="shared" si="82"/>
        <v>0</v>
      </c>
      <c r="J217" s="264"/>
      <c r="K217" s="45"/>
      <c r="L217" s="95">
        <f t="shared" si="83"/>
        <v>0</v>
      </c>
      <c r="M217" s="230"/>
      <c r="N217" s="45"/>
      <c r="O217" s="91">
        <f t="shared" si="84"/>
        <v>0</v>
      </c>
      <c r="P217" s="291"/>
      <c r="Q217" s="297"/>
    </row>
    <row r="218" spans="1:17" hidden="1" x14ac:dyDescent="0.25">
      <c r="A218" s="30">
        <v>5233</v>
      </c>
      <c r="B218" s="43" t="s">
        <v>212</v>
      </c>
      <c r="C218" s="190">
        <f t="shared" si="63"/>
        <v>0</v>
      </c>
      <c r="D218" s="264">
        <v>0</v>
      </c>
      <c r="E218" s="45"/>
      <c r="F218" s="95">
        <f t="shared" si="81"/>
        <v>0</v>
      </c>
      <c r="G218" s="230"/>
      <c r="H218" s="45"/>
      <c r="I218" s="91">
        <f t="shared" si="82"/>
        <v>0</v>
      </c>
      <c r="J218" s="264"/>
      <c r="K218" s="45"/>
      <c r="L218" s="95">
        <f t="shared" si="83"/>
        <v>0</v>
      </c>
      <c r="M218" s="230"/>
      <c r="N218" s="45"/>
      <c r="O218" s="91">
        <f t="shared" si="84"/>
        <v>0</v>
      </c>
      <c r="P218" s="291"/>
      <c r="Q218" s="297"/>
    </row>
    <row r="219" spans="1:17" hidden="1" x14ac:dyDescent="0.25">
      <c r="A219" s="30">
        <v>5234</v>
      </c>
      <c r="B219" s="43" t="s">
        <v>213</v>
      </c>
      <c r="C219" s="190">
        <f t="shared" si="63"/>
        <v>0</v>
      </c>
      <c r="D219" s="264">
        <v>0</v>
      </c>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v>0</v>
      </c>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v>0</v>
      </c>
      <c r="E221" s="45"/>
      <c r="F221" s="95">
        <f t="shared" si="81"/>
        <v>0</v>
      </c>
      <c r="G221" s="230"/>
      <c r="H221" s="45"/>
      <c r="I221" s="91">
        <f t="shared" si="82"/>
        <v>0</v>
      </c>
      <c r="J221" s="264"/>
      <c r="K221" s="45"/>
      <c r="L221" s="95">
        <f t="shared" si="83"/>
        <v>0</v>
      </c>
      <c r="M221" s="230"/>
      <c r="N221" s="45"/>
      <c r="O221" s="91">
        <f t="shared" si="84"/>
        <v>0</v>
      </c>
      <c r="P221" s="291"/>
      <c r="Q221" s="297"/>
    </row>
    <row r="222" spans="1:17" hidden="1" x14ac:dyDescent="0.25">
      <c r="A222" s="30">
        <v>5238</v>
      </c>
      <c r="B222" s="43" t="s">
        <v>216</v>
      </c>
      <c r="C222" s="190">
        <f t="shared" si="63"/>
        <v>0</v>
      </c>
      <c r="D222" s="264">
        <v>0</v>
      </c>
      <c r="E222" s="45"/>
      <c r="F222" s="95">
        <f t="shared" si="81"/>
        <v>0</v>
      </c>
      <c r="G222" s="230"/>
      <c r="H222" s="45"/>
      <c r="I222" s="91">
        <f t="shared" si="82"/>
        <v>0</v>
      </c>
      <c r="J222" s="264"/>
      <c r="K222" s="45"/>
      <c r="L222" s="95">
        <f t="shared" si="83"/>
        <v>0</v>
      </c>
      <c r="M222" s="230"/>
      <c r="N222" s="45"/>
      <c r="O222" s="91">
        <f t="shared" si="84"/>
        <v>0</v>
      </c>
      <c r="P222" s="291"/>
      <c r="Q222" s="297"/>
    </row>
    <row r="223" spans="1:17" hidden="1" x14ac:dyDescent="0.25">
      <c r="A223" s="30">
        <v>5239</v>
      </c>
      <c r="B223" s="43" t="s">
        <v>217</v>
      </c>
      <c r="C223" s="190">
        <f t="shared" si="63"/>
        <v>0</v>
      </c>
      <c r="D223" s="264">
        <v>0</v>
      </c>
      <c r="E223" s="45"/>
      <c r="F223" s="95">
        <f t="shared" si="81"/>
        <v>0</v>
      </c>
      <c r="G223" s="230"/>
      <c r="H223" s="45"/>
      <c r="I223" s="91">
        <f t="shared" si="82"/>
        <v>0</v>
      </c>
      <c r="J223" s="264"/>
      <c r="K223" s="45"/>
      <c r="L223" s="95">
        <f t="shared" si="83"/>
        <v>0</v>
      </c>
      <c r="M223" s="230"/>
      <c r="N223" s="45"/>
      <c r="O223" s="91">
        <f t="shared" si="84"/>
        <v>0</v>
      </c>
      <c r="P223" s="291"/>
      <c r="Q223" s="297"/>
    </row>
    <row r="224" spans="1:17" ht="24" x14ac:dyDescent="0.25">
      <c r="A224" s="75">
        <v>5240</v>
      </c>
      <c r="B224" s="43" t="s">
        <v>218</v>
      </c>
      <c r="C224" s="190">
        <f t="shared" si="63"/>
        <v>189562</v>
      </c>
      <c r="D224" s="264">
        <v>199562</v>
      </c>
      <c r="E224" s="705">
        <v>-10000</v>
      </c>
      <c r="F224" s="899">
        <f t="shared" si="81"/>
        <v>189562</v>
      </c>
      <c r="G224" s="230"/>
      <c r="H224" s="705"/>
      <c r="I224" s="899">
        <f t="shared" si="82"/>
        <v>0</v>
      </c>
      <c r="J224" s="264"/>
      <c r="K224" s="45"/>
      <c r="L224" s="95">
        <f t="shared" si="83"/>
        <v>0</v>
      </c>
      <c r="M224" s="230"/>
      <c r="N224" s="45"/>
      <c r="O224" s="91">
        <f t="shared" si="84"/>
        <v>0</v>
      </c>
      <c r="P224" s="291"/>
      <c r="Q224" s="297"/>
    </row>
    <row r="225" spans="1:17" x14ac:dyDescent="0.25">
      <c r="A225" s="75">
        <v>5250</v>
      </c>
      <c r="B225" s="43" t="s">
        <v>219</v>
      </c>
      <c r="C225" s="190">
        <f t="shared" si="63"/>
        <v>3087390</v>
      </c>
      <c r="D225" s="264">
        <f>2152822-23934-16098</f>
        <v>2112790</v>
      </c>
      <c r="E225" s="705">
        <v>77600</v>
      </c>
      <c r="F225" s="899">
        <f t="shared" si="81"/>
        <v>2190390</v>
      </c>
      <c r="G225" s="230">
        <v>897000</v>
      </c>
      <c r="H225" s="705"/>
      <c r="I225" s="899">
        <f t="shared" si="82"/>
        <v>897000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idden="1" x14ac:dyDescent="0.25">
      <c r="A227" s="30">
        <v>5269</v>
      </c>
      <c r="B227" s="43" t="s">
        <v>221</v>
      </c>
      <c r="C227" s="190">
        <f t="shared" si="63"/>
        <v>0</v>
      </c>
      <c r="D227" s="264">
        <v>0</v>
      </c>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v>0</v>
      </c>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idden="1" x14ac:dyDescent="0.25">
      <c r="A231" s="1203">
        <v>6220</v>
      </c>
      <c r="B231" s="40" t="s">
        <v>225</v>
      </c>
      <c r="C231" s="189">
        <f t="shared" si="63"/>
        <v>0</v>
      </c>
      <c r="D231" s="263">
        <v>0</v>
      </c>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idden="1" x14ac:dyDescent="0.25">
      <c r="A233" s="30">
        <v>6239</v>
      </c>
      <c r="B233" s="40" t="s">
        <v>227</v>
      </c>
      <c r="C233" s="190">
        <f t="shared" si="63"/>
        <v>0</v>
      </c>
      <c r="D233" s="263">
        <v>0</v>
      </c>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v>0</v>
      </c>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v>0</v>
      </c>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v>0</v>
      </c>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v>0</v>
      </c>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v>0</v>
      </c>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v>0</v>
      </c>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v>0</v>
      </c>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v>0</v>
      </c>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v>0</v>
      </c>
      <c r="E244" s="45"/>
      <c r="F244" s="95">
        <f t="shared" si="91"/>
        <v>0</v>
      </c>
      <c r="G244" s="230"/>
      <c r="H244" s="45"/>
      <c r="I244" s="91">
        <f t="shared" si="92"/>
        <v>0</v>
      </c>
      <c r="J244" s="264"/>
      <c r="K244" s="45"/>
      <c r="L244" s="95">
        <f t="shared" si="93"/>
        <v>0</v>
      </c>
      <c r="M244" s="230"/>
      <c r="N244" s="45"/>
      <c r="O244" s="91">
        <f t="shared" si="94"/>
        <v>0</v>
      </c>
      <c r="P244" s="291"/>
      <c r="Q244" s="297"/>
    </row>
    <row r="245" spans="1:17"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v>0</v>
      </c>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v>0</v>
      </c>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v>0</v>
      </c>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v>0</v>
      </c>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v>0</v>
      </c>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v>0</v>
      </c>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v>0</v>
      </c>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v>0</v>
      </c>
      <c r="E255" s="42"/>
      <c r="F255" s="176">
        <f t="shared" si="99"/>
        <v>0</v>
      </c>
      <c r="G255" s="220"/>
      <c r="H255" s="42"/>
      <c r="I255" s="90">
        <f t="shared" si="100"/>
        <v>0</v>
      </c>
      <c r="J255" s="263"/>
      <c r="K255" s="42"/>
      <c r="L255" s="176">
        <f t="shared" si="101"/>
        <v>0</v>
      </c>
      <c r="M255" s="220"/>
      <c r="N255" s="42"/>
      <c r="O255" s="90">
        <f t="shared" si="102"/>
        <v>0</v>
      </c>
      <c r="P255" s="290"/>
      <c r="Q255" s="297"/>
    </row>
    <row r="256" spans="1:17" hidden="1" x14ac:dyDescent="0.25">
      <c r="A256" s="92">
        <v>6330</v>
      </c>
      <c r="B256" s="93" t="s">
        <v>248</v>
      </c>
      <c r="C256" s="201">
        <f t="shared" si="95"/>
        <v>0</v>
      </c>
      <c r="D256" s="265">
        <v>0</v>
      </c>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v>0</v>
      </c>
      <c r="E257" s="45"/>
      <c r="F257" s="95">
        <f t="shared" si="99"/>
        <v>0</v>
      </c>
      <c r="G257" s="230"/>
      <c r="H257" s="45"/>
      <c r="I257" s="91">
        <f t="shared" si="100"/>
        <v>0</v>
      </c>
      <c r="J257" s="264"/>
      <c r="K257" s="45"/>
      <c r="L257" s="95">
        <f t="shared" si="101"/>
        <v>0</v>
      </c>
      <c r="M257" s="230"/>
      <c r="N257" s="45"/>
      <c r="O257" s="91">
        <f t="shared" si="102"/>
        <v>0</v>
      </c>
      <c r="P257" s="291"/>
      <c r="Q257" s="297"/>
    </row>
    <row r="258" spans="1:17" ht="24"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v>0</v>
      </c>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v>0</v>
      </c>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v>0</v>
      </c>
      <c r="E262" s="45"/>
      <c r="F262" s="95">
        <f>D262+E262</f>
        <v>0</v>
      </c>
      <c r="G262" s="230"/>
      <c r="H262" s="45"/>
      <c r="I262" s="91">
        <f>G262+H262</f>
        <v>0</v>
      </c>
      <c r="J262" s="264"/>
      <c r="K262" s="45"/>
      <c r="L262" s="95">
        <f>J262+K262</f>
        <v>0</v>
      </c>
      <c r="M262" s="230"/>
      <c r="N262" s="45"/>
      <c r="O262" s="91">
        <f>M262+N262</f>
        <v>0</v>
      </c>
      <c r="P262" s="291"/>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v>0</v>
      </c>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v>0</v>
      </c>
      <c r="E265" s="45"/>
      <c r="F265" s="95">
        <f>D265+E265</f>
        <v>0</v>
      </c>
      <c r="G265" s="230"/>
      <c r="H265" s="45"/>
      <c r="I265" s="91">
        <f>G265+H265</f>
        <v>0</v>
      </c>
      <c r="J265" s="264"/>
      <c r="K265" s="45"/>
      <c r="L265" s="95">
        <f>J265+K265</f>
        <v>0</v>
      </c>
      <c r="M265" s="230"/>
      <c r="N265" s="45"/>
      <c r="O265" s="91">
        <f>M265+N265</f>
        <v>0</v>
      </c>
      <c r="P265" s="291"/>
      <c r="Q265" s="297"/>
    </row>
    <row r="266" spans="1:17" hidden="1" x14ac:dyDescent="0.25">
      <c r="A266" s="30">
        <v>6423</v>
      </c>
      <c r="B266" s="43" t="s">
        <v>258</v>
      </c>
      <c r="C266" s="190">
        <f t="shared" si="95"/>
        <v>0</v>
      </c>
      <c r="D266" s="264">
        <v>0</v>
      </c>
      <c r="E266" s="45"/>
      <c r="F266" s="95">
        <f>D266+E266</f>
        <v>0</v>
      </c>
      <c r="G266" s="230"/>
      <c r="H266" s="45"/>
      <c r="I266" s="91">
        <f>G266+H266</f>
        <v>0</v>
      </c>
      <c r="J266" s="264"/>
      <c r="K266" s="45"/>
      <c r="L266" s="95">
        <f>J266+K266</f>
        <v>0</v>
      </c>
      <c r="M266" s="230"/>
      <c r="N266" s="45"/>
      <c r="O266" s="91">
        <f>M266+N266</f>
        <v>0</v>
      </c>
      <c r="P266" s="291"/>
      <c r="Q266" s="297"/>
    </row>
    <row r="267" spans="1:17" ht="24" hidden="1" x14ac:dyDescent="0.25">
      <c r="A267" s="30">
        <v>6424</v>
      </c>
      <c r="B267" s="43" t="s">
        <v>259</v>
      </c>
      <c r="C267" s="190">
        <f t="shared" si="95"/>
        <v>0</v>
      </c>
      <c r="D267" s="264">
        <v>0</v>
      </c>
      <c r="E267" s="45"/>
      <c r="F267" s="95">
        <f>D267+E267</f>
        <v>0</v>
      </c>
      <c r="G267" s="230"/>
      <c r="H267" s="45"/>
      <c r="I267" s="91">
        <f>G267+H267</f>
        <v>0</v>
      </c>
      <c r="J267" s="264"/>
      <c r="K267" s="45"/>
      <c r="L267" s="95">
        <f>J267+K267</f>
        <v>0</v>
      </c>
      <c r="M267" s="230"/>
      <c r="N267" s="45"/>
      <c r="O267" s="91">
        <f>M267+N267</f>
        <v>0</v>
      </c>
      <c r="P267" s="291"/>
      <c r="Q267" s="297"/>
    </row>
    <row r="268" spans="1:17" ht="36"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row>
    <row r="269" spans="1:17" hidden="1" x14ac:dyDescent="0.25">
      <c r="A269" s="35">
        <v>7200</v>
      </c>
      <c r="B269" s="72" t="s">
        <v>261</v>
      </c>
      <c r="C269" s="188">
        <f t="shared" si="95"/>
        <v>0</v>
      </c>
      <c r="D269" s="130">
        <f>SUM(D270,D271,D274,D275,D278)</f>
        <v>0</v>
      </c>
      <c r="E269" s="38">
        <f>SUM(E270,E271,E274,E275,E278)</f>
        <v>0</v>
      </c>
      <c r="F269" s="175">
        <f>SUM(F270,F271,F274,F275,F278)</f>
        <v>0</v>
      </c>
      <c r="G269" s="228">
        <f>SUM(G270,G271,G274,G275,G278)</f>
        <v>0</v>
      </c>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1203">
        <v>7210</v>
      </c>
      <c r="B270" s="40" t="s">
        <v>262</v>
      </c>
      <c r="C270" s="189">
        <f t="shared" si="95"/>
        <v>0</v>
      </c>
      <c r="D270" s="263">
        <v>0</v>
      </c>
      <c r="E270" s="42"/>
      <c r="F270" s="176">
        <f>D270+E270</f>
        <v>0</v>
      </c>
      <c r="G270" s="220"/>
      <c r="H270" s="42"/>
      <c r="I270" s="90">
        <f>G270+H270</f>
        <v>0</v>
      </c>
      <c r="J270" s="263"/>
      <c r="K270" s="42"/>
      <c r="L270" s="176">
        <f>J270+K270</f>
        <v>0</v>
      </c>
      <c r="M270" s="220"/>
      <c r="N270" s="42"/>
      <c r="O270" s="90">
        <f>M270+N270</f>
        <v>0</v>
      </c>
      <c r="P270" s="290"/>
      <c r="Q270" s="297"/>
    </row>
    <row r="271" spans="1:17" s="96" customFormat="1" ht="24" hidden="1" x14ac:dyDescent="0.25">
      <c r="A271" s="75">
        <v>7220</v>
      </c>
      <c r="B271" s="43" t="s">
        <v>263</v>
      </c>
      <c r="C271" s="190">
        <f t="shared" si="95"/>
        <v>0</v>
      </c>
      <c r="D271" s="132">
        <f t="shared" ref="D271:O271" si="107">SUM(D272:D273)</f>
        <v>0</v>
      </c>
      <c r="E271" s="76">
        <f t="shared" si="107"/>
        <v>0</v>
      </c>
      <c r="F271" s="95">
        <f t="shared" si="107"/>
        <v>0</v>
      </c>
      <c r="G271" s="231">
        <f t="shared" si="107"/>
        <v>0</v>
      </c>
      <c r="H271" s="76">
        <f t="shared" si="107"/>
        <v>0</v>
      </c>
      <c r="I271" s="91">
        <f t="shared" si="107"/>
        <v>0</v>
      </c>
      <c r="J271" s="132">
        <f t="shared" si="107"/>
        <v>0</v>
      </c>
      <c r="K271" s="76">
        <f t="shared" si="107"/>
        <v>0</v>
      </c>
      <c r="L271" s="95">
        <f t="shared" si="107"/>
        <v>0</v>
      </c>
      <c r="M271" s="231">
        <f t="shared" si="107"/>
        <v>0</v>
      </c>
      <c r="N271" s="76">
        <f t="shared" si="107"/>
        <v>0</v>
      </c>
      <c r="O271" s="91">
        <f t="shared" si="107"/>
        <v>0</v>
      </c>
      <c r="P271" s="291"/>
      <c r="Q271" s="301"/>
    </row>
    <row r="272" spans="1:17" s="96" customFormat="1" ht="36" hidden="1" x14ac:dyDescent="0.25">
      <c r="A272" s="30">
        <v>7221</v>
      </c>
      <c r="B272" s="43" t="s">
        <v>264</v>
      </c>
      <c r="C272" s="190">
        <f t="shared" si="95"/>
        <v>0</v>
      </c>
      <c r="D272" s="264">
        <v>0</v>
      </c>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v>0</v>
      </c>
      <c r="E273" s="45"/>
      <c r="F273" s="95">
        <f>D273+E273</f>
        <v>0</v>
      </c>
      <c r="G273" s="230"/>
      <c r="H273" s="45"/>
      <c r="I273" s="91">
        <f>G273+H273</f>
        <v>0</v>
      </c>
      <c r="J273" s="264"/>
      <c r="K273" s="45"/>
      <c r="L273" s="95">
        <f>J273+K273</f>
        <v>0</v>
      </c>
      <c r="M273" s="230"/>
      <c r="N273" s="45"/>
      <c r="O273" s="91">
        <f>M273+N273</f>
        <v>0</v>
      </c>
      <c r="P273" s="291"/>
      <c r="Q273" s="301"/>
    </row>
    <row r="274" spans="1:17" ht="24" hidden="1" x14ac:dyDescent="0.25">
      <c r="A274" s="75">
        <v>7230</v>
      </c>
      <c r="B274" s="43" t="s">
        <v>308</v>
      </c>
      <c r="C274" s="190">
        <f t="shared" si="95"/>
        <v>0</v>
      </c>
      <c r="D274" s="264">
        <v>0</v>
      </c>
      <c r="E274" s="45"/>
      <c r="F274" s="95">
        <f>D274+E274</f>
        <v>0</v>
      </c>
      <c r="G274" s="230"/>
      <c r="H274" s="45"/>
      <c r="I274" s="91">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8">SUM(D276:D277)</f>
        <v>0</v>
      </c>
      <c r="E275" s="76">
        <f t="shared" si="108"/>
        <v>0</v>
      </c>
      <c r="F275" s="95">
        <f t="shared" si="108"/>
        <v>0</v>
      </c>
      <c r="G275" s="231">
        <f t="shared" si="108"/>
        <v>0</v>
      </c>
      <c r="H275" s="76">
        <f t="shared" si="108"/>
        <v>0</v>
      </c>
      <c r="I275" s="91">
        <f t="shared" si="108"/>
        <v>0</v>
      </c>
      <c r="J275" s="132">
        <f t="shared" si="108"/>
        <v>0</v>
      </c>
      <c r="K275" s="76">
        <f t="shared" si="108"/>
        <v>0</v>
      </c>
      <c r="L275" s="95">
        <f t="shared" si="108"/>
        <v>0</v>
      </c>
      <c r="M275" s="231">
        <f t="shared" si="108"/>
        <v>0</v>
      </c>
      <c r="N275" s="76">
        <f t="shared" si="108"/>
        <v>0</v>
      </c>
      <c r="O275" s="91">
        <f t="shared" si="108"/>
        <v>0</v>
      </c>
      <c r="P275" s="291"/>
      <c r="Q275" s="297"/>
    </row>
    <row r="276" spans="1:17" ht="48" hidden="1" x14ac:dyDescent="0.25">
      <c r="A276" s="30">
        <v>7245</v>
      </c>
      <c r="B276" s="43" t="s">
        <v>267</v>
      </c>
      <c r="C276" s="190">
        <f t="shared" si="95"/>
        <v>0</v>
      </c>
      <c r="D276" s="264">
        <v>0</v>
      </c>
      <c r="E276" s="45"/>
      <c r="F276" s="95">
        <f>D276+E276</f>
        <v>0</v>
      </c>
      <c r="G276" s="230"/>
      <c r="H276" s="45"/>
      <c r="I276" s="91">
        <f>G276+H276</f>
        <v>0</v>
      </c>
      <c r="J276" s="264"/>
      <c r="K276" s="45"/>
      <c r="L276" s="95">
        <f>J276+K276</f>
        <v>0</v>
      </c>
      <c r="M276" s="230"/>
      <c r="N276" s="45"/>
      <c r="O276" s="91">
        <f>M276+N276</f>
        <v>0</v>
      </c>
      <c r="P276" s="291"/>
      <c r="Q276" s="297"/>
    </row>
    <row r="277" spans="1:17" ht="72" hidden="1" x14ac:dyDescent="0.25">
      <c r="A277" s="30">
        <v>7246</v>
      </c>
      <c r="B277" s="43" t="s">
        <v>268</v>
      </c>
      <c r="C277" s="190">
        <f t="shared" si="95"/>
        <v>0</v>
      </c>
      <c r="D277" s="264">
        <v>0</v>
      </c>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v>0</v>
      </c>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09">D280</f>
        <v>0</v>
      </c>
      <c r="E279" s="106">
        <f t="shared" si="109"/>
        <v>0</v>
      </c>
      <c r="F279" s="177">
        <f t="shared" si="109"/>
        <v>0</v>
      </c>
      <c r="G279" s="238">
        <f t="shared" si="109"/>
        <v>0</v>
      </c>
      <c r="H279" s="106">
        <f t="shared" si="109"/>
        <v>0</v>
      </c>
      <c r="I279" s="277">
        <f t="shared" si="109"/>
        <v>0</v>
      </c>
      <c r="J279" s="140">
        <f t="shared" si="109"/>
        <v>0</v>
      </c>
      <c r="K279" s="106">
        <f t="shared" si="109"/>
        <v>0</v>
      </c>
      <c r="L279" s="177">
        <f t="shared" si="109"/>
        <v>0</v>
      </c>
      <c r="M279" s="238">
        <f t="shared" si="109"/>
        <v>0</v>
      </c>
      <c r="N279" s="106">
        <f t="shared" si="109"/>
        <v>0</v>
      </c>
      <c r="O279" s="277">
        <f t="shared" si="109"/>
        <v>0</v>
      </c>
      <c r="P279" s="315"/>
      <c r="Q279" s="297"/>
    </row>
    <row r="280" spans="1:17" hidden="1" x14ac:dyDescent="0.25">
      <c r="A280" s="73">
        <v>7720</v>
      </c>
      <c r="B280" s="40" t="s">
        <v>299</v>
      </c>
      <c r="C280" s="191">
        <f t="shared" si="95"/>
        <v>0</v>
      </c>
      <c r="D280" s="256">
        <v>0</v>
      </c>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0">SUM(D282:D283)</f>
        <v>0</v>
      </c>
      <c r="E281" s="76">
        <f t="shared" si="110"/>
        <v>0</v>
      </c>
      <c r="F281" s="95">
        <f t="shared" si="110"/>
        <v>0</v>
      </c>
      <c r="G281" s="231">
        <f t="shared" si="110"/>
        <v>0</v>
      </c>
      <c r="H281" s="76">
        <f t="shared" si="110"/>
        <v>0</v>
      </c>
      <c r="I281" s="91">
        <f t="shared" si="110"/>
        <v>0</v>
      </c>
      <c r="J281" s="132">
        <f t="shared" si="110"/>
        <v>0</v>
      </c>
      <c r="K281" s="76">
        <f t="shared" si="110"/>
        <v>0</v>
      </c>
      <c r="L281" s="95">
        <f t="shared" si="110"/>
        <v>0</v>
      </c>
      <c r="M281" s="231">
        <f t="shared" si="110"/>
        <v>0</v>
      </c>
      <c r="N281" s="76">
        <f t="shared" si="110"/>
        <v>0</v>
      </c>
      <c r="O281" s="91">
        <f t="shared" si="110"/>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3466875</v>
      </c>
      <c r="D284" s="141">
        <f t="shared" ref="D284:O284" si="111">SUM(D281,D268,D229,D194,D186,D172,D74,D52)</f>
        <v>2485655</v>
      </c>
      <c r="E284" s="278">
        <f t="shared" si="111"/>
        <v>84220</v>
      </c>
      <c r="F284" s="901">
        <f t="shared" si="111"/>
        <v>2569875</v>
      </c>
      <c r="G284" s="240">
        <f t="shared" si="111"/>
        <v>897000</v>
      </c>
      <c r="H284" s="278">
        <f t="shared" si="111"/>
        <v>0</v>
      </c>
      <c r="I284" s="901">
        <f t="shared" si="111"/>
        <v>897000</v>
      </c>
      <c r="J284" s="141">
        <f t="shared" si="111"/>
        <v>0</v>
      </c>
      <c r="K284" s="111">
        <f t="shared" si="111"/>
        <v>0</v>
      </c>
      <c r="L284" s="112">
        <f t="shared" si="111"/>
        <v>0</v>
      </c>
      <c r="M284" s="240">
        <f t="shared" si="111"/>
        <v>0</v>
      </c>
      <c r="N284" s="111">
        <f t="shared" si="111"/>
        <v>0</v>
      </c>
      <c r="O284" s="278">
        <f t="shared" si="111"/>
        <v>0</v>
      </c>
      <c r="P284" s="318"/>
      <c r="Q284" s="297"/>
    </row>
    <row r="285" spans="1:17" s="19" customFormat="1" ht="13.5" hidden="1" thickTop="1" thickBot="1" x14ac:dyDescent="0.3">
      <c r="A285" s="1283" t="s">
        <v>276</v>
      </c>
      <c r="B285" s="1284"/>
      <c r="C285" s="206">
        <f t="shared" si="95"/>
        <v>0</v>
      </c>
      <c r="D285" s="142">
        <f>SUM(D24,D25,D41,D42)-D50</f>
        <v>0</v>
      </c>
      <c r="E285" s="114">
        <f>SUM(E24,E25,E41,E42)-E50</f>
        <v>0</v>
      </c>
      <c r="F285" s="115">
        <f>SUM(F24,F25,F41,F42)-F50</f>
        <v>0</v>
      </c>
      <c r="G285" s="241">
        <f>SUM(G24,G42)-G50</f>
        <v>0</v>
      </c>
      <c r="H285" s="114">
        <f>SUM(H24,H42)-H50</f>
        <v>0</v>
      </c>
      <c r="I285" s="126">
        <f>SUM(I24,I42)-I50</f>
        <v>0</v>
      </c>
      <c r="J285" s="142">
        <f>SUM(J26,J42)-J50</f>
        <v>0</v>
      </c>
      <c r="K285" s="114">
        <f>SUM(K26,K42)-K50</f>
        <v>0</v>
      </c>
      <c r="L285" s="115">
        <f>SUM(L26,L42)-L50</f>
        <v>0</v>
      </c>
      <c r="M285" s="241">
        <f>SUM(M44)-M50</f>
        <v>0</v>
      </c>
      <c r="N285" s="114">
        <f>SUM(N44)-N50</f>
        <v>0</v>
      </c>
      <c r="O285" s="126">
        <f>SUM(O44)-O50</f>
        <v>0</v>
      </c>
      <c r="P285" s="296"/>
      <c r="Q285" s="182"/>
    </row>
    <row r="286" spans="1:17" s="19" customFormat="1" ht="12.75" hidden="1" thickTop="1" x14ac:dyDescent="0.25">
      <c r="A286" s="1285" t="s">
        <v>277</v>
      </c>
      <c r="B286" s="1286"/>
      <c r="C286" s="207">
        <f t="shared" si="95"/>
        <v>0</v>
      </c>
      <c r="D286" s="143">
        <f t="shared" ref="D286:O286" si="112">SUM(D287,D288)-D295+D296</f>
        <v>0</v>
      </c>
      <c r="E286" s="103">
        <f t="shared" si="112"/>
        <v>0</v>
      </c>
      <c r="F286" s="109">
        <f t="shared" si="112"/>
        <v>0</v>
      </c>
      <c r="G286" s="242">
        <f t="shared" si="112"/>
        <v>0</v>
      </c>
      <c r="H286" s="103">
        <f t="shared" si="112"/>
        <v>0</v>
      </c>
      <c r="I286" s="113">
        <f t="shared" si="112"/>
        <v>0</v>
      </c>
      <c r="J286" s="143">
        <f t="shared" si="112"/>
        <v>0</v>
      </c>
      <c r="K286" s="103">
        <f t="shared" si="112"/>
        <v>0</v>
      </c>
      <c r="L286" s="109">
        <f t="shared" si="112"/>
        <v>0</v>
      </c>
      <c r="M286" s="242">
        <f t="shared" si="112"/>
        <v>0</v>
      </c>
      <c r="N286" s="103">
        <f t="shared" si="112"/>
        <v>0</v>
      </c>
      <c r="O286" s="113">
        <f t="shared" si="112"/>
        <v>0</v>
      </c>
      <c r="P286" s="319"/>
      <c r="Q286" s="182"/>
    </row>
    <row r="287" spans="1:17" s="19" customFormat="1" ht="13.5" hidden="1" thickTop="1" thickBot="1" x14ac:dyDescent="0.3">
      <c r="A287" s="63" t="s">
        <v>278</v>
      </c>
      <c r="B287" s="63" t="s">
        <v>279</v>
      </c>
      <c r="C287" s="197">
        <f t="shared" si="95"/>
        <v>0</v>
      </c>
      <c r="D287" s="134">
        <f t="shared" ref="D287:O287" si="113">D21-D281</f>
        <v>0</v>
      </c>
      <c r="E287" s="64">
        <f t="shared" si="113"/>
        <v>0</v>
      </c>
      <c r="F287" s="169">
        <f t="shared" si="113"/>
        <v>0</v>
      </c>
      <c r="G287" s="224">
        <f t="shared" si="113"/>
        <v>0</v>
      </c>
      <c r="H287" s="64">
        <f t="shared" si="113"/>
        <v>0</v>
      </c>
      <c r="I287" s="117">
        <f t="shared" si="113"/>
        <v>0</v>
      </c>
      <c r="J287" s="134">
        <f t="shared" si="113"/>
        <v>0</v>
      </c>
      <c r="K287" s="64">
        <f t="shared" si="113"/>
        <v>0</v>
      </c>
      <c r="L287" s="169">
        <f t="shared" si="113"/>
        <v>0</v>
      </c>
      <c r="M287" s="224">
        <f t="shared" si="113"/>
        <v>0</v>
      </c>
      <c r="N287" s="64">
        <f t="shared" si="113"/>
        <v>0</v>
      </c>
      <c r="O287" s="117">
        <f t="shared" si="113"/>
        <v>0</v>
      </c>
      <c r="P287" s="310"/>
      <c r="Q287" s="182"/>
    </row>
    <row r="288" spans="1:17" s="19" customFormat="1" ht="12.75" hidden="1" thickTop="1" x14ac:dyDescent="0.25">
      <c r="A288" s="116" t="s">
        <v>280</v>
      </c>
      <c r="B288" s="116" t="s">
        <v>281</v>
      </c>
      <c r="C288" s="207">
        <f t="shared" si="95"/>
        <v>0</v>
      </c>
      <c r="D288" s="143">
        <f t="shared" ref="D288:O288" si="114">SUM(D289,D291,D293)-SUM(D290,D292,D294)</f>
        <v>0</v>
      </c>
      <c r="E288" s="103">
        <f t="shared" si="114"/>
        <v>0</v>
      </c>
      <c r="F288" s="109">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319"/>
      <c r="Q288" s="182"/>
    </row>
    <row r="289" spans="1:17" ht="12.75" hidden="1" thickTop="1" x14ac:dyDescent="0.25">
      <c r="A289" s="100" t="s">
        <v>282</v>
      </c>
      <c r="B289" s="60" t="s">
        <v>283</v>
      </c>
      <c r="C289" s="191">
        <f t="shared" si="95"/>
        <v>0</v>
      </c>
      <c r="D289" s="256"/>
      <c r="E289" s="49"/>
      <c r="F289" s="330">
        <f t="shared" ref="F289:F296" si="115">E289+D289</f>
        <v>0</v>
      </c>
      <c r="G289" s="239"/>
      <c r="H289" s="49"/>
      <c r="I289" s="155">
        <f t="shared" ref="I289:I296" si="116">H289+G289</f>
        <v>0</v>
      </c>
      <c r="J289" s="256"/>
      <c r="K289" s="49"/>
      <c r="L289" s="330">
        <f t="shared" ref="L289:L296" si="117">K289+J289</f>
        <v>0</v>
      </c>
      <c r="M289" s="239"/>
      <c r="N289" s="49"/>
      <c r="O289" s="155">
        <f t="shared" ref="O289:O296" si="118">N289+M289</f>
        <v>0</v>
      </c>
      <c r="P289" s="295"/>
      <c r="Q289" s="297"/>
    </row>
    <row r="290" spans="1:17" ht="12.75" hidden="1" thickTop="1" x14ac:dyDescent="0.25">
      <c r="A290" s="94" t="s">
        <v>284</v>
      </c>
      <c r="B290" s="29" t="s">
        <v>285</v>
      </c>
      <c r="C290" s="190">
        <f t="shared" si="95"/>
        <v>0</v>
      </c>
      <c r="D290" s="264"/>
      <c r="E290" s="45"/>
      <c r="F290" s="95">
        <f t="shared" si="115"/>
        <v>0</v>
      </c>
      <c r="G290" s="230"/>
      <c r="H290" s="45"/>
      <c r="I290" s="91">
        <f t="shared" si="116"/>
        <v>0</v>
      </c>
      <c r="J290" s="264"/>
      <c r="K290" s="45"/>
      <c r="L290" s="95">
        <f t="shared" si="117"/>
        <v>0</v>
      </c>
      <c r="M290" s="230"/>
      <c r="N290" s="45"/>
      <c r="O290" s="91">
        <f t="shared" si="118"/>
        <v>0</v>
      </c>
      <c r="P290" s="291"/>
      <c r="Q290" s="297"/>
    </row>
    <row r="291" spans="1:17" ht="12.75" hidden="1" thickTop="1" x14ac:dyDescent="0.25">
      <c r="A291" s="94" t="s">
        <v>286</v>
      </c>
      <c r="B291" s="29" t="s">
        <v>287</v>
      </c>
      <c r="C291" s="190">
        <f t="shared" si="95"/>
        <v>0</v>
      </c>
      <c r="D291" s="264"/>
      <c r="E291" s="45"/>
      <c r="F291" s="95">
        <f t="shared" si="115"/>
        <v>0</v>
      </c>
      <c r="G291" s="230"/>
      <c r="H291" s="45"/>
      <c r="I291" s="91">
        <f t="shared" si="116"/>
        <v>0</v>
      </c>
      <c r="J291" s="264"/>
      <c r="K291" s="45"/>
      <c r="L291" s="95">
        <f t="shared" si="117"/>
        <v>0</v>
      </c>
      <c r="M291" s="230"/>
      <c r="N291" s="45"/>
      <c r="O291" s="91">
        <f t="shared" si="118"/>
        <v>0</v>
      </c>
      <c r="P291" s="291"/>
      <c r="Q291" s="297"/>
    </row>
    <row r="292" spans="1:17" ht="12.75" hidden="1" thickTop="1" x14ac:dyDescent="0.25">
      <c r="A292" s="94" t="s">
        <v>288</v>
      </c>
      <c r="B292" s="29" t="s">
        <v>289</v>
      </c>
      <c r="C292" s="190">
        <f t="shared" si="95"/>
        <v>0</v>
      </c>
      <c r="D292" s="264"/>
      <c r="E292" s="45"/>
      <c r="F292" s="95">
        <f t="shared" si="115"/>
        <v>0</v>
      </c>
      <c r="G292" s="230"/>
      <c r="H292" s="45"/>
      <c r="I292" s="91">
        <f t="shared" si="116"/>
        <v>0</v>
      </c>
      <c r="J292" s="264"/>
      <c r="K292" s="45"/>
      <c r="L292" s="95">
        <f t="shared" si="117"/>
        <v>0</v>
      </c>
      <c r="M292" s="230"/>
      <c r="N292" s="45"/>
      <c r="O292" s="91">
        <f t="shared" si="118"/>
        <v>0</v>
      </c>
      <c r="P292" s="291"/>
      <c r="Q292" s="297"/>
    </row>
    <row r="293" spans="1:17" ht="12.75" hidden="1" thickTop="1" x14ac:dyDescent="0.25">
      <c r="A293" s="94" t="s">
        <v>290</v>
      </c>
      <c r="B293" s="29" t="s">
        <v>291</v>
      </c>
      <c r="C293" s="190">
        <f t="shared" si="95"/>
        <v>0</v>
      </c>
      <c r="D293" s="264"/>
      <c r="E293" s="45"/>
      <c r="F293" s="95">
        <f t="shared" si="115"/>
        <v>0</v>
      </c>
      <c r="G293" s="230"/>
      <c r="H293" s="45"/>
      <c r="I293" s="91">
        <f t="shared" si="116"/>
        <v>0</v>
      </c>
      <c r="J293" s="264"/>
      <c r="K293" s="45"/>
      <c r="L293" s="95">
        <f t="shared" si="117"/>
        <v>0</v>
      </c>
      <c r="M293" s="230"/>
      <c r="N293" s="45"/>
      <c r="O293" s="91">
        <f t="shared" si="118"/>
        <v>0</v>
      </c>
      <c r="P293" s="291"/>
      <c r="Q293" s="297"/>
    </row>
    <row r="294" spans="1:17" ht="12.75" hidden="1" thickTop="1" x14ac:dyDescent="0.25">
      <c r="A294" s="101" t="s">
        <v>292</v>
      </c>
      <c r="B294" s="102" t="s">
        <v>293</v>
      </c>
      <c r="C294" s="201">
        <f t="shared" si="95"/>
        <v>0</v>
      </c>
      <c r="D294" s="265"/>
      <c r="E294" s="84"/>
      <c r="F294" s="329">
        <f t="shared" si="115"/>
        <v>0</v>
      </c>
      <c r="G294" s="235"/>
      <c r="H294" s="84"/>
      <c r="I294" s="156">
        <f t="shared" si="116"/>
        <v>0</v>
      </c>
      <c r="J294" s="265"/>
      <c r="K294" s="84"/>
      <c r="L294" s="329">
        <f t="shared" si="117"/>
        <v>0</v>
      </c>
      <c r="M294" s="235"/>
      <c r="N294" s="84"/>
      <c r="O294" s="156">
        <f t="shared" si="118"/>
        <v>0</v>
      </c>
      <c r="P294" s="294"/>
      <c r="Q294" s="297"/>
    </row>
    <row r="295" spans="1:17" s="19" customFormat="1" ht="13.5" hidden="1" thickTop="1" thickBot="1" x14ac:dyDescent="0.3">
      <c r="A295" s="118" t="s">
        <v>294</v>
      </c>
      <c r="B295" s="118" t="s">
        <v>295</v>
      </c>
      <c r="C295" s="206">
        <f t="shared" si="95"/>
        <v>0</v>
      </c>
      <c r="D295" s="267"/>
      <c r="E295" s="119"/>
      <c r="F295" s="115">
        <f t="shared" si="115"/>
        <v>0</v>
      </c>
      <c r="G295" s="243"/>
      <c r="H295" s="119"/>
      <c r="I295" s="126">
        <f t="shared" si="116"/>
        <v>0</v>
      </c>
      <c r="J295" s="267"/>
      <c r="K295" s="119"/>
      <c r="L295" s="115">
        <f t="shared" si="117"/>
        <v>0</v>
      </c>
      <c r="M295" s="243"/>
      <c r="N295" s="119"/>
      <c r="O295" s="126">
        <f t="shared" si="118"/>
        <v>0</v>
      </c>
      <c r="P295" s="296"/>
      <c r="Q295" s="182"/>
    </row>
    <row r="296" spans="1:17" s="19" customFormat="1" ht="36.75" hidden="1" thickTop="1" x14ac:dyDescent="0.25">
      <c r="A296" s="116" t="s">
        <v>296</v>
      </c>
      <c r="B296" s="104" t="s">
        <v>297</v>
      </c>
      <c r="C296" s="207">
        <f t="shared" si="95"/>
        <v>0</v>
      </c>
      <c r="D296" s="268"/>
      <c r="E296" s="180"/>
      <c r="F296" s="175">
        <f t="shared" si="115"/>
        <v>0</v>
      </c>
      <c r="G296" s="234"/>
      <c r="H296" s="80"/>
      <c r="I296" s="123">
        <f t="shared" si="116"/>
        <v>0</v>
      </c>
      <c r="J296" s="248"/>
      <c r="K296" s="80"/>
      <c r="L296" s="175">
        <f t="shared" si="117"/>
        <v>0</v>
      </c>
      <c r="M296" s="234"/>
      <c r="N296" s="80"/>
      <c r="O296" s="123">
        <f t="shared" si="11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pKkBDvOYzKYkq6q2x1LqU3cINfd0ugErjA72r30JlOl134oPfnHfwA6YG6KGINbfw5QUo0gj/eE2PtffPrImoA==" saltValue="2vfmQ91LAv2HPm3toC9GDQ==" spinCount="100000" sheet="1" objects="1" scenarios="1" formatCells="0" formatColumns="0" formatRows="0"/>
  <autoFilter ref="A18:P296">
    <filterColumn colId="2">
      <filters blank="1">
        <filter val="187 923"/>
        <filter val="189 562"/>
        <filter val="189 923"/>
        <filter val="2 000"/>
        <filter val="3 103 488"/>
        <filter val="3 293 050"/>
        <filter val="3 482 973"/>
      </filters>
    </filterColumn>
  </autoFilter>
  <mergeCells count="32">
    <mergeCell ref="C6:P6"/>
    <mergeCell ref="C7:P7"/>
    <mergeCell ref="C8:P8"/>
    <mergeCell ref="C9:P9"/>
    <mergeCell ref="A1:O1"/>
    <mergeCell ref="A2:P2"/>
    <mergeCell ref="C3:P3"/>
    <mergeCell ref="C4:P4"/>
    <mergeCell ref="C5:P5"/>
    <mergeCell ref="C10:P10"/>
    <mergeCell ref="C11:P11"/>
    <mergeCell ref="C13:P13"/>
    <mergeCell ref="A15:A17"/>
    <mergeCell ref="B15:B17"/>
    <mergeCell ref="C15:O15"/>
    <mergeCell ref="C16:C17"/>
    <mergeCell ref="D16:D17"/>
    <mergeCell ref="E16:E17"/>
    <mergeCell ref="F16:F17"/>
    <mergeCell ref="C12:P12"/>
    <mergeCell ref="O16:O17"/>
    <mergeCell ref="P16:P17"/>
    <mergeCell ref="L16:L17"/>
    <mergeCell ref="M16:M17"/>
    <mergeCell ref="N16:N17"/>
    <mergeCell ref="A285:B285"/>
    <mergeCell ref="A286:B286"/>
    <mergeCell ref="I16:I17"/>
    <mergeCell ref="J16:J17"/>
    <mergeCell ref="K16:K17"/>
    <mergeCell ref="G16:G17"/>
    <mergeCell ref="H16:H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5.pielikums Jūrmalas pilsētas domes
2017.gada 9.jūnija saistošajiem noteikumiem Nr.21
(protokols Nr.10, 2.punkts)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24"/>
  <sheetViews>
    <sheetView showGridLines="0" view="pageLayout" zoomScaleNormal="100" workbookViewId="0">
      <selection activeCell="T15" sqref="T14:T15"/>
    </sheetView>
  </sheetViews>
  <sheetFormatPr defaultRowHeight="12" outlineLevelCol="1" x14ac:dyDescent="0.25"/>
  <cols>
    <col min="1" max="1" width="10.42578125" style="6" customWidth="1"/>
    <col min="2" max="2" width="28" style="6" customWidth="1"/>
    <col min="3" max="3" width="8.7109375" style="6" customWidth="1"/>
    <col min="4" max="4" width="8.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7.5703125" style="6" customWidth="1" collapsed="1"/>
    <col min="10" max="10" width="8.7109375" style="6" hidden="1" customWidth="1" outlineLevel="1"/>
    <col min="11" max="11" width="8.28515625" style="6" hidden="1" customWidth="1" outlineLevel="1"/>
    <col min="12" max="12" width="6.42578125" style="6" customWidth="1" collapsed="1"/>
    <col min="13" max="14" width="8.7109375" style="6" hidden="1" customWidth="1" outlineLevel="1"/>
    <col min="15" max="15" width="5.85546875" style="6" customWidth="1" collapsed="1"/>
    <col min="16" max="16" width="28.7109375" style="1" hidden="1" customWidth="1" outlineLevel="1"/>
    <col min="17" max="17" width="0.42578125" style="1" customWidth="1" collapsed="1"/>
    <col min="18" max="16384" width="9.140625" style="1"/>
  </cols>
  <sheetData>
    <row r="1" spans="1:17" x14ac:dyDescent="0.25">
      <c r="A1" s="1314" t="s">
        <v>989</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988</v>
      </c>
      <c r="D6" s="1293"/>
      <c r="E6" s="1293"/>
      <c r="F6" s="1293"/>
      <c r="G6" s="1293"/>
      <c r="H6" s="1293"/>
      <c r="I6" s="1293"/>
      <c r="J6" s="1293"/>
      <c r="K6" s="1293"/>
      <c r="L6" s="1293"/>
      <c r="M6" s="1293"/>
      <c r="N6" s="1293"/>
      <c r="O6" s="1293"/>
      <c r="P6" s="1294"/>
      <c r="Q6" s="297"/>
    </row>
    <row r="7" spans="1:17" x14ac:dyDescent="0.25">
      <c r="A7" s="2" t="s">
        <v>4</v>
      </c>
      <c r="B7" s="3"/>
      <c r="C7" s="1318" t="s">
        <v>979</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987</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3534050</v>
      </c>
      <c r="D20" s="128">
        <f>SUM(D21,D24,D25,D41,D42)</f>
        <v>3519050</v>
      </c>
      <c r="E20" s="269">
        <f>SUM(E21,E24,E25,E41,E42)</f>
        <v>15000</v>
      </c>
      <c r="F20" s="888">
        <f>SUM(F21,F24,F25,F41,F42)</f>
        <v>3534050</v>
      </c>
      <c r="G20" s="210">
        <f>SUM(G21,G24,G42)</f>
        <v>0</v>
      </c>
      <c r="H20" s="269">
        <f>SUM(H21,H24,H42)</f>
        <v>0</v>
      </c>
      <c r="I20" s="888">
        <f>SUM(I21,I24,I42)</f>
        <v>0</v>
      </c>
      <c r="J20" s="128">
        <f>SUM(J21,J26,J42)</f>
        <v>0</v>
      </c>
      <c r="K20" s="22">
        <f>SUM(K21,K26,K42)</f>
        <v>0</v>
      </c>
      <c r="L20" s="161">
        <f>SUM(L21,L26,L42)</f>
        <v>0</v>
      </c>
      <c r="M20" s="210">
        <f>SUM(M21,M44)</f>
        <v>0</v>
      </c>
      <c r="N20" s="22">
        <f>SUM(N21,N44)</f>
        <v>0</v>
      </c>
      <c r="O20" s="269">
        <f>SUM(O21,O44)</f>
        <v>0</v>
      </c>
      <c r="P20" s="302"/>
      <c r="Q20" s="182"/>
    </row>
    <row r="21" spans="1:17" ht="12.75" hidden="1" thickTop="1" x14ac:dyDescent="0.25">
      <c r="A21" s="23"/>
      <c r="B21" s="24" t="s">
        <v>21</v>
      </c>
      <c r="C21" s="184">
        <f>SUM(F21,I21,L21,O21)</f>
        <v>0</v>
      </c>
      <c r="D21" s="129">
        <f t="shared" ref="D21:O21" si="0">SUM(D22:D23)</f>
        <v>0</v>
      </c>
      <c r="E21" s="25">
        <f t="shared" si="0"/>
        <v>0</v>
      </c>
      <c r="F21" s="162">
        <f t="shared" si="0"/>
        <v>0</v>
      </c>
      <c r="G21" s="211">
        <f t="shared" si="0"/>
        <v>0</v>
      </c>
      <c r="H21" s="25">
        <f t="shared" si="0"/>
        <v>0</v>
      </c>
      <c r="I21" s="270">
        <f t="shared" si="0"/>
        <v>0</v>
      </c>
      <c r="J21" s="129">
        <f t="shared" si="0"/>
        <v>0</v>
      </c>
      <c r="K21" s="25">
        <f t="shared" si="0"/>
        <v>0</v>
      </c>
      <c r="L21" s="162">
        <f t="shared" si="0"/>
        <v>0</v>
      </c>
      <c r="M21" s="211">
        <f t="shared" si="0"/>
        <v>0</v>
      </c>
      <c r="N21" s="25">
        <f t="shared" si="0"/>
        <v>0</v>
      </c>
      <c r="O21" s="270">
        <f t="shared" si="0"/>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ht="12.75" hidden="1" thickTop="1" x14ac:dyDescent="0.25">
      <c r="A23" s="29"/>
      <c r="B23" s="30" t="s">
        <v>23</v>
      </c>
      <c r="C23" s="186">
        <f>SUM(F23,I23,L23,O23)</f>
        <v>0</v>
      </c>
      <c r="D23" s="246"/>
      <c r="E23" s="31"/>
      <c r="F23" s="326">
        <f>D23+E23</f>
        <v>0</v>
      </c>
      <c r="G23" s="213"/>
      <c r="H23" s="31"/>
      <c r="I23" s="146">
        <f>G23+H23</f>
        <v>0</v>
      </c>
      <c r="J23" s="246"/>
      <c r="K23" s="31"/>
      <c r="L23" s="326">
        <f>J23+K23</f>
        <v>0</v>
      </c>
      <c r="M23" s="213"/>
      <c r="N23" s="31"/>
      <c r="O23" s="146">
        <f>M23+N23</f>
        <v>0</v>
      </c>
      <c r="P23" s="368"/>
      <c r="Q23" s="297"/>
    </row>
    <row r="24" spans="1:17" s="19" customFormat="1" ht="25.5" thickTop="1" thickBot="1" x14ac:dyDescent="0.3">
      <c r="A24" s="32">
        <v>19300</v>
      </c>
      <c r="B24" s="32" t="s">
        <v>24</v>
      </c>
      <c r="C24" s="187">
        <f>SUM(F24,I24)</f>
        <v>3534050</v>
      </c>
      <c r="D24" s="247">
        <f>3539715-20665</f>
        <v>3519050</v>
      </c>
      <c r="E24" s="697">
        <v>15000</v>
      </c>
      <c r="F24" s="889">
        <f>D24+E24</f>
        <v>3534050</v>
      </c>
      <c r="G24" s="214"/>
      <c r="H24" s="697"/>
      <c r="I24" s="889">
        <f>G24+H24</f>
        <v>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hidden="1" thickTop="1" x14ac:dyDescent="0.25">
      <c r="A26" s="35">
        <v>21300</v>
      </c>
      <c r="B26" s="35" t="s">
        <v>27</v>
      </c>
      <c r="C26" s="188">
        <f t="shared" ref="C26:C40" si="1">SUM(L26)</f>
        <v>0</v>
      </c>
      <c r="D26" s="249" t="s">
        <v>25</v>
      </c>
      <c r="E26" s="37" t="s">
        <v>25</v>
      </c>
      <c r="F26" s="164" t="s">
        <v>25</v>
      </c>
      <c r="G26" s="215" t="s">
        <v>25</v>
      </c>
      <c r="H26" s="37" t="s">
        <v>25</v>
      </c>
      <c r="I26" s="122" t="s">
        <v>25</v>
      </c>
      <c r="J26" s="130">
        <f>SUM(J27,J31,J33,J36)</f>
        <v>0</v>
      </c>
      <c r="K26" s="38">
        <f>SUM(K27,K31,K33,K36)</f>
        <v>0</v>
      </c>
      <c r="L26" s="175">
        <f>SUM(L27,L31,L33,L36)</f>
        <v>0</v>
      </c>
      <c r="M26" s="280" t="s">
        <v>25</v>
      </c>
      <c r="N26" s="122" t="s">
        <v>25</v>
      </c>
      <c r="O26" s="122" t="s">
        <v>25</v>
      </c>
      <c r="P26" s="304"/>
      <c r="Q26" s="182"/>
    </row>
    <row r="27" spans="1:17" s="19" customFormat="1" ht="24.75" hidden="1" thickTop="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t="12.75" hidden="1" thickTop="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t="12.75" hidden="1" thickTop="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75" hidden="1" thickTop="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36.75" hidden="1" thickTop="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75" hidden="1" thickTop="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t="12.75" hidden="1" thickTop="1" x14ac:dyDescent="0.25">
      <c r="A33" s="39">
        <v>21380</v>
      </c>
      <c r="B33" s="35" t="s">
        <v>34</v>
      </c>
      <c r="C33" s="188">
        <f t="shared" si="1"/>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c r="Q33" s="182"/>
    </row>
    <row r="34" spans="1:17" ht="12.75" hidden="1" thickTop="1" x14ac:dyDescent="0.25">
      <c r="A34" s="27">
        <v>21381</v>
      </c>
      <c r="B34" s="40" t="s">
        <v>35</v>
      </c>
      <c r="C34" s="189">
        <f t="shared" si="1"/>
        <v>0</v>
      </c>
      <c r="D34" s="250" t="s">
        <v>25</v>
      </c>
      <c r="E34" s="41" t="s">
        <v>25</v>
      </c>
      <c r="F34" s="165" t="s">
        <v>25</v>
      </c>
      <c r="G34" s="216" t="s">
        <v>25</v>
      </c>
      <c r="H34" s="41" t="s">
        <v>25</v>
      </c>
      <c r="I34" s="148" t="s">
        <v>25</v>
      </c>
      <c r="J34" s="564"/>
      <c r="K34" s="320"/>
      <c r="L34" s="176">
        <f>J34+K34</f>
        <v>0</v>
      </c>
      <c r="M34" s="281" t="s">
        <v>25</v>
      </c>
      <c r="N34" s="148" t="s">
        <v>25</v>
      </c>
      <c r="O34" s="148" t="s">
        <v>25</v>
      </c>
      <c r="P34" s="305"/>
      <c r="Q34" s="297"/>
    </row>
    <row r="35" spans="1:17" ht="24.75" hidden="1" thickTop="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75" hidden="1" thickTop="1" x14ac:dyDescent="0.25">
      <c r="A36" s="39">
        <v>21390</v>
      </c>
      <c r="B36" s="35" t="s">
        <v>37</v>
      </c>
      <c r="C36" s="188">
        <f t="shared" si="1"/>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304"/>
      <c r="Q36" s="182"/>
    </row>
    <row r="37" spans="1:17" ht="24.75" hidden="1" thickTop="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t="12.75" hidden="1" thickTop="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t="12.75" hidden="1" thickTop="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75" hidden="1" thickTop="1" x14ac:dyDescent="0.25">
      <c r="A40" s="30">
        <v>21399</v>
      </c>
      <c r="B40" s="43" t="s">
        <v>41</v>
      </c>
      <c r="C40" s="190">
        <f t="shared" si="1"/>
        <v>0</v>
      </c>
      <c r="D40" s="251" t="s">
        <v>25</v>
      </c>
      <c r="E40" s="44" t="s">
        <v>25</v>
      </c>
      <c r="F40" s="166" t="s">
        <v>25</v>
      </c>
      <c r="G40" s="217" t="s">
        <v>25</v>
      </c>
      <c r="H40" s="44" t="s">
        <v>25</v>
      </c>
      <c r="I40" s="149" t="s">
        <v>25</v>
      </c>
      <c r="J40" s="565"/>
      <c r="K40" s="321"/>
      <c r="L40" s="95">
        <f>J40+K40</f>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75" hidden="1" thickTop="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t="24.75" hidden="1" thickTop="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75" hidden="1" thickTop="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75" hidden="1" thickTop="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ht="12.75" thickTop="1"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3534050</v>
      </c>
      <c r="D49" s="134">
        <f t="shared" ref="D49:O49" si="4">SUM(D50,D281)</f>
        <v>3519050</v>
      </c>
      <c r="E49" s="117">
        <f t="shared" si="4"/>
        <v>15000</v>
      </c>
      <c r="F49" s="894">
        <f t="shared" si="4"/>
        <v>3534050</v>
      </c>
      <c r="G49" s="224">
        <f t="shared" si="4"/>
        <v>0</v>
      </c>
      <c r="H49" s="117">
        <f t="shared" si="4"/>
        <v>0</v>
      </c>
      <c r="I49" s="894">
        <f t="shared" si="4"/>
        <v>0</v>
      </c>
      <c r="J49" s="134">
        <f t="shared" si="4"/>
        <v>0</v>
      </c>
      <c r="K49" s="64">
        <f t="shared" si="4"/>
        <v>0</v>
      </c>
      <c r="L49" s="169">
        <f t="shared" si="4"/>
        <v>0</v>
      </c>
      <c r="M49" s="224">
        <f t="shared" si="4"/>
        <v>0</v>
      </c>
      <c r="N49" s="64">
        <f t="shared" si="4"/>
        <v>0</v>
      </c>
      <c r="O49" s="117">
        <f t="shared" si="4"/>
        <v>0</v>
      </c>
      <c r="P49" s="310"/>
      <c r="Q49" s="182"/>
    </row>
    <row r="50" spans="1:17" s="19" customFormat="1" ht="36.75" thickTop="1" x14ac:dyDescent="0.25">
      <c r="A50" s="65"/>
      <c r="B50" s="66" t="s">
        <v>50</v>
      </c>
      <c r="C50" s="198">
        <f t="shared" si="3"/>
        <v>3534050</v>
      </c>
      <c r="D50" s="135">
        <f t="shared" ref="D50:O50" si="5">SUM(D51,D193)</f>
        <v>3519050</v>
      </c>
      <c r="E50" s="274">
        <f t="shared" si="5"/>
        <v>15000</v>
      </c>
      <c r="F50" s="895">
        <f t="shared" si="5"/>
        <v>3534050</v>
      </c>
      <c r="G50" s="225">
        <f t="shared" si="5"/>
        <v>0</v>
      </c>
      <c r="H50" s="274">
        <f t="shared" si="5"/>
        <v>0</v>
      </c>
      <c r="I50" s="895">
        <f t="shared" si="5"/>
        <v>0</v>
      </c>
      <c r="J50" s="135">
        <f t="shared" si="5"/>
        <v>0</v>
      </c>
      <c r="K50" s="67">
        <f t="shared" si="5"/>
        <v>0</v>
      </c>
      <c r="L50" s="170">
        <f t="shared" si="5"/>
        <v>0</v>
      </c>
      <c r="M50" s="225">
        <f t="shared" si="5"/>
        <v>0</v>
      </c>
      <c r="N50" s="67">
        <f t="shared" si="5"/>
        <v>0</v>
      </c>
      <c r="O50" s="274">
        <f t="shared" si="5"/>
        <v>0</v>
      </c>
      <c r="P50" s="311"/>
      <c r="Q50" s="182"/>
    </row>
    <row r="51" spans="1:17" s="19" customFormat="1" ht="24" x14ac:dyDescent="0.25">
      <c r="A51" s="68"/>
      <c r="B51" s="16" t="s">
        <v>51</v>
      </c>
      <c r="C51" s="199">
        <f t="shared" si="3"/>
        <v>3467284</v>
      </c>
      <c r="D51" s="136">
        <f t="shared" ref="D51:O51" si="6">SUM(D52,D74,D172,D186)</f>
        <v>3469850</v>
      </c>
      <c r="E51" s="275">
        <f t="shared" si="6"/>
        <v>-2566</v>
      </c>
      <c r="F51" s="896">
        <f t="shared" si="6"/>
        <v>3467284</v>
      </c>
      <c r="G51" s="226">
        <f t="shared" si="6"/>
        <v>0</v>
      </c>
      <c r="H51" s="275">
        <f t="shared" si="6"/>
        <v>0</v>
      </c>
      <c r="I51" s="896">
        <f t="shared" si="6"/>
        <v>0</v>
      </c>
      <c r="J51" s="136">
        <f t="shared" si="6"/>
        <v>0</v>
      </c>
      <c r="K51" s="69">
        <f t="shared" si="6"/>
        <v>0</v>
      </c>
      <c r="L51" s="171">
        <f t="shared" si="6"/>
        <v>0</v>
      </c>
      <c r="M51" s="226">
        <f t="shared" si="6"/>
        <v>0</v>
      </c>
      <c r="N51" s="69">
        <f t="shared" si="6"/>
        <v>0</v>
      </c>
      <c r="O51" s="275">
        <f t="shared" si="6"/>
        <v>0</v>
      </c>
      <c r="P51" s="312"/>
      <c r="Q51" s="182"/>
    </row>
    <row r="52" spans="1:17" s="19" customFormat="1" x14ac:dyDescent="0.25">
      <c r="A52" s="70">
        <v>1000</v>
      </c>
      <c r="B52" s="70" t="s">
        <v>52</v>
      </c>
      <c r="C52" s="200">
        <f t="shared" si="3"/>
        <v>3430898</v>
      </c>
      <c r="D52" s="137">
        <f t="shared" ref="D52:O52" si="7">SUM(D53,D66)</f>
        <v>3430898</v>
      </c>
      <c r="E52" s="125">
        <f t="shared" si="7"/>
        <v>0</v>
      </c>
      <c r="F52" s="897">
        <f t="shared" si="7"/>
        <v>3430898</v>
      </c>
      <c r="G52" s="227">
        <f t="shared" si="7"/>
        <v>0</v>
      </c>
      <c r="H52" s="125">
        <f t="shared" si="7"/>
        <v>0</v>
      </c>
      <c r="I52" s="897">
        <f t="shared" si="7"/>
        <v>0</v>
      </c>
      <c r="J52" s="137">
        <f t="shared" si="7"/>
        <v>0</v>
      </c>
      <c r="K52" s="71">
        <f t="shared" si="7"/>
        <v>0</v>
      </c>
      <c r="L52" s="172">
        <f t="shared" si="7"/>
        <v>0</v>
      </c>
      <c r="M52" s="227">
        <f t="shared" si="7"/>
        <v>0</v>
      </c>
      <c r="N52" s="71">
        <f t="shared" si="7"/>
        <v>0</v>
      </c>
      <c r="O52" s="125">
        <f t="shared" si="7"/>
        <v>0</v>
      </c>
      <c r="P52" s="313"/>
      <c r="Q52" s="182"/>
    </row>
    <row r="53" spans="1:17" x14ac:dyDescent="0.25">
      <c r="A53" s="35">
        <v>1100</v>
      </c>
      <c r="B53" s="72" t="s">
        <v>53</v>
      </c>
      <c r="C53" s="188">
        <f t="shared" si="3"/>
        <v>2648971</v>
      </c>
      <c r="D53" s="130">
        <f t="shared" ref="D53:O53" si="8">SUM(D54,D57,D65)</f>
        <v>2648971</v>
      </c>
      <c r="E53" s="123">
        <f t="shared" si="8"/>
        <v>0</v>
      </c>
      <c r="F53" s="898">
        <f t="shared" si="8"/>
        <v>2648971</v>
      </c>
      <c r="G53" s="228">
        <f t="shared" si="8"/>
        <v>0</v>
      </c>
      <c r="H53" s="123">
        <f t="shared" si="8"/>
        <v>0</v>
      </c>
      <c r="I53" s="898">
        <f t="shared" si="8"/>
        <v>0</v>
      </c>
      <c r="J53" s="130">
        <f t="shared" si="8"/>
        <v>0</v>
      </c>
      <c r="K53" s="38">
        <f t="shared" si="8"/>
        <v>0</v>
      </c>
      <c r="L53" s="175">
        <f t="shared" si="8"/>
        <v>0</v>
      </c>
      <c r="M53" s="228">
        <f t="shared" si="8"/>
        <v>0</v>
      </c>
      <c r="N53" s="38">
        <f t="shared" si="8"/>
        <v>0</v>
      </c>
      <c r="O53" s="123">
        <f t="shared" si="8"/>
        <v>0</v>
      </c>
      <c r="P53" s="314"/>
      <c r="Q53" s="297"/>
    </row>
    <row r="54" spans="1:17" x14ac:dyDescent="0.25">
      <c r="A54" s="73">
        <v>1110</v>
      </c>
      <c r="B54" s="58" t="s">
        <v>54</v>
      </c>
      <c r="C54" s="195">
        <f t="shared" si="3"/>
        <v>2268922</v>
      </c>
      <c r="D54" s="86">
        <f t="shared" ref="D54:O54" si="9">SUM(D55:D56)</f>
        <v>2268922</v>
      </c>
      <c r="E54" s="154">
        <f t="shared" si="9"/>
        <v>0</v>
      </c>
      <c r="F54" s="907">
        <f t="shared" si="9"/>
        <v>2268922</v>
      </c>
      <c r="G54" s="229">
        <f t="shared" si="9"/>
        <v>0</v>
      </c>
      <c r="H54" s="154">
        <f t="shared" si="9"/>
        <v>0</v>
      </c>
      <c r="I54" s="907">
        <f t="shared" si="9"/>
        <v>0</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24" customHeight="1" x14ac:dyDescent="0.25">
      <c r="A56" s="30">
        <v>1119</v>
      </c>
      <c r="B56" s="43" t="s">
        <v>56</v>
      </c>
      <c r="C56" s="190">
        <f t="shared" si="3"/>
        <v>2268922</v>
      </c>
      <c r="D56" s="264">
        <v>2268922</v>
      </c>
      <c r="E56" s="705"/>
      <c r="F56" s="899">
        <f>D56+E56</f>
        <v>2268922</v>
      </c>
      <c r="G56" s="230"/>
      <c r="H56" s="705"/>
      <c r="I56" s="899">
        <f>G56+H56</f>
        <v>0</v>
      </c>
      <c r="J56" s="264"/>
      <c r="K56" s="45"/>
      <c r="L56" s="95">
        <f>J56+K56</f>
        <v>0</v>
      </c>
      <c r="M56" s="230"/>
      <c r="N56" s="45"/>
      <c r="O56" s="91">
        <f>M56+N56</f>
        <v>0</v>
      </c>
      <c r="P56" s="291"/>
      <c r="Q56" s="297"/>
    </row>
    <row r="57" spans="1:17" ht="23.25" customHeight="1" x14ac:dyDescent="0.25">
      <c r="A57" s="75">
        <v>1140</v>
      </c>
      <c r="B57" s="43" t="s">
        <v>57</v>
      </c>
      <c r="C57" s="190">
        <f t="shared" si="3"/>
        <v>309730</v>
      </c>
      <c r="D57" s="132">
        <f t="shared" ref="D57:O57" si="10">SUM(D58:D64)</f>
        <v>309730</v>
      </c>
      <c r="E57" s="91">
        <f t="shared" si="10"/>
        <v>0</v>
      </c>
      <c r="F57" s="899">
        <f t="shared" si="10"/>
        <v>309730</v>
      </c>
      <c r="G57" s="231">
        <f t="shared" si="10"/>
        <v>0</v>
      </c>
      <c r="H57" s="91">
        <f t="shared" si="10"/>
        <v>0</v>
      </c>
      <c r="I57" s="899">
        <f t="shared" si="10"/>
        <v>0</v>
      </c>
      <c r="J57" s="132">
        <f t="shared" si="10"/>
        <v>0</v>
      </c>
      <c r="K57" s="76">
        <f t="shared" si="10"/>
        <v>0</v>
      </c>
      <c r="L57" s="95">
        <f t="shared" si="10"/>
        <v>0</v>
      </c>
      <c r="M57" s="231">
        <f t="shared" si="10"/>
        <v>0</v>
      </c>
      <c r="N57" s="76">
        <f t="shared" si="10"/>
        <v>0</v>
      </c>
      <c r="O57" s="91">
        <f t="shared" si="10"/>
        <v>0</v>
      </c>
      <c r="P57" s="291"/>
      <c r="Q57" s="297"/>
    </row>
    <row r="58" spans="1:17" hidden="1" x14ac:dyDescent="0.25">
      <c r="A58" s="30">
        <v>1141</v>
      </c>
      <c r="B58" s="43" t="s">
        <v>58</v>
      </c>
      <c r="C58" s="190">
        <f t="shared" si="3"/>
        <v>0</v>
      </c>
      <c r="D58" s="264"/>
      <c r="E58" s="45"/>
      <c r="F58" s="95">
        <f t="shared" ref="F58:F65" si="11">D58+E58</f>
        <v>0</v>
      </c>
      <c r="G58" s="230"/>
      <c r="H58" s="45"/>
      <c r="I58" s="91">
        <f t="shared" ref="I58:I65" si="12">G58+H58</f>
        <v>0</v>
      </c>
      <c r="J58" s="264"/>
      <c r="K58" s="45"/>
      <c r="L58" s="95">
        <f t="shared" ref="L58:L65" si="13">J58+K58</f>
        <v>0</v>
      </c>
      <c r="M58" s="230"/>
      <c r="N58" s="45"/>
      <c r="O58" s="91">
        <f t="shared" ref="O58:O65" si="14">M58+N58</f>
        <v>0</v>
      </c>
      <c r="P58" s="291"/>
      <c r="Q58" s="297"/>
    </row>
    <row r="59" spans="1:17" ht="24.75" customHeight="1" x14ac:dyDescent="0.25">
      <c r="A59" s="30">
        <v>1142</v>
      </c>
      <c r="B59" s="43" t="s">
        <v>59</v>
      </c>
      <c r="C59" s="190">
        <f t="shared" si="3"/>
        <v>46824</v>
      </c>
      <c r="D59" s="264">
        <v>46824</v>
      </c>
      <c r="E59" s="705"/>
      <c r="F59" s="899">
        <f t="shared" si="11"/>
        <v>46824</v>
      </c>
      <c r="G59" s="230"/>
      <c r="H59" s="705"/>
      <c r="I59" s="899">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row>
    <row r="61" spans="1:17" ht="27.75" customHeight="1" x14ac:dyDescent="0.25">
      <c r="A61" s="30">
        <v>1146</v>
      </c>
      <c r="B61" s="43" t="s">
        <v>61</v>
      </c>
      <c r="C61" s="190">
        <f t="shared" si="3"/>
        <v>96575</v>
      </c>
      <c r="D61" s="264">
        <v>96575</v>
      </c>
      <c r="E61" s="705"/>
      <c r="F61" s="899">
        <f t="shared" si="11"/>
        <v>96575</v>
      </c>
      <c r="G61" s="230"/>
      <c r="H61" s="705"/>
      <c r="I61" s="899">
        <f t="shared" si="12"/>
        <v>0</v>
      </c>
      <c r="J61" s="264"/>
      <c r="K61" s="45"/>
      <c r="L61" s="95">
        <f t="shared" si="13"/>
        <v>0</v>
      </c>
      <c r="M61" s="230"/>
      <c r="N61" s="45"/>
      <c r="O61" s="91">
        <f t="shared" si="14"/>
        <v>0</v>
      </c>
      <c r="P61" s="291"/>
      <c r="Q61" s="297"/>
    </row>
    <row r="62" spans="1:17" x14ac:dyDescent="0.25">
      <c r="A62" s="30">
        <v>1147</v>
      </c>
      <c r="B62" s="43" t="s">
        <v>62</v>
      </c>
      <c r="C62" s="190">
        <f t="shared" si="3"/>
        <v>45000</v>
      </c>
      <c r="D62" s="264">
        <v>45000</v>
      </c>
      <c r="E62" s="705"/>
      <c r="F62" s="899">
        <f t="shared" si="11"/>
        <v>45000</v>
      </c>
      <c r="G62" s="230"/>
      <c r="H62" s="705"/>
      <c r="I62" s="899">
        <f t="shared" si="12"/>
        <v>0</v>
      </c>
      <c r="J62" s="264"/>
      <c r="K62" s="45"/>
      <c r="L62" s="95">
        <f t="shared" si="13"/>
        <v>0</v>
      </c>
      <c r="M62" s="230"/>
      <c r="N62" s="45"/>
      <c r="O62" s="91">
        <f t="shared" si="14"/>
        <v>0</v>
      </c>
      <c r="P62" s="291"/>
      <c r="Q62" s="297"/>
    </row>
    <row r="63" spans="1:17" x14ac:dyDescent="0.25">
      <c r="A63" s="30">
        <v>1148</v>
      </c>
      <c r="B63" s="43" t="s">
        <v>63</v>
      </c>
      <c r="C63" s="190">
        <f t="shared" si="3"/>
        <v>121331</v>
      </c>
      <c r="D63" s="264">
        <v>121331</v>
      </c>
      <c r="E63" s="705"/>
      <c r="F63" s="899">
        <f t="shared" si="11"/>
        <v>121331</v>
      </c>
      <c r="G63" s="230"/>
      <c r="H63" s="705"/>
      <c r="I63" s="899">
        <f t="shared" si="12"/>
        <v>0</v>
      </c>
      <c r="J63" s="264"/>
      <c r="K63" s="45"/>
      <c r="L63" s="95">
        <f t="shared" si="13"/>
        <v>0</v>
      </c>
      <c r="M63" s="230"/>
      <c r="N63" s="45"/>
      <c r="O63" s="91">
        <f t="shared" si="14"/>
        <v>0</v>
      </c>
      <c r="P63" s="291"/>
      <c r="Q63" s="297"/>
    </row>
    <row r="64" spans="1:17" ht="36" hidden="1" x14ac:dyDescent="0.25">
      <c r="A64" s="30">
        <v>1149</v>
      </c>
      <c r="B64" s="43" t="s">
        <v>64</v>
      </c>
      <c r="C64" s="190">
        <f t="shared" si="3"/>
        <v>0</v>
      </c>
      <c r="D64" s="264"/>
      <c r="E64" s="45"/>
      <c r="F64" s="95">
        <f t="shared" si="11"/>
        <v>0</v>
      </c>
      <c r="G64" s="230"/>
      <c r="H64" s="45"/>
      <c r="I64" s="91">
        <f t="shared" si="12"/>
        <v>0</v>
      </c>
      <c r="J64" s="264"/>
      <c r="K64" s="45"/>
      <c r="L64" s="95">
        <f t="shared" si="13"/>
        <v>0</v>
      </c>
      <c r="M64" s="230"/>
      <c r="N64" s="45"/>
      <c r="O64" s="91">
        <f t="shared" si="14"/>
        <v>0</v>
      </c>
      <c r="P64" s="291"/>
      <c r="Q64" s="297"/>
    </row>
    <row r="65" spans="1:17" ht="36" x14ac:dyDescent="0.25">
      <c r="A65" s="73">
        <v>1150</v>
      </c>
      <c r="B65" s="58" t="s">
        <v>65</v>
      </c>
      <c r="C65" s="195">
        <f t="shared" si="3"/>
        <v>70319</v>
      </c>
      <c r="D65" s="261">
        <f>90984-20665</f>
        <v>70319</v>
      </c>
      <c r="E65" s="707"/>
      <c r="F65" s="907">
        <f t="shared" si="11"/>
        <v>70319</v>
      </c>
      <c r="G65" s="232"/>
      <c r="H65" s="707"/>
      <c r="I65" s="907">
        <f t="shared" si="12"/>
        <v>0</v>
      </c>
      <c r="J65" s="261"/>
      <c r="K65" s="77"/>
      <c r="L65" s="174">
        <f t="shared" si="13"/>
        <v>0</v>
      </c>
      <c r="M65" s="232"/>
      <c r="N65" s="77"/>
      <c r="O65" s="154">
        <f t="shared" si="14"/>
        <v>0</v>
      </c>
      <c r="P65" s="292"/>
      <c r="Q65" s="297"/>
    </row>
    <row r="66" spans="1:17" ht="36" x14ac:dyDescent="0.25">
      <c r="A66" s="35">
        <v>1200</v>
      </c>
      <c r="B66" s="72" t="s">
        <v>66</v>
      </c>
      <c r="C66" s="188">
        <f t="shared" si="3"/>
        <v>781927</v>
      </c>
      <c r="D66" s="130">
        <f t="shared" ref="D66:O66" si="15">SUM(D67:D68)</f>
        <v>781927</v>
      </c>
      <c r="E66" s="123">
        <f t="shared" si="15"/>
        <v>0</v>
      </c>
      <c r="F66" s="898">
        <f t="shared" si="15"/>
        <v>781927</v>
      </c>
      <c r="G66" s="228">
        <f t="shared" si="15"/>
        <v>0</v>
      </c>
      <c r="H66" s="123">
        <f t="shared" si="15"/>
        <v>0</v>
      </c>
      <c r="I66" s="898">
        <f t="shared" si="15"/>
        <v>0</v>
      </c>
      <c r="J66" s="130">
        <f t="shared" si="15"/>
        <v>0</v>
      </c>
      <c r="K66" s="38">
        <f t="shared" si="15"/>
        <v>0</v>
      </c>
      <c r="L66" s="175">
        <f t="shared" si="15"/>
        <v>0</v>
      </c>
      <c r="M66" s="228">
        <f t="shared" si="15"/>
        <v>0</v>
      </c>
      <c r="N66" s="38">
        <f t="shared" si="15"/>
        <v>0</v>
      </c>
      <c r="O66" s="123">
        <f t="shared" si="15"/>
        <v>0</v>
      </c>
      <c r="P66" s="293"/>
      <c r="Q66" s="297"/>
    </row>
    <row r="67" spans="1:17" ht="24" x14ac:dyDescent="0.25">
      <c r="A67" s="1203">
        <v>1210</v>
      </c>
      <c r="B67" s="40" t="s">
        <v>67</v>
      </c>
      <c r="C67" s="189">
        <f t="shared" si="3"/>
        <v>652904</v>
      </c>
      <c r="D67" s="263">
        <v>652904</v>
      </c>
      <c r="E67" s="703"/>
      <c r="F67" s="900">
        <f>D67+E67</f>
        <v>652904</v>
      </c>
      <c r="G67" s="220"/>
      <c r="H67" s="703"/>
      <c r="I67" s="900">
        <f>G67+H67</f>
        <v>0</v>
      </c>
      <c r="J67" s="263"/>
      <c r="K67" s="42"/>
      <c r="L67" s="176">
        <f>J67+K67</f>
        <v>0</v>
      </c>
      <c r="M67" s="220"/>
      <c r="N67" s="42"/>
      <c r="O67" s="90">
        <f>M67+N67</f>
        <v>0</v>
      </c>
      <c r="P67" s="290"/>
      <c r="Q67" s="297"/>
    </row>
    <row r="68" spans="1:17" ht="24" x14ac:dyDescent="0.25">
      <c r="A68" s="75">
        <v>1220</v>
      </c>
      <c r="B68" s="43" t="s">
        <v>68</v>
      </c>
      <c r="C68" s="190">
        <f t="shared" si="3"/>
        <v>129023</v>
      </c>
      <c r="D68" s="132">
        <f t="shared" ref="D68:O68" si="16">SUM(D69:D73)</f>
        <v>129023</v>
      </c>
      <c r="E68" s="91">
        <f t="shared" si="16"/>
        <v>0</v>
      </c>
      <c r="F68" s="899">
        <f t="shared" si="16"/>
        <v>129023</v>
      </c>
      <c r="G68" s="231">
        <f t="shared" si="16"/>
        <v>0</v>
      </c>
      <c r="H68" s="91">
        <f t="shared" si="16"/>
        <v>0</v>
      </c>
      <c r="I68" s="899">
        <f t="shared" si="16"/>
        <v>0</v>
      </c>
      <c r="J68" s="132">
        <f t="shared" si="16"/>
        <v>0</v>
      </c>
      <c r="K68" s="76">
        <f t="shared" si="16"/>
        <v>0</v>
      </c>
      <c r="L68" s="95">
        <f t="shared" si="16"/>
        <v>0</v>
      </c>
      <c r="M68" s="231">
        <f t="shared" si="16"/>
        <v>0</v>
      </c>
      <c r="N68" s="76">
        <f t="shared" si="16"/>
        <v>0</v>
      </c>
      <c r="O68" s="91">
        <f t="shared" si="16"/>
        <v>0</v>
      </c>
      <c r="P68" s="291"/>
      <c r="Q68" s="297"/>
    </row>
    <row r="69" spans="1:17" ht="60" x14ac:dyDescent="0.25">
      <c r="A69" s="30">
        <v>1221</v>
      </c>
      <c r="B69" s="43" t="s">
        <v>69</v>
      </c>
      <c r="C69" s="190">
        <f t="shared" si="3"/>
        <v>96575</v>
      </c>
      <c r="D69" s="264">
        <v>96575</v>
      </c>
      <c r="E69" s="705"/>
      <c r="F69" s="899">
        <f>D69+E69</f>
        <v>96575</v>
      </c>
      <c r="G69" s="230"/>
      <c r="H69" s="705"/>
      <c r="I69" s="899">
        <f>G69+H69</f>
        <v>0</v>
      </c>
      <c r="J69" s="264"/>
      <c r="K69" s="45"/>
      <c r="L69" s="95">
        <f>J69+K69</f>
        <v>0</v>
      </c>
      <c r="M69" s="230"/>
      <c r="N69" s="45"/>
      <c r="O69" s="91">
        <f>M69+N69</f>
        <v>0</v>
      </c>
      <c r="P69" s="291"/>
      <c r="Q69" s="297"/>
    </row>
    <row r="70" spans="1:17" x14ac:dyDescent="0.25">
      <c r="A70" s="30">
        <v>1223</v>
      </c>
      <c r="B70" s="43" t="s">
        <v>70</v>
      </c>
      <c r="C70" s="190">
        <f t="shared" si="3"/>
        <v>1500</v>
      </c>
      <c r="D70" s="264">
        <v>1500</v>
      </c>
      <c r="E70" s="705"/>
      <c r="F70" s="899">
        <f>D70+E70</f>
        <v>1500</v>
      </c>
      <c r="G70" s="230"/>
      <c r="H70" s="705"/>
      <c r="I70" s="899">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x14ac:dyDescent="0.25">
      <c r="A72" s="30">
        <v>1227</v>
      </c>
      <c r="B72" s="43" t="s">
        <v>72</v>
      </c>
      <c r="C72" s="190">
        <f t="shared" si="3"/>
        <v>30948</v>
      </c>
      <c r="D72" s="264">
        <v>30948</v>
      </c>
      <c r="E72" s="705"/>
      <c r="F72" s="899">
        <f>D72+E72</f>
        <v>30948</v>
      </c>
      <c r="G72" s="230"/>
      <c r="H72" s="705"/>
      <c r="I72" s="899">
        <f>G72+H72</f>
        <v>0</v>
      </c>
      <c r="J72" s="264"/>
      <c r="K72" s="45"/>
      <c r="L72" s="95">
        <f>J72+K72</f>
        <v>0</v>
      </c>
      <c r="M72" s="230"/>
      <c r="N72" s="45"/>
      <c r="O72" s="91">
        <f>M72+N72</f>
        <v>0</v>
      </c>
      <c r="P72" s="291"/>
      <c r="Q72" s="297"/>
    </row>
    <row r="73" spans="1:17" ht="60" hidden="1" x14ac:dyDescent="0.25">
      <c r="A73" s="30">
        <v>1228</v>
      </c>
      <c r="B73" s="43" t="s">
        <v>73</v>
      </c>
      <c r="C73" s="190">
        <f t="shared" si="3"/>
        <v>0</v>
      </c>
      <c r="D73" s="264"/>
      <c r="E73" s="45"/>
      <c r="F73" s="95">
        <f>D73+E73</f>
        <v>0</v>
      </c>
      <c r="G73" s="230"/>
      <c r="H73" s="45"/>
      <c r="I73" s="91">
        <f>G73+H73</f>
        <v>0</v>
      </c>
      <c r="J73" s="264"/>
      <c r="K73" s="45"/>
      <c r="L73" s="95">
        <f>J73+K73</f>
        <v>0</v>
      </c>
      <c r="M73" s="230"/>
      <c r="N73" s="45"/>
      <c r="O73" s="91">
        <f>M73+N73</f>
        <v>0</v>
      </c>
      <c r="P73" s="291"/>
      <c r="Q73" s="297"/>
    </row>
    <row r="74" spans="1:17" x14ac:dyDescent="0.25">
      <c r="A74" s="70">
        <v>2000</v>
      </c>
      <c r="B74" s="70" t="s">
        <v>74</v>
      </c>
      <c r="C74" s="200">
        <f t="shared" si="3"/>
        <v>36386</v>
      </c>
      <c r="D74" s="137">
        <f t="shared" ref="D74:O74" si="17">SUM(D75,D82,D129,D163,D164,D171)</f>
        <v>38952</v>
      </c>
      <c r="E74" s="125">
        <f t="shared" si="17"/>
        <v>-2566</v>
      </c>
      <c r="F74" s="897">
        <f t="shared" si="17"/>
        <v>36386</v>
      </c>
      <c r="G74" s="227">
        <f t="shared" si="17"/>
        <v>0</v>
      </c>
      <c r="H74" s="125">
        <f t="shared" si="17"/>
        <v>0</v>
      </c>
      <c r="I74" s="897">
        <f t="shared" si="17"/>
        <v>0</v>
      </c>
      <c r="J74" s="137">
        <f t="shared" si="17"/>
        <v>0</v>
      </c>
      <c r="K74" s="71">
        <f t="shared" si="17"/>
        <v>0</v>
      </c>
      <c r="L74" s="172">
        <f t="shared" si="17"/>
        <v>0</v>
      </c>
      <c r="M74" s="227">
        <f t="shared" si="17"/>
        <v>0</v>
      </c>
      <c r="N74" s="71">
        <f t="shared" si="17"/>
        <v>0</v>
      </c>
      <c r="O74" s="125">
        <f t="shared" si="17"/>
        <v>0</v>
      </c>
      <c r="P74" s="313"/>
      <c r="Q74" s="297"/>
    </row>
    <row r="75" spans="1:17" ht="24" hidden="1" x14ac:dyDescent="0.25">
      <c r="A75" s="35">
        <v>2100</v>
      </c>
      <c r="B75" s="72" t="s">
        <v>75</v>
      </c>
      <c r="C75" s="188">
        <f t="shared" si="3"/>
        <v>0</v>
      </c>
      <c r="D75" s="130">
        <f t="shared" ref="D75:O75" si="18">SUM(D76,D79)</f>
        <v>0</v>
      </c>
      <c r="E75" s="38">
        <f t="shared" si="18"/>
        <v>0</v>
      </c>
      <c r="F75" s="175">
        <f t="shared" si="18"/>
        <v>0</v>
      </c>
      <c r="G75" s="228">
        <f t="shared" si="18"/>
        <v>0</v>
      </c>
      <c r="H75" s="38">
        <f t="shared" si="18"/>
        <v>0</v>
      </c>
      <c r="I75" s="123">
        <f t="shared" si="18"/>
        <v>0</v>
      </c>
      <c r="J75" s="130">
        <f t="shared" si="18"/>
        <v>0</v>
      </c>
      <c r="K75" s="38">
        <f t="shared" si="18"/>
        <v>0</v>
      </c>
      <c r="L75" s="175">
        <f t="shared" si="18"/>
        <v>0</v>
      </c>
      <c r="M75" s="228">
        <f t="shared" si="18"/>
        <v>0</v>
      </c>
      <c r="N75" s="38">
        <f t="shared" si="18"/>
        <v>0</v>
      </c>
      <c r="O75" s="123">
        <f t="shared" si="18"/>
        <v>0</v>
      </c>
      <c r="P75" s="293"/>
      <c r="Q75" s="297"/>
    </row>
    <row r="76" spans="1:17"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hidden="1" x14ac:dyDescent="0.25">
      <c r="A78" s="30">
        <v>2112</v>
      </c>
      <c r="B78" s="43" t="s">
        <v>78</v>
      </c>
      <c r="C78" s="190">
        <f t="shared" si="3"/>
        <v>0</v>
      </c>
      <c r="D78" s="264"/>
      <c r="E78" s="45"/>
      <c r="F78" s="95">
        <f>D78+E78</f>
        <v>0</v>
      </c>
      <c r="G78" s="230"/>
      <c r="H78" s="45"/>
      <c r="I78" s="91">
        <f>G78+H78</f>
        <v>0</v>
      </c>
      <c r="J78" s="264"/>
      <c r="K78" s="45"/>
      <c r="L78" s="95">
        <f>J78+K78</f>
        <v>0</v>
      </c>
      <c r="M78" s="230"/>
      <c r="N78" s="45"/>
      <c r="O78" s="91">
        <f>M78+N78</f>
        <v>0</v>
      </c>
      <c r="P78" s="291"/>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c r="E80" s="45"/>
      <c r="F80" s="95">
        <f>D80+E80</f>
        <v>0</v>
      </c>
      <c r="G80" s="230"/>
      <c r="H80" s="45"/>
      <c r="I80" s="91">
        <f>G80+H80</f>
        <v>0</v>
      </c>
      <c r="J80" s="264"/>
      <c r="K80" s="45"/>
      <c r="L80" s="95">
        <f>J80+K80</f>
        <v>0</v>
      </c>
      <c r="M80" s="230"/>
      <c r="N80" s="45"/>
      <c r="O80" s="91">
        <f>M80+N80</f>
        <v>0</v>
      </c>
      <c r="P80" s="291"/>
      <c r="Q80" s="297"/>
    </row>
    <row r="81" spans="1:17" ht="24" hidden="1" x14ac:dyDescent="0.25">
      <c r="A81" s="30">
        <v>2122</v>
      </c>
      <c r="B81" s="43" t="s">
        <v>78</v>
      </c>
      <c r="C81" s="190">
        <f t="shared" si="3"/>
        <v>0</v>
      </c>
      <c r="D81" s="264"/>
      <c r="E81" s="45"/>
      <c r="F81" s="95">
        <f>D81+E81</f>
        <v>0</v>
      </c>
      <c r="G81" s="230"/>
      <c r="H81" s="45"/>
      <c r="I81" s="91">
        <f>G81+H81</f>
        <v>0</v>
      </c>
      <c r="J81" s="264"/>
      <c r="K81" s="45"/>
      <c r="L81" s="95">
        <f>J81+K81</f>
        <v>0</v>
      </c>
      <c r="M81" s="230"/>
      <c r="N81" s="45"/>
      <c r="O81" s="91">
        <f>M81+N81</f>
        <v>0</v>
      </c>
      <c r="P81" s="291"/>
      <c r="Q81" s="297"/>
    </row>
    <row r="82" spans="1:17" x14ac:dyDescent="0.25">
      <c r="A82" s="35">
        <v>2200</v>
      </c>
      <c r="B82" s="72" t="s">
        <v>80</v>
      </c>
      <c r="C82" s="188">
        <f t="shared" si="3"/>
        <v>14022</v>
      </c>
      <c r="D82" s="130">
        <f t="shared" ref="D82:O82" si="21">SUM(D83,D88,D94,D102,D111,D115,D121,D127)</f>
        <v>14022</v>
      </c>
      <c r="E82" s="123">
        <f t="shared" si="21"/>
        <v>0</v>
      </c>
      <c r="F82" s="898">
        <f t="shared" si="21"/>
        <v>14022</v>
      </c>
      <c r="G82" s="228">
        <f t="shared" si="21"/>
        <v>0</v>
      </c>
      <c r="H82" s="123">
        <f t="shared" si="21"/>
        <v>0</v>
      </c>
      <c r="I82" s="898">
        <f t="shared" si="21"/>
        <v>0</v>
      </c>
      <c r="J82" s="130">
        <f t="shared" si="21"/>
        <v>0</v>
      </c>
      <c r="K82" s="38">
        <f t="shared" si="21"/>
        <v>0</v>
      </c>
      <c r="L82" s="175">
        <f t="shared" si="21"/>
        <v>0</v>
      </c>
      <c r="M82" s="228">
        <f t="shared" si="21"/>
        <v>0</v>
      </c>
      <c r="N82" s="38">
        <f t="shared" si="21"/>
        <v>0</v>
      </c>
      <c r="O82" s="123">
        <f t="shared" si="21"/>
        <v>0</v>
      </c>
      <c r="P82" s="315"/>
      <c r="Q82" s="297"/>
    </row>
    <row r="83" spans="1:17" ht="24" x14ac:dyDescent="0.25">
      <c r="A83" s="73">
        <v>2210</v>
      </c>
      <c r="B83" s="58" t="s">
        <v>81</v>
      </c>
      <c r="C83" s="195">
        <f t="shared" si="3"/>
        <v>4792</v>
      </c>
      <c r="D83" s="86">
        <f t="shared" ref="D83:O83" si="22">SUM(D84:D87)</f>
        <v>4792</v>
      </c>
      <c r="E83" s="154">
        <f t="shared" si="22"/>
        <v>0</v>
      </c>
      <c r="F83" s="907">
        <f t="shared" si="22"/>
        <v>4792</v>
      </c>
      <c r="G83" s="229">
        <f t="shared" si="22"/>
        <v>0</v>
      </c>
      <c r="H83" s="154">
        <f t="shared" si="22"/>
        <v>0</v>
      </c>
      <c r="I83" s="907">
        <f t="shared" si="22"/>
        <v>0</v>
      </c>
      <c r="J83" s="86">
        <f t="shared" si="22"/>
        <v>0</v>
      </c>
      <c r="K83" s="74">
        <f t="shared" si="22"/>
        <v>0</v>
      </c>
      <c r="L83" s="174">
        <f t="shared" si="22"/>
        <v>0</v>
      </c>
      <c r="M83" s="229">
        <f t="shared" si="22"/>
        <v>0</v>
      </c>
      <c r="N83" s="74">
        <f t="shared" si="22"/>
        <v>0</v>
      </c>
      <c r="O83" s="154">
        <f t="shared" si="22"/>
        <v>0</v>
      </c>
      <c r="P83" s="292"/>
      <c r="Q83" s="297"/>
    </row>
    <row r="84" spans="1:17" ht="24" x14ac:dyDescent="0.25">
      <c r="A84" s="27">
        <v>2211</v>
      </c>
      <c r="B84" s="40" t="s">
        <v>82</v>
      </c>
      <c r="C84" s="189">
        <f t="shared" si="3"/>
        <v>4342</v>
      </c>
      <c r="D84" s="263">
        <v>4342</v>
      </c>
      <c r="E84" s="703"/>
      <c r="F84" s="900">
        <f>D84+E84</f>
        <v>4342</v>
      </c>
      <c r="G84" s="220"/>
      <c r="H84" s="703"/>
      <c r="I84" s="900">
        <f>G84+H84</f>
        <v>0</v>
      </c>
      <c r="J84" s="263"/>
      <c r="K84" s="42"/>
      <c r="L84" s="176">
        <f>J84+K84</f>
        <v>0</v>
      </c>
      <c r="M84" s="220"/>
      <c r="N84" s="42"/>
      <c r="O84" s="90">
        <f>M84+N84</f>
        <v>0</v>
      </c>
      <c r="P84" s="290"/>
      <c r="Q84" s="297"/>
    </row>
    <row r="85" spans="1:17" ht="36" hidden="1" x14ac:dyDescent="0.25">
      <c r="A85" s="30">
        <v>2212</v>
      </c>
      <c r="B85" s="43" t="s">
        <v>83</v>
      </c>
      <c r="C85" s="190">
        <f t="shared" si="3"/>
        <v>0</v>
      </c>
      <c r="D85" s="264"/>
      <c r="E85" s="45"/>
      <c r="F85" s="95">
        <f>D85+E85</f>
        <v>0</v>
      </c>
      <c r="G85" s="230"/>
      <c r="H85" s="45"/>
      <c r="I85" s="91">
        <f>G85+H85</f>
        <v>0</v>
      </c>
      <c r="J85" s="264"/>
      <c r="K85" s="45"/>
      <c r="L85" s="95">
        <f>J85+K85</f>
        <v>0</v>
      </c>
      <c r="M85" s="230"/>
      <c r="N85" s="45"/>
      <c r="O85" s="91">
        <f>M85+N85</f>
        <v>0</v>
      </c>
      <c r="P85" s="291"/>
      <c r="Q85" s="297"/>
    </row>
    <row r="86" spans="1:17" ht="24" hidden="1" x14ac:dyDescent="0.25">
      <c r="A86" s="30">
        <v>2214</v>
      </c>
      <c r="B86" s="43" t="s">
        <v>84</v>
      </c>
      <c r="C86" s="190">
        <f t="shared" si="3"/>
        <v>0</v>
      </c>
      <c r="D86" s="264"/>
      <c r="E86" s="45"/>
      <c r="F86" s="95">
        <f>D86+E86</f>
        <v>0</v>
      </c>
      <c r="G86" s="230"/>
      <c r="H86" s="45"/>
      <c r="I86" s="91">
        <f>G86+H86</f>
        <v>0</v>
      </c>
      <c r="J86" s="264"/>
      <c r="K86" s="45"/>
      <c r="L86" s="95">
        <f>J86+K86</f>
        <v>0</v>
      </c>
      <c r="M86" s="230"/>
      <c r="N86" s="45"/>
      <c r="O86" s="91">
        <f>M86+N86</f>
        <v>0</v>
      </c>
      <c r="P86" s="291"/>
      <c r="Q86" s="297"/>
    </row>
    <row r="87" spans="1:17" x14ac:dyDescent="0.25">
      <c r="A87" s="30">
        <v>2219</v>
      </c>
      <c r="B87" s="43" t="s">
        <v>85</v>
      </c>
      <c r="C87" s="190">
        <f t="shared" si="3"/>
        <v>450</v>
      </c>
      <c r="D87" s="264">
        <v>450</v>
      </c>
      <c r="E87" s="705"/>
      <c r="F87" s="899">
        <f>D87+E87</f>
        <v>450</v>
      </c>
      <c r="G87" s="230"/>
      <c r="H87" s="705"/>
      <c r="I87" s="899">
        <f>G87+H87</f>
        <v>0</v>
      </c>
      <c r="J87" s="264"/>
      <c r="K87" s="45"/>
      <c r="L87" s="95">
        <f>J87+K87</f>
        <v>0</v>
      </c>
      <c r="M87" s="230"/>
      <c r="N87" s="45"/>
      <c r="O87" s="91">
        <f>M87+N87</f>
        <v>0</v>
      </c>
      <c r="P87" s="291"/>
      <c r="Q87" s="297"/>
    </row>
    <row r="88" spans="1:17" ht="24" hidden="1" x14ac:dyDescent="0.25">
      <c r="A88" s="75">
        <v>2220</v>
      </c>
      <c r="B88" s="43" t="s">
        <v>86</v>
      </c>
      <c r="C88" s="190">
        <f t="shared" si="3"/>
        <v>0</v>
      </c>
      <c r="D88" s="132">
        <f t="shared" ref="D88:O88" si="23">SUM(D89:D93)</f>
        <v>0</v>
      </c>
      <c r="E88" s="76">
        <f t="shared" si="23"/>
        <v>0</v>
      </c>
      <c r="F88" s="95">
        <f t="shared" si="23"/>
        <v>0</v>
      </c>
      <c r="G88" s="231">
        <f t="shared" si="23"/>
        <v>0</v>
      </c>
      <c r="H88" s="76">
        <f t="shared" si="23"/>
        <v>0</v>
      </c>
      <c r="I88" s="91">
        <f t="shared" si="23"/>
        <v>0</v>
      </c>
      <c r="J88" s="132">
        <f t="shared" si="23"/>
        <v>0</v>
      </c>
      <c r="K88" s="76">
        <f t="shared" si="23"/>
        <v>0</v>
      </c>
      <c r="L88" s="95">
        <f t="shared" si="23"/>
        <v>0</v>
      </c>
      <c r="M88" s="231">
        <f t="shared" si="23"/>
        <v>0</v>
      </c>
      <c r="N88" s="76">
        <f t="shared" si="23"/>
        <v>0</v>
      </c>
      <c r="O88" s="91">
        <f t="shared" si="23"/>
        <v>0</v>
      </c>
      <c r="P88" s="291"/>
      <c r="Q88" s="297"/>
    </row>
    <row r="89" spans="1:17" ht="24" hidden="1" x14ac:dyDescent="0.25">
      <c r="A89" s="30">
        <v>2221</v>
      </c>
      <c r="B89" s="43" t="s">
        <v>305</v>
      </c>
      <c r="C89" s="190">
        <f t="shared" si="3"/>
        <v>0</v>
      </c>
      <c r="D89" s="264"/>
      <c r="E89" s="45"/>
      <c r="F89" s="95">
        <f>D89+E89</f>
        <v>0</v>
      </c>
      <c r="G89" s="230"/>
      <c r="H89" s="45"/>
      <c r="I89" s="91">
        <f>G89+H89</f>
        <v>0</v>
      </c>
      <c r="J89" s="264"/>
      <c r="K89" s="45"/>
      <c r="L89" s="95">
        <f>J89+K89</f>
        <v>0</v>
      </c>
      <c r="M89" s="230"/>
      <c r="N89" s="45"/>
      <c r="O89" s="91">
        <f>M89+N89</f>
        <v>0</v>
      </c>
      <c r="P89" s="291"/>
      <c r="Q89" s="297"/>
    </row>
    <row r="90" spans="1:17" hidden="1" x14ac:dyDescent="0.25">
      <c r="A90" s="30">
        <v>2222</v>
      </c>
      <c r="B90" s="43" t="s">
        <v>87</v>
      </c>
      <c r="C90" s="190">
        <f t="shared" si="3"/>
        <v>0</v>
      </c>
      <c r="D90" s="264"/>
      <c r="E90" s="45"/>
      <c r="F90" s="95">
        <f>D90+E90</f>
        <v>0</v>
      </c>
      <c r="G90" s="230"/>
      <c r="H90" s="45"/>
      <c r="I90" s="91">
        <f>G90+H90</f>
        <v>0</v>
      </c>
      <c r="J90" s="264"/>
      <c r="K90" s="45"/>
      <c r="L90" s="95">
        <f>J90+K90</f>
        <v>0</v>
      </c>
      <c r="M90" s="230"/>
      <c r="N90" s="45"/>
      <c r="O90" s="91">
        <f>M90+N90</f>
        <v>0</v>
      </c>
      <c r="P90" s="291"/>
      <c r="Q90" s="297"/>
    </row>
    <row r="91" spans="1:17" hidden="1" x14ac:dyDescent="0.25">
      <c r="A91" s="30">
        <v>2223</v>
      </c>
      <c r="B91" s="43" t="s">
        <v>88</v>
      </c>
      <c r="C91" s="190">
        <f t="shared" si="3"/>
        <v>0</v>
      </c>
      <c r="D91" s="264"/>
      <c r="E91" s="45"/>
      <c r="F91" s="95">
        <f>D91+E91</f>
        <v>0</v>
      </c>
      <c r="G91" s="230"/>
      <c r="H91" s="45"/>
      <c r="I91" s="91">
        <f>G91+H91</f>
        <v>0</v>
      </c>
      <c r="J91" s="264"/>
      <c r="K91" s="45"/>
      <c r="L91" s="95">
        <f>J91+K91</f>
        <v>0</v>
      </c>
      <c r="M91" s="230"/>
      <c r="N91" s="45"/>
      <c r="O91" s="91">
        <f>M91+N91</f>
        <v>0</v>
      </c>
      <c r="P91" s="291"/>
      <c r="Q91" s="297"/>
    </row>
    <row r="92" spans="1:17" ht="48" hidden="1" x14ac:dyDescent="0.25">
      <c r="A92" s="30">
        <v>2224</v>
      </c>
      <c r="B92" s="43" t="s">
        <v>89</v>
      </c>
      <c r="C92" s="190">
        <f t="shared" si="3"/>
        <v>0</v>
      </c>
      <c r="D92" s="264"/>
      <c r="E92" s="45"/>
      <c r="F92" s="95">
        <f>D92+E92</f>
        <v>0</v>
      </c>
      <c r="G92" s="230"/>
      <c r="H92" s="45"/>
      <c r="I92" s="91">
        <f>G92+H92</f>
        <v>0</v>
      </c>
      <c r="J92" s="264"/>
      <c r="K92" s="45"/>
      <c r="L92" s="95">
        <f>J92+K92</f>
        <v>0</v>
      </c>
      <c r="M92" s="230"/>
      <c r="N92" s="45"/>
      <c r="O92" s="91">
        <f>M92+N92</f>
        <v>0</v>
      </c>
      <c r="P92" s="291"/>
      <c r="Q92" s="297"/>
    </row>
    <row r="93" spans="1:17"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36" hidden="1" x14ac:dyDescent="0.25">
      <c r="A94" s="75">
        <v>2230</v>
      </c>
      <c r="B94" s="43" t="s">
        <v>91</v>
      </c>
      <c r="C94" s="190">
        <f t="shared" si="3"/>
        <v>0</v>
      </c>
      <c r="D94" s="132">
        <f t="shared" ref="D94:O94" si="24">SUM(D95:D101)</f>
        <v>0</v>
      </c>
      <c r="E94" s="76">
        <f t="shared" si="24"/>
        <v>0</v>
      </c>
      <c r="F94" s="95">
        <f t="shared" si="24"/>
        <v>0</v>
      </c>
      <c r="G94" s="231">
        <f t="shared" si="24"/>
        <v>0</v>
      </c>
      <c r="H94" s="76">
        <f t="shared" si="24"/>
        <v>0</v>
      </c>
      <c r="I94" s="91">
        <f t="shared" si="24"/>
        <v>0</v>
      </c>
      <c r="J94" s="132">
        <f t="shared" si="24"/>
        <v>0</v>
      </c>
      <c r="K94" s="76">
        <f t="shared" si="24"/>
        <v>0</v>
      </c>
      <c r="L94" s="95">
        <f t="shared" si="24"/>
        <v>0</v>
      </c>
      <c r="M94" s="231">
        <f t="shared" si="24"/>
        <v>0</v>
      </c>
      <c r="N94" s="76">
        <f t="shared" si="24"/>
        <v>0</v>
      </c>
      <c r="O94" s="91">
        <f t="shared" si="24"/>
        <v>0</v>
      </c>
      <c r="P94" s="291"/>
      <c r="Q94" s="297"/>
    </row>
    <row r="95" spans="1:17" ht="24" hidden="1" x14ac:dyDescent="0.25">
      <c r="A95" s="30">
        <v>2231</v>
      </c>
      <c r="B95" s="43" t="s">
        <v>92</v>
      </c>
      <c r="C95" s="190">
        <f t="shared" si="3"/>
        <v>0</v>
      </c>
      <c r="D95" s="264"/>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36"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291"/>
      <c r="Q98" s="297"/>
    </row>
    <row r="99" spans="1:17" ht="24" hidden="1" x14ac:dyDescent="0.25">
      <c r="A99" s="30">
        <v>2235</v>
      </c>
      <c r="B99" s="43" t="s">
        <v>96</v>
      </c>
      <c r="C99" s="190">
        <f t="shared" si="3"/>
        <v>0</v>
      </c>
      <c r="D99" s="264"/>
      <c r="E99" s="45"/>
      <c r="F99" s="95">
        <f t="shared" si="25"/>
        <v>0</v>
      </c>
      <c r="G99" s="230"/>
      <c r="H99" s="45"/>
      <c r="I99" s="91">
        <f t="shared" si="26"/>
        <v>0</v>
      </c>
      <c r="J99" s="264"/>
      <c r="K99" s="45"/>
      <c r="L99" s="95">
        <f t="shared" si="27"/>
        <v>0</v>
      </c>
      <c r="M99" s="230"/>
      <c r="N99" s="45"/>
      <c r="O99" s="91">
        <f t="shared" si="28"/>
        <v>0</v>
      </c>
      <c r="P99" s="291"/>
      <c r="Q99" s="297"/>
    </row>
    <row r="100" spans="1:17" hidden="1" x14ac:dyDescent="0.25">
      <c r="A100" s="30">
        <v>2236</v>
      </c>
      <c r="B100" s="43" t="s">
        <v>97</v>
      </c>
      <c r="C100" s="190">
        <f t="shared" si="3"/>
        <v>0</v>
      </c>
      <c r="D100" s="264"/>
      <c r="E100" s="45"/>
      <c r="F100" s="95">
        <f t="shared" si="25"/>
        <v>0</v>
      </c>
      <c r="G100" s="230"/>
      <c r="H100" s="45"/>
      <c r="I100" s="91">
        <f t="shared" si="26"/>
        <v>0</v>
      </c>
      <c r="J100" s="264"/>
      <c r="K100" s="45"/>
      <c r="L100" s="95">
        <f t="shared" si="27"/>
        <v>0</v>
      </c>
      <c r="M100" s="230"/>
      <c r="N100" s="45"/>
      <c r="O100" s="91">
        <f t="shared" si="28"/>
        <v>0</v>
      </c>
      <c r="P100" s="291"/>
      <c r="Q100" s="297"/>
    </row>
    <row r="101" spans="1:17" ht="24" hidden="1" x14ac:dyDescent="0.25">
      <c r="A101" s="30">
        <v>2239</v>
      </c>
      <c r="B101" s="43" t="s">
        <v>98</v>
      </c>
      <c r="C101" s="190">
        <f t="shared" si="3"/>
        <v>0</v>
      </c>
      <c r="D101" s="264"/>
      <c r="E101" s="45"/>
      <c r="F101" s="95">
        <f t="shared" si="25"/>
        <v>0</v>
      </c>
      <c r="G101" s="230"/>
      <c r="H101" s="45"/>
      <c r="I101" s="91">
        <f t="shared" si="26"/>
        <v>0</v>
      </c>
      <c r="J101" s="264"/>
      <c r="K101" s="45"/>
      <c r="L101" s="95">
        <f t="shared" si="27"/>
        <v>0</v>
      </c>
      <c r="M101" s="230"/>
      <c r="N101" s="45"/>
      <c r="O101" s="91">
        <f t="shared" si="28"/>
        <v>0</v>
      </c>
      <c r="P101" s="291"/>
      <c r="Q101" s="297"/>
    </row>
    <row r="102" spans="1:17" ht="36" hidden="1" x14ac:dyDescent="0.25">
      <c r="A102" s="75">
        <v>2240</v>
      </c>
      <c r="B102" s="43" t="s">
        <v>99</v>
      </c>
      <c r="C102" s="190">
        <f t="shared" si="3"/>
        <v>0</v>
      </c>
      <c r="D102" s="132">
        <f t="shared" ref="D102:O102" si="29">SUM(D103:D110)</f>
        <v>0</v>
      </c>
      <c r="E102" s="76">
        <f t="shared" si="29"/>
        <v>0</v>
      </c>
      <c r="F102" s="95">
        <f t="shared" si="29"/>
        <v>0</v>
      </c>
      <c r="G102" s="231">
        <f t="shared" si="29"/>
        <v>0</v>
      </c>
      <c r="H102" s="76">
        <f t="shared" si="29"/>
        <v>0</v>
      </c>
      <c r="I102" s="91">
        <f t="shared" si="29"/>
        <v>0</v>
      </c>
      <c r="J102" s="132">
        <f t="shared" si="29"/>
        <v>0</v>
      </c>
      <c r="K102" s="76">
        <f t="shared" si="29"/>
        <v>0</v>
      </c>
      <c r="L102" s="95">
        <f t="shared" si="29"/>
        <v>0</v>
      </c>
      <c r="M102" s="231">
        <f t="shared" si="29"/>
        <v>0</v>
      </c>
      <c r="N102" s="76">
        <f t="shared" si="29"/>
        <v>0</v>
      </c>
      <c r="O102" s="91">
        <f t="shared" si="29"/>
        <v>0</v>
      </c>
      <c r="P102" s="291"/>
      <c r="Q102" s="297"/>
    </row>
    <row r="103" spans="1:17" hidden="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row>
    <row r="104" spans="1:17" ht="24" hidden="1" x14ac:dyDescent="0.25">
      <c r="A104" s="30">
        <v>2242</v>
      </c>
      <c r="B104" s="43" t="s">
        <v>101</v>
      </c>
      <c r="C104" s="190">
        <f t="shared" si="3"/>
        <v>0</v>
      </c>
      <c r="D104" s="264"/>
      <c r="E104" s="45"/>
      <c r="F104" s="95">
        <f t="shared" si="30"/>
        <v>0</v>
      </c>
      <c r="G104" s="230"/>
      <c r="H104" s="45"/>
      <c r="I104" s="91">
        <f t="shared" si="31"/>
        <v>0</v>
      </c>
      <c r="J104" s="264"/>
      <c r="K104" s="45"/>
      <c r="L104" s="95">
        <f t="shared" si="32"/>
        <v>0</v>
      </c>
      <c r="M104" s="230"/>
      <c r="N104" s="45"/>
      <c r="O104" s="91">
        <f t="shared" si="33"/>
        <v>0</v>
      </c>
      <c r="P104" s="291"/>
      <c r="Q104" s="297"/>
    </row>
    <row r="105" spans="1:17" ht="24" hidden="1" x14ac:dyDescent="0.25">
      <c r="A105" s="30">
        <v>2243</v>
      </c>
      <c r="B105" s="43" t="s">
        <v>102</v>
      </c>
      <c r="C105" s="190">
        <f t="shared" si="3"/>
        <v>0</v>
      </c>
      <c r="D105" s="264"/>
      <c r="E105" s="45"/>
      <c r="F105" s="95">
        <f t="shared" si="30"/>
        <v>0</v>
      </c>
      <c r="G105" s="230"/>
      <c r="H105" s="45"/>
      <c r="I105" s="91">
        <f t="shared" si="31"/>
        <v>0</v>
      </c>
      <c r="J105" s="264"/>
      <c r="K105" s="45"/>
      <c r="L105" s="95">
        <f t="shared" si="32"/>
        <v>0</v>
      </c>
      <c r="M105" s="230"/>
      <c r="N105" s="45"/>
      <c r="O105" s="91">
        <f t="shared" si="33"/>
        <v>0</v>
      </c>
      <c r="P105" s="291"/>
      <c r="Q105" s="297"/>
    </row>
    <row r="106" spans="1:17" hidden="1" x14ac:dyDescent="0.25">
      <c r="A106" s="30">
        <v>2244</v>
      </c>
      <c r="B106" s="43" t="s">
        <v>103</v>
      </c>
      <c r="C106" s="190">
        <f t="shared" si="3"/>
        <v>0</v>
      </c>
      <c r="D106" s="264"/>
      <c r="E106" s="45"/>
      <c r="F106" s="95">
        <f t="shared" si="30"/>
        <v>0</v>
      </c>
      <c r="G106" s="230"/>
      <c r="H106" s="45"/>
      <c r="I106" s="91">
        <f t="shared" si="31"/>
        <v>0</v>
      </c>
      <c r="J106" s="264"/>
      <c r="K106" s="45"/>
      <c r="L106" s="95">
        <f t="shared" si="32"/>
        <v>0</v>
      </c>
      <c r="M106" s="230"/>
      <c r="N106" s="45"/>
      <c r="O106" s="91">
        <f t="shared" si="33"/>
        <v>0</v>
      </c>
      <c r="P106" s="291"/>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hidden="1" x14ac:dyDescent="0.25">
      <c r="A108" s="30">
        <v>2247</v>
      </c>
      <c r="B108" s="43" t="s">
        <v>105</v>
      </c>
      <c r="C108" s="190">
        <f t="shared" si="3"/>
        <v>0</v>
      </c>
      <c r="D108" s="264"/>
      <c r="E108" s="45"/>
      <c r="F108" s="95">
        <f t="shared" si="30"/>
        <v>0</v>
      </c>
      <c r="G108" s="230"/>
      <c r="H108" s="45"/>
      <c r="I108" s="91">
        <f t="shared" si="31"/>
        <v>0</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row>
    <row r="110" spans="1:17" ht="24" hidden="1" x14ac:dyDescent="0.25">
      <c r="A110" s="30">
        <v>2249</v>
      </c>
      <c r="B110" s="43" t="s">
        <v>107</v>
      </c>
      <c r="C110" s="190">
        <f t="shared" si="3"/>
        <v>0</v>
      </c>
      <c r="D110" s="264"/>
      <c r="E110" s="45"/>
      <c r="F110" s="95">
        <f t="shared" si="30"/>
        <v>0</v>
      </c>
      <c r="G110" s="230"/>
      <c r="H110" s="45"/>
      <c r="I110" s="91">
        <f t="shared" si="31"/>
        <v>0</v>
      </c>
      <c r="J110" s="264"/>
      <c r="K110" s="45"/>
      <c r="L110" s="95">
        <f t="shared" si="32"/>
        <v>0</v>
      </c>
      <c r="M110" s="230"/>
      <c r="N110" s="45"/>
      <c r="O110" s="91">
        <f t="shared" si="33"/>
        <v>0</v>
      </c>
      <c r="P110" s="291"/>
      <c r="Q110" s="297"/>
    </row>
    <row r="111" spans="1:17" x14ac:dyDescent="0.25">
      <c r="A111" s="75">
        <v>2250</v>
      </c>
      <c r="B111" s="43" t="s">
        <v>108</v>
      </c>
      <c r="C111" s="190">
        <f t="shared" si="3"/>
        <v>9230</v>
      </c>
      <c r="D111" s="132">
        <f t="shared" ref="D111:O111" si="34">SUM(D112:D114)</f>
        <v>9230</v>
      </c>
      <c r="E111" s="91">
        <f t="shared" si="34"/>
        <v>0</v>
      </c>
      <c r="F111" s="899">
        <f t="shared" si="34"/>
        <v>9230</v>
      </c>
      <c r="G111" s="231">
        <f t="shared" si="34"/>
        <v>0</v>
      </c>
      <c r="H111" s="91">
        <f t="shared" si="34"/>
        <v>0</v>
      </c>
      <c r="I111" s="899">
        <f t="shared" si="34"/>
        <v>0</v>
      </c>
      <c r="J111" s="132">
        <f t="shared" si="34"/>
        <v>0</v>
      </c>
      <c r="K111" s="76">
        <f t="shared" si="34"/>
        <v>0</v>
      </c>
      <c r="L111" s="95">
        <f t="shared" si="34"/>
        <v>0</v>
      </c>
      <c r="M111" s="231">
        <f t="shared" si="34"/>
        <v>0</v>
      </c>
      <c r="N111" s="76">
        <f t="shared" si="34"/>
        <v>0</v>
      </c>
      <c r="O111" s="91">
        <f t="shared" si="34"/>
        <v>0</v>
      </c>
      <c r="P111" s="291"/>
      <c r="Q111" s="297"/>
    </row>
    <row r="112" spans="1:17" x14ac:dyDescent="0.25">
      <c r="A112" s="30">
        <v>2251</v>
      </c>
      <c r="B112" s="43" t="s">
        <v>109</v>
      </c>
      <c r="C112" s="190">
        <f t="shared" si="3"/>
        <v>290</v>
      </c>
      <c r="D112" s="264">
        <v>290</v>
      </c>
      <c r="E112" s="705"/>
      <c r="F112" s="899">
        <f>D112+E112</f>
        <v>290</v>
      </c>
      <c r="G112" s="230"/>
      <c r="H112" s="705"/>
      <c r="I112" s="899">
        <f>G112+H112</f>
        <v>0</v>
      </c>
      <c r="J112" s="264"/>
      <c r="K112" s="45"/>
      <c r="L112" s="95">
        <f>J112+K112</f>
        <v>0</v>
      </c>
      <c r="M112" s="230"/>
      <c r="N112" s="45"/>
      <c r="O112" s="91">
        <f>M112+N112</f>
        <v>0</v>
      </c>
      <c r="P112" s="291"/>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t="24" x14ac:dyDescent="0.25">
      <c r="A114" s="30">
        <v>2259</v>
      </c>
      <c r="B114" s="43" t="s">
        <v>111</v>
      </c>
      <c r="C114" s="190">
        <f t="shared" si="35"/>
        <v>8940</v>
      </c>
      <c r="D114" s="264">
        <v>8940</v>
      </c>
      <c r="E114" s="705"/>
      <c r="F114" s="899">
        <f>D114+E114</f>
        <v>8940</v>
      </c>
      <c r="G114" s="230"/>
      <c r="H114" s="705"/>
      <c r="I114" s="899">
        <f>G114+H114</f>
        <v>0</v>
      </c>
      <c r="J114" s="264"/>
      <c r="K114" s="45"/>
      <c r="L114" s="95">
        <f>J114+K114</f>
        <v>0</v>
      </c>
      <c r="M114" s="230"/>
      <c r="N114" s="45"/>
      <c r="O114" s="91">
        <f>M114+N114</f>
        <v>0</v>
      </c>
      <c r="P114" s="291"/>
      <c r="Q114" s="297"/>
    </row>
    <row r="115" spans="1:17" hidden="1" x14ac:dyDescent="0.25">
      <c r="A115" s="75">
        <v>2260</v>
      </c>
      <c r="B115" s="43" t="s">
        <v>112</v>
      </c>
      <c r="C115" s="190">
        <f t="shared" si="35"/>
        <v>0</v>
      </c>
      <c r="D115" s="132">
        <f t="shared" ref="D115:O115" si="36">SUM(D116:D120)</f>
        <v>0</v>
      </c>
      <c r="E115" s="76">
        <f t="shared" si="36"/>
        <v>0</v>
      </c>
      <c r="F115" s="95">
        <f t="shared" si="36"/>
        <v>0</v>
      </c>
      <c r="G115" s="231">
        <f t="shared" si="36"/>
        <v>0</v>
      </c>
      <c r="H115" s="76">
        <f t="shared" si="36"/>
        <v>0</v>
      </c>
      <c r="I115" s="91">
        <f t="shared" si="36"/>
        <v>0</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c r="E117" s="45"/>
      <c r="F117" s="95">
        <f>D117+E117</f>
        <v>0</v>
      </c>
      <c r="G117" s="230"/>
      <c r="H117" s="45"/>
      <c r="I117" s="91">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row>
    <row r="119" spans="1:17" ht="24" hidden="1" x14ac:dyDescent="0.25">
      <c r="A119" s="30">
        <v>2264</v>
      </c>
      <c r="B119" s="43" t="s">
        <v>116</v>
      </c>
      <c r="C119" s="190">
        <f t="shared" si="35"/>
        <v>0</v>
      </c>
      <c r="D119" s="264"/>
      <c r="E119" s="45"/>
      <c r="F119" s="95">
        <f>D119+E119</f>
        <v>0</v>
      </c>
      <c r="G119" s="230"/>
      <c r="H119" s="45"/>
      <c r="I119" s="91">
        <f>G119+H119</f>
        <v>0</v>
      </c>
      <c r="J119" s="264"/>
      <c r="K119" s="45"/>
      <c r="L119" s="95">
        <f>J119+K119</f>
        <v>0</v>
      </c>
      <c r="M119" s="230"/>
      <c r="N119" s="45"/>
      <c r="O119" s="91">
        <f>M119+N119</f>
        <v>0</v>
      </c>
      <c r="P119" s="291"/>
      <c r="Q119" s="297"/>
    </row>
    <row r="120" spans="1:17" hidden="1" x14ac:dyDescent="0.25">
      <c r="A120" s="30">
        <v>2269</v>
      </c>
      <c r="B120" s="43" t="s">
        <v>117</v>
      </c>
      <c r="C120" s="190">
        <f t="shared" si="35"/>
        <v>0</v>
      </c>
      <c r="D120" s="264"/>
      <c r="E120" s="45"/>
      <c r="F120" s="95">
        <f>D120+E120</f>
        <v>0</v>
      </c>
      <c r="G120" s="230"/>
      <c r="H120" s="45"/>
      <c r="I120" s="91">
        <f>G120+H120</f>
        <v>0</v>
      </c>
      <c r="J120" s="264"/>
      <c r="K120" s="45"/>
      <c r="L120" s="95">
        <f>J120+K120</f>
        <v>0</v>
      </c>
      <c r="M120" s="230"/>
      <c r="N120" s="45"/>
      <c r="O120" s="91">
        <f>M120+N120</f>
        <v>0</v>
      </c>
      <c r="P120" s="291"/>
      <c r="Q120" s="297"/>
    </row>
    <row r="121" spans="1:17" hidden="1" x14ac:dyDescent="0.25">
      <c r="A121" s="75">
        <v>2270</v>
      </c>
      <c r="B121" s="43" t="s">
        <v>118</v>
      </c>
      <c r="C121" s="190">
        <f t="shared" si="35"/>
        <v>0</v>
      </c>
      <c r="D121" s="132">
        <f t="shared" ref="D121:O121" si="37">SUM(D122:D126)</f>
        <v>0</v>
      </c>
      <c r="E121" s="76">
        <f t="shared" si="37"/>
        <v>0</v>
      </c>
      <c r="F121" s="95">
        <f t="shared" si="37"/>
        <v>0</v>
      </c>
      <c r="G121" s="231">
        <f t="shared" si="37"/>
        <v>0</v>
      </c>
      <c r="H121" s="76">
        <f t="shared" si="37"/>
        <v>0</v>
      </c>
      <c r="I121" s="91">
        <f t="shared" si="37"/>
        <v>0</v>
      </c>
      <c r="J121" s="132">
        <f t="shared" si="37"/>
        <v>0</v>
      </c>
      <c r="K121" s="76">
        <f t="shared" si="37"/>
        <v>0</v>
      </c>
      <c r="L121" s="95">
        <f t="shared" si="37"/>
        <v>0</v>
      </c>
      <c r="M121" s="231">
        <f t="shared" si="37"/>
        <v>0</v>
      </c>
      <c r="N121" s="76">
        <f t="shared" si="37"/>
        <v>0</v>
      </c>
      <c r="O121" s="91">
        <f t="shared" si="37"/>
        <v>0</v>
      </c>
      <c r="P121" s="291"/>
      <c r="Q121" s="297"/>
    </row>
    <row r="122" spans="1:17"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ht="24" hidden="1" x14ac:dyDescent="0.25">
      <c r="A124" s="30">
        <v>2275</v>
      </c>
      <c r="B124" s="43" t="s">
        <v>120</v>
      </c>
      <c r="C124" s="190">
        <f t="shared" si="35"/>
        <v>0</v>
      </c>
      <c r="D124" s="264"/>
      <c r="E124" s="45"/>
      <c r="F124" s="95">
        <f>D124+E124</f>
        <v>0</v>
      </c>
      <c r="G124" s="230"/>
      <c r="H124" s="45"/>
      <c r="I124" s="91">
        <f>G124+H124</f>
        <v>0</v>
      </c>
      <c r="J124" s="264"/>
      <c r="K124" s="45"/>
      <c r="L124" s="95">
        <f>J124+K124</f>
        <v>0</v>
      </c>
      <c r="M124" s="230"/>
      <c r="N124" s="45"/>
      <c r="O124" s="91">
        <f>M124+N124</f>
        <v>0</v>
      </c>
      <c r="P124" s="291"/>
      <c r="Q124" s="297"/>
    </row>
    <row r="125" spans="1:17"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row>
    <row r="126" spans="1:17" ht="24" hidden="1" x14ac:dyDescent="0.25">
      <c r="A126" s="30">
        <v>2279</v>
      </c>
      <c r="B126" s="43" t="s">
        <v>122</v>
      </c>
      <c r="C126" s="190">
        <f t="shared" si="35"/>
        <v>0</v>
      </c>
      <c r="D126" s="264"/>
      <c r="E126" s="45"/>
      <c r="F126" s="95">
        <f>D126+E126</f>
        <v>0</v>
      </c>
      <c r="G126" s="230"/>
      <c r="H126" s="45"/>
      <c r="I126" s="91">
        <f>G126+H126</f>
        <v>0</v>
      </c>
      <c r="J126" s="264"/>
      <c r="K126" s="45"/>
      <c r="L126" s="95">
        <f>J126+K126</f>
        <v>0</v>
      </c>
      <c r="M126" s="230"/>
      <c r="N126" s="45"/>
      <c r="O126" s="91">
        <f>M126+N126</f>
        <v>0</v>
      </c>
      <c r="P126" s="291"/>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35"/>
        <v>22364</v>
      </c>
      <c r="D129" s="130">
        <f t="shared" ref="D129:O129" si="39">SUM(D130,D135,D139,D140,D143,D150,D158,D159,D162)</f>
        <v>24930</v>
      </c>
      <c r="E129" s="123">
        <f t="shared" si="39"/>
        <v>-2566</v>
      </c>
      <c r="F129" s="898">
        <f t="shared" si="39"/>
        <v>22364</v>
      </c>
      <c r="G129" s="228">
        <f t="shared" si="39"/>
        <v>0</v>
      </c>
      <c r="H129" s="123">
        <f t="shared" si="39"/>
        <v>0</v>
      </c>
      <c r="I129" s="898">
        <f t="shared" si="39"/>
        <v>0</v>
      </c>
      <c r="J129" s="130">
        <f t="shared" si="39"/>
        <v>0</v>
      </c>
      <c r="K129" s="38">
        <f t="shared" si="39"/>
        <v>0</v>
      </c>
      <c r="L129" s="175">
        <f t="shared" si="39"/>
        <v>0</v>
      </c>
      <c r="M129" s="228">
        <f t="shared" si="39"/>
        <v>0</v>
      </c>
      <c r="N129" s="38">
        <f t="shared" si="39"/>
        <v>0</v>
      </c>
      <c r="O129" s="123">
        <f t="shared" si="39"/>
        <v>0</v>
      </c>
      <c r="P129" s="293"/>
      <c r="Q129" s="297"/>
    </row>
    <row r="130" spans="1:17" ht="24" x14ac:dyDescent="0.25">
      <c r="A130" s="1203">
        <v>2310</v>
      </c>
      <c r="B130" s="40" t="s">
        <v>126</v>
      </c>
      <c r="C130" s="189">
        <f t="shared" si="35"/>
        <v>17994</v>
      </c>
      <c r="D130" s="131">
        <f t="shared" ref="D130:O130" si="40">SUM(D131:D134)</f>
        <v>20560</v>
      </c>
      <c r="E130" s="90">
        <f t="shared" si="40"/>
        <v>-2566</v>
      </c>
      <c r="F130" s="900">
        <f t="shared" si="40"/>
        <v>17994</v>
      </c>
      <c r="G130" s="233">
        <f t="shared" si="40"/>
        <v>0</v>
      </c>
      <c r="H130" s="90">
        <f t="shared" si="40"/>
        <v>0</v>
      </c>
      <c r="I130" s="900">
        <f t="shared" si="40"/>
        <v>0</v>
      </c>
      <c r="J130" s="131">
        <f t="shared" si="40"/>
        <v>0</v>
      </c>
      <c r="K130" s="79">
        <f t="shared" si="40"/>
        <v>0</v>
      </c>
      <c r="L130" s="176">
        <f t="shared" si="40"/>
        <v>0</v>
      </c>
      <c r="M130" s="233">
        <f t="shared" si="40"/>
        <v>0</v>
      </c>
      <c r="N130" s="79">
        <f t="shared" si="40"/>
        <v>0</v>
      </c>
      <c r="O130" s="90">
        <f t="shared" si="40"/>
        <v>0</v>
      </c>
      <c r="P130" s="290"/>
      <c r="Q130" s="297"/>
    </row>
    <row r="131" spans="1:17" x14ac:dyDescent="0.25">
      <c r="A131" s="30">
        <v>2311</v>
      </c>
      <c r="B131" s="43" t="s">
        <v>127</v>
      </c>
      <c r="C131" s="190">
        <f t="shared" si="35"/>
        <v>16000</v>
      </c>
      <c r="D131" s="264">
        <v>16000</v>
      </c>
      <c r="E131" s="705"/>
      <c r="F131" s="899">
        <f>D131+E131</f>
        <v>16000</v>
      </c>
      <c r="G131" s="230"/>
      <c r="H131" s="705"/>
      <c r="I131" s="899">
        <f>G131+H131</f>
        <v>0</v>
      </c>
      <c r="J131" s="264"/>
      <c r="K131" s="45"/>
      <c r="L131" s="95">
        <f>J131+K131</f>
        <v>0</v>
      </c>
      <c r="M131" s="230"/>
      <c r="N131" s="45"/>
      <c r="O131" s="91">
        <f>M131+N131</f>
        <v>0</v>
      </c>
      <c r="P131" s="291"/>
      <c r="Q131" s="297"/>
    </row>
    <row r="132" spans="1:17" x14ac:dyDescent="0.25">
      <c r="A132" s="30">
        <v>2312</v>
      </c>
      <c r="B132" s="43" t="s">
        <v>128</v>
      </c>
      <c r="C132" s="190">
        <f t="shared" si="35"/>
        <v>1994</v>
      </c>
      <c r="D132" s="264">
        <v>4560</v>
      </c>
      <c r="E132" s="705">
        <v>-2566</v>
      </c>
      <c r="F132" s="899">
        <f>D132+E132</f>
        <v>1994</v>
      </c>
      <c r="G132" s="230"/>
      <c r="H132" s="705"/>
      <c r="I132" s="899">
        <f>G132+H132</f>
        <v>0</v>
      </c>
      <c r="J132" s="264"/>
      <c r="K132" s="45"/>
      <c r="L132" s="95">
        <f>J132+K132</f>
        <v>0</v>
      </c>
      <c r="M132" s="230"/>
      <c r="N132" s="45"/>
      <c r="O132" s="91">
        <f>M132+N132</f>
        <v>0</v>
      </c>
      <c r="P132" s="291"/>
      <c r="Q132" s="297"/>
    </row>
    <row r="133" spans="1:17"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291"/>
      <c r="Q133" s="297"/>
    </row>
    <row r="134" spans="1:17" ht="47.25" hidden="1" customHeight="1" x14ac:dyDescent="0.25">
      <c r="A134" s="30">
        <v>2314</v>
      </c>
      <c r="B134" s="43" t="s">
        <v>307</v>
      </c>
      <c r="C134" s="190">
        <f t="shared" si="35"/>
        <v>0</v>
      </c>
      <c r="D134" s="264"/>
      <c r="E134" s="45"/>
      <c r="F134" s="95">
        <f>D134+E134</f>
        <v>0</v>
      </c>
      <c r="G134" s="230"/>
      <c r="H134" s="45"/>
      <c r="I134" s="91">
        <f>G134+H134</f>
        <v>0</v>
      </c>
      <c r="J134" s="264"/>
      <c r="K134" s="45"/>
      <c r="L134" s="95">
        <f>J134+K134</f>
        <v>0</v>
      </c>
      <c r="M134" s="230"/>
      <c r="N134" s="45"/>
      <c r="O134" s="91">
        <f>M134+N134</f>
        <v>0</v>
      </c>
      <c r="P134" s="291"/>
      <c r="Q134" s="297"/>
    </row>
    <row r="135" spans="1:17" hidden="1" x14ac:dyDescent="0.25">
      <c r="A135" s="75">
        <v>2320</v>
      </c>
      <c r="B135" s="43" t="s">
        <v>130</v>
      </c>
      <c r="C135" s="190">
        <f t="shared" si="35"/>
        <v>0</v>
      </c>
      <c r="D135" s="132">
        <f t="shared" ref="D135:O135" si="41">SUM(D136:D138)</f>
        <v>0</v>
      </c>
      <c r="E135" s="76">
        <f t="shared" si="41"/>
        <v>0</v>
      </c>
      <c r="F135" s="95">
        <f t="shared" si="41"/>
        <v>0</v>
      </c>
      <c r="G135" s="231">
        <f t="shared" si="41"/>
        <v>0</v>
      </c>
      <c r="H135" s="76">
        <f t="shared" si="41"/>
        <v>0</v>
      </c>
      <c r="I135" s="91">
        <f t="shared" si="41"/>
        <v>0</v>
      </c>
      <c r="J135" s="132">
        <f t="shared" si="41"/>
        <v>0</v>
      </c>
      <c r="K135" s="76">
        <f t="shared" si="41"/>
        <v>0</v>
      </c>
      <c r="L135" s="95">
        <f t="shared" si="41"/>
        <v>0</v>
      </c>
      <c r="M135" s="231">
        <f t="shared" si="41"/>
        <v>0</v>
      </c>
      <c r="N135" s="76">
        <f t="shared" si="41"/>
        <v>0</v>
      </c>
      <c r="O135" s="91">
        <f t="shared" si="41"/>
        <v>0</v>
      </c>
      <c r="P135" s="291"/>
      <c r="Q135" s="297"/>
    </row>
    <row r="136" spans="1:17"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291"/>
      <c r="Q136" s="297"/>
    </row>
    <row r="137" spans="1:17" hidden="1" x14ac:dyDescent="0.25">
      <c r="A137" s="30">
        <v>2322</v>
      </c>
      <c r="B137" s="43" t="s">
        <v>132</v>
      </c>
      <c r="C137" s="190">
        <f t="shared" si="35"/>
        <v>0</v>
      </c>
      <c r="D137" s="264"/>
      <c r="E137" s="45"/>
      <c r="F137" s="95">
        <f>D137+E137</f>
        <v>0</v>
      </c>
      <c r="G137" s="230"/>
      <c r="H137" s="45"/>
      <c r="I137" s="91">
        <f>G137+H137</f>
        <v>0</v>
      </c>
      <c r="J137" s="264"/>
      <c r="K137" s="45"/>
      <c r="L137" s="95">
        <f>J137+K137</f>
        <v>0</v>
      </c>
      <c r="M137" s="230"/>
      <c r="N137" s="45"/>
      <c r="O137" s="91">
        <f>M137+N137</f>
        <v>0</v>
      </c>
      <c r="P137" s="291"/>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row>
    <row r="140" spans="1:17" ht="48"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idden="1" x14ac:dyDescent="0.25">
      <c r="A141" s="30">
        <v>2341</v>
      </c>
      <c r="B141" s="43" t="s">
        <v>136</v>
      </c>
      <c r="C141" s="190">
        <f t="shared" si="35"/>
        <v>0</v>
      </c>
      <c r="D141" s="264"/>
      <c r="E141" s="45"/>
      <c r="F141" s="95">
        <f>D141+E141</f>
        <v>0</v>
      </c>
      <c r="G141" s="230"/>
      <c r="H141" s="45"/>
      <c r="I141" s="91">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x14ac:dyDescent="0.25">
      <c r="A143" s="73">
        <v>2350</v>
      </c>
      <c r="B143" s="58" t="s">
        <v>138</v>
      </c>
      <c r="C143" s="195">
        <f t="shared" si="35"/>
        <v>4370</v>
      </c>
      <c r="D143" s="86">
        <f t="shared" ref="D143:O143" si="43">SUM(D144:D149)</f>
        <v>4370</v>
      </c>
      <c r="E143" s="154">
        <f t="shared" si="43"/>
        <v>0</v>
      </c>
      <c r="F143" s="907">
        <f t="shared" si="43"/>
        <v>4370</v>
      </c>
      <c r="G143" s="229">
        <f t="shared" si="43"/>
        <v>0</v>
      </c>
      <c r="H143" s="154">
        <f t="shared" si="43"/>
        <v>0</v>
      </c>
      <c r="I143" s="907">
        <f t="shared" si="43"/>
        <v>0</v>
      </c>
      <c r="J143" s="86">
        <f t="shared" si="43"/>
        <v>0</v>
      </c>
      <c r="K143" s="74">
        <f t="shared" si="43"/>
        <v>0</v>
      </c>
      <c r="L143" s="174">
        <f t="shared" si="43"/>
        <v>0</v>
      </c>
      <c r="M143" s="229">
        <f t="shared" si="43"/>
        <v>0</v>
      </c>
      <c r="N143" s="74">
        <f t="shared" si="43"/>
        <v>0</v>
      </c>
      <c r="O143" s="154">
        <f t="shared" si="43"/>
        <v>0</v>
      </c>
      <c r="P143" s="292"/>
      <c r="Q143" s="297"/>
    </row>
    <row r="144" spans="1:17" hidden="1" x14ac:dyDescent="0.25">
      <c r="A144" s="27">
        <v>2351</v>
      </c>
      <c r="B144" s="40" t="s">
        <v>139</v>
      </c>
      <c r="C144" s="189">
        <f t="shared" si="35"/>
        <v>0</v>
      </c>
      <c r="D144" s="263"/>
      <c r="E144" s="42"/>
      <c r="F144" s="176">
        <f t="shared" ref="F144:F149" si="44">D144+E144</f>
        <v>0</v>
      </c>
      <c r="G144" s="220"/>
      <c r="H144" s="42"/>
      <c r="I144" s="90">
        <f t="shared" ref="I144:I149" si="45">G144+H144</f>
        <v>0</v>
      </c>
      <c r="J144" s="263"/>
      <c r="K144" s="42"/>
      <c r="L144" s="176">
        <f t="shared" ref="L144:L149" si="46">J144+K144</f>
        <v>0</v>
      </c>
      <c r="M144" s="220"/>
      <c r="N144" s="42"/>
      <c r="O144" s="90">
        <f t="shared" ref="O144:O149" si="47">M144+N144</f>
        <v>0</v>
      </c>
      <c r="P144" s="290"/>
      <c r="Q144" s="297"/>
    </row>
    <row r="145" spans="1:17" hidden="1" x14ac:dyDescent="0.25">
      <c r="A145" s="30">
        <v>2352</v>
      </c>
      <c r="B145" s="43" t="s">
        <v>140</v>
      </c>
      <c r="C145" s="190">
        <f t="shared" si="35"/>
        <v>0</v>
      </c>
      <c r="D145" s="264"/>
      <c r="E145" s="45"/>
      <c r="F145" s="95">
        <f t="shared" si="44"/>
        <v>0</v>
      </c>
      <c r="G145" s="230"/>
      <c r="H145" s="45"/>
      <c r="I145" s="91">
        <f t="shared" si="45"/>
        <v>0</v>
      </c>
      <c r="J145" s="264"/>
      <c r="K145" s="45"/>
      <c r="L145" s="95">
        <f t="shared" si="46"/>
        <v>0</v>
      </c>
      <c r="M145" s="230"/>
      <c r="N145" s="45"/>
      <c r="O145" s="91">
        <f t="shared" si="47"/>
        <v>0</v>
      </c>
      <c r="P145" s="291"/>
      <c r="Q145" s="297"/>
    </row>
    <row r="146" spans="1:17" ht="24" hidden="1" x14ac:dyDescent="0.25">
      <c r="A146" s="30">
        <v>2353</v>
      </c>
      <c r="B146" s="43" t="s">
        <v>141</v>
      </c>
      <c r="C146" s="190">
        <f t="shared" si="35"/>
        <v>0</v>
      </c>
      <c r="D146" s="264"/>
      <c r="E146" s="45"/>
      <c r="F146" s="95">
        <f t="shared" si="44"/>
        <v>0</v>
      </c>
      <c r="G146" s="230"/>
      <c r="H146" s="45"/>
      <c r="I146" s="91">
        <f t="shared" si="45"/>
        <v>0</v>
      </c>
      <c r="J146" s="264"/>
      <c r="K146" s="45"/>
      <c r="L146" s="95">
        <f t="shared" si="46"/>
        <v>0</v>
      </c>
      <c r="M146" s="230"/>
      <c r="N146" s="45"/>
      <c r="O146" s="91">
        <f t="shared" si="47"/>
        <v>0</v>
      </c>
      <c r="P146" s="291"/>
      <c r="Q146" s="297"/>
    </row>
    <row r="147" spans="1:17" ht="24" hidden="1" x14ac:dyDescent="0.25">
      <c r="A147" s="30">
        <v>2354</v>
      </c>
      <c r="B147" s="43" t="s">
        <v>142</v>
      </c>
      <c r="C147" s="190">
        <f t="shared" si="35"/>
        <v>0</v>
      </c>
      <c r="D147" s="264"/>
      <c r="E147" s="45"/>
      <c r="F147" s="95">
        <f t="shared" si="44"/>
        <v>0</v>
      </c>
      <c r="G147" s="230"/>
      <c r="H147" s="45"/>
      <c r="I147" s="91">
        <f t="shared" si="45"/>
        <v>0</v>
      </c>
      <c r="J147" s="264"/>
      <c r="K147" s="45"/>
      <c r="L147" s="95">
        <f t="shared" si="46"/>
        <v>0</v>
      </c>
      <c r="M147" s="230"/>
      <c r="N147" s="45"/>
      <c r="O147" s="91">
        <f t="shared" si="47"/>
        <v>0</v>
      </c>
      <c r="P147" s="291"/>
      <c r="Q147" s="297"/>
    </row>
    <row r="148" spans="1:17" ht="24" x14ac:dyDescent="0.25">
      <c r="A148" s="30">
        <v>2355</v>
      </c>
      <c r="B148" s="43" t="s">
        <v>143</v>
      </c>
      <c r="C148" s="190">
        <f t="shared" si="35"/>
        <v>4370</v>
      </c>
      <c r="D148" s="264">
        <v>4370</v>
      </c>
      <c r="E148" s="705"/>
      <c r="F148" s="899">
        <f t="shared" si="44"/>
        <v>4370</v>
      </c>
      <c r="G148" s="230"/>
      <c r="H148" s="705"/>
      <c r="I148" s="899">
        <f t="shared" si="45"/>
        <v>0</v>
      </c>
      <c r="J148" s="264"/>
      <c r="K148" s="45"/>
      <c r="L148" s="95">
        <f t="shared" si="46"/>
        <v>0</v>
      </c>
      <c r="M148" s="230"/>
      <c r="N148" s="45"/>
      <c r="O148" s="91">
        <f t="shared" si="47"/>
        <v>0</v>
      </c>
      <c r="P148" s="291"/>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hidden="1" customHeight="1" x14ac:dyDescent="0.25">
      <c r="A150" s="75">
        <v>2360</v>
      </c>
      <c r="B150" s="43" t="s">
        <v>145</v>
      </c>
      <c r="C150" s="190">
        <f t="shared" si="35"/>
        <v>0</v>
      </c>
      <c r="D150" s="132">
        <f t="shared" ref="D150:O150" si="48">SUM(D151:D157)</f>
        <v>0</v>
      </c>
      <c r="E150" s="76">
        <f t="shared" si="48"/>
        <v>0</v>
      </c>
      <c r="F150" s="95">
        <f t="shared" si="48"/>
        <v>0</v>
      </c>
      <c r="G150" s="231">
        <f t="shared" si="48"/>
        <v>0</v>
      </c>
      <c r="H150" s="76">
        <f t="shared" si="48"/>
        <v>0</v>
      </c>
      <c r="I150" s="91">
        <f t="shared" si="48"/>
        <v>0</v>
      </c>
      <c r="J150" s="132">
        <f t="shared" si="48"/>
        <v>0</v>
      </c>
      <c r="K150" s="76">
        <f t="shared" si="48"/>
        <v>0</v>
      </c>
      <c r="L150" s="95">
        <f t="shared" si="48"/>
        <v>0</v>
      </c>
      <c r="M150" s="231">
        <f t="shared" si="48"/>
        <v>0</v>
      </c>
      <c r="N150" s="76">
        <f t="shared" si="48"/>
        <v>0</v>
      </c>
      <c r="O150" s="91">
        <f t="shared" si="48"/>
        <v>0</v>
      </c>
      <c r="P150" s="291"/>
      <c r="Q150" s="297"/>
    </row>
    <row r="151" spans="1:17" hidden="1" x14ac:dyDescent="0.25">
      <c r="A151" s="29">
        <v>2361</v>
      </c>
      <c r="B151" s="43" t="s">
        <v>146</v>
      </c>
      <c r="C151" s="190">
        <f t="shared" si="35"/>
        <v>0</v>
      </c>
      <c r="D151" s="264"/>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291"/>
      <c r="Q151" s="297"/>
    </row>
    <row r="152" spans="1:17"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row>
    <row r="153" spans="1:17" hidden="1" x14ac:dyDescent="0.25">
      <c r="A153" s="29">
        <v>2363</v>
      </c>
      <c r="B153" s="43" t="s">
        <v>148</v>
      </c>
      <c r="C153" s="190">
        <f t="shared" si="35"/>
        <v>0</v>
      </c>
      <c r="D153" s="264"/>
      <c r="E153" s="45"/>
      <c r="F153" s="95">
        <f t="shared" si="49"/>
        <v>0</v>
      </c>
      <c r="G153" s="230"/>
      <c r="H153" s="45"/>
      <c r="I153" s="91">
        <f t="shared" si="50"/>
        <v>0</v>
      </c>
      <c r="J153" s="264"/>
      <c r="K153" s="45"/>
      <c r="L153" s="95">
        <f t="shared" si="51"/>
        <v>0</v>
      </c>
      <c r="M153" s="230"/>
      <c r="N153" s="45"/>
      <c r="O153" s="91">
        <f t="shared" si="52"/>
        <v>0</v>
      </c>
      <c r="P153" s="291"/>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row>
    <row r="157" spans="1:17"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row>
    <row r="158" spans="1:17" hidden="1" x14ac:dyDescent="0.25">
      <c r="A158" s="73">
        <v>2370</v>
      </c>
      <c r="B158" s="58" t="s">
        <v>153</v>
      </c>
      <c r="C158" s="195">
        <f t="shared" si="35"/>
        <v>0</v>
      </c>
      <c r="D158" s="261"/>
      <c r="E158" s="77"/>
      <c r="F158" s="174">
        <f t="shared" si="49"/>
        <v>0</v>
      </c>
      <c r="G158" s="232"/>
      <c r="H158" s="77"/>
      <c r="I158" s="154">
        <f t="shared" si="50"/>
        <v>0</v>
      </c>
      <c r="J158" s="261"/>
      <c r="K158" s="77"/>
      <c r="L158" s="174">
        <f t="shared" si="51"/>
        <v>0</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293"/>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291"/>
      <c r="Q168" s="297"/>
    </row>
    <row r="169" spans="1:17" ht="24" hidden="1" x14ac:dyDescent="0.25">
      <c r="A169" s="30">
        <v>2519</v>
      </c>
      <c r="B169" s="43" t="s">
        <v>164</v>
      </c>
      <c r="C169" s="190">
        <f t="shared" si="35"/>
        <v>0</v>
      </c>
      <c r="D169" s="264"/>
      <c r="E169" s="45"/>
      <c r="F169" s="95">
        <f t="shared" si="56"/>
        <v>0</v>
      </c>
      <c r="G169" s="230"/>
      <c r="H169" s="45"/>
      <c r="I169" s="91">
        <f t="shared" si="57"/>
        <v>0</v>
      </c>
      <c r="J169" s="264"/>
      <c r="K169" s="45"/>
      <c r="L169" s="95">
        <f t="shared" si="58"/>
        <v>0</v>
      </c>
      <c r="M169" s="230"/>
      <c r="N169" s="45"/>
      <c r="O169" s="91">
        <f t="shared" si="59"/>
        <v>0</v>
      </c>
      <c r="P169" s="291"/>
      <c r="Q169" s="297"/>
    </row>
    <row r="170" spans="1:17"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72"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63"/>
        <v>66766</v>
      </c>
      <c r="D193" s="136">
        <f t="shared" ref="D193:O193" si="70">SUM(D194,D229,D268)</f>
        <v>49200</v>
      </c>
      <c r="E193" s="275">
        <f t="shared" si="70"/>
        <v>17566</v>
      </c>
      <c r="F193" s="896">
        <f t="shared" si="70"/>
        <v>66766</v>
      </c>
      <c r="G193" s="226">
        <f t="shared" si="70"/>
        <v>0</v>
      </c>
      <c r="H193" s="275">
        <f t="shared" si="70"/>
        <v>0</v>
      </c>
      <c r="I193" s="896">
        <f t="shared" si="70"/>
        <v>0</v>
      </c>
      <c r="J193" s="136">
        <f t="shared" si="70"/>
        <v>0</v>
      </c>
      <c r="K193" s="69">
        <f t="shared" si="70"/>
        <v>0</v>
      </c>
      <c r="L193" s="171">
        <f t="shared" si="70"/>
        <v>0</v>
      </c>
      <c r="M193" s="226">
        <f t="shared" si="70"/>
        <v>0</v>
      </c>
      <c r="N193" s="69">
        <f t="shared" si="70"/>
        <v>0</v>
      </c>
      <c r="O193" s="157">
        <f t="shared" si="70"/>
        <v>0</v>
      </c>
      <c r="P193" s="316"/>
      <c r="Q193" s="182"/>
    </row>
    <row r="194" spans="1:17" x14ac:dyDescent="0.25">
      <c r="A194" s="70">
        <v>5000</v>
      </c>
      <c r="B194" s="70" t="s">
        <v>188</v>
      </c>
      <c r="C194" s="200">
        <f t="shared" si="63"/>
        <v>66766</v>
      </c>
      <c r="D194" s="137">
        <f t="shared" ref="D194:O194" si="71">D195+D203</f>
        <v>49200</v>
      </c>
      <c r="E194" s="125">
        <f t="shared" si="71"/>
        <v>17566</v>
      </c>
      <c r="F194" s="897">
        <f t="shared" si="71"/>
        <v>66766</v>
      </c>
      <c r="G194" s="227">
        <f t="shared" si="71"/>
        <v>0</v>
      </c>
      <c r="H194" s="125">
        <f t="shared" si="71"/>
        <v>0</v>
      </c>
      <c r="I194" s="897">
        <f t="shared" si="71"/>
        <v>0</v>
      </c>
      <c r="J194" s="137">
        <f t="shared" si="71"/>
        <v>0</v>
      </c>
      <c r="K194" s="71">
        <f t="shared" si="71"/>
        <v>0</v>
      </c>
      <c r="L194" s="172">
        <f t="shared" si="71"/>
        <v>0</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x14ac:dyDescent="0.25">
      <c r="A203" s="35">
        <v>5200</v>
      </c>
      <c r="B203" s="72" t="s">
        <v>197</v>
      </c>
      <c r="C203" s="188">
        <f t="shared" si="63"/>
        <v>66766</v>
      </c>
      <c r="D203" s="130">
        <f t="shared" ref="D203:O203" si="74">D204+D214+D215+D224+D225+D226+D228</f>
        <v>49200</v>
      </c>
      <c r="E203" s="123">
        <f t="shared" si="74"/>
        <v>17566</v>
      </c>
      <c r="F203" s="898">
        <f t="shared" si="74"/>
        <v>66766</v>
      </c>
      <c r="G203" s="228">
        <f t="shared" si="74"/>
        <v>0</v>
      </c>
      <c r="H203" s="123">
        <f t="shared" si="74"/>
        <v>0</v>
      </c>
      <c r="I203" s="898">
        <f t="shared" si="74"/>
        <v>0</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x14ac:dyDescent="0.25">
      <c r="A215" s="75">
        <v>5230</v>
      </c>
      <c r="B215" s="43" t="s">
        <v>209</v>
      </c>
      <c r="C215" s="190">
        <f t="shared" si="63"/>
        <v>66766</v>
      </c>
      <c r="D215" s="132">
        <f t="shared" ref="D215:O215" si="80">SUM(D216:D223)</f>
        <v>49200</v>
      </c>
      <c r="E215" s="91">
        <f t="shared" si="80"/>
        <v>17566</v>
      </c>
      <c r="F215" s="899">
        <f t="shared" si="80"/>
        <v>66766</v>
      </c>
      <c r="G215" s="231">
        <f t="shared" si="80"/>
        <v>0</v>
      </c>
      <c r="H215" s="91">
        <f t="shared" si="80"/>
        <v>0</v>
      </c>
      <c r="I215" s="899">
        <f t="shared" si="80"/>
        <v>0</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291"/>
      <c r="Q217" s="297"/>
    </row>
    <row r="218" spans="1:17" hidden="1" x14ac:dyDescent="0.25">
      <c r="A218" s="30">
        <v>5233</v>
      </c>
      <c r="B218" s="43" t="s">
        <v>212</v>
      </c>
      <c r="C218" s="190">
        <f t="shared" si="63"/>
        <v>0</v>
      </c>
      <c r="D218" s="264"/>
      <c r="E218" s="45"/>
      <c r="F218" s="95">
        <f t="shared" si="81"/>
        <v>0</v>
      </c>
      <c r="G218" s="230"/>
      <c r="H218" s="45"/>
      <c r="I218" s="91">
        <f t="shared" si="82"/>
        <v>0</v>
      </c>
      <c r="J218" s="264"/>
      <c r="K218" s="45"/>
      <c r="L218" s="95">
        <f t="shared" si="83"/>
        <v>0</v>
      </c>
      <c r="M218" s="230"/>
      <c r="N218" s="45"/>
      <c r="O218" s="91">
        <f t="shared" si="84"/>
        <v>0</v>
      </c>
      <c r="P218" s="291"/>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t="24" x14ac:dyDescent="0.25">
      <c r="A222" s="30">
        <v>5238</v>
      </c>
      <c r="B222" s="43" t="s">
        <v>216</v>
      </c>
      <c r="C222" s="190">
        <f t="shared" si="63"/>
        <v>66766</v>
      </c>
      <c r="D222" s="264">
        <v>49200</v>
      </c>
      <c r="E222" s="705">
        <v>17566</v>
      </c>
      <c r="F222" s="899">
        <f t="shared" si="81"/>
        <v>66766</v>
      </c>
      <c r="G222" s="230"/>
      <c r="H222" s="705"/>
      <c r="I222" s="899">
        <f t="shared" si="82"/>
        <v>0</v>
      </c>
      <c r="J222" s="264"/>
      <c r="K222" s="45"/>
      <c r="L222" s="95">
        <f t="shared" si="83"/>
        <v>0</v>
      </c>
      <c r="M222" s="230"/>
      <c r="N222" s="45"/>
      <c r="O222" s="91">
        <f t="shared" si="84"/>
        <v>0</v>
      </c>
      <c r="P222" s="291"/>
      <c r="Q222" s="297"/>
    </row>
    <row r="223" spans="1:17" ht="24" hidden="1" x14ac:dyDescent="0.25">
      <c r="A223" s="30">
        <v>5239</v>
      </c>
      <c r="B223" s="43" t="s">
        <v>217</v>
      </c>
      <c r="C223" s="190">
        <f t="shared" si="63"/>
        <v>0</v>
      </c>
      <c r="D223" s="264"/>
      <c r="E223" s="45"/>
      <c r="F223" s="95">
        <f t="shared" si="81"/>
        <v>0</v>
      </c>
      <c r="G223" s="230"/>
      <c r="H223" s="45"/>
      <c r="I223" s="91">
        <f t="shared" si="82"/>
        <v>0</v>
      </c>
      <c r="J223" s="264"/>
      <c r="K223" s="45"/>
      <c r="L223" s="95">
        <f t="shared" si="83"/>
        <v>0</v>
      </c>
      <c r="M223" s="230"/>
      <c r="N223" s="45"/>
      <c r="O223" s="91">
        <f t="shared" si="84"/>
        <v>0</v>
      </c>
      <c r="P223" s="291"/>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t="24"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36"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291"/>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36"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row>
    <row r="269" spans="1:17" ht="24" hidden="1" x14ac:dyDescent="0.25">
      <c r="A269" s="35">
        <v>7200</v>
      </c>
      <c r="B269" s="72" t="s">
        <v>261</v>
      </c>
      <c r="C269" s="188">
        <f t="shared" si="95"/>
        <v>0</v>
      </c>
      <c r="D269" s="130">
        <f t="shared" ref="D269:O269" si="107">SUM(D270,D271,D274,D275,D278)</f>
        <v>0</v>
      </c>
      <c r="E269" s="38">
        <f t="shared" si="107"/>
        <v>0</v>
      </c>
      <c r="F269" s="175">
        <f t="shared" si="107"/>
        <v>0</v>
      </c>
      <c r="G269" s="228">
        <f t="shared" si="107"/>
        <v>0</v>
      </c>
      <c r="H269" s="38">
        <f t="shared" si="107"/>
        <v>0</v>
      </c>
      <c r="I269" s="123">
        <f t="shared" si="107"/>
        <v>0</v>
      </c>
      <c r="J269" s="130">
        <f t="shared" si="107"/>
        <v>0</v>
      </c>
      <c r="K269" s="38">
        <f t="shared" si="107"/>
        <v>0</v>
      </c>
      <c r="L269" s="175">
        <f t="shared" si="107"/>
        <v>0</v>
      </c>
      <c r="M269" s="228">
        <f t="shared" si="107"/>
        <v>0</v>
      </c>
      <c r="N269" s="38">
        <f t="shared" si="107"/>
        <v>0</v>
      </c>
      <c r="O269" s="124">
        <f t="shared" si="107"/>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95"/>
        <v>0</v>
      </c>
      <c r="D271" s="132">
        <f t="shared" ref="D271:O271" si="108">SUM(D272:D273)</f>
        <v>0</v>
      </c>
      <c r="E271" s="76">
        <f t="shared" si="108"/>
        <v>0</v>
      </c>
      <c r="F271" s="95">
        <f t="shared" si="108"/>
        <v>0</v>
      </c>
      <c r="G271" s="231">
        <f t="shared" si="108"/>
        <v>0</v>
      </c>
      <c r="H271" s="76">
        <f t="shared" si="108"/>
        <v>0</v>
      </c>
      <c r="I271" s="91">
        <f t="shared" si="108"/>
        <v>0</v>
      </c>
      <c r="J271" s="132">
        <f t="shared" si="108"/>
        <v>0</v>
      </c>
      <c r="K271" s="76">
        <f t="shared" si="108"/>
        <v>0</v>
      </c>
      <c r="L271" s="95">
        <f t="shared" si="108"/>
        <v>0</v>
      </c>
      <c r="M271" s="231">
        <f t="shared" si="108"/>
        <v>0</v>
      </c>
      <c r="N271" s="76">
        <f t="shared" si="108"/>
        <v>0</v>
      </c>
      <c r="O271" s="91">
        <f t="shared" si="108"/>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24" hidden="1" x14ac:dyDescent="0.25">
      <c r="A274" s="75">
        <v>7230</v>
      </c>
      <c r="B274" s="43" t="s">
        <v>308</v>
      </c>
      <c r="C274" s="190">
        <f t="shared" si="95"/>
        <v>0</v>
      </c>
      <c r="D274" s="264"/>
      <c r="E274" s="45"/>
      <c r="F274" s="95">
        <f>D274+E274</f>
        <v>0</v>
      </c>
      <c r="G274" s="230"/>
      <c r="H274" s="45"/>
      <c r="I274" s="91">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9">SUM(D276:D277)</f>
        <v>0</v>
      </c>
      <c r="E275" s="76">
        <f t="shared" si="109"/>
        <v>0</v>
      </c>
      <c r="F275" s="95">
        <f t="shared" si="109"/>
        <v>0</v>
      </c>
      <c r="G275" s="231">
        <f t="shared" si="109"/>
        <v>0</v>
      </c>
      <c r="H275" s="76">
        <f t="shared" si="109"/>
        <v>0</v>
      </c>
      <c r="I275" s="91">
        <f t="shared" si="109"/>
        <v>0</v>
      </c>
      <c r="J275" s="132">
        <f t="shared" si="109"/>
        <v>0</v>
      </c>
      <c r="K275" s="76">
        <f t="shared" si="109"/>
        <v>0</v>
      </c>
      <c r="L275" s="95">
        <f t="shared" si="109"/>
        <v>0</v>
      </c>
      <c r="M275" s="231">
        <f t="shared" si="109"/>
        <v>0</v>
      </c>
      <c r="N275" s="76">
        <f t="shared" si="109"/>
        <v>0</v>
      </c>
      <c r="O275" s="91">
        <f t="shared" si="109"/>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96"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10">D280</f>
        <v>0</v>
      </c>
      <c r="E279" s="106">
        <f t="shared" si="110"/>
        <v>0</v>
      </c>
      <c r="F279" s="177">
        <f t="shared" si="110"/>
        <v>0</v>
      </c>
      <c r="G279" s="238">
        <f t="shared" si="110"/>
        <v>0</v>
      </c>
      <c r="H279" s="106">
        <f t="shared" si="110"/>
        <v>0</v>
      </c>
      <c r="I279" s="277">
        <f t="shared" si="110"/>
        <v>0</v>
      </c>
      <c r="J279" s="140">
        <f t="shared" si="110"/>
        <v>0</v>
      </c>
      <c r="K279" s="106">
        <f t="shared" si="110"/>
        <v>0</v>
      </c>
      <c r="L279" s="177">
        <f t="shared" si="110"/>
        <v>0</v>
      </c>
      <c r="M279" s="238">
        <f t="shared" si="110"/>
        <v>0</v>
      </c>
      <c r="N279" s="106">
        <f t="shared" si="110"/>
        <v>0</v>
      </c>
      <c r="O279" s="277">
        <f t="shared" si="110"/>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1">SUM(D282:D283)</f>
        <v>0</v>
      </c>
      <c r="E281" s="76">
        <f t="shared" si="111"/>
        <v>0</v>
      </c>
      <c r="F281" s="95">
        <f t="shared" si="111"/>
        <v>0</v>
      </c>
      <c r="G281" s="231">
        <f t="shared" si="111"/>
        <v>0</v>
      </c>
      <c r="H281" s="76">
        <f t="shared" si="111"/>
        <v>0</v>
      </c>
      <c r="I281" s="91">
        <f t="shared" si="111"/>
        <v>0</v>
      </c>
      <c r="J281" s="132">
        <f t="shared" si="111"/>
        <v>0</v>
      </c>
      <c r="K281" s="76">
        <f t="shared" si="111"/>
        <v>0</v>
      </c>
      <c r="L281" s="95">
        <f t="shared" si="111"/>
        <v>0</v>
      </c>
      <c r="M281" s="231">
        <f t="shared" si="111"/>
        <v>0</v>
      </c>
      <c r="N281" s="76">
        <f t="shared" si="111"/>
        <v>0</v>
      </c>
      <c r="O281" s="91">
        <f t="shared" si="111"/>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3534050</v>
      </c>
      <c r="D284" s="141">
        <f t="shared" ref="D284:O284" si="112">SUM(D281,D268,D229,D194,D186,D172,D74,D52)</f>
        <v>3519050</v>
      </c>
      <c r="E284" s="278">
        <f t="shared" si="112"/>
        <v>15000</v>
      </c>
      <c r="F284" s="901">
        <f t="shared" si="112"/>
        <v>3534050</v>
      </c>
      <c r="G284" s="240">
        <f t="shared" si="112"/>
        <v>0</v>
      </c>
      <c r="H284" s="278">
        <f t="shared" si="112"/>
        <v>0</v>
      </c>
      <c r="I284" s="901">
        <f t="shared" si="112"/>
        <v>0</v>
      </c>
      <c r="J284" s="141">
        <f t="shared" si="112"/>
        <v>0</v>
      </c>
      <c r="K284" s="111">
        <f t="shared" si="112"/>
        <v>0</v>
      </c>
      <c r="L284" s="112">
        <f t="shared" si="112"/>
        <v>0</v>
      </c>
      <c r="M284" s="240">
        <f t="shared" si="112"/>
        <v>0</v>
      </c>
      <c r="N284" s="111">
        <f t="shared" si="112"/>
        <v>0</v>
      </c>
      <c r="O284" s="278">
        <f t="shared" si="112"/>
        <v>0</v>
      </c>
      <c r="P284" s="318"/>
      <c r="Q284" s="297"/>
    </row>
    <row r="285" spans="1:17" s="19" customFormat="1" ht="13.5" hidden="1" thickTop="1" thickBot="1" x14ac:dyDescent="0.3">
      <c r="A285" s="1283" t="s">
        <v>276</v>
      </c>
      <c r="B285" s="1284"/>
      <c r="C285" s="206">
        <f t="shared" si="95"/>
        <v>0</v>
      </c>
      <c r="D285" s="142">
        <f>SUM(D24,D25,D41,D42)-D50</f>
        <v>0</v>
      </c>
      <c r="E285" s="114">
        <f>SUM(E24,E25,E41,E42)-E50</f>
        <v>0</v>
      </c>
      <c r="F285" s="115">
        <f>SUM(F24,F25,F41,F42)-F50</f>
        <v>0</v>
      </c>
      <c r="G285" s="241">
        <f>SUM(G24,G42)-G50</f>
        <v>0</v>
      </c>
      <c r="H285" s="114">
        <f>SUM(H24,H42)-H50</f>
        <v>0</v>
      </c>
      <c r="I285" s="126">
        <f>SUM(I24,I42)-I50</f>
        <v>0</v>
      </c>
      <c r="J285" s="142">
        <f>SUM(J26,J42)-J50</f>
        <v>0</v>
      </c>
      <c r="K285" s="114">
        <f>SUM(K26,K42)-K50</f>
        <v>0</v>
      </c>
      <c r="L285" s="115">
        <f>SUM(L26,L42)-L50</f>
        <v>0</v>
      </c>
      <c r="M285" s="241">
        <f>SUM(M44)-M50</f>
        <v>0</v>
      </c>
      <c r="N285" s="114">
        <f>SUM(N44)-N50</f>
        <v>0</v>
      </c>
      <c r="O285" s="126">
        <f>SUM(O44)-O50</f>
        <v>0</v>
      </c>
      <c r="P285" s="296"/>
      <c r="Q285" s="182"/>
    </row>
    <row r="286" spans="1:17" s="19" customFormat="1" ht="12.75" hidden="1" thickTop="1" x14ac:dyDescent="0.25">
      <c r="A286" s="1285" t="s">
        <v>277</v>
      </c>
      <c r="B286" s="1286"/>
      <c r="C286" s="207">
        <f t="shared" si="95"/>
        <v>0</v>
      </c>
      <c r="D286" s="143">
        <f t="shared" ref="D286:O286" si="113">SUM(D287,D288)-D295+D296</f>
        <v>0</v>
      </c>
      <c r="E286" s="103">
        <f t="shared" si="113"/>
        <v>0</v>
      </c>
      <c r="F286" s="109">
        <f t="shared" si="113"/>
        <v>0</v>
      </c>
      <c r="G286" s="242">
        <f t="shared" si="113"/>
        <v>0</v>
      </c>
      <c r="H286" s="103">
        <f t="shared" si="113"/>
        <v>0</v>
      </c>
      <c r="I286" s="113">
        <f t="shared" si="113"/>
        <v>0</v>
      </c>
      <c r="J286" s="143">
        <f t="shared" si="113"/>
        <v>0</v>
      </c>
      <c r="K286" s="103">
        <f t="shared" si="113"/>
        <v>0</v>
      </c>
      <c r="L286" s="109">
        <f t="shared" si="113"/>
        <v>0</v>
      </c>
      <c r="M286" s="242">
        <f t="shared" si="113"/>
        <v>0</v>
      </c>
      <c r="N286" s="103">
        <f t="shared" si="113"/>
        <v>0</v>
      </c>
      <c r="O286" s="113">
        <f t="shared" si="113"/>
        <v>0</v>
      </c>
      <c r="P286" s="319"/>
      <c r="Q286" s="182"/>
    </row>
    <row r="287" spans="1:17" s="19" customFormat="1" ht="13.5" hidden="1" thickTop="1" thickBot="1" x14ac:dyDescent="0.3">
      <c r="A287" s="63" t="s">
        <v>278</v>
      </c>
      <c r="B287" s="63" t="s">
        <v>279</v>
      </c>
      <c r="C287" s="197">
        <f t="shared" si="95"/>
        <v>0</v>
      </c>
      <c r="D287" s="134">
        <f t="shared" ref="D287:O287" si="114">D21-D281</f>
        <v>0</v>
      </c>
      <c r="E287" s="64">
        <f t="shared" si="114"/>
        <v>0</v>
      </c>
      <c r="F287" s="169">
        <f t="shared" si="114"/>
        <v>0</v>
      </c>
      <c r="G287" s="224">
        <f t="shared" si="114"/>
        <v>0</v>
      </c>
      <c r="H287" s="64">
        <f t="shared" si="114"/>
        <v>0</v>
      </c>
      <c r="I287" s="117">
        <f t="shared" si="114"/>
        <v>0</v>
      </c>
      <c r="J287" s="134">
        <f t="shared" si="114"/>
        <v>0</v>
      </c>
      <c r="K287" s="64">
        <f t="shared" si="114"/>
        <v>0</v>
      </c>
      <c r="L287" s="169">
        <f t="shared" si="114"/>
        <v>0</v>
      </c>
      <c r="M287" s="224">
        <f t="shared" si="114"/>
        <v>0</v>
      </c>
      <c r="N287" s="64">
        <f t="shared" si="114"/>
        <v>0</v>
      </c>
      <c r="O287" s="117">
        <f t="shared" si="114"/>
        <v>0</v>
      </c>
      <c r="P287" s="310"/>
      <c r="Q287" s="182"/>
    </row>
    <row r="288" spans="1:17" s="19" customFormat="1" ht="12.75" hidden="1" thickTop="1" x14ac:dyDescent="0.25">
      <c r="A288" s="116" t="s">
        <v>280</v>
      </c>
      <c r="B288" s="116" t="s">
        <v>281</v>
      </c>
      <c r="C288" s="207">
        <f t="shared" si="95"/>
        <v>0</v>
      </c>
      <c r="D288" s="143">
        <f t="shared" ref="D288:O288" si="115">SUM(D289,D291,D293)-SUM(D290,D292,D294)</f>
        <v>0</v>
      </c>
      <c r="E288" s="103">
        <f t="shared" si="115"/>
        <v>0</v>
      </c>
      <c r="F288" s="109">
        <f t="shared" si="115"/>
        <v>0</v>
      </c>
      <c r="G288" s="242">
        <f t="shared" si="115"/>
        <v>0</v>
      </c>
      <c r="H288" s="103">
        <f t="shared" si="115"/>
        <v>0</v>
      </c>
      <c r="I288" s="113">
        <f t="shared" si="115"/>
        <v>0</v>
      </c>
      <c r="J288" s="143">
        <f t="shared" si="115"/>
        <v>0</v>
      </c>
      <c r="K288" s="103">
        <f t="shared" si="115"/>
        <v>0</v>
      </c>
      <c r="L288" s="109">
        <f t="shared" si="115"/>
        <v>0</v>
      </c>
      <c r="M288" s="242">
        <f t="shared" si="115"/>
        <v>0</v>
      </c>
      <c r="N288" s="103">
        <f t="shared" si="115"/>
        <v>0</v>
      </c>
      <c r="O288" s="113">
        <f t="shared" si="115"/>
        <v>0</v>
      </c>
      <c r="P288" s="319"/>
      <c r="Q288" s="182"/>
    </row>
    <row r="289" spans="1:17" ht="12.75" hidden="1" thickTop="1" x14ac:dyDescent="0.25">
      <c r="A289" s="100" t="s">
        <v>282</v>
      </c>
      <c r="B289" s="60" t="s">
        <v>283</v>
      </c>
      <c r="C289" s="191">
        <f t="shared" si="95"/>
        <v>0</v>
      </c>
      <c r="D289" s="256"/>
      <c r="E289" s="49"/>
      <c r="F289" s="330">
        <f t="shared" ref="F289:F296" si="116">E289+D289</f>
        <v>0</v>
      </c>
      <c r="G289" s="239"/>
      <c r="H289" s="49"/>
      <c r="I289" s="155">
        <f t="shared" ref="I289:I296" si="117">H289+G289</f>
        <v>0</v>
      </c>
      <c r="J289" s="256"/>
      <c r="K289" s="49"/>
      <c r="L289" s="330">
        <f t="shared" ref="L289:L296" si="118">K289+J289</f>
        <v>0</v>
      </c>
      <c r="M289" s="239"/>
      <c r="N289" s="49"/>
      <c r="O289" s="155">
        <f t="shared" ref="O289:O296" si="119">N289+M289</f>
        <v>0</v>
      </c>
      <c r="P289" s="295"/>
      <c r="Q289" s="297"/>
    </row>
    <row r="290" spans="1:17" ht="24.75" hidden="1" thickTop="1" x14ac:dyDescent="0.25">
      <c r="A290" s="94" t="s">
        <v>284</v>
      </c>
      <c r="B290" s="29" t="s">
        <v>285</v>
      </c>
      <c r="C290" s="190">
        <f t="shared" si="95"/>
        <v>0</v>
      </c>
      <c r="D290" s="264"/>
      <c r="E290" s="45"/>
      <c r="F290" s="95">
        <f t="shared" si="116"/>
        <v>0</v>
      </c>
      <c r="G290" s="230"/>
      <c r="H290" s="45"/>
      <c r="I290" s="91">
        <f t="shared" si="117"/>
        <v>0</v>
      </c>
      <c r="J290" s="264"/>
      <c r="K290" s="45"/>
      <c r="L290" s="95">
        <f t="shared" si="118"/>
        <v>0</v>
      </c>
      <c r="M290" s="230"/>
      <c r="N290" s="45"/>
      <c r="O290" s="91">
        <f t="shared" si="119"/>
        <v>0</v>
      </c>
      <c r="P290" s="291"/>
      <c r="Q290" s="297"/>
    </row>
    <row r="291" spans="1:17" ht="12.75" hidden="1" thickTop="1" x14ac:dyDescent="0.25">
      <c r="A291" s="94" t="s">
        <v>286</v>
      </c>
      <c r="B291" s="29" t="s">
        <v>287</v>
      </c>
      <c r="C291" s="190">
        <f t="shared" si="95"/>
        <v>0</v>
      </c>
      <c r="D291" s="264"/>
      <c r="E291" s="45"/>
      <c r="F291" s="95">
        <f t="shared" si="116"/>
        <v>0</v>
      </c>
      <c r="G291" s="230"/>
      <c r="H291" s="45"/>
      <c r="I291" s="91">
        <f t="shared" si="117"/>
        <v>0</v>
      </c>
      <c r="J291" s="264"/>
      <c r="K291" s="45"/>
      <c r="L291" s="95">
        <f t="shared" si="118"/>
        <v>0</v>
      </c>
      <c r="M291" s="230"/>
      <c r="N291" s="45"/>
      <c r="O291" s="91">
        <f t="shared" si="119"/>
        <v>0</v>
      </c>
      <c r="P291" s="291"/>
      <c r="Q291" s="297"/>
    </row>
    <row r="292" spans="1:17" ht="24.75" hidden="1" thickTop="1" x14ac:dyDescent="0.25">
      <c r="A292" s="94" t="s">
        <v>288</v>
      </c>
      <c r="B292" s="29" t="s">
        <v>289</v>
      </c>
      <c r="C292" s="190">
        <f t="shared" si="95"/>
        <v>0</v>
      </c>
      <c r="D292" s="264"/>
      <c r="E292" s="45"/>
      <c r="F292" s="95">
        <f t="shared" si="116"/>
        <v>0</v>
      </c>
      <c r="G292" s="230"/>
      <c r="H292" s="45"/>
      <c r="I292" s="91">
        <f t="shared" si="117"/>
        <v>0</v>
      </c>
      <c r="J292" s="264"/>
      <c r="K292" s="45"/>
      <c r="L292" s="95">
        <f t="shared" si="118"/>
        <v>0</v>
      </c>
      <c r="M292" s="230"/>
      <c r="N292" s="45"/>
      <c r="O292" s="91">
        <f t="shared" si="119"/>
        <v>0</v>
      </c>
      <c r="P292" s="291"/>
      <c r="Q292" s="297"/>
    </row>
    <row r="293" spans="1:17" ht="12.75" hidden="1" thickTop="1" x14ac:dyDescent="0.25">
      <c r="A293" s="94" t="s">
        <v>290</v>
      </c>
      <c r="B293" s="29" t="s">
        <v>291</v>
      </c>
      <c r="C293" s="190">
        <f t="shared" si="95"/>
        <v>0</v>
      </c>
      <c r="D293" s="264"/>
      <c r="E293" s="45"/>
      <c r="F293" s="95">
        <f t="shared" si="116"/>
        <v>0</v>
      </c>
      <c r="G293" s="230"/>
      <c r="H293" s="45"/>
      <c r="I293" s="91">
        <f t="shared" si="117"/>
        <v>0</v>
      </c>
      <c r="J293" s="264"/>
      <c r="K293" s="45"/>
      <c r="L293" s="95">
        <f t="shared" si="118"/>
        <v>0</v>
      </c>
      <c r="M293" s="230"/>
      <c r="N293" s="45"/>
      <c r="O293" s="91">
        <f t="shared" si="119"/>
        <v>0</v>
      </c>
      <c r="P293" s="291"/>
      <c r="Q293" s="297"/>
    </row>
    <row r="294" spans="1:17" ht="24.75" hidden="1" thickTop="1" x14ac:dyDescent="0.25">
      <c r="A294" s="101" t="s">
        <v>292</v>
      </c>
      <c r="B294" s="102" t="s">
        <v>293</v>
      </c>
      <c r="C294" s="201">
        <f t="shared" si="95"/>
        <v>0</v>
      </c>
      <c r="D294" s="265"/>
      <c r="E294" s="84"/>
      <c r="F294" s="329">
        <f t="shared" si="116"/>
        <v>0</v>
      </c>
      <c r="G294" s="235"/>
      <c r="H294" s="84"/>
      <c r="I294" s="156">
        <f t="shared" si="117"/>
        <v>0</v>
      </c>
      <c r="J294" s="265"/>
      <c r="K294" s="84"/>
      <c r="L294" s="329">
        <f t="shared" si="118"/>
        <v>0</v>
      </c>
      <c r="M294" s="235"/>
      <c r="N294" s="84"/>
      <c r="O294" s="156">
        <f t="shared" si="119"/>
        <v>0</v>
      </c>
      <c r="P294" s="294"/>
      <c r="Q294" s="297"/>
    </row>
    <row r="295" spans="1:17" s="19" customFormat="1" ht="13.5" hidden="1" thickTop="1" thickBot="1" x14ac:dyDescent="0.3">
      <c r="A295" s="118" t="s">
        <v>294</v>
      </c>
      <c r="B295" s="118" t="s">
        <v>295</v>
      </c>
      <c r="C295" s="206">
        <f t="shared" si="95"/>
        <v>0</v>
      </c>
      <c r="D295" s="267"/>
      <c r="E295" s="119"/>
      <c r="F295" s="115">
        <f t="shared" si="116"/>
        <v>0</v>
      </c>
      <c r="G295" s="243"/>
      <c r="H295" s="119"/>
      <c r="I295" s="126">
        <f t="shared" si="117"/>
        <v>0</v>
      </c>
      <c r="J295" s="267"/>
      <c r="K295" s="119"/>
      <c r="L295" s="115">
        <f t="shared" si="118"/>
        <v>0</v>
      </c>
      <c r="M295" s="243"/>
      <c r="N295" s="119"/>
      <c r="O295" s="126">
        <f t="shared" si="119"/>
        <v>0</v>
      </c>
      <c r="P295" s="296"/>
      <c r="Q295" s="182"/>
    </row>
    <row r="296" spans="1:17" s="19" customFormat="1" ht="48.75" hidden="1" thickTop="1" x14ac:dyDescent="0.25">
      <c r="A296" s="116" t="s">
        <v>296</v>
      </c>
      <c r="B296" s="104" t="s">
        <v>297</v>
      </c>
      <c r="C296" s="207">
        <f t="shared" si="95"/>
        <v>0</v>
      </c>
      <c r="D296" s="268"/>
      <c r="E296" s="180"/>
      <c r="F296" s="175">
        <f t="shared" si="116"/>
        <v>0</v>
      </c>
      <c r="G296" s="234"/>
      <c r="H296" s="80"/>
      <c r="I296" s="123">
        <f t="shared" si="117"/>
        <v>0</v>
      </c>
      <c r="J296" s="248"/>
      <c r="K296" s="80"/>
      <c r="L296" s="175">
        <f t="shared" si="118"/>
        <v>0</v>
      </c>
      <c r="M296" s="234"/>
      <c r="N296" s="80"/>
      <c r="O296" s="123">
        <f t="shared" si="119"/>
        <v>0</v>
      </c>
      <c r="P296" s="293"/>
      <c r="Q296" s="182"/>
    </row>
    <row r="297" spans="1:17" ht="12.75" hidden="1" thickTop="1" x14ac:dyDescent="0.25">
      <c r="A297" s="1252"/>
      <c r="B297" s="1251"/>
      <c r="C297" s="1251"/>
      <c r="D297" s="1251"/>
      <c r="E297" s="1251"/>
      <c r="F297" s="1251"/>
      <c r="G297" s="1251"/>
      <c r="H297" s="1251"/>
      <c r="I297" s="1251"/>
      <c r="J297" s="1251"/>
      <c r="K297" s="1251"/>
      <c r="L297" s="1251"/>
      <c r="M297" s="1251"/>
      <c r="N297" s="1251"/>
      <c r="O297" s="1251"/>
      <c r="P297" s="1250"/>
      <c r="Q297" s="297"/>
    </row>
    <row r="298" spans="1:17" ht="12.75" hidden="1" thickTop="1" x14ac:dyDescent="0.25">
      <c r="A298" s="1248"/>
      <c r="B298" s="1247"/>
      <c r="C298" s="1247"/>
      <c r="D298" s="1247"/>
      <c r="E298" s="1247"/>
      <c r="F298" s="1247"/>
      <c r="G298" s="1247"/>
      <c r="H298" s="1247"/>
      <c r="I298" s="1247"/>
      <c r="J298" s="1247"/>
      <c r="K298" s="1247"/>
      <c r="L298" s="1247"/>
      <c r="M298" s="1247"/>
      <c r="N298" s="1247"/>
      <c r="O298" s="1247"/>
      <c r="P298" s="1246"/>
      <c r="Q298" s="297"/>
    </row>
    <row r="299" spans="1:17" ht="12.75" hidden="1" thickTop="1" x14ac:dyDescent="0.25">
      <c r="A299" s="1248"/>
      <c r="B299" s="1247"/>
      <c r="C299" s="1247"/>
      <c r="D299" s="1247"/>
      <c r="E299" s="1247"/>
      <c r="F299" s="1247"/>
      <c r="G299" s="1247"/>
      <c r="H299" s="1247"/>
      <c r="I299" s="1247"/>
      <c r="J299" s="1247"/>
      <c r="K299" s="1247"/>
      <c r="L299" s="1247"/>
      <c r="M299" s="1247"/>
      <c r="N299" s="1247"/>
      <c r="O299" s="1247"/>
      <c r="P299" s="1246"/>
      <c r="Q299" s="297"/>
    </row>
    <row r="300" spans="1:17" ht="12.75" hidden="1" thickTop="1" x14ac:dyDescent="0.25">
      <c r="A300" s="1248"/>
      <c r="B300" s="1247"/>
      <c r="C300" s="1247"/>
      <c r="D300" s="1247"/>
      <c r="E300" s="1247"/>
      <c r="F300" s="1247"/>
      <c r="G300" s="1247"/>
      <c r="H300" s="1247"/>
      <c r="I300" s="1247"/>
      <c r="J300" s="1247"/>
      <c r="K300" s="1247"/>
      <c r="L300" s="1247"/>
      <c r="M300" s="1247"/>
      <c r="N300" s="1247"/>
      <c r="O300" s="1247"/>
      <c r="P300" s="1246"/>
      <c r="Q300" s="297"/>
    </row>
    <row r="301" spans="1:17" ht="12.75" hidden="1" customHeight="1" x14ac:dyDescent="0.25">
      <c r="A301" s="1248" t="s">
        <v>986</v>
      </c>
      <c r="B301" s="1249"/>
      <c r="C301" s="1247"/>
      <c r="D301" s="1247"/>
      <c r="E301" s="1247"/>
      <c r="F301" s="1247"/>
      <c r="G301" s="1247"/>
      <c r="H301" s="1247"/>
      <c r="I301" s="1247"/>
      <c r="J301" s="1247"/>
      <c r="K301" s="1247"/>
      <c r="L301" s="1247"/>
      <c r="M301" s="1247"/>
      <c r="N301" s="1247"/>
      <c r="O301" s="1247"/>
      <c r="P301" s="1246"/>
      <c r="Q301" s="297"/>
    </row>
    <row r="302" spans="1:17" ht="12.75" hidden="1" thickTop="1" x14ac:dyDescent="0.25">
      <c r="A302" s="1248"/>
      <c r="B302" s="1247"/>
      <c r="C302" s="1247"/>
      <c r="D302" s="1247"/>
      <c r="E302" s="1247"/>
      <c r="F302" s="1247"/>
      <c r="G302" s="1247"/>
      <c r="H302" s="1247"/>
      <c r="I302" s="1247"/>
      <c r="J302" s="1247"/>
      <c r="K302" s="1247"/>
      <c r="L302" s="1247"/>
      <c r="M302" s="1247"/>
      <c r="N302" s="1247"/>
      <c r="O302" s="1247"/>
      <c r="P302" s="1246"/>
      <c r="Q302" s="297"/>
    </row>
    <row r="303" spans="1:17" ht="12.75" hidden="1" thickTop="1" x14ac:dyDescent="0.25">
      <c r="A303" s="1248" t="s">
        <v>985</v>
      </c>
      <c r="B303" s="1249"/>
      <c r="C303" s="1247"/>
      <c r="D303" s="1247"/>
      <c r="E303" s="1247"/>
      <c r="F303" s="1247"/>
      <c r="G303" s="1247"/>
      <c r="H303" s="1247"/>
      <c r="I303" s="1247"/>
      <c r="J303" s="1247"/>
      <c r="K303" s="1247"/>
      <c r="L303" s="1247"/>
      <c r="M303" s="1247"/>
      <c r="N303" s="1247"/>
      <c r="O303" s="1247"/>
      <c r="P303" s="1246"/>
      <c r="Q303" s="297"/>
    </row>
    <row r="304" spans="1:17" ht="12.75" hidden="1" thickTop="1" x14ac:dyDescent="0.25">
      <c r="A304" s="1248"/>
      <c r="B304" s="1247"/>
      <c r="C304" s="1247"/>
      <c r="D304" s="1247"/>
      <c r="E304" s="1247"/>
      <c r="F304" s="1247"/>
      <c r="G304" s="1247"/>
      <c r="H304" s="1247"/>
      <c r="I304" s="1247"/>
      <c r="J304" s="1247"/>
      <c r="K304" s="1247"/>
      <c r="L304" s="1247"/>
      <c r="M304" s="1247"/>
      <c r="N304" s="1247"/>
      <c r="O304" s="1247"/>
      <c r="P304" s="1246"/>
      <c r="Q304" s="297"/>
    </row>
    <row r="305" spans="1:17" ht="12.75" hidden="1" thickTop="1" x14ac:dyDescent="0.25">
      <c r="A305" s="1245"/>
      <c r="B305" s="1244"/>
      <c r="C305" s="1244"/>
      <c r="D305" s="1244"/>
      <c r="E305" s="1244"/>
      <c r="F305" s="1244"/>
      <c r="G305" s="1244"/>
      <c r="H305" s="1244"/>
      <c r="I305" s="1244"/>
      <c r="J305" s="1244"/>
      <c r="K305" s="1244"/>
      <c r="L305" s="1244"/>
      <c r="M305" s="1244"/>
      <c r="N305" s="1244"/>
      <c r="O305" s="1244"/>
      <c r="P305" s="1243"/>
      <c r="Q305" s="297"/>
    </row>
    <row r="306" spans="1:17" ht="12.75" thickTop="1" x14ac:dyDescent="0.25">
      <c r="A306" s="340"/>
      <c r="B306" s="340"/>
      <c r="C306" s="340"/>
      <c r="D306" s="340"/>
      <c r="E306" s="340"/>
      <c r="F306" s="340"/>
      <c r="G306" s="340"/>
      <c r="H306" s="340"/>
      <c r="I306" s="340"/>
      <c r="J306" s="340"/>
      <c r="K306" s="340"/>
      <c r="L306" s="340"/>
      <c r="M306" s="340"/>
      <c r="N306" s="340"/>
      <c r="O306" s="340"/>
      <c r="P306" s="340"/>
    </row>
    <row r="307" spans="1:17" x14ac:dyDescent="0.25">
      <c r="A307" s="340"/>
      <c r="B307" s="340"/>
      <c r="C307" s="340"/>
      <c r="D307" s="340"/>
      <c r="E307" s="340"/>
      <c r="F307" s="340"/>
      <c r="G307" s="340"/>
      <c r="H307" s="340"/>
      <c r="I307" s="340"/>
      <c r="J307" s="340"/>
      <c r="K307" s="340"/>
      <c r="L307" s="340"/>
      <c r="M307" s="340"/>
      <c r="N307" s="340"/>
      <c r="O307" s="340"/>
      <c r="P307" s="340"/>
    </row>
    <row r="308" spans="1:17" x14ac:dyDescent="0.25">
      <c r="A308" s="340"/>
      <c r="B308" s="340"/>
      <c r="C308" s="340"/>
      <c r="D308" s="340"/>
      <c r="E308" s="340"/>
      <c r="F308" s="340"/>
      <c r="G308" s="340"/>
      <c r="H308" s="340"/>
      <c r="I308" s="340"/>
      <c r="J308" s="340"/>
      <c r="K308" s="340"/>
      <c r="L308" s="340"/>
      <c r="M308" s="340"/>
      <c r="N308" s="340"/>
      <c r="O308" s="340"/>
      <c r="P308" s="340"/>
    </row>
    <row r="309" spans="1:17" x14ac:dyDescent="0.25">
      <c r="A309" s="340"/>
      <c r="B309" s="340"/>
      <c r="C309" s="340"/>
      <c r="D309" s="340"/>
      <c r="E309" s="340"/>
      <c r="F309" s="340"/>
      <c r="G309" s="340"/>
      <c r="H309" s="340"/>
      <c r="I309" s="340"/>
      <c r="J309" s="340"/>
      <c r="K309" s="340"/>
      <c r="L309" s="340"/>
      <c r="M309" s="340"/>
      <c r="N309" s="340"/>
      <c r="O309" s="340"/>
      <c r="P309" s="340"/>
    </row>
    <row r="310" spans="1:17" x14ac:dyDescent="0.25">
      <c r="A310" s="340"/>
      <c r="B310" s="340"/>
      <c r="C310" s="340"/>
      <c r="D310" s="340"/>
      <c r="E310" s="340"/>
      <c r="F310" s="340"/>
      <c r="G310" s="340"/>
      <c r="H310" s="340"/>
      <c r="I310" s="340"/>
      <c r="J310" s="340"/>
      <c r="K310" s="340"/>
      <c r="L310" s="340"/>
      <c r="M310" s="340"/>
      <c r="N310" s="340"/>
      <c r="O310" s="340"/>
      <c r="P310" s="340"/>
    </row>
    <row r="311" spans="1:17" x14ac:dyDescent="0.25">
      <c r="A311" s="340"/>
      <c r="B311" s="340"/>
      <c r="C311" s="340"/>
      <c r="D311" s="340"/>
      <c r="E311" s="340"/>
      <c r="F311" s="340"/>
      <c r="G311" s="340"/>
      <c r="H311" s="340"/>
      <c r="I311" s="340"/>
      <c r="J311" s="340"/>
      <c r="K311" s="340"/>
      <c r="L311" s="340"/>
      <c r="M311" s="340"/>
      <c r="N311" s="340"/>
      <c r="O311" s="340"/>
      <c r="P311" s="340"/>
    </row>
    <row r="312" spans="1:17" x14ac:dyDescent="0.25">
      <c r="A312" s="340"/>
      <c r="B312" s="340"/>
      <c r="C312" s="340"/>
      <c r="D312" s="340"/>
      <c r="E312" s="340"/>
      <c r="F312" s="340"/>
      <c r="G312" s="340"/>
      <c r="H312" s="340"/>
      <c r="I312" s="340"/>
      <c r="J312" s="340"/>
      <c r="K312" s="340"/>
      <c r="L312" s="340"/>
      <c r="M312" s="340"/>
      <c r="N312" s="340"/>
      <c r="O312" s="340"/>
      <c r="P312" s="340"/>
    </row>
    <row r="313" spans="1:17" x14ac:dyDescent="0.25">
      <c r="A313" s="340"/>
      <c r="B313" s="340"/>
      <c r="C313" s="340"/>
      <c r="D313" s="340"/>
      <c r="E313" s="340"/>
      <c r="F313" s="340"/>
      <c r="G313" s="340"/>
      <c r="H313" s="340"/>
      <c r="I313" s="340"/>
      <c r="J313" s="340"/>
      <c r="K313" s="340"/>
      <c r="L313" s="340"/>
      <c r="M313" s="340"/>
      <c r="N313" s="340"/>
      <c r="O313" s="340"/>
      <c r="P313" s="340"/>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sheetData>
  <sheetProtection algorithmName="SHA-512" hashValue="XQaZxmn+gvbuRWh65ROIhL+ZQAgEVzB6qwJFxTFE6vkWkztFJECtU+arkoXChIK3Zu5ZCu7HSpd1rdJoCd1L7g==" saltValue="xzn21+iAr1/hsqZ7+sWYxg==" spinCount="100000" sheet="1" objects="1" scenarios="1" formatCells="0" formatColumns="0" formatRows="0"/>
  <autoFilter ref="A18:P296">
    <filterColumn colId="2">
      <filters blank="1">
        <filter val="1 500"/>
        <filter val="1 994"/>
        <filter val="121 331"/>
        <filter val="129 023"/>
        <filter val="14 022"/>
        <filter val="16 000"/>
        <filter val="17 994"/>
        <filter val="2 268 922"/>
        <filter val="2 648 971"/>
        <filter val="22 364"/>
        <filter val="290"/>
        <filter val="3 430 898"/>
        <filter val="3 467 284"/>
        <filter val="3 534 050"/>
        <filter val="30 948"/>
        <filter val="309 730"/>
        <filter val="36 386"/>
        <filter val="4 342"/>
        <filter val="4 370"/>
        <filter val="4 792"/>
        <filter val="45 000"/>
        <filter val="450"/>
        <filter val="46 824"/>
        <filter val="652 904"/>
        <filter val="66 766"/>
        <filter val="70 319"/>
        <filter val="781 927"/>
        <filter val="8 940"/>
        <filter val="9 230"/>
        <filter val="96 575"/>
      </filters>
    </filterColumn>
  </autoFilter>
  <mergeCells count="32">
    <mergeCell ref="C6:P6"/>
    <mergeCell ref="C7:P7"/>
    <mergeCell ref="C8:P8"/>
    <mergeCell ref="C9:P9"/>
    <mergeCell ref="A1:O1"/>
    <mergeCell ref="A2:P2"/>
    <mergeCell ref="C3:P3"/>
    <mergeCell ref="C4:P4"/>
    <mergeCell ref="C5:P5"/>
    <mergeCell ref="C10:P10"/>
    <mergeCell ref="C11:P11"/>
    <mergeCell ref="C13:P13"/>
    <mergeCell ref="A15:A17"/>
    <mergeCell ref="B15:B17"/>
    <mergeCell ref="C15:O15"/>
    <mergeCell ref="C16:C17"/>
    <mergeCell ref="D16:D17"/>
    <mergeCell ref="E16:E17"/>
    <mergeCell ref="F16:F17"/>
    <mergeCell ref="C12:P12"/>
    <mergeCell ref="P16:P17"/>
    <mergeCell ref="L16:L17"/>
    <mergeCell ref="M16:M17"/>
    <mergeCell ref="N16:N17"/>
    <mergeCell ref="O16:O17"/>
    <mergeCell ref="A285:B285"/>
    <mergeCell ref="A286:B286"/>
    <mergeCell ref="I16:I17"/>
    <mergeCell ref="J16:J17"/>
    <mergeCell ref="K16:K17"/>
    <mergeCell ref="G16:G17"/>
    <mergeCell ref="H16:H17"/>
  </mergeCells>
  <pageMargins left="0.98425196850393704" right="0.39370078740157483" top="0.59055118110236227" bottom="0.39370078740157483" header="0.23622047244094491" footer="0.23622047244094491"/>
  <pageSetup paperSize="9" scale="70" orientation="portrait" verticalDpi="200" r:id="rId1"/>
  <headerFooter differentFirst="1">
    <oddFooter>&amp;L&amp;"Times New Roman,Regular"&amp;9&amp;D; &amp;T&amp;R&amp;"Times New Roman,Regular"&amp;9&amp;P (&amp;N)</oddFooter>
    <firstHeader>&amp;R&amp;"Times New Roman,Regular"&amp;9 66.pielikums Jūrmalas pilsētas domes
2017.gada 9.jūnija saistošajiem noteikumiem Nr.21
(protokols Nr.10, 2.punkts)</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21"/>
  <sheetViews>
    <sheetView showGridLines="0" view="pageLayout" zoomScaleNormal="100" workbookViewId="0">
      <selection activeCell="S3" sqref="R3:S3"/>
    </sheetView>
  </sheetViews>
  <sheetFormatPr defaultRowHeight="12" outlineLevelCol="1" x14ac:dyDescent="0.25"/>
  <cols>
    <col min="1" max="1" width="10.42578125" style="6" customWidth="1"/>
    <col min="2" max="2" width="36.710937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992</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991</v>
      </c>
      <c r="D6" s="1293"/>
      <c r="E6" s="1293"/>
      <c r="F6" s="1293"/>
      <c r="G6" s="1293"/>
      <c r="H6" s="1293"/>
      <c r="I6" s="1293"/>
      <c r="J6" s="1293"/>
      <c r="K6" s="1293"/>
      <c r="L6" s="1293"/>
      <c r="M6" s="1293"/>
      <c r="N6" s="1293"/>
      <c r="O6" s="1293"/>
      <c r="P6" s="1294"/>
      <c r="Q6" s="297"/>
    </row>
    <row r="7" spans="1:17" x14ac:dyDescent="0.25">
      <c r="A7" s="2" t="s">
        <v>4</v>
      </c>
      <c r="B7" s="3"/>
      <c r="C7" s="1318" t="s">
        <v>990</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527</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701213</v>
      </c>
      <c r="D20" s="128">
        <f>SUM(D21,D24,D25,D41,D42)</f>
        <v>716213</v>
      </c>
      <c r="E20" s="269">
        <f>SUM(E21,E24,E25,E41,E42)</f>
        <v>-15000</v>
      </c>
      <c r="F20" s="888">
        <f>SUM(F21,F24,F25,F41,F42)</f>
        <v>701213</v>
      </c>
      <c r="G20" s="210">
        <f>SUM(G21,G24,G42)</f>
        <v>0</v>
      </c>
      <c r="H20" s="269">
        <f>SUM(H21,H24,H42)</f>
        <v>0</v>
      </c>
      <c r="I20" s="888">
        <f>SUM(I21,I24,I42)</f>
        <v>0</v>
      </c>
      <c r="J20" s="128">
        <f>SUM(J21,J26,J42)</f>
        <v>0</v>
      </c>
      <c r="K20" s="22">
        <f>SUM(K21,K26,K42)</f>
        <v>0</v>
      </c>
      <c r="L20" s="161">
        <f>SUM(L21,L26,L42)</f>
        <v>0</v>
      </c>
      <c r="M20" s="210">
        <f>SUM(M21,M44)</f>
        <v>0</v>
      </c>
      <c r="N20" s="22">
        <f>SUM(N21,N44)</f>
        <v>0</v>
      </c>
      <c r="O20" s="269">
        <f>SUM(O21,O44)</f>
        <v>0</v>
      </c>
      <c r="P20" s="302"/>
      <c r="Q20" s="182"/>
    </row>
    <row r="21" spans="1:17" ht="12.75" hidden="1" thickTop="1" x14ac:dyDescent="0.25">
      <c r="A21" s="23"/>
      <c r="B21" s="24" t="s">
        <v>21</v>
      </c>
      <c r="C21" s="184">
        <f>SUM(F21,I21,L21,O21)</f>
        <v>0</v>
      </c>
      <c r="D21" s="129">
        <f t="shared" ref="D21:O21" si="0">SUM(D22:D23)</f>
        <v>0</v>
      </c>
      <c r="E21" s="25">
        <f t="shared" si="0"/>
        <v>0</v>
      </c>
      <c r="F21" s="162">
        <f t="shared" si="0"/>
        <v>0</v>
      </c>
      <c r="G21" s="211">
        <f t="shared" si="0"/>
        <v>0</v>
      </c>
      <c r="H21" s="25">
        <f t="shared" si="0"/>
        <v>0</v>
      </c>
      <c r="I21" s="270">
        <f t="shared" si="0"/>
        <v>0</v>
      </c>
      <c r="J21" s="129">
        <f t="shared" si="0"/>
        <v>0</v>
      </c>
      <c r="K21" s="25">
        <f t="shared" si="0"/>
        <v>0</v>
      </c>
      <c r="L21" s="162">
        <f t="shared" si="0"/>
        <v>0</v>
      </c>
      <c r="M21" s="211">
        <f t="shared" si="0"/>
        <v>0</v>
      </c>
      <c r="N21" s="25">
        <f t="shared" si="0"/>
        <v>0</v>
      </c>
      <c r="O21" s="270">
        <f t="shared" si="0"/>
        <v>0</v>
      </c>
      <c r="P21" s="303"/>
      <c r="Q21" s="297"/>
    </row>
    <row r="22" spans="1:17" ht="12.75" hidden="1" thickTop="1" x14ac:dyDescent="0.25">
      <c r="A22" s="26"/>
      <c r="B22" s="27" t="s">
        <v>22</v>
      </c>
      <c r="C22" s="185">
        <f>SUM(F22,I22,L22,O22)</f>
        <v>0</v>
      </c>
      <c r="D22" s="245"/>
      <c r="E22" s="28"/>
      <c r="F22" s="693">
        <f>D22+E22</f>
        <v>0</v>
      </c>
      <c r="G22" s="212"/>
      <c r="H22" s="28"/>
      <c r="I22" s="694">
        <f>G22+H22</f>
        <v>0</v>
      </c>
      <c r="J22" s="245"/>
      <c r="K22" s="28"/>
      <c r="L22" s="693">
        <f>J22+K22</f>
        <v>0</v>
      </c>
      <c r="M22" s="212"/>
      <c r="N22" s="28"/>
      <c r="O22" s="694">
        <f>M22+N22</f>
        <v>0</v>
      </c>
      <c r="P22" s="288"/>
      <c r="Q22" s="297"/>
    </row>
    <row r="23" spans="1:17" ht="12.75" hidden="1" thickTop="1" x14ac:dyDescent="0.25">
      <c r="A23" s="29"/>
      <c r="B23" s="30" t="s">
        <v>23</v>
      </c>
      <c r="C23" s="186">
        <f>SUM(F23,I23,L23,O23)</f>
        <v>0</v>
      </c>
      <c r="D23" s="246"/>
      <c r="E23" s="31"/>
      <c r="F23" s="695">
        <f>D23+E23</f>
        <v>0</v>
      </c>
      <c r="G23" s="213"/>
      <c r="H23" s="31"/>
      <c r="I23" s="696">
        <f>G23+H23</f>
        <v>0</v>
      </c>
      <c r="J23" s="246"/>
      <c r="K23" s="31"/>
      <c r="L23" s="695">
        <f>J23+K23</f>
        <v>0</v>
      </c>
      <c r="M23" s="213"/>
      <c r="N23" s="31"/>
      <c r="O23" s="146">
        <f>M23+N23</f>
        <v>0</v>
      </c>
      <c r="P23" s="368"/>
      <c r="Q23" s="297"/>
    </row>
    <row r="24" spans="1:17" s="19" customFormat="1" ht="25.5" thickTop="1" thickBot="1" x14ac:dyDescent="0.3">
      <c r="A24" s="32">
        <v>19300</v>
      </c>
      <c r="B24" s="32" t="s">
        <v>24</v>
      </c>
      <c r="C24" s="187">
        <f>SUM(F24,I24)</f>
        <v>701213</v>
      </c>
      <c r="D24" s="247">
        <f>726525+1888-12200</f>
        <v>716213</v>
      </c>
      <c r="E24" s="697">
        <v>-15000</v>
      </c>
      <c r="F24" s="913">
        <f>D24+E24</f>
        <v>701213</v>
      </c>
      <c r="G24" s="214"/>
      <c r="H24" s="697"/>
      <c r="I24" s="913">
        <f>G24+H24</f>
        <v>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698">
        <f>D25+E25</f>
        <v>0</v>
      </c>
      <c r="G25" s="215" t="s">
        <v>25</v>
      </c>
      <c r="H25" s="37" t="s">
        <v>25</v>
      </c>
      <c r="I25" s="122" t="s">
        <v>25</v>
      </c>
      <c r="J25" s="249" t="s">
        <v>25</v>
      </c>
      <c r="K25" s="37" t="s">
        <v>25</v>
      </c>
      <c r="L25" s="164" t="s">
        <v>25</v>
      </c>
      <c r="M25" s="280" t="s">
        <v>25</v>
      </c>
      <c r="N25" s="122" t="s">
        <v>25</v>
      </c>
      <c r="O25" s="122" t="s">
        <v>25</v>
      </c>
      <c r="P25" s="304"/>
      <c r="Q25" s="182"/>
    </row>
    <row r="26" spans="1:17" s="19" customFormat="1" ht="24.75" hidden="1" thickTop="1" x14ac:dyDescent="0.25">
      <c r="A26" s="35">
        <v>21300</v>
      </c>
      <c r="B26" s="35" t="s">
        <v>27</v>
      </c>
      <c r="C26" s="188">
        <f t="shared" ref="C26:C40" si="1">SUM(L26)</f>
        <v>0</v>
      </c>
      <c r="D26" s="249" t="s">
        <v>25</v>
      </c>
      <c r="E26" s="37" t="s">
        <v>25</v>
      </c>
      <c r="F26" s="164" t="s">
        <v>25</v>
      </c>
      <c r="G26" s="215" t="s">
        <v>25</v>
      </c>
      <c r="H26" s="37" t="s">
        <v>25</v>
      </c>
      <c r="I26" s="122" t="s">
        <v>25</v>
      </c>
      <c r="J26" s="130">
        <f>SUM(J27,J31,J33,J36)</f>
        <v>0</v>
      </c>
      <c r="K26" s="38">
        <f>SUM(K27,K31,K33,K36)</f>
        <v>0</v>
      </c>
      <c r="L26" s="175">
        <f>SUM(L27,L31,L33,L36)</f>
        <v>0</v>
      </c>
      <c r="M26" s="280" t="s">
        <v>25</v>
      </c>
      <c r="N26" s="122" t="s">
        <v>25</v>
      </c>
      <c r="O26" s="122" t="s">
        <v>25</v>
      </c>
      <c r="P26" s="304"/>
      <c r="Q26" s="182"/>
    </row>
    <row r="27" spans="1:17" s="19" customFormat="1" ht="12.75" hidden="1" thickTop="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t="12.75" hidden="1" thickTop="1" x14ac:dyDescent="0.25">
      <c r="A28" s="26">
        <v>21351</v>
      </c>
      <c r="B28" s="40" t="s">
        <v>29</v>
      </c>
      <c r="C28" s="189">
        <f t="shared" si="1"/>
        <v>0</v>
      </c>
      <c r="D28" s="250" t="s">
        <v>25</v>
      </c>
      <c r="E28" s="41" t="s">
        <v>25</v>
      </c>
      <c r="F28" s="165" t="s">
        <v>25</v>
      </c>
      <c r="G28" s="216" t="s">
        <v>25</v>
      </c>
      <c r="H28" s="41" t="s">
        <v>25</v>
      </c>
      <c r="I28" s="148" t="s">
        <v>25</v>
      </c>
      <c r="J28" s="564"/>
      <c r="K28" s="320"/>
      <c r="L28" s="699">
        <f>J28+K28</f>
        <v>0</v>
      </c>
      <c r="M28" s="281" t="s">
        <v>25</v>
      </c>
      <c r="N28" s="148" t="s">
        <v>25</v>
      </c>
      <c r="O28" s="148" t="s">
        <v>25</v>
      </c>
      <c r="P28" s="305"/>
      <c r="Q28" s="297"/>
    </row>
    <row r="29" spans="1:17" ht="12.75" hidden="1" thickTop="1" x14ac:dyDescent="0.25">
      <c r="A29" s="29">
        <v>21352</v>
      </c>
      <c r="B29" s="43" t="s">
        <v>30</v>
      </c>
      <c r="C29" s="190">
        <f t="shared" si="1"/>
        <v>0</v>
      </c>
      <c r="D29" s="251" t="s">
        <v>25</v>
      </c>
      <c r="E29" s="44" t="s">
        <v>25</v>
      </c>
      <c r="F29" s="166" t="s">
        <v>25</v>
      </c>
      <c r="G29" s="217" t="s">
        <v>25</v>
      </c>
      <c r="H29" s="44" t="s">
        <v>25</v>
      </c>
      <c r="I29" s="149" t="s">
        <v>25</v>
      </c>
      <c r="J29" s="565"/>
      <c r="K29" s="321"/>
      <c r="L29" s="700">
        <f>J29+K29</f>
        <v>0</v>
      </c>
      <c r="M29" s="282" t="s">
        <v>25</v>
      </c>
      <c r="N29" s="149" t="s">
        <v>25</v>
      </c>
      <c r="O29" s="149" t="s">
        <v>25</v>
      </c>
      <c r="P29" s="306"/>
      <c r="Q29" s="297"/>
    </row>
    <row r="30" spans="1:17" ht="12.75" hidden="1" thickTop="1" x14ac:dyDescent="0.25">
      <c r="A30" s="29">
        <v>21359</v>
      </c>
      <c r="B30" s="43" t="s">
        <v>31</v>
      </c>
      <c r="C30" s="190">
        <f t="shared" si="1"/>
        <v>0</v>
      </c>
      <c r="D30" s="251" t="s">
        <v>25</v>
      </c>
      <c r="E30" s="44" t="s">
        <v>25</v>
      </c>
      <c r="F30" s="166" t="s">
        <v>25</v>
      </c>
      <c r="G30" s="217" t="s">
        <v>25</v>
      </c>
      <c r="H30" s="44" t="s">
        <v>25</v>
      </c>
      <c r="I30" s="149" t="s">
        <v>25</v>
      </c>
      <c r="J30" s="565"/>
      <c r="K30" s="321"/>
      <c r="L30" s="700">
        <f>J30+K30</f>
        <v>0</v>
      </c>
      <c r="M30" s="282" t="s">
        <v>25</v>
      </c>
      <c r="N30" s="149" t="s">
        <v>25</v>
      </c>
      <c r="O30" s="149" t="s">
        <v>25</v>
      </c>
      <c r="P30" s="306"/>
      <c r="Q30" s="297"/>
    </row>
    <row r="31" spans="1:17" s="19" customFormat="1" ht="24.75" hidden="1" thickTop="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24.75" hidden="1" thickTop="1" x14ac:dyDescent="0.25">
      <c r="A32" s="46">
        <v>21379</v>
      </c>
      <c r="B32" s="47" t="s">
        <v>33</v>
      </c>
      <c r="C32" s="191">
        <f t="shared" si="1"/>
        <v>0</v>
      </c>
      <c r="D32" s="252" t="s">
        <v>25</v>
      </c>
      <c r="E32" s="48" t="s">
        <v>25</v>
      </c>
      <c r="F32" s="53" t="s">
        <v>25</v>
      </c>
      <c r="G32" s="218" t="s">
        <v>25</v>
      </c>
      <c r="H32" s="48" t="s">
        <v>25</v>
      </c>
      <c r="I32" s="150" t="s">
        <v>25</v>
      </c>
      <c r="J32" s="566"/>
      <c r="K32" s="322"/>
      <c r="L32" s="701">
        <f>J32+K32</f>
        <v>0</v>
      </c>
      <c r="M32" s="283" t="s">
        <v>25</v>
      </c>
      <c r="N32" s="150" t="s">
        <v>25</v>
      </c>
      <c r="O32" s="150" t="s">
        <v>25</v>
      </c>
      <c r="P32" s="307"/>
      <c r="Q32" s="297"/>
    </row>
    <row r="33" spans="1:17" s="19" customFormat="1" ht="12.75" hidden="1" thickTop="1" x14ac:dyDescent="0.25">
      <c r="A33" s="39">
        <v>21380</v>
      </c>
      <c r="B33" s="35" t="s">
        <v>34</v>
      </c>
      <c r="C33" s="188">
        <f t="shared" si="1"/>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c r="Q33" s="182"/>
    </row>
    <row r="34" spans="1:17" ht="12.75" hidden="1" thickTop="1" x14ac:dyDescent="0.25">
      <c r="A34" s="27">
        <v>21381</v>
      </c>
      <c r="B34" s="40" t="s">
        <v>35</v>
      </c>
      <c r="C34" s="189">
        <f t="shared" si="1"/>
        <v>0</v>
      </c>
      <c r="D34" s="250" t="s">
        <v>25</v>
      </c>
      <c r="E34" s="41" t="s">
        <v>25</v>
      </c>
      <c r="F34" s="165" t="s">
        <v>25</v>
      </c>
      <c r="G34" s="216" t="s">
        <v>25</v>
      </c>
      <c r="H34" s="41" t="s">
        <v>25</v>
      </c>
      <c r="I34" s="148" t="s">
        <v>25</v>
      </c>
      <c r="J34" s="250"/>
      <c r="K34" s="41"/>
      <c r="L34" s="699">
        <f>J34+K34</f>
        <v>0</v>
      </c>
      <c r="M34" s="281" t="s">
        <v>25</v>
      </c>
      <c r="N34" s="148" t="s">
        <v>25</v>
      </c>
      <c r="O34" s="148" t="s">
        <v>25</v>
      </c>
      <c r="P34" s="305"/>
      <c r="Q34" s="297"/>
    </row>
    <row r="35" spans="1:17" ht="12.75" hidden="1" thickTop="1" x14ac:dyDescent="0.25">
      <c r="A35" s="30">
        <v>21383</v>
      </c>
      <c r="B35" s="43" t="s">
        <v>36</v>
      </c>
      <c r="C35" s="190">
        <f t="shared" si="1"/>
        <v>0</v>
      </c>
      <c r="D35" s="251" t="s">
        <v>25</v>
      </c>
      <c r="E35" s="44" t="s">
        <v>25</v>
      </c>
      <c r="F35" s="166" t="s">
        <v>25</v>
      </c>
      <c r="G35" s="217" t="s">
        <v>25</v>
      </c>
      <c r="H35" s="44" t="s">
        <v>25</v>
      </c>
      <c r="I35" s="149" t="s">
        <v>25</v>
      </c>
      <c r="J35" s="565"/>
      <c r="K35" s="321"/>
      <c r="L35" s="700">
        <f>J35+K35</f>
        <v>0</v>
      </c>
      <c r="M35" s="282" t="s">
        <v>25</v>
      </c>
      <c r="N35" s="149" t="s">
        <v>25</v>
      </c>
      <c r="O35" s="149" t="s">
        <v>25</v>
      </c>
      <c r="P35" s="306"/>
      <c r="Q35" s="297"/>
    </row>
    <row r="36" spans="1:17" s="19" customFormat="1" ht="24.75" hidden="1" thickTop="1" x14ac:dyDescent="0.25">
      <c r="A36" s="39">
        <v>21390</v>
      </c>
      <c r="B36" s="35" t="s">
        <v>37</v>
      </c>
      <c r="C36" s="188">
        <f t="shared" si="1"/>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304"/>
      <c r="Q36" s="182"/>
    </row>
    <row r="37" spans="1:17" ht="24.75" hidden="1" thickTop="1" x14ac:dyDescent="0.25">
      <c r="A37" s="27">
        <v>21391</v>
      </c>
      <c r="B37" s="40" t="s">
        <v>38</v>
      </c>
      <c r="C37" s="189">
        <f t="shared" si="1"/>
        <v>0</v>
      </c>
      <c r="D37" s="250" t="s">
        <v>25</v>
      </c>
      <c r="E37" s="41" t="s">
        <v>25</v>
      </c>
      <c r="F37" s="165" t="s">
        <v>25</v>
      </c>
      <c r="G37" s="216" t="s">
        <v>25</v>
      </c>
      <c r="H37" s="41" t="s">
        <v>25</v>
      </c>
      <c r="I37" s="148" t="s">
        <v>25</v>
      </c>
      <c r="J37" s="564"/>
      <c r="K37" s="320"/>
      <c r="L37" s="699">
        <f>J37+K37</f>
        <v>0</v>
      </c>
      <c r="M37" s="281" t="s">
        <v>25</v>
      </c>
      <c r="N37" s="148" t="s">
        <v>25</v>
      </c>
      <c r="O37" s="148" t="s">
        <v>25</v>
      </c>
      <c r="P37" s="305"/>
      <c r="Q37" s="297"/>
    </row>
    <row r="38" spans="1:17" ht="12.75" hidden="1" thickTop="1" x14ac:dyDescent="0.25">
      <c r="A38" s="30">
        <v>21393</v>
      </c>
      <c r="B38" s="43" t="s">
        <v>39</v>
      </c>
      <c r="C38" s="190">
        <f t="shared" si="1"/>
        <v>0</v>
      </c>
      <c r="D38" s="251" t="s">
        <v>25</v>
      </c>
      <c r="E38" s="44" t="s">
        <v>25</v>
      </c>
      <c r="F38" s="166" t="s">
        <v>25</v>
      </c>
      <c r="G38" s="217" t="s">
        <v>25</v>
      </c>
      <c r="H38" s="44" t="s">
        <v>25</v>
      </c>
      <c r="I38" s="149" t="s">
        <v>25</v>
      </c>
      <c r="J38" s="565"/>
      <c r="K38" s="321"/>
      <c r="L38" s="700">
        <f>J38+K38</f>
        <v>0</v>
      </c>
      <c r="M38" s="282" t="s">
        <v>25</v>
      </c>
      <c r="N38" s="149" t="s">
        <v>25</v>
      </c>
      <c r="O38" s="149" t="s">
        <v>25</v>
      </c>
      <c r="P38" s="306"/>
      <c r="Q38" s="297"/>
    </row>
    <row r="39" spans="1:17" ht="12.75" hidden="1" thickTop="1" x14ac:dyDescent="0.25">
      <c r="A39" s="30">
        <v>21395</v>
      </c>
      <c r="B39" s="43" t="s">
        <v>40</v>
      </c>
      <c r="C39" s="190">
        <f t="shared" si="1"/>
        <v>0</v>
      </c>
      <c r="D39" s="251" t="s">
        <v>25</v>
      </c>
      <c r="E39" s="44" t="s">
        <v>25</v>
      </c>
      <c r="F39" s="166" t="s">
        <v>25</v>
      </c>
      <c r="G39" s="217" t="s">
        <v>25</v>
      </c>
      <c r="H39" s="44" t="s">
        <v>25</v>
      </c>
      <c r="I39" s="149" t="s">
        <v>25</v>
      </c>
      <c r="J39" s="565"/>
      <c r="K39" s="321"/>
      <c r="L39" s="700">
        <f>J39+K39</f>
        <v>0</v>
      </c>
      <c r="M39" s="282" t="s">
        <v>25</v>
      </c>
      <c r="N39" s="149" t="s">
        <v>25</v>
      </c>
      <c r="O39" s="149" t="s">
        <v>25</v>
      </c>
      <c r="P39" s="306"/>
      <c r="Q39" s="297"/>
    </row>
    <row r="40" spans="1:17" ht="12.75" hidden="1" thickTop="1" x14ac:dyDescent="0.25">
      <c r="A40" s="30">
        <v>21399</v>
      </c>
      <c r="B40" s="43" t="s">
        <v>41</v>
      </c>
      <c r="C40" s="190">
        <f t="shared" si="1"/>
        <v>0</v>
      </c>
      <c r="D40" s="251" t="s">
        <v>25</v>
      </c>
      <c r="E40" s="44" t="s">
        <v>25</v>
      </c>
      <c r="F40" s="166" t="s">
        <v>25</v>
      </c>
      <c r="G40" s="217" t="s">
        <v>25</v>
      </c>
      <c r="H40" s="44" t="s">
        <v>25</v>
      </c>
      <c r="I40" s="149" t="s">
        <v>25</v>
      </c>
      <c r="J40" s="565"/>
      <c r="K40" s="321"/>
      <c r="L40" s="700">
        <f>J40+K40</f>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698">
        <f>D41+E41</f>
        <v>0</v>
      </c>
      <c r="G41" s="215" t="s">
        <v>25</v>
      </c>
      <c r="H41" s="37" t="s">
        <v>25</v>
      </c>
      <c r="I41" s="122" t="s">
        <v>25</v>
      </c>
      <c r="J41" s="249" t="s">
        <v>25</v>
      </c>
      <c r="K41" s="37" t="s">
        <v>25</v>
      </c>
      <c r="L41" s="164" t="s">
        <v>25</v>
      </c>
      <c r="M41" s="280" t="s">
        <v>25</v>
      </c>
      <c r="N41" s="122" t="s">
        <v>25</v>
      </c>
      <c r="O41" s="122" t="s">
        <v>25</v>
      </c>
      <c r="P41" s="304"/>
      <c r="Q41" s="182"/>
    </row>
    <row r="42" spans="1:17" s="19" customFormat="1" ht="12.75" hidden="1" thickTop="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t="12.75" hidden="1" thickTop="1" x14ac:dyDescent="0.25">
      <c r="A43" s="30">
        <v>21499</v>
      </c>
      <c r="B43" s="43" t="s">
        <v>44</v>
      </c>
      <c r="C43" s="193">
        <f>SUM(F43,I43,L43)</f>
        <v>0</v>
      </c>
      <c r="D43" s="256"/>
      <c r="E43" s="49"/>
      <c r="F43" s="699">
        <f>D43+E43</f>
        <v>0</v>
      </c>
      <c r="G43" s="220"/>
      <c r="H43" s="42"/>
      <c r="I43" s="703">
        <f>G43+H43</f>
        <v>0</v>
      </c>
      <c r="J43" s="263"/>
      <c r="K43" s="42"/>
      <c r="L43" s="699">
        <f>J43+K43</f>
        <v>0</v>
      </c>
      <c r="M43" s="283" t="s">
        <v>25</v>
      </c>
      <c r="N43" s="150" t="s">
        <v>25</v>
      </c>
      <c r="O43" s="150" t="s">
        <v>25</v>
      </c>
      <c r="P43" s="307"/>
      <c r="Q43" s="182"/>
    </row>
    <row r="44" spans="1:17" ht="12.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12.75" hidden="1" thickTop="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704">
        <f>M45+N45</f>
        <v>0</v>
      </c>
      <c r="P45" s="289"/>
      <c r="Q45" s="297"/>
    </row>
    <row r="46" spans="1:17" ht="12.75" hidden="1" thickTop="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704">
        <f>M46+N46</f>
        <v>0</v>
      </c>
      <c r="P46" s="289"/>
      <c r="Q46" s="297"/>
    </row>
    <row r="47" spans="1:17" ht="12.75" thickTop="1"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701213</v>
      </c>
      <c r="D49" s="134">
        <f t="shared" ref="D49:O49" si="4">SUM(D50,D281)</f>
        <v>716213</v>
      </c>
      <c r="E49" s="117">
        <f t="shared" si="4"/>
        <v>-15000</v>
      </c>
      <c r="F49" s="894">
        <f t="shared" si="4"/>
        <v>701213</v>
      </c>
      <c r="G49" s="224">
        <f t="shared" si="4"/>
        <v>0</v>
      </c>
      <c r="H49" s="117">
        <f t="shared" si="4"/>
        <v>0</v>
      </c>
      <c r="I49" s="894">
        <f t="shared" si="4"/>
        <v>0</v>
      </c>
      <c r="J49" s="134">
        <f t="shared" si="4"/>
        <v>0</v>
      </c>
      <c r="K49" s="64">
        <f t="shared" si="4"/>
        <v>0</v>
      </c>
      <c r="L49" s="169">
        <f t="shared" si="4"/>
        <v>0</v>
      </c>
      <c r="M49" s="224">
        <f t="shared" si="4"/>
        <v>0</v>
      </c>
      <c r="N49" s="64">
        <f t="shared" si="4"/>
        <v>0</v>
      </c>
      <c r="O49" s="117">
        <f t="shared" si="4"/>
        <v>0</v>
      </c>
      <c r="P49" s="310"/>
      <c r="Q49" s="182"/>
    </row>
    <row r="50" spans="1:17" s="19" customFormat="1" ht="24.75" thickTop="1" x14ac:dyDescent="0.25">
      <c r="A50" s="65"/>
      <c r="B50" s="66" t="s">
        <v>50</v>
      </c>
      <c r="C50" s="198">
        <f t="shared" si="3"/>
        <v>701213</v>
      </c>
      <c r="D50" s="135">
        <f t="shared" ref="D50:O50" si="5">SUM(D51,D193)</f>
        <v>716213</v>
      </c>
      <c r="E50" s="274">
        <f t="shared" si="5"/>
        <v>-15000</v>
      </c>
      <c r="F50" s="895">
        <f t="shared" si="5"/>
        <v>701213</v>
      </c>
      <c r="G50" s="225">
        <f t="shared" si="5"/>
        <v>0</v>
      </c>
      <c r="H50" s="274">
        <f t="shared" si="5"/>
        <v>0</v>
      </c>
      <c r="I50" s="895">
        <f t="shared" si="5"/>
        <v>0</v>
      </c>
      <c r="J50" s="135">
        <f t="shared" si="5"/>
        <v>0</v>
      </c>
      <c r="K50" s="67">
        <f t="shared" si="5"/>
        <v>0</v>
      </c>
      <c r="L50" s="170">
        <f t="shared" si="5"/>
        <v>0</v>
      </c>
      <c r="M50" s="225">
        <f t="shared" si="5"/>
        <v>0</v>
      </c>
      <c r="N50" s="67">
        <f t="shared" si="5"/>
        <v>0</v>
      </c>
      <c r="O50" s="274">
        <f t="shared" si="5"/>
        <v>0</v>
      </c>
      <c r="P50" s="311"/>
      <c r="Q50" s="182"/>
    </row>
    <row r="51" spans="1:17" s="19" customFormat="1" ht="24" x14ac:dyDescent="0.25">
      <c r="A51" s="68"/>
      <c r="B51" s="16" t="s">
        <v>51</v>
      </c>
      <c r="C51" s="199">
        <f t="shared" si="3"/>
        <v>246757</v>
      </c>
      <c r="D51" s="136">
        <f t="shared" ref="D51:O51" si="6">SUM(D52,D74,D172,D186)</f>
        <v>246757</v>
      </c>
      <c r="E51" s="275">
        <f t="shared" si="6"/>
        <v>0</v>
      </c>
      <c r="F51" s="896">
        <f t="shared" si="6"/>
        <v>246757</v>
      </c>
      <c r="G51" s="226">
        <f t="shared" si="6"/>
        <v>0</v>
      </c>
      <c r="H51" s="275">
        <f t="shared" si="6"/>
        <v>0</v>
      </c>
      <c r="I51" s="896">
        <f t="shared" si="6"/>
        <v>0</v>
      </c>
      <c r="J51" s="136">
        <f t="shared" si="6"/>
        <v>0</v>
      </c>
      <c r="K51" s="69">
        <f t="shared" si="6"/>
        <v>0</v>
      </c>
      <c r="L51" s="171">
        <f t="shared" si="6"/>
        <v>0</v>
      </c>
      <c r="M51" s="226">
        <f t="shared" si="6"/>
        <v>0</v>
      </c>
      <c r="N51" s="69">
        <f t="shared" si="6"/>
        <v>0</v>
      </c>
      <c r="O51" s="275">
        <f t="shared" si="6"/>
        <v>0</v>
      </c>
      <c r="P51" s="312"/>
      <c r="Q51" s="182"/>
    </row>
    <row r="52" spans="1:17" s="19" customFormat="1" hidden="1" x14ac:dyDescent="0.25">
      <c r="A52" s="70">
        <v>1000</v>
      </c>
      <c r="B52" s="70" t="s">
        <v>52</v>
      </c>
      <c r="C52" s="200">
        <f t="shared" si="3"/>
        <v>0</v>
      </c>
      <c r="D52" s="137">
        <f t="shared" ref="D52:O52" si="7">SUM(D53,D66)</f>
        <v>0</v>
      </c>
      <c r="E52" s="71">
        <f t="shared" si="7"/>
        <v>0</v>
      </c>
      <c r="F52" s="172">
        <f t="shared" si="7"/>
        <v>0</v>
      </c>
      <c r="G52" s="227">
        <f t="shared" si="7"/>
        <v>0</v>
      </c>
      <c r="H52" s="71">
        <f t="shared" si="7"/>
        <v>0</v>
      </c>
      <c r="I52" s="125">
        <f t="shared" si="7"/>
        <v>0</v>
      </c>
      <c r="J52" s="137">
        <f t="shared" si="7"/>
        <v>0</v>
      </c>
      <c r="K52" s="71">
        <f t="shared" si="7"/>
        <v>0</v>
      </c>
      <c r="L52" s="172">
        <f t="shared" si="7"/>
        <v>0</v>
      </c>
      <c r="M52" s="227">
        <f t="shared" si="7"/>
        <v>0</v>
      </c>
      <c r="N52" s="71">
        <f t="shared" si="7"/>
        <v>0</v>
      </c>
      <c r="O52" s="125">
        <f t="shared" si="7"/>
        <v>0</v>
      </c>
      <c r="P52" s="313"/>
      <c r="Q52" s="182"/>
    </row>
    <row r="53" spans="1:17" hidden="1" x14ac:dyDescent="0.25">
      <c r="A53" s="35">
        <v>1100</v>
      </c>
      <c r="B53" s="72" t="s">
        <v>53</v>
      </c>
      <c r="C53" s="188">
        <f t="shared" si="3"/>
        <v>0</v>
      </c>
      <c r="D53" s="130">
        <f t="shared" ref="D53:O53" si="8">SUM(D54,D57,D65)</f>
        <v>0</v>
      </c>
      <c r="E53" s="38">
        <f t="shared" si="8"/>
        <v>0</v>
      </c>
      <c r="F53" s="175">
        <f t="shared" si="8"/>
        <v>0</v>
      </c>
      <c r="G53" s="228">
        <f t="shared" si="8"/>
        <v>0</v>
      </c>
      <c r="H53" s="38">
        <f t="shared" si="8"/>
        <v>0</v>
      </c>
      <c r="I53" s="123">
        <f t="shared" si="8"/>
        <v>0</v>
      </c>
      <c r="J53" s="130">
        <f t="shared" si="8"/>
        <v>0</v>
      </c>
      <c r="K53" s="38">
        <f t="shared" si="8"/>
        <v>0</v>
      </c>
      <c r="L53" s="175">
        <f t="shared" si="8"/>
        <v>0</v>
      </c>
      <c r="M53" s="228">
        <f t="shared" si="8"/>
        <v>0</v>
      </c>
      <c r="N53" s="38">
        <f t="shared" si="8"/>
        <v>0</v>
      </c>
      <c r="O53" s="123">
        <f t="shared" si="8"/>
        <v>0</v>
      </c>
      <c r="P53" s="314"/>
      <c r="Q53" s="297"/>
    </row>
    <row r="54" spans="1:17" hidden="1" x14ac:dyDescent="0.25">
      <c r="A54" s="73">
        <v>1110</v>
      </c>
      <c r="B54" s="58" t="s">
        <v>54</v>
      </c>
      <c r="C54" s="195">
        <f t="shared" si="3"/>
        <v>0</v>
      </c>
      <c r="D54" s="261">
        <f t="shared" ref="D54:O54" si="9">SUM(D55:D56)</f>
        <v>0</v>
      </c>
      <c r="E54" s="77">
        <f t="shared" si="9"/>
        <v>0</v>
      </c>
      <c r="F54" s="174">
        <f t="shared" si="9"/>
        <v>0</v>
      </c>
      <c r="G54" s="229">
        <f t="shared" si="9"/>
        <v>0</v>
      </c>
      <c r="H54" s="74">
        <f t="shared" si="9"/>
        <v>0</v>
      </c>
      <c r="I54" s="154">
        <f t="shared" si="9"/>
        <v>0</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v>0</v>
      </c>
      <c r="E55" s="42"/>
      <c r="F55" s="699">
        <f>D55+E55</f>
        <v>0</v>
      </c>
      <c r="G55" s="220"/>
      <c r="H55" s="42"/>
      <c r="I55" s="703">
        <f>G55+H55</f>
        <v>0</v>
      </c>
      <c r="J55" s="263"/>
      <c r="K55" s="42"/>
      <c r="L55" s="699">
        <f>J55+K55</f>
        <v>0</v>
      </c>
      <c r="M55" s="220"/>
      <c r="N55" s="42"/>
      <c r="O55" s="703">
        <f>M55+N55</f>
        <v>0</v>
      </c>
      <c r="P55" s="290"/>
      <c r="Q55" s="297"/>
    </row>
    <row r="56" spans="1:17" ht="24" hidden="1" customHeight="1" x14ac:dyDescent="0.25">
      <c r="A56" s="30">
        <v>1119</v>
      </c>
      <c r="B56" s="43" t="s">
        <v>56</v>
      </c>
      <c r="C56" s="190">
        <f t="shared" si="3"/>
        <v>0</v>
      </c>
      <c r="D56" s="264">
        <v>0</v>
      </c>
      <c r="E56" s="45"/>
      <c r="F56" s="700">
        <f>D56+E56</f>
        <v>0</v>
      </c>
      <c r="G56" s="230"/>
      <c r="H56" s="45"/>
      <c r="I56" s="705">
        <f>G56+H56</f>
        <v>0</v>
      </c>
      <c r="J56" s="264"/>
      <c r="K56" s="45"/>
      <c r="L56" s="700">
        <f>J56+K56</f>
        <v>0</v>
      </c>
      <c r="M56" s="230"/>
      <c r="N56" s="45"/>
      <c r="O56" s="705">
        <f>M56+N56</f>
        <v>0</v>
      </c>
      <c r="P56" s="291"/>
      <c r="Q56" s="297"/>
    </row>
    <row r="57" spans="1:17" ht="23.25" hidden="1" customHeight="1" x14ac:dyDescent="0.25">
      <c r="A57" s="75">
        <v>1140</v>
      </c>
      <c r="B57" s="43" t="s">
        <v>57</v>
      </c>
      <c r="C57" s="190">
        <f t="shared" si="3"/>
        <v>0</v>
      </c>
      <c r="D57" s="132">
        <f t="shared" ref="D57:O57" si="10">SUM(D58:D64)</f>
        <v>0</v>
      </c>
      <c r="E57" s="76">
        <f t="shared" si="10"/>
        <v>0</v>
      </c>
      <c r="F57" s="95">
        <f t="shared" si="10"/>
        <v>0</v>
      </c>
      <c r="G57" s="231">
        <f t="shared" si="10"/>
        <v>0</v>
      </c>
      <c r="H57" s="76">
        <f t="shared" si="10"/>
        <v>0</v>
      </c>
      <c r="I57" s="91">
        <f t="shared" si="10"/>
        <v>0</v>
      </c>
      <c r="J57" s="132">
        <f t="shared" si="10"/>
        <v>0</v>
      </c>
      <c r="K57" s="76">
        <f t="shared" si="10"/>
        <v>0</v>
      </c>
      <c r="L57" s="95">
        <f t="shared" si="10"/>
        <v>0</v>
      </c>
      <c r="M57" s="231">
        <f t="shared" si="10"/>
        <v>0</v>
      </c>
      <c r="N57" s="76">
        <f t="shared" si="10"/>
        <v>0</v>
      </c>
      <c r="O57" s="91">
        <f t="shared" si="10"/>
        <v>0</v>
      </c>
      <c r="P57" s="291"/>
      <c r="Q57" s="297"/>
    </row>
    <row r="58" spans="1:17" hidden="1" x14ac:dyDescent="0.25">
      <c r="A58" s="30">
        <v>1141</v>
      </c>
      <c r="B58" s="43" t="s">
        <v>58</v>
      </c>
      <c r="C58" s="190">
        <f t="shared" si="3"/>
        <v>0</v>
      </c>
      <c r="D58" s="264">
        <v>0</v>
      </c>
      <c r="E58" s="45"/>
      <c r="F58" s="700">
        <f t="shared" ref="F58:F65" si="11">D58+E58</f>
        <v>0</v>
      </c>
      <c r="G58" s="230"/>
      <c r="H58" s="45"/>
      <c r="I58" s="705">
        <f t="shared" ref="I58:I65" si="12">G58+H58</f>
        <v>0</v>
      </c>
      <c r="J58" s="264"/>
      <c r="K58" s="45"/>
      <c r="L58" s="700">
        <f t="shared" ref="L58:L65" si="13">J58+K58</f>
        <v>0</v>
      </c>
      <c r="M58" s="230"/>
      <c r="N58" s="45"/>
      <c r="O58" s="705">
        <f t="shared" ref="O58:O65" si="14">M58+N58</f>
        <v>0</v>
      </c>
      <c r="P58" s="291"/>
      <c r="Q58" s="297"/>
    </row>
    <row r="59" spans="1:17" ht="24.75" hidden="1" customHeight="1" x14ac:dyDescent="0.25">
      <c r="A59" s="30">
        <v>1142</v>
      </c>
      <c r="B59" s="43" t="s">
        <v>59</v>
      </c>
      <c r="C59" s="190">
        <f t="shared" si="3"/>
        <v>0</v>
      </c>
      <c r="D59" s="264">
        <v>0</v>
      </c>
      <c r="E59" s="45"/>
      <c r="F59" s="700">
        <f t="shared" si="11"/>
        <v>0</v>
      </c>
      <c r="G59" s="230"/>
      <c r="H59" s="45"/>
      <c r="I59" s="705">
        <f t="shared" si="12"/>
        <v>0</v>
      </c>
      <c r="J59" s="264"/>
      <c r="K59" s="45"/>
      <c r="L59" s="700">
        <f t="shared" si="13"/>
        <v>0</v>
      </c>
      <c r="M59" s="230"/>
      <c r="N59" s="45"/>
      <c r="O59" s="705">
        <f t="shared" si="14"/>
        <v>0</v>
      </c>
      <c r="P59" s="291"/>
      <c r="Q59" s="297"/>
    </row>
    <row r="60" spans="1:17" ht="24" hidden="1" x14ac:dyDescent="0.25">
      <c r="A60" s="30">
        <v>1145</v>
      </c>
      <c r="B60" s="43" t="s">
        <v>60</v>
      </c>
      <c r="C60" s="190">
        <f t="shared" si="3"/>
        <v>0</v>
      </c>
      <c r="D60" s="264">
        <v>0</v>
      </c>
      <c r="E60" s="45"/>
      <c r="F60" s="700">
        <f t="shared" si="11"/>
        <v>0</v>
      </c>
      <c r="G60" s="230"/>
      <c r="H60" s="45"/>
      <c r="I60" s="705">
        <f t="shared" si="12"/>
        <v>0</v>
      </c>
      <c r="J60" s="264"/>
      <c r="K60" s="45"/>
      <c r="L60" s="700">
        <f t="shared" si="13"/>
        <v>0</v>
      </c>
      <c r="M60" s="230"/>
      <c r="N60" s="45"/>
      <c r="O60" s="705">
        <f t="shared" si="14"/>
        <v>0</v>
      </c>
      <c r="P60" s="291"/>
      <c r="Q60" s="297"/>
    </row>
    <row r="61" spans="1:17" ht="27.75" hidden="1" customHeight="1" x14ac:dyDescent="0.25">
      <c r="A61" s="30">
        <v>1146</v>
      </c>
      <c r="B61" s="43" t="s">
        <v>61</v>
      </c>
      <c r="C61" s="190">
        <f t="shared" si="3"/>
        <v>0</v>
      </c>
      <c r="D61" s="264">
        <v>0</v>
      </c>
      <c r="E61" s="45"/>
      <c r="F61" s="700">
        <f t="shared" si="11"/>
        <v>0</v>
      </c>
      <c r="G61" s="230"/>
      <c r="H61" s="45"/>
      <c r="I61" s="705">
        <f t="shared" si="12"/>
        <v>0</v>
      </c>
      <c r="J61" s="264"/>
      <c r="K61" s="45"/>
      <c r="L61" s="700">
        <f t="shared" si="13"/>
        <v>0</v>
      </c>
      <c r="M61" s="230"/>
      <c r="N61" s="45"/>
      <c r="O61" s="705">
        <f t="shared" si="14"/>
        <v>0</v>
      </c>
      <c r="P61" s="291"/>
      <c r="Q61" s="297"/>
    </row>
    <row r="62" spans="1:17" hidden="1" x14ac:dyDescent="0.25">
      <c r="A62" s="30">
        <v>1147</v>
      </c>
      <c r="B62" s="43" t="s">
        <v>62</v>
      </c>
      <c r="C62" s="190">
        <f t="shared" si="3"/>
        <v>0</v>
      </c>
      <c r="D62" s="264">
        <v>0</v>
      </c>
      <c r="E62" s="45"/>
      <c r="F62" s="700">
        <f t="shared" si="11"/>
        <v>0</v>
      </c>
      <c r="G62" s="230"/>
      <c r="H62" s="45"/>
      <c r="I62" s="705">
        <f t="shared" si="12"/>
        <v>0</v>
      </c>
      <c r="J62" s="264"/>
      <c r="K62" s="45"/>
      <c r="L62" s="700">
        <f t="shared" si="13"/>
        <v>0</v>
      </c>
      <c r="M62" s="230"/>
      <c r="N62" s="45"/>
      <c r="O62" s="705">
        <f t="shared" si="14"/>
        <v>0</v>
      </c>
      <c r="P62" s="291"/>
      <c r="Q62" s="297"/>
    </row>
    <row r="63" spans="1:17" hidden="1" x14ac:dyDescent="0.25">
      <c r="A63" s="30">
        <v>1148</v>
      </c>
      <c r="B63" s="43" t="s">
        <v>63</v>
      </c>
      <c r="C63" s="190">
        <f t="shared" si="3"/>
        <v>0</v>
      </c>
      <c r="D63" s="264">
        <v>0</v>
      </c>
      <c r="E63" s="45"/>
      <c r="F63" s="700">
        <f t="shared" si="11"/>
        <v>0</v>
      </c>
      <c r="G63" s="230"/>
      <c r="H63" s="45"/>
      <c r="I63" s="705">
        <f t="shared" si="12"/>
        <v>0</v>
      </c>
      <c r="J63" s="264"/>
      <c r="K63" s="45"/>
      <c r="L63" s="700">
        <f t="shared" si="13"/>
        <v>0</v>
      </c>
      <c r="M63" s="230"/>
      <c r="N63" s="45"/>
      <c r="O63" s="705">
        <f t="shared" si="14"/>
        <v>0</v>
      </c>
      <c r="P63" s="291"/>
      <c r="Q63" s="297"/>
    </row>
    <row r="64" spans="1:17" ht="24" hidden="1" x14ac:dyDescent="0.25">
      <c r="A64" s="30">
        <v>1149</v>
      </c>
      <c r="B64" s="43" t="s">
        <v>64</v>
      </c>
      <c r="C64" s="190">
        <f t="shared" si="3"/>
        <v>0</v>
      </c>
      <c r="D64" s="264">
        <v>0</v>
      </c>
      <c r="E64" s="45"/>
      <c r="F64" s="700">
        <f t="shared" si="11"/>
        <v>0</v>
      </c>
      <c r="G64" s="230"/>
      <c r="H64" s="45"/>
      <c r="I64" s="705">
        <f t="shared" si="12"/>
        <v>0</v>
      </c>
      <c r="J64" s="264"/>
      <c r="K64" s="45"/>
      <c r="L64" s="700">
        <f t="shared" si="13"/>
        <v>0</v>
      </c>
      <c r="M64" s="230"/>
      <c r="N64" s="45"/>
      <c r="O64" s="705">
        <f t="shared" si="14"/>
        <v>0</v>
      </c>
      <c r="P64" s="291"/>
      <c r="Q64" s="297"/>
    </row>
    <row r="65" spans="1:17" ht="24" hidden="1" x14ac:dyDescent="0.25">
      <c r="A65" s="73">
        <v>1150</v>
      </c>
      <c r="B65" s="58" t="s">
        <v>65</v>
      </c>
      <c r="C65" s="195">
        <f t="shared" si="3"/>
        <v>0</v>
      </c>
      <c r="D65" s="261">
        <v>0</v>
      </c>
      <c r="E65" s="77"/>
      <c r="F65" s="706">
        <f t="shared" si="11"/>
        <v>0</v>
      </c>
      <c r="G65" s="232"/>
      <c r="H65" s="77"/>
      <c r="I65" s="707">
        <f t="shared" si="12"/>
        <v>0</v>
      </c>
      <c r="J65" s="261"/>
      <c r="K65" s="77"/>
      <c r="L65" s="706">
        <f t="shared" si="13"/>
        <v>0</v>
      </c>
      <c r="M65" s="232"/>
      <c r="N65" s="77"/>
      <c r="O65" s="707">
        <f t="shared" si="14"/>
        <v>0</v>
      </c>
      <c r="P65" s="292"/>
      <c r="Q65" s="297"/>
    </row>
    <row r="66" spans="1:17" ht="24" hidden="1" x14ac:dyDescent="0.25">
      <c r="A66" s="35">
        <v>1200</v>
      </c>
      <c r="B66" s="72" t="s">
        <v>66</v>
      </c>
      <c r="C66" s="188">
        <f t="shared" si="3"/>
        <v>0</v>
      </c>
      <c r="D66" s="130">
        <f t="shared" ref="D66:O66" si="15">SUM(D67:D68)</f>
        <v>0</v>
      </c>
      <c r="E66" s="38">
        <f t="shared" si="15"/>
        <v>0</v>
      </c>
      <c r="F66" s="175">
        <f t="shared" si="15"/>
        <v>0</v>
      </c>
      <c r="G66" s="228">
        <f t="shared" si="15"/>
        <v>0</v>
      </c>
      <c r="H66" s="38">
        <f t="shared" si="15"/>
        <v>0</v>
      </c>
      <c r="I66" s="123">
        <f t="shared" si="15"/>
        <v>0</v>
      </c>
      <c r="J66" s="130">
        <f t="shared" si="15"/>
        <v>0</v>
      </c>
      <c r="K66" s="38">
        <f t="shared" si="15"/>
        <v>0</v>
      </c>
      <c r="L66" s="175">
        <f t="shared" si="15"/>
        <v>0</v>
      </c>
      <c r="M66" s="228">
        <f t="shared" si="15"/>
        <v>0</v>
      </c>
      <c r="N66" s="38">
        <f t="shared" si="15"/>
        <v>0</v>
      </c>
      <c r="O66" s="123">
        <f t="shared" si="15"/>
        <v>0</v>
      </c>
      <c r="P66" s="293"/>
      <c r="Q66" s="297"/>
    </row>
    <row r="67" spans="1:17" ht="24" hidden="1" x14ac:dyDescent="0.25">
      <c r="A67" s="1203">
        <v>1210</v>
      </c>
      <c r="B67" s="40" t="s">
        <v>67</v>
      </c>
      <c r="C67" s="189">
        <f t="shared" si="3"/>
        <v>0</v>
      </c>
      <c r="D67" s="263">
        <v>0</v>
      </c>
      <c r="E67" s="42"/>
      <c r="F67" s="699">
        <f>D67+E67</f>
        <v>0</v>
      </c>
      <c r="G67" s="220"/>
      <c r="H67" s="42"/>
      <c r="I67" s="703">
        <f>G67+H67</f>
        <v>0</v>
      </c>
      <c r="J67" s="263"/>
      <c r="K67" s="42"/>
      <c r="L67" s="699">
        <f>J67+K67</f>
        <v>0</v>
      </c>
      <c r="M67" s="220"/>
      <c r="N67" s="42"/>
      <c r="O67" s="703">
        <f>M67+N67</f>
        <v>0</v>
      </c>
      <c r="P67" s="290"/>
      <c r="Q67" s="297"/>
    </row>
    <row r="68" spans="1:17" ht="24" hidden="1" x14ac:dyDescent="0.25">
      <c r="A68" s="75">
        <v>1220</v>
      </c>
      <c r="B68" s="43" t="s">
        <v>68</v>
      </c>
      <c r="C68" s="190">
        <f t="shared" si="3"/>
        <v>0</v>
      </c>
      <c r="D68" s="132">
        <f t="shared" ref="D68:O68" si="16">SUM(D69:D73)</f>
        <v>0</v>
      </c>
      <c r="E68" s="76">
        <f t="shared" si="16"/>
        <v>0</v>
      </c>
      <c r="F68" s="95">
        <f t="shared" si="16"/>
        <v>0</v>
      </c>
      <c r="G68" s="231">
        <f t="shared" si="16"/>
        <v>0</v>
      </c>
      <c r="H68" s="76">
        <f t="shared" si="16"/>
        <v>0</v>
      </c>
      <c r="I68" s="91">
        <f t="shared" si="16"/>
        <v>0</v>
      </c>
      <c r="J68" s="132">
        <f t="shared" si="16"/>
        <v>0</v>
      </c>
      <c r="K68" s="76">
        <f t="shared" si="16"/>
        <v>0</v>
      </c>
      <c r="L68" s="95">
        <f t="shared" si="16"/>
        <v>0</v>
      </c>
      <c r="M68" s="231">
        <f t="shared" si="16"/>
        <v>0</v>
      </c>
      <c r="N68" s="76">
        <f t="shared" si="16"/>
        <v>0</v>
      </c>
      <c r="O68" s="91">
        <f t="shared" si="16"/>
        <v>0</v>
      </c>
      <c r="P68" s="291"/>
      <c r="Q68" s="297"/>
    </row>
    <row r="69" spans="1:17" ht="36" hidden="1" x14ac:dyDescent="0.25">
      <c r="A69" s="30">
        <v>1221</v>
      </c>
      <c r="B69" s="43" t="s">
        <v>69</v>
      </c>
      <c r="C69" s="190">
        <f t="shared" si="3"/>
        <v>0</v>
      </c>
      <c r="D69" s="264">
        <v>0</v>
      </c>
      <c r="E69" s="45"/>
      <c r="F69" s="700">
        <f>D69+E69</f>
        <v>0</v>
      </c>
      <c r="G69" s="230"/>
      <c r="H69" s="45"/>
      <c r="I69" s="705">
        <f>G69+H69</f>
        <v>0</v>
      </c>
      <c r="J69" s="264"/>
      <c r="K69" s="45"/>
      <c r="L69" s="700">
        <f>J69+K69</f>
        <v>0</v>
      </c>
      <c r="M69" s="230"/>
      <c r="N69" s="45"/>
      <c r="O69" s="705">
        <f>M69+N69</f>
        <v>0</v>
      </c>
      <c r="P69" s="291"/>
      <c r="Q69" s="297"/>
    </row>
    <row r="70" spans="1:17" hidden="1" x14ac:dyDescent="0.25">
      <c r="A70" s="30">
        <v>1223</v>
      </c>
      <c r="B70" s="43" t="s">
        <v>70</v>
      </c>
      <c r="C70" s="190">
        <f t="shared" si="3"/>
        <v>0</v>
      </c>
      <c r="D70" s="264">
        <v>0</v>
      </c>
      <c r="E70" s="45"/>
      <c r="F70" s="700">
        <f>D70+E70</f>
        <v>0</v>
      </c>
      <c r="G70" s="230"/>
      <c r="H70" s="45"/>
      <c r="I70" s="705">
        <f>G70+H70</f>
        <v>0</v>
      </c>
      <c r="J70" s="264"/>
      <c r="K70" s="45"/>
      <c r="L70" s="700">
        <f>J70+K70</f>
        <v>0</v>
      </c>
      <c r="M70" s="230"/>
      <c r="N70" s="45"/>
      <c r="O70" s="705">
        <f>M70+N70</f>
        <v>0</v>
      </c>
      <c r="P70" s="291"/>
      <c r="Q70" s="297"/>
    </row>
    <row r="71" spans="1:17" hidden="1" x14ac:dyDescent="0.25">
      <c r="A71" s="30">
        <v>1225</v>
      </c>
      <c r="B71" s="43" t="s">
        <v>71</v>
      </c>
      <c r="C71" s="190">
        <f t="shared" si="3"/>
        <v>0</v>
      </c>
      <c r="D71" s="264">
        <v>0</v>
      </c>
      <c r="E71" s="45"/>
      <c r="F71" s="700">
        <f>D71+E71</f>
        <v>0</v>
      </c>
      <c r="G71" s="230"/>
      <c r="H71" s="45"/>
      <c r="I71" s="705">
        <f>G71+H71</f>
        <v>0</v>
      </c>
      <c r="J71" s="264"/>
      <c r="K71" s="45"/>
      <c r="L71" s="700">
        <f>J71+K71</f>
        <v>0</v>
      </c>
      <c r="M71" s="230"/>
      <c r="N71" s="45"/>
      <c r="O71" s="705">
        <f>M71+N71</f>
        <v>0</v>
      </c>
      <c r="P71" s="291"/>
      <c r="Q71" s="297"/>
    </row>
    <row r="72" spans="1:17" ht="24" hidden="1" x14ac:dyDescent="0.25">
      <c r="A72" s="30">
        <v>1227</v>
      </c>
      <c r="B72" s="43" t="s">
        <v>72</v>
      </c>
      <c r="C72" s="190">
        <f t="shared" si="3"/>
        <v>0</v>
      </c>
      <c r="D72" s="264">
        <v>0</v>
      </c>
      <c r="E72" s="45"/>
      <c r="F72" s="700">
        <f>D72+E72</f>
        <v>0</v>
      </c>
      <c r="G72" s="230"/>
      <c r="H72" s="45"/>
      <c r="I72" s="705">
        <f>G72+H72</f>
        <v>0</v>
      </c>
      <c r="J72" s="264"/>
      <c r="K72" s="45"/>
      <c r="L72" s="700">
        <f>J72+K72</f>
        <v>0</v>
      </c>
      <c r="M72" s="230"/>
      <c r="N72" s="45"/>
      <c r="O72" s="705">
        <f>M72+N72</f>
        <v>0</v>
      </c>
      <c r="P72" s="291"/>
      <c r="Q72" s="297"/>
    </row>
    <row r="73" spans="1:17" ht="36" hidden="1" x14ac:dyDescent="0.25">
      <c r="A73" s="30">
        <v>1228</v>
      </c>
      <c r="B73" s="43" t="s">
        <v>73</v>
      </c>
      <c r="C73" s="190">
        <f t="shared" si="3"/>
        <v>0</v>
      </c>
      <c r="D73" s="264">
        <v>0</v>
      </c>
      <c r="E73" s="45"/>
      <c r="F73" s="700">
        <f>D73+E73</f>
        <v>0</v>
      </c>
      <c r="G73" s="230"/>
      <c r="H73" s="45"/>
      <c r="I73" s="705">
        <f>G73+H73</f>
        <v>0</v>
      </c>
      <c r="J73" s="264"/>
      <c r="K73" s="45"/>
      <c r="L73" s="700">
        <f>J73+K73</f>
        <v>0</v>
      </c>
      <c r="M73" s="230"/>
      <c r="N73" s="45"/>
      <c r="O73" s="705">
        <f>M73+N73</f>
        <v>0</v>
      </c>
      <c r="P73" s="291"/>
      <c r="Q73" s="297"/>
    </row>
    <row r="74" spans="1:17" x14ac:dyDescent="0.25">
      <c r="A74" s="70">
        <v>2000</v>
      </c>
      <c r="B74" s="70" t="s">
        <v>74</v>
      </c>
      <c r="C74" s="200">
        <f t="shared" si="3"/>
        <v>246757</v>
      </c>
      <c r="D74" s="137">
        <f t="shared" ref="D74:O74" si="17">SUM(D75,D82,D129,D163,D164,D171)</f>
        <v>246757</v>
      </c>
      <c r="E74" s="125">
        <f t="shared" si="17"/>
        <v>0</v>
      </c>
      <c r="F74" s="897">
        <f t="shared" si="17"/>
        <v>246757</v>
      </c>
      <c r="G74" s="227">
        <f t="shared" si="17"/>
        <v>0</v>
      </c>
      <c r="H74" s="125">
        <f t="shared" si="17"/>
        <v>0</v>
      </c>
      <c r="I74" s="897">
        <f t="shared" si="17"/>
        <v>0</v>
      </c>
      <c r="J74" s="137">
        <f t="shared" si="17"/>
        <v>0</v>
      </c>
      <c r="K74" s="71">
        <f t="shared" si="17"/>
        <v>0</v>
      </c>
      <c r="L74" s="172">
        <f t="shared" si="17"/>
        <v>0</v>
      </c>
      <c r="M74" s="227">
        <f t="shared" si="17"/>
        <v>0</v>
      </c>
      <c r="N74" s="71">
        <f t="shared" si="17"/>
        <v>0</v>
      </c>
      <c r="O74" s="125">
        <f t="shared" si="17"/>
        <v>0</v>
      </c>
      <c r="P74" s="313"/>
      <c r="Q74" s="297"/>
    </row>
    <row r="75" spans="1:17" ht="24" hidden="1" x14ac:dyDescent="0.25">
      <c r="A75" s="35">
        <v>2100</v>
      </c>
      <c r="B75" s="72" t="s">
        <v>75</v>
      </c>
      <c r="C75" s="188">
        <f t="shared" si="3"/>
        <v>0</v>
      </c>
      <c r="D75" s="130">
        <f t="shared" ref="D75:O75" si="18">SUM(D76,D79)</f>
        <v>0</v>
      </c>
      <c r="E75" s="38">
        <f t="shared" si="18"/>
        <v>0</v>
      </c>
      <c r="F75" s="175">
        <f t="shared" si="18"/>
        <v>0</v>
      </c>
      <c r="G75" s="228">
        <f t="shared" si="18"/>
        <v>0</v>
      </c>
      <c r="H75" s="38">
        <f t="shared" si="18"/>
        <v>0</v>
      </c>
      <c r="I75" s="123">
        <f t="shared" si="18"/>
        <v>0</v>
      </c>
      <c r="J75" s="130">
        <f t="shared" si="18"/>
        <v>0</v>
      </c>
      <c r="K75" s="38">
        <f t="shared" si="18"/>
        <v>0</v>
      </c>
      <c r="L75" s="175">
        <f t="shared" si="18"/>
        <v>0</v>
      </c>
      <c r="M75" s="228">
        <f t="shared" si="18"/>
        <v>0</v>
      </c>
      <c r="N75" s="38">
        <f t="shared" si="18"/>
        <v>0</v>
      </c>
      <c r="O75" s="123">
        <f t="shared" si="18"/>
        <v>0</v>
      </c>
      <c r="P75" s="293"/>
      <c r="Q75" s="297"/>
    </row>
    <row r="76" spans="1:17"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v>0</v>
      </c>
      <c r="E77" s="45"/>
      <c r="F77" s="700">
        <f>D77+E77</f>
        <v>0</v>
      </c>
      <c r="G77" s="230"/>
      <c r="H77" s="45"/>
      <c r="I77" s="705">
        <f>G77+H77</f>
        <v>0</v>
      </c>
      <c r="J77" s="264"/>
      <c r="K77" s="45"/>
      <c r="L77" s="700">
        <f>J77+K77</f>
        <v>0</v>
      </c>
      <c r="M77" s="230"/>
      <c r="N77" s="45"/>
      <c r="O77" s="705">
        <f>M77+N77</f>
        <v>0</v>
      </c>
      <c r="P77" s="291"/>
      <c r="Q77" s="297"/>
    </row>
    <row r="78" spans="1:17" hidden="1" x14ac:dyDescent="0.25">
      <c r="A78" s="30">
        <v>2112</v>
      </c>
      <c r="B78" s="43" t="s">
        <v>78</v>
      </c>
      <c r="C78" s="190">
        <f t="shared" si="3"/>
        <v>0</v>
      </c>
      <c r="D78" s="264">
        <v>0</v>
      </c>
      <c r="E78" s="45"/>
      <c r="F78" s="700">
        <f>D78+E78</f>
        <v>0</v>
      </c>
      <c r="G78" s="230"/>
      <c r="H78" s="45"/>
      <c r="I78" s="705">
        <f>G78+H78</f>
        <v>0</v>
      </c>
      <c r="J78" s="264"/>
      <c r="K78" s="45"/>
      <c r="L78" s="700">
        <f>J78+K78</f>
        <v>0</v>
      </c>
      <c r="M78" s="230"/>
      <c r="N78" s="45"/>
      <c r="O78" s="705">
        <f>M78+N78</f>
        <v>0</v>
      </c>
      <c r="P78" s="291"/>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v>0</v>
      </c>
      <c r="E80" s="45"/>
      <c r="F80" s="700">
        <f>D80+E80</f>
        <v>0</v>
      </c>
      <c r="G80" s="230"/>
      <c r="H80" s="45"/>
      <c r="I80" s="705">
        <f>G80+H80</f>
        <v>0</v>
      </c>
      <c r="J80" s="264"/>
      <c r="K80" s="45"/>
      <c r="L80" s="700">
        <f>J80+K80</f>
        <v>0</v>
      </c>
      <c r="M80" s="230"/>
      <c r="N80" s="45"/>
      <c r="O80" s="705">
        <f>M80+N80</f>
        <v>0</v>
      </c>
      <c r="P80" s="291"/>
      <c r="Q80" s="297"/>
    </row>
    <row r="81" spans="1:17" hidden="1" x14ac:dyDescent="0.25">
      <c r="A81" s="30">
        <v>2122</v>
      </c>
      <c r="B81" s="43" t="s">
        <v>78</v>
      </c>
      <c r="C81" s="190">
        <f t="shared" si="3"/>
        <v>0</v>
      </c>
      <c r="D81" s="264">
        <v>0</v>
      </c>
      <c r="E81" s="45"/>
      <c r="F81" s="700">
        <f>D81+E81</f>
        <v>0</v>
      </c>
      <c r="G81" s="230"/>
      <c r="H81" s="45"/>
      <c r="I81" s="705">
        <f>G81+H81</f>
        <v>0</v>
      </c>
      <c r="J81" s="264"/>
      <c r="K81" s="45"/>
      <c r="L81" s="700">
        <f>J81+K81</f>
        <v>0</v>
      </c>
      <c r="M81" s="230"/>
      <c r="N81" s="45"/>
      <c r="O81" s="705">
        <f>M81+N81</f>
        <v>0</v>
      </c>
      <c r="P81" s="291"/>
      <c r="Q81" s="297"/>
    </row>
    <row r="82" spans="1:17" x14ac:dyDescent="0.25">
      <c r="A82" s="35">
        <v>2200</v>
      </c>
      <c r="B82" s="72" t="s">
        <v>80</v>
      </c>
      <c r="C82" s="188">
        <f t="shared" si="3"/>
        <v>246757</v>
      </c>
      <c r="D82" s="130">
        <f t="shared" ref="D82:O82" si="21">SUM(D83,D88,D94,D102,D111,D115,D121,D127)</f>
        <v>246757</v>
      </c>
      <c r="E82" s="123">
        <f t="shared" si="21"/>
        <v>0</v>
      </c>
      <c r="F82" s="898">
        <f t="shared" si="21"/>
        <v>246757</v>
      </c>
      <c r="G82" s="228">
        <f t="shared" si="21"/>
        <v>0</v>
      </c>
      <c r="H82" s="123">
        <f t="shared" si="21"/>
        <v>0</v>
      </c>
      <c r="I82" s="898">
        <f t="shared" si="21"/>
        <v>0</v>
      </c>
      <c r="J82" s="130">
        <f t="shared" si="21"/>
        <v>0</v>
      </c>
      <c r="K82" s="38">
        <f t="shared" si="21"/>
        <v>0</v>
      </c>
      <c r="L82" s="175">
        <f t="shared" si="21"/>
        <v>0</v>
      </c>
      <c r="M82" s="228">
        <f t="shared" si="21"/>
        <v>0</v>
      </c>
      <c r="N82" s="38">
        <f t="shared" si="21"/>
        <v>0</v>
      </c>
      <c r="O82" s="123">
        <f t="shared" si="21"/>
        <v>0</v>
      </c>
      <c r="P82" s="315"/>
      <c r="Q82" s="297"/>
    </row>
    <row r="83" spans="1:17" x14ac:dyDescent="0.25">
      <c r="A83" s="73">
        <v>2210</v>
      </c>
      <c r="B83" s="58" t="s">
        <v>81</v>
      </c>
      <c r="C83" s="195">
        <f t="shared" si="3"/>
        <v>50177</v>
      </c>
      <c r="D83" s="86">
        <f t="shared" ref="D83:O83" si="22">SUM(D84:D87)</f>
        <v>50177</v>
      </c>
      <c r="E83" s="154">
        <f t="shared" si="22"/>
        <v>0</v>
      </c>
      <c r="F83" s="907">
        <f t="shared" si="22"/>
        <v>50177</v>
      </c>
      <c r="G83" s="229">
        <f t="shared" si="22"/>
        <v>0</v>
      </c>
      <c r="H83" s="154">
        <f t="shared" si="22"/>
        <v>0</v>
      </c>
      <c r="I83" s="907">
        <f t="shared" si="22"/>
        <v>0</v>
      </c>
      <c r="J83" s="86">
        <f t="shared" si="22"/>
        <v>0</v>
      </c>
      <c r="K83" s="74">
        <f t="shared" si="22"/>
        <v>0</v>
      </c>
      <c r="L83" s="174">
        <f t="shared" si="22"/>
        <v>0</v>
      </c>
      <c r="M83" s="229">
        <f t="shared" si="22"/>
        <v>0</v>
      </c>
      <c r="N83" s="74">
        <f t="shared" si="22"/>
        <v>0</v>
      </c>
      <c r="O83" s="154">
        <f t="shared" si="22"/>
        <v>0</v>
      </c>
      <c r="P83" s="292"/>
      <c r="Q83" s="297"/>
    </row>
    <row r="84" spans="1:17" hidden="1" x14ac:dyDescent="0.25">
      <c r="A84" s="27">
        <v>2211</v>
      </c>
      <c r="B84" s="40" t="s">
        <v>82</v>
      </c>
      <c r="C84" s="189">
        <f t="shared" si="3"/>
        <v>0</v>
      </c>
      <c r="D84" s="263">
        <v>0</v>
      </c>
      <c r="E84" s="42"/>
      <c r="F84" s="699">
        <f>D84+E84</f>
        <v>0</v>
      </c>
      <c r="G84" s="220"/>
      <c r="H84" s="42"/>
      <c r="I84" s="703">
        <f>G84+H84</f>
        <v>0</v>
      </c>
      <c r="J84" s="263"/>
      <c r="K84" s="42"/>
      <c r="L84" s="699">
        <f>J84+K84</f>
        <v>0</v>
      </c>
      <c r="M84" s="220"/>
      <c r="N84" s="42"/>
      <c r="O84" s="703">
        <f>M84+N84</f>
        <v>0</v>
      </c>
      <c r="P84" s="290"/>
      <c r="Q84" s="297"/>
    </row>
    <row r="85" spans="1:17" ht="36" x14ac:dyDescent="0.25">
      <c r="A85" s="30">
        <v>2212</v>
      </c>
      <c r="B85" s="43" t="s">
        <v>83</v>
      </c>
      <c r="C85" s="190">
        <f t="shared" si="3"/>
        <v>50177</v>
      </c>
      <c r="D85" s="264">
        <v>50177</v>
      </c>
      <c r="E85" s="705"/>
      <c r="F85" s="291">
        <f>D85+E85</f>
        <v>50177</v>
      </c>
      <c r="G85" s="230"/>
      <c r="H85" s="705"/>
      <c r="I85" s="291">
        <f>G85+H85</f>
        <v>0</v>
      </c>
      <c r="J85" s="264"/>
      <c r="K85" s="45"/>
      <c r="L85" s="700">
        <f>J85+K85</f>
        <v>0</v>
      </c>
      <c r="M85" s="230"/>
      <c r="N85" s="45"/>
      <c r="O85" s="705">
        <f>M85+N85</f>
        <v>0</v>
      </c>
      <c r="P85" s="291"/>
      <c r="Q85" s="297"/>
    </row>
    <row r="86" spans="1:17" ht="24" hidden="1" x14ac:dyDescent="0.25">
      <c r="A86" s="30">
        <v>2214</v>
      </c>
      <c r="B86" s="43" t="s">
        <v>84</v>
      </c>
      <c r="C86" s="190">
        <f t="shared" si="3"/>
        <v>0</v>
      </c>
      <c r="D86" s="264">
        <v>0</v>
      </c>
      <c r="E86" s="45"/>
      <c r="F86" s="700">
        <f>D86+E86</f>
        <v>0</v>
      </c>
      <c r="G86" s="230"/>
      <c r="H86" s="45"/>
      <c r="I86" s="705">
        <f>G86+H86</f>
        <v>0</v>
      </c>
      <c r="J86" s="264"/>
      <c r="K86" s="45"/>
      <c r="L86" s="700">
        <f>J86+K86</f>
        <v>0</v>
      </c>
      <c r="M86" s="230"/>
      <c r="N86" s="45"/>
      <c r="O86" s="705">
        <f>M86+N86</f>
        <v>0</v>
      </c>
      <c r="P86" s="291"/>
      <c r="Q86" s="297"/>
    </row>
    <row r="87" spans="1:17" hidden="1" x14ac:dyDescent="0.25">
      <c r="A87" s="30">
        <v>2219</v>
      </c>
      <c r="B87" s="43" t="s">
        <v>85</v>
      </c>
      <c r="C87" s="190">
        <f t="shared" si="3"/>
        <v>0</v>
      </c>
      <c r="D87" s="264">
        <v>0</v>
      </c>
      <c r="E87" s="45"/>
      <c r="F87" s="700">
        <f>D87+E87</f>
        <v>0</v>
      </c>
      <c r="G87" s="230"/>
      <c r="H87" s="45"/>
      <c r="I87" s="705">
        <f>G87+H87</f>
        <v>0</v>
      </c>
      <c r="J87" s="264"/>
      <c r="K87" s="45"/>
      <c r="L87" s="700">
        <f>J87+K87</f>
        <v>0</v>
      </c>
      <c r="M87" s="230"/>
      <c r="N87" s="45"/>
      <c r="O87" s="705">
        <f>M87+N87</f>
        <v>0</v>
      </c>
      <c r="P87" s="291"/>
      <c r="Q87" s="297"/>
    </row>
    <row r="88" spans="1:17" x14ac:dyDescent="0.25">
      <c r="A88" s="75">
        <v>2220</v>
      </c>
      <c r="B88" s="43" t="s">
        <v>86</v>
      </c>
      <c r="C88" s="190">
        <f t="shared" si="3"/>
        <v>1000</v>
      </c>
      <c r="D88" s="132">
        <f t="shared" ref="D88:O88" si="23">SUM(D89:D93)</f>
        <v>1000</v>
      </c>
      <c r="E88" s="91">
        <f t="shared" si="23"/>
        <v>0</v>
      </c>
      <c r="F88" s="899">
        <f t="shared" si="23"/>
        <v>1000</v>
      </c>
      <c r="G88" s="231">
        <f t="shared" si="23"/>
        <v>0</v>
      </c>
      <c r="H88" s="91">
        <f t="shared" si="23"/>
        <v>0</v>
      </c>
      <c r="I88" s="899">
        <f t="shared" si="23"/>
        <v>0</v>
      </c>
      <c r="J88" s="132">
        <f t="shared" si="23"/>
        <v>0</v>
      </c>
      <c r="K88" s="76">
        <f t="shared" si="23"/>
        <v>0</v>
      </c>
      <c r="L88" s="95">
        <f t="shared" si="23"/>
        <v>0</v>
      </c>
      <c r="M88" s="231">
        <f t="shared" si="23"/>
        <v>0</v>
      </c>
      <c r="N88" s="76">
        <f t="shared" si="23"/>
        <v>0</v>
      </c>
      <c r="O88" s="91">
        <f t="shared" si="23"/>
        <v>0</v>
      </c>
      <c r="P88" s="291"/>
      <c r="Q88" s="297"/>
    </row>
    <row r="89" spans="1:17" hidden="1" x14ac:dyDescent="0.25">
      <c r="A89" s="30">
        <v>2221</v>
      </c>
      <c r="B89" s="43" t="s">
        <v>305</v>
      </c>
      <c r="C89" s="190">
        <f t="shared" si="3"/>
        <v>0</v>
      </c>
      <c r="D89" s="264">
        <v>0</v>
      </c>
      <c r="E89" s="45"/>
      <c r="F89" s="700">
        <f>D89+E89</f>
        <v>0</v>
      </c>
      <c r="G89" s="230"/>
      <c r="H89" s="45"/>
      <c r="I89" s="705">
        <f>G89+H89</f>
        <v>0</v>
      </c>
      <c r="J89" s="264"/>
      <c r="K89" s="45"/>
      <c r="L89" s="700">
        <f>J89+K89</f>
        <v>0</v>
      </c>
      <c r="M89" s="230"/>
      <c r="N89" s="45"/>
      <c r="O89" s="705">
        <f>M89+N89</f>
        <v>0</v>
      </c>
      <c r="P89" s="291"/>
      <c r="Q89" s="297"/>
    </row>
    <row r="90" spans="1:17" hidden="1" x14ac:dyDescent="0.25">
      <c r="A90" s="30">
        <v>2222</v>
      </c>
      <c r="B90" s="43" t="s">
        <v>87</v>
      </c>
      <c r="C90" s="190">
        <f t="shared" si="3"/>
        <v>0</v>
      </c>
      <c r="D90" s="264">
        <v>0</v>
      </c>
      <c r="E90" s="45"/>
      <c r="F90" s="700">
        <f>D90+E90</f>
        <v>0</v>
      </c>
      <c r="G90" s="230"/>
      <c r="H90" s="45"/>
      <c r="I90" s="705">
        <f>G90+H90</f>
        <v>0</v>
      </c>
      <c r="J90" s="264"/>
      <c r="K90" s="45"/>
      <c r="L90" s="700">
        <f>J90+K90</f>
        <v>0</v>
      </c>
      <c r="M90" s="230"/>
      <c r="N90" s="45"/>
      <c r="O90" s="705">
        <f>M90+N90</f>
        <v>0</v>
      </c>
      <c r="P90" s="291"/>
      <c r="Q90" s="297"/>
    </row>
    <row r="91" spans="1:17" x14ac:dyDescent="0.25">
      <c r="A91" s="30">
        <v>2223</v>
      </c>
      <c r="B91" s="43" t="s">
        <v>88</v>
      </c>
      <c r="C91" s="190">
        <f t="shared" si="3"/>
        <v>1000</v>
      </c>
      <c r="D91" s="264">
        <v>1000</v>
      </c>
      <c r="E91" s="705"/>
      <c r="F91" s="291">
        <f>D91+E91</f>
        <v>1000</v>
      </c>
      <c r="G91" s="230"/>
      <c r="H91" s="705"/>
      <c r="I91" s="291">
        <f>G91+H91</f>
        <v>0</v>
      </c>
      <c r="J91" s="264"/>
      <c r="K91" s="45"/>
      <c r="L91" s="700">
        <f>J91+K91</f>
        <v>0</v>
      </c>
      <c r="M91" s="230"/>
      <c r="N91" s="45"/>
      <c r="O91" s="705">
        <f>M91+N91</f>
        <v>0</v>
      </c>
      <c r="P91" s="291"/>
      <c r="Q91" s="297"/>
    </row>
    <row r="92" spans="1:17" ht="36" hidden="1" x14ac:dyDescent="0.25">
      <c r="A92" s="30">
        <v>2224</v>
      </c>
      <c r="B92" s="43" t="s">
        <v>89</v>
      </c>
      <c r="C92" s="190">
        <f t="shared" si="3"/>
        <v>0</v>
      </c>
      <c r="D92" s="264">
        <v>0</v>
      </c>
      <c r="E92" s="45"/>
      <c r="F92" s="700">
        <f>D92+E92</f>
        <v>0</v>
      </c>
      <c r="G92" s="230"/>
      <c r="H92" s="45"/>
      <c r="I92" s="705">
        <f>G92+H92</f>
        <v>0</v>
      </c>
      <c r="J92" s="264"/>
      <c r="K92" s="45"/>
      <c r="L92" s="700">
        <f>J92+K92</f>
        <v>0</v>
      </c>
      <c r="M92" s="230"/>
      <c r="N92" s="45"/>
      <c r="O92" s="705">
        <f>M92+N92</f>
        <v>0</v>
      </c>
      <c r="P92" s="291"/>
      <c r="Q92" s="297"/>
    </row>
    <row r="93" spans="1:17" ht="24" hidden="1" x14ac:dyDescent="0.25">
      <c r="A93" s="30">
        <v>2229</v>
      </c>
      <c r="B93" s="43" t="s">
        <v>90</v>
      </c>
      <c r="C93" s="190">
        <f t="shared" si="3"/>
        <v>0</v>
      </c>
      <c r="D93" s="264">
        <v>0</v>
      </c>
      <c r="E93" s="45"/>
      <c r="F93" s="700">
        <f>D93+E93</f>
        <v>0</v>
      </c>
      <c r="G93" s="230"/>
      <c r="H93" s="45"/>
      <c r="I93" s="705">
        <f>G93+H93</f>
        <v>0</v>
      </c>
      <c r="J93" s="264"/>
      <c r="K93" s="45"/>
      <c r="L93" s="700">
        <f>J93+K93</f>
        <v>0</v>
      </c>
      <c r="M93" s="230"/>
      <c r="N93" s="45"/>
      <c r="O93" s="705">
        <f>M93+N93</f>
        <v>0</v>
      </c>
      <c r="P93" s="291"/>
      <c r="Q93" s="297"/>
    </row>
    <row r="94" spans="1:17" ht="24" x14ac:dyDescent="0.25">
      <c r="A94" s="75">
        <v>2230</v>
      </c>
      <c r="B94" s="43" t="s">
        <v>91</v>
      </c>
      <c r="C94" s="190">
        <f t="shared" si="3"/>
        <v>6388</v>
      </c>
      <c r="D94" s="132">
        <f t="shared" ref="D94:O94" si="24">SUM(D95:D101)</f>
        <v>6388</v>
      </c>
      <c r="E94" s="91">
        <f t="shared" si="24"/>
        <v>0</v>
      </c>
      <c r="F94" s="899">
        <f t="shared" si="24"/>
        <v>6388</v>
      </c>
      <c r="G94" s="231">
        <f t="shared" si="24"/>
        <v>0</v>
      </c>
      <c r="H94" s="91">
        <f t="shared" si="24"/>
        <v>0</v>
      </c>
      <c r="I94" s="899">
        <f t="shared" si="24"/>
        <v>0</v>
      </c>
      <c r="J94" s="132">
        <f t="shared" si="24"/>
        <v>0</v>
      </c>
      <c r="K94" s="76">
        <f t="shared" si="24"/>
        <v>0</v>
      </c>
      <c r="L94" s="95">
        <f t="shared" si="24"/>
        <v>0</v>
      </c>
      <c r="M94" s="231">
        <f t="shared" si="24"/>
        <v>0</v>
      </c>
      <c r="N94" s="76">
        <f t="shared" si="24"/>
        <v>0</v>
      </c>
      <c r="O94" s="91">
        <f t="shared" si="24"/>
        <v>0</v>
      </c>
      <c r="P94" s="291"/>
      <c r="Q94" s="297"/>
    </row>
    <row r="95" spans="1:17" ht="24" hidden="1" x14ac:dyDescent="0.25">
      <c r="A95" s="30">
        <v>2231</v>
      </c>
      <c r="B95" s="43" t="s">
        <v>92</v>
      </c>
      <c r="C95" s="190">
        <f t="shared" si="3"/>
        <v>0</v>
      </c>
      <c r="D95" s="264">
        <v>0</v>
      </c>
      <c r="E95" s="45"/>
      <c r="F95" s="700">
        <f t="shared" ref="F95:F101" si="25">D95+E95</f>
        <v>0</v>
      </c>
      <c r="G95" s="230"/>
      <c r="H95" s="45"/>
      <c r="I95" s="705">
        <f t="shared" ref="I95:I101" si="26">G95+H95</f>
        <v>0</v>
      </c>
      <c r="J95" s="264"/>
      <c r="K95" s="45"/>
      <c r="L95" s="700">
        <f t="shared" ref="L95:L101" si="27">J95+K95</f>
        <v>0</v>
      </c>
      <c r="M95" s="230"/>
      <c r="N95" s="45"/>
      <c r="O95" s="705">
        <f t="shared" ref="O95:O101" si="28">M95+N95</f>
        <v>0</v>
      </c>
      <c r="P95" s="291"/>
      <c r="Q95" s="297"/>
    </row>
    <row r="96" spans="1:17" ht="24" hidden="1" x14ac:dyDescent="0.25">
      <c r="A96" s="30">
        <v>2232</v>
      </c>
      <c r="B96" s="43" t="s">
        <v>93</v>
      </c>
      <c r="C96" s="190">
        <f t="shared" si="3"/>
        <v>0</v>
      </c>
      <c r="D96" s="264">
        <v>0</v>
      </c>
      <c r="E96" s="45"/>
      <c r="F96" s="700">
        <f t="shared" si="25"/>
        <v>0</v>
      </c>
      <c r="G96" s="230"/>
      <c r="H96" s="45"/>
      <c r="I96" s="705">
        <f t="shared" si="26"/>
        <v>0</v>
      </c>
      <c r="J96" s="264"/>
      <c r="K96" s="45"/>
      <c r="L96" s="700">
        <f t="shared" si="27"/>
        <v>0</v>
      </c>
      <c r="M96" s="230"/>
      <c r="N96" s="45"/>
      <c r="O96" s="705">
        <f t="shared" si="28"/>
        <v>0</v>
      </c>
      <c r="P96" s="291"/>
      <c r="Q96" s="297"/>
    </row>
    <row r="97" spans="1:17" hidden="1" x14ac:dyDescent="0.25">
      <c r="A97" s="27">
        <v>2233</v>
      </c>
      <c r="B97" s="40" t="s">
        <v>94</v>
      </c>
      <c r="C97" s="189">
        <f t="shared" si="3"/>
        <v>0</v>
      </c>
      <c r="D97" s="263">
        <v>0</v>
      </c>
      <c r="E97" s="42"/>
      <c r="F97" s="699">
        <f t="shared" si="25"/>
        <v>0</v>
      </c>
      <c r="G97" s="220"/>
      <c r="H97" s="42"/>
      <c r="I97" s="703">
        <f t="shared" si="26"/>
        <v>0</v>
      </c>
      <c r="J97" s="263"/>
      <c r="K97" s="42"/>
      <c r="L97" s="699">
        <f t="shared" si="27"/>
        <v>0</v>
      </c>
      <c r="M97" s="220"/>
      <c r="N97" s="42"/>
      <c r="O97" s="703">
        <f t="shared" si="28"/>
        <v>0</v>
      </c>
      <c r="P97" s="290"/>
      <c r="Q97" s="297"/>
    </row>
    <row r="98" spans="1:17" ht="24" hidden="1" x14ac:dyDescent="0.25">
      <c r="A98" s="30">
        <v>2234</v>
      </c>
      <c r="B98" s="43" t="s">
        <v>95</v>
      </c>
      <c r="C98" s="190">
        <f t="shared" si="3"/>
        <v>0</v>
      </c>
      <c r="D98" s="264">
        <v>0</v>
      </c>
      <c r="E98" s="45"/>
      <c r="F98" s="700">
        <f t="shared" si="25"/>
        <v>0</v>
      </c>
      <c r="G98" s="230"/>
      <c r="H98" s="45"/>
      <c r="I98" s="705">
        <f t="shared" si="26"/>
        <v>0</v>
      </c>
      <c r="J98" s="264"/>
      <c r="K98" s="45"/>
      <c r="L98" s="700">
        <f t="shared" si="27"/>
        <v>0</v>
      </c>
      <c r="M98" s="230"/>
      <c r="N98" s="45"/>
      <c r="O98" s="705">
        <f t="shared" si="28"/>
        <v>0</v>
      </c>
      <c r="P98" s="291"/>
      <c r="Q98" s="297"/>
    </row>
    <row r="99" spans="1:17" ht="24" hidden="1" x14ac:dyDescent="0.25">
      <c r="A99" s="30">
        <v>2235</v>
      </c>
      <c r="B99" s="43" t="s">
        <v>96</v>
      </c>
      <c r="C99" s="190">
        <f t="shared" si="3"/>
        <v>0</v>
      </c>
      <c r="D99" s="264">
        <v>0</v>
      </c>
      <c r="E99" s="45"/>
      <c r="F99" s="700">
        <f t="shared" si="25"/>
        <v>0</v>
      </c>
      <c r="G99" s="230"/>
      <c r="H99" s="45"/>
      <c r="I99" s="705">
        <f t="shared" si="26"/>
        <v>0</v>
      </c>
      <c r="J99" s="264"/>
      <c r="K99" s="45"/>
      <c r="L99" s="700">
        <f t="shared" si="27"/>
        <v>0</v>
      </c>
      <c r="M99" s="230"/>
      <c r="N99" s="45"/>
      <c r="O99" s="705">
        <f t="shared" si="28"/>
        <v>0</v>
      </c>
      <c r="P99" s="291"/>
      <c r="Q99" s="297"/>
    </row>
    <row r="100" spans="1:17" hidden="1" x14ac:dyDescent="0.25">
      <c r="A100" s="30">
        <v>2236</v>
      </c>
      <c r="B100" s="43" t="s">
        <v>97</v>
      </c>
      <c r="C100" s="190">
        <f t="shared" si="3"/>
        <v>0</v>
      </c>
      <c r="D100" s="264">
        <v>0</v>
      </c>
      <c r="E100" s="45"/>
      <c r="F100" s="700">
        <f t="shared" si="25"/>
        <v>0</v>
      </c>
      <c r="G100" s="230"/>
      <c r="H100" s="45"/>
      <c r="I100" s="705">
        <f t="shared" si="26"/>
        <v>0</v>
      </c>
      <c r="J100" s="264"/>
      <c r="K100" s="45"/>
      <c r="L100" s="700">
        <f t="shared" si="27"/>
        <v>0</v>
      </c>
      <c r="M100" s="230"/>
      <c r="N100" s="45"/>
      <c r="O100" s="705">
        <f t="shared" si="28"/>
        <v>0</v>
      </c>
      <c r="P100" s="291"/>
      <c r="Q100" s="297"/>
    </row>
    <row r="101" spans="1:17" x14ac:dyDescent="0.25">
      <c r="A101" s="30">
        <v>2239</v>
      </c>
      <c r="B101" s="43" t="s">
        <v>98</v>
      </c>
      <c r="C101" s="190">
        <f t="shared" si="3"/>
        <v>6388</v>
      </c>
      <c r="D101" s="264">
        <f>4500+1888</f>
        <v>6388</v>
      </c>
      <c r="E101" s="705"/>
      <c r="F101" s="291">
        <f t="shared" si="25"/>
        <v>6388</v>
      </c>
      <c r="G101" s="230"/>
      <c r="H101" s="705"/>
      <c r="I101" s="291">
        <f t="shared" si="26"/>
        <v>0</v>
      </c>
      <c r="J101" s="264"/>
      <c r="K101" s="45"/>
      <c r="L101" s="700">
        <f t="shared" si="27"/>
        <v>0</v>
      </c>
      <c r="M101" s="230"/>
      <c r="N101" s="45"/>
      <c r="O101" s="705">
        <f t="shared" si="28"/>
        <v>0</v>
      </c>
      <c r="P101" s="291"/>
      <c r="Q101" s="297"/>
    </row>
    <row r="102" spans="1:17" ht="24" hidden="1" x14ac:dyDescent="0.25">
      <c r="A102" s="75">
        <v>2240</v>
      </c>
      <c r="B102" s="43" t="s">
        <v>99</v>
      </c>
      <c r="C102" s="190">
        <f t="shared" si="3"/>
        <v>0</v>
      </c>
      <c r="D102" s="132">
        <f t="shared" ref="D102:O102" si="29">SUM(D103:D110)</f>
        <v>0</v>
      </c>
      <c r="E102" s="76">
        <f t="shared" si="29"/>
        <v>0</v>
      </c>
      <c r="F102" s="95">
        <f t="shared" si="29"/>
        <v>0</v>
      </c>
      <c r="G102" s="231">
        <f t="shared" si="29"/>
        <v>0</v>
      </c>
      <c r="H102" s="76">
        <f t="shared" si="29"/>
        <v>0</v>
      </c>
      <c r="I102" s="91">
        <f t="shared" si="29"/>
        <v>0</v>
      </c>
      <c r="J102" s="132">
        <f t="shared" si="29"/>
        <v>0</v>
      </c>
      <c r="K102" s="76">
        <f t="shared" si="29"/>
        <v>0</v>
      </c>
      <c r="L102" s="95">
        <f t="shared" si="29"/>
        <v>0</v>
      </c>
      <c r="M102" s="231">
        <f t="shared" si="29"/>
        <v>0</v>
      </c>
      <c r="N102" s="76">
        <f t="shared" si="29"/>
        <v>0</v>
      </c>
      <c r="O102" s="91">
        <f t="shared" si="29"/>
        <v>0</v>
      </c>
      <c r="P102" s="291"/>
      <c r="Q102" s="297"/>
    </row>
    <row r="103" spans="1:17" hidden="1" x14ac:dyDescent="0.25">
      <c r="A103" s="30">
        <v>2241</v>
      </c>
      <c r="B103" s="43" t="s">
        <v>100</v>
      </c>
      <c r="C103" s="190">
        <f t="shared" si="3"/>
        <v>0</v>
      </c>
      <c r="D103" s="264">
        <v>0</v>
      </c>
      <c r="E103" s="45"/>
      <c r="F103" s="700">
        <f t="shared" ref="F103:F110" si="30">D103+E103</f>
        <v>0</v>
      </c>
      <c r="G103" s="230"/>
      <c r="H103" s="45"/>
      <c r="I103" s="705">
        <f t="shared" ref="I103:I110" si="31">G103+H103</f>
        <v>0</v>
      </c>
      <c r="J103" s="264"/>
      <c r="K103" s="45"/>
      <c r="L103" s="700">
        <f t="shared" ref="L103:L110" si="32">J103+K103</f>
        <v>0</v>
      </c>
      <c r="M103" s="230"/>
      <c r="N103" s="45"/>
      <c r="O103" s="705">
        <f t="shared" ref="O103:O110" si="33">M103+N103</f>
        <v>0</v>
      </c>
      <c r="P103" s="291"/>
      <c r="Q103" s="297"/>
    </row>
    <row r="104" spans="1:17" hidden="1" x14ac:dyDescent="0.25">
      <c r="A104" s="30">
        <v>2242</v>
      </c>
      <c r="B104" s="43" t="s">
        <v>101</v>
      </c>
      <c r="C104" s="190">
        <f t="shared" si="3"/>
        <v>0</v>
      </c>
      <c r="D104" s="264">
        <v>0</v>
      </c>
      <c r="E104" s="45"/>
      <c r="F104" s="700">
        <f t="shared" si="30"/>
        <v>0</v>
      </c>
      <c r="G104" s="230"/>
      <c r="H104" s="45"/>
      <c r="I104" s="705">
        <f t="shared" si="31"/>
        <v>0</v>
      </c>
      <c r="J104" s="264"/>
      <c r="K104" s="45"/>
      <c r="L104" s="700">
        <f t="shared" si="32"/>
        <v>0</v>
      </c>
      <c r="M104" s="230"/>
      <c r="N104" s="45"/>
      <c r="O104" s="705">
        <f t="shared" si="33"/>
        <v>0</v>
      </c>
      <c r="P104" s="291"/>
      <c r="Q104" s="297"/>
    </row>
    <row r="105" spans="1:17" ht="24" hidden="1" x14ac:dyDescent="0.25">
      <c r="A105" s="30">
        <v>2243</v>
      </c>
      <c r="B105" s="43" t="s">
        <v>102</v>
      </c>
      <c r="C105" s="190">
        <f t="shared" si="3"/>
        <v>0</v>
      </c>
      <c r="D105" s="264">
        <v>0</v>
      </c>
      <c r="E105" s="45"/>
      <c r="F105" s="700">
        <f t="shared" si="30"/>
        <v>0</v>
      </c>
      <c r="G105" s="230"/>
      <c r="H105" s="45"/>
      <c r="I105" s="705">
        <f t="shared" si="31"/>
        <v>0</v>
      </c>
      <c r="J105" s="264"/>
      <c r="K105" s="45"/>
      <c r="L105" s="700">
        <f t="shared" si="32"/>
        <v>0</v>
      </c>
      <c r="M105" s="230"/>
      <c r="N105" s="45"/>
      <c r="O105" s="705">
        <f t="shared" si="33"/>
        <v>0</v>
      </c>
      <c r="P105" s="291"/>
      <c r="Q105" s="297"/>
    </row>
    <row r="106" spans="1:17" hidden="1" x14ac:dyDescent="0.25">
      <c r="A106" s="30">
        <v>2244</v>
      </c>
      <c r="B106" s="43" t="s">
        <v>103</v>
      </c>
      <c r="C106" s="190">
        <f t="shared" si="3"/>
        <v>0</v>
      </c>
      <c r="D106" s="264"/>
      <c r="E106" s="45"/>
      <c r="F106" s="700">
        <f t="shared" si="30"/>
        <v>0</v>
      </c>
      <c r="G106" s="230"/>
      <c r="H106" s="45"/>
      <c r="I106" s="705">
        <f t="shared" si="31"/>
        <v>0</v>
      </c>
      <c r="J106" s="264"/>
      <c r="K106" s="45"/>
      <c r="L106" s="700">
        <f t="shared" si="32"/>
        <v>0</v>
      </c>
      <c r="M106" s="230"/>
      <c r="N106" s="45"/>
      <c r="O106" s="705">
        <f t="shared" si="33"/>
        <v>0</v>
      </c>
      <c r="P106" s="291"/>
      <c r="Q106" s="297"/>
    </row>
    <row r="107" spans="1:17" hidden="1" x14ac:dyDescent="0.25">
      <c r="A107" s="30">
        <v>2246</v>
      </c>
      <c r="B107" s="43" t="s">
        <v>104</v>
      </c>
      <c r="C107" s="190">
        <f t="shared" si="3"/>
        <v>0</v>
      </c>
      <c r="D107" s="264">
        <v>0</v>
      </c>
      <c r="E107" s="45"/>
      <c r="F107" s="700">
        <f t="shared" si="30"/>
        <v>0</v>
      </c>
      <c r="G107" s="230"/>
      <c r="H107" s="45"/>
      <c r="I107" s="705">
        <f t="shared" si="31"/>
        <v>0</v>
      </c>
      <c r="J107" s="264"/>
      <c r="K107" s="45"/>
      <c r="L107" s="700">
        <f t="shared" si="32"/>
        <v>0</v>
      </c>
      <c r="M107" s="230"/>
      <c r="N107" s="45"/>
      <c r="O107" s="705">
        <f t="shared" si="33"/>
        <v>0</v>
      </c>
      <c r="P107" s="291"/>
      <c r="Q107" s="297"/>
    </row>
    <row r="108" spans="1:17" hidden="1" x14ac:dyDescent="0.25">
      <c r="A108" s="30">
        <v>2247</v>
      </c>
      <c r="B108" s="43" t="s">
        <v>105</v>
      </c>
      <c r="C108" s="190">
        <f t="shared" si="3"/>
        <v>0</v>
      </c>
      <c r="D108" s="264">
        <v>0</v>
      </c>
      <c r="E108" s="45"/>
      <c r="F108" s="700">
        <f t="shared" si="30"/>
        <v>0</v>
      </c>
      <c r="G108" s="230"/>
      <c r="H108" s="45"/>
      <c r="I108" s="705">
        <f t="shared" si="31"/>
        <v>0</v>
      </c>
      <c r="J108" s="264"/>
      <c r="K108" s="45"/>
      <c r="L108" s="700">
        <f t="shared" si="32"/>
        <v>0</v>
      </c>
      <c r="M108" s="230"/>
      <c r="N108" s="45"/>
      <c r="O108" s="705">
        <f t="shared" si="33"/>
        <v>0</v>
      </c>
      <c r="P108" s="291"/>
      <c r="Q108" s="297"/>
    </row>
    <row r="109" spans="1:17" ht="24" hidden="1" x14ac:dyDescent="0.25">
      <c r="A109" s="30">
        <v>2248</v>
      </c>
      <c r="B109" s="43" t="s">
        <v>106</v>
      </c>
      <c r="C109" s="190">
        <f t="shared" si="3"/>
        <v>0</v>
      </c>
      <c r="D109" s="264">
        <v>0</v>
      </c>
      <c r="E109" s="45"/>
      <c r="F109" s="700">
        <f t="shared" si="30"/>
        <v>0</v>
      </c>
      <c r="G109" s="230"/>
      <c r="H109" s="45"/>
      <c r="I109" s="705">
        <f t="shared" si="31"/>
        <v>0</v>
      </c>
      <c r="J109" s="264"/>
      <c r="K109" s="45"/>
      <c r="L109" s="700">
        <f t="shared" si="32"/>
        <v>0</v>
      </c>
      <c r="M109" s="230"/>
      <c r="N109" s="45"/>
      <c r="O109" s="705">
        <f t="shared" si="33"/>
        <v>0</v>
      </c>
      <c r="P109" s="291"/>
      <c r="Q109" s="297"/>
    </row>
    <row r="110" spans="1:17" ht="24" hidden="1" x14ac:dyDescent="0.25">
      <c r="A110" s="30">
        <v>2249</v>
      </c>
      <c r="B110" s="43" t="s">
        <v>107</v>
      </c>
      <c r="C110" s="190">
        <f t="shared" si="3"/>
        <v>0</v>
      </c>
      <c r="D110" s="264">
        <v>0</v>
      </c>
      <c r="E110" s="45"/>
      <c r="F110" s="700">
        <f t="shared" si="30"/>
        <v>0</v>
      </c>
      <c r="G110" s="230"/>
      <c r="H110" s="45"/>
      <c r="I110" s="705">
        <f t="shared" si="31"/>
        <v>0</v>
      </c>
      <c r="J110" s="264"/>
      <c r="K110" s="45"/>
      <c r="L110" s="700">
        <f t="shared" si="32"/>
        <v>0</v>
      </c>
      <c r="M110" s="230"/>
      <c r="N110" s="45"/>
      <c r="O110" s="705">
        <f t="shared" si="33"/>
        <v>0</v>
      </c>
      <c r="P110" s="291"/>
      <c r="Q110" s="297"/>
    </row>
    <row r="111" spans="1:17" x14ac:dyDescent="0.25">
      <c r="A111" s="75">
        <v>2250</v>
      </c>
      <c r="B111" s="43" t="s">
        <v>108</v>
      </c>
      <c r="C111" s="190">
        <f t="shared" si="3"/>
        <v>189192</v>
      </c>
      <c r="D111" s="132">
        <f t="shared" ref="D111:O111" si="34">SUM(D112:D114)</f>
        <v>189192</v>
      </c>
      <c r="E111" s="91">
        <f t="shared" si="34"/>
        <v>0</v>
      </c>
      <c r="F111" s="899">
        <f t="shared" si="34"/>
        <v>189192</v>
      </c>
      <c r="G111" s="231">
        <f t="shared" si="34"/>
        <v>0</v>
      </c>
      <c r="H111" s="91">
        <f t="shared" si="34"/>
        <v>0</v>
      </c>
      <c r="I111" s="899">
        <f t="shared" si="34"/>
        <v>0</v>
      </c>
      <c r="J111" s="132">
        <f t="shared" si="34"/>
        <v>0</v>
      </c>
      <c r="K111" s="76">
        <f t="shared" si="34"/>
        <v>0</v>
      </c>
      <c r="L111" s="95">
        <f t="shared" si="34"/>
        <v>0</v>
      </c>
      <c r="M111" s="231">
        <f t="shared" si="34"/>
        <v>0</v>
      </c>
      <c r="N111" s="76">
        <f t="shared" si="34"/>
        <v>0</v>
      </c>
      <c r="O111" s="91">
        <f t="shared" si="34"/>
        <v>0</v>
      </c>
      <c r="P111" s="291"/>
      <c r="Q111" s="297"/>
    </row>
    <row r="112" spans="1:17" x14ac:dyDescent="0.25">
      <c r="A112" s="30">
        <v>2251</v>
      </c>
      <c r="B112" s="43" t="s">
        <v>109</v>
      </c>
      <c r="C112" s="190">
        <f t="shared" si="3"/>
        <v>73000</v>
      </c>
      <c r="D112" s="264">
        <v>73000</v>
      </c>
      <c r="E112" s="705"/>
      <c r="F112" s="291">
        <f>D112+E112</f>
        <v>73000</v>
      </c>
      <c r="G112" s="230"/>
      <c r="H112" s="705"/>
      <c r="I112" s="291">
        <f>G112+H112</f>
        <v>0</v>
      </c>
      <c r="J112" s="264"/>
      <c r="K112" s="45"/>
      <c r="L112" s="700">
        <f>J112+K112</f>
        <v>0</v>
      </c>
      <c r="M112" s="230"/>
      <c r="N112" s="45"/>
      <c r="O112" s="705">
        <f>M112+N112</f>
        <v>0</v>
      </c>
      <c r="P112" s="291"/>
      <c r="Q112" s="297"/>
    </row>
    <row r="113" spans="1:17" x14ac:dyDescent="0.25">
      <c r="A113" s="30">
        <v>2252</v>
      </c>
      <c r="B113" s="43" t="s">
        <v>110</v>
      </c>
      <c r="C113" s="190">
        <f t="shared" ref="C113:C176" si="35">SUM(F113,I113,L113,O113)</f>
        <v>100488</v>
      </c>
      <c r="D113" s="264">
        <v>100488</v>
      </c>
      <c r="E113" s="705"/>
      <c r="F113" s="291">
        <f>D113+E113</f>
        <v>100488</v>
      </c>
      <c r="G113" s="230"/>
      <c r="H113" s="705"/>
      <c r="I113" s="291">
        <f>G113+H113</f>
        <v>0</v>
      </c>
      <c r="J113" s="264"/>
      <c r="K113" s="45"/>
      <c r="L113" s="700">
        <f>J113+K113</f>
        <v>0</v>
      </c>
      <c r="M113" s="230"/>
      <c r="N113" s="45"/>
      <c r="O113" s="705">
        <f>M113+N113</f>
        <v>0</v>
      </c>
      <c r="P113" s="291"/>
      <c r="Q113" s="297"/>
    </row>
    <row r="114" spans="1:17" x14ac:dyDescent="0.25">
      <c r="A114" s="30">
        <v>2259</v>
      </c>
      <c r="B114" s="43" t="s">
        <v>111</v>
      </c>
      <c r="C114" s="190">
        <f t="shared" si="35"/>
        <v>15704</v>
      </c>
      <c r="D114" s="264">
        <v>15704</v>
      </c>
      <c r="E114" s="705"/>
      <c r="F114" s="291">
        <f>D114+E114</f>
        <v>15704</v>
      </c>
      <c r="G114" s="230"/>
      <c r="H114" s="705"/>
      <c r="I114" s="291">
        <f>G114+H114</f>
        <v>0</v>
      </c>
      <c r="J114" s="264"/>
      <c r="K114" s="45"/>
      <c r="L114" s="700">
        <f>J114+K114</f>
        <v>0</v>
      </c>
      <c r="M114" s="230"/>
      <c r="N114" s="45"/>
      <c r="O114" s="705">
        <f>M114+N114</f>
        <v>0</v>
      </c>
      <c r="P114" s="291"/>
      <c r="Q114" s="297"/>
    </row>
    <row r="115" spans="1:17" hidden="1" x14ac:dyDescent="0.25">
      <c r="A115" s="75">
        <v>2260</v>
      </c>
      <c r="B115" s="43" t="s">
        <v>112</v>
      </c>
      <c r="C115" s="190">
        <f t="shared" si="35"/>
        <v>0</v>
      </c>
      <c r="D115" s="132">
        <f t="shared" ref="D115:O115" si="36">SUM(D116:D120)</f>
        <v>0</v>
      </c>
      <c r="E115" s="76">
        <f t="shared" si="36"/>
        <v>0</v>
      </c>
      <c r="F115" s="95">
        <f t="shared" si="36"/>
        <v>0</v>
      </c>
      <c r="G115" s="231">
        <f t="shared" si="36"/>
        <v>0</v>
      </c>
      <c r="H115" s="76">
        <f t="shared" si="36"/>
        <v>0</v>
      </c>
      <c r="I115" s="91">
        <f t="shared" si="36"/>
        <v>0</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v>0</v>
      </c>
      <c r="E116" s="45"/>
      <c r="F116" s="700">
        <f>D116+E116</f>
        <v>0</v>
      </c>
      <c r="G116" s="230"/>
      <c r="H116" s="45"/>
      <c r="I116" s="705">
        <f>G116+H116</f>
        <v>0</v>
      </c>
      <c r="J116" s="264"/>
      <c r="K116" s="45"/>
      <c r="L116" s="700">
        <f>J116+K116</f>
        <v>0</v>
      </c>
      <c r="M116" s="230"/>
      <c r="N116" s="45"/>
      <c r="O116" s="705">
        <f>M116+N116</f>
        <v>0</v>
      </c>
      <c r="P116" s="291"/>
      <c r="Q116" s="297"/>
    </row>
    <row r="117" spans="1:17" hidden="1" x14ac:dyDescent="0.25">
      <c r="A117" s="30">
        <v>2262</v>
      </c>
      <c r="B117" s="43" t="s">
        <v>114</v>
      </c>
      <c r="C117" s="190">
        <f t="shared" si="35"/>
        <v>0</v>
      </c>
      <c r="D117" s="264">
        <v>0</v>
      </c>
      <c r="E117" s="45"/>
      <c r="F117" s="700">
        <f>D117+E117</f>
        <v>0</v>
      </c>
      <c r="G117" s="230"/>
      <c r="H117" s="45"/>
      <c r="I117" s="705">
        <f>G117+H117</f>
        <v>0</v>
      </c>
      <c r="J117" s="264"/>
      <c r="K117" s="45"/>
      <c r="L117" s="700">
        <f>J117+K117</f>
        <v>0</v>
      </c>
      <c r="M117" s="230"/>
      <c r="N117" s="45"/>
      <c r="O117" s="705">
        <f>M117+N117</f>
        <v>0</v>
      </c>
      <c r="P117" s="291"/>
      <c r="Q117" s="297"/>
    </row>
    <row r="118" spans="1:17" hidden="1" x14ac:dyDescent="0.25">
      <c r="A118" s="30">
        <v>2263</v>
      </c>
      <c r="B118" s="43" t="s">
        <v>115</v>
      </c>
      <c r="C118" s="190">
        <f t="shared" si="35"/>
        <v>0</v>
      </c>
      <c r="D118" s="264">
        <v>0</v>
      </c>
      <c r="E118" s="45"/>
      <c r="F118" s="700">
        <f>D118+E118</f>
        <v>0</v>
      </c>
      <c r="G118" s="230"/>
      <c r="H118" s="45"/>
      <c r="I118" s="705">
        <f>G118+H118</f>
        <v>0</v>
      </c>
      <c r="J118" s="264"/>
      <c r="K118" s="45"/>
      <c r="L118" s="700">
        <f>J118+K118</f>
        <v>0</v>
      </c>
      <c r="M118" s="230"/>
      <c r="N118" s="45"/>
      <c r="O118" s="705">
        <f>M118+N118</f>
        <v>0</v>
      </c>
      <c r="P118" s="291"/>
      <c r="Q118" s="297"/>
    </row>
    <row r="119" spans="1:17" hidden="1" x14ac:dyDescent="0.25">
      <c r="A119" s="30">
        <v>2264</v>
      </c>
      <c r="B119" s="43" t="s">
        <v>116</v>
      </c>
      <c r="C119" s="190">
        <f t="shared" si="35"/>
        <v>0</v>
      </c>
      <c r="D119" s="264">
        <v>0</v>
      </c>
      <c r="E119" s="45"/>
      <c r="F119" s="700">
        <f>D119+E119</f>
        <v>0</v>
      </c>
      <c r="G119" s="230"/>
      <c r="H119" s="45"/>
      <c r="I119" s="705">
        <f>G119+H119</f>
        <v>0</v>
      </c>
      <c r="J119" s="264"/>
      <c r="K119" s="45"/>
      <c r="L119" s="700">
        <f>J119+K119</f>
        <v>0</v>
      </c>
      <c r="M119" s="230"/>
      <c r="N119" s="45"/>
      <c r="O119" s="705">
        <f>M119+N119</f>
        <v>0</v>
      </c>
      <c r="P119" s="291"/>
      <c r="Q119" s="297"/>
    </row>
    <row r="120" spans="1:17" hidden="1" x14ac:dyDescent="0.25">
      <c r="A120" s="30">
        <v>2269</v>
      </c>
      <c r="B120" s="43" t="s">
        <v>117</v>
      </c>
      <c r="C120" s="190">
        <f t="shared" si="35"/>
        <v>0</v>
      </c>
      <c r="D120" s="264">
        <v>0</v>
      </c>
      <c r="E120" s="45"/>
      <c r="F120" s="700">
        <f>D120+E120</f>
        <v>0</v>
      </c>
      <c r="G120" s="230"/>
      <c r="H120" s="45"/>
      <c r="I120" s="705">
        <f>G120+H120</f>
        <v>0</v>
      </c>
      <c r="J120" s="264"/>
      <c r="K120" s="45"/>
      <c r="L120" s="700">
        <f>J120+K120</f>
        <v>0</v>
      </c>
      <c r="M120" s="230"/>
      <c r="N120" s="45"/>
      <c r="O120" s="705">
        <f>M120+N120</f>
        <v>0</v>
      </c>
      <c r="P120" s="291"/>
      <c r="Q120" s="297"/>
    </row>
    <row r="121" spans="1:17" hidden="1" x14ac:dyDescent="0.25">
      <c r="A121" s="75">
        <v>2270</v>
      </c>
      <c r="B121" s="43" t="s">
        <v>118</v>
      </c>
      <c r="C121" s="190">
        <f t="shared" si="35"/>
        <v>0</v>
      </c>
      <c r="D121" s="132">
        <f t="shared" ref="D121:O121" si="37">SUM(D122:D126)</f>
        <v>0</v>
      </c>
      <c r="E121" s="76">
        <f t="shared" si="37"/>
        <v>0</v>
      </c>
      <c r="F121" s="95">
        <f t="shared" si="37"/>
        <v>0</v>
      </c>
      <c r="G121" s="231">
        <f t="shared" si="37"/>
        <v>0</v>
      </c>
      <c r="H121" s="76">
        <f t="shared" si="37"/>
        <v>0</v>
      </c>
      <c r="I121" s="91">
        <f t="shared" si="37"/>
        <v>0</v>
      </c>
      <c r="J121" s="132">
        <f t="shared" si="37"/>
        <v>0</v>
      </c>
      <c r="K121" s="76">
        <f t="shared" si="37"/>
        <v>0</v>
      </c>
      <c r="L121" s="95">
        <f t="shared" si="37"/>
        <v>0</v>
      </c>
      <c r="M121" s="231">
        <f t="shared" si="37"/>
        <v>0</v>
      </c>
      <c r="N121" s="76">
        <f t="shared" si="37"/>
        <v>0</v>
      </c>
      <c r="O121" s="91">
        <f t="shared" si="37"/>
        <v>0</v>
      </c>
      <c r="P121" s="291"/>
      <c r="Q121" s="297"/>
    </row>
    <row r="122" spans="1:17" hidden="1" x14ac:dyDescent="0.25">
      <c r="A122" s="30">
        <v>2272</v>
      </c>
      <c r="B122" s="94" t="s">
        <v>119</v>
      </c>
      <c r="C122" s="190">
        <f t="shared" si="35"/>
        <v>0</v>
      </c>
      <c r="D122" s="264">
        <v>0</v>
      </c>
      <c r="E122" s="45"/>
      <c r="F122" s="700">
        <f>D122+E122</f>
        <v>0</v>
      </c>
      <c r="G122" s="230"/>
      <c r="H122" s="45"/>
      <c r="I122" s="705">
        <f>G122+H122</f>
        <v>0</v>
      </c>
      <c r="J122" s="264"/>
      <c r="K122" s="45"/>
      <c r="L122" s="700">
        <f>J122+K122</f>
        <v>0</v>
      </c>
      <c r="M122" s="230"/>
      <c r="N122" s="45"/>
      <c r="O122" s="705">
        <f>M122+N122</f>
        <v>0</v>
      </c>
      <c r="P122" s="291"/>
      <c r="Q122" s="297"/>
    </row>
    <row r="123" spans="1:17" hidden="1" x14ac:dyDescent="0.25">
      <c r="A123" s="30">
        <v>2274</v>
      </c>
      <c r="B123" s="120" t="s">
        <v>306</v>
      </c>
      <c r="C123" s="190">
        <f t="shared" si="35"/>
        <v>0</v>
      </c>
      <c r="D123" s="264">
        <v>0</v>
      </c>
      <c r="E123" s="45"/>
      <c r="F123" s="700">
        <f>D123+E123</f>
        <v>0</v>
      </c>
      <c r="G123" s="230"/>
      <c r="H123" s="45"/>
      <c r="I123" s="705">
        <f>G123+H123</f>
        <v>0</v>
      </c>
      <c r="J123" s="264"/>
      <c r="K123" s="45"/>
      <c r="L123" s="700">
        <f>J123+K123</f>
        <v>0</v>
      </c>
      <c r="M123" s="230"/>
      <c r="N123" s="45"/>
      <c r="O123" s="705">
        <f>M123+N123</f>
        <v>0</v>
      </c>
      <c r="P123" s="291"/>
      <c r="Q123" s="297"/>
    </row>
    <row r="124" spans="1:17" hidden="1" x14ac:dyDescent="0.25">
      <c r="A124" s="30">
        <v>2275</v>
      </c>
      <c r="B124" s="43" t="s">
        <v>120</v>
      </c>
      <c r="C124" s="190">
        <f t="shared" si="35"/>
        <v>0</v>
      </c>
      <c r="D124" s="264">
        <v>0</v>
      </c>
      <c r="E124" s="45"/>
      <c r="F124" s="700">
        <f>D124+E124</f>
        <v>0</v>
      </c>
      <c r="G124" s="230"/>
      <c r="H124" s="45"/>
      <c r="I124" s="705">
        <f>G124+H124</f>
        <v>0</v>
      </c>
      <c r="J124" s="264"/>
      <c r="K124" s="45"/>
      <c r="L124" s="700">
        <f>J124+K124</f>
        <v>0</v>
      </c>
      <c r="M124" s="230"/>
      <c r="N124" s="45"/>
      <c r="O124" s="705">
        <f>M124+N124</f>
        <v>0</v>
      </c>
      <c r="P124" s="291"/>
      <c r="Q124" s="297"/>
    </row>
    <row r="125" spans="1:17" ht="24" hidden="1" x14ac:dyDescent="0.25">
      <c r="A125" s="30">
        <v>2276</v>
      </c>
      <c r="B125" s="43" t="s">
        <v>121</v>
      </c>
      <c r="C125" s="190">
        <f t="shared" si="35"/>
        <v>0</v>
      </c>
      <c r="D125" s="264">
        <v>0</v>
      </c>
      <c r="E125" s="45"/>
      <c r="F125" s="700">
        <f>D125+E125</f>
        <v>0</v>
      </c>
      <c r="G125" s="230"/>
      <c r="H125" s="45"/>
      <c r="I125" s="705">
        <f>G125+H125</f>
        <v>0</v>
      </c>
      <c r="J125" s="264"/>
      <c r="K125" s="45"/>
      <c r="L125" s="700">
        <f>J125+K125</f>
        <v>0</v>
      </c>
      <c r="M125" s="230"/>
      <c r="N125" s="45"/>
      <c r="O125" s="705">
        <f>M125+N125</f>
        <v>0</v>
      </c>
      <c r="P125" s="291"/>
      <c r="Q125" s="297"/>
    </row>
    <row r="126" spans="1:17" hidden="1" x14ac:dyDescent="0.25">
      <c r="A126" s="30">
        <v>2279</v>
      </c>
      <c r="B126" s="43" t="s">
        <v>122</v>
      </c>
      <c r="C126" s="190">
        <f t="shared" si="35"/>
        <v>0</v>
      </c>
      <c r="D126" s="264"/>
      <c r="E126" s="45">
        <f>4000-4000</f>
        <v>0</v>
      </c>
      <c r="F126" s="700">
        <f>D126+E126</f>
        <v>0</v>
      </c>
      <c r="G126" s="230"/>
      <c r="H126" s="45"/>
      <c r="I126" s="705">
        <f>G126+H126</f>
        <v>0</v>
      </c>
      <c r="J126" s="264"/>
      <c r="K126" s="45"/>
      <c r="L126" s="700">
        <f>J126+K126</f>
        <v>0</v>
      </c>
      <c r="M126" s="230"/>
      <c r="N126" s="45"/>
      <c r="O126" s="705">
        <f>M126+N126</f>
        <v>0</v>
      </c>
      <c r="P126" s="291"/>
      <c r="Q126" s="297"/>
    </row>
    <row r="127" spans="1:17"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idden="1" x14ac:dyDescent="0.25">
      <c r="A128" s="30">
        <v>2283</v>
      </c>
      <c r="B128" s="43" t="s">
        <v>124</v>
      </c>
      <c r="C128" s="190">
        <f t="shared" si="35"/>
        <v>0</v>
      </c>
      <c r="D128" s="264">
        <v>0</v>
      </c>
      <c r="E128" s="45"/>
      <c r="F128" s="700">
        <f>D128+E128</f>
        <v>0</v>
      </c>
      <c r="G128" s="230"/>
      <c r="H128" s="45"/>
      <c r="I128" s="705">
        <f>G128+H128</f>
        <v>0</v>
      </c>
      <c r="J128" s="264"/>
      <c r="K128" s="45"/>
      <c r="L128" s="700">
        <f>J128+K128</f>
        <v>0</v>
      </c>
      <c r="M128" s="230"/>
      <c r="N128" s="45"/>
      <c r="O128" s="705">
        <f>M128+N128</f>
        <v>0</v>
      </c>
      <c r="P128" s="291"/>
      <c r="Q128" s="297"/>
    </row>
    <row r="129" spans="1:17" ht="38.25" hidden="1" customHeight="1" x14ac:dyDescent="0.25">
      <c r="A129" s="35">
        <v>2300</v>
      </c>
      <c r="B129" s="72" t="s">
        <v>125</v>
      </c>
      <c r="C129" s="188">
        <f t="shared" si="35"/>
        <v>0</v>
      </c>
      <c r="D129" s="130">
        <f t="shared" ref="D129:O129" si="39">SUM(D130,D135,D139,D140,D143,D150,D158,D159,D162)</f>
        <v>0</v>
      </c>
      <c r="E129" s="38">
        <f t="shared" si="39"/>
        <v>0</v>
      </c>
      <c r="F129" s="175">
        <f t="shared" si="39"/>
        <v>0</v>
      </c>
      <c r="G129" s="228">
        <f t="shared" si="39"/>
        <v>0</v>
      </c>
      <c r="H129" s="38">
        <f t="shared" si="39"/>
        <v>0</v>
      </c>
      <c r="I129" s="123">
        <f t="shared" si="39"/>
        <v>0</v>
      </c>
      <c r="J129" s="130">
        <f t="shared" si="39"/>
        <v>0</v>
      </c>
      <c r="K129" s="38">
        <f t="shared" si="39"/>
        <v>0</v>
      </c>
      <c r="L129" s="175">
        <f t="shared" si="39"/>
        <v>0</v>
      </c>
      <c r="M129" s="228">
        <f t="shared" si="39"/>
        <v>0</v>
      </c>
      <c r="N129" s="38">
        <f t="shared" si="39"/>
        <v>0</v>
      </c>
      <c r="O129" s="123">
        <f t="shared" si="39"/>
        <v>0</v>
      </c>
      <c r="P129" s="293"/>
      <c r="Q129" s="297"/>
    </row>
    <row r="130" spans="1:17" ht="24" hidden="1" x14ac:dyDescent="0.25">
      <c r="A130" s="1203">
        <v>2310</v>
      </c>
      <c r="B130" s="40" t="s">
        <v>126</v>
      </c>
      <c r="C130" s="189">
        <f t="shared" si="35"/>
        <v>0</v>
      </c>
      <c r="D130" s="131">
        <f t="shared" ref="D130:O130" si="40">SUM(D131:D134)</f>
        <v>0</v>
      </c>
      <c r="E130" s="79">
        <f t="shared" si="40"/>
        <v>0</v>
      </c>
      <c r="F130" s="176">
        <f t="shared" si="40"/>
        <v>0</v>
      </c>
      <c r="G130" s="233">
        <f t="shared" si="40"/>
        <v>0</v>
      </c>
      <c r="H130" s="79">
        <f t="shared" si="40"/>
        <v>0</v>
      </c>
      <c r="I130" s="90">
        <f t="shared" si="40"/>
        <v>0</v>
      </c>
      <c r="J130" s="131">
        <f t="shared" si="40"/>
        <v>0</v>
      </c>
      <c r="K130" s="79">
        <f t="shared" si="40"/>
        <v>0</v>
      </c>
      <c r="L130" s="176">
        <f t="shared" si="40"/>
        <v>0</v>
      </c>
      <c r="M130" s="233">
        <f t="shared" si="40"/>
        <v>0</v>
      </c>
      <c r="N130" s="79">
        <f t="shared" si="40"/>
        <v>0</v>
      </c>
      <c r="O130" s="90">
        <f t="shared" si="40"/>
        <v>0</v>
      </c>
      <c r="P130" s="290"/>
      <c r="Q130" s="297"/>
    </row>
    <row r="131" spans="1:17" hidden="1" x14ac:dyDescent="0.25">
      <c r="A131" s="30">
        <v>2311</v>
      </c>
      <c r="B131" s="43" t="s">
        <v>127</v>
      </c>
      <c r="C131" s="190">
        <f t="shared" si="35"/>
        <v>0</v>
      </c>
      <c r="D131" s="264">
        <v>0</v>
      </c>
      <c r="E131" s="45"/>
      <c r="F131" s="700">
        <f>D131+E131</f>
        <v>0</v>
      </c>
      <c r="G131" s="230"/>
      <c r="H131" s="45"/>
      <c r="I131" s="705">
        <f>G131+H131</f>
        <v>0</v>
      </c>
      <c r="J131" s="264"/>
      <c r="K131" s="45"/>
      <c r="L131" s="700">
        <f>J131+K131</f>
        <v>0</v>
      </c>
      <c r="M131" s="230"/>
      <c r="N131" s="45"/>
      <c r="O131" s="705">
        <f>M131+N131</f>
        <v>0</v>
      </c>
      <c r="P131" s="291"/>
      <c r="Q131" s="297"/>
    </row>
    <row r="132" spans="1:17" hidden="1" x14ac:dyDescent="0.25">
      <c r="A132" s="30">
        <v>2312</v>
      </c>
      <c r="B132" s="43" t="s">
        <v>128</v>
      </c>
      <c r="C132" s="190">
        <f t="shared" si="35"/>
        <v>0</v>
      </c>
      <c r="D132" s="264">
        <v>0</v>
      </c>
      <c r="E132" s="45"/>
      <c r="F132" s="700">
        <f>D132+E132</f>
        <v>0</v>
      </c>
      <c r="G132" s="230"/>
      <c r="H132" s="45"/>
      <c r="I132" s="705">
        <f>G132+H132</f>
        <v>0</v>
      </c>
      <c r="J132" s="264"/>
      <c r="K132" s="45"/>
      <c r="L132" s="700">
        <f>J132+K132</f>
        <v>0</v>
      </c>
      <c r="M132" s="230"/>
      <c r="N132" s="45"/>
      <c r="O132" s="705">
        <f>M132+N132</f>
        <v>0</v>
      </c>
      <c r="P132" s="291"/>
      <c r="Q132" s="297"/>
    </row>
    <row r="133" spans="1:17" hidden="1" x14ac:dyDescent="0.25">
      <c r="A133" s="30">
        <v>2313</v>
      </c>
      <c r="B133" s="43" t="s">
        <v>129</v>
      </c>
      <c r="C133" s="190">
        <f t="shared" si="35"/>
        <v>0</v>
      </c>
      <c r="D133" s="264">
        <v>0</v>
      </c>
      <c r="E133" s="45"/>
      <c r="F133" s="700">
        <f>D133+E133</f>
        <v>0</v>
      </c>
      <c r="G133" s="230"/>
      <c r="H133" s="45"/>
      <c r="I133" s="705">
        <f>G133+H133</f>
        <v>0</v>
      </c>
      <c r="J133" s="264"/>
      <c r="K133" s="45"/>
      <c r="L133" s="700">
        <f>J133+K133</f>
        <v>0</v>
      </c>
      <c r="M133" s="230"/>
      <c r="N133" s="45"/>
      <c r="O133" s="705">
        <f>M133+N133</f>
        <v>0</v>
      </c>
      <c r="P133" s="291"/>
      <c r="Q133" s="297"/>
    </row>
    <row r="134" spans="1:17" ht="47.25" hidden="1" customHeight="1" x14ac:dyDescent="0.25">
      <c r="A134" s="30">
        <v>2314</v>
      </c>
      <c r="B134" s="43" t="s">
        <v>307</v>
      </c>
      <c r="C134" s="190">
        <f t="shared" si="35"/>
        <v>0</v>
      </c>
      <c r="D134" s="264">
        <v>0</v>
      </c>
      <c r="E134" s="45"/>
      <c r="F134" s="700">
        <f>D134+E134</f>
        <v>0</v>
      </c>
      <c r="G134" s="230"/>
      <c r="H134" s="45"/>
      <c r="I134" s="705">
        <f>G134+H134</f>
        <v>0</v>
      </c>
      <c r="J134" s="264"/>
      <c r="K134" s="45"/>
      <c r="L134" s="700">
        <f>J134+K134</f>
        <v>0</v>
      </c>
      <c r="M134" s="230"/>
      <c r="N134" s="45"/>
      <c r="O134" s="705">
        <f>M134+N134</f>
        <v>0</v>
      </c>
      <c r="P134" s="291"/>
      <c r="Q134" s="297"/>
    </row>
    <row r="135" spans="1:17" hidden="1" x14ac:dyDescent="0.25">
      <c r="A135" s="75">
        <v>2320</v>
      </c>
      <c r="B135" s="43" t="s">
        <v>130</v>
      </c>
      <c r="C135" s="190">
        <f t="shared" si="35"/>
        <v>0</v>
      </c>
      <c r="D135" s="132">
        <f t="shared" ref="D135:O135" si="41">SUM(D136:D138)</f>
        <v>0</v>
      </c>
      <c r="E135" s="76">
        <f t="shared" si="41"/>
        <v>0</v>
      </c>
      <c r="F135" s="95">
        <f t="shared" si="41"/>
        <v>0</v>
      </c>
      <c r="G135" s="231">
        <f t="shared" si="41"/>
        <v>0</v>
      </c>
      <c r="H135" s="76">
        <f t="shared" si="41"/>
        <v>0</v>
      </c>
      <c r="I135" s="91">
        <f t="shared" si="41"/>
        <v>0</v>
      </c>
      <c r="J135" s="132">
        <f t="shared" si="41"/>
        <v>0</v>
      </c>
      <c r="K135" s="76">
        <f t="shared" si="41"/>
        <v>0</v>
      </c>
      <c r="L135" s="95">
        <f t="shared" si="41"/>
        <v>0</v>
      </c>
      <c r="M135" s="231">
        <f t="shared" si="41"/>
        <v>0</v>
      </c>
      <c r="N135" s="76">
        <f t="shared" si="41"/>
        <v>0</v>
      </c>
      <c r="O135" s="91">
        <f t="shared" si="41"/>
        <v>0</v>
      </c>
      <c r="P135" s="291"/>
      <c r="Q135" s="297"/>
    </row>
    <row r="136" spans="1:17" hidden="1" x14ac:dyDescent="0.25">
      <c r="A136" s="30">
        <v>2321</v>
      </c>
      <c r="B136" s="43" t="s">
        <v>131</v>
      </c>
      <c r="C136" s="190">
        <f t="shared" si="35"/>
        <v>0</v>
      </c>
      <c r="D136" s="264">
        <v>0</v>
      </c>
      <c r="E136" s="45"/>
      <c r="F136" s="700">
        <f>D136+E136</f>
        <v>0</v>
      </c>
      <c r="G136" s="230"/>
      <c r="H136" s="45"/>
      <c r="I136" s="705">
        <f>G136+H136</f>
        <v>0</v>
      </c>
      <c r="J136" s="264"/>
      <c r="K136" s="45"/>
      <c r="L136" s="700">
        <f>J136+K136</f>
        <v>0</v>
      </c>
      <c r="M136" s="230"/>
      <c r="N136" s="45"/>
      <c r="O136" s="705">
        <f>M136+N136</f>
        <v>0</v>
      </c>
      <c r="P136" s="291"/>
      <c r="Q136" s="297"/>
    </row>
    <row r="137" spans="1:17" hidden="1" x14ac:dyDescent="0.25">
      <c r="A137" s="30">
        <v>2322</v>
      </c>
      <c r="B137" s="43" t="s">
        <v>132</v>
      </c>
      <c r="C137" s="190">
        <f t="shared" si="35"/>
        <v>0</v>
      </c>
      <c r="D137" s="264">
        <v>0</v>
      </c>
      <c r="E137" s="45"/>
      <c r="F137" s="700">
        <f>D137+E137</f>
        <v>0</v>
      </c>
      <c r="G137" s="230"/>
      <c r="H137" s="45"/>
      <c r="I137" s="705">
        <f>G137+H137</f>
        <v>0</v>
      </c>
      <c r="J137" s="264"/>
      <c r="K137" s="45"/>
      <c r="L137" s="700">
        <f>J137+K137</f>
        <v>0</v>
      </c>
      <c r="M137" s="230"/>
      <c r="N137" s="45"/>
      <c r="O137" s="705">
        <f>M137+N137</f>
        <v>0</v>
      </c>
      <c r="P137" s="291"/>
      <c r="Q137" s="297"/>
    </row>
    <row r="138" spans="1:17" ht="10.5" hidden="1" customHeight="1" x14ac:dyDescent="0.25">
      <c r="A138" s="30">
        <v>2329</v>
      </c>
      <c r="B138" s="43" t="s">
        <v>133</v>
      </c>
      <c r="C138" s="190">
        <f t="shared" si="35"/>
        <v>0</v>
      </c>
      <c r="D138" s="264">
        <v>0</v>
      </c>
      <c r="E138" s="45"/>
      <c r="F138" s="700">
        <f>D138+E138</f>
        <v>0</v>
      </c>
      <c r="G138" s="230"/>
      <c r="H138" s="45"/>
      <c r="I138" s="705">
        <f>G138+H138</f>
        <v>0</v>
      </c>
      <c r="J138" s="264"/>
      <c r="K138" s="45"/>
      <c r="L138" s="700">
        <f>J138+K138</f>
        <v>0</v>
      </c>
      <c r="M138" s="230"/>
      <c r="N138" s="45"/>
      <c r="O138" s="705">
        <f>M138+N138</f>
        <v>0</v>
      </c>
      <c r="P138" s="291"/>
      <c r="Q138" s="297"/>
    </row>
    <row r="139" spans="1:17" hidden="1" x14ac:dyDescent="0.25">
      <c r="A139" s="75">
        <v>2330</v>
      </c>
      <c r="B139" s="43" t="s">
        <v>134</v>
      </c>
      <c r="C139" s="190">
        <f t="shared" si="35"/>
        <v>0</v>
      </c>
      <c r="D139" s="264">
        <v>0</v>
      </c>
      <c r="E139" s="45"/>
      <c r="F139" s="700">
        <f>D139+E139</f>
        <v>0</v>
      </c>
      <c r="G139" s="230"/>
      <c r="H139" s="45"/>
      <c r="I139" s="705">
        <f>G139+H139</f>
        <v>0</v>
      </c>
      <c r="J139" s="264"/>
      <c r="K139" s="45"/>
      <c r="L139" s="700">
        <f>J139+K139</f>
        <v>0</v>
      </c>
      <c r="M139" s="230"/>
      <c r="N139" s="45"/>
      <c r="O139" s="705">
        <f>M139+N139</f>
        <v>0</v>
      </c>
      <c r="P139" s="291"/>
      <c r="Q139" s="297"/>
    </row>
    <row r="140" spans="1:17" ht="36"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idden="1" x14ac:dyDescent="0.25">
      <c r="A141" s="30">
        <v>2341</v>
      </c>
      <c r="B141" s="43" t="s">
        <v>136</v>
      </c>
      <c r="C141" s="190">
        <f t="shared" si="35"/>
        <v>0</v>
      </c>
      <c r="D141" s="264">
        <v>0</v>
      </c>
      <c r="E141" s="45"/>
      <c r="F141" s="700">
        <f>D141+E141</f>
        <v>0</v>
      </c>
      <c r="G141" s="230"/>
      <c r="H141" s="45"/>
      <c r="I141" s="705">
        <f>G141+H141</f>
        <v>0</v>
      </c>
      <c r="J141" s="264"/>
      <c r="K141" s="45"/>
      <c r="L141" s="700">
        <f>J141+K141</f>
        <v>0</v>
      </c>
      <c r="M141" s="230"/>
      <c r="N141" s="45"/>
      <c r="O141" s="705">
        <f>M141+N141</f>
        <v>0</v>
      </c>
      <c r="P141" s="291"/>
      <c r="Q141" s="297"/>
    </row>
    <row r="142" spans="1:17" ht="24" hidden="1" x14ac:dyDescent="0.25">
      <c r="A142" s="30">
        <v>2344</v>
      </c>
      <c r="B142" s="43" t="s">
        <v>137</v>
      </c>
      <c r="C142" s="190">
        <f t="shared" si="35"/>
        <v>0</v>
      </c>
      <c r="D142" s="264">
        <v>0</v>
      </c>
      <c r="E142" s="45"/>
      <c r="F142" s="700">
        <f>D142+E142</f>
        <v>0</v>
      </c>
      <c r="G142" s="230"/>
      <c r="H142" s="45"/>
      <c r="I142" s="705">
        <f>G142+H142</f>
        <v>0</v>
      </c>
      <c r="J142" s="264"/>
      <c r="K142" s="45"/>
      <c r="L142" s="700">
        <f>J142+K142</f>
        <v>0</v>
      </c>
      <c r="M142" s="230"/>
      <c r="N142" s="45"/>
      <c r="O142" s="705">
        <f>M142+N142</f>
        <v>0</v>
      </c>
      <c r="P142" s="291"/>
      <c r="Q142" s="297"/>
    </row>
    <row r="143" spans="1:17" hidden="1" x14ac:dyDescent="0.25">
      <c r="A143" s="73">
        <v>2350</v>
      </c>
      <c r="B143" s="58" t="s">
        <v>138</v>
      </c>
      <c r="C143" s="195">
        <f t="shared" si="35"/>
        <v>0</v>
      </c>
      <c r="D143" s="86">
        <f t="shared" ref="D143:O143" si="43">SUM(D144:D149)</f>
        <v>0</v>
      </c>
      <c r="E143" s="74">
        <f t="shared" si="43"/>
        <v>0</v>
      </c>
      <c r="F143" s="174">
        <f t="shared" si="43"/>
        <v>0</v>
      </c>
      <c r="G143" s="229">
        <f t="shared" si="43"/>
        <v>0</v>
      </c>
      <c r="H143" s="74">
        <f t="shared" si="43"/>
        <v>0</v>
      </c>
      <c r="I143" s="154">
        <f t="shared" si="43"/>
        <v>0</v>
      </c>
      <c r="J143" s="86">
        <f t="shared" si="43"/>
        <v>0</v>
      </c>
      <c r="K143" s="74">
        <f t="shared" si="43"/>
        <v>0</v>
      </c>
      <c r="L143" s="174">
        <f t="shared" si="43"/>
        <v>0</v>
      </c>
      <c r="M143" s="229">
        <f t="shared" si="43"/>
        <v>0</v>
      </c>
      <c r="N143" s="74">
        <f t="shared" si="43"/>
        <v>0</v>
      </c>
      <c r="O143" s="154">
        <f t="shared" si="43"/>
        <v>0</v>
      </c>
      <c r="P143" s="292"/>
      <c r="Q143" s="297"/>
    </row>
    <row r="144" spans="1:17" hidden="1" x14ac:dyDescent="0.25">
      <c r="A144" s="27">
        <v>2351</v>
      </c>
      <c r="B144" s="40" t="s">
        <v>139</v>
      </c>
      <c r="C144" s="189">
        <f t="shared" si="35"/>
        <v>0</v>
      </c>
      <c r="D144" s="263">
        <v>0</v>
      </c>
      <c r="E144" s="42"/>
      <c r="F144" s="699">
        <f t="shared" ref="F144:F149" si="44">D144+E144</f>
        <v>0</v>
      </c>
      <c r="G144" s="220"/>
      <c r="H144" s="42"/>
      <c r="I144" s="703">
        <f t="shared" ref="I144:I149" si="45">G144+H144</f>
        <v>0</v>
      </c>
      <c r="J144" s="263"/>
      <c r="K144" s="42"/>
      <c r="L144" s="699">
        <f t="shared" ref="L144:L149" si="46">J144+K144</f>
        <v>0</v>
      </c>
      <c r="M144" s="220"/>
      <c r="N144" s="42"/>
      <c r="O144" s="703">
        <f t="shared" ref="O144:O149" si="47">M144+N144</f>
        <v>0</v>
      </c>
      <c r="P144" s="290"/>
      <c r="Q144" s="297"/>
    </row>
    <row r="145" spans="1:17" hidden="1" x14ac:dyDescent="0.25">
      <c r="A145" s="30">
        <v>2352</v>
      </c>
      <c r="B145" s="43" t="s">
        <v>140</v>
      </c>
      <c r="C145" s="190">
        <f t="shared" si="35"/>
        <v>0</v>
      </c>
      <c r="D145" s="264">
        <v>0</v>
      </c>
      <c r="E145" s="45"/>
      <c r="F145" s="700">
        <f t="shared" si="44"/>
        <v>0</v>
      </c>
      <c r="G145" s="230"/>
      <c r="H145" s="45"/>
      <c r="I145" s="705">
        <f t="shared" si="45"/>
        <v>0</v>
      </c>
      <c r="J145" s="264"/>
      <c r="K145" s="45"/>
      <c r="L145" s="700">
        <f t="shared" si="46"/>
        <v>0</v>
      </c>
      <c r="M145" s="230"/>
      <c r="N145" s="45"/>
      <c r="O145" s="705">
        <f t="shared" si="47"/>
        <v>0</v>
      </c>
      <c r="P145" s="291"/>
      <c r="Q145" s="297"/>
    </row>
    <row r="146" spans="1:17" hidden="1" x14ac:dyDescent="0.25">
      <c r="A146" s="30">
        <v>2353</v>
      </c>
      <c r="B146" s="43" t="s">
        <v>141</v>
      </c>
      <c r="C146" s="190">
        <f t="shared" si="35"/>
        <v>0</v>
      </c>
      <c r="D146" s="264">
        <v>0</v>
      </c>
      <c r="E146" s="45"/>
      <c r="F146" s="700">
        <f t="shared" si="44"/>
        <v>0</v>
      </c>
      <c r="G146" s="230"/>
      <c r="H146" s="45"/>
      <c r="I146" s="705">
        <f t="shared" si="45"/>
        <v>0</v>
      </c>
      <c r="J146" s="264"/>
      <c r="K146" s="45"/>
      <c r="L146" s="700">
        <f t="shared" si="46"/>
        <v>0</v>
      </c>
      <c r="M146" s="230"/>
      <c r="N146" s="45"/>
      <c r="O146" s="705">
        <f t="shared" si="47"/>
        <v>0</v>
      </c>
      <c r="P146" s="291"/>
      <c r="Q146" s="297"/>
    </row>
    <row r="147" spans="1:17" hidden="1" x14ac:dyDescent="0.25">
      <c r="A147" s="30">
        <v>2354</v>
      </c>
      <c r="B147" s="43" t="s">
        <v>142</v>
      </c>
      <c r="C147" s="190">
        <f t="shared" si="35"/>
        <v>0</v>
      </c>
      <c r="D147" s="264">
        <v>0</v>
      </c>
      <c r="E147" s="45"/>
      <c r="F147" s="700">
        <f t="shared" si="44"/>
        <v>0</v>
      </c>
      <c r="G147" s="230"/>
      <c r="H147" s="45"/>
      <c r="I147" s="705">
        <f t="shared" si="45"/>
        <v>0</v>
      </c>
      <c r="J147" s="264"/>
      <c r="K147" s="45"/>
      <c r="L147" s="700">
        <f t="shared" si="46"/>
        <v>0</v>
      </c>
      <c r="M147" s="230"/>
      <c r="N147" s="45"/>
      <c r="O147" s="705">
        <f t="shared" si="47"/>
        <v>0</v>
      </c>
      <c r="P147" s="291"/>
      <c r="Q147" s="297"/>
    </row>
    <row r="148" spans="1:17" hidden="1" x14ac:dyDescent="0.25">
      <c r="A148" s="30">
        <v>2355</v>
      </c>
      <c r="B148" s="43" t="s">
        <v>143</v>
      </c>
      <c r="C148" s="190">
        <f t="shared" si="35"/>
        <v>0</v>
      </c>
      <c r="D148" s="264">
        <v>0</v>
      </c>
      <c r="E148" s="45"/>
      <c r="F148" s="700">
        <f t="shared" si="44"/>
        <v>0</v>
      </c>
      <c r="G148" s="230"/>
      <c r="H148" s="45"/>
      <c r="I148" s="705">
        <f t="shared" si="45"/>
        <v>0</v>
      </c>
      <c r="J148" s="264"/>
      <c r="K148" s="45"/>
      <c r="L148" s="700">
        <f t="shared" si="46"/>
        <v>0</v>
      </c>
      <c r="M148" s="230"/>
      <c r="N148" s="45"/>
      <c r="O148" s="705">
        <f t="shared" si="47"/>
        <v>0</v>
      </c>
      <c r="P148" s="291"/>
      <c r="Q148" s="297"/>
    </row>
    <row r="149" spans="1:17" hidden="1" x14ac:dyDescent="0.25">
      <c r="A149" s="30">
        <v>2359</v>
      </c>
      <c r="B149" s="43" t="s">
        <v>144</v>
      </c>
      <c r="C149" s="190">
        <f t="shared" si="35"/>
        <v>0</v>
      </c>
      <c r="D149" s="264">
        <v>0</v>
      </c>
      <c r="E149" s="45"/>
      <c r="F149" s="700">
        <f t="shared" si="44"/>
        <v>0</v>
      </c>
      <c r="G149" s="230"/>
      <c r="H149" s="45"/>
      <c r="I149" s="705">
        <f t="shared" si="45"/>
        <v>0</v>
      </c>
      <c r="J149" s="264"/>
      <c r="K149" s="45"/>
      <c r="L149" s="700">
        <f t="shared" si="46"/>
        <v>0</v>
      </c>
      <c r="M149" s="230"/>
      <c r="N149" s="45"/>
      <c r="O149" s="705">
        <f t="shared" si="47"/>
        <v>0</v>
      </c>
      <c r="P149" s="291"/>
      <c r="Q149" s="297"/>
    </row>
    <row r="150" spans="1:17" ht="24.75" hidden="1" customHeight="1" x14ac:dyDescent="0.25">
      <c r="A150" s="75">
        <v>2360</v>
      </c>
      <c r="B150" s="43" t="s">
        <v>145</v>
      </c>
      <c r="C150" s="190">
        <f t="shared" si="35"/>
        <v>0</v>
      </c>
      <c r="D150" s="132">
        <f t="shared" ref="D150:O150" si="48">SUM(D151:D157)</f>
        <v>0</v>
      </c>
      <c r="E150" s="76">
        <f t="shared" si="48"/>
        <v>0</v>
      </c>
      <c r="F150" s="95">
        <f t="shared" si="48"/>
        <v>0</v>
      </c>
      <c r="G150" s="231">
        <f t="shared" si="48"/>
        <v>0</v>
      </c>
      <c r="H150" s="76">
        <f t="shared" si="48"/>
        <v>0</v>
      </c>
      <c r="I150" s="91">
        <f t="shared" si="48"/>
        <v>0</v>
      </c>
      <c r="J150" s="132">
        <f t="shared" si="48"/>
        <v>0</v>
      </c>
      <c r="K150" s="76">
        <f t="shared" si="48"/>
        <v>0</v>
      </c>
      <c r="L150" s="95">
        <f t="shared" si="48"/>
        <v>0</v>
      </c>
      <c r="M150" s="231">
        <f t="shared" si="48"/>
        <v>0</v>
      </c>
      <c r="N150" s="76">
        <f t="shared" si="48"/>
        <v>0</v>
      </c>
      <c r="O150" s="91">
        <f t="shared" si="48"/>
        <v>0</v>
      </c>
      <c r="P150" s="291"/>
      <c r="Q150" s="297"/>
    </row>
    <row r="151" spans="1:17" hidden="1" x14ac:dyDescent="0.25">
      <c r="A151" s="29">
        <v>2361</v>
      </c>
      <c r="B151" s="43" t="s">
        <v>146</v>
      </c>
      <c r="C151" s="190">
        <f t="shared" si="35"/>
        <v>0</v>
      </c>
      <c r="D151" s="264">
        <v>0</v>
      </c>
      <c r="E151" s="45"/>
      <c r="F151" s="700">
        <f t="shared" ref="F151:F158" si="49">D151+E151</f>
        <v>0</v>
      </c>
      <c r="G151" s="230"/>
      <c r="H151" s="45"/>
      <c r="I151" s="705">
        <f t="shared" ref="I151:I158" si="50">G151+H151</f>
        <v>0</v>
      </c>
      <c r="J151" s="264"/>
      <c r="K151" s="45"/>
      <c r="L151" s="700">
        <f t="shared" ref="L151:L158" si="51">J151+K151</f>
        <v>0</v>
      </c>
      <c r="M151" s="230"/>
      <c r="N151" s="45"/>
      <c r="O151" s="705">
        <f t="shared" ref="O151:O158" si="52">M151+N151</f>
        <v>0</v>
      </c>
      <c r="P151" s="291"/>
      <c r="Q151" s="297"/>
    </row>
    <row r="152" spans="1:17" hidden="1" x14ac:dyDescent="0.25">
      <c r="A152" s="29">
        <v>2362</v>
      </c>
      <c r="B152" s="43" t="s">
        <v>147</v>
      </c>
      <c r="C152" s="190">
        <f t="shared" si="35"/>
        <v>0</v>
      </c>
      <c r="D152" s="264">
        <v>0</v>
      </c>
      <c r="E152" s="45"/>
      <c r="F152" s="700">
        <f t="shared" si="49"/>
        <v>0</v>
      </c>
      <c r="G152" s="230"/>
      <c r="H152" s="45"/>
      <c r="I152" s="705">
        <f t="shared" si="50"/>
        <v>0</v>
      </c>
      <c r="J152" s="264"/>
      <c r="K152" s="45"/>
      <c r="L152" s="700">
        <f t="shared" si="51"/>
        <v>0</v>
      </c>
      <c r="M152" s="230"/>
      <c r="N152" s="45"/>
      <c r="O152" s="705">
        <f t="shared" si="52"/>
        <v>0</v>
      </c>
      <c r="P152" s="291"/>
      <c r="Q152" s="297"/>
    </row>
    <row r="153" spans="1:17" hidden="1" x14ac:dyDescent="0.25">
      <c r="A153" s="29">
        <v>2363</v>
      </c>
      <c r="B153" s="43" t="s">
        <v>148</v>
      </c>
      <c r="C153" s="190">
        <f t="shared" si="35"/>
        <v>0</v>
      </c>
      <c r="D153" s="264">
        <v>0</v>
      </c>
      <c r="E153" s="45"/>
      <c r="F153" s="700">
        <f t="shared" si="49"/>
        <v>0</v>
      </c>
      <c r="G153" s="230"/>
      <c r="H153" s="45"/>
      <c r="I153" s="705">
        <f t="shared" si="50"/>
        <v>0</v>
      </c>
      <c r="J153" s="264"/>
      <c r="K153" s="45"/>
      <c r="L153" s="700">
        <f t="shared" si="51"/>
        <v>0</v>
      </c>
      <c r="M153" s="230"/>
      <c r="N153" s="45"/>
      <c r="O153" s="705">
        <f t="shared" si="52"/>
        <v>0</v>
      </c>
      <c r="P153" s="291"/>
      <c r="Q153" s="297"/>
    </row>
    <row r="154" spans="1:17" hidden="1" x14ac:dyDescent="0.25">
      <c r="A154" s="29">
        <v>2364</v>
      </c>
      <c r="B154" s="43" t="s">
        <v>149</v>
      </c>
      <c r="C154" s="190">
        <f t="shared" si="35"/>
        <v>0</v>
      </c>
      <c r="D154" s="264">
        <v>0</v>
      </c>
      <c r="E154" s="45"/>
      <c r="F154" s="700">
        <f t="shared" si="49"/>
        <v>0</v>
      </c>
      <c r="G154" s="230"/>
      <c r="H154" s="45"/>
      <c r="I154" s="705">
        <f t="shared" si="50"/>
        <v>0</v>
      </c>
      <c r="J154" s="264"/>
      <c r="K154" s="45"/>
      <c r="L154" s="700">
        <f t="shared" si="51"/>
        <v>0</v>
      </c>
      <c r="M154" s="230"/>
      <c r="N154" s="45"/>
      <c r="O154" s="705">
        <f t="shared" si="52"/>
        <v>0</v>
      </c>
      <c r="P154" s="291"/>
      <c r="Q154" s="297"/>
    </row>
    <row r="155" spans="1:17" ht="12.75" hidden="1" customHeight="1" x14ac:dyDescent="0.25">
      <c r="A155" s="29">
        <v>2365</v>
      </c>
      <c r="B155" s="43" t="s">
        <v>150</v>
      </c>
      <c r="C155" s="190">
        <f t="shared" si="35"/>
        <v>0</v>
      </c>
      <c r="D155" s="264">
        <v>0</v>
      </c>
      <c r="E155" s="45"/>
      <c r="F155" s="700">
        <f t="shared" si="49"/>
        <v>0</v>
      </c>
      <c r="G155" s="230"/>
      <c r="H155" s="45"/>
      <c r="I155" s="705">
        <f t="shared" si="50"/>
        <v>0</v>
      </c>
      <c r="J155" s="264"/>
      <c r="K155" s="45"/>
      <c r="L155" s="700">
        <f t="shared" si="51"/>
        <v>0</v>
      </c>
      <c r="M155" s="230"/>
      <c r="N155" s="45"/>
      <c r="O155" s="705">
        <f t="shared" si="52"/>
        <v>0</v>
      </c>
      <c r="P155" s="291"/>
      <c r="Q155" s="297"/>
    </row>
    <row r="156" spans="1:17" ht="24" hidden="1" x14ac:dyDescent="0.25">
      <c r="A156" s="29">
        <v>2366</v>
      </c>
      <c r="B156" s="43" t="s">
        <v>151</v>
      </c>
      <c r="C156" s="190">
        <f t="shared" si="35"/>
        <v>0</v>
      </c>
      <c r="D156" s="264">
        <v>0</v>
      </c>
      <c r="E156" s="45"/>
      <c r="F156" s="700">
        <f t="shared" si="49"/>
        <v>0</v>
      </c>
      <c r="G156" s="230"/>
      <c r="H156" s="45"/>
      <c r="I156" s="705">
        <f t="shared" si="50"/>
        <v>0</v>
      </c>
      <c r="J156" s="264"/>
      <c r="K156" s="45"/>
      <c r="L156" s="700">
        <f t="shared" si="51"/>
        <v>0</v>
      </c>
      <c r="M156" s="230"/>
      <c r="N156" s="45"/>
      <c r="O156" s="705">
        <f t="shared" si="52"/>
        <v>0</v>
      </c>
      <c r="P156" s="291"/>
      <c r="Q156" s="297"/>
    </row>
    <row r="157" spans="1:17" ht="36" hidden="1" x14ac:dyDescent="0.25">
      <c r="A157" s="29">
        <v>2369</v>
      </c>
      <c r="B157" s="43" t="s">
        <v>152</v>
      </c>
      <c r="C157" s="190">
        <f t="shared" si="35"/>
        <v>0</v>
      </c>
      <c r="D157" s="264">
        <v>0</v>
      </c>
      <c r="E157" s="45"/>
      <c r="F157" s="700">
        <f t="shared" si="49"/>
        <v>0</v>
      </c>
      <c r="G157" s="230"/>
      <c r="H157" s="45"/>
      <c r="I157" s="705">
        <f t="shared" si="50"/>
        <v>0</v>
      </c>
      <c r="J157" s="264"/>
      <c r="K157" s="45"/>
      <c r="L157" s="700">
        <f t="shared" si="51"/>
        <v>0</v>
      </c>
      <c r="M157" s="230"/>
      <c r="N157" s="45"/>
      <c r="O157" s="705">
        <f t="shared" si="52"/>
        <v>0</v>
      </c>
      <c r="P157" s="291"/>
      <c r="Q157" s="297"/>
    </row>
    <row r="158" spans="1:17" hidden="1" x14ac:dyDescent="0.25">
      <c r="A158" s="73">
        <v>2370</v>
      </c>
      <c r="B158" s="58" t="s">
        <v>153</v>
      </c>
      <c r="C158" s="195">
        <f t="shared" si="35"/>
        <v>0</v>
      </c>
      <c r="D158" s="261">
        <v>0</v>
      </c>
      <c r="E158" s="77"/>
      <c r="F158" s="706">
        <f t="shared" si="49"/>
        <v>0</v>
      </c>
      <c r="G158" s="232"/>
      <c r="H158" s="77"/>
      <c r="I158" s="707">
        <f t="shared" si="50"/>
        <v>0</v>
      </c>
      <c r="J158" s="261"/>
      <c r="K158" s="77"/>
      <c r="L158" s="706">
        <f t="shared" si="51"/>
        <v>0</v>
      </c>
      <c r="M158" s="232"/>
      <c r="N158" s="77"/>
      <c r="O158" s="707">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v>0</v>
      </c>
      <c r="E160" s="42"/>
      <c r="F160" s="699">
        <f>D160+E160</f>
        <v>0</v>
      </c>
      <c r="G160" s="220"/>
      <c r="H160" s="42"/>
      <c r="I160" s="703">
        <f>G160+H160</f>
        <v>0</v>
      </c>
      <c r="J160" s="263"/>
      <c r="K160" s="42"/>
      <c r="L160" s="699">
        <f>J160+K160</f>
        <v>0</v>
      </c>
      <c r="M160" s="220"/>
      <c r="N160" s="42"/>
      <c r="O160" s="703">
        <f>M160+N160</f>
        <v>0</v>
      </c>
      <c r="P160" s="290"/>
      <c r="Q160" s="297"/>
    </row>
    <row r="161" spans="1:17" hidden="1" x14ac:dyDescent="0.25">
      <c r="A161" s="29">
        <v>2389</v>
      </c>
      <c r="B161" s="43" t="s">
        <v>156</v>
      </c>
      <c r="C161" s="190">
        <f t="shared" si="35"/>
        <v>0</v>
      </c>
      <c r="D161" s="264">
        <v>0</v>
      </c>
      <c r="E161" s="45"/>
      <c r="F161" s="700">
        <f>D161+E161</f>
        <v>0</v>
      </c>
      <c r="G161" s="230"/>
      <c r="H161" s="45"/>
      <c r="I161" s="705">
        <f>G161+H161</f>
        <v>0</v>
      </c>
      <c r="J161" s="264"/>
      <c r="K161" s="45"/>
      <c r="L161" s="700">
        <f>J161+K161</f>
        <v>0</v>
      </c>
      <c r="M161" s="230"/>
      <c r="N161" s="45"/>
      <c r="O161" s="705">
        <f>M161+N161</f>
        <v>0</v>
      </c>
      <c r="P161" s="291"/>
      <c r="Q161" s="297"/>
    </row>
    <row r="162" spans="1:17" hidden="1" x14ac:dyDescent="0.25">
      <c r="A162" s="73">
        <v>2390</v>
      </c>
      <c r="B162" s="58" t="s">
        <v>157</v>
      </c>
      <c r="C162" s="195">
        <f t="shared" si="35"/>
        <v>0</v>
      </c>
      <c r="D162" s="261">
        <v>0</v>
      </c>
      <c r="E162" s="77"/>
      <c r="F162" s="706">
        <f>D162+E162</f>
        <v>0</v>
      </c>
      <c r="G162" s="232"/>
      <c r="H162" s="77"/>
      <c r="I162" s="707">
        <f>G162+H162</f>
        <v>0</v>
      </c>
      <c r="J162" s="261"/>
      <c r="K162" s="77"/>
      <c r="L162" s="706">
        <f>J162+K162</f>
        <v>0</v>
      </c>
      <c r="M162" s="232"/>
      <c r="N162" s="77"/>
      <c r="O162" s="707">
        <f>M162+N162</f>
        <v>0</v>
      </c>
      <c r="P162" s="292"/>
      <c r="Q162" s="297"/>
    </row>
    <row r="163" spans="1:17" hidden="1" x14ac:dyDescent="0.25">
      <c r="A163" s="35">
        <v>2400</v>
      </c>
      <c r="B163" s="72" t="s">
        <v>158</v>
      </c>
      <c r="C163" s="188">
        <f t="shared" si="35"/>
        <v>0</v>
      </c>
      <c r="D163" s="248">
        <v>0</v>
      </c>
      <c r="E163" s="80"/>
      <c r="F163" s="708">
        <f>D163+E163</f>
        <v>0</v>
      </c>
      <c r="G163" s="234"/>
      <c r="H163" s="80"/>
      <c r="I163" s="709">
        <f>G163+H163</f>
        <v>0</v>
      </c>
      <c r="J163" s="248"/>
      <c r="K163" s="80"/>
      <c r="L163" s="708">
        <f>J163+K163</f>
        <v>0</v>
      </c>
      <c r="M163" s="234"/>
      <c r="N163" s="80"/>
      <c r="O163" s="709">
        <f>M163+N163</f>
        <v>0</v>
      </c>
      <c r="P163" s="293"/>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v>0</v>
      </c>
      <c r="E166" s="45"/>
      <c r="F166" s="700">
        <f t="shared" ref="F166:F171" si="56">D166+E166</f>
        <v>0</v>
      </c>
      <c r="G166" s="230"/>
      <c r="H166" s="45"/>
      <c r="I166" s="705">
        <f t="shared" ref="I166:I171" si="57">G166+H166</f>
        <v>0</v>
      </c>
      <c r="J166" s="264"/>
      <c r="K166" s="45"/>
      <c r="L166" s="700">
        <f t="shared" ref="L166:L171" si="58">J166+K166</f>
        <v>0</v>
      </c>
      <c r="M166" s="230"/>
      <c r="N166" s="45"/>
      <c r="O166" s="705">
        <f t="shared" ref="O166:O171" si="59">M166+N166</f>
        <v>0</v>
      </c>
      <c r="P166" s="291"/>
      <c r="Q166" s="297"/>
    </row>
    <row r="167" spans="1:17" ht="24" hidden="1" x14ac:dyDescent="0.25">
      <c r="A167" s="30">
        <v>2513</v>
      </c>
      <c r="B167" s="43" t="s">
        <v>162</v>
      </c>
      <c r="C167" s="190">
        <f t="shared" si="35"/>
        <v>0</v>
      </c>
      <c r="D167" s="264">
        <v>0</v>
      </c>
      <c r="E167" s="45"/>
      <c r="F167" s="700">
        <f t="shared" si="56"/>
        <v>0</v>
      </c>
      <c r="G167" s="230"/>
      <c r="H167" s="45"/>
      <c r="I167" s="705">
        <f t="shared" si="57"/>
        <v>0</v>
      </c>
      <c r="J167" s="264"/>
      <c r="K167" s="45"/>
      <c r="L167" s="700">
        <f t="shared" si="58"/>
        <v>0</v>
      </c>
      <c r="M167" s="230"/>
      <c r="N167" s="45"/>
      <c r="O167" s="705">
        <f t="shared" si="59"/>
        <v>0</v>
      </c>
      <c r="P167" s="291"/>
      <c r="Q167" s="297"/>
    </row>
    <row r="168" spans="1:17" hidden="1" x14ac:dyDescent="0.25">
      <c r="A168" s="30">
        <v>2515</v>
      </c>
      <c r="B168" s="43" t="s">
        <v>163</v>
      </c>
      <c r="C168" s="190">
        <f t="shared" si="35"/>
        <v>0</v>
      </c>
      <c r="D168" s="264">
        <v>0</v>
      </c>
      <c r="E168" s="45"/>
      <c r="F168" s="700">
        <f t="shared" si="56"/>
        <v>0</v>
      </c>
      <c r="G168" s="230"/>
      <c r="H168" s="45"/>
      <c r="I168" s="705">
        <f t="shared" si="57"/>
        <v>0</v>
      </c>
      <c r="J168" s="264"/>
      <c r="K168" s="45"/>
      <c r="L168" s="700">
        <f t="shared" si="58"/>
        <v>0</v>
      </c>
      <c r="M168" s="230"/>
      <c r="N168" s="45"/>
      <c r="O168" s="705">
        <f t="shared" si="59"/>
        <v>0</v>
      </c>
      <c r="P168" s="291"/>
      <c r="Q168" s="297"/>
    </row>
    <row r="169" spans="1:17" ht="24" hidden="1" x14ac:dyDescent="0.25">
      <c r="A169" s="30">
        <v>2519</v>
      </c>
      <c r="B169" s="43" t="s">
        <v>164</v>
      </c>
      <c r="C169" s="190">
        <f t="shared" si="35"/>
        <v>0</v>
      </c>
      <c r="D169" s="264">
        <v>0</v>
      </c>
      <c r="E169" s="45"/>
      <c r="F169" s="700">
        <f t="shared" si="56"/>
        <v>0</v>
      </c>
      <c r="G169" s="230"/>
      <c r="H169" s="45"/>
      <c r="I169" s="705">
        <f t="shared" si="57"/>
        <v>0</v>
      </c>
      <c r="J169" s="264"/>
      <c r="K169" s="45"/>
      <c r="L169" s="700">
        <f t="shared" si="58"/>
        <v>0</v>
      </c>
      <c r="M169" s="230"/>
      <c r="N169" s="45"/>
      <c r="O169" s="705">
        <f t="shared" si="59"/>
        <v>0</v>
      </c>
      <c r="P169" s="291"/>
      <c r="Q169" s="297"/>
    </row>
    <row r="170" spans="1:17" hidden="1" x14ac:dyDescent="0.25">
      <c r="A170" s="75">
        <v>2520</v>
      </c>
      <c r="B170" s="43" t="s">
        <v>165</v>
      </c>
      <c r="C170" s="190">
        <f t="shared" si="35"/>
        <v>0</v>
      </c>
      <c r="D170" s="264">
        <v>0</v>
      </c>
      <c r="E170" s="45"/>
      <c r="F170" s="700">
        <f t="shared" si="56"/>
        <v>0</v>
      </c>
      <c r="G170" s="230"/>
      <c r="H170" s="45"/>
      <c r="I170" s="705">
        <f t="shared" si="57"/>
        <v>0</v>
      </c>
      <c r="J170" s="264"/>
      <c r="K170" s="45"/>
      <c r="L170" s="700">
        <f t="shared" si="58"/>
        <v>0</v>
      </c>
      <c r="M170" s="230"/>
      <c r="N170" s="45"/>
      <c r="O170" s="705">
        <f t="shared" si="59"/>
        <v>0</v>
      </c>
      <c r="P170" s="291"/>
      <c r="Q170" s="297"/>
    </row>
    <row r="171" spans="1:17" s="81" customFormat="1" ht="36" hidden="1" x14ac:dyDescent="0.25">
      <c r="A171" s="17">
        <v>2800</v>
      </c>
      <c r="B171" s="40" t="s">
        <v>166</v>
      </c>
      <c r="C171" s="189">
        <f t="shared" si="35"/>
        <v>0</v>
      </c>
      <c r="D171" s="263">
        <v>0</v>
      </c>
      <c r="E171" s="42"/>
      <c r="F171" s="693">
        <f t="shared" si="56"/>
        <v>0</v>
      </c>
      <c r="G171" s="212"/>
      <c r="H171" s="28"/>
      <c r="I171" s="694">
        <f t="shared" si="57"/>
        <v>0</v>
      </c>
      <c r="J171" s="245"/>
      <c r="K171" s="28"/>
      <c r="L171" s="693">
        <f t="shared" si="58"/>
        <v>0</v>
      </c>
      <c r="M171" s="212"/>
      <c r="N171" s="28"/>
      <c r="O171" s="694">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v>0</v>
      </c>
      <c r="E175" s="45"/>
      <c r="F175" s="700">
        <f>D175+E175</f>
        <v>0</v>
      </c>
      <c r="G175" s="230"/>
      <c r="H175" s="45"/>
      <c r="I175" s="705">
        <f>G175+H175</f>
        <v>0</v>
      </c>
      <c r="J175" s="264"/>
      <c r="K175" s="45"/>
      <c r="L175" s="700">
        <f>J175+K175</f>
        <v>0</v>
      </c>
      <c r="M175" s="230"/>
      <c r="N175" s="45"/>
      <c r="O175" s="705">
        <f>M175+N175</f>
        <v>0</v>
      </c>
      <c r="P175" s="291"/>
      <c r="Q175" s="297"/>
    </row>
    <row r="176" spans="1:17" ht="36" hidden="1" x14ac:dyDescent="0.25">
      <c r="A176" s="30">
        <v>3262</v>
      </c>
      <c r="B176" s="43" t="s">
        <v>171</v>
      </c>
      <c r="C176" s="190">
        <f t="shared" si="35"/>
        <v>0</v>
      </c>
      <c r="D176" s="264">
        <v>0</v>
      </c>
      <c r="E176" s="45"/>
      <c r="F176" s="700">
        <f>D176+E176</f>
        <v>0</v>
      </c>
      <c r="G176" s="230"/>
      <c r="H176" s="45"/>
      <c r="I176" s="705">
        <f>G176+H176</f>
        <v>0</v>
      </c>
      <c r="J176" s="264"/>
      <c r="K176" s="45"/>
      <c r="L176" s="700">
        <f>J176+K176</f>
        <v>0</v>
      </c>
      <c r="M176" s="230"/>
      <c r="N176" s="45"/>
      <c r="O176" s="705">
        <f>M176+N176</f>
        <v>0</v>
      </c>
      <c r="P176" s="291"/>
      <c r="Q176" s="297"/>
    </row>
    <row r="177" spans="1:17" ht="24" hidden="1" x14ac:dyDescent="0.25">
      <c r="A177" s="30">
        <v>3263</v>
      </c>
      <c r="B177" s="43" t="s">
        <v>172</v>
      </c>
      <c r="C177" s="190">
        <f t="shared" ref="C177:C240" si="63">SUM(F177,I177,L177,O177)</f>
        <v>0</v>
      </c>
      <c r="D177" s="264">
        <v>0</v>
      </c>
      <c r="E177" s="45"/>
      <c r="F177" s="700">
        <f>D177+E177</f>
        <v>0</v>
      </c>
      <c r="G177" s="230"/>
      <c r="H177" s="45"/>
      <c r="I177" s="705">
        <f>G177+H177</f>
        <v>0</v>
      </c>
      <c r="J177" s="264"/>
      <c r="K177" s="45"/>
      <c r="L177" s="700">
        <f>J177+K177</f>
        <v>0</v>
      </c>
      <c r="M177" s="230"/>
      <c r="N177" s="45"/>
      <c r="O177" s="705">
        <f>M177+N177</f>
        <v>0</v>
      </c>
      <c r="P177" s="291"/>
      <c r="Q177" s="297"/>
    </row>
    <row r="178" spans="1:17" ht="60"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48" hidden="1" x14ac:dyDescent="0.25">
      <c r="A179" s="30">
        <v>3291</v>
      </c>
      <c r="B179" s="43" t="s">
        <v>173</v>
      </c>
      <c r="C179" s="190">
        <f t="shared" si="63"/>
        <v>0</v>
      </c>
      <c r="D179" s="264">
        <v>0</v>
      </c>
      <c r="E179" s="45"/>
      <c r="F179" s="700">
        <f>D179+E179</f>
        <v>0</v>
      </c>
      <c r="G179" s="230"/>
      <c r="H179" s="45"/>
      <c r="I179" s="705">
        <f>G179+H179</f>
        <v>0</v>
      </c>
      <c r="J179" s="264"/>
      <c r="K179" s="45"/>
      <c r="L179" s="700">
        <f>J179+K179</f>
        <v>0</v>
      </c>
      <c r="M179" s="230"/>
      <c r="N179" s="45"/>
      <c r="O179" s="705">
        <f>M179+N179</f>
        <v>0</v>
      </c>
      <c r="P179" s="291"/>
      <c r="Q179" s="297"/>
    </row>
    <row r="180" spans="1:17" ht="60" hidden="1" x14ac:dyDescent="0.25">
      <c r="A180" s="30">
        <v>3292</v>
      </c>
      <c r="B180" s="43" t="s">
        <v>174</v>
      </c>
      <c r="C180" s="190">
        <f t="shared" si="63"/>
        <v>0</v>
      </c>
      <c r="D180" s="264">
        <v>0</v>
      </c>
      <c r="E180" s="45"/>
      <c r="F180" s="700">
        <f>D180+E180</f>
        <v>0</v>
      </c>
      <c r="G180" s="230"/>
      <c r="H180" s="45"/>
      <c r="I180" s="705">
        <f>G180+H180</f>
        <v>0</v>
      </c>
      <c r="J180" s="264"/>
      <c r="K180" s="45"/>
      <c r="L180" s="700">
        <f>J180+K180</f>
        <v>0</v>
      </c>
      <c r="M180" s="230"/>
      <c r="N180" s="45"/>
      <c r="O180" s="705">
        <f>M180+N180</f>
        <v>0</v>
      </c>
      <c r="P180" s="291"/>
      <c r="Q180" s="297"/>
    </row>
    <row r="181" spans="1:17" ht="48" hidden="1" x14ac:dyDescent="0.25">
      <c r="A181" s="30">
        <v>3293</v>
      </c>
      <c r="B181" s="43" t="s">
        <v>175</v>
      </c>
      <c r="C181" s="190">
        <f t="shared" si="63"/>
        <v>0</v>
      </c>
      <c r="D181" s="264">
        <v>0</v>
      </c>
      <c r="E181" s="45"/>
      <c r="F181" s="700">
        <f>D181+E181</f>
        <v>0</v>
      </c>
      <c r="G181" s="230"/>
      <c r="H181" s="45"/>
      <c r="I181" s="705">
        <f>G181+H181</f>
        <v>0</v>
      </c>
      <c r="J181" s="264"/>
      <c r="K181" s="45"/>
      <c r="L181" s="700">
        <f>J181+K181</f>
        <v>0</v>
      </c>
      <c r="M181" s="230"/>
      <c r="N181" s="45"/>
      <c r="O181" s="705">
        <f>M181+N181</f>
        <v>0</v>
      </c>
      <c r="P181" s="291"/>
      <c r="Q181" s="297"/>
    </row>
    <row r="182" spans="1:17" ht="48" hidden="1" x14ac:dyDescent="0.25">
      <c r="A182" s="83">
        <v>3294</v>
      </c>
      <c r="B182" s="43" t="s">
        <v>176</v>
      </c>
      <c r="C182" s="201">
        <f t="shared" si="63"/>
        <v>0</v>
      </c>
      <c r="D182" s="265">
        <v>0</v>
      </c>
      <c r="E182" s="84"/>
      <c r="F182" s="710">
        <f>D182+E182</f>
        <v>0</v>
      </c>
      <c r="G182" s="235"/>
      <c r="H182" s="84"/>
      <c r="I182" s="711">
        <f>G182+H182</f>
        <v>0</v>
      </c>
      <c r="J182" s="265"/>
      <c r="K182" s="84"/>
      <c r="L182" s="710">
        <f>J182+K182</f>
        <v>0</v>
      </c>
      <c r="M182" s="235"/>
      <c r="N182" s="84"/>
      <c r="O182" s="711">
        <f>M182+N182</f>
        <v>0</v>
      </c>
      <c r="P182" s="294"/>
      <c r="Q182" s="297"/>
    </row>
    <row r="183" spans="1:17" ht="36"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36" hidden="1" x14ac:dyDescent="0.25">
      <c r="A184" s="57">
        <v>3310</v>
      </c>
      <c r="B184" s="58" t="s">
        <v>178</v>
      </c>
      <c r="C184" s="195">
        <f t="shared" si="63"/>
        <v>0</v>
      </c>
      <c r="D184" s="261">
        <v>0</v>
      </c>
      <c r="E184" s="77"/>
      <c r="F184" s="706">
        <f>D184+E184</f>
        <v>0</v>
      </c>
      <c r="G184" s="232"/>
      <c r="H184" s="77"/>
      <c r="I184" s="707">
        <f>G184+H184</f>
        <v>0</v>
      </c>
      <c r="J184" s="261"/>
      <c r="K184" s="77"/>
      <c r="L184" s="706">
        <f>J184+K184</f>
        <v>0</v>
      </c>
      <c r="M184" s="232"/>
      <c r="N184" s="77"/>
      <c r="O184" s="707">
        <f>M184+N184</f>
        <v>0</v>
      </c>
      <c r="P184" s="292"/>
      <c r="Q184" s="297"/>
    </row>
    <row r="185" spans="1:17" ht="48" hidden="1" x14ac:dyDescent="0.25">
      <c r="A185" s="27">
        <v>3320</v>
      </c>
      <c r="B185" s="40" t="s">
        <v>179</v>
      </c>
      <c r="C185" s="189">
        <f t="shared" si="63"/>
        <v>0</v>
      </c>
      <c r="D185" s="263">
        <v>0</v>
      </c>
      <c r="E185" s="42"/>
      <c r="F185" s="699">
        <f>D185+E185</f>
        <v>0</v>
      </c>
      <c r="G185" s="220"/>
      <c r="H185" s="42"/>
      <c r="I185" s="703">
        <f>G185+H185</f>
        <v>0</v>
      </c>
      <c r="J185" s="263"/>
      <c r="K185" s="42"/>
      <c r="L185" s="699">
        <f>J185+K185</f>
        <v>0</v>
      </c>
      <c r="M185" s="220"/>
      <c r="N185" s="42"/>
      <c r="O185" s="703">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24" hidden="1" x14ac:dyDescent="0.25">
      <c r="A188" s="1203">
        <v>4240</v>
      </c>
      <c r="B188" s="40" t="s">
        <v>182</v>
      </c>
      <c r="C188" s="189">
        <f t="shared" si="63"/>
        <v>0</v>
      </c>
      <c r="D188" s="263">
        <v>0</v>
      </c>
      <c r="E188" s="42"/>
      <c r="F188" s="699">
        <f>D188+E188</f>
        <v>0</v>
      </c>
      <c r="G188" s="220"/>
      <c r="H188" s="42"/>
      <c r="I188" s="703">
        <f>G188+H188</f>
        <v>0</v>
      </c>
      <c r="J188" s="263"/>
      <c r="K188" s="42"/>
      <c r="L188" s="699">
        <f>J188+K188</f>
        <v>0</v>
      </c>
      <c r="M188" s="220"/>
      <c r="N188" s="42"/>
      <c r="O188" s="703">
        <f>M188+N188</f>
        <v>0</v>
      </c>
      <c r="P188" s="290"/>
      <c r="Q188" s="297"/>
    </row>
    <row r="189" spans="1:17" hidden="1" x14ac:dyDescent="0.25">
      <c r="A189" s="75">
        <v>4250</v>
      </c>
      <c r="B189" s="43" t="s">
        <v>183</v>
      </c>
      <c r="C189" s="190">
        <f t="shared" si="63"/>
        <v>0</v>
      </c>
      <c r="D189" s="264">
        <v>0</v>
      </c>
      <c r="E189" s="45"/>
      <c r="F189" s="700">
        <f>D189+E189</f>
        <v>0</v>
      </c>
      <c r="G189" s="230"/>
      <c r="H189" s="45"/>
      <c r="I189" s="705">
        <f>G189+H189</f>
        <v>0</v>
      </c>
      <c r="J189" s="264"/>
      <c r="K189" s="45"/>
      <c r="L189" s="700">
        <f>J189+K189</f>
        <v>0</v>
      </c>
      <c r="M189" s="230"/>
      <c r="N189" s="45"/>
      <c r="O189" s="705">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v>0</v>
      </c>
      <c r="E192" s="45"/>
      <c r="F192" s="700">
        <f>D192+E192</f>
        <v>0</v>
      </c>
      <c r="G192" s="230"/>
      <c r="H192" s="45"/>
      <c r="I192" s="705">
        <f>G192+H192</f>
        <v>0</v>
      </c>
      <c r="J192" s="264"/>
      <c r="K192" s="45"/>
      <c r="L192" s="700">
        <f>J192+K192</f>
        <v>0</v>
      </c>
      <c r="M192" s="230"/>
      <c r="N192" s="45"/>
      <c r="O192" s="705">
        <f>M192+N192</f>
        <v>0</v>
      </c>
      <c r="P192" s="291"/>
      <c r="Q192" s="297"/>
    </row>
    <row r="193" spans="1:17" s="19" customFormat="1" x14ac:dyDescent="0.25">
      <c r="A193" s="89"/>
      <c r="B193" s="17" t="s">
        <v>187</v>
      </c>
      <c r="C193" s="199">
        <f t="shared" si="63"/>
        <v>454456</v>
      </c>
      <c r="D193" s="136">
        <f t="shared" ref="D193:O193" si="70">SUM(D194,D229,D268)</f>
        <v>469456</v>
      </c>
      <c r="E193" s="275">
        <f t="shared" si="70"/>
        <v>-15000</v>
      </c>
      <c r="F193" s="896">
        <f t="shared" si="70"/>
        <v>454456</v>
      </c>
      <c r="G193" s="226">
        <f t="shared" si="70"/>
        <v>0</v>
      </c>
      <c r="H193" s="275">
        <f t="shared" si="70"/>
        <v>0</v>
      </c>
      <c r="I193" s="896">
        <f t="shared" si="70"/>
        <v>0</v>
      </c>
      <c r="J193" s="136">
        <f t="shared" si="70"/>
        <v>0</v>
      </c>
      <c r="K193" s="69">
        <f t="shared" si="70"/>
        <v>0</v>
      </c>
      <c r="L193" s="171">
        <f t="shared" si="70"/>
        <v>0</v>
      </c>
      <c r="M193" s="226">
        <f t="shared" si="70"/>
        <v>0</v>
      </c>
      <c r="N193" s="69">
        <f t="shared" si="70"/>
        <v>0</v>
      </c>
      <c r="O193" s="157">
        <f t="shared" si="70"/>
        <v>0</v>
      </c>
      <c r="P193" s="316"/>
      <c r="Q193" s="182"/>
    </row>
    <row r="194" spans="1:17" x14ac:dyDescent="0.25">
      <c r="A194" s="70">
        <v>5000</v>
      </c>
      <c r="B194" s="70" t="s">
        <v>188</v>
      </c>
      <c r="C194" s="200">
        <f t="shared" si="63"/>
        <v>454456</v>
      </c>
      <c r="D194" s="137">
        <f t="shared" ref="D194:O194" si="71">D195+D203</f>
        <v>469456</v>
      </c>
      <c r="E194" s="125">
        <f t="shared" si="71"/>
        <v>-15000</v>
      </c>
      <c r="F194" s="897">
        <f t="shared" si="71"/>
        <v>454456</v>
      </c>
      <c r="G194" s="227">
        <f t="shared" si="71"/>
        <v>0</v>
      </c>
      <c r="H194" s="125">
        <f t="shared" si="71"/>
        <v>0</v>
      </c>
      <c r="I194" s="897">
        <f t="shared" si="71"/>
        <v>0</v>
      </c>
      <c r="J194" s="137">
        <f t="shared" si="71"/>
        <v>0</v>
      </c>
      <c r="K194" s="71">
        <f t="shared" si="71"/>
        <v>0</v>
      </c>
      <c r="L194" s="172">
        <f t="shared" si="71"/>
        <v>0</v>
      </c>
      <c r="M194" s="227">
        <f t="shared" si="71"/>
        <v>0</v>
      </c>
      <c r="N194" s="71">
        <f t="shared" si="71"/>
        <v>0</v>
      </c>
      <c r="O194" s="125">
        <f t="shared" si="71"/>
        <v>0</v>
      </c>
      <c r="P194" s="313"/>
      <c r="Q194" s="297"/>
    </row>
    <row r="195" spans="1:17" x14ac:dyDescent="0.25">
      <c r="A195" s="35">
        <v>5100</v>
      </c>
      <c r="B195" s="72" t="s">
        <v>189</v>
      </c>
      <c r="C195" s="188">
        <f t="shared" si="63"/>
        <v>289656</v>
      </c>
      <c r="D195" s="130">
        <f t="shared" ref="D195:O195" si="72">D196+D197+D200+D201+D202</f>
        <v>304656</v>
      </c>
      <c r="E195" s="123">
        <f t="shared" si="72"/>
        <v>-15000</v>
      </c>
      <c r="F195" s="898">
        <f t="shared" si="72"/>
        <v>289656</v>
      </c>
      <c r="G195" s="228">
        <f t="shared" si="72"/>
        <v>0</v>
      </c>
      <c r="H195" s="123">
        <f t="shared" si="72"/>
        <v>0</v>
      </c>
      <c r="I195" s="898">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v>0</v>
      </c>
      <c r="E196" s="42"/>
      <c r="F196" s="699">
        <f>D196+E196</f>
        <v>0</v>
      </c>
      <c r="G196" s="220"/>
      <c r="H196" s="42"/>
      <c r="I196" s="703">
        <f>G196+H196</f>
        <v>0</v>
      </c>
      <c r="J196" s="263"/>
      <c r="K196" s="42"/>
      <c r="L196" s="699">
        <f>J196+K196</f>
        <v>0</v>
      </c>
      <c r="M196" s="220"/>
      <c r="N196" s="42"/>
      <c r="O196" s="703">
        <f>M196+N196</f>
        <v>0</v>
      </c>
      <c r="P196" s="290"/>
      <c r="Q196" s="297"/>
    </row>
    <row r="197" spans="1:17" ht="24" x14ac:dyDescent="0.25">
      <c r="A197" s="75">
        <v>5120</v>
      </c>
      <c r="B197" s="43" t="s">
        <v>191</v>
      </c>
      <c r="C197" s="190">
        <f t="shared" si="63"/>
        <v>289656</v>
      </c>
      <c r="D197" s="132">
        <f t="shared" ref="D197:O197" si="73">D198+D199</f>
        <v>304656</v>
      </c>
      <c r="E197" s="91">
        <f t="shared" si="73"/>
        <v>-15000</v>
      </c>
      <c r="F197" s="899">
        <f t="shared" si="73"/>
        <v>289656</v>
      </c>
      <c r="G197" s="231">
        <f t="shared" si="73"/>
        <v>0</v>
      </c>
      <c r="H197" s="91">
        <f t="shared" si="73"/>
        <v>0</v>
      </c>
      <c r="I197" s="899">
        <f t="shared" si="73"/>
        <v>0</v>
      </c>
      <c r="J197" s="132">
        <f t="shared" si="73"/>
        <v>0</v>
      </c>
      <c r="K197" s="76">
        <f t="shared" si="73"/>
        <v>0</v>
      </c>
      <c r="L197" s="95">
        <f t="shared" si="73"/>
        <v>0</v>
      </c>
      <c r="M197" s="231">
        <f t="shared" si="73"/>
        <v>0</v>
      </c>
      <c r="N197" s="76">
        <f t="shared" si="73"/>
        <v>0</v>
      </c>
      <c r="O197" s="91">
        <f t="shared" si="73"/>
        <v>0</v>
      </c>
      <c r="P197" s="291"/>
      <c r="Q197" s="297"/>
    </row>
    <row r="198" spans="1:17" x14ac:dyDescent="0.25">
      <c r="A198" s="30">
        <v>5121</v>
      </c>
      <c r="B198" s="43" t="s">
        <v>192</v>
      </c>
      <c r="C198" s="190">
        <f t="shared" si="63"/>
        <v>289656</v>
      </c>
      <c r="D198" s="264">
        <v>304656</v>
      </c>
      <c r="E198" s="705">
        <v>-15000</v>
      </c>
      <c r="F198" s="291">
        <f>D198+E198</f>
        <v>289656</v>
      </c>
      <c r="G198" s="230"/>
      <c r="H198" s="705"/>
      <c r="I198" s="291">
        <f>G198+H198</f>
        <v>0</v>
      </c>
      <c r="J198" s="264"/>
      <c r="K198" s="45"/>
      <c r="L198" s="700">
        <f>J198+K198</f>
        <v>0</v>
      </c>
      <c r="M198" s="230"/>
      <c r="N198" s="45"/>
      <c r="O198" s="705">
        <f>M198+N198</f>
        <v>0</v>
      </c>
      <c r="P198" s="291"/>
      <c r="Q198" s="297"/>
    </row>
    <row r="199" spans="1:17" ht="24" hidden="1" x14ac:dyDescent="0.25">
      <c r="A199" s="30">
        <v>5129</v>
      </c>
      <c r="B199" s="43" t="s">
        <v>193</v>
      </c>
      <c r="C199" s="190">
        <f t="shared" si="63"/>
        <v>0</v>
      </c>
      <c r="D199" s="264">
        <v>0</v>
      </c>
      <c r="E199" s="45"/>
      <c r="F199" s="700">
        <f>D199+E199</f>
        <v>0</v>
      </c>
      <c r="G199" s="230"/>
      <c r="H199" s="45"/>
      <c r="I199" s="705">
        <f>G199+H199</f>
        <v>0</v>
      </c>
      <c r="J199" s="264"/>
      <c r="K199" s="45"/>
      <c r="L199" s="700">
        <f>J199+K199</f>
        <v>0</v>
      </c>
      <c r="M199" s="230"/>
      <c r="N199" s="45"/>
      <c r="O199" s="705">
        <f>M199+N199</f>
        <v>0</v>
      </c>
      <c r="P199" s="291"/>
      <c r="Q199" s="297"/>
    </row>
    <row r="200" spans="1:17" hidden="1" x14ac:dyDescent="0.25">
      <c r="A200" s="75">
        <v>5130</v>
      </c>
      <c r="B200" s="43" t="s">
        <v>194</v>
      </c>
      <c r="C200" s="190">
        <f t="shared" si="63"/>
        <v>0</v>
      </c>
      <c r="D200" s="264">
        <v>0</v>
      </c>
      <c r="E200" s="45"/>
      <c r="F200" s="700">
        <f>D200+E200</f>
        <v>0</v>
      </c>
      <c r="G200" s="230"/>
      <c r="H200" s="45"/>
      <c r="I200" s="705">
        <f>G200+H200</f>
        <v>0</v>
      </c>
      <c r="J200" s="264"/>
      <c r="K200" s="45"/>
      <c r="L200" s="700">
        <f>J200+K200</f>
        <v>0</v>
      </c>
      <c r="M200" s="230"/>
      <c r="N200" s="45"/>
      <c r="O200" s="705">
        <f>M200+N200</f>
        <v>0</v>
      </c>
      <c r="P200" s="291"/>
      <c r="Q200" s="297"/>
    </row>
    <row r="201" spans="1:17" hidden="1" x14ac:dyDescent="0.25">
      <c r="A201" s="75">
        <v>5140</v>
      </c>
      <c r="B201" s="43" t="s">
        <v>195</v>
      </c>
      <c r="C201" s="190">
        <f t="shared" si="63"/>
        <v>0</v>
      </c>
      <c r="D201" s="264">
        <v>0</v>
      </c>
      <c r="E201" s="45"/>
      <c r="F201" s="700">
        <f>D201+E201</f>
        <v>0</v>
      </c>
      <c r="G201" s="230"/>
      <c r="H201" s="45"/>
      <c r="I201" s="705">
        <f>G201+H201</f>
        <v>0</v>
      </c>
      <c r="J201" s="264"/>
      <c r="K201" s="45"/>
      <c r="L201" s="700">
        <f>J201+K201</f>
        <v>0</v>
      </c>
      <c r="M201" s="230"/>
      <c r="N201" s="45"/>
      <c r="O201" s="705">
        <f>M201+N201</f>
        <v>0</v>
      </c>
      <c r="P201" s="291"/>
      <c r="Q201" s="297"/>
    </row>
    <row r="202" spans="1:17" ht="24" hidden="1" x14ac:dyDescent="0.25">
      <c r="A202" s="75">
        <v>5170</v>
      </c>
      <c r="B202" s="43" t="s">
        <v>196</v>
      </c>
      <c r="C202" s="190">
        <f t="shared" si="63"/>
        <v>0</v>
      </c>
      <c r="D202" s="264">
        <v>0</v>
      </c>
      <c r="E202" s="45"/>
      <c r="F202" s="700">
        <f>D202+E202</f>
        <v>0</v>
      </c>
      <c r="G202" s="230"/>
      <c r="H202" s="45"/>
      <c r="I202" s="705">
        <f>G202+H202</f>
        <v>0</v>
      </c>
      <c r="J202" s="264"/>
      <c r="K202" s="45"/>
      <c r="L202" s="700">
        <f>J202+K202</f>
        <v>0</v>
      </c>
      <c r="M202" s="230"/>
      <c r="N202" s="45"/>
      <c r="O202" s="705">
        <f>M202+N202</f>
        <v>0</v>
      </c>
      <c r="P202" s="291"/>
      <c r="Q202" s="297"/>
    </row>
    <row r="203" spans="1:17" x14ac:dyDescent="0.25">
      <c r="A203" s="35">
        <v>5200</v>
      </c>
      <c r="B203" s="72" t="s">
        <v>197</v>
      </c>
      <c r="C203" s="188">
        <f t="shared" si="63"/>
        <v>164800</v>
      </c>
      <c r="D203" s="130">
        <f t="shared" ref="D203:O203" si="74">D204+D214+D215+D224+D225+D226+D228</f>
        <v>164800</v>
      </c>
      <c r="E203" s="123">
        <f t="shared" si="74"/>
        <v>0</v>
      </c>
      <c r="F203" s="898">
        <f t="shared" si="74"/>
        <v>164800</v>
      </c>
      <c r="G203" s="228">
        <f t="shared" si="74"/>
        <v>0</v>
      </c>
      <c r="H203" s="123">
        <f t="shared" si="74"/>
        <v>0</v>
      </c>
      <c r="I203" s="898">
        <f t="shared" si="74"/>
        <v>0</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v>0</v>
      </c>
      <c r="E205" s="42"/>
      <c r="F205" s="699">
        <f t="shared" ref="F205:F214" si="76">D205+E205</f>
        <v>0</v>
      </c>
      <c r="G205" s="220"/>
      <c r="H205" s="42"/>
      <c r="I205" s="703">
        <f t="shared" ref="I205:I214" si="77">G205+H205</f>
        <v>0</v>
      </c>
      <c r="J205" s="263"/>
      <c r="K205" s="42"/>
      <c r="L205" s="699">
        <f t="shared" ref="L205:L214" si="78">J205+K205</f>
        <v>0</v>
      </c>
      <c r="M205" s="220"/>
      <c r="N205" s="42"/>
      <c r="O205" s="703">
        <f t="shared" ref="O205:O214" si="79">M205+N205</f>
        <v>0</v>
      </c>
      <c r="P205" s="290"/>
      <c r="Q205" s="297"/>
    </row>
    <row r="206" spans="1:17" hidden="1" x14ac:dyDescent="0.25">
      <c r="A206" s="30">
        <v>5212</v>
      </c>
      <c r="B206" s="43" t="s">
        <v>200</v>
      </c>
      <c r="C206" s="190">
        <f t="shared" si="63"/>
        <v>0</v>
      </c>
      <c r="D206" s="264">
        <v>0</v>
      </c>
      <c r="E206" s="45"/>
      <c r="F206" s="700">
        <f t="shared" si="76"/>
        <v>0</v>
      </c>
      <c r="G206" s="230"/>
      <c r="H206" s="45"/>
      <c r="I206" s="705">
        <f t="shared" si="77"/>
        <v>0</v>
      </c>
      <c r="J206" s="264"/>
      <c r="K206" s="45"/>
      <c r="L206" s="700">
        <f t="shared" si="78"/>
        <v>0</v>
      </c>
      <c r="M206" s="230"/>
      <c r="N206" s="45"/>
      <c r="O206" s="705">
        <f t="shared" si="79"/>
        <v>0</v>
      </c>
      <c r="P206" s="291"/>
      <c r="Q206" s="297"/>
    </row>
    <row r="207" spans="1:17" hidden="1" x14ac:dyDescent="0.25">
      <c r="A207" s="30">
        <v>5213</v>
      </c>
      <c r="B207" s="43" t="s">
        <v>201</v>
      </c>
      <c r="C207" s="190">
        <f t="shared" si="63"/>
        <v>0</v>
      </c>
      <c r="D207" s="264">
        <v>0</v>
      </c>
      <c r="E207" s="45"/>
      <c r="F207" s="700">
        <f t="shared" si="76"/>
        <v>0</v>
      </c>
      <c r="G207" s="230"/>
      <c r="H207" s="45"/>
      <c r="I207" s="705">
        <f t="shared" si="77"/>
        <v>0</v>
      </c>
      <c r="J207" s="264"/>
      <c r="K207" s="45"/>
      <c r="L207" s="700">
        <f t="shared" si="78"/>
        <v>0</v>
      </c>
      <c r="M207" s="230"/>
      <c r="N207" s="45"/>
      <c r="O207" s="705">
        <f t="shared" si="79"/>
        <v>0</v>
      </c>
      <c r="P207" s="291"/>
      <c r="Q207" s="297"/>
    </row>
    <row r="208" spans="1:17" hidden="1" x14ac:dyDescent="0.25">
      <c r="A208" s="30">
        <v>5214</v>
      </c>
      <c r="B208" s="43" t="s">
        <v>202</v>
      </c>
      <c r="C208" s="190">
        <f t="shared" si="63"/>
        <v>0</v>
      </c>
      <c r="D208" s="264">
        <v>0</v>
      </c>
      <c r="E208" s="45"/>
      <c r="F208" s="700">
        <f t="shared" si="76"/>
        <v>0</v>
      </c>
      <c r="G208" s="230"/>
      <c r="H208" s="45"/>
      <c r="I208" s="705">
        <f t="shared" si="77"/>
        <v>0</v>
      </c>
      <c r="J208" s="264"/>
      <c r="K208" s="45"/>
      <c r="L208" s="700">
        <f t="shared" si="78"/>
        <v>0</v>
      </c>
      <c r="M208" s="230"/>
      <c r="N208" s="45"/>
      <c r="O208" s="705">
        <f t="shared" si="79"/>
        <v>0</v>
      </c>
      <c r="P208" s="291"/>
      <c r="Q208" s="297"/>
    </row>
    <row r="209" spans="1:17" hidden="1" x14ac:dyDescent="0.25">
      <c r="A209" s="30">
        <v>5215</v>
      </c>
      <c r="B209" s="43" t="s">
        <v>203</v>
      </c>
      <c r="C209" s="190">
        <f t="shared" si="63"/>
        <v>0</v>
      </c>
      <c r="D209" s="264">
        <v>0</v>
      </c>
      <c r="E209" s="45"/>
      <c r="F209" s="700">
        <f t="shared" si="76"/>
        <v>0</v>
      </c>
      <c r="G209" s="230"/>
      <c r="H209" s="45"/>
      <c r="I209" s="705">
        <f t="shared" si="77"/>
        <v>0</v>
      </c>
      <c r="J209" s="264"/>
      <c r="K209" s="45"/>
      <c r="L209" s="700">
        <f t="shared" si="78"/>
        <v>0</v>
      </c>
      <c r="M209" s="230"/>
      <c r="N209" s="45"/>
      <c r="O209" s="705">
        <f t="shared" si="79"/>
        <v>0</v>
      </c>
      <c r="P209" s="291"/>
      <c r="Q209" s="297"/>
    </row>
    <row r="210" spans="1:17" hidden="1" x14ac:dyDescent="0.25">
      <c r="A210" s="30">
        <v>5216</v>
      </c>
      <c r="B210" s="43" t="s">
        <v>204</v>
      </c>
      <c r="C210" s="190">
        <f t="shared" si="63"/>
        <v>0</v>
      </c>
      <c r="D210" s="264">
        <v>0</v>
      </c>
      <c r="E210" s="45"/>
      <c r="F210" s="700">
        <f t="shared" si="76"/>
        <v>0</v>
      </c>
      <c r="G210" s="230"/>
      <c r="H210" s="45"/>
      <c r="I210" s="705">
        <f t="shared" si="77"/>
        <v>0</v>
      </c>
      <c r="J210" s="264"/>
      <c r="K210" s="45"/>
      <c r="L210" s="700">
        <f t="shared" si="78"/>
        <v>0</v>
      </c>
      <c r="M210" s="230"/>
      <c r="N210" s="45"/>
      <c r="O210" s="705">
        <f t="shared" si="79"/>
        <v>0</v>
      </c>
      <c r="P210" s="291"/>
      <c r="Q210" s="297"/>
    </row>
    <row r="211" spans="1:17" hidden="1" x14ac:dyDescent="0.25">
      <c r="A211" s="30">
        <v>5217</v>
      </c>
      <c r="B211" s="43" t="s">
        <v>205</v>
      </c>
      <c r="C211" s="190">
        <f t="shared" si="63"/>
        <v>0</v>
      </c>
      <c r="D211" s="264">
        <v>0</v>
      </c>
      <c r="E211" s="45"/>
      <c r="F211" s="700">
        <f t="shared" si="76"/>
        <v>0</v>
      </c>
      <c r="G211" s="230"/>
      <c r="H211" s="45"/>
      <c r="I211" s="705">
        <f t="shared" si="77"/>
        <v>0</v>
      </c>
      <c r="J211" s="264"/>
      <c r="K211" s="45"/>
      <c r="L211" s="700">
        <f t="shared" si="78"/>
        <v>0</v>
      </c>
      <c r="M211" s="230"/>
      <c r="N211" s="45"/>
      <c r="O211" s="705">
        <f t="shared" si="79"/>
        <v>0</v>
      </c>
      <c r="P211" s="291"/>
      <c r="Q211" s="297"/>
    </row>
    <row r="212" spans="1:17" hidden="1" x14ac:dyDescent="0.25">
      <c r="A212" s="30">
        <v>5218</v>
      </c>
      <c r="B212" s="43" t="s">
        <v>206</v>
      </c>
      <c r="C212" s="190">
        <f t="shared" si="63"/>
        <v>0</v>
      </c>
      <c r="D212" s="264">
        <v>0</v>
      </c>
      <c r="E212" s="45"/>
      <c r="F212" s="700">
        <f t="shared" si="76"/>
        <v>0</v>
      </c>
      <c r="G212" s="230"/>
      <c r="H212" s="45"/>
      <c r="I212" s="705">
        <f t="shared" si="77"/>
        <v>0</v>
      </c>
      <c r="J212" s="264"/>
      <c r="K212" s="45"/>
      <c r="L212" s="700">
        <f t="shared" si="78"/>
        <v>0</v>
      </c>
      <c r="M212" s="230"/>
      <c r="N212" s="45"/>
      <c r="O212" s="705">
        <f t="shared" si="79"/>
        <v>0</v>
      </c>
      <c r="P212" s="291"/>
      <c r="Q212" s="297"/>
    </row>
    <row r="213" spans="1:17" hidden="1" x14ac:dyDescent="0.25">
      <c r="A213" s="30">
        <v>5219</v>
      </c>
      <c r="B213" s="43" t="s">
        <v>207</v>
      </c>
      <c r="C213" s="190">
        <f t="shared" si="63"/>
        <v>0</v>
      </c>
      <c r="D213" s="264">
        <v>0</v>
      </c>
      <c r="E213" s="45"/>
      <c r="F213" s="700">
        <f t="shared" si="76"/>
        <v>0</v>
      </c>
      <c r="G213" s="230"/>
      <c r="H213" s="45"/>
      <c r="I213" s="705">
        <f t="shared" si="77"/>
        <v>0</v>
      </c>
      <c r="J213" s="264"/>
      <c r="K213" s="45"/>
      <c r="L213" s="700">
        <f t="shared" si="78"/>
        <v>0</v>
      </c>
      <c r="M213" s="230"/>
      <c r="N213" s="45"/>
      <c r="O213" s="705">
        <f t="shared" si="79"/>
        <v>0</v>
      </c>
      <c r="P213" s="291"/>
      <c r="Q213" s="297"/>
    </row>
    <row r="214" spans="1:17" ht="13.5" hidden="1" customHeight="1" x14ac:dyDescent="0.25">
      <c r="A214" s="75">
        <v>5220</v>
      </c>
      <c r="B214" s="43" t="s">
        <v>208</v>
      </c>
      <c r="C214" s="190">
        <f t="shared" si="63"/>
        <v>0</v>
      </c>
      <c r="D214" s="264">
        <v>0</v>
      </c>
      <c r="E214" s="45"/>
      <c r="F214" s="700">
        <f t="shared" si="76"/>
        <v>0</v>
      </c>
      <c r="G214" s="230"/>
      <c r="H214" s="45"/>
      <c r="I214" s="705">
        <f t="shared" si="77"/>
        <v>0</v>
      </c>
      <c r="J214" s="264"/>
      <c r="K214" s="45"/>
      <c r="L214" s="700">
        <f t="shared" si="78"/>
        <v>0</v>
      </c>
      <c r="M214" s="230"/>
      <c r="N214" s="45"/>
      <c r="O214" s="705">
        <f t="shared" si="79"/>
        <v>0</v>
      </c>
      <c r="P214" s="291"/>
      <c r="Q214" s="297"/>
    </row>
    <row r="215" spans="1:17" x14ac:dyDescent="0.25">
      <c r="A215" s="75">
        <v>5230</v>
      </c>
      <c r="B215" s="43" t="s">
        <v>209</v>
      </c>
      <c r="C215" s="190">
        <f t="shared" si="63"/>
        <v>154800</v>
      </c>
      <c r="D215" s="132">
        <f t="shared" ref="D215:O215" si="80">SUM(D216:D223)</f>
        <v>154800</v>
      </c>
      <c r="E215" s="91">
        <f t="shared" si="80"/>
        <v>0</v>
      </c>
      <c r="F215" s="899">
        <f t="shared" si="80"/>
        <v>154800</v>
      </c>
      <c r="G215" s="231">
        <f t="shared" si="80"/>
        <v>0</v>
      </c>
      <c r="H215" s="91">
        <f t="shared" si="80"/>
        <v>0</v>
      </c>
      <c r="I215" s="899">
        <f t="shared" si="80"/>
        <v>0</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v>0</v>
      </c>
      <c r="E216" s="45"/>
      <c r="F216" s="700">
        <f t="shared" ref="F216:F225" si="81">D216+E216</f>
        <v>0</v>
      </c>
      <c r="G216" s="230"/>
      <c r="H216" s="45"/>
      <c r="I216" s="705">
        <f t="shared" ref="I216:I225" si="82">G216+H216</f>
        <v>0</v>
      </c>
      <c r="J216" s="264"/>
      <c r="K216" s="45"/>
      <c r="L216" s="700">
        <f t="shared" ref="L216:L225" si="83">J216+K216</f>
        <v>0</v>
      </c>
      <c r="M216" s="230"/>
      <c r="N216" s="45"/>
      <c r="O216" s="705">
        <f t="shared" ref="O216:O225" si="84">M216+N216</f>
        <v>0</v>
      </c>
      <c r="P216" s="291"/>
      <c r="Q216" s="297"/>
    </row>
    <row r="217" spans="1:17" hidden="1" x14ac:dyDescent="0.25">
      <c r="A217" s="30">
        <v>5232</v>
      </c>
      <c r="B217" s="43" t="s">
        <v>211</v>
      </c>
      <c r="C217" s="190">
        <f t="shared" si="63"/>
        <v>0</v>
      </c>
      <c r="D217" s="264">
        <v>0</v>
      </c>
      <c r="E217" s="45"/>
      <c r="F217" s="700">
        <f t="shared" si="81"/>
        <v>0</v>
      </c>
      <c r="G217" s="230"/>
      <c r="H217" s="45"/>
      <c r="I217" s="705">
        <f t="shared" si="82"/>
        <v>0</v>
      </c>
      <c r="J217" s="264"/>
      <c r="K217" s="45"/>
      <c r="L217" s="700">
        <f t="shared" si="83"/>
        <v>0</v>
      </c>
      <c r="M217" s="230"/>
      <c r="N217" s="45"/>
      <c r="O217" s="705">
        <f t="shared" si="84"/>
        <v>0</v>
      </c>
      <c r="P217" s="291"/>
      <c r="Q217" s="297"/>
    </row>
    <row r="218" spans="1:17" hidden="1" x14ac:dyDescent="0.25">
      <c r="A218" s="30">
        <v>5233</v>
      </c>
      <c r="B218" s="43" t="s">
        <v>212</v>
      </c>
      <c r="C218" s="190">
        <f t="shared" si="63"/>
        <v>0</v>
      </c>
      <c r="D218" s="264">
        <v>0</v>
      </c>
      <c r="E218" s="45"/>
      <c r="F218" s="700">
        <f t="shared" si="81"/>
        <v>0</v>
      </c>
      <c r="G218" s="230"/>
      <c r="H218" s="45"/>
      <c r="I218" s="705">
        <f t="shared" si="82"/>
        <v>0</v>
      </c>
      <c r="J218" s="264"/>
      <c r="K218" s="45"/>
      <c r="L218" s="700">
        <f t="shared" si="83"/>
        <v>0</v>
      </c>
      <c r="M218" s="230"/>
      <c r="N218" s="45"/>
      <c r="O218" s="705">
        <f t="shared" si="84"/>
        <v>0</v>
      </c>
      <c r="P218" s="291"/>
      <c r="Q218" s="297"/>
    </row>
    <row r="219" spans="1:17" hidden="1" x14ac:dyDescent="0.25">
      <c r="A219" s="30">
        <v>5234</v>
      </c>
      <c r="B219" s="43" t="s">
        <v>213</v>
      </c>
      <c r="C219" s="190">
        <f t="shared" si="63"/>
        <v>0</v>
      </c>
      <c r="D219" s="264">
        <v>0</v>
      </c>
      <c r="E219" s="45"/>
      <c r="F219" s="700">
        <f t="shared" si="81"/>
        <v>0</v>
      </c>
      <c r="G219" s="230"/>
      <c r="H219" s="45"/>
      <c r="I219" s="705">
        <f t="shared" si="82"/>
        <v>0</v>
      </c>
      <c r="J219" s="264"/>
      <c r="K219" s="45"/>
      <c r="L219" s="700">
        <f t="shared" si="83"/>
        <v>0</v>
      </c>
      <c r="M219" s="230"/>
      <c r="N219" s="45"/>
      <c r="O219" s="705">
        <f t="shared" si="84"/>
        <v>0</v>
      </c>
      <c r="P219" s="291"/>
      <c r="Q219" s="297"/>
    </row>
    <row r="220" spans="1:17" ht="14.25" hidden="1" customHeight="1" x14ac:dyDescent="0.25">
      <c r="A220" s="30">
        <v>5236</v>
      </c>
      <c r="B220" s="43" t="s">
        <v>214</v>
      </c>
      <c r="C220" s="190">
        <f t="shared" si="63"/>
        <v>0</v>
      </c>
      <c r="D220" s="264">
        <v>0</v>
      </c>
      <c r="E220" s="45"/>
      <c r="F220" s="700">
        <f t="shared" si="81"/>
        <v>0</v>
      </c>
      <c r="G220" s="230"/>
      <c r="H220" s="45"/>
      <c r="I220" s="705">
        <f t="shared" si="82"/>
        <v>0</v>
      </c>
      <c r="J220" s="264"/>
      <c r="K220" s="45"/>
      <c r="L220" s="700">
        <f t="shared" si="83"/>
        <v>0</v>
      </c>
      <c r="M220" s="230"/>
      <c r="N220" s="45"/>
      <c r="O220" s="705">
        <f t="shared" si="84"/>
        <v>0</v>
      </c>
      <c r="P220" s="291"/>
      <c r="Q220" s="297"/>
    </row>
    <row r="221" spans="1:17" ht="14.25" hidden="1" customHeight="1" x14ac:dyDescent="0.25">
      <c r="A221" s="30">
        <v>5237</v>
      </c>
      <c r="B221" s="43" t="s">
        <v>215</v>
      </c>
      <c r="C221" s="190">
        <f t="shared" si="63"/>
        <v>0</v>
      </c>
      <c r="D221" s="264">
        <v>0</v>
      </c>
      <c r="E221" s="45"/>
      <c r="F221" s="700">
        <f t="shared" si="81"/>
        <v>0</v>
      </c>
      <c r="G221" s="230"/>
      <c r="H221" s="45"/>
      <c r="I221" s="705">
        <f t="shared" si="82"/>
        <v>0</v>
      </c>
      <c r="J221" s="264"/>
      <c r="K221" s="45"/>
      <c r="L221" s="700">
        <f t="shared" si="83"/>
        <v>0</v>
      </c>
      <c r="M221" s="230"/>
      <c r="N221" s="45"/>
      <c r="O221" s="705">
        <f t="shared" si="84"/>
        <v>0</v>
      </c>
      <c r="P221" s="291"/>
      <c r="Q221" s="297"/>
    </row>
    <row r="222" spans="1:17" x14ac:dyDescent="0.25">
      <c r="A222" s="30">
        <v>5238</v>
      </c>
      <c r="B222" s="43" t="s">
        <v>216</v>
      </c>
      <c r="C222" s="190">
        <f t="shared" si="63"/>
        <v>25000</v>
      </c>
      <c r="D222" s="264">
        <v>25000</v>
      </c>
      <c r="E222" s="705"/>
      <c r="F222" s="291">
        <f t="shared" si="81"/>
        <v>25000</v>
      </c>
      <c r="G222" s="230"/>
      <c r="H222" s="705"/>
      <c r="I222" s="291">
        <f t="shared" si="82"/>
        <v>0</v>
      </c>
      <c r="J222" s="264"/>
      <c r="K222" s="45"/>
      <c r="L222" s="700">
        <f t="shared" si="83"/>
        <v>0</v>
      </c>
      <c r="M222" s="230"/>
      <c r="N222" s="45"/>
      <c r="O222" s="705">
        <f t="shared" si="84"/>
        <v>0</v>
      </c>
      <c r="P222" s="291"/>
      <c r="Q222" s="297"/>
    </row>
    <row r="223" spans="1:17" x14ac:dyDescent="0.25">
      <c r="A223" s="30">
        <v>5239</v>
      </c>
      <c r="B223" s="43" t="s">
        <v>217</v>
      </c>
      <c r="C223" s="190">
        <f t="shared" si="63"/>
        <v>129800</v>
      </c>
      <c r="D223" s="264">
        <f>142000-12200</f>
        <v>129800</v>
      </c>
      <c r="E223" s="705"/>
      <c r="F223" s="291">
        <f t="shared" si="81"/>
        <v>129800</v>
      </c>
      <c r="G223" s="230"/>
      <c r="H223" s="705"/>
      <c r="I223" s="291">
        <f t="shared" si="82"/>
        <v>0</v>
      </c>
      <c r="J223" s="264"/>
      <c r="K223" s="45"/>
      <c r="L223" s="700">
        <f t="shared" si="83"/>
        <v>0</v>
      </c>
      <c r="M223" s="230"/>
      <c r="N223" s="45"/>
      <c r="O223" s="705">
        <f t="shared" si="84"/>
        <v>0</v>
      </c>
      <c r="P223" s="291"/>
      <c r="Q223" s="297"/>
    </row>
    <row r="224" spans="1:17" ht="24" x14ac:dyDescent="0.25">
      <c r="A224" s="75">
        <v>5240</v>
      </c>
      <c r="B224" s="43" t="s">
        <v>218</v>
      </c>
      <c r="C224" s="190">
        <f t="shared" si="63"/>
        <v>10000</v>
      </c>
      <c r="D224" s="264">
        <v>10000</v>
      </c>
      <c r="E224" s="705"/>
      <c r="F224" s="291">
        <f t="shared" si="81"/>
        <v>10000</v>
      </c>
      <c r="G224" s="230"/>
      <c r="H224" s="705"/>
      <c r="I224" s="291">
        <f t="shared" si="82"/>
        <v>0</v>
      </c>
      <c r="J224" s="264"/>
      <c r="K224" s="45"/>
      <c r="L224" s="700">
        <f t="shared" si="83"/>
        <v>0</v>
      </c>
      <c r="M224" s="230"/>
      <c r="N224" s="45"/>
      <c r="O224" s="705">
        <f t="shared" si="84"/>
        <v>0</v>
      </c>
      <c r="P224" s="291"/>
      <c r="Q224" s="297"/>
    </row>
    <row r="225" spans="1:17" hidden="1" x14ac:dyDescent="0.25">
      <c r="A225" s="75">
        <v>5250</v>
      </c>
      <c r="B225" s="43" t="s">
        <v>219</v>
      </c>
      <c r="C225" s="190">
        <f t="shared" si="63"/>
        <v>0</v>
      </c>
      <c r="D225" s="264"/>
      <c r="E225" s="45"/>
      <c r="F225" s="700">
        <f t="shared" si="81"/>
        <v>0</v>
      </c>
      <c r="G225" s="230"/>
      <c r="H225" s="45"/>
      <c r="I225" s="705">
        <f t="shared" si="82"/>
        <v>0</v>
      </c>
      <c r="J225" s="264"/>
      <c r="K225" s="45"/>
      <c r="L225" s="700">
        <f t="shared" si="83"/>
        <v>0</v>
      </c>
      <c r="M225" s="230"/>
      <c r="N225" s="45"/>
      <c r="O225" s="705">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idden="1" x14ac:dyDescent="0.25">
      <c r="A227" s="30">
        <v>5269</v>
      </c>
      <c r="B227" s="43" t="s">
        <v>221</v>
      </c>
      <c r="C227" s="190">
        <f t="shared" si="63"/>
        <v>0</v>
      </c>
      <c r="D227" s="264">
        <v>0</v>
      </c>
      <c r="E227" s="45"/>
      <c r="F227" s="700">
        <f>D227+E227</f>
        <v>0</v>
      </c>
      <c r="G227" s="230"/>
      <c r="H227" s="45"/>
      <c r="I227" s="705">
        <f>G227+H227</f>
        <v>0</v>
      </c>
      <c r="J227" s="264"/>
      <c r="K227" s="45"/>
      <c r="L227" s="700">
        <f>J227+K227</f>
        <v>0</v>
      </c>
      <c r="M227" s="230"/>
      <c r="N227" s="45"/>
      <c r="O227" s="705">
        <f>M227+N227</f>
        <v>0</v>
      </c>
      <c r="P227" s="291"/>
      <c r="Q227" s="297"/>
    </row>
    <row r="228" spans="1:17" hidden="1" x14ac:dyDescent="0.25">
      <c r="A228" s="73">
        <v>5270</v>
      </c>
      <c r="B228" s="58" t="s">
        <v>222</v>
      </c>
      <c r="C228" s="195">
        <f t="shared" si="63"/>
        <v>0</v>
      </c>
      <c r="D228" s="261">
        <v>0</v>
      </c>
      <c r="E228" s="77"/>
      <c r="F228" s="706">
        <f>D228+E228</f>
        <v>0</v>
      </c>
      <c r="G228" s="232"/>
      <c r="H228" s="77"/>
      <c r="I228" s="707">
        <f>G228+H228</f>
        <v>0</v>
      </c>
      <c r="J228" s="261"/>
      <c r="K228" s="77"/>
      <c r="L228" s="706">
        <f>J228+K228</f>
        <v>0</v>
      </c>
      <c r="M228" s="232"/>
      <c r="N228" s="77"/>
      <c r="O228" s="707">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idden="1" x14ac:dyDescent="0.25">
      <c r="A231" s="1203">
        <v>6220</v>
      </c>
      <c r="B231" s="40" t="s">
        <v>225</v>
      </c>
      <c r="C231" s="189">
        <f t="shared" si="63"/>
        <v>0</v>
      </c>
      <c r="D231" s="263">
        <v>0</v>
      </c>
      <c r="E231" s="42"/>
      <c r="F231" s="699">
        <f>D231+E231</f>
        <v>0</v>
      </c>
      <c r="G231" s="220"/>
      <c r="H231" s="42"/>
      <c r="I231" s="703">
        <f>G231+H231</f>
        <v>0</v>
      </c>
      <c r="J231" s="263"/>
      <c r="K231" s="42"/>
      <c r="L231" s="699">
        <f>J231+K231</f>
        <v>0</v>
      </c>
      <c r="M231" s="220"/>
      <c r="N231" s="42"/>
      <c r="O231" s="703">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idden="1" x14ac:dyDescent="0.25">
      <c r="A233" s="30">
        <v>6239</v>
      </c>
      <c r="B233" s="40" t="s">
        <v>227</v>
      </c>
      <c r="C233" s="190">
        <f t="shared" si="63"/>
        <v>0</v>
      </c>
      <c r="D233" s="263">
        <v>0</v>
      </c>
      <c r="E233" s="42"/>
      <c r="F233" s="699">
        <f>D233+E233</f>
        <v>0</v>
      </c>
      <c r="G233" s="220"/>
      <c r="H233" s="42"/>
      <c r="I233" s="703">
        <f>G233+H233</f>
        <v>0</v>
      </c>
      <c r="J233" s="263"/>
      <c r="K233" s="42"/>
      <c r="L233" s="699">
        <f>J233+K233</f>
        <v>0</v>
      </c>
      <c r="M233" s="220"/>
      <c r="N233" s="42"/>
      <c r="O233" s="703">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v>0</v>
      </c>
      <c r="E235" s="45"/>
      <c r="F235" s="700">
        <f>D235+E235</f>
        <v>0</v>
      </c>
      <c r="G235" s="230"/>
      <c r="H235" s="45"/>
      <c r="I235" s="705">
        <f>G235+H235</f>
        <v>0</v>
      </c>
      <c r="J235" s="264"/>
      <c r="K235" s="45"/>
      <c r="L235" s="700">
        <f>J235+K235</f>
        <v>0</v>
      </c>
      <c r="M235" s="230"/>
      <c r="N235" s="45"/>
      <c r="O235" s="705">
        <f>M235+N235</f>
        <v>0</v>
      </c>
      <c r="P235" s="291"/>
      <c r="Q235" s="297"/>
    </row>
    <row r="236" spans="1:17" hidden="1" x14ac:dyDescent="0.25">
      <c r="A236" s="30">
        <v>6242</v>
      </c>
      <c r="B236" s="43" t="s">
        <v>230</v>
      </c>
      <c r="C236" s="190">
        <f t="shared" si="63"/>
        <v>0</v>
      </c>
      <c r="D236" s="264">
        <v>0</v>
      </c>
      <c r="E236" s="45"/>
      <c r="F236" s="700">
        <f>D236+E236</f>
        <v>0</v>
      </c>
      <c r="G236" s="230"/>
      <c r="H236" s="45"/>
      <c r="I236" s="705">
        <f>G236+H236</f>
        <v>0</v>
      </c>
      <c r="J236" s="264"/>
      <c r="K236" s="45"/>
      <c r="L236" s="700">
        <f>J236+K236</f>
        <v>0</v>
      </c>
      <c r="M236" s="230"/>
      <c r="N236" s="45"/>
      <c r="O236" s="705">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v>0</v>
      </c>
      <c r="E238" s="45"/>
      <c r="F238" s="700">
        <f t="shared" ref="F238:F244" si="91">D238+E238</f>
        <v>0</v>
      </c>
      <c r="G238" s="230"/>
      <c r="H238" s="45"/>
      <c r="I238" s="705">
        <f t="shared" ref="I238:I244" si="92">G238+H238</f>
        <v>0</v>
      </c>
      <c r="J238" s="264"/>
      <c r="K238" s="45"/>
      <c r="L238" s="700">
        <f t="shared" ref="L238:L244" si="93">J238+K238</f>
        <v>0</v>
      </c>
      <c r="M238" s="230"/>
      <c r="N238" s="45"/>
      <c r="O238" s="705">
        <f t="shared" ref="O238:O244" si="94">M238+N238</f>
        <v>0</v>
      </c>
      <c r="P238" s="291"/>
      <c r="Q238" s="297"/>
    </row>
    <row r="239" spans="1:17" ht="14.25" hidden="1" customHeight="1" x14ac:dyDescent="0.25">
      <c r="A239" s="30">
        <v>6253</v>
      </c>
      <c r="B239" s="43" t="s">
        <v>233</v>
      </c>
      <c r="C239" s="190">
        <f t="shared" si="63"/>
        <v>0</v>
      </c>
      <c r="D239" s="264">
        <v>0</v>
      </c>
      <c r="E239" s="45"/>
      <c r="F239" s="700">
        <f t="shared" si="91"/>
        <v>0</v>
      </c>
      <c r="G239" s="230"/>
      <c r="H239" s="45"/>
      <c r="I239" s="705">
        <f t="shared" si="92"/>
        <v>0</v>
      </c>
      <c r="J239" s="264"/>
      <c r="K239" s="45"/>
      <c r="L239" s="700">
        <f t="shared" si="93"/>
        <v>0</v>
      </c>
      <c r="M239" s="230"/>
      <c r="N239" s="45"/>
      <c r="O239" s="705">
        <f t="shared" si="94"/>
        <v>0</v>
      </c>
      <c r="P239" s="291"/>
      <c r="Q239" s="297"/>
    </row>
    <row r="240" spans="1:17" ht="24" hidden="1" x14ac:dyDescent="0.25">
      <c r="A240" s="30">
        <v>6254</v>
      </c>
      <c r="B240" s="43" t="s">
        <v>234</v>
      </c>
      <c r="C240" s="190">
        <f t="shared" si="63"/>
        <v>0</v>
      </c>
      <c r="D240" s="264">
        <v>0</v>
      </c>
      <c r="E240" s="45"/>
      <c r="F240" s="700">
        <f t="shared" si="91"/>
        <v>0</v>
      </c>
      <c r="G240" s="230"/>
      <c r="H240" s="45"/>
      <c r="I240" s="705">
        <f t="shared" si="92"/>
        <v>0</v>
      </c>
      <c r="J240" s="264"/>
      <c r="K240" s="45"/>
      <c r="L240" s="700">
        <f t="shared" si="93"/>
        <v>0</v>
      </c>
      <c r="M240" s="230"/>
      <c r="N240" s="45"/>
      <c r="O240" s="705">
        <f t="shared" si="94"/>
        <v>0</v>
      </c>
      <c r="P240" s="291"/>
      <c r="Q240" s="297"/>
    </row>
    <row r="241" spans="1:17" ht="24" hidden="1" x14ac:dyDescent="0.25">
      <c r="A241" s="30">
        <v>6255</v>
      </c>
      <c r="B241" s="43" t="s">
        <v>235</v>
      </c>
      <c r="C241" s="190">
        <f t="shared" ref="C241:C296" si="95">SUM(F241,I241,L241,O241)</f>
        <v>0</v>
      </c>
      <c r="D241" s="264">
        <v>0</v>
      </c>
      <c r="E241" s="45"/>
      <c r="F241" s="700">
        <f t="shared" si="91"/>
        <v>0</v>
      </c>
      <c r="G241" s="230"/>
      <c r="H241" s="45"/>
      <c r="I241" s="705">
        <f t="shared" si="92"/>
        <v>0</v>
      </c>
      <c r="J241" s="264"/>
      <c r="K241" s="45"/>
      <c r="L241" s="700">
        <f t="shared" si="93"/>
        <v>0</v>
      </c>
      <c r="M241" s="230"/>
      <c r="N241" s="45"/>
      <c r="O241" s="705">
        <f t="shared" si="94"/>
        <v>0</v>
      </c>
      <c r="P241" s="291"/>
      <c r="Q241" s="297"/>
    </row>
    <row r="242" spans="1:17" hidden="1" x14ac:dyDescent="0.25">
      <c r="A242" s="30">
        <v>6259</v>
      </c>
      <c r="B242" s="43" t="s">
        <v>236</v>
      </c>
      <c r="C242" s="190">
        <f t="shared" si="95"/>
        <v>0</v>
      </c>
      <c r="D242" s="264">
        <v>0</v>
      </c>
      <c r="E242" s="45"/>
      <c r="F242" s="700">
        <f t="shared" si="91"/>
        <v>0</v>
      </c>
      <c r="G242" s="230"/>
      <c r="H242" s="45"/>
      <c r="I242" s="705">
        <f t="shared" si="92"/>
        <v>0</v>
      </c>
      <c r="J242" s="264"/>
      <c r="K242" s="45"/>
      <c r="L242" s="700">
        <f t="shared" si="93"/>
        <v>0</v>
      </c>
      <c r="M242" s="230"/>
      <c r="N242" s="45"/>
      <c r="O242" s="705">
        <f t="shared" si="94"/>
        <v>0</v>
      </c>
      <c r="P242" s="291"/>
      <c r="Q242" s="297"/>
    </row>
    <row r="243" spans="1:17" ht="24" hidden="1" x14ac:dyDescent="0.25">
      <c r="A243" s="75">
        <v>6260</v>
      </c>
      <c r="B243" s="43" t="s">
        <v>237</v>
      </c>
      <c r="C243" s="190">
        <f t="shared" si="95"/>
        <v>0</v>
      </c>
      <c r="D243" s="264">
        <v>0</v>
      </c>
      <c r="E243" s="45"/>
      <c r="F243" s="700">
        <f t="shared" si="91"/>
        <v>0</v>
      </c>
      <c r="G243" s="230"/>
      <c r="H243" s="45"/>
      <c r="I243" s="705">
        <f t="shared" si="92"/>
        <v>0</v>
      </c>
      <c r="J243" s="264"/>
      <c r="K243" s="45"/>
      <c r="L243" s="700">
        <f t="shared" si="93"/>
        <v>0</v>
      </c>
      <c r="M243" s="230"/>
      <c r="N243" s="45"/>
      <c r="O243" s="705">
        <f t="shared" si="94"/>
        <v>0</v>
      </c>
      <c r="P243" s="291"/>
      <c r="Q243" s="297"/>
    </row>
    <row r="244" spans="1:17" hidden="1" x14ac:dyDescent="0.25">
      <c r="A244" s="75">
        <v>6270</v>
      </c>
      <c r="B244" s="43" t="s">
        <v>238</v>
      </c>
      <c r="C244" s="190">
        <f t="shared" si="95"/>
        <v>0</v>
      </c>
      <c r="D244" s="264">
        <v>0</v>
      </c>
      <c r="E244" s="45"/>
      <c r="F244" s="700">
        <f t="shared" si="91"/>
        <v>0</v>
      </c>
      <c r="G244" s="230"/>
      <c r="H244" s="45"/>
      <c r="I244" s="705">
        <f t="shared" si="92"/>
        <v>0</v>
      </c>
      <c r="J244" s="264"/>
      <c r="K244" s="45"/>
      <c r="L244" s="700">
        <f t="shared" si="93"/>
        <v>0</v>
      </c>
      <c r="M244" s="230"/>
      <c r="N244" s="45"/>
      <c r="O244" s="705">
        <f t="shared" si="94"/>
        <v>0</v>
      </c>
      <c r="P244" s="291"/>
      <c r="Q244" s="297"/>
    </row>
    <row r="245" spans="1:17"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v>0</v>
      </c>
      <c r="E246" s="45"/>
      <c r="F246" s="700">
        <f>D246+E246</f>
        <v>0</v>
      </c>
      <c r="G246" s="230"/>
      <c r="H246" s="45"/>
      <c r="I246" s="705">
        <f>G246+H246</f>
        <v>0</v>
      </c>
      <c r="J246" s="264"/>
      <c r="K246" s="45"/>
      <c r="L246" s="700">
        <f>J246+K246</f>
        <v>0</v>
      </c>
      <c r="M246" s="230"/>
      <c r="N246" s="45"/>
      <c r="O246" s="705">
        <f>M246+N246</f>
        <v>0</v>
      </c>
      <c r="P246" s="291"/>
      <c r="Q246" s="297"/>
    </row>
    <row r="247" spans="1:17" hidden="1" x14ac:dyDescent="0.25">
      <c r="A247" s="30">
        <v>6292</v>
      </c>
      <c r="B247" s="43" t="s">
        <v>241</v>
      </c>
      <c r="C247" s="190">
        <f t="shared" si="95"/>
        <v>0</v>
      </c>
      <c r="D247" s="264">
        <v>0</v>
      </c>
      <c r="E247" s="45"/>
      <c r="F247" s="700">
        <f>D247+E247</f>
        <v>0</v>
      </c>
      <c r="G247" s="230"/>
      <c r="H247" s="45"/>
      <c r="I247" s="705">
        <f>G247+H247</f>
        <v>0</v>
      </c>
      <c r="J247" s="264"/>
      <c r="K247" s="45"/>
      <c r="L247" s="700">
        <f>J247+K247</f>
        <v>0</v>
      </c>
      <c r="M247" s="230"/>
      <c r="N247" s="45"/>
      <c r="O247" s="705">
        <f>M247+N247</f>
        <v>0</v>
      </c>
      <c r="P247" s="291"/>
      <c r="Q247" s="297"/>
    </row>
    <row r="248" spans="1:17" ht="72" hidden="1" x14ac:dyDescent="0.25">
      <c r="A248" s="30">
        <v>6296</v>
      </c>
      <c r="B248" s="43" t="s">
        <v>242</v>
      </c>
      <c r="C248" s="190">
        <f t="shared" si="95"/>
        <v>0</v>
      </c>
      <c r="D248" s="264">
        <v>0</v>
      </c>
      <c r="E248" s="45"/>
      <c r="F248" s="700">
        <f>D248+E248</f>
        <v>0</v>
      </c>
      <c r="G248" s="230"/>
      <c r="H248" s="45"/>
      <c r="I248" s="705">
        <f>G248+H248</f>
        <v>0</v>
      </c>
      <c r="J248" s="264"/>
      <c r="K248" s="45"/>
      <c r="L248" s="700">
        <f>J248+K248</f>
        <v>0</v>
      </c>
      <c r="M248" s="230"/>
      <c r="N248" s="45"/>
      <c r="O248" s="705">
        <f>M248+N248</f>
        <v>0</v>
      </c>
      <c r="P248" s="291"/>
      <c r="Q248" s="297"/>
    </row>
    <row r="249" spans="1:17" ht="39.75" hidden="1" customHeight="1" x14ac:dyDescent="0.25">
      <c r="A249" s="30">
        <v>6299</v>
      </c>
      <c r="B249" s="43" t="s">
        <v>243</v>
      </c>
      <c r="C249" s="190">
        <f t="shared" si="95"/>
        <v>0</v>
      </c>
      <c r="D249" s="264">
        <v>0</v>
      </c>
      <c r="E249" s="45"/>
      <c r="F249" s="700">
        <f>D249+E249</f>
        <v>0</v>
      </c>
      <c r="G249" s="230"/>
      <c r="H249" s="45"/>
      <c r="I249" s="705">
        <f>G249+H249</f>
        <v>0</v>
      </c>
      <c r="J249" s="264"/>
      <c r="K249" s="45"/>
      <c r="L249" s="700">
        <f>J249+K249</f>
        <v>0</v>
      </c>
      <c r="M249" s="230"/>
      <c r="N249" s="45"/>
      <c r="O249" s="705">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v>0</v>
      </c>
      <c r="E252" s="45"/>
      <c r="F252" s="700">
        <f t="shared" ref="F252:F257" si="99">D252+E252</f>
        <v>0</v>
      </c>
      <c r="G252" s="230"/>
      <c r="H252" s="45"/>
      <c r="I252" s="705">
        <f t="shared" ref="I252:I257" si="100">G252+H252</f>
        <v>0</v>
      </c>
      <c r="J252" s="264"/>
      <c r="K252" s="45"/>
      <c r="L252" s="700">
        <f t="shared" ref="L252:L257" si="101">J252+K252</f>
        <v>0</v>
      </c>
      <c r="M252" s="230"/>
      <c r="N252" s="45"/>
      <c r="O252" s="705">
        <f t="shared" ref="O252:O257" si="102">M252+N252</f>
        <v>0</v>
      </c>
      <c r="P252" s="291"/>
      <c r="Q252" s="297"/>
    </row>
    <row r="253" spans="1:17" ht="24" hidden="1" x14ac:dyDescent="0.25">
      <c r="A253" s="30">
        <v>6323</v>
      </c>
      <c r="B253" s="43" t="s">
        <v>247</v>
      </c>
      <c r="C253" s="190">
        <f t="shared" si="95"/>
        <v>0</v>
      </c>
      <c r="D253" s="264">
        <v>0</v>
      </c>
      <c r="E253" s="45"/>
      <c r="F253" s="700">
        <f t="shared" si="99"/>
        <v>0</v>
      </c>
      <c r="G253" s="230"/>
      <c r="H253" s="45"/>
      <c r="I253" s="705">
        <f t="shared" si="100"/>
        <v>0</v>
      </c>
      <c r="J253" s="264"/>
      <c r="K253" s="45"/>
      <c r="L253" s="700">
        <f t="shared" si="101"/>
        <v>0</v>
      </c>
      <c r="M253" s="230"/>
      <c r="N253" s="45"/>
      <c r="O253" s="705">
        <f t="shared" si="102"/>
        <v>0</v>
      </c>
      <c r="P253" s="291"/>
      <c r="Q253" s="297"/>
    </row>
    <row r="254" spans="1:17" ht="24" hidden="1" x14ac:dyDescent="0.25">
      <c r="A254" s="30">
        <v>6324</v>
      </c>
      <c r="B254" s="43" t="s">
        <v>301</v>
      </c>
      <c r="C254" s="190">
        <f t="shared" si="95"/>
        <v>0</v>
      </c>
      <c r="D254" s="264">
        <v>0</v>
      </c>
      <c r="E254" s="45"/>
      <c r="F254" s="700">
        <f t="shared" si="99"/>
        <v>0</v>
      </c>
      <c r="G254" s="230"/>
      <c r="H254" s="45"/>
      <c r="I254" s="705">
        <f t="shared" si="100"/>
        <v>0</v>
      </c>
      <c r="J254" s="264"/>
      <c r="K254" s="45"/>
      <c r="L254" s="700">
        <f t="shared" si="101"/>
        <v>0</v>
      </c>
      <c r="M254" s="230"/>
      <c r="N254" s="45"/>
      <c r="O254" s="705">
        <f t="shared" si="102"/>
        <v>0</v>
      </c>
      <c r="P254" s="291"/>
      <c r="Q254" s="297"/>
    </row>
    <row r="255" spans="1:17" hidden="1" x14ac:dyDescent="0.25">
      <c r="A255" s="27">
        <v>6329</v>
      </c>
      <c r="B255" s="40" t="s">
        <v>302</v>
      </c>
      <c r="C255" s="189">
        <f t="shared" si="95"/>
        <v>0</v>
      </c>
      <c r="D255" s="263">
        <v>0</v>
      </c>
      <c r="E255" s="42"/>
      <c r="F255" s="699">
        <f t="shared" si="99"/>
        <v>0</v>
      </c>
      <c r="G255" s="220"/>
      <c r="H255" s="42"/>
      <c r="I255" s="703">
        <f t="shared" si="100"/>
        <v>0</v>
      </c>
      <c r="J255" s="263"/>
      <c r="K255" s="42"/>
      <c r="L255" s="699">
        <f t="shared" si="101"/>
        <v>0</v>
      </c>
      <c r="M255" s="220"/>
      <c r="N255" s="42"/>
      <c r="O255" s="703">
        <f t="shared" si="102"/>
        <v>0</v>
      </c>
      <c r="P255" s="290"/>
      <c r="Q255" s="297"/>
    </row>
    <row r="256" spans="1:17" hidden="1" x14ac:dyDescent="0.25">
      <c r="A256" s="92">
        <v>6330</v>
      </c>
      <c r="B256" s="93" t="s">
        <v>248</v>
      </c>
      <c r="C256" s="201">
        <f t="shared" si="95"/>
        <v>0</v>
      </c>
      <c r="D256" s="265">
        <v>0</v>
      </c>
      <c r="E256" s="84"/>
      <c r="F256" s="710">
        <f t="shared" si="99"/>
        <v>0</v>
      </c>
      <c r="G256" s="235"/>
      <c r="H256" s="84"/>
      <c r="I256" s="711">
        <f t="shared" si="100"/>
        <v>0</v>
      </c>
      <c r="J256" s="265"/>
      <c r="K256" s="84"/>
      <c r="L256" s="710">
        <f t="shared" si="101"/>
        <v>0</v>
      </c>
      <c r="M256" s="235"/>
      <c r="N256" s="84"/>
      <c r="O256" s="711">
        <f t="shared" si="102"/>
        <v>0</v>
      </c>
      <c r="P256" s="294"/>
      <c r="Q256" s="297"/>
    </row>
    <row r="257" spans="1:17" hidden="1" x14ac:dyDescent="0.25">
      <c r="A257" s="75">
        <v>6360</v>
      </c>
      <c r="B257" s="43" t="s">
        <v>249</v>
      </c>
      <c r="C257" s="190">
        <f t="shared" si="95"/>
        <v>0</v>
      </c>
      <c r="D257" s="264">
        <v>0</v>
      </c>
      <c r="E257" s="45"/>
      <c r="F257" s="700">
        <f t="shared" si="99"/>
        <v>0</v>
      </c>
      <c r="G257" s="230"/>
      <c r="H257" s="45"/>
      <c r="I257" s="705">
        <f t="shared" si="100"/>
        <v>0</v>
      </c>
      <c r="J257" s="264"/>
      <c r="K257" s="45"/>
      <c r="L257" s="700">
        <f t="shared" si="101"/>
        <v>0</v>
      </c>
      <c r="M257" s="230"/>
      <c r="N257" s="45"/>
      <c r="O257" s="705">
        <f t="shared" si="102"/>
        <v>0</v>
      </c>
      <c r="P257" s="291"/>
      <c r="Q257" s="297"/>
    </row>
    <row r="258" spans="1:17" ht="24"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v>0</v>
      </c>
      <c r="E260" s="45"/>
      <c r="F260" s="700">
        <f>D260+E260</f>
        <v>0</v>
      </c>
      <c r="G260" s="230"/>
      <c r="H260" s="45"/>
      <c r="I260" s="705">
        <f>G260+H260</f>
        <v>0</v>
      </c>
      <c r="J260" s="264"/>
      <c r="K260" s="45"/>
      <c r="L260" s="700">
        <f>J260+K260</f>
        <v>0</v>
      </c>
      <c r="M260" s="230"/>
      <c r="N260" s="45"/>
      <c r="O260" s="705">
        <f>M260+N260</f>
        <v>0</v>
      </c>
      <c r="P260" s="291"/>
      <c r="Q260" s="297"/>
    </row>
    <row r="261" spans="1:17" ht="36" hidden="1" x14ac:dyDescent="0.25">
      <c r="A261" s="30">
        <v>6412</v>
      </c>
      <c r="B261" s="43" t="s">
        <v>253</v>
      </c>
      <c r="C261" s="190">
        <f t="shared" si="95"/>
        <v>0</v>
      </c>
      <c r="D261" s="264">
        <v>0</v>
      </c>
      <c r="E261" s="45"/>
      <c r="F261" s="700">
        <f>D261+E261</f>
        <v>0</v>
      </c>
      <c r="G261" s="230"/>
      <c r="H261" s="45"/>
      <c r="I261" s="705">
        <f>G261+H261</f>
        <v>0</v>
      </c>
      <c r="J261" s="264"/>
      <c r="K261" s="45"/>
      <c r="L261" s="700">
        <f>J261+K261</f>
        <v>0</v>
      </c>
      <c r="M261" s="230"/>
      <c r="N261" s="45"/>
      <c r="O261" s="705">
        <f>M261+N261</f>
        <v>0</v>
      </c>
      <c r="P261" s="291"/>
      <c r="Q261" s="297"/>
    </row>
    <row r="262" spans="1:17" ht="24" hidden="1" x14ac:dyDescent="0.25">
      <c r="A262" s="30">
        <v>6419</v>
      </c>
      <c r="B262" s="43" t="s">
        <v>254</v>
      </c>
      <c r="C262" s="190">
        <f t="shared" si="95"/>
        <v>0</v>
      </c>
      <c r="D262" s="264">
        <v>0</v>
      </c>
      <c r="E262" s="45"/>
      <c r="F262" s="700">
        <f>D262+E262</f>
        <v>0</v>
      </c>
      <c r="G262" s="230"/>
      <c r="H262" s="45"/>
      <c r="I262" s="705">
        <f>G262+H262</f>
        <v>0</v>
      </c>
      <c r="J262" s="264"/>
      <c r="K262" s="45"/>
      <c r="L262" s="700">
        <f>J262+K262</f>
        <v>0</v>
      </c>
      <c r="M262" s="230"/>
      <c r="N262" s="45"/>
      <c r="O262" s="705">
        <f>M262+N262</f>
        <v>0</v>
      </c>
      <c r="P262" s="291"/>
      <c r="Q262" s="297"/>
    </row>
    <row r="263" spans="1:17" ht="24"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v>0</v>
      </c>
      <c r="E264" s="45"/>
      <c r="F264" s="700">
        <f>D264+E264</f>
        <v>0</v>
      </c>
      <c r="G264" s="230"/>
      <c r="H264" s="45"/>
      <c r="I264" s="705">
        <f>G264+H264</f>
        <v>0</v>
      </c>
      <c r="J264" s="264"/>
      <c r="K264" s="45"/>
      <c r="L264" s="700">
        <f>J264+K264</f>
        <v>0</v>
      </c>
      <c r="M264" s="230"/>
      <c r="N264" s="45"/>
      <c r="O264" s="705">
        <f>M264+N264</f>
        <v>0</v>
      </c>
      <c r="P264" s="291"/>
      <c r="Q264" s="297"/>
    </row>
    <row r="265" spans="1:17" hidden="1" x14ac:dyDescent="0.25">
      <c r="A265" s="30">
        <v>6422</v>
      </c>
      <c r="B265" s="43" t="s">
        <v>257</v>
      </c>
      <c r="C265" s="190">
        <f t="shared" si="95"/>
        <v>0</v>
      </c>
      <c r="D265" s="264">
        <v>0</v>
      </c>
      <c r="E265" s="45"/>
      <c r="F265" s="700">
        <f>D265+E265</f>
        <v>0</v>
      </c>
      <c r="G265" s="230"/>
      <c r="H265" s="45"/>
      <c r="I265" s="705">
        <f>G265+H265</f>
        <v>0</v>
      </c>
      <c r="J265" s="264"/>
      <c r="K265" s="45"/>
      <c r="L265" s="700">
        <f>J265+K265</f>
        <v>0</v>
      </c>
      <c r="M265" s="230"/>
      <c r="N265" s="45"/>
      <c r="O265" s="705">
        <f>M265+N265</f>
        <v>0</v>
      </c>
      <c r="P265" s="291"/>
      <c r="Q265" s="297"/>
    </row>
    <row r="266" spans="1:17" hidden="1" x14ac:dyDescent="0.25">
      <c r="A266" s="30">
        <v>6423</v>
      </c>
      <c r="B266" s="43" t="s">
        <v>258</v>
      </c>
      <c r="C266" s="190">
        <f t="shared" si="95"/>
        <v>0</v>
      </c>
      <c r="D266" s="264">
        <v>0</v>
      </c>
      <c r="E266" s="45"/>
      <c r="F266" s="700">
        <f>D266+E266</f>
        <v>0</v>
      </c>
      <c r="G266" s="230"/>
      <c r="H266" s="45"/>
      <c r="I266" s="705">
        <f>G266+H266</f>
        <v>0</v>
      </c>
      <c r="J266" s="264"/>
      <c r="K266" s="45"/>
      <c r="L266" s="700">
        <f>J266+K266</f>
        <v>0</v>
      </c>
      <c r="M266" s="230"/>
      <c r="N266" s="45"/>
      <c r="O266" s="705">
        <f>M266+N266</f>
        <v>0</v>
      </c>
      <c r="P266" s="291"/>
      <c r="Q266" s="297"/>
    </row>
    <row r="267" spans="1:17" ht="24" hidden="1" x14ac:dyDescent="0.25">
      <c r="A267" s="30">
        <v>6424</v>
      </c>
      <c r="B267" s="43" t="s">
        <v>259</v>
      </c>
      <c r="C267" s="190">
        <f t="shared" si="95"/>
        <v>0</v>
      </c>
      <c r="D267" s="264">
        <v>0</v>
      </c>
      <c r="E267" s="45"/>
      <c r="F267" s="700">
        <f>D267+E267</f>
        <v>0</v>
      </c>
      <c r="G267" s="230"/>
      <c r="H267" s="45"/>
      <c r="I267" s="705">
        <f>G267+H267</f>
        <v>0</v>
      </c>
      <c r="J267" s="264"/>
      <c r="K267" s="45"/>
      <c r="L267" s="700">
        <f>J267+K267</f>
        <v>0</v>
      </c>
      <c r="M267" s="230"/>
      <c r="N267" s="45"/>
      <c r="O267" s="705">
        <f>M267+N267</f>
        <v>0</v>
      </c>
      <c r="P267" s="291"/>
      <c r="Q267" s="297"/>
    </row>
    <row r="268" spans="1:17" ht="24"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row>
    <row r="269" spans="1:17" hidden="1" x14ac:dyDescent="0.25">
      <c r="A269" s="35">
        <v>7200</v>
      </c>
      <c r="B269" s="72" t="s">
        <v>261</v>
      </c>
      <c r="C269" s="188">
        <f t="shared" si="95"/>
        <v>0</v>
      </c>
      <c r="D269" s="130">
        <f>SUM(D270,D271,D274,D275,D278)</f>
        <v>0</v>
      </c>
      <c r="E269" s="38">
        <f>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1203">
        <v>7210</v>
      </c>
      <c r="B270" s="40" t="s">
        <v>262</v>
      </c>
      <c r="C270" s="189">
        <f t="shared" si="95"/>
        <v>0</v>
      </c>
      <c r="D270" s="263">
        <v>0</v>
      </c>
      <c r="E270" s="42"/>
      <c r="F270" s="699">
        <f>D270+E270</f>
        <v>0</v>
      </c>
      <c r="G270" s="220"/>
      <c r="H270" s="42"/>
      <c r="I270" s="703">
        <f>G270+H270</f>
        <v>0</v>
      </c>
      <c r="J270" s="263"/>
      <c r="K270" s="42"/>
      <c r="L270" s="699">
        <f>J270+K270</f>
        <v>0</v>
      </c>
      <c r="M270" s="220"/>
      <c r="N270" s="42"/>
      <c r="O270" s="703">
        <f>M270+N270</f>
        <v>0</v>
      </c>
      <c r="P270" s="290"/>
      <c r="Q270" s="297"/>
    </row>
    <row r="271" spans="1:17" s="96" customFormat="1" ht="24" hidden="1" x14ac:dyDescent="0.25">
      <c r="A271" s="75">
        <v>7220</v>
      </c>
      <c r="B271" s="43" t="s">
        <v>263</v>
      </c>
      <c r="C271" s="190">
        <f t="shared" si="95"/>
        <v>0</v>
      </c>
      <c r="D271" s="132">
        <f t="shared" ref="D271:O271" si="107">SUM(D272:D273)</f>
        <v>0</v>
      </c>
      <c r="E271" s="76">
        <f t="shared" si="107"/>
        <v>0</v>
      </c>
      <c r="F271" s="95">
        <f t="shared" si="107"/>
        <v>0</v>
      </c>
      <c r="G271" s="231">
        <f t="shared" si="107"/>
        <v>0</v>
      </c>
      <c r="H271" s="76">
        <f t="shared" si="107"/>
        <v>0</v>
      </c>
      <c r="I271" s="91">
        <f t="shared" si="107"/>
        <v>0</v>
      </c>
      <c r="J271" s="132">
        <f t="shared" si="107"/>
        <v>0</v>
      </c>
      <c r="K271" s="76">
        <f t="shared" si="107"/>
        <v>0</v>
      </c>
      <c r="L271" s="95">
        <f t="shared" si="107"/>
        <v>0</v>
      </c>
      <c r="M271" s="231">
        <f t="shared" si="107"/>
        <v>0</v>
      </c>
      <c r="N271" s="76">
        <f t="shared" si="107"/>
        <v>0</v>
      </c>
      <c r="O271" s="91">
        <f t="shared" si="107"/>
        <v>0</v>
      </c>
      <c r="P271" s="291"/>
      <c r="Q271" s="301"/>
    </row>
    <row r="272" spans="1:17" s="96" customFormat="1" ht="24" hidden="1" x14ac:dyDescent="0.25">
      <c r="A272" s="30">
        <v>7221</v>
      </c>
      <c r="B272" s="43" t="s">
        <v>264</v>
      </c>
      <c r="C272" s="190">
        <f t="shared" si="95"/>
        <v>0</v>
      </c>
      <c r="D272" s="264">
        <v>0</v>
      </c>
      <c r="E272" s="45"/>
      <c r="F272" s="700">
        <f>D272+E272</f>
        <v>0</v>
      </c>
      <c r="G272" s="230"/>
      <c r="H272" s="45"/>
      <c r="I272" s="705">
        <f>G272+H272</f>
        <v>0</v>
      </c>
      <c r="J272" s="264"/>
      <c r="K272" s="45"/>
      <c r="L272" s="700">
        <f>J272+K272</f>
        <v>0</v>
      </c>
      <c r="M272" s="230"/>
      <c r="N272" s="45"/>
      <c r="O272" s="705">
        <f>M272+N272</f>
        <v>0</v>
      </c>
      <c r="P272" s="291"/>
      <c r="Q272" s="301"/>
    </row>
    <row r="273" spans="1:17" s="96" customFormat="1" ht="24" hidden="1" x14ac:dyDescent="0.25">
      <c r="A273" s="30">
        <v>7222</v>
      </c>
      <c r="B273" s="43" t="s">
        <v>265</v>
      </c>
      <c r="C273" s="190">
        <f t="shared" si="95"/>
        <v>0</v>
      </c>
      <c r="D273" s="264">
        <v>0</v>
      </c>
      <c r="E273" s="45"/>
      <c r="F273" s="700">
        <f>D273+E273</f>
        <v>0</v>
      </c>
      <c r="G273" s="230"/>
      <c r="H273" s="45"/>
      <c r="I273" s="705">
        <f>G273+H273</f>
        <v>0</v>
      </c>
      <c r="J273" s="264"/>
      <c r="K273" s="45"/>
      <c r="L273" s="700">
        <f>J273+K273</f>
        <v>0</v>
      </c>
      <c r="M273" s="230"/>
      <c r="N273" s="45"/>
      <c r="O273" s="705">
        <f>M273+N273</f>
        <v>0</v>
      </c>
      <c r="P273" s="291"/>
      <c r="Q273" s="301"/>
    </row>
    <row r="274" spans="1:17" ht="24" hidden="1" x14ac:dyDescent="0.25">
      <c r="A274" s="75">
        <v>7230</v>
      </c>
      <c r="B274" s="43" t="s">
        <v>308</v>
      </c>
      <c r="C274" s="190">
        <f t="shared" si="95"/>
        <v>0</v>
      </c>
      <c r="D274" s="264">
        <v>0</v>
      </c>
      <c r="E274" s="45"/>
      <c r="F274" s="700">
        <f>D274+E274</f>
        <v>0</v>
      </c>
      <c r="G274" s="230"/>
      <c r="H274" s="45"/>
      <c r="I274" s="705">
        <f>G274+H274</f>
        <v>0</v>
      </c>
      <c r="J274" s="264"/>
      <c r="K274" s="45"/>
      <c r="L274" s="700">
        <f>J274+K274</f>
        <v>0</v>
      </c>
      <c r="M274" s="230"/>
      <c r="N274" s="45"/>
      <c r="O274" s="705">
        <f>M274+N274</f>
        <v>0</v>
      </c>
      <c r="P274" s="291"/>
      <c r="Q274" s="297"/>
    </row>
    <row r="275" spans="1:17" ht="24" hidden="1" x14ac:dyDescent="0.25">
      <c r="A275" s="75">
        <v>7240</v>
      </c>
      <c r="B275" s="43" t="s">
        <v>266</v>
      </c>
      <c r="C275" s="190">
        <f t="shared" si="95"/>
        <v>0</v>
      </c>
      <c r="D275" s="132">
        <f t="shared" ref="D275:O275" si="108">SUM(D276:D277)</f>
        <v>0</v>
      </c>
      <c r="E275" s="76">
        <f t="shared" si="108"/>
        <v>0</v>
      </c>
      <c r="F275" s="95">
        <f t="shared" si="108"/>
        <v>0</v>
      </c>
      <c r="G275" s="231">
        <f t="shared" si="108"/>
        <v>0</v>
      </c>
      <c r="H275" s="76">
        <f t="shared" si="108"/>
        <v>0</v>
      </c>
      <c r="I275" s="91">
        <f t="shared" si="108"/>
        <v>0</v>
      </c>
      <c r="J275" s="132">
        <f t="shared" si="108"/>
        <v>0</v>
      </c>
      <c r="K275" s="76">
        <f t="shared" si="108"/>
        <v>0</v>
      </c>
      <c r="L275" s="95">
        <f t="shared" si="108"/>
        <v>0</v>
      </c>
      <c r="M275" s="231">
        <f t="shared" si="108"/>
        <v>0</v>
      </c>
      <c r="N275" s="76">
        <f t="shared" si="108"/>
        <v>0</v>
      </c>
      <c r="O275" s="91">
        <f t="shared" si="108"/>
        <v>0</v>
      </c>
      <c r="P275" s="291"/>
      <c r="Q275" s="297"/>
    </row>
    <row r="276" spans="1:17" ht="36" hidden="1" x14ac:dyDescent="0.25">
      <c r="A276" s="30">
        <v>7245</v>
      </c>
      <c r="B276" s="43" t="s">
        <v>267</v>
      </c>
      <c r="C276" s="190">
        <f t="shared" si="95"/>
        <v>0</v>
      </c>
      <c r="D276" s="264">
        <v>0</v>
      </c>
      <c r="E276" s="45"/>
      <c r="F276" s="700">
        <f>D276+E276</f>
        <v>0</v>
      </c>
      <c r="G276" s="230"/>
      <c r="H276" s="45"/>
      <c r="I276" s="705">
        <f>G276+H276</f>
        <v>0</v>
      </c>
      <c r="J276" s="264"/>
      <c r="K276" s="45"/>
      <c r="L276" s="700">
        <f>J276+K276</f>
        <v>0</v>
      </c>
      <c r="M276" s="230"/>
      <c r="N276" s="45"/>
      <c r="O276" s="705">
        <f>M276+N276</f>
        <v>0</v>
      </c>
      <c r="P276" s="291"/>
      <c r="Q276" s="297"/>
    </row>
    <row r="277" spans="1:17" ht="72" hidden="1" x14ac:dyDescent="0.25">
      <c r="A277" s="30">
        <v>7246</v>
      </c>
      <c r="B277" s="43" t="s">
        <v>268</v>
      </c>
      <c r="C277" s="190">
        <f t="shared" si="95"/>
        <v>0</v>
      </c>
      <c r="D277" s="264">
        <v>0</v>
      </c>
      <c r="E277" s="45"/>
      <c r="F277" s="700">
        <f>D277+E277</f>
        <v>0</v>
      </c>
      <c r="G277" s="230"/>
      <c r="H277" s="45"/>
      <c r="I277" s="705">
        <f>G277+H277</f>
        <v>0</v>
      </c>
      <c r="J277" s="264"/>
      <c r="K277" s="45"/>
      <c r="L277" s="700">
        <f>J277+K277</f>
        <v>0</v>
      </c>
      <c r="M277" s="230"/>
      <c r="N277" s="45"/>
      <c r="O277" s="705">
        <f>M277+N277</f>
        <v>0</v>
      </c>
      <c r="P277" s="291"/>
      <c r="Q277" s="297"/>
    </row>
    <row r="278" spans="1:17" ht="24" hidden="1" x14ac:dyDescent="0.25">
      <c r="A278" s="92">
        <v>7260</v>
      </c>
      <c r="B278" s="40" t="s">
        <v>269</v>
      </c>
      <c r="C278" s="189">
        <f t="shared" si="95"/>
        <v>0</v>
      </c>
      <c r="D278" s="263">
        <v>0</v>
      </c>
      <c r="E278" s="42"/>
      <c r="F278" s="699">
        <f>D278+E278</f>
        <v>0</v>
      </c>
      <c r="G278" s="220"/>
      <c r="H278" s="42"/>
      <c r="I278" s="703">
        <f>G278+H278</f>
        <v>0</v>
      </c>
      <c r="J278" s="263"/>
      <c r="K278" s="42"/>
      <c r="L278" s="699">
        <f>J278+K278</f>
        <v>0</v>
      </c>
      <c r="M278" s="220"/>
      <c r="N278" s="42"/>
      <c r="O278" s="703">
        <f>M278+N278</f>
        <v>0</v>
      </c>
      <c r="P278" s="290"/>
      <c r="Q278" s="297"/>
    </row>
    <row r="279" spans="1:17" hidden="1" x14ac:dyDescent="0.25">
      <c r="A279" s="55">
        <v>7700</v>
      </c>
      <c r="B279" s="105" t="s">
        <v>298</v>
      </c>
      <c r="C279" s="204">
        <f t="shared" si="95"/>
        <v>0</v>
      </c>
      <c r="D279" s="140">
        <f t="shared" ref="D279:O279" si="109">D280</f>
        <v>0</v>
      </c>
      <c r="E279" s="106">
        <f t="shared" si="109"/>
        <v>0</v>
      </c>
      <c r="F279" s="177">
        <f t="shared" si="109"/>
        <v>0</v>
      </c>
      <c r="G279" s="238">
        <f t="shared" si="109"/>
        <v>0</v>
      </c>
      <c r="H279" s="106">
        <f t="shared" si="109"/>
        <v>0</v>
      </c>
      <c r="I279" s="277">
        <f t="shared" si="109"/>
        <v>0</v>
      </c>
      <c r="J279" s="140">
        <f t="shared" si="109"/>
        <v>0</v>
      </c>
      <c r="K279" s="106">
        <f t="shared" si="109"/>
        <v>0</v>
      </c>
      <c r="L279" s="177">
        <f t="shared" si="109"/>
        <v>0</v>
      </c>
      <c r="M279" s="238">
        <f t="shared" si="109"/>
        <v>0</v>
      </c>
      <c r="N279" s="106">
        <f t="shared" si="109"/>
        <v>0</v>
      </c>
      <c r="O279" s="277">
        <f t="shared" si="109"/>
        <v>0</v>
      </c>
      <c r="P279" s="315"/>
      <c r="Q279" s="297"/>
    </row>
    <row r="280" spans="1:17" hidden="1" x14ac:dyDescent="0.25">
      <c r="A280" s="73">
        <v>7720</v>
      </c>
      <c r="B280" s="40" t="s">
        <v>299</v>
      </c>
      <c r="C280" s="191">
        <f t="shared" si="95"/>
        <v>0</v>
      </c>
      <c r="D280" s="256">
        <v>0</v>
      </c>
      <c r="E280" s="49"/>
      <c r="F280" s="701">
        <f>D280+E280</f>
        <v>0</v>
      </c>
      <c r="G280" s="239"/>
      <c r="H280" s="49"/>
      <c r="I280" s="712">
        <f>G280+H280</f>
        <v>0</v>
      </c>
      <c r="J280" s="256"/>
      <c r="K280" s="49"/>
      <c r="L280" s="701">
        <f>J280+K280</f>
        <v>0</v>
      </c>
      <c r="M280" s="239"/>
      <c r="N280" s="49"/>
      <c r="O280" s="712">
        <f>M280+N280</f>
        <v>0</v>
      </c>
      <c r="P280" s="295"/>
      <c r="Q280" s="297"/>
    </row>
    <row r="281" spans="1:17" hidden="1" x14ac:dyDescent="0.25">
      <c r="A281" s="94"/>
      <c r="B281" s="43" t="s">
        <v>270</v>
      </c>
      <c r="C281" s="190">
        <f t="shared" si="95"/>
        <v>0</v>
      </c>
      <c r="D281" s="132">
        <f t="shared" ref="D281:O281" si="110">SUM(D282:D283)</f>
        <v>0</v>
      </c>
      <c r="E281" s="76">
        <f t="shared" si="110"/>
        <v>0</v>
      </c>
      <c r="F281" s="95">
        <f t="shared" si="110"/>
        <v>0</v>
      </c>
      <c r="G281" s="231">
        <f t="shared" si="110"/>
        <v>0</v>
      </c>
      <c r="H281" s="76">
        <f t="shared" si="110"/>
        <v>0</v>
      </c>
      <c r="I281" s="91">
        <f t="shared" si="110"/>
        <v>0</v>
      </c>
      <c r="J281" s="132">
        <f t="shared" si="110"/>
        <v>0</v>
      </c>
      <c r="K281" s="76">
        <f t="shared" si="110"/>
        <v>0</v>
      </c>
      <c r="L281" s="95">
        <f t="shared" si="110"/>
        <v>0</v>
      </c>
      <c r="M281" s="231">
        <f t="shared" si="110"/>
        <v>0</v>
      </c>
      <c r="N281" s="76">
        <f t="shared" si="110"/>
        <v>0</v>
      </c>
      <c r="O281" s="91">
        <f t="shared" si="110"/>
        <v>0</v>
      </c>
      <c r="P281" s="291"/>
      <c r="Q281" s="297"/>
    </row>
    <row r="282" spans="1:17" hidden="1" x14ac:dyDescent="0.25">
      <c r="A282" s="94" t="s">
        <v>271</v>
      </c>
      <c r="B282" s="30" t="s">
        <v>272</v>
      </c>
      <c r="C282" s="190">
        <f t="shared" si="95"/>
        <v>0</v>
      </c>
      <c r="D282" s="264"/>
      <c r="E282" s="45"/>
      <c r="F282" s="700">
        <f>E282+D282</f>
        <v>0</v>
      </c>
      <c r="G282" s="230"/>
      <c r="H282" s="45"/>
      <c r="I282" s="705">
        <f>H282+G282</f>
        <v>0</v>
      </c>
      <c r="J282" s="264"/>
      <c r="K282" s="45"/>
      <c r="L282" s="700">
        <f>K282+J282</f>
        <v>0</v>
      </c>
      <c r="M282" s="230"/>
      <c r="N282" s="45"/>
      <c r="O282" s="705">
        <f>N282+M282</f>
        <v>0</v>
      </c>
      <c r="P282" s="291"/>
      <c r="Q282" s="297"/>
    </row>
    <row r="283" spans="1:17" hidden="1" x14ac:dyDescent="0.25">
      <c r="A283" s="94" t="s">
        <v>273</v>
      </c>
      <c r="B283" s="99" t="s">
        <v>274</v>
      </c>
      <c r="C283" s="189">
        <f t="shared" si="95"/>
        <v>0</v>
      </c>
      <c r="D283" s="263"/>
      <c r="E283" s="42"/>
      <c r="F283" s="699">
        <f>E283+D283</f>
        <v>0</v>
      </c>
      <c r="G283" s="220"/>
      <c r="H283" s="42"/>
      <c r="I283" s="703">
        <f>H283+G283</f>
        <v>0</v>
      </c>
      <c r="J283" s="263"/>
      <c r="K283" s="42"/>
      <c r="L283" s="699">
        <f>K283+J283</f>
        <v>0</v>
      </c>
      <c r="M283" s="220"/>
      <c r="N283" s="42"/>
      <c r="O283" s="703">
        <f>N283+M283</f>
        <v>0</v>
      </c>
      <c r="P283" s="290"/>
      <c r="Q283" s="297"/>
    </row>
    <row r="284" spans="1:17" ht="12.75" thickBot="1" x14ac:dyDescent="0.3">
      <c r="A284" s="110"/>
      <c r="B284" s="110" t="s">
        <v>275</v>
      </c>
      <c r="C284" s="205">
        <f t="shared" si="95"/>
        <v>701213</v>
      </c>
      <c r="D284" s="141">
        <f t="shared" ref="D284:O284" si="111">SUM(D281,D268,D229,D194,D186,D172,D74,D52)</f>
        <v>716213</v>
      </c>
      <c r="E284" s="278">
        <f t="shared" si="111"/>
        <v>-15000</v>
      </c>
      <c r="F284" s="901">
        <f t="shared" si="111"/>
        <v>701213</v>
      </c>
      <c r="G284" s="240">
        <f t="shared" si="111"/>
        <v>0</v>
      </c>
      <c r="H284" s="278">
        <f t="shared" si="111"/>
        <v>0</v>
      </c>
      <c r="I284" s="901">
        <f t="shared" si="111"/>
        <v>0</v>
      </c>
      <c r="J284" s="141">
        <f t="shared" si="111"/>
        <v>0</v>
      </c>
      <c r="K284" s="111">
        <f t="shared" si="111"/>
        <v>0</v>
      </c>
      <c r="L284" s="112">
        <f t="shared" si="111"/>
        <v>0</v>
      </c>
      <c r="M284" s="240">
        <f t="shared" si="111"/>
        <v>0</v>
      </c>
      <c r="N284" s="111">
        <f t="shared" si="111"/>
        <v>0</v>
      </c>
      <c r="O284" s="278">
        <f t="shared" si="111"/>
        <v>0</v>
      </c>
      <c r="P284" s="318"/>
      <c r="Q284" s="297"/>
    </row>
    <row r="285" spans="1:17" s="19" customFormat="1" ht="13.5" hidden="1" thickTop="1" thickBot="1" x14ac:dyDescent="0.3">
      <c r="A285" s="1283" t="s">
        <v>276</v>
      </c>
      <c r="B285" s="1284"/>
      <c r="C285" s="206">
        <f t="shared" si="95"/>
        <v>0</v>
      </c>
      <c r="D285" s="142">
        <f>SUM(D24,D25,D41,D42)-D50</f>
        <v>0</v>
      </c>
      <c r="E285" s="114">
        <f>SUM(E24,E25,E41,E42)-E50</f>
        <v>0</v>
      </c>
      <c r="F285" s="115">
        <f>SUM(F24,F25,F41,F42)-F50</f>
        <v>0</v>
      </c>
      <c r="G285" s="241">
        <f>SUM(G24,G42)-G50</f>
        <v>0</v>
      </c>
      <c r="H285" s="114">
        <f>SUM(H24,H42)-H50</f>
        <v>0</v>
      </c>
      <c r="I285" s="126">
        <f>SUM(I24,I42)-I50</f>
        <v>0</v>
      </c>
      <c r="J285" s="142">
        <f>(J26+J42)-J50</f>
        <v>0</v>
      </c>
      <c r="K285" s="114">
        <f>(K26+K42)-K50</f>
        <v>0</v>
      </c>
      <c r="L285" s="115">
        <f>(L26+L42)-L50</f>
        <v>0</v>
      </c>
      <c r="M285" s="241">
        <f>SUM(M44)-M50</f>
        <v>0</v>
      </c>
      <c r="N285" s="114">
        <f>SUM(N44)-N50</f>
        <v>0</v>
      </c>
      <c r="O285" s="126">
        <f>SUM(O44)-O50</f>
        <v>0</v>
      </c>
      <c r="P285" s="296"/>
      <c r="Q285" s="182"/>
    </row>
    <row r="286" spans="1:17" s="19" customFormat="1" ht="12.75" hidden="1" thickTop="1" x14ac:dyDescent="0.25">
      <c r="A286" s="1285" t="s">
        <v>277</v>
      </c>
      <c r="B286" s="1286"/>
      <c r="C286" s="207">
        <f t="shared" si="95"/>
        <v>0</v>
      </c>
      <c r="D286" s="143">
        <f t="shared" ref="D286:O286" si="112">SUM(D287,D288)-D295+D296</f>
        <v>0</v>
      </c>
      <c r="E286" s="103">
        <f t="shared" si="112"/>
        <v>0</v>
      </c>
      <c r="F286" s="109">
        <f t="shared" si="112"/>
        <v>0</v>
      </c>
      <c r="G286" s="242">
        <f t="shared" si="112"/>
        <v>0</v>
      </c>
      <c r="H286" s="103">
        <f t="shared" si="112"/>
        <v>0</v>
      </c>
      <c r="I286" s="113">
        <f t="shared" si="112"/>
        <v>0</v>
      </c>
      <c r="J286" s="143">
        <f t="shared" si="112"/>
        <v>0</v>
      </c>
      <c r="K286" s="103">
        <f t="shared" si="112"/>
        <v>0</v>
      </c>
      <c r="L286" s="109">
        <f t="shared" si="112"/>
        <v>0</v>
      </c>
      <c r="M286" s="242">
        <f t="shared" si="112"/>
        <v>0</v>
      </c>
      <c r="N286" s="103">
        <f t="shared" si="112"/>
        <v>0</v>
      </c>
      <c r="O286" s="113">
        <f t="shared" si="112"/>
        <v>0</v>
      </c>
      <c r="P286" s="319"/>
      <c r="Q286" s="182"/>
    </row>
    <row r="287" spans="1:17" s="19" customFormat="1" ht="13.5" hidden="1" thickTop="1" thickBot="1" x14ac:dyDescent="0.3">
      <c r="A287" s="63" t="s">
        <v>278</v>
      </c>
      <c r="B287" s="63" t="s">
        <v>279</v>
      </c>
      <c r="C287" s="197">
        <f t="shared" si="95"/>
        <v>0</v>
      </c>
      <c r="D287" s="134">
        <f t="shared" ref="D287:O287" si="113">D21-D281</f>
        <v>0</v>
      </c>
      <c r="E287" s="64">
        <f t="shared" si="113"/>
        <v>0</v>
      </c>
      <c r="F287" s="169">
        <f t="shared" si="113"/>
        <v>0</v>
      </c>
      <c r="G287" s="224">
        <f t="shared" si="113"/>
        <v>0</v>
      </c>
      <c r="H287" s="64">
        <f t="shared" si="113"/>
        <v>0</v>
      </c>
      <c r="I287" s="117">
        <f t="shared" si="113"/>
        <v>0</v>
      </c>
      <c r="J287" s="134">
        <f t="shared" si="113"/>
        <v>0</v>
      </c>
      <c r="K287" s="64">
        <f t="shared" si="113"/>
        <v>0</v>
      </c>
      <c r="L287" s="169">
        <f t="shared" si="113"/>
        <v>0</v>
      </c>
      <c r="M287" s="224">
        <f t="shared" si="113"/>
        <v>0</v>
      </c>
      <c r="N287" s="64">
        <f t="shared" si="113"/>
        <v>0</v>
      </c>
      <c r="O287" s="117">
        <f t="shared" si="113"/>
        <v>0</v>
      </c>
      <c r="P287" s="310"/>
      <c r="Q287" s="182"/>
    </row>
    <row r="288" spans="1:17" s="19" customFormat="1" ht="12.75" hidden="1" thickTop="1" x14ac:dyDescent="0.25">
      <c r="A288" s="116" t="s">
        <v>280</v>
      </c>
      <c r="B288" s="116" t="s">
        <v>281</v>
      </c>
      <c r="C288" s="207">
        <f t="shared" si="95"/>
        <v>0</v>
      </c>
      <c r="D288" s="143">
        <f t="shared" ref="D288:O288" si="114">SUM(D289,D291,D293)-SUM(D290,D292,D294)</f>
        <v>0</v>
      </c>
      <c r="E288" s="103">
        <f t="shared" si="114"/>
        <v>0</v>
      </c>
      <c r="F288" s="109">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319"/>
      <c r="Q288" s="182"/>
    </row>
    <row r="289" spans="1:17" ht="12.75" hidden="1" thickTop="1" x14ac:dyDescent="0.25">
      <c r="A289" s="100" t="s">
        <v>282</v>
      </c>
      <c r="B289" s="60" t="s">
        <v>283</v>
      </c>
      <c r="C289" s="191">
        <f t="shared" si="95"/>
        <v>0</v>
      </c>
      <c r="D289" s="256"/>
      <c r="E289" s="49"/>
      <c r="F289" s="701">
        <f t="shared" ref="F289:F296" si="115">E289+D289</f>
        <v>0</v>
      </c>
      <c r="G289" s="239"/>
      <c r="H289" s="49"/>
      <c r="I289" s="712">
        <f t="shared" ref="I289:I296" si="116">H289+G289</f>
        <v>0</v>
      </c>
      <c r="J289" s="256"/>
      <c r="K289" s="49"/>
      <c r="L289" s="701">
        <f t="shared" ref="L289:L296" si="117">K289+J289</f>
        <v>0</v>
      </c>
      <c r="M289" s="239"/>
      <c r="N289" s="49"/>
      <c r="O289" s="712">
        <f t="shared" ref="O289:O296" si="118">N289+M289</f>
        <v>0</v>
      </c>
      <c r="P289" s="295"/>
      <c r="Q289" s="297"/>
    </row>
    <row r="290" spans="1:17" ht="12.75" hidden="1" thickTop="1" x14ac:dyDescent="0.25">
      <c r="A290" s="94" t="s">
        <v>284</v>
      </c>
      <c r="B290" s="29" t="s">
        <v>285</v>
      </c>
      <c r="C290" s="190">
        <f t="shared" si="95"/>
        <v>0</v>
      </c>
      <c r="D290" s="264"/>
      <c r="E290" s="45"/>
      <c r="F290" s="700">
        <f t="shared" si="115"/>
        <v>0</v>
      </c>
      <c r="G290" s="230"/>
      <c r="H290" s="45"/>
      <c r="I290" s="705">
        <f t="shared" si="116"/>
        <v>0</v>
      </c>
      <c r="J290" s="264"/>
      <c r="K290" s="45"/>
      <c r="L290" s="700">
        <f t="shared" si="117"/>
        <v>0</v>
      </c>
      <c r="M290" s="230"/>
      <c r="N290" s="45"/>
      <c r="O290" s="705">
        <f t="shared" si="118"/>
        <v>0</v>
      </c>
      <c r="P290" s="291"/>
      <c r="Q290" s="297"/>
    </row>
    <row r="291" spans="1:17" ht="12.75" hidden="1" thickTop="1" x14ac:dyDescent="0.25">
      <c r="A291" s="94" t="s">
        <v>286</v>
      </c>
      <c r="B291" s="29" t="s">
        <v>287</v>
      </c>
      <c r="C291" s="190">
        <f t="shared" si="95"/>
        <v>0</v>
      </c>
      <c r="D291" s="264"/>
      <c r="E291" s="45"/>
      <c r="F291" s="700">
        <f t="shared" si="115"/>
        <v>0</v>
      </c>
      <c r="G291" s="230"/>
      <c r="H291" s="45"/>
      <c r="I291" s="705">
        <f t="shared" si="116"/>
        <v>0</v>
      </c>
      <c r="J291" s="264"/>
      <c r="K291" s="45"/>
      <c r="L291" s="700">
        <f t="shared" si="117"/>
        <v>0</v>
      </c>
      <c r="M291" s="230"/>
      <c r="N291" s="45"/>
      <c r="O291" s="705">
        <f t="shared" si="118"/>
        <v>0</v>
      </c>
      <c r="P291" s="291"/>
      <c r="Q291" s="297"/>
    </row>
    <row r="292" spans="1:17" ht="12.75" hidden="1" thickTop="1" x14ac:dyDescent="0.25">
      <c r="A292" s="94" t="s">
        <v>288</v>
      </c>
      <c r="B292" s="29" t="s">
        <v>289</v>
      </c>
      <c r="C292" s="190">
        <f t="shared" si="95"/>
        <v>0</v>
      </c>
      <c r="D292" s="264"/>
      <c r="E292" s="45"/>
      <c r="F292" s="700">
        <f t="shared" si="115"/>
        <v>0</v>
      </c>
      <c r="G292" s="230"/>
      <c r="H292" s="45"/>
      <c r="I292" s="705">
        <f t="shared" si="116"/>
        <v>0</v>
      </c>
      <c r="J292" s="264"/>
      <c r="K292" s="45"/>
      <c r="L292" s="700">
        <f t="shared" si="117"/>
        <v>0</v>
      </c>
      <c r="M292" s="230"/>
      <c r="N292" s="45"/>
      <c r="O292" s="705">
        <f t="shared" si="118"/>
        <v>0</v>
      </c>
      <c r="P292" s="291"/>
      <c r="Q292" s="297"/>
    </row>
    <row r="293" spans="1:17" ht="12.75" hidden="1" thickTop="1" x14ac:dyDescent="0.25">
      <c r="A293" s="94" t="s">
        <v>290</v>
      </c>
      <c r="B293" s="29" t="s">
        <v>291</v>
      </c>
      <c r="C293" s="190">
        <f t="shared" si="95"/>
        <v>0</v>
      </c>
      <c r="D293" s="264"/>
      <c r="E293" s="45"/>
      <c r="F293" s="700">
        <f t="shared" si="115"/>
        <v>0</v>
      </c>
      <c r="G293" s="230"/>
      <c r="H293" s="45"/>
      <c r="I293" s="705">
        <f t="shared" si="116"/>
        <v>0</v>
      </c>
      <c r="J293" s="264"/>
      <c r="K293" s="45"/>
      <c r="L293" s="700">
        <f t="shared" si="117"/>
        <v>0</v>
      </c>
      <c r="M293" s="230"/>
      <c r="N293" s="45"/>
      <c r="O293" s="705">
        <f t="shared" si="118"/>
        <v>0</v>
      </c>
      <c r="P293" s="291"/>
      <c r="Q293" s="297"/>
    </row>
    <row r="294" spans="1:17" ht="12.75" hidden="1" thickTop="1" x14ac:dyDescent="0.25">
      <c r="A294" s="101" t="s">
        <v>292</v>
      </c>
      <c r="B294" s="102" t="s">
        <v>293</v>
      </c>
      <c r="C294" s="201">
        <f t="shared" si="95"/>
        <v>0</v>
      </c>
      <c r="D294" s="265"/>
      <c r="E294" s="84"/>
      <c r="F294" s="710">
        <f t="shared" si="115"/>
        <v>0</v>
      </c>
      <c r="G294" s="235"/>
      <c r="H294" s="84"/>
      <c r="I294" s="711">
        <f t="shared" si="116"/>
        <v>0</v>
      </c>
      <c r="J294" s="265"/>
      <c r="K294" s="84"/>
      <c r="L294" s="710">
        <f t="shared" si="117"/>
        <v>0</v>
      </c>
      <c r="M294" s="235"/>
      <c r="N294" s="84"/>
      <c r="O294" s="711">
        <f t="shared" si="118"/>
        <v>0</v>
      </c>
      <c r="P294" s="294"/>
      <c r="Q294" s="297"/>
    </row>
    <row r="295" spans="1:17" s="19" customFormat="1" ht="13.5" hidden="1" thickTop="1" thickBot="1" x14ac:dyDescent="0.3">
      <c r="A295" s="118" t="s">
        <v>294</v>
      </c>
      <c r="B295" s="118" t="s">
        <v>295</v>
      </c>
      <c r="C295" s="206">
        <f t="shared" si="95"/>
        <v>0</v>
      </c>
      <c r="D295" s="267"/>
      <c r="E295" s="119"/>
      <c r="F295" s="713">
        <f t="shared" si="115"/>
        <v>0</v>
      </c>
      <c r="G295" s="243"/>
      <c r="H295" s="119"/>
      <c r="I295" s="714">
        <f t="shared" si="116"/>
        <v>0</v>
      </c>
      <c r="J295" s="267"/>
      <c r="K295" s="119"/>
      <c r="L295" s="713">
        <f t="shared" si="117"/>
        <v>0</v>
      </c>
      <c r="M295" s="243"/>
      <c r="N295" s="119"/>
      <c r="O295" s="714">
        <f t="shared" si="118"/>
        <v>0</v>
      </c>
      <c r="P295" s="296"/>
      <c r="Q295" s="182"/>
    </row>
    <row r="296" spans="1:17" s="19" customFormat="1" ht="36.75" hidden="1" thickTop="1" x14ac:dyDescent="0.25">
      <c r="A296" s="116" t="s">
        <v>296</v>
      </c>
      <c r="B296" s="104" t="s">
        <v>297</v>
      </c>
      <c r="C296" s="207">
        <f t="shared" si="95"/>
        <v>0</v>
      </c>
      <c r="D296" s="268"/>
      <c r="E296" s="180"/>
      <c r="F296" s="708">
        <f t="shared" si="115"/>
        <v>0</v>
      </c>
      <c r="G296" s="234"/>
      <c r="H296" s="80"/>
      <c r="I296" s="709">
        <f t="shared" si="116"/>
        <v>0</v>
      </c>
      <c r="J296" s="248"/>
      <c r="K296" s="80"/>
      <c r="L296" s="708">
        <f t="shared" si="117"/>
        <v>0</v>
      </c>
      <c r="M296" s="234"/>
      <c r="N296" s="80"/>
      <c r="O296" s="709">
        <f t="shared" si="118"/>
        <v>0</v>
      </c>
      <c r="P296" s="293"/>
      <c r="Q296" s="182"/>
    </row>
    <row r="297" spans="1:17" ht="12.75" hidden="1" thickTop="1" x14ac:dyDescent="0.25">
      <c r="A297" s="1248"/>
      <c r="B297" s="1247"/>
      <c r="C297" s="1247"/>
      <c r="D297" s="1247"/>
      <c r="E297" s="1247"/>
      <c r="F297" s="1247"/>
      <c r="G297" s="1247"/>
      <c r="H297" s="1247"/>
      <c r="I297" s="1247"/>
      <c r="J297" s="1247"/>
      <c r="K297" s="1247"/>
      <c r="L297" s="1247"/>
      <c r="M297" s="1247"/>
      <c r="N297" s="1247"/>
      <c r="O297" s="1247"/>
      <c r="P297" s="1246"/>
      <c r="Q297" s="297"/>
    </row>
    <row r="298" spans="1:17" ht="12.75" hidden="1" thickTop="1" x14ac:dyDescent="0.25">
      <c r="A298" s="1248"/>
      <c r="B298" s="1247"/>
      <c r="C298" s="1247"/>
      <c r="D298" s="1247"/>
      <c r="E298" s="1247"/>
      <c r="F298" s="1247"/>
      <c r="G298" s="1247"/>
      <c r="H298" s="1247"/>
      <c r="I298" s="1247"/>
      <c r="J298" s="1247"/>
      <c r="K298" s="1247"/>
      <c r="L298" s="1247"/>
      <c r="M298" s="1247"/>
      <c r="N298" s="1247"/>
      <c r="O298" s="1247"/>
      <c r="P298" s="1246"/>
      <c r="Q298" s="297"/>
    </row>
    <row r="299" spans="1:17" ht="12.75" hidden="1" thickTop="1" x14ac:dyDescent="0.25">
      <c r="A299" s="1248"/>
      <c r="B299" s="1247"/>
      <c r="C299" s="1247"/>
      <c r="D299" s="1247"/>
      <c r="E299" s="1247"/>
      <c r="F299" s="1247"/>
      <c r="G299" s="1247"/>
      <c r="H299" s="1247"/>
      <c r="I299" s="1247"/>
      <c r="J299" s="1247"/>
      <c r="K299" s="1247"/>
      <c r="L299" s="1247"/>
      <c r="M299" s="1247"/>
      <c r="N299" s="1247"/>
      <c r="O299" s="1247"/>
      <c r="P299" s="1246"/>
      <c r="Q299" s="297"/>
    </row>
    <row r="300" spans="1:17" ht="12.75" hidden="1" customHeight="1" x14ac:dyDescent="0.25">
      <c r="A300" s="1248" t="s">
        <v>986</v>
      </c>
      <c r="B300" s="1249"/>
      <c r="C300" s="1247"/>
      <c r="D300" s="1247"/>
      <c r="E300" s="1247"/>
      <c r="F300" s="1247"/>
      <c r="G300" s="1247"/>
      <c r="H300" s="1247"/>
      <c r="I300" s="1247"/>
      <c r="J300" s="1247"/>
      <c r="K300" s="1247"/>
      <c r="L300" s="1247"/>
      <c r="M300" s="1247"/>
      <c r="N300" s="1247"/>
      <c r="O300" s="1247"/>
      <c r="P300" s="1246"/>
      <c r="Q300" s="297"/>
    </row>
    <row r="301" spans="1:17" ht="12.75" hidden="1" thickTop="1" x14ac:dyDescent="0.25">
      <c r="A301" s="1248"/>
      <c r="B301" s="1247"/>
      <c r="C301" s="1247"/>
      <c r="D301" s="1247"/>
      <c r="E301" s="1247"/>
      <c r="F301" s="1247"/>
      <c r="G301" s="1247"/>
      <c r="H301" s="1247"/>
      <c r="I301" s="1247"/>
      <c r="J301" s="1247"/>
      <c r="K301" s="1247"/>
      <c r="L301" s="1247"/>
      <c r="M301" s="1247"/>
      <c r="N301" s="1247"/>
      <c r="O301" s="1247"/>
      <c r="P301" s="1246"/>
      <c r="Q301" s="297"/>
    </row>
    <row r="302" spans="1:17" ht="12.75" hidden="1" thickTop="1" x14ac:dyDescent="0.25">
      <c r="A302" s="1248" t="s">
        <v>985</v>
      </c>
      <c r="B302" s="1249"/>
      <c r="C302" s="1247"/>
      <c r="D302" s="1247"/>
      <c r="E302" s="1247"/>
      <c r="F302" s="1247"/>
      <c r="G302" s="1247"/>
      <c r="H302" s="1247"/>
      <c r="I302" s="1247"/>
      <c r="J302" s="1247"/>
      <c r="K302" s="1247"/>
      <c r="L302" s="1247"/>
      <c r="M302" s="1247"/>
      <c r="N302" s="1247"/>
      <c r="O302" s="1247"/>
      <c r="P302" s="1246"/>
      <c r="Q302" s="297"/>
    </row>
    <row r="303" spans="1:17" ht="12.75" hidden="1" thickTop="1" x14ac:dyDescent="0.25">
      <c r="A303" s="1248"/>
      <c r="B303" s="1247"/>
      <c r="C303" s="1247"/>
      <c r="D303" s="1247"/>
      <c r="E303" s="1247"/>
      <c r="F303" s="1247"/>
      <c r="G303" s="1247"/>
      <c r="H303" s="1247"/>
      <c r="I303" s="1247"/>
      <c r="J303" s="1247"/>
      <c r="K303" s="1247"/>
      <c r="L303" s="1247"/>
      <c r="M303" s="1247"/>
      <c r="N303" s="1247"/>
      <c r="O303" s="1247"/>
      <c r="P303" s="1246"/>
      <c r="Q303" s="297"/>
    </row>
    <row r="304" spans="1:17" ht="12.75" thickTop="1"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JRT16fm41RiV2yeMlXiamlbulxwPXHA++wHR+8iA7uABX0hMw8xpGdDaHxDy7Gy9SEHhH+G+1XzyNnXbm1PuQ==" saltValue="blCqq4tRqCPd/ckllTJP5w==" spinCount="100000" sheet="1" objects="1" scenarios="1" formatCells="0" formatColumns="0" formatRows="0"/>
  <autoFilter ref="A18:P296">
    <filterColumn colId="2">
      <filters blank="1">
        <filter val="1 000"/>
        <filter val="10 000"/>
        <filter val="100 488"/>
        <filter val="129 800"/>
        <filter val="15 704"/>
        <filter val="154 800"/>
        <filter val="164 800"/>
        <filter val="189 192"/>
        <filter val="246 757"/>
        <filter val="25 000"/>
        <filter val="289 656"/>
        <filter val="454 456"/>
        <filter val="50 177"/>
        <filter val="6 388"/>
        <filter val="701 213"/>
        <filter val="73 000"/>
      </filters>
    </filterColumn>
  </autoFilter>
  <mergeCells count="32">
    <mergeCell ref="C6:P6"/>
    <mergeCell ref="C7:P7"/>
    <mergeCell ref="C8:P8"/>
    <mergeCell ref="C9:P9"/>
    <mergeCell ref="A1:O1"/>
    <mergeCell ref="A2:P2"/>
    <mergeCell ref="C3:P3"/>
    <mergeCell ref="C4:P4"/>
    <mergeCell ref="C5:P5"/>
    <mergeCell ref="C10:P10"/>
    <mergeCell ref="C11:P11"/>
    <mergeCell ref="C13:P13"/>
    <mergeCell ref="A15:A17"/>
    <mergeCell ref="B15:B17"/>
    <mergeCell ref="C15:O15"/>
    <mergeCell ref="C16:C17"/>
    <mergeCell ref="D16:D17"/>
    <mergeCell ref="E16:E17"/>
    <mergeCell ref="F16:F17"/>
    <mergeCell ref="C12:P12"/>
    <mergeCell ref="P16:P17"/>
    <mergeCell ref="L16:L17"/>
    <mergeCell ref="M16:M17"/>
    <mergeCell ref="N16:N17"/>
    <mergeCell ref="O16:O17"/>
    <mergeCell ref="A285:B285"/>
    <mergeCell ref="A286:B286"/>
    <mergeCell ref="I16:I17"/>
    <mergeCell ref="J16:J17"/>
    <mergeCell ref="K16:K17"/>
    <mergeCell ref="G16:G17"/>
    <mergeCell ref="H16:H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&amp;R&amp;"Times New Roman,Regular"&amp;9 67.pielikums Jūrmalas pilsētas domes
2017.gada 9.jūnija saistošajiem noteikumiem Nr.21
(protokols Nr.10, 2.punkts)</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3"/>
  <sheetViews>
    <sheetView showGridLines="0" view="pageLayout" zoomScaleNormal="100" workbookViewId="0">
      <selection activeCell="Q7" sqref="Q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996</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995</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557</v>
      </c>
      <c r="D5" s="1293"/>
      <c r="E5" s="1293"/>
      <c r="F5" s="1293"/>
      <c r="G5" s="1293"/>
      <c r="H5" s="1293"/>
      <c r="I5" s="1293"/>
      <c r="J5" s="1293"/>
      <c r="K5" s="1293"/>
      <c r="L5" s="1293"/>
      <c r="M5" s="1293"/>
      <c r="N5" s="1293"/>
      <c r="O5" s="1293"/>
      <c r="P5" s="1294"/>
      <c r="Q5" s="297"/>
    </row>
    <row r="6" spans="1:17" ht="12.75" customHeight="1" x14ac:dyDescent="0.25">
      <c r="A6" s="2" t="s">
        <v>3</v>
      </c>
      <c r="B6" s="3"/>
      <c r="C6" s="1293" t="s">
        <v>988</v>
      </c>
      <c r="D6" s="1293"/>
      <c r="E6" s="1293"/>
      <c r="F6" s="1293"/>
      <c r="G6" s="1293"/>
      <c r="H6" s="1293"/>
      <c r="I6" s="1293"/>
      <c r="J6" s="1293"/>
      <c r="K6" s="1293"/>
      <c r="L6" s="1293"/>
      <c r="M6" s="1293"/>
      <c r="N6" s="1293"/>
      <c r="O6" s="1293"/>
      <c r="P6" s="1294"/>
      <c r="Q6" s="297"/>
    </row>
    <row r="7" spans="1:17" ht="36.75" customHeight="1" x14ac:dyDescent="0.25">
      <c r="A7" s="2" t="s">
        <v>4</v>
      </c>
      <c r="B7" s="3"/>
      <c r="C7" s="1318" t="s">
        <v>994</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993</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291" t="s">
        <v>317</v>
      </c>
      <c r="I16" s="1495" t="s">
        <v>15</v>
      </c>
      <c r="J16" s="1289" t="s">
        <v>312</v>
      </c>
      <c r="K16" s="1304" t="s">
        <v>313</v>
      </c>
      <c r="L16" s="1493"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292"/>
      <c r="I17" s="1496"/>
      <c r="J17" s="1290"/>
      <c r="K17" s="1305"/>
      <c r="L17" s="1494"/>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5">
        <v>8</v>
      </c>
      <c r="I18" s="144">
        <v>9</v>
      </c>
      <c r="J18" s="127">
        <v>10</v>
      </c>
      <c r="K18" s="144">
        <v>11</v>
      </c>
      <c r="L18" s="14">
        <v>12</v>
      </c>
      <c r="M18" s="208">
        <v>13</v>
      </c>
      <c r="N18" s="15">
        <v>14</v>
      </c>
      <c r="O18" s="144">
        <v>15</v>
      </c>
      <c r="P18" s="14">
        <v>16</v>
      </c>
      <c r="Q18" s="299"/>
    </row>
    <row r="19" spans="1:17" s="19" customFormat="1" x14ac:dyDescent="0.25">
      <c r="A19" s="16"/>
      <c r="B19" s="17" t="s">
        <v>19</v>
      </c>
      <c r="C19" s="182"/>
      <c r="D19" s="244"/>
      <c r="E19" s="145"/>
      <c r="F19" s="287"/>
      <c r="G19" s="209"/>
      <c r="H19" s="18"/>
      <c r="I19" s="145"/>
      <c r="J19" s="244"/>
      <c r="K19" s="145"/>
      <c r="L19" s="287"/>
      <c r="M19" s="209"/>
      <c r="N19" s="18"/>
      <c r="O19" s="145"/>
      <c r="P19" s="287"/>
      <c r="Q19" s="182"/>
    </row>
    <row r="20" spans="1:17" s="19" customFormat="1" ht="12.75" thickBot="1" x14ac:dyDescent="0.3">
      <c r="A20" s="20"/>
      <c r="B20" s="21" t="s">
        <v>20</v>
      </c>
      <c r="C20" s="183">
        <f>SUM(F20,I20,L20,O20)</f>
        <v>153514</v>
      </c>
      <c r="D20" s="128">
        <f>SUM(D21,D24,D25,D41,D42)</f>
        <v>157867</v>
      </c>
      <c r="E20" s="269">
        <f>SUM(E21,E24,E25,E41,E42)</f>
        <v>-4353</v>
      </c>
      <c r="F20" s="888">
        <f>SUM(F21,F24,F25,F41,F42)</f>
        <v>153514</v>
      </c>
      <c r="G20" s="210">
        <f>SUM(G21,G24,G42)</f>
        <v>0</v>
      </c>
      <c r="H20" s="22">
        <f>SUM(H21,H24,H42)</f>
        <v>0</v>
      </c>
      <c r="I20" s="269">
        <f>SUM(I21,I24,I42)</f>
        <v>0</v>
      </c>
      <c r="J20" s="128">
        <f>SUM(J21,J26,J42)</f>
        <v>0</v>
      </c>
      <c r="K20" s="269">
        <f>SUM(K21,K26,K42)</f>
        <v>0</v>
      </c>
      <c r="L20" s="888">
        <f>SUM(L21,L26,L42)</f>
        <v>0</v>
      </c>
      <c r="M20" s="210">
        <f>SUM(M21,M44)</f>
        <v>0</v>
      </c>
      <c r="N20" s="22">
        <f>SUM(N21,N44)</f>
        <v>0</v>
      </c>
      <c r="O20" s="269">
        <f>SUM(O21,O44)</f>
        <v>0</v>
      </c>
      <c r="P20" s="888"/>
      <c r="Q20" s="182"/>
    </row>
    <row r="21" spans="1:17" ht="12.75" hidden="1" thickTop="1" x14ac:dyDescent="0.25">
      <c r="A21" s="23"/>
      <c r="B21" s="24" t="s">
        <v>21</v>
      </c>
      <c r="C21" s="184">
        <f>SUM(F21,I21,L21,O21)</f>
        <v>0</v>
      </c>
      <c r="D21" s="129">
        <f t="shared" ref="D21:O21" si="0">SUM(D22:D23)</f>
        <v>0</v>
      </c>
      <c r="E21" s="270">
        <f t="shared" si="0"/>
        <v>0</v>
      </c>
      <c r="F21" s="902">
        <f t="shared" si="0"/>
        <v>0</v>
      </c>
      <c r="G21" s="211">
        <f t="shared" si="0"/>
        <v>0</v>
      </c>
      <c r="H21" s="25">
        <f t="shared" si="0"/>
        <v>0</v>
      </c>
      <c r="I21" s="270">
        <f t="shared" si="0"/>
        <v>0</v>
      </c>
      <c r="J21" s="129">
        <f t="shared" si="0"/>
        <v>0</v>
      </c>
      <c r="K21" s="25">
        <f t="shared" si="0"/>
        <v>0</v>
      </c>
      <c r="L21" s="162">
        <f t="shared" si="0"/>
        <v>0</v>
      </c>
      <c r="M21" s="211">
        <f t="shared" si="0"/>
        <v>0</v>
      </c>
      <c r="N21" s="25">
        <f t="shared" si="0"/>
        <v>0</v>
      </c>
      <c r="O21" s="270">
        <f t="shared" si="0"/>
        <v>0</v>
      </c>
      <c r="P21" s="902"/>
      <c r="Q21" s="297"/>
    </row>
    <row r="22" spans="1:17" ht="12.75" hidden="1" thickTop="1" x14ac:dyDescent="0.25">
      <c r="A22" s="26"/>
      <c r="B22" s="27" t="s">
        <v>22</v>
      </c>
      <c r="C22" s="185">
        <f>SUM(F22,I22,L22,O22)</f>
        <v>0</v>
      </c>
      <c r="D22" s="245"/>
      <c r="E22" s="694"/>
      <c r="F22" s="288">
        <f>D22+E22</f>
        <v>0</v>
      </c>
      <c r="G22" s="212"/>
      <c r="H22" s="28"/>
      <c r="I22" s="694">
        <f>G22+H22</f>
        <v>0</v>
      </c>
      <c r="J22" s="245"/>
      <c r="K22" s="28"/>
      <c r="L22" s="693">
        <f>J22+K22</f>
        <v>0</v>
      </c>
      <c r="M22" s="212"/>
      <c r="N22" s="28"/>
      <c r="O22" s="694">
        <f>M22+N22</f>
        <v>0</v>
      </c>
      <c r="P22" s="288"/>
      <c r="Q22" s="297"/>
    </row>
    <row r="23" spans="1:17" ht="12.75" hidden="1" thickTop="1" x14ac:dyDescent="0.25">
      <c r="A23" s="29"/>
      <c r="B23" s="30" t="s">
        <v>23</v>
      </c>
      <c r="C23" s="186">
        <f>SUM(F23,I23,L23,O23)</f>
        <v>0</v>
      </c>
      <c r="D23" s="246"/>
      <c r="E23" s="696"/>
      <c r="F23" s="368">
        <f>D23+E23</f>
        <v>0</v>
      </c>
      <c r="G23" s="213"/>
      <c r="H23" s="31"/>
      <c r="I23" s="696">
        <f>G23+H23</f>
        <v>0</v>
      </c>
      <c r="J23" s="246"/>
      <c r="K23" s="31"/>
      <c r="L23" s="695">
        <f>J23+K23</f>
        <v>0</v>
      </c>
      <c r="M23" s="213"/>
      <c r="N23" s="31"/>
      <c r="O23" s="146">
        <f>M23+N23</f>
        <v>0</v>
      </c>
      <c r="P23" s="904"/>
      <c r="Q23" s="297"/>
    </row>
    <row r="24" spans="1:17" s="19" customFormat="1" ht="25.5" thickTop="1" thickBot="1" x14ac:dyDescent="0.3">
      <c r="A24" s="32">
        <v>19300</v>
      </c>
      <c r="B24" s="32" t="s">
        <v>24</v>
      </c>
      <c r="C24" s="187">
        <f>SUM(F24,I24)</f>
        <v>153514</v>
      </c>
      <c r="D24" s="247">
        <f>D50</f>
        <v>157867</v>
      </c>
      <c r="E24" s="697">
        <v>-4353</v>
      </c>
      <c r="F24" s="913">
        <f>D24+E24</f>
        <v>153514</v>
      </c>
      <c r="G24" s="214"/>
      <c r="H24" s="33"/>
      <c r="I24" s="697">
        <f>G24+H24</f>
        <v>0</v>
      </c>
      <c r="J24" s="286" t="s">
        <v>25</v>
      </c>
      <c r="K24" s="147" t="s">
        <v>25</v>
      </c>
      <c r="L24" s="1257" t="s">
        <v>25</v>
      </c>
      <c r="M24" s="279" t="s">
        <v>25</v>
      </c>
      <c r="N24" s="147" t="s">
        <v>25</v>
      </c>
      <c r="O24" s="147" t="s">
        <v>25</v>
      </c>
      <c r="P24" s="1257"/>
      <c r="Q24" s="182"/>
    </row>
    <row r="25" spans="1:17" s="19" customFormat="1" ht="24.75" hidden="1" thickTop="1" x14ac:dyDescent="0.25">
      <c r="A25" s="121"/>
      <c r="B25" s="35" t="s">
        <v>26</v>
      </c>
      <c r="C25" s="188">
        <f>SUM(F25)</f>
        <v>0</v>
      </c>
      <c r="D25" s="248"/>
      <c r="E25" s="709"/>
      <c r="F25" s="308">
        <f>D25+E25</f>
        <v>0</v>
      </c>
      <c r="G25" s="215" t="s">
        <v>25</v>
      </c>
      <c r="H25" s="37" t="s">
        <v>25</v>
      </c>
      <c r="I25" s="122" t="s">
        <v>25</v>
      </c>
      <c r="J25" s="249" t="s">
        <v>25</v>
      </c>
      <c r="K25" s="37" t="s">
        <v>25</v>
      </c>
      <c r="L25" s="164" t="s">
        <v>25</v>
      </c>
      <c r="M25" s="280" t="s">
        <v>25</v>
      </c>
      <c r="N25" s="122" t="s">
        <v>25</v>
      </c>
      <c r="O25" s="122" t="s">
        <v>25</v>
      </c>
      <c r="P25" s="890"/>
      <c r="Q25" s="182"/>
    </row>
    <row r="26" spans="1:17" s="19" customFormat="1" ht="36.75" hidden="1" thickTop="1" x14ac:dyDescent="0.25">
      <c r="A26" s="35">
        <v>21300</v>
      </c>
      <c r="B26" s="35" t="s">
        <v>27</v>
      </c>
      <c r="C26" s="188">
        <f t="shared" ref="C26:C40" si="1">SUM(L26)</f>
        <v>0</v>
      </c>
      <c r="D26" s="249" t="s">
        <v>25</v>
      </c>
      <c r="E26" s="122" t="s">
        <v>25</v>
      </c>
      <c r="F26" s="890" t="s">
        <v>25</v>
      </c>
      <c r="G26" s="215" t="s">
        <v>25</v>
      </c>
      <c r="H26" s="37" t="s">
        <v>25</v>
      </c>
      <c r="I26" s="122" t="s">
        <v>25</v>
      </c>
      <c r="J26" s="130">
        <f>SUM(J27,J31,J33,J36)</f>
        <v>0</v>
      </c>
      <c r="K26" s="38">
        <f>SUM(K27,K31,K33,K36)</f>
        <v>0</v>
      </c>
      <c r="L26" s="175">
        <f>SUM(L27,L31,L33,L36)</f>
        <v>0</v>
      </c>
      <c r="M26" s="280" t="s">
        <v>25</v>
      </c>
      <c r="N26" s="122" t="s">
        <v>25</v>
      </c>
      <c r="O26" s="122" t="s">
        <v>25</v>
      </c>
      <c r="P26" s="890"/>
      <c r="Q26" s="182"/>
    </row>
    <row r="27" spans="1:17" s="19" customFormat="1" ht="24.75" hidden="1" thickTop="1" x14ac:dyDescent="0.25">
      <c r="A27" s="39">
        <v>21350</v>
      </c>
      <c r="B27" s="35" t="s">
        <v>28</v>
      </c>
      <c r="C27" s="188">
        <f t="shared" si="1"/>
        <v>0</v>
      </c>
      <c r="D27" s="249" t="s">
        <v>25</v>
      </c>
      <c r="E27" s="122" t="s">
        <v>25</v>
      </c>
      <c r="F27" s="890" t="s">
        <v>25</v>
      </c>
      <c r="G27" s="215" t="s">
        <v>25</v>
      </c>
      <c r="H27" s="37" t="s">
        <v>25</v>
      </c>
      <c r="I27" s="122" t="s">
        <v>25</v>
      </c>
      <c r="J27" s="130">
        <f>SUM(J28:J30)</f>
        <v>0</v>
      </c>
      <c r="K27" s="38">
        <f>SUM(K28:K30)</f>
        <v>0</v>
      </c>
      <c r="L27" s="175">
        <f>SUM(L28:L30)</f>
        <v>0</v>
      </c>
      <c r="M27" s="280" t="s">
        <v>25</v>
      </c>
      <c r="N27" s="122" t="s">
        <v>25</v>
      </c>
      <c r="O27" s="122" t="s">
        <v>25</v>
      </c>
      <c r="P27" s="890"/>
      <c r="Q27" s="182"/>
    </row>
    <row r="28" spans="1:17" ht="12.75" hidden="1" thickTop="1" x14ac:dyDescent="0.25">
      <c r="A28" s="26">
        <v>21351</v>
      </c>
      <c r="B28" s="40" t="s">
        <v>29</v>
      </c>
      <c r="C28" s="189">
        <f t="shared" si="1"/>
        <v>0</v>
      </c>
      <c r="D28" s="250" t="s">
        <v>25</v>
      </c>
      <c r="E28" s="148" t="s">
        <v>25</v>
      </c>
      <c r="F28" s="934" t="s">
        <v>25</v>
      </c>
      <c r="G28" s="216" t="s">
        <v>25</v>
      </c>
      <c r="H28" s="41" t="s">
        <v>25</v>
      </c>
      <c r="I28" s="148" t="s">
        <v>25</v>
      </c>
      <c r="J28" s="250"/>
      <c r="K28" s="41"/>
      <c r="L28" s="699">
        <f>J28+K28</f>
        <v>0</v>
      </c>
      <c r="M28" s="281" t="s">
        <v>25</v>
      </c>
      <c r="N28" s="148" t="s">
        <v>25</v>
      </c>
      <c r="O28" s="148" t="s">
        <v>25</v>
      </c>
      <c r="P28" s="934"/>
      <c r="Q28" s="297"/>
    </row>
    <row r="29" spans="1:17" ht="12.75" hidden="1" thickTop="1" x14ac:dyDescent="0.25">
      <c r="A29" s="29">
        <v>21352</v>
      </c>
      <c r="B29" s="43" t="s">
        <v>30</v>
      </c>
      <c r="C29" s="190">
        <f t="shared" si="1"/>
        <v>0</v>
      </c>
      <c r="D29" s="251" t="s">
        <v>25</v>
      </c>
      <c r="E29" s="149" t="s">
        <v>25</v>
      </c>
      <c r="F29" s="891" t="s">
        <v>25</v>
      </c>
      <c r="G29" s="217" t="s">
        <v>25</v>
      </c>
      <c r="H29" s="44" t="s">
        <v>25</v>
      </c>
      <c r="I29" s="149" t="s">
        <v>25</v>
      </c>
      <c r="J29" s="251"/>
      <c r="K29" s="44"/>
      <c r="L29" s="700">
        <f>J29+K29</f>
        <v>0</v>
      </c>
      <c r="M29" s="282" t="s">
        <v>25</v>
      </c>
      <c r="N29" s="149" t="s">
        <v>25</v>
      </c>
      <c r="O29" s="149" t="s">
        <v>25</v>
      </c>
      <c r="P29" s="891"/>
      <c r="Q29" s="297"/>
    </row>
    <row r="30" spans="1:17" ht="24.75" hidden="1" thickTop="1" x14ac:dyDescent="0.25">
      <c r="A30" s="29">
        <v>21359</v>
      </c>
      <c r="B30" s="43" t="s">
        <v>31</v>
      </c>
      <c r="C30" s="190">
        <f t="shared" si="1"/>
        <v>0</v>
      </c>
      <c r="D30" s="251" t="s">
        <v>25</v>
      </c>
      <c r="E30" s="149" t="s">
        <v>25</v>
      </c>
      <c r="F30" s="891" t="s">
        <v>25</v>
      </c>
      <c r="G30" s="217" t="s">
        <v>25</v>
      </c>
      <c r="H30" s="44" t="s">
        <v>25</v>
      </c>
      <c r="I30" s="149" t="s">
        <v>25</v>
      </c>
      <c r="J30" s="251"/>
      <c r="K30" s="44"/>
      <c r="L30" s="700">
        <f>J30+K30</f>
        <v>0</v>
      </c>
      <c r="M30" s="282" t="s">
        <v>25</v>
      </c>
      <c r="N30" s="149" t="s">
        <v>25</v>
      </c>
      <c r="O30" s="149" t="s">
        <v>25</v>
      </c>
      <c r="P30" s="891"/>
      <c r="Q30" s="297"/>
    </row>
    <row r="31" spans="1:17" s="19" customFormat="1" ht="36.75" hidden="1" thickTop="1" x14ac:dyDescent="0.25">
      <c r="A31" s="39">
        <v>21370</v>
      </c>
      <c r="B31" s="35" t="s">
        <v>32</v>
      </c>
      <c r="C31" s="188">
        <f t="shared" si="1"/>
        <v>0</v>
      </c>
      <c r="D31" s="249" t="s">
        <v>25</v>
      </c>
      <c r="E31" s="122" t="s">
        <v>25</v>
      </c>
      <c r="F31" s="890" t="s">
        <v>25</v>
      </c>
      <c r="G31" s="215" t="s">
        <v>25</v>
      </c>
      <c r="H31" s="37" t="s">
        <v>25</v>
      </c>
      <c r="I31" s="122" t="s">
        <v>25</v>
      </c>
      <c r="J31" s="130">
        <f>SUM(J32)</f>
        <v>0</v>
      </c>
      <c r="K31" s="38">
        <f>SUM(K32)</f>
        <v>0</v>
      </c>
      <c r="L31" s="175">
        <f>SUM(L32)</f>
        <v>0</v>
      </c>
      <c r="M31" s="280" t="s">
        <v>25</v>
      </c>
      <c r="N31" s="122" t="s">
        <v>25</v>
      </c>
      <c r="O31" s="122" t="s">
        <v>25</v>
      </c>
      <c r="P31" s="890"/>
      <c r="Q31" s="182"/>
    </row>
    <row r="32" spans="1:17" ht="36.75" hidden="1" thickTop="1" x14ac:dyDescent="0.25">
      <c r="A32" s="46">
        <v>21379</v>
      </c>
      <c r="B32" s="47" t="s">
        <v>33</v>
      </c>
      <c r="C32" s="191">
        <f t="shared" si="1"/>
        <v>0</v>
      </c>
      <c r="D32" s="252" t="s">
        <v>25</v>
      </c>
      <c r="E32" s="150" t="s">
        <v>25</v>
      </c>
      <c r="F32" s="1155" t="s">
        <v>25</v>
      </c>
      <c r="G32" s="218" t="s">
        <v>25</v>
      </c>
      <c r="H32" s="48" t="s">
        <v>25</v>
      </c>
      <c r="I32" s="150" t="s">
        <v>25</v>
      </c>
      <c r="J32" s="252"/>
      <c r="K32" s="48"/>
      <c r="L32" s="701">
        <f>J32+K32</f>
        <v>0</v>
      </c>
      <c r="M32" s="283" t="s">
        <v>25</v>
      </c>
      <c r="N32" s="150" t="s">
        <v>25</v>
      </c>
      <c r="O32" s="150" t="s">
        <v>25</v>
      </c>
      <c r="P32" s="1155"/>
      <c r="Q32" s="297"/>
    </row>
    <row r="33" spans="1:17" s="19" customFormat="1" ht="12.75" hidden="1" thickTop="1" x14ac:dyDescent="0.25">
      <c r="A33" s="39">
        <v>21380</v>
      </c>
      <c r="B33" s="35" t="s">
        <v>34</v>
      </c>
      <c r="C33" s="188">
        <f t="shared" si="1"/>
        <v>0</v>
      </c>
      <c r="D33" s="249" t="s">
        <v>25</v>
      </c>
      <c r="E33" s="122" t="s">
        <v>25</v>
      </c>
      <c r="F33" s="890" t="s">
        <v>25</v>
      </c>
      <c r="G33" s="215" t="s">
        <v>25</v>
      </c>
      <c r="H33" s="37" t="s">
        <v>25</v>
      </c>
      <c r="I33" s="122" t="s">
        <v>25</v>
      </c>
      <c r="J33" s="130">
        <f>SUM(J34:J35)</f>
        <v>0</v>
      </c>
      <c r="K33" s="38">
        <f>SUM(K34:K35)</f>
        <v>0</v>
      </c>
      <c r="L33" s="175">
        <f>SUM(L34:L35)</f>
        <v>0</v>
      </c>
      <c r="M33" s="280" t="s">
        <v>25</v>
      </c>
      <c r="N33" s="122" t="s">
        <v>25</v>
      </c>
      <c r="O33" s="122" t="s">
        <v>25</v>
      </c>
      <c r="P33" s="890"/>
      <c r="Q33" s="182"/>
    </row>
    <row r="34" spans="1:17" ht="12.75" hidden="1" thickTop="1" x14ac:dyDescent="0.25">
      <c r="A34" s="27">
        <v>21381</v>
      </c>
      <c r="B34" s="40" t="s">
        <v>35</v>
      </c>
      <c r="C34" s="189">
        <f t="shared" si="1"/>
        <v>0</v>
      </c>
      <c r="D34" s="250" t="s">
        <v>25</v>
      </c>
      <c r="E34" s="148" t="s">
        <v>25</v>
      </c>
      <c r="F34" s="934" t="s">
        <v>25</v>
      </c>
      <c r="G34" s="216" t="s">
        <v>25</v>
      </c>
      <c r="H34" s="41" t="s">
        <v>25</v>
      </c>
      <c r="I34" s="148" t="s">
        <v>25</v>
      </c>
      <c r="J34" s="250"/>
      <c r="K34" s="41"/>
      <c r="L34" s="699">
        <f>J34+K34</f>
        <v>0</v>
      </c>
      <c r="M34" s="281" t="s">
        <v>25</v>
      </c>
      <c r="N34" s="148" t="s">
        <v>25</v>
      </c>
      <c r="O34" s="148" t="s">
        <v>25</v>
      </c>
      <c r="P34" s="934"/>
      <c r="Q34" s="297"/>
    </row>
    <row r="35" spans="1:17" ht="24.75" hidden="1" thickTop="1" x14ac:dyDescent="0.25">
      <c r="A35" s="30">
        <v>21383</v>
      </c>
      <c r="B35" s="43" t="s">
        <v>36</v>
      </c>
      <c r="C35" s="190">
        <f t="shared" si="1"/>
        <v>0</v>
      </c>
      <c r="D35" s="251" t="s">
        <v>25</v>
      </c>
      <c r="E35" s="149" t="s">
        <v>25</v>
      </c>
      <c r="F35" s="891" t="s">
        <v>25</v>
      </c>
      <c r="G35" s="217" t="s">
        <v>25</v>
      </c>
      <c r="H35" s="44" t="s">
        <v>25</v>
      </c>
      <c r="I35" s="149" t="s">
        <v>25</v>
      </c>
      <c r="J35" s="251"/>
      <c r="K35" s="44"/>
      <c r="L35" s="700">
        <f>J35+K35</f>
        <v>0</v>
      </c>
      <c r="M35" s="282" t="s">
        <v>25</v>
      </c>
      <c r="N35" s="149" t="s">
        <v>25</v>
      </c>
      <c r="O35" s="149" t="s">
        <v>25</v>
      </c>
      <c r="P35" s="891"/>
      <c r="Q35" s="297"/>
    </row>
    <row r="36" spans="1:17" s="19" customFormat="1" ht="24.75" hidden="1" thickTop="1" x14ac:dyDescent="0.25">
      <c r="A36" s="39">
        <v>21390</v>
      </c>
      <c r="B36" s="35" t="s">
        <v>37</v>
      </c>
      <c r="C36" s="188">
        <f t="shared" si="1"/>
        <v>0</v>
      </c>
      <c r="D36" s="249" t="s">
        <v>25</v>
      </c>
      <c r="E36" s="122" t="s">
        <v>25</v>
      </c>
      <c r="F36" s="890" t="s">
        <v>25</v>
      </c>
      <c r="G36" s="215" t="s">
        <v>25</v>
      </c>
      <c r="H36" s="37" t="s">
        <v>25</v>
      </c>
      <c r="I36" s="122" t="s">
        <v>25</v>
      </c>
      <c r="J36" s="130">
        <f>SUM(J37:J40)</f>
        <v>0</v>
      </c>
      <c r="K36" s="38">
        <f>SUM(K37:K40)</f>
        <v>0</v>
      </c>
      <c r="L36" s="175">
        <f>SUM(L37:L40)</f>
        <v>0</v>
      </c>
      <c r="M36" s="280" t="s">
        <v>25</v>
      </c>
      <c r="N36" s="122" t="s">
        <v>25</v>
      </c>
      <c r="O36" s="122" t="s">
        <v>25</v>
      </c>
      <c r="P36" s="890"/>
      <c r="Q36" s="182"/>
    </row>
    <row r="37" spans="1:17" ht="24.75" hidden="1" thickTop="1" x14ac:dyDescent="0.25">
      <c r="A37" s="27">
        <v>21391</v>
      </c>
      <c r="B37" s="40" t="s">
        <v>38</v>
      </c>
      <c r="C37" s="189">
        <f t="shared" si="1"/>
        <v>0</v>
      </c>
      <c r="D37" s="250" t="s">
        <v>25</v>
      </c>
      <c r="E37" s="148" t="s">
        <v>25</v>
      </c>
      <c r="F37" s="934" t="s">
        <v>25</v>
      </c>
      <c r="G37" s="216" t="s">
        <v>25</v>
      </c>
      <c r="H37" s="41" t="s">
        <v>25</v>
      </c>
      <c r="I37" s="148" t="s">
        <v>25</v>
      </c>
      <c r="J37" s="250"/>
      <c r="K37" s="41"/>
      <c r="L37" s="699">
        <f>J37+K37</f>
        <v>0</v>
      </c>
      <c r="M37" s="281" t="s">
        <v>25</v>
      </c>
      <c r="N37" s="148" t="s">
        <v>25</v>
      </c>
      <c r="O37" s="148" t="s">
        <v>25</v>
      </c>
      <c r="P37" s="934"/>
      <c r="Q37" s="297"/>
    </row>
    <row r="38" spans="1:17" ht="12.75" hidden="1" thickTop="1" x14ac:dyDescent="0.25">
      <c r="A38" s="30">
        <v>21393</v>
      </c>
      <c r="B38" s="43" t="s">
        <v>39</v>
      </c>
      <c r="C38" s="190">
        <f t="shared" si="1"/>
        <v>0</v>
      </c>
      <c r="D38" s="251" t="s">
        <v>25</v>
      </c>
      <c r="E38" s="149" t="s">
        <v>25</v>
      </c>
      <c r="F38" s="891" t="s">
        <v>25</v>
      </c>
      <c r="G38" s="217" t="s">
        <v>25</v>
      </c>
      <c r="H38" s="44" t="s">
        <v>25</v>
      </c>
      <c r="I38" s="149" t="s">
        <v>25</v>
      </c>
      <c r="J38" s="251"/>
      <c r="K38" s="44"/>
      <c r="L38" s="700">
        <f>J38+K38</f>
        <v>0</v>
      </c>
      <c r="M38" s="282" t="s">
        <v>25</v>
      </c>
      <c r="N38" s="149" t="s">
        <v>25</v>
      </c>
      <c r="O38" s="149" t="s">
        <v>25</v>
      </c>
      <c r="P38" s="891"/>
      <c r="Q38" s="297"/>
    </row>
    <row r="39" spans="1:17" ht="12.75" hidden="1" thickTop="1" x14ac:dyDescent="0.25">
      <c r="A39" s="30">
        <v>21395</v>
      </c>
      <c r="B39" s="43" t="s">
        <v>40</v>
      </c>
      <c r="C39" s="190">
        <f t="shared" si="1"/>
        <v>0</v>
      </c>
      <c r="D39" s="251" t="s">
        <v>25</v>
      </c>
      <c r="E39" s="149" t="s">
        <v>25</v>
      </c>
      <c r="F39" s="891" t="s">
        <v>25</v>
      </c>
      <c r="G39" s="217" t="s">
        <v>25</v>
      </c>
      <c r="H39" s="44" t="s">
        <v>25</v>
      </c>
      <c r="I39" s="149" t="s">
        <v>25</v>
      </c>
      <c r="J39" s="251"/>
      <c r="K39" s="44"/>
      <c r="L39" s="700">
        <f>J39+K39</f>
        <v>0</v>
      </c>
      <c r="M39" s="282" t="s">
        <v>25</v>
      </c>
      <c r="N39" s="149" t="s">
        <v>25</v>
      </c>
      <c r="O39" s="149" t="s">
        <v>25</v>
      </c>
      <c r="P39" s="891"/>
      <c r="Q39" s="297"/>
    </row>
    <row r="40" spans="1:17" ht="24.75" hidden="1" thickTop="1" x14ac:dyDescent="0.25">
      <c r="A40" s="30">
        <v>21399</v>
      </c>
      <c r="B40" s="43" t="s">
        <v>41</v>
      </c>
      <c r="C40" s="190">
        <f t="shared" si="1"/>
        <v>0</v>
      </c>
      <c r="D40" s="251" t="s">
        <v>25</v>
      </c>
      <c r="E40" s="149" t="s">
        <v>25</v>
      </c>
      <c r="F40" s="891" t="s">
        <v>25</v>
      </c>
      <c r="G40" s="217" t="s">
        <v>25</v>
      </c>
      <c r="H40" s="44" t="s">
        <v>25</v>
      </c>
      <c r="I40" s="149" t="s">
        <v>25</v>
      </c>
      <c r="J40" s="251"/>
      <c r="K40" s="44"/>
      <c r="L40" s="700">
        <f>J40+K40</f>
        <v>0</v>
      </c>
      <c r="M40" s="282" t="s">
        <v>25</v>
      </c>
      <c r="N40" s="149" t="s">
        <v>25</v>
      </c>
      <c r="O40" s="149" t="s">
        <v>25</v>
      </c>
      <c r="P40" s="891"/>
      <c r="Q40" s="297"/>
    </row>
    <row r="41" spans="1:17" s="19" customFormat="1" ht="36.75" hidden="1" customHeight="1" x14ac:dyDescent="0.25">
      <c r="A41" s="39">
        <v>21420</v>
      </c>
      <c r="B41" s="35" t="s">
        <v>42</v>
      </c>
      <c r="C41" s="192">
        <f>SUM(F41)</f>
        <v>0</v>
      </c>
      <c r="D41" s="253"/>
      <c r="E41" s="1256"/>
      <c r="F41" s="308">
        <f>D41+E41</f>
        <v>0</v>
      </c>
      <c r="G41" s="215" t="s">
        <v>25</v>
      </c>
      <c r="H41" s="37" t="s">
        <v>25</v>
      </c>
      <c r="I41" s="122" t="s">
        <v>25</v>
      </c>
      <c r="J41" s="249" t="s">
        <v>25</v>
      </c>
      <c r="K41" s="37" t="s">
        <v>25</v>
      </c>
      <c r="L41" s="164" t="s">
        <v>25</v>
      </c>
      <c r="M41" s="280" t="s">
        <v>25</v>
      </c>
      <c r="N41" s="122" t="s">
        <v>25</v>
      </c>
      <c r="O41" s="122" t="s">
        <v>25</v>
      </c>
      <c r="P41" s="890"/>
      <c r="Q41" s="182"/>
    </row>
    <row r="42" spans="1:17" s="19" customFormat="1" ht="24.75" hidden="1" thickTop="1" x14ac:dyDescent="0.25">
      <c r="A42" s="50">
        <v>21490</v>
      </c>
      <c r="B42" s="51" t="s">
        <v>43</v>
      </c>
      <c r="C42" s="192">
        <f>SUM(F42,I42,L42)</f>
        <v>0</v>
      </c>
      <c r="D42" s="254">
        <f t="shared" ref="D42:L42" si="2">D43</f>
        <v>0</v>
      </c>
      <c r="E42" s="271">
        <f t="shared" si="2"/>
        <v>0</v>
      </c>
      <c r="F42" s="906">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890"/>
      <c r="Q42" s="182"/>
    </row>
    <row r="43" spans="1:17" s="19" customFormat="1" ht="24.75" hidden="1" thickTop="1" x14ac:dyDescent="0.25">
      <c r="A43" s="30">
        <v>21499</v>
      </c>
      <c r="B43" s="43" t="s">
        <v>44</v>
      </c>
      <c r="C43" s="193">
        <f>SUM(F43,I43,L43)</f>
        <v>0</v>
      </c>
      <c r="D43" s="256"/>
      <c r="E43" s="712"/>
      <c r="F43" s="290">
        <f>D43+E43</f>
        <v>0</v>
      </c>
      <c r="G43" s="220"/>
      <c r="H43" s="42"/>
      <c r="I43" s="703">
        <f>G43+H43</f>
        <v>0</v>
      </c>
      <c r="J43" s="263"/>
      <c r="K43" s="42"/>
      <c r="L43" s="699">
        <f>J43+K43</f>
        <v>0</v>
      </c>
      <c r="M43" s="283" t="s">
        <v>25</v>
      </c>
      <c r="N43" s="150" t="s">
        <v>25</v>
      </c>
      <c r="O43" s="150" t="s">
        <v>25</v>
      </c>
      <c r="P43" s="1155"/>
      <c r="Q43" s="182"/>
    </row>
    <row r="44" spans="1:17" ht="24.75" hidden="1" thickTop="1" x14ac:dyDescent="0.25">
      <c r="A44" s="54">
        <v>23000</v>
      </c>
      <c r="B44" s="55" t="s">
        <v>45</v>
      </c>
      <c r="C44" s="192">
        <f>SUM(O44)</f>
        <v>0</v>
      </c>
      <c r="D44" s="257" t="s">
        <v>25</v>
      </c>
      <c r="E44" s="272" t="s">
        <v>25</v>
      </c>
      <c r="F44" s="956" t="s">
        <v>25</v>
      </c>
      <c r="G44" s="221" t="s">
        <v>25</v>
      </c>
      <c r="H44" s="56" t="s">
        <v>25</v>
      </c>
      <c r="I44" s="272" t="s">
        <v>25</v>
      </c>
      <c r="J44" s="257" t="s">
        <v>25</v>
      </c>
      <c r="K44" s="56" t="s">
        <v>25</v>
      </c>
      <c r="L44" s="258" t="s">
        <v>25</v>
      </c>
      <c r="M44" s="284">
        <f>SUM(M45:M46)</f>
        <v>0</v>
      </c>
      <c r="N44" s="151">
        <f>SUM(N45:N46)</f>
        <v>0</v>
      </c>
      <c r="O44" s="151">
        <f>SUM(O45:O46)</f>
        <v>0</v>
      </c>
      <c r="P44" s="905"/>
      <c r="Q44" s="297"/>
    </row>
    <row r="45" spans="1:17" ht="24.75" hidden="1" thickTop="1" x14ac:dyDescent="0.25">
      <c r="A45" s="57">
        <v>23410</v>
      </c>
      <c r="B45" s="58" t="s">
        <v>46</v>
      </c>
      <c r="C45" s="194">
        <f>SUM(O45)</f>
        <v>0</v>
      </c>
      <c r="D45" s="259" t="s">
        <v>25</v>
      </c>
      <c r="E45" s="273" t="s">
        <v>25</v>
      </c>
      <c r="F45" s="892" t="s">
        <v>25</v>
      </c>
      <c r="G45" s="222" t="s">
        <v>25</v>
      </c>
      <c r="H45" s="59" t="s">
        <v>25</v>
      </c>
      <c r="I45" s="273" t="s">
        <v>25</v>
      </c>
      <c r="J45" s="259" t="s">
        <v>25</v>
      </c>
      <c r="K45" s="59" t="s">
        <v>25</v>
      </c>
      <c r="L45" s="260" t="s">
        <v>25</v>
      </c>
      <c r="M45" s="222"/>
      <c r="N45" s="59"/>
      <c r="O45" s="704">
        <f>M45+N45</f>
        <v>0</v>
      </c>
      <c r="P45" s="289"/>
      <c r="Q45" s="297"/>
    </row>
    <row r="46" spans="1:17" ht="24.75" hidden="1" thickTop="1" x14ac:dyDescent="0.25">
      <c r="A46" s="57">
        <v>23510</v>
      </c>
      <c r="B46" s="58" t="s">
        <v>47</v>
      </c>
      <c r="C46" s="194">
        <f>SUM(O46)</f>
        <v>0</v>
      </c>
      <c r="D46" s="259" t="s">
        <v>25</v>
      </c>
      <c r="E46" s="273" t="s">
        <v>25</v>
      </c>
      <c r="F46" s="892" t="s">
        <v>25</v>
      </c>
      <c r="G46" s="222" t="s">
        <v>25</v>
      </c>
      <c r="H46" s="59" t="s">
        <v>25</v>
      </c>
      <c r="I46" s="273" t="s">
        <v>25</v>
      </c>
      <c r="J46" s="259" t="s">
        <v>25</v>
      </c>
      <c r="K46" s="59" t="s">
        <v>25</v>
      </c>
      <c r="L46" s="260" t="s">
        <v>25</v>
      </c>
      <c r="M46" s="222"/>
      <c r="N46" s="59"/>
      <c r="O46" s="704">
        <f>M46+N46</f>
        <v>0</v>
      </c>
      <c r="P46" s="289"/>
      <c r="Q46" s="297"/>
    </row>
    <row r="47" spans="1:17" ht="12.75" thickTop="1" x14ac:dyDescent="0.25">
      <c r="A47" s="60"/>
      <c r="B47" s="58"/>
      <c r="C47" s="195"/>
      <c r="D47" s="261"/>
      <c r="E47" s="707"/>
      <c r="F47" s="892"/>
      <c r="G47" s="222"/>
      <c r="H47" s="59"/>
      <c r="I47" s="273"/>
      <c r="J47" s="259"/>
      <c r="K47" s="273"/>
      <c r="L47" s="1255"/>
      <c r="M47" s="285"/>
      <c r="N47" s="107"/>
      <c r="O47" s="152"/>
      <c r="P47" s="1255"/>
      <c r="Q47" s="297"/>
    </row>
    <row r="48" spans="1:17" s="19" customFormat="1" x14ac:dyDescent="0.25">
      <c r="A48" s="61"/>
      <c r="B48" s="62" t="s">
        <v>48</v>
      </c>
      <c r="C48" s="196"/>
      <c r="D48" s="262"/>
      <c r="E48" s="887"/>
      <c r="F48" s="893"/>
      <c r="G48" s="223"/>
      <c r="H48" s="108"/>
      <c r="I48" s="153"/>
      <c r="J48" s="133"/>
      <c r="K48" s="153"/>
      <c r="L48" s="893"/>
      <c r="M48" s="223"/>
      <c r="N48" s="108"/>
      <c r="O48" s="153"/>
      <c r="P48" s="893"/>
      <c r="Q48" s="182"/>
    </row>
    <row r="49" spans="1:17" s="19" customFormat="1" ht="12.75" thickBot="1" x14ac:dyDescent="0.3">
      <c r="A49" s="63"/>
      <c r="B49" s="20" t="s">
        <v>49</v>
      </c>
      <c r="C49" s="197">
        <f t="shared" ref="C49:C112" si="3">SUM(F49,I49,L49,O49)</f>
        <v>153514</v>
      </c>
      <c r="D49" s="134">
        <f t="shared" ref="D49:O49" si="4">SUM(D50,D281)</f>
        <v>157867</v>
      </c>
      <c r="E49" s="117">
        <f t="shared" si="4"/>
        <v>-4353</v>
      </c>
      <c r="F49" s="894">
        <f t="shared" si="4"/>
        <v>153514</v>
      </c>
      <c r="G49" s="224">
        <f t="shared" si="4"/>
        <v>0</v>
      </c>
      <c r="H49" s="64">
        <f t="shared" si="4"/>
        <v>0</v>
      </c>
      <c r="I49" s="117">
        <f t="shared" si="4"/>
        <v>0</v>
      </c>
      <c r="J49" s="134">
        <f t="shared" si="4"/>
        <v>0</v>
      </c>
      <c r="K49" s="117">
        <f t="shared" si="4"/>
        <v>0</v>
      </c>
      <c r="L49" s="894">
        <f t="shared" si="4"/>
        <v>0</v>
      </c>
      <c r="M49" s="224">
        <f t="shared" si="4"/>
        <v>0</v>
      </c>
      <c r="N49" s="64">
        <f t="shared" si="4"/>
        <v>0</v>
      </c>
      <c r="O49" s="117">
        <f t="shared" si="4"/>
        <v>0</v>
      </c>
      <c r="P49" s="894"/>
      <c r="Q49" s="182"/>
    </row>
    <row r="50" spans="1:17" s="19" customFormat="1" ht="36.75" thickTop="1" x14ac:dyDescent="0.25">
      <c r="A50" s="65"/>
      <c r="B50" s="66" t="s">
        <v>50</v>
      </c>
      <c r="C50" s="198">
        <f t="shared" si="3"/>
        <v>153514</v>
      </c>
      <c r="D50" s="135">
        <f t="shared" ref="D50:O50" si="5">SUM(D51,D193)</f>
        <v>157867</v>
      </c>
      <c r="E50" s="274">
        <f t="shared" si="5"/>
        <v>-4353</v>
      </c>
      <c r="F50" s="895">
        <f t="shared" si="5"/>
        <v>153514</v>
      </c>
      <c r="G50" s="225">
        <f t="shared" si="5"/>
        <v>0</v>
      </c>
      <c r="H50" s="67">
        <f t="shared" si="5"/>
        <v>0</v>
      </c>
      <c r="I50" s="274">
        <f t="shared" si="5"/>
        <v>0</v>
      </c>
      <c r="J50" s="135">
        <f t="shared" si="5"/>
        <v>0</v>
      </c>
      <c r="K50" s="274">
        <f t="shared" si="5"/>
        <v>0</v>
      </c>
      <c r="L50" s="895">
        <f t="shared" si="5"/>
        <v>0</v>
      </c>
      <c r="M50" s="225">
        <f t="shared" si="5"/>
        <v>0</v>
      </c>
      <c r="N50" s="67">
        <f t="shared" si="5"/>
        <v>0</v>
      </c>
      <c r="O50" s="274">
        <f t="shared" si="5"/>
        <v>0</v>
      </c>
      <c r="P50" s="895"/>
      <c r="Q50" s="182"/>
    </row>
    <row r="51" spans="1:17" s="19" customFormat="1" ht="24" x14ac:dyDescent="0.25">
      <c r="A51" s="68"/>
      <c r="B51" s="16" t="s">
        <v>51</v>
      </c>
      <c r="C51" s="199">
        <f t="shared" si="3"/>
        <v>153514</v>
      </c>
      <c r="D51" s="136">
        <f t="shared" ref="D51:O51" si="6">SUM(D52,D74,D172,D186)</f>
        <v>157867</v>
      </c>
      <c r="E51" s="275">
        <f t="shared" si="6"/>
        <v>-4353</v>
      </c>
      <c r="F51" s="896">
        <f t="shared" si="6"/>
        <v>153514</v>
      </c>
      <c r="G51" s="226">
        <f t="shared" si="6"/>
        <v>0</v>
      </c>
      <c r="H51" s="69">
        <f t="shared" si="6"/>
        <v>0</v>
      </c>
      <c r="I51" s="275">
        <f t="shared" si="6"/>
        <v>0</v>
      </c>
      <c r="J51" s="136">
        <f t="shared" si="6"/>
        <v>0</v>
      </c>
      <c r="K51" s="275">
        <f t="shared" si="6"/>
        <v>0</v>
      </c>
      <c r="L51" s="896">
        <f t="shared" si="6"/>
        <v>0</v>
      </c>
      <c r="M51" s="226">
        <f t="shared" si="6"/>
        <v>0</v>
      </c>
      <c r="N51" s="69">
        <f t="shared" si="6"/>
        <v>0</v>
      </c>
      <c r="O51" s="275">
        <f t="shared" si="6"/>
        <v>0</v>
      </c>
      <c r="P51" s="896"/>
      <c r="Q51" s="182"/>
    </row>
    <row r="52" spans="1:17" s="19" customFormat="1" hidden="1" x14ac:dyDescent="0.25">
      <c r="A52" s="70">
        <v>1000</v>
      </c>
      <c r="B52" s="70" t="s">
        <v>52</v>
      </c>
      <c r="C52" s="200">
        <f t="shared" si="3"/>
        <v>0</v>
      </c>
      <c r="D52" s="137">
        <f t="shared" ref="D52:O52" si="7">SUM(D53,D66)</f>
        <v>0</v>
      </c>
      <c r="E52" s="125">
        <f t="shared" si="7"/>
        <v>0</v>
      </c>
      <c r="F52" s="897">
        <f t="shared" si="7"/>
        <v>0</v>
      </c>
      <c r="G52" s="227">
        <f t="shared" si="7"/>
        <v>0</v>
      </c>
      <c r="H52" s="71">
        <f t="shared" si="7"/>
        <v>0</v>
      </c>
      <c r="I52" s="125">
        <f t="shared" si="7"/>
        <v>0</v>
      </c>
      <c r="J52" s="137">
        <f t="shared" si="7"/>
        <v>0</v>
      </c>
      <c r="K52" s="71">
        <f t="shared" si="7"/>
        <v>0</v>
      </c>
      <c r="L52" s="172">
        <f t="shared" si="7"/>
        <v>0</v>
      </c>
      <c r="M52" s="227">
        <f t="shared" si="7"/>
        <v>0</v>
      </c>
      <c r="N52" s="71">
        <f t="shared" si="7"/>
        <v>0</v>
      </c>
      <c r="O52" s="125">
        <f t="shared" si="7"/>
        <v>0</v>
      </c>
      <c r="P52" s="897"/>
      <c r="Q52" s="182"/>
    </row>
    <row r="53" spans="1:17" hidden="1" x14ac:dyDescent="0.25">
      <c r="A53" s="35">
        <v>1100</v>
      </c>
      <c r="B53" s="72" t="s">
        <v>53</v>
      </c>
      <c r="C53" s="188">
        <f t="shared" si="3"/>
        <v>0</v>
      </c>
      <c r="D53" s="130">
        <f t="shared" ref="D53:O53" si="8">SUM(D54,D57,D65)</f>
        <v>0</v>
      </c>
      <c r="E53" s="123">
        <f t="shared" si="8"/>
        <v>0</v>
      </c>
      <c r="F53" s="898">
        <f t="shared" si="8"/>
        <v>0</v>
      </c>
      <c r="G53" s="228">
        <f t="shared" si="8"/>
        <v>0</v>
      </c>
      <c r="H53" s="38">
        <f t="shared" si="8"/>
        <v>0</v>
      </c>
      <c r="I53" s="123">
        <f t="shared" si="8"/>
        <v>0</v>
      </c>
      <c r="J53" s="130">
        <f t="shared" si="8"/>
        <v>0</v>
      </c>
      <c r="K53" s="38">
        <f t="shared" si="8"/>
        <v>0</v>
      </c>
      <c r="L53" s="175">
        <f t="shared" si="8"/>
        <v>0</v>
      </c>
      <c r="M53" s="228">
        <f t="shared" si="8"/>
        <v>0</v>
      </c>
      <c r="N53" s="38">
        <f t="shared" si="8"/>
        <v>0</v>
      </c>
      <c r="O53" s="123">
        <f t="shared" si="8"/>
        <v>0</v>
      </c>
      <c r="P53" s="954"/>
      <c r="Q53" s="297"/>
    </row>
    <row r="54" spans="1:17" hidden="1" x14ac:dyDescent="0.25">
      <c r="A54" s="73">
        <v>1110</v>
      </c>
      <c r="B54" s="58" t="s">
        <v>54</v>
      </c>
      <c r="C54" s="195">
        <f t="shared" si="3"/>
        <v>0</v>
      </c>
      <c r="D54" s="261">
        <f>SUM(D55:D56)</f>
        <v>0</v>
      </c>
      <c r="E54" s="707"/>
      <c r="F54" s="907">
        <f>SUM(F55:F56)</f>
        <v>0</v>
      </c>
      <c r="G54" s="229"/>
      <c r="H54" s="74"/>
      <c r="I54" s="154">
        <f>SUM(I55:I56)</f>
        <v>0</v>
      </c>
      <c r="J54" s="86"/>
      <c r="K54" s="74"/>
      <c r="L54" s="174">
        <f>SUM(L55:L56)</f>
        <v>0</v>
      </c>
      <c r="M54" s="229"/>
      <c r="N54" s="74"/>
      <c r="O54" s="154">
        <f>SUM(O55:O56)</f>
        <v>0</v>
      </c>
      <c r="P54" s="907"/>
      <c r="Q54" s="297"/>
    </row>
    <row r="55" spans="1:17" hidden="1" x14ac:dyDescent="0.25">
      <c r="A55" s="27">
        <v>1111</v>
      </c>
      <c r="B55" s="40" t="s">
        <v>55</v>
      </c>
      <c r="C55" s="189">
        <f t="shared" si="3"/>
        <v>0</v>
      </c>
      <c r="D55" s="263"/>
      <c r="E55" s="703"/>
      <c r="F55" s="290">
        <f>D55+E55</f>
        <v>0</v>
      </c>
      <c r="G55" s="220"/>
      <c r="H55" s="42"/>
      <c r="I55" s="703">
        <f>G55+H55</f>
        <v>0</v>
      </c>
      <c r="J55" s="263"/>
      <c r="K55" s="42"/>
      <c r="L55" s="699">
        <f>J55+K55</f>
        <v>0</v>
      </c>
      <c r="M55" s="220"/>
      <c r="N55" s="42"/>
      <c r="O55" s="703">
        <f>M55+N55</f>
        <v>0</v>
      </c>
      <c r="P55" s="290"/>
      <c r="Q55" s="297"/>
    </row>
    <row r="56" spans="1:17" ht="24" hidden="1" customHeight="1" x14ac:dyDescent="0.25">
      <c r="A56" s="30">
        <v>1119</v>
      </c>
      <c r="B56" s="43" t="s">
        <v>56</v>
      </c>
      <c r="C56" s="190">
        <f t="shared" si="3"/>
        <v>0</v>
      </c>
      <c r="D56" s="264"/>
      <c r="E56" s="705"/>
      <c r="F56" s="291">
        <f>D56+E56</f>
        <v>0</v>
      </c>
      <c r="G56" s="230"/>
      <c r="H56" s="45"/>
      <c r="I56" s="705">
        <f>G56+H56</f>
        <v>0</v>
      </c>
      <c r="J56" s="264"/>
      <c r="K56" s="45"/>
      <c r="L56" s="700">
        <f>J56+K56</f>
        <v>0</v>
      </c>
      <c r="M56" s="230"/>
      <c r="N56" s="45"/>
      <c r="O56" s="705">
        <f>M56+N56</f>
        <v>0</v>
      </c>
      <c r="P56" s="291"/>
      <c r="Q56" s="297"/>
    </row>
    <row r="57" spans="1:17" ht="23.25" hidden="1" customHeight="1" x14ac:dyDescent="0.25">
      <c r="A57" s="75">
        <v>1140</v>
      </c>
      <c r="B57" s="43" t="s">
        <v>57</v>
      </c>
      <c r="C57" s="190">
        <f t="shared" si="3"/>
        <v>0</v>
      </c>
      <c r="D57" s="132">
        <f t="shared" ref="D57:O57" si="9">SUM(D58:D64)</f>
        <v>0</v>
      </c>
      <c r="E57" s="91">
        <f t="shared" si="9"/>
        <v>0</v>
      </c>
      <c r="F57" s="899">
        <f t="shared" si="9"/>
        <v>0</v>
      </c>
      <c r="G57" s="231">
        <f t="shared" si="9"/>
        <v>0</v>
      </c>
      <c r="H57" s="76">
        <f t="shared" si="9"/>
        <v>0</v>
      </c>
      <c r="I57" s="91">
        <f t="shared" si="9"/>
        <v>0</v>
      </c>
      <c r="J57" s="132">
        <f t="shared" si="9"/>
        <v>0</v>
      </c>
      <c r="K57" s="76">
        <f t="shared" si="9"/>
        <v>0</v>
      </c>
      <c r="L57" s="95">
        <f t="shared" si="9"/>
        <v>0</v>
      </c>
      <c r="M57" s="231">
        <f t="shared" si="9"/>
        <v>0</v>
      </c>
      <c r="N57" s="76">
        <f t="shared" si="9"/>
        <v>0</v>
      </c>
      <c r="O57" s="91">
        <f t="shared" si="9"/>
        <v>0</v>
      </c>
      <c r="P57" s="899"/>
      <c r="Q57" s="297"/>
    </row>
    <row r="58" spans="1:17" hidden="1" x14ac:dyDescent="0.25">
      <c r="A58" s="30">
        <v>1141</v>
      </c>
      <c r="B58" s="43" t="s">
        <v>58</v>
      </c>
      <c r="C58" s="190">
        <f t="shared" si="3"/>
        <v>0</v>
      </c>
      <c r="D58" s="264"/>
      <c r="E58" s="705"/>
      <c r="F58" s="291">
        <f t="shared" ref="F58:F65" si="10">D58+E58</f>
        <v>0</v>
      </c>
      <c r="G58" s="230"/>
      <c r="H58" s="45"/>
      <c r="I58" s="705">
        <f t="shared" ref="I58:I65" si="11">G58+H58</f>
        <v>0</v>
      </c>
      <c r="J58" s="264"/>
      <c r="K58" s="45"/>
      <c r="L58" s="700">
        <f t="shared" ref="L58:L65" si="12">J58+K58</f>
        <v>0</v>
      </c>
      <c r="M58" s="230"/>
      <c r="N58" s="45"/>
      <c r="O58" s="705">
        <f t="shared" ref="O58:O65" si="13">M58+N58</f>
        <v>0</v>
      </c>
      <c r="P58" s="291"/>
      <c r="Q58" s="297"/>
    </row>
    <row r="59" spans="1:17" ht="24.75" hidden="1" customHeight="1" x14ac:dyDescent="0.25">
      <c r="A59" s="30">
        <v>1142</v>
      </c>
      <c r="B59" s="43" t="s">
        <v>59</v>
      </c>
      <c r="C59" s="190">
        <f t="shared" si="3"/>
        <v>0</v>
      </c>
      <c r="D59" s="264"/>
      <c r="E59" s="705"/>
      <c r="F59" s="291">
        <f t="shared" si="10"/>
        <v>0</v>
      </c>
      <c r="G59" s="230"/>
      <c r="H59" s="45"/>
      <c r="I59" s="705">
        <f t="shared" si="11"/>
        <v>0</v>
      </c>
      <c r="J59" s="264"/>
      <c r="K59" s="45"/>
      <c r="L59" s="700">
        <f t="shared" si="12"/>
        <v>0</v>
      </c>
      <c r="M59" s="230"/>
      <c r="N59" s="45"/>
      <c r="O59" s="705">
        <f t="shared" si="13"/>
        <v>0</v>
      </c>
      <c r="P59" s="291"/>
      <c r="Q59" s="297"/>
    </row>
    <row r="60" spans="1:17" ht="24" hidden="1" x14ac:dyDescent="0.25">
      <c r="A60" s="30">
        <v>1145</v>
      </c>
      <c r="B60" s="43" t="s">
        <v>60</v>
      </c>
      <c r="C60" s="190">
        <f t="shared" si="3"/>
        <v>0</v>
      </c>
      <c r="D60" s="264"/>
      <c r="E60" s="705"/>
      <c r="F60" s="291">
        <f t="shared" si="10"/>
        <v>0</v>
      </c>
      <c r="G60" s="230"/>
      <c r="H60" s="45"/>
      <c r="I60" s="705">
        <f t="shared" si="11"/>
        <v>0</v>
      </c>
      <c r="J60" s="264"/>
      <c r="K60" s="45"/>
      <c r="L60" s="700">
        <f t="shared" si="12"/>
        <v>0</v>
      </c>
      <c r="M60" s="230"/>
      <c r="N60" s="45"/>
      <c r="O60" s="705">
        <f t="shared" si="13"/>
        <v>0</v>
      </c>
      <c r="P60" s="291"/>
      <c r="Q60" s="297"/>
    </row>
    <row r="61" spans="1:17" ht="27.75" hidden="1" customHeight="1" x14ac:dyDescent="0.25">
      <c r="A61" s="30">
        <v>1146</v>
      </c>
      <c r="B61" s="43" t="s">
        <v>61</v>
      </c>
      <c r="C61" s="190">
        <f t="shared" si="3"/>
        <v>0</v>
      </c>
      <c r="D61" s="264"/>
      <c r="E61" s="705"/>
      <c r="F61" s="291">
        <f t="shared" si="10"/>
        <v>0</v>
      </c>
      <c r="G61" s="230"/>
      <c r="H61" s="45"/>
      <c r="I61" s="705">
        <f t="shared" si="11"/>
        <v>0</v>
      </c>
      <c r="J61" s="264"/>
      <c r="K61" s="45"/>
      <c r="L61" s="700">
        <f t="shared" si="12"/>
        <v>0</v>
      </c>
      <c r="M61" s="230"/>
      <c r="N61" s="45"/>
      <c r="O61" s="705">
        <f t="shared" si="13"/>
        <v>0</v>
      </c>
      <c r="P61" s="291"/>
      <c r="Q61" s="297"/>
    </row>
    <row r="62" spans="1:17" hidden="1" x14ac:dyDescent="0.25">
      <c r="A62" s="30">
        <v>1147</v>
      </c>
      <c r="B62" s="43" t="s">
        <v>62</v>
      </c>
      <c r="C62" s="190">
        <f t="shared" si="3"/>
        <v>0</v>
      </c>
      <c r="D62" s="264"/>
      <c r="E62" s="705"/>
      <c r="F62" s="291">
        <f t="shared" si="10"/>
        <v>0</v>
      </c>
      <c r="G62" s="230"/>
      <c r="H62" s="45"/>
      <c r="I62" s="705">
        <f t="shared" si="11"/>
        <v>0</v>
      </c>
      <c r="J62" s="264"/>
      <c r="K62" s="45"/>
      <c r="L62" s="700">
        <f t="shared" si="12"/>
        <v>0</v>
      </c>
      <c r="M62" s="230"/>
      <c r="N62" s="45"/>
      <c r="O62" s="705">
        <f t="shared" si="13"/>
        <v>0</v>
      </c>
      <c r="P62" s="291"/>
      <c r="Q62" s="297"/>
    </row>
    <row r="63" spans="1:17" hidden="1" x14ac:dyDescent="0.25">
      <c r="A63" s="30">
        <v>1148</v>
      </c>
      <c r="B63" s="43" t="s">
        <v>63</v>
      </c>
      <c r="C63" s="190">
        <f t="shared" si="3"/>
        <v>0</v>
      </c>
      <c r="D63" s="264"/>
      <c r="E63" s="705"/>
      <c r="F63" s="291">
        <f t="shared" si="10"/>
        <v>0</v>
      </c>
      <c r="G63" s="230"/>
      <c r="H63" s="45"/>
      <c r="I63" s="705">
        <f t="shared" si="11"/>
        <v>0</v>
      </c>
      <c r="J63" s="264"/>
      <c r="K63" s="45"/>
      <c r="L63" s="700">
        <f t="shared" si="12"/>
        <v>0</v>
      </c>
      <c r="M63" s="230"/>
      <c r="N63" s="45"/>
      <c r="O63" s="705">
        <f t="shared" si="13"/>
        <v>0</v>
      </c>
      <c r="P63" s="291"/>
      <c r="Q63" s="297"/>
    </row>
    <row r="64" spans="1:17" ht="36" hidden="1" x14ac:dyDescent="0.25">
      <c r="A64" s="30">
        <v>1149</v>
      </c>
      <c r="B64" s="43" t="s">
        <v>64</v>
      </c>
      <c r="C64" s="190">
        <f t="shared" si="3"/>
        <v>0</v>
      </c>
      <c r="D64" s="264"/>
      <c r="E64" s="705"/>
      <c r="F64" s="291">
        <f t="shared" si="10"/>
        <v>0</v>
      </c>
      <c r="G64" s="230"/>
      <c r="H64" s="45"/>
      <c r="I64" s="705">
        <f t="shared" si="11"/>
        <v>0</v>
      </c>
      <c r="J64" s="264"/>
      <c r="K64" s="45"/>
      <c r="L64" s="700">
        <f t="shared" si="12"/>
        <v>0</v>
      </c>
      <c r="M64" s="230"/>
      <c r="N64" s="45"/>
      <c r="O64" s="705">
        <f t="shared" si="13"/>
        <v>0</v>
      </c>
      <c r="P64" s="291"/>
      <c r="Q64" s="297"/>
    </row>
    <row r="65" spans="1:17" ht="36" hidden="1" x14ac:dyDescent="0.25">
      <c r="A65" s="73">
        <v>1150</v>
      </c>
      <c r="B65" s="58" t="s">
        <v>65</v>
      </c>
      <c r="C65" s="195">
        <f t="shared" si="3"/>
        <v>0</v>
      </c>
      <c r="D65" s="261"/>
      <c r="E65" s="707"/>
      <c r="F65" s="292">
        <f t="shared" si="10"/>
        <v>0</v>
      </c>
      <c r="G65" s="232"/>
      <c r="H65" s="77"/>
      <c r="I65" s="707">
        <f t="shared" si="11"/>
        <v>0</v>
      </c>
      <c r="J65" s="261"/>
      <c r="K65" s="77"/>
      <c r="L65" s="706">
        <f t="shared" si="12"/>
        <v>0</v>
      </c>
      <c r="M65" s="232"/>
      <c r="N65" s="77"/>
      <c r="O65" s="707">
        <f t="shared" si="13"/>
        <v>0</v>
      </c>
      <c r="P65" s="292"/>
      <c r="Q65" s="297"/>
    </row>
    <row r="66" spans="1:17" ht="36" hidden="1" x14ac:dyDescent="0.25">
      <c r="A66" s="35">
        <v>1200</v>
      </c>
      <c r="B66" s="72" t="s">
        <v>66</v>
      </c>
      <c r="C66" s="188">
        <f t="shared" si="3"/>
        <v>0</v>
      </c>
      <c r="D66" s="130">
        <f t="shared" ref="D66:O66" si="14">SUM(D67:D68)</f>
        <v>0</v>
      </c>
      <c r="E66" s="123">
        <f t="shared" si="14"/>
        <v>0</v>
      </c>
      <c r="F66" s="898">
        <f t="shared" si="14"/>
        <v>0</v>
      </c>
      <c r="G66" s="228">
        <f t="shared" si="14"/>
        <v>0</v>
      </c>
      <c r="H66" s="38">
        <f t="shared" si="14"/>
        <v>0</v>
      </c>
      <c r="I66" s="123">
        <f t="shared" si="14"/>
        <v>0</v>
      </c>
      <c r="J66" s="130">
        <f t="shared" si="14"/>
        <v>0</v>
      </c>
      <c r="K66" s="38">
        <f t="shared" si="14"/>
        <v>0</v>
      </c>
      <c r="L66" s="175">
        <f t="shared" si="14"/>
        <v>0</v>
      </c>
      <c r="M66" s="228">
        <f t="shared" si="14"/>
        <v>0</v>
      </c>
      <c r="N66" s="38">
        <f t="shared" si="14"/>
        <v>0</v>
      </c>
      <c r="O66" s="123">
        <f t="shared" si="14"/>
        <v>0</v>
      </c>
      <c r="P66" s="898"/>
      <c r="Q66" s="297"/>
    </row>
    <row r="67" spans="1:17" ht="24" hidden="1" x14ac:dyDescent="0.25">
      <c r="A67" s="1203">
        <v>1210</v>
      </c>
      <c r="B67" s="40" t="s">
        <v>67</v>
      </c>
      <c r="C67" s="189">
        <f t="shared" si="3"/>
        <v>0</v>
      </c>
      <c r="D67" s="263"/>
      <c r="E67" s="703"/>
      <c r="F67" s="290">
        <f>D67+E67</f>
        <v>0</v>
      </c>
      <c r="G67" s="220"/>
      <c r="H67" s="42"/>
      <c r="I67" s="703">
        <f>G67+H67</f>
        <v>0</v>
      </c>
      <c r="J67" s="263"/>
      <c r="K67" s="42"/>
      <c r="L67" s="699">
        <f>J67+K67</f>
        <v>0</v>
      </c>
      <c r="M67" s="220"/>
      <c r="N67" s="42"/>
      <c r="O67" s="703">
        <f>M67+N67</f>
        <v>0</v>
      </c>
      <c r="P67" s="290"/>
      <c r="Q67" s="297"/>
    </row>
    <row r="68" spans="1:17" ht="24" hidden="1" x14ac:dyDescent="0.25">
      <c r="A68" s="75">
        <v>1220</v>
      </c>
      <c r="B68" s="43" t="s">
        <v>68</v>
      </c>
      <c r="C68" s="190">
        <f t="shared" si="3"/>
        <v>0</v>
      </c>
      <c r="D68" s="132">
        <f t="shared" ref="D68:O68" si="15">SUM(D69:D73)</f>
        <v>0</v>
      </c>
      <c r="E68" s="91">
        <f t="shared" si="15"/>
        <v>0</v>
      </c>
      <c r="F68" s="899">
        <f t="shared" si="15"/>
        <v>0</v>
      </c>
      <c r="G68" s="231">
        <f t="shared" si="15"/>
        <v>0</v>
      </c>
      <c r="H68" s="76">
        <f t="shared" si="15"/>
        <v>0</v>
      </c>
      <c r="I68" s="91">
        <f t="shared" si="15"/>
        <v>0</v>
      </c>
      <c r="J68" s="132">
        <f t="shared" si="15"/>
        <v>0</v>
      </c>
      <c r="K68" s="76">
        <f t="shared" si="15"/>
        <v>0</v>
      </c>
      <c r="L68" s="95">
        <f t="shared" si="15"/>
        <v>0</v>
      </c>
      <c r="M68" s="231">
        <f t="shared" si="15"/>
        <v>0</v>
      </c>
      <c r="N68" s="76">
        <f t="shared" si="15"/>
        <v>0</v>
      </c>
      <c r="O68" s="91">
        <f t="shared" si="15"/>
        <v>0</v>
      </c>
      <c r="P68" s="899"/>
      <c r="Q68" s="297"/>
    </row>
    <row r="69" spans="1:17" ht="60" hidden="1" x14ac:dyDescent="0.25">
      <c r="A69" s="30">
        <v>1221</v>
      </c>
      <c r="B69" s="43" t="s">
        <v>69</v>
      </c>
      <c r="C69" s="190">
        <f t="shared" si="3"/>
        <v>0</v>
      </c>
      <c r="D69" s="264"/>
      <c r="E69" s="705"/>
      <c r="F69" s="291">
        <f>D69+E69</f>
        <v>0</v>
      </c>
      <c r="G69" s="230"/>
      <c r="H69" s="45"/>
      <c r="I69" s="705">
        <f>G69+H69</f>
        <v>0</v>
      </c>
      <c r="J69" s="264"/>
      <c r="K69" s="45"/>
      <c r="L69" s="700">
        <f>J69+K69</f>
        <v>0</v>
      </c>
      <c r="M69" s="230"/>
      <c r="N69" s="45"/>
      <c r="O69" s="705">
        <f>M69+N69</f>
        <v>0</v>
      </c>
      <c r="P69" s="291"/>
      <c r="Q69" s="297"/>
    </row>
    <row r="70" spans="1:17" hidden="1" x14ac:dyDescent="0.25">
      <c r="A70" s="30">
        <v>1223</v>
      </c>
      <c r="B70" s="43" t="s">
        <v>70</v>
      </c>
      <c r="C70" s="190">
        <f t="shared" si="3"/>
        <v>0</v>
      </c>
      <c r="D70" s="264"/>
      <c r="E70" s="705"/>
      <c r="F70" s="291">
        <f>D70+E70</f>
        <v>0</v>
      </c>
      <c r="G70" s="230"/>
      <c r="H70" s="45"/>
      <c r="I70" s="705">
        <f>G70+H70</f>
        <v>0</v>
      </c>
      <c r="J70" s="264"/>
      <c r="K70" s="45"/>
      <c r="L70" s="700">
        <f>J70+K70</f>
        <v>0</v>
      </c>
      <c r="M70" s="230"/>
      <c r="N70" s="45"/>
      <c r="O70" s="705">
        <f>M70+N70</f>
        <v>0</v>
      </c>
      <c r="P70" s="291"/>
      <c r="Q70" s="297"/>
    </row>
    <row r="71" spans="1:17" hidden="1" x14ac:dyDescent="0.25">
      <c r="A71" s="30">
        <v>1225</v>
      </c>
      <c r="B71" s="43" t="s">
        <v>71</v>
      </c>
      <c r="C71" s="190">
        <f t="shared" si="3"/>
        <v>0</v>
      </c>
      <c r="D71" s="264"/>
      <c r="E71" s="705"/>
      <c r="F71" s="291">
        <f>D71+E71</f>
        <v>0</v>
      </c>
      <c r="G71" s="230"/>
      <c r="H71" s="45"/>
      <c r="I71" s="705">
        <f>G71+H71</f>
        <v>0</v>
      </c>
      <c r="J71" s="264"/>
      <c r="K71" s="45"/>
      <c r="L71" s="700">
        <f>J71+K71</f>
        <v>0</v>
      </c>
      <c r="M71" s="230"/>
      <c r="N71" s="45"/>
      <c r="O71" s="705">
        <f>M71+N71</f>
        <v>0</v>
      </c>
      <c r="P71" s="291"/>
      <c r="Q71" s="297"/>
    </row>
    <row r="72" spans="1:17" ht="36" hidden="1" x14ac:dyDescent="0.25">
      <c r="A72" s="30">
        <v>1227</v>
      </c>
      <c r="B72" s="43" t="s">
        <v>72</v>
      </c>
      <c r="C72" s="190">
        <f t="shared" si="3"/>
        <v>0</v>
      </c>
      <c r="D72" s="264"/>
      <c r="E72" s="705"/>
      <c r="F72" s="291">
        <f>D72+E72</f>
        <v>0</v>
      </c>
      <c r="G72" s="230"/>
      <c r="H72" s="45"/>
      <c r="I72" s="705">
        <f>G72+H72</f>
        <v>0</v>
      </c>
      <c r="J72" s="264"/>
      <c r="K72" s="45"/>
      <c r="L72" s="700">
        <f>J72+K72</f>
        <v>0</v>
      </c>
      <c r="M72" s="230"/>
      <c r="N72" s="45"/>
      <c r="O72" s="705">
        <f>M72+N72</f>
        <v>0</v>
      </c>
      <c r="P72" s="291"/>
      <c r="Q72" s="297"/>
    </row>
    <row r="73" spans="1:17" ht="60" hidden="1" x14ac:dyDescent="0.25">
      <c r="A73" s="30">
        <v>1228</v>
      </c>
      <c r="B73" s="43" t="s">
        <v>73</v>
      </c>
      <c r="C73" s="190">
        <f t="shared" si="3"/>
        <v>0</v>
      </c>
      <c r="D73" s="264"/>
      <c r="E73" s="705"/>
      <c r="F73" s="291">
        <f>D73+E73</f>
        <v>0</v>
      </c>
      <c r="G73" s="230"/>
      <c r="H73" s="45"/>
      <c r="I73" s="705">
        <f>G73+H73</f>
        <v>0</v>
      </c>
      <c r="J73" s="264"/>
      <c r="K73" s="45"/>
      <c r="L73" s="700">
        <f>J73+K73</f>
        <v>0</v>
      </c>
      <c r="M73" s="230"/>
      <c r="N73" s="45"/>
      <c r="O73" s="705">
        <f>M73+N73</f>
        <v>0</v>
      </c>
      <c r="P73" s="291"/>
      <c r="Q73" s="297"/>
    </row>
    <row r="74" spans="1:17" x14ac:dyDescent="0.25">
      <c r="A74" s="70">
        <v>2000</v>
      </c>
      <c r="B74" s="70" t="s">
        <v>74</v>
      </c>
      <c r="C74" s="200">
        <f t="shared" si="3"/>
        <v>153514</v>
      </c>
      <c r="D74" s="137">
        <f t="shared" ref="D74:O74" si="16">SUM(D75,D82,D129,D163,D164,D171)</f>
        <v>157867</v>
      </c>
      <c r="E74" s="125">
        <f t="shared" si="16"/>
        <v>-4353</v>
      </c>
      <c r="F74" s="897">
        <f t="shared" si="16"/>
        <v>153514</v>
      </c>
      <c r="G74" s="227">
        <f t="shared" si="16"/>
        <v>0</v>
      </c>
      <c r="H74" s="71">
        <f t="shared" si="16"/>
        <v>0</v>
      </c>
      <c r="I74" s="125">
        <f t="shared" si="16"/>
        <v>0</v>
      </c>
      <c r="J74" s="137">
        <f t="shared" si="16"/>
        <v>0</v>
      </c>
      <c r="K74" s="125">
        <f t="shared" si="16"/>
        <v>0</v>
      </c>
      <c r="L74" s="897">
        <f t="shared" si="16"/>
        <v>0</v>
      </c>
      <c r="M74" s="227">
        <f t="shared" si="16"/>
        <v>0</v>
      </c>
      <c r="N74" s="71">
        <f t="shared" si="16"/>
        <v>0</v>
      </c>
      <c r="O74" s="125">
        <f t="shared" si="16"/>
        <v>0</v>
      </c>
      <c r="P74" s="897"/>
      <c r="Q74" s="297"/>
    </row>
    <row r="75" spans="1:17" ht="24" hidden="1" x14ac:dyDescent="0.25">
      <c r="A75" s="35">
        <v>2100</v>
      </c>
      <c r="B75" s="72" t="s">
        <v>75</v>
      </c>
      <c r="C75" s="188">
        <f t="shared" si="3"/>
        <v>0</v>
      </c>
      <c r="D75" s="130">
        <f t="shared" ref="D75:O75" si="17">SUM(D76,D79)</f>
        <v>0</v>
      </c>
      <c r="E75" s="123">
        <f t="shared" si="17"/>
        <v>0</v>
      </c>
      <c r="F75" s="898">
        <f t="shared" si="17"/>
        <v>0</v>
      </c>
      <c r="G75" s="228">
        <f t="shared" si="17"/>
        <v>0</v>
      </c>
      <c r="H75" s="38">
        <f t="shared" si="17"/>
        <v>0</v>
      </c>
      <c r="I75" s="123">
        <f t="shared" si="17"/>
        <v>0</v>
      </c>
      <c r="J75" s="130">
        <f t="shared" si="17"/>
        <v>0</v>
      </c>
      <c r="K75" s="38">
        <f t="shared" si="17"/>
        <v>0</v>
      </c>
      <c r="L75" s="175">
        <f t="shared" si="17"/>
        <v>0</v>
      </c>
      <c r="M75" s="228">
        <f t="shared" si="17"/>
        <v>0</v>
      </c>
      <c r="N75" s="38">
        <f t="shared" si="17"/>
        <v>0</v>
      </c>
      <c r="O75" s="123">
        <f t="shared" si="17"/>
        <v>0</v>
      </c>
      <c r="P75" s="898"/>
      <c r="Q75" s="297"/>
    </row>
    <row r="76" spans="1:17" ht="24" hidden="1" x14ac:dyDescent="0.25">
      <c r="A76" s="1203">
        <v>2110</v>
      </c>
      <c r="B76" s="40" t="s">
        <v>76</v>
      </c>
      <c r="C76" s="189">
        <f t="shared" si="3"/>
        <v>0</v>
      </c>
      <c r="D76" s="131">
        <f t="shared" ref="D76:O76" si="18">SUM(D77:D78)</f>
        <v>0</v>
      </c>
      <c r="E76" s="90">
        <f t="shared" si="18"/>
        <v>0</v>
      </c>
      <c r="F76" s="900">
        <f t="shared" si="18"/>
        <v>0</v>
      </c>
      <c r="G76" s="233">
        <f t="shared" si="18"/>
        <v>0</v>
      </c>
      <c r="H76" s="79">
        <f t="shared" si="18"/>
        <v>0</v>
      </c>
      <c r="I76" s="90">
        <f t="shared" si="18"/>
        <v>0</v>
      </c>
      <c r="J76" s="131">
        <f t="shared" si="18"/>
        <v>0</v>
      </c>
      <c r="K76" s="79">
        <f t="shared" si="18"/>
        <v>0</v>
      </c>
      <c r="L76" s="176">
        <f t="shared" si="18"/>
        <v>0</v>
      </c>
      <c r="M76" s="233">
        <f t="shared" si="18"/>
        <v>0</v>
      </c>
      <c r="N76" s="79">
        <f t="shared" si="18"/>
        <v>0</v>
      </c>
      <c r="O76" s="90">
        <f t="shared" si="18"/>
        <v>0</v>
      </c>
      <c r="P76" s="900"/>
      <c r="Q76" s="297"/>
    </row>
    <row r="77" spans="1:17" hidden="1" x14ac:dyDescent="0.25">
      <c r="A77" s="30">
        <v>2111</v>
      </c>
      <c r="B77" s="43" t="s">
        <v>77</v>
      </c>
      <c r="C77" s="190">
        <f t="shared" si="3"/>
        <v>0</v>
      </c>
      <c r="D77" s="264"/>
      <c r="E77" s="705"/>
      <c r="F77" s="291">
        <f>D77+E77</f>
        <v>0</v>
      </c>
      <c r="G77" s="230"/>
      <c r="H77" s="45"/>
      <c r="I77" s="705">
        <f>G77+H77</f>
        <v>0</v>
      </c>
      <c r="J77" s="264"/>
      <c r="K77" s="45"/>
      <c r="L77" s="700">
        <f>J77+K77</f>
        <v>0</v>
      </c>
      <c r="M77" s="230"/>
      <c r="N77" s="45"/>
      <c r="O77" s="705">
        <f>M77+N77</f>
        <v>0</v>
      </c>
      <c r="P77" s="291"/>
      <c r="Q77" s="297"/>
    </row>
    <row r="78" spans="1:17" ht="24" hidden="1" x14ac:dyDescent="0.25">
      <c r="A78" s="30">
        <v>2112</v>
      </c>
      <c r="B78" s="43" t="s">
        <v>78</v>
      </c>
      <c r="C78" s="190">
        <f t="shared" si="3"/>
        <v>0</v>
      </c>
      <c r="D78" s="264"/>
      <c r="E78" s="705"/>
      <c r="F78" s="291">
        <f>D78+E78</f>
        <v>0</v>
      </c>
      <c r="G78" s="230"/>
      <c r="H78" s="45"/>
      <c r="I78" s="705">
        <f>G78+H78</f>
        <v>0</v>
      </c>
      <c r="J78" s="264"/>
      <c r="K78" s="45"/>
      <c r="L78" s="700">
        <f>J78+K78</f>
        <v>0</v>
      </c>
      <c r="M78" s="230"/>
      <c r="N78" s="45"/>
      <c r="O78" s="705">
        <f>M78+N78</f>
        <v>0</v>
      </c>
      <c r="P78" s="291"/>
      <c r="Q78" s="297"/>
    </row>
    <row r="79" spans="1:17" ht="24" hidden="1" x14ac:dyDescent="0.25">
      <c r="A79" s="75">
        <v>2120</v>
      </c>
      <c r="B79" s="43" t="s">
        <v>79</v>
      </c>
      <c r="C79" s="190">
        <f t="shared" si="3"/>
        <v>0</v>
      </c>
      <c r="D79" s="132">
        <f t="shared" ref="D79:O79" si="19">SUM(D80:D81)</f>
        <v>0</v>
      </c>
      <c r="E79" s="91">
        <f t="shared" si="19"/>
        <v>0</v>
      </c>
      <c r="F79" s="899">
        <f t="shared" si="19"/>
        <v>0</v>
      </c>
      <c r="G79" s="231">
        <f t="shared" si="19"/>
        <v>0</v>
      </c>
      <c r="H79" s="76">
        <f t="shared" si="19"/>
        <v>0</v>
      </c>
      <c r="I79" s="91">
        <f t="shared" si="19"/>
        <v>0</v>
      </c>
      <c r="J79" s="132">
        <f t="shared" si="19"/>
        <v>0</v>
      </c>
      <c r="K79" s="76">
        <f t="shared" si="19"/>
        <v>0</v>
      </c>
      <c r="L79" s="95">
        <f t="shared" si="19"/>
        <v>0</v>
      </c>
      <c r="M79" s="231">
        <f t="shared" si="19"/>
        <v>0</v>
      </c>
      <c r="N79" s="76">
        <f t="shared" si="19"/>
        <v>0</v>
      </c>
      <c r="O79" s="91">
        <f t="shared" si="19"/>
        <v>0</v>
      </c>
      <c r="P79" s="899"/>
      <c r="Q79" s="297"/>
    </row>
    <row r="80" spans="1:17" hidden="1" x14ac:dyDescent="0.25">
      <c r="A80" s="30">
        <v>2121</v>
      </c>
      <c r="B80" s="43" t="s">
        <v>77</v>
      </c>
      <c r="C80" s="190">
        <f t="shared" si="3"/>
        <v>0</v>
      </c>
      <c r="D80" s="264"/>
      <c r="E80" s="705"/>
      <c r="F80" s="291">
        <f>D80+E80</f>
        <v>0</v>
      </c>
      <c r="G80" s="230"/>
      <c r="H80" s="45"/>
      <c r="I80" s="705">
        <f>G80+H80</f>
        <v>0</v>
      </c>
      <c r="J80" s="264"/>
      <c r="K80" s="45"/>
      <c r="L80" s="700">
        <f>J80+K80</f>
        <v>0</v>
      </c>
      <c r="M80" s="230"/>
      <c r="N80" s="45"/>
      <c r="O80" s="705">
        <f>M80+N80</f>
        <v>0</v>
      </c>
      <c r="P80" s="291"/>
      <c r="Q80" s="297"/>
    </row>
    <row r="81" spans="1:17" ht="24" hidden="1" x14ac:dyDescent="0.25">
      <c r="A81" s="30">
        <v>2122</v>
      </c>
      <c r="B81" s="43" t="s">
        <v>78</v>
      </c>
      <c r="C81" s="190">
        <f t="shared" si="3"/>
        <v>0</v>
      </c>
      <c r="D81" s="264"/>
      <c r="E81" s="705"/>
      <c r="F81" s="291">
        <f>D81+E81</f>
        <v>0</v>
      </c>
      <c r="G81" s="230"/>
      <c r="H81" s="45"/>
      <c r="I81" s="705">
        <f>G81+H81</f>
        <v>0</v>
      </c>
      <c r="J81" s="264"/>
      <c r="K81" s="45"/>
      <c r="L81" s="700">
        <f>J81+K81</f>
        <v>0</v>
      </c>
      <c r="M81" s="230"/>
      <c r="N81" s="45"/>
      <c r="O81" s="705">
        <f>M81+N81</f>
        <v>0</v>
      </c>
      <c r="P81" s="291"/>
      <c r="Q81" s="297"/>
    </row>
    <row r="82" spans="1:17" x14ac:dyDescent="0.25">
      <c r="A82" s="35">
        <v>2200</v>
      </c>
      <c r="B82" s="72" t="s">
        <v>80</v>
      </c>
      <c r="C82" s="188">
        <f t="shared" si="3"/>
        <v>153514</v>
      </c>
      <c r="D82" s="130">
        <f t="shared" ref="D82:O82" si="20">SUM(D83,D88,D94,D102,D111,D115,D121,D127)</f>
        <v>157867</v>
      </c>
      <c r="E82" s="123">
        <f t="shared" si="20"/>
        <v>-4353</v>
      </c>
      <c r="F82" s="898">
        <f t="shared" si="20"/>
        <v>153514</v>
      </c>
      <c r="G82" s="228">
        <f t="shared" si="20"/>
        <v>0</v>
      </c>
      <c r="H82" s="38">
        <f t="shared" si="20"/>
        <v>0</v>
      </c>
      <c r="I82" s="123">
        <f t="shared" si="20"/>
        <v>0</v>
      </c>
      <c r="J82" s="130">
        <f t="shared" si="20"/>
        <v>0</v>
      </c>
      <c r="K82" s="123">
        <f t="shared" si="20"/>
        <v>0</v>
      </c>
      <c r="L82" s="898">
        <f t="shared" si="20"/>
        <v>0</v>
      </c>
      <c r="M82" s="228">
        <f t="shared" si="20"/>
        <v>0</v>
      </c>
      <c r="N82" s="38">
        <f t="shared" si="20"/>
        <v>0</v>
      </c>
      <c r="O82" s="123">
        <f t="shared" si="20"/>
        <v>0</v>
      </c>
      <c r="P82" s="955"/>
      <c r="Q82" s="297"/>
    </row>
    <row r="83" spans="1:17" ht="24" hidden="1" x14ac:dyDescent="0.25">
      <c r="A83" s="73">
        <v>2210</v>
      </c>
      <c r="B83" s="58" t="s">
        <v>81</v>
      </c>
      <c r="C83" s="195">
        <f t="shared" si="3"/>
        <v>0</v>
      </c>
      <c r="D83" s="86">
        <f t="shared" ref="D83:O83" si="21">SUM(D84:D87)</f>
        <v>0</v>
      </c>
      <c r="E83" s="154">
        <f t="shared" si="21"/>
        <v>0</v>
      </c>
      <c r="F83" s="907">
        <f t="shared" si="21"/>
        <v>0</v>
      </c>
      <c r="G83" s="229">
        <f t="shared" si="21"/>
        <v>0</v>
      </c>
      <c r="H83" s="74">
        <f t="shared" si="21"/>
        <v>0</v>
      </c>
      <c r="I83" s="154">
        <f t="shared" si="21"/>
        <v>0</v>
      </c>
      <c r="J83" s="86">
        <f t="shared" si="21"/>
        <v>0</v>
      </c>
      <c r="K83" s="74">
        <f t="shared" si="21"/>
        <v>0</v>
      </c>
      <c r="L83" s="174">
        <f t="shared" si="21"/>
        <v>0</v>
      </c>
      <c r="M83" s="229">
        <f t="shared" si="21"/>
        <v>0</v>
      </c>
      <c r="N83" s="74">
        <f t="shared" si="21"/>
        <v>0</v>
      </c>
      <c r="O83" s="154">
        <f t="shared" si="21"/>
        <v>0</v>
      </c>
      <c r="P83" s="907"/>
      <c r="Q83" s="297"/>
    </row>
    <row r="84" spans="1:17" ht="24" hidden="1" x14ac:dyDescent="0.25">
      <c r="A84" s="27">
        <v>2211</v>
      </c>
      <c r="B84" s="40" t="s">
        <v>82</v>
      </c>
      <c r="C84" s="189">
        <f t="shared" si="3"/>
        <v>0</v>
      </c>
      <c r="D84" s="263"/>
      <c r="E84" s="703"/>
      <c r="F84" s="290">
        <f>D84+E84</f>
        <v>0</v>
      </c>
      <c r="G84" s="220"/>
      <c r="H84" s="42"/>
      <c r="I84" s="703">
        <f>G84+H84</f>
        <v>0</v>
      </c>
      <c r="J84" s="263"/>
      <c r="K84" s="42"/>
      <c r="L84" s="699">
        <f>J84+K84</f>
        <v>0</v>
      </c>
      <c r="M84" s="220"/>
      <c r="N84" s="42"/>
      <c r="O84" s="703">
        <f>M84+N84</f>
        <v>0</v>
      </c>
      <c r="P84" s="290"/>
      <c r="Q84" s="297"/>
    </row>
    <row r="85" spans="1:17" ht="36" hidden="1" x14ac:dyDescent="0.25">
      <c r="A85" s="30">
        <v>2212</v>
      </c>
      <c r="B85" s="43" t="s">
        <v>83</v>
      </c>
      <c r="C85" s="190">
        <f t="shared" si="3"/>
        <v>0</v>
      </c>
      <c r="D85" s="264"/>
      <c r="E85" s="705"/>
      <c r="F85" s="291">
        <f>D85+E85</f>
        <v>0</v>
      </c>
      <c r="G85" s="230"/>
      <c r="H85" s="45"/>
      <c r="I85" s="705">
        <f>G85+H85</f>
        <v>0</v>
      </c>
      <c r="J85" s="264"/>
      <c r="K85" s="45"/>
      <c r="L85" s="700">
        <f>J85+K85</f>
        <v>0</v>
      </c>
      <c r="M85" s="230"/>
      <c r="N85" s="45"/>
      <c r="O85" s="705">
        <f>M85+N85</f>
        <v>0</v>
      </c>
      <c r="P85" s="291"/>
      <c r="Q85" s="297"/>
    </row>
    <row r="86" spans="1:17" ht="24" hidden="1" x14ac:dyDescent="0.25">
      <c r="A86" s="30">
        <v>2214</v>
      </c>
      <c r="B86" s="43" t="s">
        <v>84</v>
      </c>
      <c r="C86" s="190">
        <f t="shared" si="3"/>
        <v>0</v>
      </c>
      <c r="D86" s="264"/>
      <c r="E86" s="705"/>
      <c r="F86" s="291">
        <f>D86+E86</f>
        <v>0</v>
      </c>
      <c r="G86" s="230"/>
      <c r="H86" s="45"/>
      <c r="I86" s="705">
        <f>G86+H86</f>
        <v>0</v>
      </c>
      <c r="J86" s="264"/>
      <c r="K86" s="45"/>
      <c r="L86" s="700">
        <f>J86+K86</f>
        <v>0</v>
      </c>
      <c r="M86" s="230"/>
      <c r="N86" s="45"/>
      <c r="O86" s="705">
        <f>M86+N86</f>
        <v>0</v>
      </c>
      <c r="P86" s="291"/>
      <c r="Q86" s="297"/>
    </row>
    <row r="87" spans="1:17" hidden="1" x14ac:dyDescent="0.25">
      <c r="A87" s="30">
        <v>2219</v>
      </c>
      <c r="B87" s="43" t="s">
        <v>85</v>
      </c>
      <c r="C87" s="190">
        <f t="shared" si="3"/>
        <v>0</v>
      </c>
      <c r="D87" s="264"/>
      <c r="E87" s="705"/>
      <c r="F87" s="291">
        <f>D87+E87</f>
        <v>0</v>
      </c>
      <c r="G87" s="230"/>
      <c r="H87" s="45"/>
      <c r="I87" s="705">
        <f>G87+H87</f>
        <v>0</v>
      </c>
      <c r="J87" s="264"/>
      <c r="K87" s="45"/>
      <c r="L87" s="700">
        <f>J87+K87</f>
        <v>0</v>
      </c>
      <c r="M87" s="230"/>
      <c r="N87" s="45"/>
      <c r="O87" s="705">
        <f>M87+N87</f>
        <v>0</v>
      </c>
      <c r="P87" s="291"/>
      <c r="Q87" s="297"/>
    </row>
    <row r="88" spans="1:17" ht="24" hidden="1" x14ac:dyDescent="0.25">
      <c r="A88" s="75">
        <v>2220</v>
      </c>
      <c r="B88" s="43" t="s">
        <v>86</v>
      </c>
      <c r="C88" s="190">
        <f t="shared" si="3"/>
        <v>0</v>
      </c>
      <c r="D88" s="132">
        <f t="shared" ref="D88:O88" si="22">SUM(D89:D93)</f>
        <v>0</v>
      </c>
      <c r="E88" s="91">
        <f t="shared" si="22"/>
        <v>0</v>
      </c>
      <c r="F88" s="899">
        <f t="shared" si="22"/>
        <v>0</v>
      </c>
      <c r="G88" s="231">
        <f t="shared" si="22"/>
        <v>0</v>
      </c>
      <c r="H88" s="76">
        <f t="shared" si="22"/>
        <v>0</v>
      </c>
      <c r="I88" s="91">
        <f t="shared" si="22"/>
        <v>0</v>
      </c>
      <c r="J88" s="132">
        <f t="shared" si="22"/>
        <v>0</v>
      </c>
      <c r="K88" s="76">
        <f t="shared" si="22"/>
        <v>0</v>
      </c>
      <c r="L88" s="95">
        <f t="shared" si="22"/>
        <v>0</v>
      </c>
      <c r="M88" s="231">
        <f t="shared" si="22"/>
        <v>0</v>
      </c>
      <c r="N88" s="76">
        <f t="shared" si="22"/>
        <v>0</v>
      </c>
      <c r="O88" s="91">
        <f t="shared" si="22"/>
        <v>0</v>
      </c>
      <c r="P88" s="899"/>
      <c r="Q88" s="297"/>
    </row>
    <row r="89" spans="1:17" ht="24" hidden="1" x14ac:dyDescent="0.25">
      <c r="A89" s="30">
        <v>2221</v>
      </c>
      <c r="B89" s="43" t="s">
        <v>305</v>
      </c>
      <c r="C89" s="190">
        <f t="shared" si="3"/>
        <v>0</v>
      </c>
      <c r="D89" s="264"/>
      <c r="E89" s="705"/>
      <c r="F89" s="291">
        <f>D89+E89</f>
        <v>0</v>
      </c>
      <c r="G89" s="230"/>
      <c r="H89" s="45"/>
      <c r="I89" s="705">
        <f>G89+H89</f>
        <v>0</v>
      </c>
      <c r="J89" s="264"/>
      <c r="K89" s="45"/>
      <c r="L89" s="700">
        <f>J89+K89</f>
        <v>0</v>
      </c>
      <c r="M89" s="230"/>
      <c r="N89" s="45"/>
      <c r="O89" s="705">
        <f>M89+N89</f>
        <v>0</v>
      </c>
      <c r="P89" s="291"/>
      <c r="Q89" s="297"/>
    </row>
    <row r="90" spans="1:17" hidden="1" x14ac:dyDescent="0.25">
      <c r="A90" s="30">
        <v>2222</v>
      </c>
      <c r="B90" s="43" t="s">
        <v>87</v>
      </c>
      <c r="C90" s="190">
        <f t="shared" si="3"/>
        <v>0</v>
      </c>
      <c r="D90" s="264"/>
      <c r="E90" s="705"/>
      <c r="F90" s="291">
        <f>D90+E90</f>
        <v>0</v>
      </c>
      <c r="G90" s="230"/>
      <c r="H90" s="45"/>
      <c r="I90" s="705">
        <f>G90+H90</f>
        <v>0</v>
      </c>
      <c r="J90" s="264"/>
      <c r="K90" s="45"/>
      <c r="L90" s="700">
        <f>J90+K90</f>
        <v>0</v>
      </c>
      <c r="M90" s="230"/>
      <c r="N90" s="45"/>
      <c r="O90" s="705">
        <f>M90+N90</f>
        <v>0</v>
      </c>
      <c r="P90" s="291"/>
      <c r="Q90" s="297"/>
    </row>
    <row r="91" spans="1:17" hidden="1" x14ac:dyDescent="0.25">
      <c r="A91" s="30">
        <v>2223</v>
      </c>
      <c r="B91" s="43" t="s">
        <v>88</v>
      </c>
      <c r="C91" s="190">
        <f t="shared" si="3"/>
        <v>0</v>
      </c>
      <c r="D91" s="264"/>
      <c r="E91" s="705"/>
      <c r="F91" s="291">
        <f>D91+E91</f>
        <v>0</v>
      </c>
      <c r="G91" s="230"/>
      <c r="H91" s="45"/>
      <c r="I91" s="705">
        <f>G91+H91</f>
        <v>0</v>
      </c>
      <c r="J91" s="264"/>
      <c r="K91" s="45"/>
      <c r="L91" s="700">
        <f>J91+K91</f>
        <v>0</v>
      </c>
      <c r="M91" s="230"/>
      <c r="N91" s="45"/>
      <c r="O91" s="705">
        <f>M91+N91</f>
        <v>0</v>
      </c>
      <c r="P91" s="291"/>
      <c r="Q91" s="297"/>
    </row>
    <row r="92" spans="1:17" ht="48" hidden="1" x14ac:dyDescent="0.25">
      <c r="A92" s="30">
        <v>2224</v>
      </c>
      <c r="B92" s="43" t="s">
        <v>89</v>
      </c>
      <c r="C92" s="190">
        <f t="shared" si="3"/>
        <v>0</v>
      </c>
      <c r="D92" s="264"/>
      <c r="E92" s="705"/>
      <c r="F92" s="291">
        <f>D92+E92</f>
        <v>0</v>
      </c>
      <c r="G92" s="230"/>
      <c r="H92" s="45"/>
      <c r="I92" s="705">
        <f>G92+H92</f>
        <v>0</v>
      </c>
      <c r="J92" s="264"/>
      <c r="K92" s="45"/>
      <c r="L92" s="700">
        <f>J92+K92</f>
        <v>0</v>
      </c>
      <c r="M92" s="230"/>
      <c r="N92" s="45"/>
      <c r="O92" s="705">
        <f>M92+N92</f>
        <v>0</v>
      </c>
      <c r="P92" s="291"/>
      <c r="Q92" s="297"/>
    </row>
    <row r="93" spans="1:17" ht="24" hidden="1" x14ac:dyDescent="0.25">
      <c r="A93" s="30">
        <v>2229</v>
      </c>
      <c r="B93" s="43" t="s">
        <v>90</v>
      </c>
      <c r="C93" s="190">
        <f t="shared" si="3"/>
        <v>0</v>
      </c>
      <c r="D93" s="264"/>
      <c r="E93" s="705"/>
      <c r="F93" s="291">
        <f>D93+E93</f>
        <v>0</v>
      </c>
      <c r="G93" s="230"/>
      <c r="H93" s="45"/>
      <c r="I93" s="705">
        <f>G93+H93</f>
        <v>0</v>
      </c>
      <c r="J93" s="264"/>
      <c r="K93" s="45"/>
      <c r="L93" s="700">
        <f>J93+K93</f>
        <v>0</v>
      </c>
      <c r="M93" s="230"/>
      <c r="N93" s="45"/>
      <c r="O93" s="705">
        <f>M93+N93</f>
        <v>0</v>
      </c>
      <c r="P93" s="291"/>
      <c r="Q93" s="297"/>
    </row>
    <row r="94" spans="1:17" ht="36" hidden="1" x14ac:dyDescent="0.25">
      <c r="A94" s="75">
        <v>2230</v>
      </c>
      <c r="B94" s="43" t="s">
        <v>91</v>
      </c>
      <c r="C94" s="190">
        <f t="shared" si="3"/>
        <v>0</v>
      </c>
      <c r="D94" s="132">
        <f t="shared" ref="D94:O94" si="23">SUM(D95:D101)</f>
        <v>0</v>
      </c>
      <c r="E94" s="91">
        <f t="shared" si="23"/>
        <v>0</v>
      </c>
      <c r="F94" s="899">
        <f t="shared" si="23"/>
        <v>0</v>
      </c>
      <c r="G94" s="231">
        <f t="shared" si="23"/>
        <v>0</v>
      </c>
      <c r="H94" s="76">
        <f t="shared" si="23"/>
        <v>0</v>
      </c>
      <c r="I94" s="91">
        <f t="shared" si="23"/>
        <v>0</v>
      </c>
      <c r="J94" s="132">
        <f t="shared" si="23"/>
        <v>0</v>
      </c>
      <c r="K94" s="76">
        <f t="shared" si="23"/>
        <v>0</v>
      </c>
      <c r="L94" s="95">
        <f t="shared" si="23"/>
        <v>0</v>
      </c>
      <c r="M94" s="231">
        <f t="shared" si="23"/>
        <v>0</v>
      </c>
      <c r="N94" s="76">
        <f t="shared" si="23"/>
        <v>0</v>
      </c>
      <c r="O94" s="91">
        <f t="shared" si="23"/>
        <v>0</v>
      </c>
      <c r="P94" s="899"/>
      <c r="Q94" s="297"/>
    </row>
    <row r="95" spans="1:17" ht="24" hidden="1" x14ac:dyDescent="0.25">
      <c r="A95" s="30">
        <v>2231</v>
      </c>
      <c r="B95" s="43" t="s">
        <v>92</v>
      </c>
      <c r="C95" s="190">
        <f t="shared" si="3"/>
        <v>0</v>
      </c>
      <c r="D95" s="264"/>
      <c r="E95" s="705"/>
      <c r="F95" s="291">
        <f t="shared" ref="F95:F101" si="24">D95+E95</f>
        <v>0</v>
      </c>
      <c r="G95" s="230"/>
      <c r="H95" s="45"/>
      <c r="I95" s="705">
        <f t="shared" ref="I95:I101" si="25">G95+H95</f>
        <v>0</v>
      </c>
      <c r="J95" s="264"/>
      <c r="K95" s="45"/>
      <c r="L95" s="700">
        <f t="shared" ref="L95:L101" si="26">J95+K95</f>
        <v>0</v>
      </c>
      <c r="M95" s="230"/>
      <c r="N95" s="45"/>
      <c r="O95" s="705">
        <f t="shared" ref="O95:O101" si="27">M95+N95</f>
        <v>0</v>
      </c>
      <c r="P95" s="291"/>
      <c r="Q95" s="297"/>
    </row>
    <row r="96" spans="1:17" ht="36" hidden="1" x14ac:dyDescent="0.25">
      <c r="A96" s="30">
        <v>2232</v>
      </c>
      <c r="B96" s="43" t="s">
        <v>93</v>
      </c>
      <c r="C96" s="190">
        <f t="shared" si="3"/>
        <v>0</v>
      </c>
      <c r="D96" s="264"/>
      <c r="E96" s="705"/>
      <c r="F96" s="291">
        <f t="shared" si="24"/>
        <v>0</v>
      </c>
      <c r="G96" s="230"/>
      <c r="H96" s="45"/>
      <c r="I96" s="705">
        <f t="shared" si="25"/>
        <v>0</v>
      </c>
      <c r="J96" s="264"/>
      <c r="K96" s="45"/>
      <c r="L96" s="700">
        <f t="shared" si="26"/>
        <v>0</v>
      </c>
      <c r="M96" s="230"/>
      <c r="N96" s="45"/>
      <c r="O96" s="705">
        <f t="shared" si="27"/>
        <v>0</v>
      </c>
      <c r="P96" s="291"/>
      <c r="Q96" s="297"/>
    </row>
    <row r="97" spans="1:17" ht="24" hidden="1" x14ac:dyDescent="0.25">
      <c r="A97" s="27">
        <v>2233</v>
      </c>
      <c r="B97" s="40" t="s">
        <v>94</v>
      </c>
      <c r="C97" s="189">
        <f t="shared" si="3"/>
        <v>0</v>
      </c>
      <c r="D97" s="263"/>
      <c r="E97" s="703"/>
      <c r="F97" s="290">
        <f t="shared" si="24"/>
        <v>0</v>
      </c>
      <c r="G97" s="220"/>
      <c r="H97" s="42"/>
      <c r="I97" s="703">
        <f t="shared" si="25"/>
        <v>0</v>
      </c>
      <c r="J97" s="263"/>
      <c r="K97" s="42"/>
      <c r="L97" s="699">
        <f t="shared" si="26"/>
        <v>0</v>
      </c>
      <c r="M97" s="220"/>
      <c r="N97" s="42"/>
      <c r="O97" s="703">
        <f t="shared" si="27"/>
        <v>0</v>
      </c>
      <c r="P97" s="290"/>
      <c r="Q97" s="297"/>
    </row>
    <row r="98" spans="1:17" ht="36" hidden="1" x14ac:dyDescent="0.25">
      <c r="A98" s="30">
        <v>2234</v>
      </c>
      <c r="B98" s="43" t="s">
        <v>95</v>
      </c>
      <c r="C98" s="190">
        <f t="shared" si="3"/>
        <v>0</v>
      </c>
      <c r="D98" s="264"/>
      <c r="E98" s="705"/>
      <c r="F98" s="291">
        <f t="shared" si="24"/>
        <v>0</v>
      </c>
      <c r="G98" s="230"/>
      <c r="H98" s="45"/>
      <c r="I98" s="705">
        <f t="shared" si="25"/>
        <v>0</v>
      </c>
      <c r="J98" s="264"/>
      <c r="K98" s="45"/>
      <c r="L98" s="700">
        <f t="shared" si="26"/>
        <v>0</v>
      </c>
      <c r="M98" s="230"/>
      <c r="N98" s="45"/>
      <c r="O98" s="705">
        <f t="shared" si="27"/>
        <v>0</v>
      </c>
      <c r="P98" s="291"/>
      <c r="Q98" s="297"/>
    </row>
    <row r="99" spans="1:17" ht="24" hidden="1" x14ac:dyDescent="0.25">
      <c r="A99" s="30">
        <v>2235</v>
      </c>
      <c r="B99" s="43" t="s">
        <v>96</v>
      </c>
      <c r="C99" s="190">
        <f t="shared" si="3"/>
        <v>0</v>
      </c>
      <c r="D99" s="264"/>
      <c r="E99" s="705"/>
      <c r="F99" s="291">
        <f t="shared" si="24"/>
        <v>0</v>
      </c>
      <c r="G99" s="230"/>
      <c r="H99" s="45"/>
      <c r="I99" s="705">
        <f t="shared" si="25"/>
        <v>0</v>
      </c>
      <c r="J99" s="264"/>
      <c r="K99" s="45"/>
      <c r="L99" s="700">
        <f t="shared" si="26"/>
        <v>0</v>
      </c>
      <c r="M99" s="230"/>
      <c r="N99" s="45"/>
      <c r="O99" s="705">
        <f t="shared" si="27"/>
        <v>0</v>
      </c>
      <c r="P99" s="291"/>
      <c r="Q99" s="297"/>
    </row>
    <row r="100" spans="1:17" hidden="1" x14ac:dyDescent="0.25">
      <c r="A100" s="30">
        <v>2236</v>
      </c>
      <c r="B100" s="43" t="s">
        <v>97</v>
      </c>
      <c r="C100" s="190">
        <f t="shared" si="3"/>
        <v>0</v>
      </c>
      <c r="D100" s="264"/>
      <c r="E100" s="705"/>
      <c r="F100" s="291">
        <f t="shared" si="24"/>
        <v>0</v>
      </c>
      <c r="G100" s="230"/>
      <c r="H100" s="45"/>
      <c r="I100" s="705">
        <f t="shared" si="25"/>
        <v>0</v>
      </c>
      <c r="J100" s="264"/>
      <c r="K100" s="45"/>
      <c r="L100" s="700">
        <f t="shared" si="26"/>
        <v>0</v>
      </c>
      <c r="M100" s="230"/>
      <c r="N100" s="45"/>
      <c r="O100" s="705">
        <f t="shared" si="27"/>
        <v>0</v>
      </c>
      <c r="P100" s="291"/>
      <c r="Q100" s="297"/>
    </row>
    <row r="101" spans="1:17" ht="24" hidden="1" x14ac:dyDescent="0.25">
      <c r="A101" s="30">
        <v>2239</v>
      </c>
      <c r="B101" s="43" t="s">
        <v>98</v>
      </c>
      <c r="C101" s="190">
        <f t="shared" si="3"/>
        <v>0</v>
      </c>
      <c r="D101" s="264"/>
      <c r="E101" s="705"/>
      <c r="F101" s="291">
        <f t="shared" si="24"/>
        <v>0</v>
      </c>
      <c r="G101" s="230"/>
      <c r="H101" s="45"/>
      <c r="I101" s="705">
        <f t="shared" si="25"/>
        <v>0</v>
      </c>
      <c r="J101" s="264"/>
      <c r="K101" s="45"/>
      <c r="L101" s="700">
        <f t="shared" si="26"/>
        <v>0</v>
      </c>
      <c r="M101" s="230"/>
      <c r="N101" s="45"/>
      <c r="O101" s="705">
        <f t="shared" si="27"/>
        <v>0</v>
      </c>
      <c r="P101" s="291"/>
      <c r="Q101" s="297"/>
    </row>
    <row r="102" spans="1:17" ht="36" hidden="1" x14ac:dyDescent="0.25">
      <c r="A102" s="75">
        <v>2240</v>
      </c>
      <c r="B102" s="43" t="s">
        <v>99</v>
      </c>
      <c r="C102" s="190">
        <f t="shared" si="3"/>
        <v>0</v>
      </c>
      <c r="D102" s="132">
        <f t="shared" ref="D102:O102" si="28">SUM(D103:D110)</f>
        <v>0</v>
      </c>
      <c r="E102" s="91">
        <f t="shared" si="28"/>
        <v>0</v>
      </c>
      <c r="F102" s="899">
        <f t="shared" si="28"/>
        <v>0</v>
      </c>
      <c r="G102" s="231">
        <f t="shared" si="28"/>
        <v>0</v>
      </c>
      <c r="H102" s="76">
        <f t="shared" si="28"/>
        <v>0</v>
      </c>
      <c r="I102" s="91">
        <f t="shared" si="28"/>
        <v>0</v>
      </c>
      <c r="J102" s="132">
        <f t="shared" si="28"/>
        <v>0</v>
      </c>
      <c r="K102" s="76">
        <f t="shared" si="28"/>
        <v>0</v>
      </c>
      <c r="L102" s="95">
        <f t="shared" si="28"/>
        <v>0</v>
      </c>
      <c r="M102" s="231">
        <f t="shared" si="28"/>
        <v>0</v>
      </c>
      <c r="N102" s="76">
        <f t="shared" si="28"/>
        <v>0</v>
      </c>
      <c r="O102" s="91">
        <f t="shared" si="28"/>
        <v>0</v>
      </c>
      <c r="P102" s="899"/>
      <c r="Q102" s="297"/>
    </row>
    <row r="103" spans="1:17" hidden="1" x14ac:dyDescent="0.25">
      <c r="A103" s="30">
        <v>2241</v>
      </c>
      <c r="B103" s="43" t="s">
        <v>100</v>
      </c>
      <c r="C103" s="190">
        <f t="shared" si="3"/>
        <v>0</v>
      </c>
      <c r="D103" s="264"/>
      <c r="E103" s="705"/>
      <c r="F103" s="291">
        <f t="shared" ref="F103:F110" si="29">D103+E103</f>
        <v>0</v>
      </c>
      <c r="G103" s="230"/>
      <c r="H103" s="45"/>
      <c r="I103" s="705">
        <f t="shared" ref="I103:I110" si="30">G103+H103</f>
        <v>0</v>
      </c>
      <c r="J103" s="264"/>
      <c r="K103" s="45"/>
      <c r="L103" s="700">
        <f t="shared" ref="L103:L110" si="31">J103+K103</f>
        <v>0</v>
      </c>
      <c r="M103" s="230"/>
      <c r="N103" s="45"/>
      <c r="O103" s="705">
        <f t="shared" ref="O103:O110" si="32">M103+N103</f>
        <v>0</v>
      </c>
      <c r="P103" s="291"/>
      <c r="Q103" s="297"/>
    </row>
    <row r="104" spans="1:17" ht="24" hidden="1" x14ac:dyDescent="0.25">
      <c r="A104" s="30">
        <v>2242</v>
      </c>
      <c r="B104" s="43" t="s">
        <v>101</v>
      </c>
      <c r="C104" s="190">
        <f t="shared" si="3"/>
        <v>0</v>
      </c>
      <c r="D104" s="264"/>
      <c r="E104" s="705"/>
      <c r="F104" s="291">
        <f t="shared" si="29"/>
        <v>0</v>
      </c>
      <c r="G104" s="230"/>
      <c r="H104" s="45"/>
      <c r="I104" s="705">
        <f t="shared" si="30"/>
        <v>0</v>
      </c>
      <c r="J104" s="264"/>
      <c r="K104" s="45"/>
      <c r="L104" s="700">
        <f t="shared" si="31"/>
        <v>0</v>
      </c>
      <c r="M104" s="230"/>
      <c r="N104" s="45"/>
      <c r="O104" s="705">
        <f t="shared" si="32"/>
        <v>0</v>
      </c>
      <c r="P104" s="291"/>
      <c r="Q104" s="297"/>
    </row>
    <row r="105" spans="1:17" ht="24" hidden="1" x14ac:dyDescent="0.25">
      <c r="A105" s="30">
        <v>2243</v>
      </c>
      <c r="B105" s="43" t="s">
        <v>102</v>
      </c>
      <c r="C105" s="190">
        <f t="shared" si="3"/>
        <v>0</v>
      </c>
      <c r="D105" s="264"/>
      <c r="E105" s="705"/>
      <c r="F105" s="291">
        <f t="shared" si="29"/>
        <v>0</v>
      </c>
      <c r="G105" s="230"/>
      <c r="H105" s="45"/>
      <c r="I105" s="705">
        <f t="shared" si="30"/>
        <v>0</v>
      </c>
      <c r="J105" s="264"/>
      <c r="K105" s="45"/>
      <c r="L105" s="700">
        <f t="shared" si="31"/>
        <v>0</v>
      </c>
      <c r="M105" s="230"/>
      <c r="N105" s="45"/>
      <c r="O105" s="705">
        <f t="shared" si="32"/>
        <v>0</v>
      </c>
      <c r="P105" s="291"/>
      <c r="Q105" s="297"/>
    </row>
    <row r="106" spans="1:17" hidden="1" x14ac:dyDescent="0.25">
      <c r="A106" s="30">
        <v>2244</v>
      </c>
      <c r="B106" s="43" t="s">
        <v>103</v>
      </c>
      <c r="C106" s="190">
        <f t="shared" si="3"/>
        <v>0</v>
      </c>
      <c r="D106" s="264"/>
      <c r="E106" s="705"/>
      <c r="F106" s="291">
        <f t="shared" si="29"/>
        <v>0</v>
      </c>
      <c r="G106" s="230"/>
      <c r="H106" s="45"/>
      <c r="I106" s="705">
        <f t="shared" si="30"/>
        <v>0</v>
      </c>
      <c r="J106" s="264"/>
      <c r="K106" s="45"/>
      <c r="L106" s="700">
        <f t="shared" si="31"/>
        <v>0</v>
      </c>
      <c r="M106" s="230"/>
      <c r="N106" s="45"/>
      <c r="O106" s="705">
        <f t="shared" si="32"/>
        <v>0</v>
      </c>
      <c r="P106" s="291"/>
      <c r="Q106" s="297"/>
    </row>
    <row r="107" spans="1:17" ht="24" hidden="1" x14ac:dyDescent="0.25">
      <c r="A107" s="30">
        <v>2246</v>
      </c>
      <c r="B107" s="43" t="s">
        <v>104</v>
      </c>
      <c r="C107" s="190">
        <f t="shared" si="3"/>
        <v>0</v>
      </c>
      <c r="D107" s="264"/>
      <c r="E107" s="705"/>
      <c r="F107" s="291">
        <f t="shared" si="29"/>
        <v>0</v>
      </c>
      <c r="G107" s="230"/>
      <c r="H107" s="45"/>
      <c r="I107" s="705">
        <f t="shared" si="30"/>
        <v>0</v>
      </c>
      <c r="J107" s="264"/>
      <c r="K107" s="45"/>
      <c r="L107" s="700">
        <f t="shared" si="31"/>
        <v>0</v>
      </c>
      <c r="M107" s="230"/>
      <c r="N107" s="45"/>
      <c r="O107" s="705">
        <f t="shared" si="32"/>
        <v>0</v>
      </c>
      <c r="P107" s="291"/>
      <c r="Q107" s="297"/>
    </row>
    <row r="108" spans="1:17" hidden="1" x14ac:dyDescent="0.25">
      <c r="A108" s="30">
        <v>2247</v>
      </c>
      <c r="B108" s="43" t="s">
        <v>105</v>
      </c>
      <c r="C108" s="190">
        <f t="shared" si="3"/>
        <v>0</v>
      </c>
      <c r="D108" s="264"/>
      <c r="E108" s="705"/>
      <c r="F108" s="291">
        <f t="shared" si="29"/>
        <v>0</v>
      </c>
      <c r="G108" s="230"/>
      <c r="H108" s="45"/>
      <c r="I108" s="705">
        <f t="shared" si="30"/>
        <v>0</v>
      </c>
      <c r="J108" s="264"/>
      <c r="K108" s="45"/>
      <c r="L108" s="700">
        <f t="shared" si="31"/>
        <v>0</v>
      </c>
      <c r="M108" s="230"/>
      <c r="N108" s="45"/>
      <c r="O108" s="705">
        <f t="shared" si="32"/>
        <v>0</v>
      </c>
      <c r="P108" s="291"/>
      <c r="Q108" s="297"/>
    </row>
    <row r="109" spans="1:17" ht="24" hidden="1" x14ac:dyDescent="0.25">
      <c r="A109" s="30">
        <v>2248</v>
      </c>
      <c r="B109" s="43" t="s">
        <v>106</v>
      </c>
      <c r="C109" s="190">
        <f t="shared" si="3"/>
        <v>0</v>
      </c>
      <c r="D109" s="264"/>
      <c r="E109" s="705"/>
      <c r="F109" s="291">
        <f t="shared" si="29"/>
        <v>0</v>
      </c>
      <c r="G109" s="230"/>
      <c r="H109" s="45"/>
      <c r="I109" s="705">
        <f t="shared" si="30"/>
        <v>0</v>
      </c>
      <c r="J109" s="264"/>
      <c r="K109" s="45"/>
      <c r="L109" s="700">
        <f t="shared" si="31"/>
        <v>0</v>
      </c>
      <c r="M109" s="230"/>
      <c r="N109" s="45"/>
      <c r="O109" s="705">
        <f t="shared" si="32"/>
        <v>0</v>
      </c>
      <c r="P109" s="291"/>
      <c r="Q109" s="297"/>
    </row>
    <row r="110" spans="1:17" ht="24" hidden="1" x14ac:dyDescent="0.25">
      <c r="A110" s="30">
        <v>2249</v>
      </c>
      <c r="B110" s="43" t="s">
        <v>107</v>
      </c>
      <c r="C110" s="190">
        <f t="shared" si="3"/>
        <v>0</v>
      </c>
      <c r="D110" s="264"/>
      <c r="E110" s="705"/>
      <c r="F110" s="291">
        <f t="shared" si="29"/>
        <v>0</v>
      </c>
      <c r="G110" s="230"/>
      <c r="H110" s="45"/>
      <c r="I110" s="705">
        <f t="shared" si="30"/>
        <v>0</v>
      </c>
      <c r="J110" s="264"/>
      <c r="K110" s="45"/>
      <c r="L110" s="700">
        <f t="shared" si="31"/>
        <v>0</v>
      </c>
      <c r="M110" s="230"/>
      <c r="N110" s="45"/>
      <c r="O110" s="705">
        <f t="shared" si="32"/>
        <v>0</v>
      </c>
      <c r="P110" s="291"/>
      <c r="Q110" s="297"/>
    </row>
    <row r="111" spans="1:17" hidden="1" x14ac:dyDescent="0.25">
      <c r="A111" s="75">
        <v>2250</v>
      </c>
      <c r="B111" s="43" t="s">
        <v>108</v>
      </c>
      <c r="C111" s="190">
        <f t="shared" si="3"/>
        <v>0</v>
      </c>
      <c r="D111" s="132">
        <f t="shared" ref="D111:O111" si="33">SUM(D112:D114)</f>
        <v>0</v>
      </c>
      <c r="E111" s="91">
        <f t="shared" si="33"/>
        <v>0</v>
      </c>
      <c r="F111" s="899">
        <f t="shared" si="33"/>
        <v>0</v>
      </c>
      <c r="G111" s="231">
        <f t="shared" si="33"/>
        <v>0</v>
      </c>
      <c r="H111" s="76">
        <f t="shared" si="33"/>
        <v>0</v>
      </c>
      <c r="I111" s="91">
        <f t="shared" si="33"/>
        <v>0</v>
      </c>
      <c r="J111" s="132">
        <f t="shared" si="33"/>
        <v>0</v>
      </c>
      <c r="K111" s="76">
        <f t="shared" si="33"/>
        <v>0</v>
      </c>
      <c r="L111" s="95">
        <f t="shared" si="33"/>
        <v>0</v>
      </c>
      <c r="M111" s="231">
        <f t="shared" si="33"/>
        <v>0</v>
      </c>
      <c r="N111" s="76">
        <f t="shared" si="33"/>
        <v>0</v>
      </c>
      <c r="O111" s="91">
        <f t="shared" si="33"/>
        <v>0</v>
      </c>
      <c r="P111" s="899"/>
      <c r="Q111" s="297"/>
    </row>
    <row r="112" spans="1:17" hidden="1" x14ac:dyDescent="0.25">
      <c r="A112" s="30">
        <v>2251</v>
      </c>
      <c r="B112" s="43" t="s">
        <v>109</v>
      </c>
      <c r="C112" s="190">
        <f t="shared" si="3"/>
        <v>0</v>
      </c>
      <c r="D112" s="264"/>
      <c r="E112" s="705"/>
      <c r="F112" s="291">
        <f>D112+E112</f>
        <v>0</v>
      </c>
      <c r="G112" s="230"/>
      <c r="H112" s="45"/>
      <c r="I112" s="705">
        <f>G112+H112</f>
        <v>0</v>
      </c>
      <c r="J112" s="264"/>
      <c r="K112" s="45"/>
      <c r="L112" s="700">
        <f>J112+K112</f>
        <v>0</v>
      </c>
      <c r="M112" s="230"/>
      <c r="N112" s="45"/>
      <c r="O112" s="705">
        <f>M112+N112</f>
        <v>0</v>
      </c>
      <c r="P112" s="291"/>
      <c r="Q112" s="297"/>
    </row>
    <row r="113" spans="1:17" ht="24" hidden="1" x14ac:dyDescent="0.25">
      <c r="A113" s="30">
        <v>2252</v>
      </c>
      <c r="B113" s="43" t="s">
        <v>110</v>
      </c>
      <c r="C113" s="190">
        <f t="shared" ref="C113:C176" si="34">SUM(F113,I113,L113,O113)</f>
        <v>0</v>
      </c>
      <c r="D113" s="264"/>
      <c r="E113" s="705"/>
      <c r="F113" s="291">
        <f>D113+E113</f>
        <v>0</v>
      </c>
      <c r="G113" s="230"/>
      <c r="H113" s="45"/>
      <c r="I113" s="705">
        <f>G113+H113</f>
        <v>0</v>
      </c>
      <c r="J113" s="264"/>
      <c r="K113" s="45"/>
      <c r="L113" s="700">
        <f>J113+K113</f>
        <v>0</v>
      </c>
      <c r="M113" s="230"/>
      <c r="N113" s="45"/>
      <c r="O113" s="705">
        <f>M113+N113</f>
        <v>0</v>
      </c>
      <c r="P113" s="291"/>
      <c r="Q113" s="297"/>
    </row>
    <row r="114" spans="1:17" ht="24" hidden="1" x14ac:dyDescent="0.25">
      <c r="A114" s="30">
        <v>2259</v>
      </c>
      <c r="B114" s="43" t="s">
        <v>111</v>
      </c>
      <c r="C114" s="190">
        <f t="shared" si="34"/>
        <v>0</v>
      </c>
      <c r="D114" s="264"/>
      <c r="E114" s="705"/>
      <c r="F114" s="291">
        <f>D114+E114</f>
        <v>0</v>
      </c>
      <c r="G114" s="230"/>
      <c r="H114" s="45"/>
      <c r="I114" s="705">
        <f>G114+H114</f>
        <v>0</v>
      </c>
      <c r="J114" s="264"/>
      <c r="K114" s="45"/>
      <c r="L114" s="700">
        <f>J114+K114</f>
        <v>0</v>
      </c>
      <c r="M114" s="230"/>
      <c r="N114" s="45"/>
      <c r="O114" s="705">
        <f>M114+N114</f>
        <v>0</v>
      </c>
      <c r="P114" s="291"/>
      <c r="Q114" s="297"/>
    </row>
    <row r="115" spans="1:17" hidden="1" x14ac:dyDescent="0.25">
      <c r="A115" s="75">
        <v>2260</v>
      </c>
      <c r="B115" s="43" t="s">
        <v>112</v>
      </c>
      <c r="C115" s="190">
        <f t="shared" si="34"/>
        <v>0</v>
      </c>
      <c r="D115" s="132">
        <f t="shared" ref="D115:O115" si="35">SUM(D116:D120)</f>
        <v>0</v>
      </c>
      <c r="E115" s="91">
        <f t="shared" si="35"/>
        <v>0</v>
      </c>
      <c r="F115" s="899">
        <f t="shared" si="35"/>
        <v>0</v>
      </c>
      <c r="G115" s="231">
        <f t="shared" si="35"/>
        <v>0</v>
      </c>
      <c r="H115" s="76">
        <f t="shared" si="35"/>
        <v>0</v>
      </c>
      <c r="I115" s="91">
        <f t="shared" si="35"/>
        <v>0</v>
      </c>
      <c r="J115" s="132">
        <f t="shared" si="35"/>
        <v>0</v>
      </c>
      <c r="K115" s="76">
        <f t="shared" si="35"/>
        <v>0</v>
      </c>
      <c r="L115" s="95">
        <f t="shared" si="35"/>
        <v>0</v>
      </c>
      <c r="M115" s="231">
        <f t="shared" si="35"/>
        <v>0</v>
      </c>
      <c r="N115" s="76">
        <f t="shared" si="35"/>
        <v>0</v>
      </c>
      <c r="O115" s="91">
        <f t="shared" si="35"/>
        <v>0</v>
      </c>
      <c r="P115" s="899"/>
      <c r="Q115" s="297"/>
    </row>
    <row r="116" spans="1:17" hidden="1" x14ac:dyDescent="0.25">
      <c r="A116" s="30">
        <v>2261</v>
      </c>
      <c r="B116" s="43" t="s">
        <v>113</v>
      </c>
      <c r="C116" s="190">
        <f t="shared" si="34"/>
        <v>0</v>
      </c>
      <c r="D116" s="264"/>
      <c r="E116" s="705"/>
      <c r="F116" s="291">
        <f>D116+E116</f>
        <v>0</v>
      </c>
      <c r="G116" s="230"/>
      <c r="H116" s="45"/>
      <c r="I116" s="705">
        <f>G116+H116</f>
        <v>0</v>
      </c>
      <c r="J116" s="264"/>
      <c r="K116" s="45"/>
      <c r="L116" s="700">
        <f>J116+K116</f>
        <v>0</v>
      </c>
      <c r="M116" s="230"/>
      <c r="N116" s="45"/>
      <c r="O116" s="705">
        <f>M116+N116</f>
        <v>0</v>
      </c>
      <c r="P116" s="291"/>
      <c r="Q116" s="297"/>
    </row>
    <row r="117" spans="1:17" hidden="1" x14ac:dyDescent="0.25">
      <c r="A117" s="30">
        <v>2262</v>
      </c>
      <c r="B117" s="43" t="s">
        <v>114</v>
      </c>
      <c r="C117" s="190">
        <f t="shared" si="34"/>
        <v>0</v>
      </c>
      <c r="D117" s="264"/>
      <c r="E117" s="705"/>
      <c r="F117" s="291">
        <f>D117+E117</f>
        <v>0</v>
      </c>
      <c r="G117" s="230"/>
      <c r="H117" s="45"/>
      <c r="I117" s="705">
        <f>G117+H117</f>
        <v>0</v>
      </c>
      <c r="J117" s="264"/>
      <c r="K117" s="45"/>
      <c r="L117" s="700">
        <f>J117+K117</f>
        <v>0</v>
      </c>
      <c r="M117" s="230"/>
      <c r="N117" s="45"/>
      <c r="O117" s="705">
        <f>M117+N117</f>
        <v>0</v>
      </c>
      <c r="P117" s="291"/>
      <c r="Q117" s="297"/>
    </row>
    <row r="118" spans="1:17" hidden="1" x14ac:dyDescent="0.25">
      <c r="A118" s="30">
        <v>2263</v>
      </c>
      <c r="B118" s="43" t="s">
        <v>115</v>
      </c>
      <c r="C118" s="190">
        <f t="shared" si="34"/>
        <v>0</v>
      </c>
      <c r="D118" s="264"/>
      <c r="E118" s="705"/>
      <c r="F118" s="291">
        <f>D118+E118</f>
        <v>0</v>
      </c>
      <c r="G118" s="230"/>
      <c r="H118" s="45"/>
      <c r="I118" s="705">
        <f>G118+H118</f>
        <v>0</v>
      </c>
      <c r="J118" s="264"/>
      <c r="K118" s="45"/>
      <c r="L118" s="700">
        <f>J118+K118</f>
        <v>0</v>
      </c>
      <c r="M118" s="230"/>
      <c r="N118" s="45"/>
      <c r="O118" s="705">
        <f>M118+N118</f>
        <v>0</v>
      </c>
      <c r="P118" s="291"/>
      <c r="Q118" s="297"/>
    </row>
    <row r="119" spans="1:17" ht="24" hidden="1" x14ac:dyDescent="0.25">
      <c r="A119" s="30">
        <v>2264</v>
      </c>
      <c r="B119" s="43" t="s">
        <v>116</v>
      </c>
      <c r="C119" s="190">
        <f t="shared" si="34"/>
        <v>0</v>
      </c>
      <c r="D119" s="264"/>
      <c r="E119" s="705"/>
      <c r="F119" s="291">
        <f>D119+E119</f>
        <v>0</v>
      </c>
      <c r="G119" s="230"/>
      <c r="H119" s="45"/>
      <c r="I119" s="705">
        <f>G119+H119</f>
        <v>0</v>
      </c>
      <c r="J119" s="264"/>
      <c r="K119" s="45"/>
      <c r="L119" s="700">
        <f>J119+K119</f>
        <v>0</v>
      </c>
      <c r="M119" s="230"/>
      <c r="N119" s="45"/>
      <c r="O119" s="705">
        <f>M119+N119</f>
        <v>0</v>
      </c>
      <c r="P119" s="291"/>
      <c r="Q119" s="297"/>
    </row>
    <row r="120" spans="1:17" hidden="1" x14ac:dyDescent="0.25">
      <c r="A120" s="30">
        <v>2269</v>
      </c>
      <c r="B120" s="43" t="s">
        <v>117</v>
      </c>
      <c r="C120" s="190">
        <f t="shared" si="34"/>
        <v>0</v>
      </c>
      <c r="D120" s="264"/>
      <c r="E120" s="705"/>
      <c r="F120" s="291">
        <f>D120+E120</f>
        <v>0</v>
      </c>
      <c r="G120" s="230"/>
      <c r="H120" s="45"/>
      <c r="I120" s="705">
        <f>G120+H120</f>
        <v>0</v>
      </c>
      <c r="J120" s="264"/>
      <c r="K120" s="45"/>
      <c r="L120" s="700">
        <f>J120+K120</f>
        <v>0</v>
      </c>
      <c r="M120" s="230"/>
      <c r="N120" s="45"/>
      <c r="O120" s="705">
        <f>M120+N120</f>
        <v>0</v>
      </c>
      <c r="P120" s="291"/>
      <c r="Q120" s="297"/>
    </row>
    <row r="121" spans="1:17" x14ac:dyDescent="0.25">
      <c r="A121" s="75">
        <v>2270</v>
      </c>
      <c r="B121" s="43" t="s">
        <v>118</v>
      </c>
      <c r="C121" s="190">
        <f t="shared" si="34"/>
        <v>153514</v>
      </c>
      <c r="D121" s="132">
        <f t="shared" ref="D121:O121" si="36">SUM(D122:D126)</f>
        <v>157867</v>
      </c>
      <c r="E121" s="91">
        <f t="shared" si="36"/>
        <v>-4353</v>
      </c>
      <c r="F121" s="899">
        <f t="shared" si="36"/>
        <v>153514</v>
      </c>
      <c r="G121" s="231">
        <f t="shared" si="36"/>
        <v>0</v>
      </c>
      <c r="H121" s="76">
        <f t="shared" si="36"/>
        <v>0</v>
      </c>
      <c r="I121" s="91">
        <f t="shared" si="36"/>
        <v>0</v>
      </c>
      <c r="J121" s="132">
        <f t="shared" si="36"/>
        <v>0</v>
      </c>
      <c r="K121" s="91">
        <f t="shared" si="36"/>
        <v>0</v>
      </c>
      <c r="L121" s="899">
        <f t="shared" si="36"/>
        <v>0</v>
      </c>
      <c r="M121" s="231">
        <f t="shared" si="36"/>
        <v>0</v>
      </c>
      <c r="N121" s="76">
        <f t="shared" si="36"/>
        <v>0</v>
      </c>
      <c r="O121" s="91">
        <f t="shared" si="36"/>
        <v>0</v>
      </c>
      <c r="P121" s="899"/>
      <c r="Q121" s="297"/>
    </row>
    <row r="122" spans="1:17" hidden="1" x14ac:dyDescent="0.25">
      <c r="A122" s="30">
        <v>2272</v>
      </c>
      <c r="B122" s="94" t="s">
        <v>119</v>
      </c>
      <c r="C122" s="190">
        <f t="shared" si="34"/>
        <v>0</v>
      </c>
      <c r="D122" s="264"/>
      <c r="E122" s="705"/>
      <c r="F122" s="291">
        <f>D122+E122</f>
        <v>0</v>
      </c>
      <c r="G122" s="230"/>
      <c r="H122" s="45"/>
      <c r="I122" s="705">
        <f>G122+H122</f>
        <v>0</v>
      </c>
      <c r="J122" s="264"/>
      <c r="K122" s="45"/>
      <c r="L122" s="700">
        <f>J122+K122</f>
        <v>0</v>
      </c>
      <c r="M122" s="230"/>
      <c r="N122" s="45"/>
      <c r="O122" s="705">
        <f>M122+N122</f>
        <v>0</v>
      </c>
      <c r="P122" s="291"/>
      <c r="Q122" s="297"/>
    </row>
    <row r="123" spans="1:17" ht="24" hidden="1" x14ac:dyDescent="0.25">
      <c r="A123" s="30">
        <v>2274</v>
      </c>
      <c r="B123" s="120" t="s">
        <v>306</v>
      </c>
      <c r="C123" s="190">
        <f t="shared" si="34"/>
        <v>0</v>
      </c>
      <c r="D123" s="264"/>
      <c r="E123" s="705"/>
      <c r="F123" s="291">
        <f>D123+E123</f>
        <v>0</v>
      </c>
      <c r="G123" s="230"/>
      <c r="H123" s="45"/>
      <c r="I123" s="705">
        <f>G123+H123</f>
        <v>0</v>
      </c>
      <c r="J123" s="264"/>
      <c r="K123" s="45"/>
      <c r="L123" s="700">
        <f>J123+K123</f>
        <v>0</v>
      </c>
      <c r="M123" s="230"/>
      <c r="N123" s="45"/>
      <c r="O123" s="705">
        <f>M123+N123</f>
        <v>0</v>
      </c>
      <c r="P123" s="291"/>
      <c r="Q123" s="297"/>
    </row>
    <row r="124" spans="1:17" ht="24" x14ac:dyDescent="0.25">
      <c r="A124" s="30">
        <v>2275</v>
      </c>
      <c r="B124" s="43" t="s">
        <v>120</v>
      </c>
      <c r="C124" s="190">
        <f t="shared" si="34"/>
        <v>153514</v>
      </c>
      <c r="D124" s="264">
        <f>244375-51+224-52335-20206-7198-6942</f>
        <v>157867</v>
      </c>
      <c r="E124" s="705">
        <v>-4353</v>
      </c>
      <c r="F124" s="291">
        <f>D124+E124</f>
        <v>153514</v>
      </c>
      <c r="G124" s="230"/>
      <c r="H124" s="45"/>
      <c r="I124" s="705">
        <f>G124+H124</f>
        <v>0</v>
      </c>
      <c r="J124" s="264"/>
      <c r="K124" s="705"/>
      <c r="L124" s="291">
        <f>J124+K124</f>
        <v>0</v>
      </c>
      <c r="M124" s="230"/>
      <c r="N124" s="45"/>
      <c r="O124" s="705">
        <f>M124+N124</f>
        <v>0</v>
      </c>
      <c r="P124" s="291"/>
      <c r="Q124" s="297"/>
    </row>
    <row r="125" spans="1:17" ht="36" hidden="1" x14ac:dyDescent="0.25">
      <c r="A125" s="30">
        <v>2276</v>
      </c>
      <c r="B125" s="43" t="s">
        <v>121</v>
      </c>
      <c r="C125" s="190">
        <f t="shared" si="34"/>
        <v>0</v>
      </c>
      <c r="D125" s="264"/>
      <c r="E125" s="705"/>
      <c r="F125" s="291">
        <f>D125+E125</f>
        <v>0</v>
      </c>
      <c r="G125" s="230"/>
      <c r="H125" s="45"/>
      <c r="I125" s="705">
        <f>G125+H125</f>
        <v>0</v>
      </c>
      <c r="J125" s="264"/>
      <c r="K125" s="45"/>
      <c r="L125" s="700">
        <f>J125+K125</f>
        <v>0</v>
      </c>
      <c r="M125" s="230"/>
      <c r="N125" s="45"/>
      <c r="O125" s="705">
        <f>M125+N125</f>
        <v>0</v>
      </c>
      <c r="P125" s="291"/>
      <c r="Q125" s="297"/>
    </row>
    <row r="126" spans="1:17" ht="24" hidden="1" x14ac:dyDescent="0.25">
      <c r="A126" s="30">
        <v>2279</v>
      </c>
      <c r="B126" s="43" t="s">
        <v>122</v>
      </c>
      <c r="C126" s="190">
        <f t="shared" si="34"/>
        <v>0</v>
      </c>
      <c r="D126" s="264"/>
      <c r="E126" s="705"/>
      <c r="F126" s="291">
        <f>D126+E126</f>
        <v>0</v>
      </c>
      <c r="G126" s="230"/>
      <c r="H126" s="45"/>
      <c r="I126" s="705">
        <f>G126+H126</f>
        <v>0</v>
      </c>
      <c r="J126" s="264"/>
      <c r="K126" s="45"/>
      <c r="L126" s="700">
        <f>J126+K126</f>
        <v>0</v>
      </c>
      <c r="M126" s="230"/>
      <c r="N126" s="45"/>
      <c r="O126" s="705">
        <f>M126+N126</f>
        <v>0</v>
      </c>
      <c r="P126" s="291"/>
      <c r="Q126" s="297"/>
    </row>
    <row r="127" spans="1:17" ht="24" hidden="1" x14ac:dyDescent="0.25">
      <c r="A127" s="1203">
        <v>2280</v>
      </c>
      <c r="B127" s="40" t="s">
        <v>123</v>
      </c>
      <c r="C127" s="189">
        <f t="shared" si="34"/>
        <v>0</v>
      </c>
      <c r="D127" s="131">
        <f t="shared" ref="D127:O127" si="37">SUM(D128)</f>
        <v>0</v>
      </c>
      <c r="E127" s="90">
        <f t="shared" si="37"/>
        <v>0</v>
      </c>
      <c r="F127" s="900">
        <f t="shared" si="37"/>
        <v>0</v>
      </c>
      <c r="G127" s="233">
        <f t="shared" si="37"/>
        <v>0</v>
      </c>
      <c r="H127" s="79">
        <f t="shared" si="37"/>
        <v>0</v>
      </c>
      <c r="I127" s="90">
        <f t="shared" si="37"/>
        <v>0</v>
      </c>
      <c r="J127" s="131">
        <f t="shared" si="37"/>
        <v>0</v>
      </c>
      <c r="K127" s="79">
        <f t="shared" si="37"/>
        <v>0</v>
      </c>
      <c r="L127" s="176">
        <f t="shared" si="37"/>
        <v>0</v>
      </c>
      <c r="M127" s="233">
        <f t="shared" si="37"/>
        <v>0</v>
      </c>
      <c r="N127" s="79">
        <f t="shared" si="37"/>
        <v>0</v>
      </c>
      <c r="O127" s="91">
        <f t="shared" si="37"/>
        <v>0</v>
      </c>
      <c r="P127" s="899"/>
      <c r="Q127" s="297"/>
    </row>
    <row r="128" spans="1:17" ht="24" hidden="1" x14ac:dyDescent="0.25">
      <c r="A128" s="30">
        <v>2283</v>
      </c>
      <c r="B128" s="43" t="s">
        <v>124</v>
      </c>
      <c r="C128" s="190">
        <f t="shared" si="34"/>
        <v>0</v>
      </c>
      <c r="D128" s="264"/>
      <c r="E128" s="705"/>
      <c r="F128" s="291">
        <f>D128+E128</f>
        <v>0</v>
      </c>
      <c r="G128" s="230"/>
      <c r="H128" s="45"/>
      <c r="I128" s="705">
        <f>G128+H128</f>
        <v>0</v>
      </c>
      <c r="J128" s="264"/>
      <c r="K128" s="45"/>
      <c r="L128" s="700">
        <f>J128+K128</f>
        <v>0</v>
      </c>
      <c r="M128" s="230"/>
      <c r="N128" s="45"/>
      <c r="O128" s="705">
        <f>M128+N128</f>
        <v>0</v>
      </c>
      <c r="P128" s="291"/>
      <c r="Q128" s="297"/>
    </row>
    <row r="129" spans="1:17" ht="38.25" hidden="1" customHeight="1" x14ac:dyDescent="0.25">
      <c r="A129" s="35">
        <v>2300</v>
      </c>
      <c r="B129" s="72" t="s">
        <v>125</v>
      </c>
      <c r="C129" s="188">
        <f t="shared" si="34"/>
        <v>0</v>
      </c>
      <c r="D129" s="130">
        <f t="shared" ref="D129:O129" si="38">SUM(D130,D135,D139,D140,D143,D150,D158,D159,D162)</f>
        <v>0</v>
      </c>
      <c r="E129" s="123">
        <f t="shared" si="38"/>
        <v>0</v>
      </c>
      <c r="F129" s="898">
        <f t="shared" si="38"/>
        <v>0</v>
      </c>
      <c r="G129" s="228">
        <f t="shared" si="38"/>
        <v>0</v>
      </c>
      <c r="H129" s="38">
        <f t="shared" si="38"/>
        <v>0</v>
      </c>
      <c r="I129" s="123">
        <f t="shared" si="38"/>
        <v>0</v>
      </c>
      <c r="J129" s="130">
        <f t="shared" si="38"/>
        <v>0</v>
      </c>
      <c r="K129" s="38">
        <f t="shared" si="38"/>
        <v>0</v>
      </c>
      <c r="L129" s="175">
        <f t="shared" si="38"/>
        <v>0</v>
      </c>
      <c r="M129" s="228">
        <f t="shared" si="38"/>
        <v>0</v>
      </c>
      <c r="N129" s="38">
        <f t="shared" si="38"/>
        <v>0</v>
      </c>
      <c r="O129" s="123">
        <f t="shared" si="38"/>
        <v>0</v>
      </c>
      <c r="P129" s="898"/>
      <c r="Q129" s="297"/>
    </row>
    <row r="130" spans="1:17" ht="24" hidden="1" x14ac:dyDescent="0.25">
      <c r="A130" s="1203">
        <v>2310</v>
      </c>
      <c r="B130" s="40" t="s">
        <v>126</v>
      </c>
      <c r="C130" s="189">
        <f t="shared" si="34"/>
        <v>0</v>
      </c>
      <c r="D130" s="131">
        <f t="shared" ref="D130:O130" si="39">SUM(D131:D134)</f>
        <v>0</v>
      </c>
      <c r="E130" s="90">
        <f t="shared" si="39"/>
        <v>0</v>
      </c>
      <c r="F130" s="900">
        <f t="shared" si="39"/>
        <v>0</v>
      </c>
      <c r="G130" s="233">
        <f t="shared" si="39"/>
        <v>0</v>
      </c>
      <c r="H130" s="79">
        <f t="shared" si="39"/>
        <v>0</v>
      </c>
      <c r="I130" s="90">
        <f t="shared" si="39"/>
        <v>0</v>
      </c>
      <c r="J130" s="131">
        <f t="shared" si="39"/>
        <v>0</v>
      </c>
      <c r="K130" s="79">
        <f t="shared" si="39"/>
        <v>0</v>
      </c>
      <c r="L130" s="176">
        <f t="shared" si="39"/>
        <v>0</v>
      </c>
      <c r="M130" s="233">
        <f t="shared" si="39"/>
        <v>0</v>
      </c>
      <c r="N130" s="79">
        <f t="shared" si="39"/>
        <v>0</v>
      </c>
      <c r="O130" s="90">
        <f t="shared" si="39"/>
        <v>0</v>
      </c>
      <c r="P130" s="900"/>
      <c r="Q130" s="297"/>
    </row>
    <row r="131" spans="1:17" hidden="1" x14ac:dyDescent="0.25">
      <c r="A131" s="30">
        <v>2311</v>
      </c>
      <c r="B131" s="43" t="s">
        <v>127</v>
      </c>
      <c r="C131" s="190">
        <f t="shared" si="34"/>
        <v>0</v>
      </c>
      <c r="D131" s="264"/>
      <c r="E131" s="705"/>
      <c r="F131" s="291">
        <f>D131+E131</f>
        <v>0</v>
      </c>
      <c r="G131" s="230"/>
      <c r="H131" s="45"/>
      <c r="I131" s="705">
        <f>G131+H131</f>
        <v>0</v>
      </c>
      <c r="J131" s="264"/>
      <c r="K131" s="45"/>
      <c r="L131" s="700">
        <f>J131+K131</f>
        <v>0</v>
      </c>
      <c r="M131" s="230"/>
      <c r="N131" s="45"/>
      <c r="O131" s="705">
        <f>M131+N131</f>
        <v>0</v>
      </c>
      <c r="P131" s="291"/>
      <c r="Q131" s="297"/>
    </row>
    <row r="132" spans="1:17" hidden="1" x14ac:dyDescent="0.25">
      <c r="A132" s="30">
        <v>2312</v>
      </c>
      <c r="B132" s="43" t="s">
        <v>128</v>
      </c>
      <c r="C132" s="190">
        <f t="shared" si="34"/>
        <v>0</v>
      </c>
      <c r="D132" s="264"/>
      <c r="E132" s="705"/>
      <c r="F132" s="291">
        <f>D132+E132</f>
        <v>0</v>
      </c>
      <c r="G132" s="230"/>
      <c r="H132" s="45"/>
      <c r="I132" s="705">
        <f>G132+H132</f>
        <v>0</v>
      </c>
      <c r="J132" s="264"/>
      <c r="K132" s="45"/>
      <c r="L132" s="700">
        <f>J132+K132</f>
        <v>0</v>
      </c>
      <c r="M132" s="230"/>
      <c r="N132" s="45"/>
      <c r="O132" s="705">
        <f>M132+N132</f>
        <v>0</v>
      </c>
      <c r="P132" s="291"/>
      <c r="Q132" s="297"/>
    </row>
    <row r="133" spans="1:17" hidden="1" x14ac:dyDescent="0.25">
      <c r="A133" s="30">
        <v>2313</v>
      </c>
      <c r="B133" s="43" t="s">
        <v>129</v>
      </c>
      <c r="C133" s="190">
        <f t="shared" si="34"/>
        <v>0</v>
      </c>
      <c r="D133" s="264"/>
      <c r="E133" s="705"/>
      <c r="F133" s="291">
        <f>D133+E133</f>
        <v>0</v>
      </c>
      <c r="G133" s="230"/>
      <c r="H133" s="45"/>
      <c r="I133" s="705">
        <f>G133+H133</f>
        <v>0</v>
      </c>
      <c r="J133" s="264"/>
      <c r="K133" s="45"/>
      <c r="L133" s="700">
        <f>J133+K133</f>
        <v>0</v>
      </c>
      <c r="M133" s="230"/>
      <c r="N133" s="45"/>
      <c r="O133" s="705">
        <f>M133+N133</f>
        <v>0</v>
      </c>
      <c r="P133" s="291"/>
      <c r="Q133" s="297"/>
    </row>
    <row r="134" spans="1:17" ht="47.25" hidden="1" customHeight="1" x14ac:dyDescent="0.25">
      <c r="A134" s="30">
        <v>2314</v>
      </c>
      <c r="B134" s="43" t="s">
        <v>307</v>
      </c>
      <c r="C134" s="190">
        <f t="shared" si="34"/>
        <v>0</v>
      </c>
      <c r="D134" s="264"/>
      <c r="E134" s="705"/>
      <c r="F134" s="291">
        <f>D134+E134</f>
        <v>0</v>
      </c>
      <c r="G134" s="230"/>
      <c r="H134" s="45"/>
      <c r="I134" s="705">
        <f>G134+H134</f>
        <v>0</v>
      </c>
      <c r="J134" s="264"/>
      <c r="K134" s="45"/>
      <c r="L134" s="700">
        <f>J134+K134</f>
        <v>0</v>
      </c>
      <c r="M134" s="230"/>
      <c r="N134" s="45"/>
      <c r="O134" s="705">
        <f>M134+N134</f>
        <v>0</v>
      </c>
      <c r="P134" s="291"/>
      <c r="Q134" s="297"/>
    </row>
    <row r="135" spans="1:17" hidden="1" x14ac:dyDescent="0.25">
      <c r="A135" s="75">
        <v>2320</v>
      </c>
      <c r="B135" s="43" t="s">
        <v>130</v>
      </c>
      <c r="C135" s="190">
        <f t="shared" si="34"/>
        <v>0</v>
      </c>
      <c r="D135" s="132">
        <f t="shared" ref="D135:O135" si="40">SUM(D136:D138)</f>
        <v>0</v>
      </c>
      <c r="E135" s="91">
        <f t="shared" si="40"/>
        <v>0</v>
      </c>
      <c r="F135" s="899">
        <f t="shared" si="40"/>
        <v>0</v>
      </c>
      <c r="G135" s="231">
        <f t="shared" si="40"/>
        <v>0</v>
      </c>
      <c r="H135" s="76">
        <f t="shared" si="40"/>
        <v>0</v>
      </c>
      <c r="I135" s="91">
        <f t="shared" si="40"/>
        <v>0</v>
      </c>
      <c r="J135" s="132">
        <f t="shared" si="40"/>
        <v>0</v>
      </c>
      <c r="K135" s="76">
        <f t="shared" si="40"/>
        <v>0</v>
      </c>
      <c r="L135" s="95">
        <f t="shared" si="40"/>
        <v>0</v>
      </c>
      <c r="M135" s="231">
        <f t="shared" si="40"/>
        <v>0</v>
      </c>
      <c r="N135" s="76">
        <f t="shared" si="40"/>
        <v>0</v>
      </c>
      <c r="O135" s="91">
        <f t="shared" si="40"/>
        <v>0</v>
      </c>
      <c r="P135" s="899"/>
      <c r="Q135" s="297"/>
    </row>
    <row r="136" spans="1:17" hidden="1" x14ac:dyDescent="0.25">
      <c r="A136" s="30">
        <v>2321</v>
      </c>
      <c r="B136" s="43" t="s">
        <v>131</v>
      </c>
      <c r="C136" s="190">
        <f t="shared" si="34"/>
        <v>0</v>
      </c>
      <c r="D136" s="264"/>
      <c r="E136" s="705"/>
      <c r="F136" s="291">
        <f>D136+E136</f>
        <v>0</v>
      </c>
      <c r="G136" s="230"/>
      <c r="H136" s="45"/>
      <c r="I136" s="705">
        <f>G136+H136</f>
        <v>0</v>
      </c>
      <c r="J136" s="264"/>
      <c r="K136" s="45"/>
      <c r="L136" s="700">
        <f>J136+K136</f>
        <v>0</v>
      </c>
      <c r="M136" s="230"/>
      <c r="N136" s="45"/>
      <c r="O136" s="705">
        <f>M136+N136</f>
        <v>0</v>
      </c>
      <c r="P136" s="291"/>
      <c r="Q136" s="297"/>
    </row>
    <row r="137" spans="1:17" hidden="1" x14ac:dyDescent="0.25">
      <c r="A137" s="30">
        <v>2322</v>
      </c>
      <c r="B137" s="43" t="s">
        <v>132</v>
      </c>
      <c r="C137" s="190">
        <f t="shared" si="34"/>
        <v>0</v>
      </c>
      <c r="D137" s="264"/>
      <c r="E137" s="705"/>
      <c r="F137" s="291">
        <f>D137+E137</f>
        <v>0</v>
      </c>
      <c r="G137" s="230"/>
      <c r="H137" s="45"/>
      <c r="I137" s="705">
        <f>G137+H137</f>
        <v>0</v>
      </c>
      <c r="J137" s="264"/>
      <c r="K137" s="45"/>
      <c r="L137" s="700">
        <f>J137+K137</f>
        <v>0</v>
      </c>
      <c r="M137" s="230"/>
      <c r="N137" s="45"/>
      <c r="O137" s="705">
        <f>M137+N137</f>
        <v>0</v>
      </c>
      <c r="P137" s="291"/>
      <c r="Q137" s="297"/>
    </row>
    <row r="138" spans="1:17" ht="10.5" hidden="1" customHeight="1" x14ac:dyDescent="0.25">
      <c r="A138" s="30">
        <v>2329</v>
      </c>
      <c r="B138" s="43" t="s">
        <v>133</v>
      </c>
      <c r="C138" s="190">
        <f t="shared" si="34"/>
        <v>0</v>
      </c>
      <c r="D138" s="264"/>
      <c r="E138" s="705"/>
      <c r="F138" s="291">
        <f>D138+E138</f>
        <v>0</v>
      </c>
      <c r="G138" s="230"/>
      <c r="H138" s="45"/>
      <c r="I138" s="705">
        <f>G138+H138</f>
        <v>0</v>
      </c>
      <c r="J138" s="264"/>
      <c r="K138" s="45"/>
      <c r="L138" s="700">
        <f>J138+K138</f>
        <v>0</v>
      </c>
      <c r="M138" s="230"/>
      <c r="N138" s="45"/>
      <c r="O138" s="705">
        <f>M138+N138</f>
        <v>0</v>
      </c>
      <c r="P138" s="291"/>
      <c r="Q138" s="297"/>
    </row>
    <row r="139" spans="1:17" hidden="1" x14ac:dyDescent="0.25">
      <c r="A139" s="75">
        <v>2330</v>
      </c>
      <c r="B139" s="43" t="s">
        <v>134</v>
      </c>
      <c r="C139" s="190">
        <f t="shared" si="34"/>
        <v>0</v>
      </c>
      <c r="D139" s="264"/>
      <c r="E139" s="705"/>
      <c r="F139" s="291">
        <f>D139+E139</f>
        <v>0</v>
      </c>
      <c r="G139" s="230"/>
      <c r="H139" s="45"/>
      <c r="I139" s="705">
        <f>G139+H139</f>
        <v>0</v>
      </c>
      <c r="J139" s="264"/>
      <c r="K139" s="45"/>
      <c r="L139" s="700">
        <f>J139+K139</f>
        <v>0</v>
      </c>
      <c r="M139" s="230"/>
      <c r="N139" s="45"/>
      <c r="O139" s="705">
        <f>M139+N139</f>
        <v>0</v>
      </c>
      <c r="P139" s="291"/>
      <c r="Q139" s="297"/>
    </row>
    <row r="140" spans="1:17" ht="48" hidden="1" x14ac:dyDescent="0.25">
      <c r="A140" s="75">
        <v>2340</v>
      </c>
      <c r="B140" s="43" t="s">
        <v>135</v>
      </c>
      <c r="C140" s="190">
        <f t="shared" si="34"/>
        <v>0</v>
      </c>
      <c r="D140" s="132">
        <f t="shared" ref="D140:O140" si="41">SUM(D141:D142)</f>
        <v>0</v>
      </c>
      <c r="E140" s="91">
        <f t="shared" si="41"/>
        <v>0</v>
      </c>
      <c r="F140" s="899">
        <f t="shared" si="41"/>
        <v>0</v>
      </c>
      <c r="G140" s="231">
        <f t="shared" si="41"/>
        <v>0</v>
      </c>
      <c r="H140" s="76">
        <f t="shared" si="41"/>
        <v>0</v>
      </c>
      <c r="I140" s="91">
        <f t="shared" si="41"/>
        <v>0</v>
      </c>
      <c r="J140" s="132">
        <f t="shared" si="41"/>
        <v>0</v>
      </c>
      <c r="K140" s="76">
        <f t="shared" si="41"/>
        <v>0</v>
      </c>
      <c r="L140" s="95">
        <f t="shared" si="41"/>
        <v>0</v>
      </c>
      <c r="M140" s="231">
        <f t="shared" si="41"/>
        <v>0</v>
      </c>
      <c r="N140" s="76">
        <f t="shared" si="41"/>
        <v>0</v>
      </c>
      <c r="O140" s="91">
        <f t="shared" si="41"/>
        <v>0</v>
      </c>
      <c r="P140" s="899"/>
      <c r="Q140" s="297"/>
    </row>
    <row r="141" spans="1:17" hidden="1" x14ac:dyDescent="0.25">
      <c r="A141" s="30">
        <v>2341</v>
      </c>
      <c r="B141" s="43" t="s">
        <v>136</v>
      </c>
      <c r="C141" s="190">
        <f t="shared" si="34"/>
        <v>0</v>
      </c>
      <c r="D141" s="264"/>
      <c r="E141" s="705"/>
      <c r="F141" s="291">
        <f>D141+E141</f>
        <v>0</v>
      </c>
      <c r="G141" s="230"/>
      <c r="H141" s="45"/>
      <c r="I141" s="705">
        <f>G141+H141</f>
        <v>0</v>
      </c>
      <c r="J141" s="264"/>
      <c r="K141" s="45"/>
      <c r="L141" s="700">
        <f>J141+K141</f>
        <v>0</v>
      </c>
      <c r="M141" s="230"/>
      <c r="N141" s="45"/>
      <c r="O141" s="705">
        <f>M141+N141</f>
        <v>0</v>
      </c>
      <c r="P141" s="291"/>
      <c r="Q141" s="297"/>
    </row>
    <row r="142" spans="1:17" ht="24" hidden="1" x14ac:dyDescent="0.25">
      <c r="A142" s="30">
        <v>2344</v>
      </c>
      <c r="B142" s="43" t="s">
        <v>137</v>
      </c>
      <c r="C142" s="190">
        <f t="shared" si="34"/>
        <v>0</v>
      </c>
      <c r="D142" s="264"/>
      <c r="E142" s="705"/>
      <c r="F142" s="291">
        <f>D142+E142</f>
        <v>0</v>
      </c>
      <c r="G142" s="230"/>
      <c r="H142" s="45"/>
      <c r="I142" s="705">
        <f>G142+H142</f>
        <v>0</v>
      </c>
      <c r="J142" s="264"/>
      <c r="K142" s="45"/>
      <c r="L142" s="700">
        <f>J142+K142</f>
        <v>0</v>
      </c>
      <c r="M142" s="230"/>
      <c r="N142" s="45"/>
      <c r="O142" s="705">
        <f>M142+N142</f>
        <v>0</v>
      </c>
      <c r="P142" s="291"/>
      <c r="Q142" s="297"/>
    </row>
    <row r="143" spans="1:17" ht="24" hidden="1" x14ac:dyDescent="0.25">
      <c r="A143" s="73">
        <v>2350</v>
      </c>
      <c r="B143" s="58" t="s">
        <v>138</v>
      </c>
      <c r="C143" s="195">
        <f t="shared" si="34"/>
        <v>0</v>
      </c>
      <c r="D143" s="86">
        <f t="shared" ref="D143:O143" si="42">SUM(D144:D149)</f>
        <v>0</v>
      </c>
      <c r="E143" s="154">
        <f t="shared" si="42"/>
        <v>0</v>
      </c>
      <c r="F143" s="907">
        <f t="shared" si="42"/>
        <v>0</v>
      </c>
      <c r="G143" s="229">
        <f t="shared" si="42"/>
        <v>0</v>
      </c>
      <c r="H143" s="74">
        <f t="shared" si="42"/>
        <v>0</v>
      </c>
      <c r="I143" s="154">
        <f t="shared" si="42"/>
        <v>0</v>
      </c>
      <c r="J143" s="86">
        <f t="shared" si="42"/>
        <v>0</v>
      </c>
      <c r="K143" s="74">
        <f t="shared" si="42"/>
        <v>0</v>
      </c>
      <c r="L143" s="174">
        <f t="shared" si="42"/>
        <v>0</v>
      </c>
      <c r="M143" s="229">
        <f t="shared" si="42"/>
        <v>0</v>
      </c>
      <c r="N143" s="74">
        <f t="shared" si="42"/>
        <v>0</v>
      </c>
      <c r="O143" s="154">
        <f t="shared" si="42"/>
        <v>0</v>
      </c>
      <c r="P143" s="907"/>
      <c r="Q143" s="297"/>
    </row>
    <row r="144" spans="1:17" hidden="1" x14ac:dyDescent="0.25">
      <c r="A144" s="27">
        <v>2351</v>
      </c>
      <c r="B144" s="40" t="s">
        <v>139</v>
      </c>
      <c r="C144" s="189">
        <f t="shared" si="34"/>
        <v>0</v>
      </c>
      <c r="D144" s="263"/>
      <c r="E144" s="703"/>
      <c r="F144" s="290">
        <f t="shared" ref="F144:F149" si="43">D144+E144</f>
        <v>0</v>
      </c>
      <c r="G144" s="220"/>
      <c r="H144" s="42"/>
      <c r="I144" s="703">
        <f t="shared" ref="I144:I149" si="44">G144+H144</f>
        <v>0</v>
      </c>
      <c r="J144" s="263"/>
      <c r="K144" s="42"/>
      <c r="L144" s="699">
        <f t="shared" ref="L144:L149" si="45">J144+K144</f>
        <v>0</v>
      </c>
      <c r="M144" s="220"/>
      <c r="N144" s="42"/>
      <c r="O144" s="703">
        <f t="shared" ref="O144:O149" si="46">M144+N144</f>
        <v>0</v>
      </c>
      <c r="P144" s="290"/>
      <c r="Q144" s="297"/>
    </row>
    <row r="145" spans="1:17" hidden="1" x14ac:dyDescent="0.25">
      <c r="A145" s="30">
        <v>2352</v>
      </c>
      <c r="B145" s="43" t="s">
        <v>140</v>
      </c>
      <c r="C145" s="190">
        <f t="shared" si="34"/>
        <v>0</v>
      </c>
      <c r="D145" s="264"/>
      <c r="E145" s="705"/>
      <c r="F145" s="291">
        <f t="shared" si="43"/>
        <v>0</v>
      </c>
      <c r="G145" s="230"/>
      <c r="H145" s="45"/>
      <c r="I145" s="705">
        <f t="shared" si="44"/>
        <v>0</v>
      </c>
      <c r="J145" s="264"/>
      <c r="K145" s="45"/>
      <c r="L145" s="700">
        <f t="shared" si="45"/>
        <v>0</v>
      </c>
      <c r="M145" s="230"/>
      <c r="N145" s="45"/>
      <c r="O145" s="705">
        <f t="shared" si="46"/>
        <v>0</v>
      </c>
      <c r="P145" s="291"/>
      <c r="Q145" s="297"/>
    </row>
    <row r="146" spans="1:17" ht="24" hidden="1" x14ac:dyDescent="0.25">
      <c r="A146" s="30">
        <v>2353</v>
      </c>
      <c r="B146" s="43" t="s">
        <v>141</v>
      </c>
      <c r="C146" s="190">
        <f t="shared" si="34"/>
        <v>0</v>
      </c>
      <c r="D146" s="264"/>
      <c r="E146" s="705"/>
      <c r="F146" s="291">
        <f t="shared" si="43"/>
        <v>0</v>
      </c>
      <c r="G146" s="230"/>
      <c r="H146" s="45"/>
      <c r="I146" s="705">
        <f t="shared" si="44"/>
        <v>0</v>
      </c>
      <c r="J146" s="264"/>
      <c r="K146" s="45"/>
      <c r="L146" s="700">
        <f t="shared" si="45"/>
        <v>0</v>
      </c>
      <c r="M146" s="230"/>
      <c r="N146" s="45"/>
      <c r="O146" s="705">
        <f t="shared" si="46"/>
        <v>0</v>
      </c>
      <c r="P146" s="291"/>
      <c r="Q146" s="297"/>
    </row>
    <row r="147" spans="1:17" ht="24" hidden="1" x14ac:dyDescent="0.25">
      <c r="A147" s="30">
        <v>2354</v>
      </c>
      <c r="B147" s="43" t="s">
        <v>142</v>
      </c>
      <c r="C147" s="190">
        <f t="shared" si="34"/>
        <v>0</v>
      </c>
      <c r="D147" s="264"/>
      <c r="E147" s="705"/>
      <c r="F147" s="291">
        <f t="shared" si="43"/>
        <v>0</v>
      </c>
      <c r="G147" s="230"/>
      <c r="H147" s="45"/>
      <c r="I147" s="705">
        <f t="shared" si="44"/>
        <v>0</v>
      </c>
      <c r="J147" s="264"/>
      <c r="K147" s="45"/>
      <c r="L147" s="700">
        <f t="shared" si="45"/>
        <v>0</v>
      </c>
      <c r="M147" s="230"/>
      <c r="N147" s="45"/>
      <c r="O147" s="705">
        <f t="shared" si="46"/>
        <v>0</v>
      </c>
      <c r="P147" s="291"/>
      <c r="Q147" s="297"/>
    </row>
    <row r="148" spans="1:17" ht="24" hidden="1" x14ac:dyDescent="0.25">
      <c r="A148" s="30">
        <v>2355</v>
      </c>
      <c r="B148" s="43" t="s">
        <v>143</v>
      </c>
      <c r="C148" s="190">
        <f t="shared" si="34"/>
        <v>0</v>
      </c>
      <c r="D148" s="264"/>
      <c r="E148" s="705"/>
      <c r="F148" s="291">
        <f t="shared" si="43"/>
        <v>0</v>
      </c>
      <c r="G148" s="230"/>
      <c r="H148" s="45"/>
      <c r="I148" s="705">
        <f t="shared" si="44"/>
        <v>0</v>
      </c>
      <c r="J148" s="264"/>
      <c r="K148" s="45"/>
      <c r="L148" s="700">
        <f t="shared" si="45"/>
        <v>0</v>
      </c>
      <c r="M148" s="230"/>
      <c r="N148" s="45"/>
      <c r="O148" s="705">
        <f t="shared" si="46"/>
        <v>0</v>
      </c>
      <c r="P148" s="291"/>
      <c r="Q148" s="297"/>
    </row>
    <row r="149" spans="1:17" ht="24" hidden="1" x14ac:dyDescent="0.25">
      <c r="A149" s="30">
        <v>2359</v>
      </c>
      <c r="B149" s="43" t="s">
        <v>144</v>
      </c>
      <c r="C149" s="190">
        <f t="shared" si="34"/>
        <v>0</v>
      </c>
      <c r="D149" s="264"/>
      <c r="E149" s="705"/>
      <c r="F149" s="291">
        <f t="shared" si="43"/>
        <v>0</v>
      </c>
      <c r="G149" s="230"/>
      <c r="H149" s="45"/>
      <c r="I149" s="705">
        <f t="shared" si="44"/>
        <v>0</v>
      </c>
      <c r="J149" s="264"/>
      <c r="K149" s="45"/>
      <c r="L149" s="700">
        <f t="shared" si="45"/>
        <v>0</v>
      </c>
      <c r="M149" s="230"/>
      <c r="N149" s="45"/>
      <c r="O149" s="705">
        <f t="shared" si="46"/>
        <v>0</v>
      </c>
      <c r="P149" s="291"/>
      <c r="Q149" s="297"/>
    </row>
    <row r="150" spans="1:17" ht="24.75" hidden="1" customHeight="1" x14ac:dyDescent="0.25">
      <c r="A150" s="75">
        <v>2360</v>
      </c>
      <c r="B150" s="43" t="s">
        <v>145</v>
      </c>
      <c r="C150" s="190">
        <f t="shared" si="34"/>
        <v>0</v>
      </c>
      <c r="D150" s="132">
        <f t="shared" ref="D150:O150" si="47">SUM(D151:D157)</f>
        <v>0</v>
      </c>
      <c r="E150" s="91">
        <f t="shared" si="47"/>
        <v>0</v>
      </c>
      <c r="F150" s="899">
        <f t="shared" si="47"/>
        <v>0</v>
      </c>
      <c r="G150" s="231">
        <f t="shared" si="47"/>
        <v>0</v>
      </c>
      <c r="H150" s="76">
        <f t="shared" si="47"/>
        <v>0</v>
      </c>
      <c r="I150" s="91">
        <f t="shared" si="47"/>
        <v>0</v>
      </c>
      <c r="J150" s="132">
        <f t="shared" si="47"/>
        <v>0</v>
      </c>
      <c r="K150" s="76">
        <f t="shared" si="47"/>
        <v>0</v>
      </c>
      <c r="L150" s="95">
        <f t="shared" si="47"/>
        <v>0</v>
      </c>
      <c r="M150" s="231">
        <f t="shared" si="47"/>
        <v>0</v>
      </c>
      <c r="N150" s="76">
        <f t="shared" si="47"/>
        <v>0</v>
      </c>
      <c r="O150" s="91">
        <f t="shared" si="47"/>
        <v>0</v>
      </c>
      <c r="P150" s="899"/>
      <c r="Q150" s="297"/>
    </row>
    <row r="151" spans="1:17" hidden="1" x14ac:dyDescent="0.25">
      <c r="A151" s="29">
        <v>2361</v>
      </c>
      <c r="B151" s="43" t="s">
        <v>146</v>
      </c>
      <c r="C151" s="190">
        <f t="shared" si="34"/>
        <v>0</v>
      </c>
      <c r="D151" s="264"/>
      <c r="E151" s="705"/>
      <c r="F151" s="291">
        <f t="shared" ref="F151:F158" si="48">D151+E151</f>
        <v>0</v>
      </c>
      <c r="G151" s="230"/>
      <c r="H151" s="45"/>
      <c r="I151" s="705">
        <f t="shared" ref="I151:I158" si="49">G151+H151</f>
        <v>0</v>
      </c>
      <c r="J151" s="264"/>
      <c r="K151" s="45"/>
      <c r="L151" s="700">
        <f t="shared" ref="L151:L158" si="50">J151+K151</f>
        <v>0</v>
      </c>
      <c r="M151" s="230"/>
      <c r="N151" s="45"/>
      <c r="O151" s="705">
        <f t="shared" ref="O151:O158" si="51">M151+N151</f>
        <v>0</v>
      </c>
      <c r="P151" s="291"/>
      <c r="Q151" s="297"/>
    </row>
    <row r="152" spans="1:17" ht="24" hidden="1" x14ac:dyDescent="0.25">
      <c r="A152" s="29">
        <v>2362</v>
      </c>
      <c r="B152" s="43" t="s">
        <v>147</v>
      </c>
      <c r="C152" s="190">
        <f t="shared" si="34"/>
        <v>0</v>
      </c>
      <c r="D152" s="264"/>
      <c r="E152" s="705"/>
      <c r="F152" s="291">
        <f t="shared" si="48"/>
        <v>0</v>
      </c>
      <c r="G152" s="230"/>
      <c r="H152" s="45"/>
      <c r="I152" s="705">
        <f t="shared" si="49"/>
        <v>0</v>
      </c>
      <c r="J152" s="264"/>
      <c r="K152" s="45"/>
      <c r="L152" s="700">
        <f t="shared" si="50"/>
        <v>0</v>
      </c>
      <c r="M152" s="230"/>
      <c r="N152" s="45"/>
      <c r="O152" s="705">
        <f t="shared" si="51"/>
        <v>0</v>
      </c>
      <c r="P152" s="291"/>
      <c r="Q152" s="297"/>
    </row>
    <row r="153" spans="1:17" hidden="1" x14ac:dyDescent="0.25">
      <c r="A153" s="29">
        <v>2363</v>
      </c>
      <c r="B153" s="43" t="s">
        <v>148</v>
      </c>
      <c r="C153" s="190">
        <f t="shared" si="34"/>
        <v>0</v>
      </c>
      <c r="D153" s="264"/>
      <c r="E153" s="705"/>
      <c r="F153" s="291">
        <f t="shared" si="48"/>
        <v>0</v>
      </c>
      <c r="G153" s="230"/>
      <c r="H153" s="45"/>
      <c r="I153" s="705">
        <f t="shared" si="49"/>
        <v>0</v>
      </c>
      <c r="J153" s="264"/>
      <c r="K153" s="45"/>
      <c r="L153" s="700">
        <f t="shared" si="50"/>
        <v>0</v>
      </c>
      <c r="M153" s="230"/>
      <c r="N153" s="45"/>
      <c r="O153" s="705">
        <f t="shared" si="51"/>
        <v>0</v>
      </c>
      <c r="P153" s="291"/>
      <c r="Q153" s="297"/>
    </row>
    <row r="154" spans="1:17" hidden="1" x14ac:dyDescent="0.25">
      <c r="A154" s="29">
        <v>2364</v>
      </c>
      <c r="B154" s="43" t="s">
        <v>149</v>
      </c>
      <c r="C154" s="190">
        <f t="shared" si="34"/>
        <v>0</v>
      </c>
      <c r="D154" s="264"/>
      <c r="E154" s="705"/>
      <c r="F154" s="291">
        <f t="shared" si="48"/>
        <v>0</v>
      </c>
      <c r="G154" s="230"/>
      <c r="H154" s="45"/>
      <c r="I154" s="705">
        <f t="shared" si="49"/>
        <v>0</v>
      </c>
      <c r="J154" s="264"/>
      <c r="K154" s="45"/>
      <c r="L154" s="700">
        <f t="shared" si="50"/>
        <v>0</v>
      </c>
      <c r="M154" s="230"/>
      <c r="N154" s="45"/>
      <c r="O154" s="705">
        <f t="shared" si="51"/>
        <v>0</v>
      </c>
      <c r="P154" s="291"/>
      <c r="Q154" s="297"/>
    </row>
    <row r="155" spans="1:17" ht="12.75" hidden="1" customHeight="1" x14ac:dyDescent="0.25">
      <c r="A155" s="29">
        <v>2365</v>
      </c>
      <c r="B155" s="43" t="s">
        <v>150</v>
      </c>
      <c r="C155" s="190">
        <f t="shared" si="34"/>
        <v>0</v>
      </c>
      <c r="D155" s="264"/>
      <c r="E155" s="705"/>
      <c r="F155" s="291">
        <f t="shared" si="48"/>
        <v>0</v>
      </c>
      <c r="G155" s="230"/>
      <c r="H155" s="45"/>
      <c r="I155" s="705">
        <f t="shared" si="49"/>
        <v>0</v>
      </c>
      <c r="J155" s="264"/>
      <c r="K155" s="45"/>
      <c r="L155" s="700">
        <f t="shared" si="50"/>
        <v>0</v>
      </c>
      <c r="M155" s="230"/>
      <c r="N155" s="45"/>
      <c r="O155" s="705">
        <f t="shared" si="51"/>
        <v>0</v>
      </c>
      <c r="P155" s="291"/>
      <c r="Q155" s="297"/>
    </row>
    <row r="156" spans="1:17" ht="36" hidden="1" x14ac:dyDescent="0.25">
      <c r="A156" s="29">
        <v>2366</v>
      </c>
      <c r="B156" s="43" t="s">
        <v>151</v>
      </c>
      <c r="C156" s="190">
        <f t="shared" si="34"/>
        <v>0</v>
      </c>
      <c r="D156" s="264"/>
      <c r="E156" s="705"/>
      <c r="F156" s="291">
        <f t="shared" si="48"/>
        <v>0</v>
      </c>
      <c r="G156" s="230"/>
      <c r="H156" s="45"/>
      <c r="I156" s="705">
        <f t="shared" si="49"/>
        <v>0</v>
      </c>
      <c r="J156" s="264"/>
      <c r="K156" s="45"/>
      <c r="L156" s="700">
        <f t="shared" si="50"/>
        <v>0</v>
      </c>
      <c r="M156" s="230"/>
      <c r="N156" s="45"/>
      <c r="O156" s="705">
        <f t="shared" si="51"/>
        <v>0</v>
      </c>
      <c r="P156" s="291"/>
      <c r="Q156" s="297"/>
    </row>
    <row r="157" spans="1:17" ht="48" hidden="1" x14ac:dyDescent="0.25">
      <c r="A157" s="29">
        <v>2369</v>
      </c>
      <c r="B157" s="43" t="s">
        <v>152</v>
      </c>
      <c r="C157" s="190">
        <f t="shared" si="34"/>
        <v>0</v>
      </c>
      <c r="D157" s="264"/>
      <c r="E157" s="705"/>
      <c r="F157" s="291">
        <f t="shared" si="48"/>
        <v>0</v>
      </c>
      <c r="G157" s="230"/>
      <c r="H157" s="45"/>
      <c r="I157" s="705">
        <f t="shared" si="49"/>
        <v>0</v>
      </c>
      <c r="J157" s="264"/>
      <c r="K157" s="45"/>
      <c r="L157" s="700">
        <f t="shared" si="50"/>
        <v>0</v>
      </c>
      <c r="M157" s="230"/>
      <c r="N157" s="45"/>
      <c r="O157" s="705">
        <f t="shared" si="51"/>
        <v>0</v>
      </c>
      <c r="P157" s="291"/>
      <c r="Q157" s="297"/>
    </row>
    <row r="158" spans="1:17" hidden="1" x14ac:dyDescent="0.25">
      <c r="A158" s="73">
        <v>2370</v>
      </c>
      <c r="B158" s="58" t="s">
        <v>153</v>
      </c>
      <c r="C158" s="195">
        <f t="shared" si="34"/>
        <v>0</v>
      </c>
      <c r="D158" s="261"/>
      <c r="E158" s="707"/>
      <c r="F158" s="292">
        <f t="shared" si="48"/>
        <v>0</v>
      </c>
      <c r="G158" s="232"/>
      <c r="H158" s="77"/>
      <c r="I158" s="707">
        <f t="shared" si="49"/>
        <v>0</v>
      </c>
      <c r="J158" s="261"/>
      <c r="K158" s="77"/>
      <c r="L158" s="706">
        <f t="shared" si="50"/>
        <v>0</v>
      </c>
      <c r="M158" s="232"/>
      <c r="N158" s="77"/>
      <c r="O158" s="707">
        <f t="shared" si="51"/>
        <v>0</v>
      </c>
      <c r="P158" s="292"/>
      <c r="Q158" s="297"/>
    </row>
    <row r="159" spans="1:17" hidden="1" x14ac:dyDescent="0.25">
      <c r="A159" s="73">
        <v>2380</v>
      </c>
      <c r="B159" s="58" t="s">
        <v>154</v>
      </c>
      <c r="C159" s="195">
        <f t="shared" si="34"/>
        <v>0</v>
      </c>
      <c r="D159" s="86">
        <f t="shared" ref="D159:O159" si="52">SUM(D160:D161)</f>
        <v>0</v>
      </c>
      <c r="E159" s="154">
        <f t="shared" si="52"/>
        <v>0</v>
      </c>
      <c r="F159" s="907">
        <f t="shared" si="52"/>
        <v>0</v>
      </c>
      <c r="G159" s="229">
        <f t="shared" si="52"/>
        <v>0</v>
      </c>
      <c r="H159" s="74">
        <f t="shared" si="52"/>
        <v>0</v>
      </c>
      <c r="I159" s="154">
        <f t="shared" si="52"/>
        <v>0</v>
      </c>
      <c r="J159" s="86">
        <f t="shared" si="52"/>
        <v>0</v>
      </c>
      <c r="K159" s="74">
        <f t="shared" si="52"/>
        <v>0</v>
      </c>
      <c r="L159" s="174">
        <f t="shared" si="52"/>
        <v>0</v>
      </c>
      <c r="M159" s="229">
        <f t="shared" si="52"/>
        <v>0</v>
      </c>
      <c r="N159" s="74">
        <f t="shared" si="52"/>
        <v>0</v>
      </c>
      <c r="O159" s="154">
        <f t="shared" si="52"/>
        <v>0</v>
      </c>
      <c r="P159" s="907"/>
      <c r="Q159" s="297"/>
    </row>
    <row r="160" spans="1:17" hidden="1" x14ac:dyDescent="0.25">
      <c r="A160" s="26">
        <v>2381</v>
      </c>
      <c r="B160" s="40" t="s">
        <v>155</v>
      </c>
      <c r="C160" s="189">
        <f t="shared" si="34"/>
        <v>0</v>
      </c>
      <c r="D160" s="263"/>
      <c r="E160" s="703"/>
      <c r="F160" s="290">
        <f>D160+E160</f>
        <v>0</v>
      </c>
      <c r="G160" s="220"/>
      <c r="H160" s="42"/>
      <c r="I160" s="703">
        <f>G160+H160</f>
        <v>0</v>
      </c>
      <c r="J160" s="263"/>
      <c r="K160" s="42"/>
      <c r="L160" s="699">
        <f>J160+K160</f>
        <v>0</v>
      </c>
      <c r="M160" s="220"/>
      <c r="N160" s="42"/>
      <c r="O160" s="703">
        <f>M160+N160</f>
        <v>0</v>
      </c>
      <c r="P160" s="290"/>
      <c r="Q160" s="297"/>
    </row>
    <row r="161" spans="1:17" ht="24" hidden="1" x14ac:dyDescent="0.25">
      <c r="A161" s="29">
        <v>2389</v>
      </c>
      <c r="B161" s="43" t="s">
        <v>156</v>
      </c>
      <c r="C161" s="190">
        <f t="shared" si="34"/>
        <v>0</v>
      </c>
      <c r="D161" s="264"/>
      <c r="E161" s="705"/>
      <c r="F161" s="291">
        <f>D161+E161</f>
        <v>0</v>
      </c>
      <c r="G161" s="230"/>
      <c r="H161" s="45"/>
      <c r="I161" s="705">
        <f>G161+H161</f>
        <v>0</v>
      </c>
      <c r="J161" s="264"/>
      <c r="K161" s="45"/>
      <c r="L161" s="700">
        <f>J161+K161</f>
        <v>0</v>
      </c>
      <c r="M161" s="230"/>
      <c r="N161" s="45"/>
      <c r="O161" s="705">
        <f>M161+N161</f>
        <v>0</v>
      </c>
      <c r="P161" s="291"/>
      <c r="Q161" s="297"/>
    </row>
    <row r="162" spans="1:17" hidden="1" x14ac:dyDescent="0.25">
      <c r="A162" s="73">
        <v>2390</v>
      </c>
      <c r="B162" s="58" t="s">
        <v>157</v>
      </c>
      <c r="C162" s="195">
        <f t="shared" si="34"/>
        <v>0</v>
      </c>
      <c r="D162" s="261"/>
      <c r="E162" s="707"/>
      <c r="F162" s="292">
        <f>D162+E162</f>
        <v>0</v>
      </c>
      <c r="G162" s="232"/>
      <c r="H162" s="77"/>
      <c r="I162" s="707">
        <f>G162+H162</f>
        <v>0</v>
      </c>
      <c r="J162" s="261"/>
      <c r="K162" s="77"/>
      <c r="L162" s="706">
        <f>J162+K162</f>
        <v>0</v>
      </c>
      <c r="M162" s="232"/>
      <c r="N162" s="77"/>
      <c r="O162" s="707">
        <f>M162+N162</f>
        <v>0</v>
      </c>
      <c r="P162" s="292"/>
      <c r="Q162" s="297"/>
    </row>
    <row r="163" spans="1:17" hidden="1" x14ac:dyDescent="0.25">
      <c r="A163" s="35">
        <v>2400</v>
      </c>
      <c r="B163" s="72" t="s">
        <v>158</v>
      </c>
      <c r="C163" s="188">
        <f t="shared" si="34"/>
        <v>0</v>
      </c>
      <c r="D163" s="248"/>
      <c r="E163" s="709"/>
      <c r="F163" s="293">
        <f>D163+E163</f>
        <v>0</v>
      </c>
      <c r="G163" s="234"/>
      <c r="H163" s="80"/>
      <c r="I163" s="709">
        <f>G163+H163</f>
        <v>0</v>
      </c>
      <c r="J163" s="248"/>
      <c r="K163" s="80"/>
      <c r="L163" s="708">
        <f>J163+K163</f>
        <v>0</v>
      </c>
      <c r="M163" s="234"/>
      <c r="N163" s="80"/>
      <c r="O163" s="709">
        <f>M163+N163</f>
        <v>0</v>
      </c>
      <c r="P163" s="293"/>
      <c r="Q163" s="297"/>
    </row>
    <row r="164" spans="1:17" ht="24" hidden="1" x14ac:dyDescent="0.25">
      <c r="A164" s="35">
        <v>2500</v>
      </c>
      <c r="B164" s="72" t="s">
        <v>159</v>
      </c>
      <c r="C164" s="188">
        <f t="shared" si="34"/>
        <v>0</v>
      </c>
      <c r="D164" s="130">
        <f t="shared" ref="D164:O164" si="53">SUM(D165,D170)</f>
        <v>0</v>
      </c>
      <c r="E164" s="123">
        <f t="shared" si="53"/>
        <v>0</v>
      </c>
      <c r="F164" s="898">
        <f t="shared" si="53"/>
        <v>0</v>
      </c>
      <c r="G164" s="228">
        <f t="shared" si="53"/>
        <v>0</v>
      </c>
      <c r="H164" s="38">
        <f t="shared" si="53"/>
        <v>0</v>
      </c>
      <c r="I164" s="123">
        <f t="shared" si="53"/>
        <v>0</v>
      </c>
      <c r="J164" s="130">
        <f t="shared" si="53"/>
        <v>0</v>
      </c>
      <c r="K164" s="38">
        <f t="shared" si="53"/>
        <v>0</v>
      </c>
      <c r="L164" s="175">
        <f t="shared" si="53"/>
        <v>0</v>
      </c>
      <c r="M164" s="228">
        <f t="shared" si="53"/>
        <v>0</v>
      </c>
      <c r="N164" s="38">
        <f t="shared" si="53"/>
        <v>0</v>
      </c>
      <c r="O164" s="123">
        <f t="shared" si="53"/>
        <v>0</v>
      </c>
      <c r="P164" s="954"/>
      <c r="Q164" s="297"/>
    </row>
    <row r="165" spans="1:17" ht="16.5" hidden="1" customHeight="1" x14ac:dyDescent="0.25">
      <c r="A165" s="1203">
        <v>2510</v>
      </c>
      <c r="B165" s="40" t="s">
        <v>160</v>
      </c>
      <c r="C165" s="189">
        <f t="shared" si="34"/>
        <v>0</v>
      </c>
      <c r="D165" s="131">
        <f t="shared" ref="D165:O165" si="54">SUM(D166:D169)</f>
        <v>0</v>
      </c>
      <c r="E165" s="90">
        <f t="shared" si="54"/>
        <v>0</v>
      </c>
      <c r="F165" s="900">
        <f t="shared" si="54"/>
        <v>0</v>
      </c>
      <c r="G165" s="233">
        <f t="shared" si="54"/>
        <v>0</v>
      </c>
      <c r="H165" s="79">
        <f t="shared" si="54"/>
        <v>0</v>
      </c>
      <c r="I165" s="90">
        <f t="shared" si="54"/>
        <v>0</v>
      </c>
      <c r="J165" s="131">
        <f t="shared" si="54"/>
        <v>0</v>
      </c>
      <c r="K165" s="79">
        <f t="shared" si="54"/>
        <v>0</v>
      </c>
      <c r="L165" s="176">
        <f t="shared" si="54"/>
        <v>0</v>
      </c>
      <c r="M165" s="233">
        <f t="shared" si="54"/>
        <v>0</v>
      </c>
      <c r="N165" s="79">
        <f t="shared" si="54"/>
        <v>0</v>
      </c>
      <c r="O165" s="155">
        <f t="shared" si="54"/>
        <v>0</v>
      </c>
      <c r="P165" s="911"/>
      <c r="Q165" s="297"/>
    </row>
    <row r="166" spans="1:17" ht="24" hidden="1" x14ac:dyDescent="0.25">
      <c r="A166" s="30">
        <v>2512</v>
      </c>
      <c r="B166" s="43" t="s">
        <v>161</v>
      </c>
      <c r="C166" s="190">
        <f t="shared" si="34"/>
        <v>0</v>
      </c>
      <c r="D166" s="264"/>
      <c r="E166" s="705"/>
      <c r="F166" s="291">
        <f t="shared" ref="F166:F171" si="55">D166+E166</f>
        <v>0</v>
      </c>
      <c r="G166" s="230"/>
      <c r="H166" s="45"/>
      <c r="I166" s="705">
        <f t="shared" ref="I166:I171" si="56">G166+H166</f>
        <v>0</v>
      </c>
      <c r="J166" s="264"/>
      <c r="K166" s="45"/>
      <c r="L166" s="700">
        <f t="shared" ref="L166:L171" si="57">J166+K166</f>
        <v>0</v>
      </c>
      <c r="M166" s="230"/>
      <c r="N166" s="45"/>
      <c r="O166" s="705">
        <f t="shared" ref="O166:O171" si="58">M166+N166</f>
        <v>0</v>
      </c>
      <c r="P166" s="291"/>
      <c r="Q166" s="297"/>
    </row>
    <row r="167" spans="1:17" ht="36" hidden="1" x14ac:dyDescent="0.25">
      <c r="A167" s="30">
        <v>2513</v>
      </c>
      <c r="B167" s="43" t="s">
        <v>162</v>
      </c>
      <c r="C167" s="190">
        <f t="shared" si="34"/>
        <v>0</v>
      </c>
      <c r="D167" s="264"/>
      <c r="E167" s="705"/>
      <c r="F167" s="291">
        <f t="shared" si="55"/>
        <v>0</v>
      </c>
      <c r="G167" s="230"/>
      <c r="H167" s="45"/>
      <c r="I167" s="705">
        <f t="shared" si="56"/>
        <v>0</v>
      </c>
      <c r="J167" s="264"/>
      <c r="K167" s="45"/>
      <c r="L167" s="700">
        <f t="shared" si="57"/>
        <v>0</v>
      </c>
      <c r="M167" s="230"/>
      <c r="N167" s="45"/>
      <c r="O167" s="705">
        <f t="shared" si="58"/>
        <v>0</v>
      </c>
      <c r="P167" s="291"/>
      <c r="Q167" s="297"/>
    </row>
    <row r="168" spans="1:17" ht="24" hidden="1" x14ac:dyDescent="0.25">
      <c r="A168" s="30">
        <v>2515</v>
      </c>
      <c r="B168" s="43" t="s">
        <v>163</v>
      </c>
      <c r="C168" s="190">
        <f t="shared" si="34"/>
        <v>0</v>
      </c>
      <c r="D168" s="264"/>
      <c r="E168" s="705"/>
      <c r="F168" s="291">
        <f t="shared" si="55"/>
        <v>0</v>
      </c>
      <c r="G168" s="230"/>
      <c r="H168" s="45"/>
      <c r="I168" s="705">
        <f t="shared" si="56"/>
        <v>0</v>
      </c>
      <c r="J168" s="264"/>
      <c r="K168" s="45"/>
      <c r="L168" s="700">
        <f t="shared" si="57"/>
        <v>0</v>
      </c>
      <c r="M168" s="230"/>
      <c r="N168" s="45"/>
      <c r="O168" s="705">
        <f t="shared" si="58"/>
        <v>0</v>
      </c>
      <c r="P168" s="291"/>
      <c r="Q168" s="297"/>
    </row>
    <row r="169" spans="1:17" ht="24" hidden="1" x14ac:dyDescent="0.25">
      <c r="A169" s="30">
        <v>2519</v>
      </c>
      <c r="B169" s="43" t="s">
        <v>164</v>
      </c>
      <c r="C169" s="190">
        <f t="shared" si="34"/>
        <v>0</v>
      </c>
      <c r="D169" s="264"/>
      <c r="E169" s="705"/>
      <c r="F169" s="291">
        <f t="shared" si="55"/>
        <v>0</v>
      </c>
      <c r="G169" s="230"/>
      <c r="H169" s="45"/>
      <c r="I169" s="705">
        <f t="shared" si="56"/>
        <v>0</v>
      </c>
      <c r="J169" s="264"/>
      <c r="K169" s="45"/>
      <c r="L169" s="700">
        <f t="shared" si="57"/>
        <v>0</v>
      </c>
      <c r="M169" s="230"/>
      <c r="N169" s="45"/>
      <c r="O169" s="705">
        <f t="shared" si="58"/>
        <v>0</v>
      </c>
      <c r="P169" s="291"/>
      <c r="Q169" s="297"/>
    </row>
    <row r="170" spans="1:17" ht="24" hidden="1" x14ac:dyDescent="0.25">
      <c r="A170" s="75">
        <v>2520</v>
      </c>
      <c r="B170" s="43" t="s">
        <v>165</v>
      </c>
      <c r="C170" s="190">
        <f t="shared" si="34"/>
        <v>0</v>
      </c>
      <c r="D170" s="264"/>
      <c r="E170" s="705"/>
      <c r="F170" s="291">
        <f t="shared" si="55"/>
        <v>0</v>
      </c>
      <c r="G170" s="230"/>
      <c r="H170" s="45"/>
      <c r="I170" s="705">
        <f t="shared" si="56"/>
        <v>0</v>
      </c>
      <c r="J170" s="264"/>
      <c r="K170" s="45"/>
      <c r="L170" s="700">
        <f t="shared" si="57"/>
        <v>0</v>
      </c>
      <c r="M170" s="230"/>
      <c r="N170" s="45"/>
      <c r="O170" s="705">
        <f t="shared" si="58"/>
        <v>0</v>
      </c>
      <c r="P170" s="291"/>
      <c r="Q170" s="297"/>
    </row>
    <row r="171" spans="1:17" s="81" customFormat="1" ht="48" hidden="1" x14ac:dyDescent="0.25">
      <c r="A171" s="17">
        <v>2800</v>
      </c>
      <c r="B171" s="40" t="s">
        <v>166</v>
      </c>
      <c r="C171" s="189">
        <f t="shared" si="34"/>
        <v>0</v>
      </c>
      <c r="D171" s="263"/>
      <c r="E171" s="703"/>
      <c r="F171" s="288">
        <f t="shared" si="55"/>
        <v>0</v>
      </c>
      <c r="G171" s="212"/>
      <c r="H171" s="28"/>
      <c r="I171" s="694">
        <f t="shared" si="56"/>
        <v>0</v>
      </c>
      <c r="J171" s="245"/>
      <c r="K171" s="28"/>
      <c r="L171" s="693">
        <f t="shared" si="57"/>
        <v>0</v>
      </c>
      <c r="M171" s="212"/>
      <c r="N171" s="28"/>
      <c r="O171" s="694">
        <f t="shared" si="58"/>
        <v>0</v>
      </c>
      <c r="P171" s="288"/>
      <c r="Q171" s="300"/>
    </row>
    <row r="172" spans="1:17" hidden="1" x14ac:dyDescent="0.25">
      <c r="A172" s="70">
        <v>3000</v>
      </c>
      <c r="B172" s="70" t="s">
        <v>167</v>
      </c>
      <c r="C172" s="200">
        <f t="shared" si="34"/>
        <v>0</v>
      </c>
      <c r="D172" s="137">
        <f t="shared" ref="D172:O172" si="59">SUM(D173,D183)</f>
        <v>0</v>
      </c>
      <c r="E172" s="125">
        <f t="shared" si="59"/>
        <v>0</v>
      </c>
      <c r="F172" s="897">
        <f t="shared" si="59"/>
        <v>0</v>
      </c>
      <c r="G172" s="227">
        <f t="shared" si="59"/>
        <v>0</v>
      </c>
      <c r="H172" s="71">
        <f t="shared" si="59"/>
        <v>0</v>
      </c>
      <c r="I172" s="125">
        <f t="shared" si="59"/>
        <v>0</v>
      </c>
      <c r="J172" s="137">
        <f t="shared" si="59"/>
        <v>0</v>
      </c>
      <c r="K172" s="71">
        <f t="shared" si="59"/>
        <v>0</v>
      </c>
      <c r="L172" s="172">
        <f t="shared" si="59"/>
        <v>0</v>
      </c>
      <c r="M172" s="227">
        <f t="shared" si="59"/>
        <v>0</v>
      </c>
      <c r="N172" s="71">
        <f t="shared" si="59"/>
        <v>0</v>
      </c>
      <c r="O172" s="125">
        <f t="shared" si="59"/>
        <v>0</v>
      </c>
      <c r="P172" s="897"/>
      <c r="Q172" s="297"/>
    </row>
    <row r="173" spans="1:17" ht="24" hidden="1" x14ac:dyDescent="0.25">
      <c r="A173" s="35">
        <v>3200</v>
      </c>
      <c r="B173" s="82" t="s">
        <v>168</v>
      </c>
      <c r="C173" s="188">
        <f t="shared" si="34"/>
        <v>0</v>
      </c>
      <c r="D173" s="130">
        <f t="shared" ref="D173:O173" si="60">SUM(D174,D178)</f>
        <v>0</v>
      </c>
      <c r="E173" s="123">
        <f t="shared" si="60"/>
        <v>0</v>
      </c>
      <c r="F173" s="898">
        <f t="shared" si="60"/>
        <v>0</v>
      </c>
      <c r="G173" s="228">
        <f t="shared" si="60"/>
        <v>0</v>
      </c>
      <c r="H173" s="38">
        <f t="shared" si="60"/>
        <v>0</v>
      </c>
      <c r="I173" s="123">
        <f t="shared" si="60"/>
        <v>0</v>
      </c>
      <c r="J173" s="130">
        <f t="shared" si="60"/>
        <v>0</v>
      </c>
      <c r="K173" s="38">
        <f t="shared" si="60"/>
        <v>0</v>
      </c>
      <c r="L173" s="175">
        <f t="shared" si="60"/>
        <v>0</v>
      </c>
      <c r="M173" s="228">
        <f t="shared" si="60"/>
        <v>0</v>
      </c>
      <c r="N173" s="38">
        <f t="shared" si="60"/>
        <v>0</v>
      </c>
      <c r="O173" s="124">
        <f t="shared" si="60"/>
        <v>0</v>
      </c>
      <c r="P173" s="954"/>
      <c r="Q173" s="297"/>
    </row>
    <row r="174" spans="1:17" ht="36" hidden="1" x14ac:dyDescent="0.25">
      <c r="A174" s="1203">
        <v>3260</v>
      </c>
      <c r="B174" s="40" t="s">
        <v>169</v>
      </c>
      <c r="C174" s="189">
        <f t="shared" si="34"/>
        <v>0</v>
      </c>
      <c r="D174" s="131">
        <f t="shared" ref="D174:O174" si="61">SUM(D175:D177)</f>
        <v>0</v>
      </c>
      <c r="E174" s="90">
        <f t="shared" si="61"/>
        <v>0</v>
      </c>
      <c r="F174" s="900">
        <f t="shared" si="61"/>
        <v>0</v>
      </c>
      <c r="G174" s="233">
        <f t="shared" si="61"/>
        <v>0</v>
      </c>
      <c r="H174" s="79">
        <f t="shared" si="61"/>
        <v>0</v>
      </c>
      <c r="I174" s="90">
        <f t="shared" si="61"/>
        <v>0</v>
      </c>
      <c r="J174" s="131">
        <f t="shared" si="61"/>
        <v>0</v>
      </c>
      <c r="K174" s="79">
        <f t="shared" si="61"/>
        <v>0</v>
      </c>
      <c r="L174" s="176">
        <f t="shared" si="61"/>
        <v>0</v>
      </c>
      <c r="M174" s="233">
        <f t="shared" si="61"/>
        <v>0</v>
      </c>
      <c r="N174" s="79">
        <f t="shared" si="61"/>
        <v>0</v>
      </c>
      <c r="O174" s="90">
        <f t="shared" si="61"/>
        <v>0</v>
      </c>
      <c r="P174" s="900"/>
      <c r="Q174" s="297"/>
    </row>
    <row r="175" spans="1:17" ht="24" hidden="1" x14ac:dyDescent="0.25">
      <c r="A175" s="30">
        <v>3261</v>
      </c>
      <c r="B175" s="43" t="s">
        <v>170</v>
      </c>
      <c r="C175" s="190">
        <f t="shared" si="34"/>
        <v>0</v>
      </c>
      <c r="D175" s="264"/>
      <c r="E175" s="705"/>
      <c r="F175" s="291">
        <f>D175+E175</f>
        <v>0</v>
      </c>
      <c r="G175" s="230"/>
      <c r="H175" s="45"/>
      <c r="I175" s="705">
        <f>G175+H175</f>
        <v>0</v>
      </c>
      <c r="J175" s="264"/>
      <c r="K175" s="45"/>
      <c r="L175" s="700">
        <f>J175+K175</f>
        <v>0</v>
      </c>
      <c r="M175" s="230"/>
      <c r="N175" s="45"/>
      <c r="O175" s="705">
        <f>M175+N175</f>
        <v>0</v>
      </c>
      <c r="P175" s="291"/>
      <c r="Q175" s="297"/>
    </row>
    <row r="176" spans="1:17" ht="36" hidden="1" x14ac:dyDescent="0.25">
      <c r="A176" s="30">
        <v>3262</v>
      </c>
      <c r="B176" s="43" t="s">
        <v>171</v>
      </c>
      <c r="C176" s="190">
        <f t="shared" si="34"/>
        <v>0</v>
      </c>
      <c r="D176" s="264"/>
      <c r="E176" s="705"/>
      <c r="F176" s="291">
        <f>D176+E176</f>
        <v>0</v>
      </c>
      <c r="G176" s="230"/>
      <c r="H176" s="45"/>
      <c r="I176" s="705">
        <f>G176+H176</f>
        <v>0</v>
      </c>
      <c r="J176" s="264"/>
      <c r="K176" s="45"/>
      <c r="L176" s="700">
        <f>J176+K176</f>
        <v>0</v>
      </c>
      <c r="M176" s="230"/>
      <c r="N176" s="45"/>
      <c r="O176" s="705">
        <f>M176+N176</f>
        <v>0</v>
      </c>
      <c r="P176" s="291"/>
      <c r="Q176" s="297"/>
    </row>
    <row r="177" spans="1:17" ht="24" hidden="1" x14ac:dyDescent="0.25">
      <c r="A177" s="30">
        <v>3263</v>
      </c>
      <c r="B177" s="43" t="s">
        <v>172</v>
      </c>
      <c r="C177" s="190">
        <f t="shared" ref="C177:C240" si="62">SUM(F177,I177,L177,O177)</f>
        <v>0</v>
      </c>
      <c r="D177" s="264"/>
      <c r="E177" s="705"/>
      <c r="F177" s="291">
        <f>D177+E177</f>
        <v>0</v>
      </c>
      <c r="G177" s="230"/>
      <c r="H177" s="45"/>
      <c r="I177" s="705">
        <f>G177+H177</f>
        <v>0</v>
      </c>
      <c r="J177" s="264"/>
      <c r="K177" s="45"/>
      <c r="L177" s="700">
        <f>J177+K177</f>
        <v>0</v>
      </c>
      <c r="M177" s="230"/>
      <c r="N177" s="45"/>
      <c r="O177" s="705">
        <f>M177+N177</f>
        <v>0</v>
      </c>
      <c r="P177" s="291"/>
      <c r="Q177" s="297"/>
    </row>
    <row r="178" spans="1:17" ht="84" hidden="1" x14ac:dyDescent="0.25">
      <c r="A178" s="1203">
        <v>3290</v>
      </c>
      <c r="B178" s="40" t="s">
        <v>300</v>
      </c>
      <c r="C178" s="201">
        <f t="shared" si="62"/>
        <v>0</v>
      </c>
      <c r="D178" s="131">
        <f t="shared" ref="D178:O178" si="63">SUM(D179:D182)</f>
        <v>0</v>
      </c>
      <c r="E178" s="90">
        <f t="shared" si="63"/>
        <v>0</v>
      </c>
      <c r="F178" s="900">
        <f t="shared" si="63"/>
        <v>0</v>
      </c>
      <c r="G178" s="233">
        <f t="shared" si="63"/>
        <v>0</v>
      </c>
      <c r="H178" s="79">
        <f t="shared" si="63"/>
        <v>0</v>
      </c>
      <c r="I178" s="90">
        <f t="shared" si="63"/>
        <v>0</v>
      </c>
      <c r="J178" s="131">
        <f t="shared" si="63"/>
        <v>0</v>
      </c>
      <c r="K178" s="79">
        <f t="shared" si="63"/>
        <v>0</v>
      </c>
      <c r="L178" s="176">
        <f t="shared" si="63"/>
        <v>0</v>
      </c>
      <c r="M178" s="233">
        <f t="shared" si="63"/>
        <v>0</v>
      </c>
      <c r="N178" s="79">
        <f t="shared" si="63"/>
        <v>0</v>
      </c>
      <c r="O178" s="156">
        <f t="shared" si="63"/>
        <v>0</v>
      </c>
      <c r="P178" s="1183"/>
      <c r="Q178" s="297"/>
    </row>
    <row r="179" spans="1:17" ht="72" hidden="1" x14ac:dyDescent="0.25">
      <c r="A179" s="30">
        <v>3291</v>
      </c>
      <c r="B179" s="43" t="s">
        <v>173</v>
      </c>
      <c r="C179" s="190">
        <f t="shared" si="62"/>
        <v>0</v>
      </c>
      <c r="D179" s="264"/>
      <c r="E179" s="705"/>
      <c r="F179" s="291">
        <f>D179+E179</f>
        <v>0</v>
      </c>
      <c r="G179" s="230"/>
      <c r="H179" s="45"/>
      <c r="I179" s="705">
        <f>G179+H179</f>
        <v>0</v>
      </c>
      <c r="J179" s="264"/>
      <c r="K179" s="45"/>
      <c r="L179" s="700">
        <f>J179+K179</f>
        <v>0</v>
      </c>
      <c r="M179" s="230"/>
      <c r="N179" s="45"/>
      <c r="O179" s="705">
        <f>M179+N179</f>
        <v>0</v>
      </c>
      <c r="P179" s="291"/>
      <c r="Q179" s="297"/>
    </row>
    <row r="180" spans="1:17" ht="72" hidden="1" x14ac:dyDescent="0.25">
      <c r="A180" s="30">
        <v>3292</v>
      </c>
      <c r="B180" s="43" t="s">
        <v>174</v>
      </c>
      <c r="C180" s="190">
        <f t="shared" si="62"/>
        <v>0</v>
      </c>
      <c r="D180" s="264"/>
      <c r="E180" s="705"/>
      <c r="F180" s="291">
        <f>D180+E180</f>
        <v>0</v>
      </c>
      <c r="G180" s="230"/>
      <c r="H180" s="45"/>
      <c r="I180" s="705">
        <f>G180+H180</f>
        <v>0</v>
      </c>
      <c r="J180" s="264"/>
      <c r="K180" s="45"/>
      <c r="L180" s="700">
        <f>J180+K180</f>
        <v>0</v>
      </c>
      <c r="M180" s="230"/>
      <c r="N180" s="45"/>
      <c r="O180" s="705">
        <f>M180+N180</f>
        <v>0</v>
      </c>
      <c r="P180" s="291"/>
      <c r="Q180" s="297"/>
    </row>
    <row r="181" spans="1:17" ht="72" hidden="1" x14ac:dyDescent="0.25">
      <c r="A181" s="30">
        <v>3293</v>
      </c>
      <c r="B181" s="43" t="s">
        <v>175</v>
      </c>
      <c r="C181" s="190">
        <f t="shared" si="62"/>
        <v>0</v>
      </c>
      <c r="D181" s="264"/>
      <c r="E181" s="705"/>
      <c r="F181" s="291">
        <f>D181+E181</f>
        <v>0</v>
      </c>
      <c r="G181" s="230"/>
      <c r="H181" s="45"/>
      <c r="I181" s="705">
        <f>G181+H181</f>
        <v>0</v>
      </c>
      <c r="J181" s="264"/>
      <c r="K181" s="45"/>
      <c r="L181" s="700">
        <f>J181+K181</f>
        <v>0</v>
      </c>
      <c r="M181" s="230"/>
      <c r="N181" s="45"/>
      <c r="O181" s="705">
        <f>M181+N181</f>
        <v>0</v>
      </c>
      <c r="P181" s="291"/>
      <c r="Q181" s="297"/>
    </row>
    <row r="182" spans="1:17" ht="60" hidden="1" x14ac:dyDescent="0.25">
      <c r="A182" s="83">
        <v>3294</v>
      </c>
      <c r="B182" s="43" t="s">
        <v>176</v>
      </c>
      <c r="C182" s="201">
        <f t="shared" si="62"/>
        <v>0</v>
      </c>
      <c r="D182" s="265"/>
      <c r="E182" s="711"/>
      <c r="F182" s="294">
        <f>D182+E182</f>
        <v>0</v>
      </c>
      <c r="G182" s="235"/>
      <c r="H182" s="84"/>
      <c r="I182" s="711">
        <f>G182+H182</f>
        <v>0</v>
      </c>
      <c r="J182" s="265"/>
      <c r="K182" s="84"/>
      <c r="L182" s="710">
        <f>J182+K182</f>
        <v>0</v>
      </c>
      <c r="M182" s="235"/>
      <c r="N182" s="84"/>
      <c r="O182" s="711">
        <f>M182+N182</f>
        <v>0</v>
      </c>
      <c r="P182" s="294"/>
      <c r="Q182" s="297"/>
    </row>
    <row r="183" spans="1:17" ht="48" hidden="1" x14ac:dyDescent="0.25">
      <c r="A183" s="51">
        <v>3300</v>
      </c>
      <c r="B183" s="82" t="s">
        <v>177</v>
      </c>
      <c r="C183" s="202">
        <f t="shared" si="62"/>
        <v>0</v>
      </c>
      <c r="D183" s="138">
        <f t="shared" ref="D183:O183" si="64">SUM(D184:D185)</f>
        <v>0</v>
      </c>
      <c r="E183" s="124">
        <f t="shared" si="64"/>
        <v>0</v>
      </c>
      <c r="F183" s="954">
        <f t="shared" si="64"/>
        <v>0</v>
      </c>
      <c r="G183" s="236">
        <f t="shared" si="64"/>
        <v>0</v>
      </c>
      <c r="H183" s="85">
        <f t="shared" si="64"/>
        <v>0</v>
      </c>
      <c r="I183" s="124">
        <f t="shared" si="64"/>
        <v>0</v>
      </c>
      <c r="J183" s="138">
        <f t="shared" si="64"/>
        <v>0</v>
      </c>
      <c r="K183" s="85">
        <f t="shared" si="64"/>
        <v>0</v>
      </c>
      <c r="L183" s="173">
        <f t="shared" si="64"/>
        <v>0</v>
      </c>
      <c r="M183" s="236">
        <f t="shared" si="64"/>
        <v>0</v>
      </c>
      <c r="N183" s="85">
        <f t="shared" si="64"/>
        <v>0</v>
      </c>
      <c r="O183" s="124">
        <f t="shared" si="64"/>
        <v>0</v>
      </c>
      <c r="P183" s="954"/>
      <c r="Q183" s="297"/>
    </row>
    <row r="184" spans="1:17" ht="48" hidden="1" x14ac:dyDescent="0.25">
      <c r="A184" s="57">
        <v>3310</v>
      </c>
      <c r="B184" s="58" t="s">
        <v>178</v>
      </c>
      <c r="C184" s="195">
        <f t="shared" si="62"/>
        <v>0</v>
      </c>
      <c r="D184" s="261"/>
      <c r="E184" s="707"/>
      <c r="F184" s="292">
        <f>D184+E184</f>
        <v>0</v>
      </c>
      <c r="G184" s="232"/>
      <c r="H184" s="77"/>
      <c r="I184" s="707">
        <f>G184+H184</f>
        <v>0</v>
      </c>
      <c r="J184" s="261"/>
      <c r="K184" s="77"/>
      <c r="L184" s="706">
        <f>J184+K184</f>
        <v>0</v>
      </c>
      <c r="M184" s="232"/>
      <c r="N184" s="77"/>
      <c r="O184" s="707">
        <f>M184+N184</f>
        <v>0</v>
      </c>
      <c r="P184" s="292"/>
      <c r="Q184" s="297"/>
    </row>
    <row r="185" spans="1:17" ht="60" hidden="1" x14ac:dyDescent="0.25">
      <c r="A185" s="27">
        <v>3320</v>
      </c>
      <c r="B185" s="40" t="s">
        <v>179</v>
      </c>
      <c r="C185" s="189">
        <f t="shared" si="62"/>
        <v>0</v>
      </c>
      <c r="D185" s="263"/>
      <c r="E185" s="703"/>
      <c r="F185" s="290">
        <f>D185+E185</f>
        <v>0</v>
      </c>
      <c r="G185" s="220"/>
      <c r="H185" s="42"/>
      <c r="I185" s="703">
        <f>G185+H185</f>
        <v>0</v>
      </c>
      <c r="J185" s="263"/>
      <c r="K185" s="42"/>
      <c r="L185" s="699">
        <f>J185+K185</f>
        <v>0</v>
      </c>
      <c r="M185" s="220"/>
      <c r="N185" s="42"/>
      <c r="O185" s="703">
        <f>M185+N185</f>
        <v>0</v>
      </c>
      <c r="P185" s="290"/>
      <c r="Q185" s="297"/>
    </row>
    <row r="186" spans="1:17" hidden="1" x14ac:dyDescent="0.25">
      <c r="A186" s="87">
        <v>4000</v>
      </c>
      <c r="B186" s="70" t="s">
        <v>180</v>
      </c>
      <c r="C186" s="200">
        <f t="shared" si="62"/>
        <v>0</v>
      </c>
      <c r="D186" s="137">
        <f t="shared" ref="D186:O186" si="65">SUM(D187,D190)</f>
        <v>0</v>
      </c>
      <c r="E186" s="125">
        <f t="shared" si="65"/>
        <v>0</v>
      </c>
      <c r="F186" s="897">
        <f t="shared" si="65"/>
        <v>0</v>
      </c>
      <c r="G186" s="227">
        <f t="shared" si="65"/>
        <v>0</v>
      </c>
      <c r="H186" s="71">
        <f t="shared" si="65"/>
        <v>0</v>
      </c>
      <c r="I186" s="125">
        <f t="shared" si="65"/>
        <v>0</v>
      </c>
      <c r="J186" s="137">
        <f t="shared" si="65"/>
        <v>0</v>
      </c>
      <c r="K186" s="71">
        <f t="shared" si="65"/>
        <v>0</v>
      </c>
      <c r="L186" s="172">
        <f t="shared" si="65"/>
        <v>0</v>
      </c>
      <c r="M186" s="227">
        <f t="shared" si="65"/>
        <v>0</v>
      </c>
      <c r="N186" s="71">
        <f t="shared" si="65"/>
        <v>0</v>
      </c>
      <c r="O186" s="125">
        <f t="shared" si="65"/>
        <v>0</v>
      </c>
      <c r="P186" s="897"/>
      <c r="Q186" s="297"/>
    </row>
    <row r="187" spans="1:17" ht="24" hidden="1" x14ac:dyDescent="0.25">
      <c r="A187" s="88">
        <v>4200</v>
      </c>
      <c r="B187" s="72" t="s">
        <v>181</v>
      </c>
      <c r="C187" s="188">
        <f t="shared" si="62"/>
        <v>0</v>
      </c>
      <c r="D187" s="130">
        <f t="shared" ref="D187:O187" si="66">SUM(D188,D189)</f>
        <v>0</v>
      </c>
      <c r="E187" s="123">
        <f t="shared" si="66"/>
        <v>0</v>
      </c>
      <c r="F187" s="898">
        <f t="shared" si="66"/>
        <v>0</v>
      </c>
      <c r="G187" s="228">
        <f t="shared" si="66"/>
        <v>0</v>
      </c>
      <c r="H187" s="38">
        <f t="shared" si="66"/>
        <v>0</v>
      </c>
      <c r="I187" s="123">
        <f t="shared" si="66"/>
        <v>0</v>
      </c>
      <c r="J187" s="130">
        <f t="shared" si="66"/>
        <v>0</v>
      </c>
      <c r="K187" s="38">
        <f t="shared" si="66"/>
        <v>0</v>
      </c>
      <c r="L187" s="175">
        <f t="shared" si="66"/>
        <v>0</v>
      </c>
      <c r="M187" s="228">
        <f t="shared" si="66"/>
        <v>0</v>
      </c>
      <c r="N187" s="38">
        <f t="shared" si="66"/>
        <v>0</v>
      </c>
      <c r="O187" s="123">
        <f t="shared" si="66"/>
        <v>0</v>
      </c>
      <c r="P187" s="898"/>
      <c r="Q187" s="297"/>
    </row>
    <row r="188" spans="1:17" ht="36" hidden="1" x14ac:dyDescent="0.25">
      <c r="A188" s="1203">
        <v>4240</v>
      </c>
      <c r="B188" s="40" t="s">
        <v>182</v>
      </c>
      <c r="C188" s="189">
        <f t="shared" si="62"/>
        <v>0</v>
      </c>
      <c r="D188" s="263"/>
      <c r="E188" s="703"/>
      <c r="F188" s="290">
        <f>D188+E188</f>
        <v>0</v>
      </c>
      <c r="G188" s="220"/>
      <c r="H188" s="42"/>
      <c r="I188" s="703">
        <f>G188+H188</f>
        <v>0</v>
      </c>
      <c r="J188" s="263"/>
      <c r="K188" s="42"/>
      <c r="L188" s="699">
        <f>J188+K188</f>
        <v>0</v>
      </c>
      <c r="M188" s="220"/>
      <c r="N188" s="42"/>
      <c r="O188" s="703">
        <f>M188+N188</f>
        <v>0</v>
      </c>
      <c r="P188" s="290"/>
      <c r="Q188" s="297"/>
    </row>
    <row r="189" spans="1:17" ht="24" hidden="1" x14ac:dyDescent="0.25">
      <c r="A189" s="75">
        <v>4250</v>
      </c>
      <c r="B189" s="43" t="s">
        <v>183</v>
      </c>
      <c r="C189" s="190">
        <f t="shared" si="62"/>
        <v>0</v>
      </c>
      <c r="D189" s="264"/>
      <c r="E189" s="705"/>
      <c r="F189" s="291">
        <f>D189+E189</f>
        <v>0</v>
      </c>
      <c r="G189" s="230"/>
      <c r="H189" s="45"/>
      <c r="I189" s="705">
        <f>G189+H189</f>
        <v>0</v>
      </c>
      <c r="J189" s="264"/>
      <c r="K189" s="45"/>
      <c r="L189" s="700">
        <f>J189+K189</f>
        <v>0</v>
      </c>
      <c r="M189" s="230"/>
      <c r="N189" s="45"/>
      <c r="O189" s="705">
        <f>M189+N189</f>
        <v>0</v>
      </c>
      <c r="P189" s="291"/>
      <c r="Q189" s="297"/>
    </row>
    <row r="190" spans="1:17" hidden="1" x14ac:dyDescent="0.25">
      <c r="A190" s="35">
        <v>4300</v>
      </c>
      <c r="B190" s="72" t="s">
        <v>184</v>
      </c>
      <c r="C190" s="188">
        <f t="shared" si="62"/>
        <v>0</v>
      </c>
      <c r="D190" s="130">
        <f t="shared" ref="D190:O190" si="67">SUM(D191)</f>
        <v>0</v>
      </c>
      <c r="E190" s="123">
        <f t="shared" si="67"/>
        <v>0</v>
      </c>
      <c r="F190" s="898">
        <f t="shared" si="67"/>
        <v>0</v>
      </c>
      <c r="G190" s="228">
        <f t="shared" si="67"/>
        <v>0</v>
      </c>
      <c r="H190" s="38">
        <f t="shared" si="67"/>
        <v>0</v>
      </c>
      <c r="I190" s="123">
        <f t="shared" si="67"/>
        <v>0</v>
      </c>
      <c r="J190" s="130">
        <f t="shared" si="67"/>
        <v>0</v>
      </c>
      <c r="K190" s="38">
        <f t="shared" si="67"/>
        <v>0</v>
      </c>
      <c r="L190" s="175">
        <f t="shared" si="67"/>
        <v>0</v>
      </c>
      <c r="M190" s="228">
        <f t="shared" si="67"/>
        <v>0</v>
      </c>
      <c r="N190" s="38">
        <f t="shared" si="67"/>
        <v>0</v>
      </c>
      <c r="O190" s="123">
        <f t="shared" si="67"/>
        <v>0</v>
      </c>
      <c r="P190" s="898"/>
      <c r="Q190" s="297"/>
    </row>
    <row r="191" spans="1:17" ht="24" hidden="1" x14ac:dyDescent="0.25">
      <c r="A191" s="1203">
        <v>4310</v>
      </c>
      <c r="B191" s="40" t="s">
        <v>185</v>
      </c>
      <c r="C191" s="189">
        <f t="shared" si="62"/>
        <v>0</v>
      </c>
      <c r="D191" s="131">
        <f t="shared" ref="D191:O191" si="68">SUM(D192:D192)</f>
        <v>0</v>
      </c>
      <c r="E191" s="90">
        <f t="shared" si="68"/>
        <v>0</v>
      </c>
      <c r="F191" s="900">
        <f t="shared" si="68"/>
        <v>0</v>
      </c>
      <c r="G191" s="233">
        <f t="shared" si="68"/>
        <v>0</v>
      </c>
      <c r="H191" s="79">
        <f t="shared" si="68"/>
        <v>0</v>
      </c>
      <c r="I191" s="90">
        <f t="shared" si="68"/>
        <v>0</v>
      </c>
      <c r="J191" s="131">
        <f t="shared" si="68"/>
        <v>0</v>
      </c>
      <c r="K191" s="79">
        <f t="shared" si="68"/>
        <v>0</v>
      </c>
      <c r="L191" s="176">
        <f t="shared" si="68"/>
        <v>0</v>
      </c>
      <c r="M191" s="233">
        <f t="shared" si="68"/>
        <v>0</v>
      </c>
      <c r="N191" s="79">
        <f t="shared" si="68"/>
        <v>0</v>
      </c>
      <c r="O191" s="90">
        <f t="shared" si="68"/>
        <v>0</v>
      </c>
      <c r="P191" s="900"/>
      <c r="Q191" s="297"/>
    </row>
    <row r="192" spans="1:17" ht="36" hidden="1" x14ac:dyDescent="0.25">
      <c r="A192" s="30">
        <v>4311</v>
      </c>
      <c r="B192" s="43" t="s">
        <v>186</v>
      </c>
      <c r="C192" s="190">
        <f t="shared" si="62"/>
        <v>0</v>
      </c>
      <c r="D192" s="264"/>
      <c r="E192" s="705"/>
      <c r="F192" s="291">
        <f>D192+E192</f>
        <v>0</v>
      </c>
      <c r="G192" s="230"/>
      <c r="H192" s="45"/>
      <c r="I192" s="705">
        <f>G192+H192</f>
        <v>0</v>
      </c>
      <c r="J192" s="264"/>
      <c r="K192" s="45"/>
      <c r="L192" s="700">
        <f>J192+K192</f>
        <v>0</v>
      </c>
      <c r="M192" s="230"/>
      <c r="N192" s="45"/>
      <c r="O192" s="705">
        <f>M192+N192</f>
        <v>0</v>
      </c>
      <c r="P192" s="291"/>
      <c r="Q192" s="297"/>
    </row>
    <row r="193" spans="1:17" s="19" customFormat="1" ht="24" hidden="1" x14ac:dyDescent="0.25">
      <c r="A193" s="89"/>
      <c r="B193" s="17" t="s">
        <v>187</v>
      </c>
      <c r="C193" s="199">
        <f t="shared" si="62"/>
        <v>0</v>
      </c>
      <c r="D193" s="136">
        <f t="shared" ref="D193:O193" si="69">SUM(D194,D229,D268)</f>
        <v>0</v>
      </c>
      <c r="E193" s="275">
        <f t="shared" si="69"/>
        <v>0</v>
      </c>
      <c r="F193" s="896">
        <f t="shared" si="69"/>
        <v>0</v>
      </c>
      <c r="G193" s="226">
        <f t="shared" si="69"/>
        <v>0</v>
      </c>
      <c r="H193" s="69">
        <f t="shared" si="69"/>
        <v>0</v>
      </c>
      <c r="I193" s="275">
        <f t="shared" si="69"/>
        <v>0</v>
      </c>
      <c r="J193" s="136">
        <f t="shared" si="69"/>
        <v>0</v>
      </c>
      <c r="K193" s="69">
        <f t="shared" si="69"/>
        <v>0</v>
      </c>
      <c r="L193" s="171">
        <f t="shared" si="69"/>
        <v>0</v>
      </c>
      <c r="M193" s="226">
        <f t="shared" si="69"/>
        <v>0</v>
      </c>
      <c r="N193" s="69">
        <f t="shared" si="69"/>
        <v>0</v>
      </c>
      <c r="O193" s="157">
        <f t="shared" si="69"/>
        <v>0</v>
      </c>
      <c r="P193" s="1254"/>
      <c r="Q193" s="182"/>
    </row>
    <row r="194" spans="1:17" hidden="1" x14ac:dyDescent="0.25">
      <c r="A194" s="70">
        <v>5000</v>
      </c>
      <c r="B194" s="70" t="s">
        <v>188</v>
      </c>
      <c r="C194" s="200">
        <f t="shared" si="62"/>
        <v>0</v>
      </c>
      <c r="D194" s="137">
        <f t="shared" ref="D194:O194" si="70">D195+D203</f>
        <v>0</v>
      </c>
      <c r="E194" s="125">
        <f t="shared" si="70"/>
        <v>0</v>
      </c>
      <c r="F194" s="897">
        <f t="shared" si="70"/>
        <v>0</v>
      </c>
      <c r="G194" s="227">
        <f t="shared" si="70"/>
        <v>0</v>
      </c>
      <c r="H194" s="71">
        <f t="shared" si="70"/>
        <v>0</v>
      </c>
      <c r="I194" s="125">
        <f t="shared" si="70"/>
        <v>0</v>
      </c>
      <c r="J194" s="137">
        <f t="shared" si="70"/>
        <v>0</v>
      </c>
      <c r="K194" s="71">
        <f t="shared" si="70"/>
        <v>0</v>
      </c>
      <c r="L194" s="172">
        <f t="shared" si="70"/>
        <v>0</v>
      </c>
      <c r="M194" s="227">
        <f t="shared" si="70"/>
        <v>0</v>
      </c>
      <c r="N194" s="71">
        <f t="shared" si="70"/>
        <v>0</v>
      </c>
      <c r="O194" s="125">
        <f t="shared" si="70"/>
        <v>0</v>
      </c>
      <c r="P194" s="897"/>
      <c r="Q194" s="297"/>
    </row>
    <row r="195" spans="1:17" hidden="1" x14ac:dyDescent="0.25">
      <c r="A195" s="35">
        <v>5100</v>
      </c>
      <c r="B195" s="72" t="s">
        <v>189</v>
      </c>
      <c r="C195" s="188">
        <f t="shared" si="62"/>
        <v>0</v>
      </c>
      <c r="D195" s="130">
        <f t="shared" ref="D195:O195" si="71">D196+D197+D200+D201+D202</f>
        <v>0</v>
      </c>
      <c r="E195" s="123">
        <f t="shared" si="71"/>
        <v>0</v>
      </c>
      <c r="F195" s="898">
        <f t="shared" si="71"/>
        <v>0</v>
      </c>
      <c r="G195" s="228">
        <f t="shared" si="71"/>
        <v>0</v>
      </c>
      <c r="H195" s="38">
        <f t="shared" si="71"/>
        <v>0</v>
      </c>
      <c r="I195" s="123">
        <f t="shared" si="71"/>
        <v>0</v>
      </c>
      <c r="J195" s="130">
        <f t="shared" si="71"/>
        <v>0</v>
      </c>
      <c r="K195" s="38">
        <f t="shared" si="71"/>
        <v>0</v>
      </c>
      <c r="L195" s="175">
        <f t="shared" si="71"/>
        <v>0</v>
      </c>
      <c r="M195" s="228">
        <f t="shared" si="71"/>
        <v>0</v>
      </c>
      <c r="N195" s="38">
        <f t="shared" si="71"/>
        <v>0</v>
      </c>
      <c r="O195" s="123">
        <f t="shared" si="71"/>
        <v>0</v>
      </c>
      <c r="P195" s="898"/>
      <c r="Q195" s="297"/>
    </row>
    <row r="196" spans="1:17" hidden="1" x14ac:dyDescent="0.25">
      <c r="A196" s="1203">
        <v>5110</v>
      </c>
      <c r="B196" s="40" t="s">
        <v>190</v>
      </c>
      <c r="C196" s="189">
        <f t="shared" si="62"/>
        <v>0</v>
      </c>
      <c r="D196" s="263"/>
      <c r="E196" s="703"/>
      <c r="F196" s="290">
        <f>D196+E196</f>
        <v>0</v>
      </c>
      <c r="G196" s="220"/>
      <c r="H196" s="42"/>
      <c r="I196" s="703">
        <f>G196+H196</f>
        <v>0</v>
      </c>
      <c r="J196" s="263"/>
      <c r="K196" s="42"/>
      <c r="L196" s="699">
        <f>J196+K196</f>
        <v>0</v>
      </c>
      <c r="M196" s="220"/>
      <c r="N196" s="42"/>
      <c r="O196" s="703">
        <f>M196+N196</f>
        <v>0</v>
      </c>
      <c r="P196" s="290"/>
      <c r="Q196" s="297"/>
    </row>
    <row r="197" spans="1:17" ht="24" hidden="1" x14ac:dyDescent="0.25">
      <c r="A197" s="75">
        <v>5120</v>
      </c>
      <c r="B197" s="43" t="s">
        <v>191</v>
      </c>
      <c r="C197" s="190">
        <f t="shared" si="62"/>
        <v>0</v>
      </c>
      <c r="D197" s="132">
        <f t="shared" ref="D197:O197" si="72">D198+D199</f>
        <v>0</v>
      </c>
      <c r="E197" s="91">
        <f t="shared" si="72"/>
        <v>0</v>
      </c>
      <c r="F197" s="899">
        <f t="shared" si="72"/>
        <v>0</v>
      </c>
      <c r="G197" s="231">
        <f t="shared" si="72"/>
        <v>0</v>
      </c>
      <c r="H197" s="76">
        <f t="shared" si="72"/>
        <v>0</v>
      </c>
      <c r="I197" s="91">
        <f t="shared" si="72"/>
        <v>0</v>
      </c>
      <c r="J197" s="132">
        <f t="shared" si="72"/>
        <v>0</v>
      </c>
      <c r="K197" s="76">
        <f t="shared" si="72"/>
        <v>0</v>
      </c>
      <c r="L197" s="95">
        <f t="shared" si="72"/>
        <v>0</v>
      </c>
      <c r="M197" s="231">
        <f t="shared" si="72"/>
        <v>0</v>
      </c>
      <c r="N197" s="76">
        <f t="shared" si="72"/>
        <v>0</v>
      </c>
      <c r="O197" s="91">
        <f t="shared" si="72"/>
        <v>0</v>
      </c>
      <c r="P197" s="899"/>
      <c r="Q197" s="297"/>
    </row>
    <row r="198" spans="1:17" hidden="1" x14ac:dyDescent="0.25">
      <c r="A198" s="30">
        <v>5121</v>
      </c>
      <c r="B198" s="43" t="s">
        <v>192</v>
      </c>
      <c r="C198" s="190">
        <f t="shared" si="62"/>
        <v>0</v>
      </c>
      <c r="D198" s="264"/>
      <c r="E198" s="705"/>
      <c r="F198" s="291">
        <f>D198+E198</f>
        <v>0</v>
      </c>
      <c r="G198" s="230"/>
      <c r="H198" s="45"/>
      <c r="I198" s="705">
        <f>G198+H198</f>
        <v>0</v>
      </c>
      <c r="J198" s="264"/>
      <c r="K198" s="45"/>
      <c r="L198" s="700">
        <f>J198+K198</f>
        <v>0</v>
      </c>
      <c r="M198" s="230"/>
      <c r="N198" s="45"/>
      <c r="O198" s="705">
        <f>M198+N198</f>
        <v>0</v>
      </c>
      <c r="P198" s="291"/>
      <c r="Q198" s="297"/>
    </row>
    <row r="199" spans="1:17" ht="24" hidden="1" x14ac:dyDescent="0.25">
      <c r="A199" s="30">
        <v>5129</v>
      </c>
      <c r="B199" s="43" t="s">
        <v>193</v>
      </c>
      <c r="C199" s="190">
        <f t="shared" si="62"/>
        <v>0</v>
      </c>
      <c r="D199" s="264"/>
      <c r="E199" s="705"/>
      <c r="F199" s="291">
        <f>D199+E199</f>
        <v>0</v>
      </c>
      <c r="G199" s="230"/>
      <c r="H199" s="45"/>
      <c r="I199" s="705">
        <f>G199+H199</f>
        <v>0</v>
      </c>
      <c r="J199" s="264"/>
      <c r="K199" s="45"/>
      <c r="L199" s="700">
        <f>J199+K199</f>
        <v>0</v>
      </c>
      <c r="M199" s="230"/>
      <c r="N199" s="45"/>
      <c r="O199" s="705">
        <f>M199+N199</f>
        <v>0</v>
      </c>
      <c r="P199" s="291"/>
      <c r="Q199" s="297"/>
    </row>
    <row r="200" spans="1:17" hidden="1" x14ac:dyDescent="0.25">
      <c r="A200" s="75">
        <v>5130</v>
      </c>
      <c r="B200" s="43" t="s">
        <v>194</v>
      </c>
      <c r="C200" s="190">
        <f t="shared" si="62"/>
        <v>0</v>
      </c>
      <c r="D200" s="264"/>
      <c r="E200" s="705"/>
      <c r="F200" s="291">
        <f>D200+E200</f>
        <v>0</v>
      </c>
      <c r="G200" s="230"/>
      <c r="H200" s="45"/>
      <c r="I200" s="705">
        <f>G200+H200</f>
        <v>0</v>
      </c>
      <c r="J200" s="264"/>
      <c r="K200" s="45"/>
      <c r="L200" s="700">
        <f>J200+K200</f>
        <v>0</v>
      </c>
      <c r="M200" s="230"/>
      <c r="N200" s="45"/>
      <c r="O200" s="705">
        <f>M200+N200</f>
        <v>0</v>
      </c>
      <c r="P200" s="291"/>
      <c r="Q200" s="297"/>
    </row>
    <row r="201" spans="1:17" hidden="1" x14ac:dyDescent="0.25">
      <c r="A201" s="75">
        <v>5140</v>
      </c>
      <c r="B201" s="43" t="s">
        <v>195</v>
      </c>
      <c r="C201" s="190">
        <f t="shared" si="62"/>
        <v>0</v>
      </c>
      <c r="D201" s="264"/>
      <c r="E201" s="705"/>
      <c r="F201" s="291">
        <f>D201+E201</f>
        <v>0</v>
      </c>
      <c r="G201" s="230"/>
      <c r="H201" s="45"/>
      <c r="I201" s="705">
        <f>G201+H201</f>
        <v>0</v>
      </c>
      <c r="J201" s="264"/>
      <c r="K201" s="45"/>
      <c r="L201" s="700">
        <f>J201+K201</f>
        <v>0</v>
      </c>
      <c r="M201" s="230"/>
      <c r="N201" s="45"/>
      <c r="O201" s="705">
        <f>M201+N201</f>
        <v>0</v>
      </c>
      <c r="P201" s="291"/>
      <c r="Q201" s="297"/>
    </row>
    <row r="202" spans="1:17" ht="24" hidden="1" x14ac:dyDescent="0.25">
      <c r="A202" s="75">
        <v>5170</v>
      </c>
      <c r="B202" s="43" t="s">
        <v>196</v>
      </c>
      <c r="C202" s="190">
        <f t="shared" si="62"/>
        <v>0</v>
      </c>
      <c r="D202" s="264"/>
      <c r="E202" s="705"/>
      <c r="F202" s="291">
        <f>D202+E202</f>
        <v>0</v>
      </c>
      <c r="G202" s="230"/>
      <c r="H202" s="45"/>
      <c r="I202" s="705">
        <f>G202+H202</f>
        <v>0</v>
      </c>
      <c r="J202" s="264"/>
      <c r="K202" s="45"/>
      <c r="L202" s="700">
        <f>J202+K202</f>
        <v>0</v>
      </c>
      <c r="M202" s="230"/>
      <c r="N202" s="45"/>
      <c r="O202" s="705">
        <f>M202+N202</f>
        <v>0</v>
      </c>
      <c r="P202" s="291"/>
      <c r="Q202" s="297"/>
    </row>
    <row r="203" spans="1:17" hidden="1" x14ac:dyDescent="0.25">
      <c r="A203" s="35">
        <v>5200</v>
      </c>
      <c r="B203" s="72" t="s">
        <v>197</v>
      </c>
      <c r="C203" s="188">
        <f t="shared" si="62"/>
        <v>0</v>
      </c>
      <c r="D203" s="130">
        <f t="shared" ref="D203:O203" si="73">D204+D214+D215+D224+D225+D226+D228</f>
        <v>0</v>
      </c>
      <c r="E203" s="123">
        <f t="shared" si="73"/>
        <v>0</v>
      </c>
      <c r="F203" s="898">
        <f t="shared" si="73"/>
        <v>0</v>
      </c>
      <c r="G203" s="228">
        <f t="shared" si="73"/>
        <v>0</v>
      </c>
      <c r="H203" s="38">
        <f t="shared" si="73"/>
        <v>0</v>
      </c>
      <c r="I203" s="123">
        <f t="shared" si="73"/>
        <v>0</v>
      </c>
      <c r="J203" s="130">
        <f t="shared" si="73"/>
        <v>0</v>
      </c>
      <c r="K203" s="38">
        <f t="shared" si="73"/>
        <v>0</v>
      </c>
      <c r="L203" s="175">
        <f t="shared" si="73"/>
        <v>0</v>
      </c>
      <c r="M203" s="228">
        <f t="shared" si="73"/>
        <v>0</v>
      </c>
      <c r="N203" s="38">
        <f t="shared" si="73"/>
        <v>0</v>
      </c>
      <c r="O203" s="123">
        <f t="shared" si="73"/>
        <v>0</v>
      </c>
      <c r="P203" s="898"/>
      <c r="Q203" s="297"/>
    </row>
    <row r="204" spans="1:17" hidden="1" x14ac:dyDescent="0.25">
      <c r="A204" s="73">
        <v>5210</v>
      </c>
      <c r="B204" s="58" t="s">
        <v>198</v>
      </c>
      <c r="C204" s="195">
        <f t="shared" si="62"/>
        <v>0</v>
      </c>
      <c r="D204" s="86">
        <f t="shared" ref="D204:O204" si="74">SUM(D205:D213)</f>
        <v>0</v>
      </c>
      <c r="E204" s="154">
        <f t="shared" si="74"/>
        <v>0</v>
      </c>
      <c r="F204" s="907">
        <f t="shared" si="74"/>
        <v>0</v>
      </c>
      <c r="G204" s="229">
        <f t="shared" si="74"/>
        <v>0</v>
      </c>
      <c r="H204" s="74">
        <f t="shared" si="74"/>
        <v>0</v>
      </c>
      <c r="I204" s="154">
        <f t="shared" si="74"/>
        <v>0</v>
      </c>
      <c r="J204" s="86">
        <f t="shared" si="74"/>
        <v>0</v>
      </c>
      <c r="K204" s="74">
        <f t="shared" si="74"/>
        <v>0</v>
      </c>
      <c r="L204" s="174">
        <f t="shared" si="74"/>
        <v>0</v>
      </c>
      <c r="M204" s="229">
        <f t="shared" si="74"/>
        <v>0</v>
      </c>
      <c r="N204" s="74">
        <f t="shared" si="74"/>
        <v>0</v>
      </c>
      <c r="O204" s="154">
        <f t="shared" si="74"/>
        <v>0</v>
      </c>
      <c r="P204" s="907"/>
      <c r="Q204" s="297"/>
    </row>
    <row r="205" spans="1:17" hidden="1" x14ac:dyDescent="0.25">
      <c r="A205" s="27">
        <v>5211</v>
      </c>
      <c r="B205" s="40" t="s">
        <v>199</v>
      </c>
      <c r="C205" s="189">
        <f t="shared" si="62"/>
        <v>0</v>
      </c>
      <c r="D205" s="263"/>
      <c r="E205" s="703"/>
      <c r="F205" s="290">
        <f t="shared" ref="F205:F214" si="75">D205+E205</f>
        <v>0</v>
      </c>
      <c r="G205" s="220"/>
      <c r="H205" s="42"/>
      <c r="I205" s="703">
        <f t="shared" ref="I205:I214" si="76">G205+H205</f>
        <v>0</v>
      </c>
      <c r="J205" s="263"/>
      <c r="K205" s="42"/>
      <c r="L205" s="699">
        <f t="shared" ref="L205:L214" si="77">J205+K205</f>
        <v>0</v>
      </c>
      <c r="M205" s="220"/>
      <c r="N205" s="42"/>
      <c r="O205" s="703">
        <f t="shared" ref="O205:O214" si="78">M205+N205</f>
        <v>0</v>
      </c>
      <c r="P205" s="290"/>
      <c r="Q205" s="297"/>
    </row>
    <row r="206" spans="1:17" hidden="1" x14ac:dyDescent="0.25">
      <c r="A206" s="30">
        <v>5212</v>
      </c>
      <c r="B206" s="43" t="s">
        <v>200</v>
      </c>
      <c r="C206" s="190">
        <f t="shared" si="62"/>
        <v>0</v>
      </c>
      <c r="D206" s="264"/>
      <c r="E206" s="705"/>
      <c r="F206" s="291">
        <f t="shared" si="75"/>
        <v>0</v>
      </c>
      <c r="G206" s="230"/>
      <c r="H206" s="45"/>
      <c r="I206" s="705">
        <f t="shared" si="76"/>
        <v>0</v>
      </c>
      <c r="J206" s="264"/>
      <c r="K206" s="45"/>
      <c r="L206" s="700">
        <f t="shared" si="77"/>
        <v>0</v>
      </c>
      <c r="M206" s="230"/>
      <c r="N206" s="45"/>
      <c r="O206" s="705">
        <f t="shared" si="78"/>
        <v>0</v>
      </c>
      <c r="P206" s="291"/>
      <c r="Q206" s="297"/>
    </row>
    <row r="207" spans="1:17" hidden="1" x14ac:dyDescent="0.25">
      <c r="A207" s="30">
        <v>5213</v>
      </c>
      <c r="B207" s="43" t="s">
        <v>201</v>
      </c>
      <c r="C207" s="190">
        <f t="shared" si="62"/>
        <v>0</v>
      </c>
      <c r="D207" s="264"/>
      <c r="E207" s="705"/>
      <c r="F207" s="291">
        <f t="shared" si="75"/>
        <v>0</v>
      </c>
      <c r="G207" s="230"/>
      <c r="H207" s="45"/>
      <c r="I207" s="705">
        <f t="shared" si="76"/>
        <v>0</v>
      </c>
      <c r="J207" s="264"/>
      <c r="K207" s="45"/>
      <c r="L207" s="700">
        <f t="shared" si="77"/>
        <v>0</v>
      </c>
      <c r="M207" s="230"/>
      <c r="N207" s="45"/>
      <c r="O207" s="705">
        <f t="shared" si="78"/>
        <v>0</v>
      </c>
      <c r="P207" s="291"/>
      <c r="Q207" s="297"/>
    </row>
    <row r="208" spans="1:17" hidden="1" x14ac:dyDescent="0.25">
      <c r="A208" s="30">
        <v>5214</v>
      </c>
      <c r="B208" s="43" t="s">
        <v>202</v>
      </c>
      <c r="C208" s="190">
        <f t="shared" si="62"/>
        <v>0</v>
      </c>
      <c r="D208" s="264"/>
      <c r="E208" s="705"/>
      <c r="F208" s="291">
        <f t="shared" si="75"/>
        <v>0</v>
      </c>
      <c r="G208" s="230"/>
      <c r="H208" s="45"/>
      <c r="I208" s="705">
        <f t="shared" si="76"/>
        <v>0</v>
      </c>
      <c r="J208" s="264"/>
      <c r="K208" s="45"/>
      <c r="L208" s="700">
        <f t="shared" si="77"/>
        <v>0</v>
      </c>
      <c r="M208" s="230"/>
      <c r="N208" s="45"/>
      <c r="O208" s="705">
        <f t="shared" si="78"/>
        <v>0</v>
      </c>
      <c r="P208" s="291"/>
      <c r="Q208" s="297"/>
    </row>
    <row r="209" spans="1:17" hidden="1" x14ac:dyDescent="0.25">
      <c r="A209" s="30">
        <v>5215</v>
      </c>
      <c r="B209" s="43" t="s">
        <v>203</v>
      </c>
      <c r="C209" s="190">
        <f t="shared" si="62"/>
        <v>0</v>
      </c>
      <c r="D209" s="264"/>
      <c r="E209" s="705"/>
      <c r="F209" s="291">
        <f t="shared" si="75"/>
        <v>0</v>
      </c>
      <c r="G209" s="230"/>
      <c r="H209" s="45"/>
      <c r="I209" s="705">
        <f t="shared" si="76"/>
        <v>0</v>
      </c>
      <c r="J209" s="264"/>
      <c r="K209" s="45"/>
      <c r="L209" s="700">
        <f t="shared" si="77"/>
        <v>0</v>
      </c>
      <c r="M209" s="230"/>
      <c r="N209" s="45"/>
      <c r="O209" s="705">
        <f t="shared" si="78"/>
        <v>0</v>
      </c>
      <c r="P209" s="291"/>
      <c r="Q209" s="297"/>
    </row>
    <row r="210" spans="1:17" ht="24" hidden="1" x14ac:dyDescent="0.25">
      <c r="A210" s="30">
        <v>5216</v>
      </c>
      <c r="B210" s="43" t="s">
        <v>204</v>
      </c>
      <c r="C210" s="190">
        <f t="shared" si="62"/>
        <v>0</v>
      </c>
      <c r="D210" s="264"/>
      <c r="E210" s="705"/>
      <c r="F210" s="291">
        <f t="shared" si="75"/>
        <v>0</v>
      </c>
      <c r="G210" s="230"/>
      <c r="H210" s="45"/>
      <c r="I210" s="705">
        <f t="shared" si="76"/>
        <v>0</v>
      </c>
      <c r="J210" s="264"/>
      <c r="K210" s="45"/>
      <c r="L210" s="700">
        <f t="shared" si="77"/>
        <v>0</v>
      </c>
      <c r="M210" s="230"/>
      <c r="N210" s="45"/>
      <c r="O210" s="705">
        <f t="shared" si="78"/>
        <v>0</v>
      </c>
      <c r="P210" s="291"/>
      <c r="Q210" s="297"/>
    </row>
    <row r="211" spans="1:17" hidden="1" x14ac:dyDescent="0.25">
      <c r="A211" s="30">
        <v>5217</v>
      </c>
      <c r="B211" s="43" t="s">
        <v>205</v>
      </c>
      <c r="C211" s="190">
        <f t="shared" si="62"/>
        <v>0</v>
      </c>
      <c r="D211" s="264"/>
      <c r="E211" s="705"/>
      <c r="F211" s="291">
        <f t="shared" si="75"/>
        <v>0</v>
      </c>
      <c r="G211" s="230"/>
      <c r="H211" s="45"/>
      <c r="I211" s="705">
        <f t="shared" si="76"/>
        <v>0</v>
      </c>
      <c r="J211" s="264"/>
      <c r="K211" s="45"/>
      <c r="L211" s="700">
        <f t="shared" si="77"/>
        <v>0</v>
      </c>
      <c r="M211" s="230"/>
      <c r="N211" s="45"/>
      <c r="O211" s="705">
        <f t="shared" si="78"/>
        <v>0</v>
      </c>
      <c r="P211" s="291"/>
      <c r="Q211" s="297"/>
    </row>
    <row r="212" spans="1:17" hidden="1" x14ac:dyDescent="0.25">
      <c r="A212" s="30">
        <v>5218</v>
      </c>
      <c r="B212" s="43" t="s">
        <v>206</v>
      </c>
      <c r="C212" s="190">
        <f t="shared" si="62"/>
        <v>0</v>
      </c>
      <c r="D212" s="264"/>
      <c r="E212" s="705"/>
      <c r="F212" s="291">
        <f t="shared" si="75"/>
        <v>0</v>
      </c>
      <c r="G212" s="230"/>
      <c r="H212" s="45"/>
      <c r="I212" s="705">
        <f t="shared" si="76"/>
        <v>0</v>
      </c>
      <c r="J212" s="264"/>
      <c r="K212" s="45"/>
      <c r="L212" s="700">
        <f t="shared" si="77"/>
        <v>0</v>
      </c>
      <c r="M212" s="230"/>
      <c r="N212" s="45"/>
      <c r="O212" s="705">
        <f t="shared" si="78"/>
        <v>0</v>
      </c>
      <c r="P212" s="291"/>
      <c r="Q212" s="297"/>
    </row>
    <row r="213" spans="1:17" hidden="1" x14ac:dyDescent="0.25">
      <c r="A213" s="30">
        <v>5219</v>
      </c>
      <c r="B213" s="43" t="s">
        <v>207</v>
      </c>
      <c r="C213" s="190">
        <f t="shared" si="62"/>
        <v>0</v>
      </c>
      <c r="D213" s="264"/>
      <c r="E213" s="705"/>
      <c r="F213" s="291">
        <f t="shared" si="75"/>
        <v>0</v>
      </c>
      <c r="G213" s="230"/>
      <c r="H213" s="45"/>
      <c r="I213" s="705">
        <f t="shared" si="76"/>
        <v>0</v>
      </c>
      <c r="J213" s="264"/>
      <c r="K213" s="45"/>
      <c r="L213" s="700">
        <f t="shared" si="77"/>
        <v>0</v>
      </c>
      <c r="M213" s="230"/>
      <c r="N213" s="45"/>
      <c r="O213" s="705">
        <f t="shared" si="78"/>
        <v>0</v>
      </c>
      <c r="P213" s="291"/>
      <c r="Q213" s="297"/>
    </row>
    <row r="214" spans="1:17" ht="13.5" hidden="1" customHeight="1" x14ac:dyDescent="0.25">
      <c r="A214" s="75">
        <v>5220</v>
      </c>
      <c r="B214" s="43" t="s">
        <v>208</v>
      </c>
      <c r="C214" s="190">
        <f t="shared" si="62"/>
        <v>0</v>
      </c>
      <c r="D214" s="264"/>
      <c r="E214" s="705"/>
      <c r="F214" s="291">
        <f t="shared" si="75"/>
        <v>0</v>
      </c>
      <c r="G214" s="230"/>
      <c r="H214" s="45"/>
      <c r="I214" s="705">
        <f t="shared" si="76"/>
        <v>0</v>
      </c>
      <c r="J214" s="264"/>
      <c r="K214" s="45"/>
      <c r="L214" s="700">
        <f t="shared" si="77"/>
        <v>0</v>
      </c>
      <c r="M214" s="230"/>
      <c r="N214" s="45"/>
      <c r="O214" s="705">
        <f t="shared" si="78"/>
        <v>0</v>
      </c>
      <c r="P214" s="291"/>
      <c r="Q214" s="297"/>
    </row>
    <row r="215" spans="1:17" hidden="1" x14ac:dyDescent="0.25">
      <c r="A215" s="75">
        <v>5230</v>
      </c>
      <c r="B215" s="43" t="s">
        <v>209</v>
      </c>
      <c r="C215" s="190">
        <f t="shared" si="62"/>
        <v>0</v>
      </c>
      <c r="D215" s="132">
        <f t="shared" ref="D215:O215" si="79">SUM(D216:D223)</f>
        <v>0</v>
      </c>
      <c r="E215" s="91">
        <f t="shared" si="79"/>
        <v>0</v>
      </c>
      <c r="F215" s="899">
        <f t="shared" si="79"/>
        <v>0</v>
      </c>
      <c r="G215" s="231">
        <f t="shared" si="79"/>
        <v>0</v>
      </c>
      <c r="H215" s="76">
        <f t="shared" si="79"/>
        <v>0</v>
      </c>
      <c r="I215" s="91">
        <f t="shared" si="79"/>
        <v>0</v>
      </c>
      <c r="J215" s="132">
        <f t="shared" si="79"/>
        <v>0</v>
      </c>
      <c r="K215" s="76">
        <f t="shared" si="79"/>
        <v>0</v>
      </c>
      <c r="L215" s="95">
        <f t="shared" si="79"/>
        <v>0</v>
      </c>
      <c r="M215" s="231">
        <f t="shared" si="79"/>
        <v>0</v>
      </c>
      <c r="N215" s="76">
        <f t="shared" si="79"/>
        <v>0</v>
      </c>
      <c r="O215" s="91">
        <f t="shared" si="79"/>
        <v>0</v>
      </c>
      <c r="P215" s="899"/>
      <c r="Q215" s="297"/>
    </row>
    <row r="216" spans="1:17" hidden="1" x14ac:dyDescent="0.25">
      <c r="A216" s="30">
        <v>5231</v>
      </c>
      <c r="B216" s="43" t="s">
        <v>210</v>
      </c>
      <c r="C216" s="190">
        <f t="shared" si="62"/>
        <v>0</v>
      </c>
      <c r="D216" s="264"/>
      <c r="E216" s="705"/>
      <c r="F216" s="291">
        <f t="shared" ref="F216:F225" si="80">D216+E216</f>
        <v>0</v>
      </c>
      <c r="G216" s="230"/>
      <c r="H216" s="45"/>
      <c r="I216" s="705">
        <f t="shared" ref="I216:I225" si="81">G216+H216</f>
        <v>0</v>
      </c>
      <c r="J216" s="264"/>
      <c r="K216" s="45"/>
      <c r="L216" s="700">
        <f t="shared" ref="L216:L225" si="82">J216+K216</f>
        <v>0</v>
      </c>
      <c r="M216" s="230"/>
      <c r="N216" s="45"/>
      <c r="O216" s="705">
        <f t="shared" ref="O216:O225" si="83">M216+N216</f>
        <v>0</v>
      </c>
      <c r="P216" s="291"/>
      <c r="Q216" s="297"/>
    </row>
    <row r="217" spans="1:17" hidden="1" x14ac:dyDescent="0.25">
      <c r="A217" s="30">
        <v>5232</v>
      </c>
      <c r="B217" s="43" t="s">
        <v>211</v>
      </c>
      <c r="C217" s="190">
        <f t="shared" si="62"/>
        <v>0</v>
      </c>
      <c r="D217" s="264"/>
      <c r="E217" s="705"/>
      <c r="F217" s="291">
        <f t="shared" si="80"/>
        <v>0</v>
      </c>
      <c r="G217" s="230"/>
      <c r="H217" s="45"/>
      <c r="I217" s="705">
        <f t="shared" si="81"/>
        <v>0</v>
      </c>
      <c r="J217" s="264"/>
      <c r="K217" s="45"/>
      <c r="L217" s="700">
        <f t="shared" si="82"/>
        <v>0</v>
      </c>
      <c r="M217" s="230"/>
      <c r="N217" s="45"/>
      <c r="O217" s="705">
        <f t="shared" si="83"/>
        <v>0</v>
      </c>
      <c r="P217" s="291"/>
      <c r="Q217" s="297"/>
    </row>
    <row r="218" spans="1:17" hidden="1" x14ac:dyDescent="0.25">
      <c r="A218" s="30">
        <v>5233</v>
      </c>
      <c r="B218" s="43" t="s">
        <v>212</v>
      </c>
      <c r="C218" s="190">
        <f t="shared" si="62"/>
        <v>0</v>
      </c>
      <c r="D218" s="264"/>
      <c r="E218" s="705"/>
      <c r="F218" s="291">
        <f t="shared" si="80"/>
        <v>0</v>
      </c>
      <c r="G218" s="230"/>
      <c r="H218" s="45"/>
      <c r="I218" s="705">
        <f t="shared" si="81"/>
        <v>0</v>
      </c>
      <c r="J218" s="264"/>
      <c r="K218" s="45"/>
      <c r="L218" s="700">
        <f t="shared" si="82"/>
        <v>0</v>
      </c>
      <c r="M218" s="230"/>
      <c r="N218" s="45"/>
      <c r="O218" s="705">
        <f t="shared" si="83"/>
        <v>0</v>
      </c>
      <c r="P218" s="291"/>
      <c r="Q218" s="297"/>
    </row>
    <row r="219" spans="1:17" ht="24" hidden="1" x14ac:dyDescent="0.25">
      <c r="A219" s="30">
        <v>5234</v>
      </c>
      <c r="B219" s="43" t="s">
        <v>213</v>
      </c>
      <c r="C219" s="190">
        <f t="shared" si="62"/>
        <v>0</v>
      </c>
      <c r="D219" s="264"/>
      <c r="E219" s="705"/>
      <c r="F219" s="291">
        <f t="shared" si="80"/>
        <v>0</v>
      </c>
      <c r="G219" s="230"/>
      <c r="H219" s="45"/>
      <c r="I219" s="705">
        <f t="shared" si="81"/>
        <v>0</v>
      </c>
      <c r="J219" s="264"/>
      <c r="K219" s="45"/>
      <c r="L219" s="700">
        <f t="shared" si="82"/>
        <v>0</v>
      </c>
      <c r="M219" s="230"/>
      <c r="N219" s="45"/>
      <c r="O219" s="705">
        <f t="shared" si="83"/>
        <v>0</v>
      </c>
      <c r="P219" s="291"/>
      <c r="Q219" s="297"/>
    </row>
    <row r="220" spans="1:17" ht="14.25" hidden="1" customHeight="1" x14ac:dyDescent="0.25">
      <c r="A220" s="30">
        <v>5236</v>
      </c>
      <c r="B220" s="43" t="s">
        <v>214</v>
      </c>
      <c r="C220" s="190">
        <f t="shared" si="62"/>
        <v>0</v>
      </c>
      <c r="D220" s="264"/>
      <c r="E220" s="705"/>
      <c r="F220" s="291">
        <f t="shared" si="80"/>
        <v>0</v>
      </c>
      <c r="G220" s="230"/>
      <c r="H220" s="45"/>
      <c r="I220" s="705">
        <f t="shared" si="81"/>
        <v>0</v>
      </c>
      <c r="J220" s="264"/>
      <c r="K220" s="45"/>
      <c r="L220" s="700">
        <f t="shared" si="82"/>
        <v>0</v>
      </c>
      <c r="M220" s="230"/>
      <c r="N220" s="45"/>
      <c r="O220" s="705">
        <f t="shared" si="83"/>
        <v>0</v>
      </c>
      <c r="P220" s="291"/>
      <c r="Q220" s="297"/>
    </row>
    <row r="221" spans="1:17" ht="14.25" hidden="1" customHeight="1" x14ac:dyDescent="0.25">
      <c r="A221" s="30">
        <v>5237</v>
      </c>
      <c r="B221" s="43" t="s">
        <v>215</v>
      </c>
      <c r="C221" s="190">
        <f t="shared" si="62"/>
        <v>0</v>
      </c>
      <c r="D221" s="264"/>
      <c r="E221" s="705"/>
      <c r="F221" s="291">
        <f t="shared" si="80"/>
        <v>0</v>
      </c>
      <c r="G221" s="230"/>
      <c r="H221" s="45"/>
      <c r="I221" s="705">
        <f t="shared" si="81"/>
        <v>0</v>
      </c>
      <c r="J221" s="264"/>
      <c r="K221" s="45"/>
      <c r="L221" s="700">
        <f t="shared" si="82"/>
        <v>0</v>
      </c>
      <c r="M221" s="230"/>
      <c r="N221" s="45"/>
      <c r="O221" s="705">
        <f t="shared" si="83"/>
        <v>0</v>
      </c>
      <c r="P221" s="291"/>
      <c r="Q221" s="297"/>
    </row>
    <row r="222" spans="1:17" ht="24" hidden="1" x14ac:dyDescent="0.25">
      <c r="A222" s="30">
        <v>5238</v>
      </c>
      <c r="B222" s="43" t="s">
        <v>216</v>
      </c>
      <c r="C222" s="190">
        <f t="shared" si="62"/>
        <v>0</v>
      </c>
      <c r="D222" s="264"/>
      <c r="E222" s="705"/>
      <c r="F222" s="291">
        <f t="shared" si="80"/>
        <v>0</v>
      </c>
      <c r="G222" s="230"/>
      <c r="H222" s="45"/>
      <c r="I222" s="705">
        <f t="shared" si="81"/>
        <v>0</v>
      </c>
      <c r="J222" s="264"/>
      <c r="K222" s="45"/>
      <c r="L222" s="700">
        <f t="shared" si="82"/>
        <v>0</v>
      </c>
      <c r="M222" s="230"/>
      <c r="N222" s="45"/>
      <c r="O222" s="705">
        <f t="shared" si="83"/>
        <v>0</v>
      </c>
      <c r="P222" s="291"/>
      <c r="Q222" s="297"/>
    </row>
    <row r="223" spans="1:17" ht="24" hidden="1" x14ac:dyDescent="0.25">
      <c r="A223" s="30">
        <v>5239</v>
      </c>
      <c r="B223" s="43" t="s">
        <v>217</v>
      </c>
      <c r="C223" s="190">
        <f t="shared" si="62"/>
        <v>0</v>
      </c>
      <c r="D223" s="264"/>
      <c r="E223" s="705"/>
      <c r="F223" s="291">
        <f t="shared" si="80"/>
        <v>0</v>
      </c>
      <c r="G223" s="230"/>
      <c r="H223" s="45"/>
      <c r="I223" s="705">
        <f t="shared" si="81"/>
        <v>0</v>
      </c>
      <c r="J223" s="264"/>
      <c r="K223" s="45"/>
      <c r="L223" s="700">
        <f t="shared" si="82"/>
        <v>0</v>
      </c>
      <c r="M223" s="230"/>
      <c r="N223" s="45"/>
      <c r="O223" s="705">
        <f t="shared" si="83"/>
        <v>0</v>
      </c>
      <c r="P223" s="291"/>
      <c r="Q223" s="297"/>
    </row>
    <row r="224" spans="1:17" ht="24" hidden="1" x14ac:dyDescent="0.25">
      <c r="A224" s="75">
        <v>5240</v>
      </c>
      <c r="B224" s="43" t="s">
        <v>218</v>
      </c>
      <c r="C224" s="190">
        <f t="shared" si="62"/>
        <v>0</v>
      </c>
      <c r="D224" s="264"/>
      <c r="E224" s="705"/>
      <c r="F224" s="291">
        <f t="shared" si="80"/>
        <v>0</v>
      </c>
      <c r="G224" s="230"/>
      <c r="H224" s="45"/>
      <c r="I224" s="705">
        <f t="shared" si="81"/>
        <v>0</v>
      </c>
      <c r="J224" s="264"/>
      <c r="K224" s="45"/>
      <c r="L224" s="700">
        <f t="shared" si="82"/>
        <v>0</v>
      </c>
      <c r="M224" s="230"/>
      <c r="N224" s="45"/>
      <c r="O224" s="705">
        <f t="shared" si="83"/>
        <v>0</v>
      </c>
      <c r="P224" s="291"/>
      <c r="Q224" s="297"/>
    </row>
    <row r="225" spans="1:17" hidden="1" x14ac:dyDescent="0.25">
      <c r="A225" s="75">
        <v>5250</v>
      </c>
      <c r="B225" s="43" t="s">
        <v>219</v>
      </c>
      <c r="C225" s="190">
        <f t="shared" si="62"/>
        <v>0</v>
      </c>
      <c r="D225" s="264"/>
      <c r="E225" s="705"/>
      <c r="F225" s="291">
        <f t="shared" si="80"/>
        <v>0</v>
      </c>
      <c r="G225" s="230"/>
      <c r="H225" s="45"/>
      <c r="I225" s="705">
        <f t="shared" si="81"/>
        <v>0</v>
      </c>
      <c r="J225" s="264"/>
      <c r="K225" s="45"/>
      <c r="L225" s="700">
        <f t="shared" si="82"/>
        <v>0</v>
      </c>
      <c r="M225" s="230"/>
      <c r="N225" s="45"/>
      <c r="O225" s="705">
        <f t="shared" si="83"/>
        <v>0</v>
      </c>
      <c r="P225" s="291"/>
      <c r="Q225" s="297"/>
    </row>
    <row r="226" spans="1:17" hidden="1" x14ac:dyDescent="0.25">
      <c r="A226" s="75">
        <v>5260</v>
      </c>
      <c r="B226" s="43" t="s">
        <v>220</v>
      </c>
      <c r="C226" s="190">
        <f t="shared" si="62"/>
        <v>0</v>
      </c>
      <c r="D226" s="132">
        <f t="shared" ref="D226:O226" si="84">SUM(D227)</f>
        <v>0</v>
      </c>
      <c r="E226" s="91">
        <f t="shared" si="84"/>
        <v>0</v>
      </c>
      <c r="F226" s="899">
        <f t="shared" si="84"/>
        <v>0</v>
      </c>
      <c r="G226" s="231">
        <f t="shared" si="84"/>
        <v>0</v>
      </c>
      <c r="H226" s="76">
        <f t="shared" si="84"/>
        <v>0</v>
      </c>
      <c r="I226" s="91">
        <f t="shared" si="84"/>
        <v>0</v>
      </c>
      <c r="J226" s="132">
        <f t="shared" si="84"/>
        <v>0</v>
      </c>
      <c r="K226" s="76">
        <f t="shared" si="84"/>
        <v>0</v>
      </c>
      <c r="L226" s="95">
        <f t="shared" si="84"/>
        <v>0</v>
      </c>
      <c r="M226" s="231">
        <f t="shared" si="84"/>
        <v>0</v>
      </c>
      <c r="N226" s="76">
        <f t="shared" si="84"/>
        <v>0</v>
      </c>
      <c r="O226" s="91">
        <f t="shared" si="84"/>
        <v>0</v>
      </c>
      <c r="P226" s="899"/>
      <c r="Q226" s="297"/>
    </row>
    <row r="227" spans="1:17" ht="24" hidden="1" x14ac:dyDescent="0.25">
      <c r="A227" s="30">
        <v>5269</v>
      </c>
      <c r="B227" s="43" t="s">
        <v>221</v>
      </c>
      <c r="C227" s="190">
        <f t="shared" si="62"/>
        <v>0</v>
      </c>
      <c r="D227" s="264"/>
      <c r="E227" s="705"/>
      <c r="F227" s="291">
        <f>D227+E227</f>
        <v>0</v>
      </c>
      <c r="G227" s="230"/>
      <c r="H227" s="45"/>
      <c r="I227" s="705">
        <f>G227+H227</f>
        <v>0</v>
      </c>
      <c r="J227" s="264"/>
      <c r="K227" s="45"/>
      <c r="L227" s="700">
        <f>J227+K227</f>
        <v>0</v>
      </c>
      <c r="M227" s="230"/>
      <c r="N227" s="45"/>
      <c r="O227" s="705">
        <f>M227+N227</f>
        <v>0</v>
      </c>
      <c r="P227" s="291"/>
      <c r="Q227" s="297"/>
    </row>
    <row r="228" spans="1:17" ht="24" hidden="1" x14ac:dyDescent="0.25">
      <c r="A228" s="73">
        <v>5270</v>
      </c>
      <c r="B228" s="58" t="s">
        <v>222</v>
      </c>
      <c r="C228" s="195">
        <f t="shared" si="62"/>
        <v>0</v>
      </c>
      <c r="D228" s="261"/>
      <c r="E228" s="707"/>
      <c r="F228" s="292">
        <f>D228+E228</f>
        <v>0</v>
      </c>
      <c r="G228" s="232"/>
      <c r="H228" s="77"/>
      <c r="I228" s="707">
        <f>G228+H228</f>
        <v>0</v>
      </c>
      <c r="J228" s="261"/>
      <c r="K228" s="77"/>
      <c r="L228" s="706">
        <f>J228+K228</f>
        <v>0</v>
      </c>
      <c r="M228" s="232"/>
      <c r="N228" s="77"/>
      <c r="O228" s="707">
        <f>M228+N228</f>
        <v>0</v>
      </c>
      <c r="P228" s="292"/>
      <c r="Q228" s="297"/>
    </row>
    <row r="229" spans="1:17" hidden="1" x14ac:dyDescent="0.25">
      <c r="A229" s="70">
        <v>6000</v>
      </c>
      <c r="B229" s="70" t="s">
        <v>223</v>
      </c>
      <c r="C229" s="200">
        <f t="shared" si="62"/>
        <v>0</v>
      </c>
      <c r="D229" s="137">
        <f t="shared" ref="D229:O229" si="85">D230+D250+D258</f>
        <v>0</v>
      </c>
      <c r="E229" s="125">
        <f t="shared" si="85"/>
        <v>0</v>
      </c>
      <c r="F229" s="897">
        <f t="shared" si="85"/>
        <v>0</v>
      </c>
      <c r="G229" s="227">
        <f t="shared" si="85"/>
        <v>0</v>
      </c>
      <c r="H229" s="71">
        <f t="shared" si="85"/>
        <v>0</v>
      </c>
      <c r="I229" s="125">
        <f t="shared" si="85"/>
        <v>0</v>
      </c>
      <c r="J229" s="137">
        <f t="shared" si="85"/>
        <v>0</v>
      </c>
      <c r="K229" s="71">
        <f t="shared" si="85"/>
        <v>0</v>
      </c>
      <c r="L229" s="172">
        <f t="shared" si="85"/>
        <v>0</v>
      </c>
      <c r="M229" s="227">
        <f t="shared" si="85"/>
        <v>0</v>
      </c>
      <c r="N229" s="71">
        <f t="shared" si="85"/>
        <v>0</v>
      </c>
      <c r="O229" s="125">
        <f t="shared" si="85"/>
        <v>0</v>
      </c>
      <c r="P229" s="897"/>
      <c r="Q229" s="297"/>
    </row>
    <row r="230" spans="1:17" ht="14.25" hidden="1" customHeight="1" x14ac:dyDescent="0.25">
      <c r="A230" s="51">
        <v>6200</v>
      </c>
      <c r="B230" s="82" t="s">
        <v>224</v>
      </c>
      <c r="C230" s="202">
        <f t="shared" si="62"/>
        <v>0</v>
      </c>
      <c r="D230" s="138">
        <f t="shared" ref="D230:O230" si="86">SUM(D231,D232,D234,D237,D243,D244,D245)</f>
        <v>0</v>
      </c>
      <c r="E230" s="124">
        <f t="shared" si="86"/>
        <v>0</v>
      </c>
      <c r="F230" s="954">
        <f t="shared" si="86"/>
        <v>0</v>
      </c>
      <c r="G230" s="236">
        <f t="shared" si="86"/>
        <v>0</v>
      </c>
      <c r="H230" s="85">
        <f t="shared" si="86"/>
        <v>0</v>
      </c>
      <c r="I230" s="124">
        <f t="shared" si="86"/>
        <v>0</v>
      </c>
      <c r="J230" s="138">
        <f t="shared" si="86"/>
        <v>0</v>
      </c>
      <c r="K230" s="85">
        <f t="shared" si="86"/>
        <v>0</v>
      </c>
      <c r="L230" s="173">
        <f t="shared" si="86"/>
        <v>0</v>
      </c>
      <c r="M230" s="236">
        <f t="shared" si="86"/>
        <v>0</v>
      </c>
      <c r="N230" s="85">
        <f t="shared" si="86"/>
        <v>0</v>
      </c>
      <c r="O230" s="124">
        <f t="shared" si="86"/>
        <v>0</v>
      </c>
      <c r="P230" s="954"/>
      <c r="Q230" s="297"/>
    </row>
    <row r="231" spans="1:17" ht="24" hidden="1" x14ac:dyDescent="0.25">
      <c r="A231" s="1203">
        <v>6220</v>
      </c>
      <c r="B231" s="40" t="s">
        <v>225</v>
      </c>
      <c r="C231" s="189">
        <f t="shared" si="62"/>
        <v>0</v>
      </c>
      <c r="D231" s="263"/>
      <c r="E231" s="703"/>
      <c r="F231" s="290">
        <f>D231+E231</f>
        <v>0</v>
      </c>
      <c r="G231" s="220"/>
      <c r="H231" s="42"/>
      <c r="I231" s="703">
        <f>G231+H231</f>
        <v>0</v>
      </c>
      <c r="J231" s="263"/>
      <c r="K231" s="42"/>
      <c r="L231" s="699">
        <f>J231+K231</f>
        <v>0</v>
      </c>
      <c r="M231" s="220"/>
      <c r="N231" s="42"/>
      <c r="O231" s="703">
        <f>M231+N231</f>
        <v>0</v>
      </c>
      <c r="P231" s="290"/>
      <c r="Q231" s="297"/>
    </row>
    <row r="232" spans="1:17" hidden="1" x14ac:dyDescent="0.25">
      <c r="A232" s="75">
        <v>6230</v>
      </c>
      <c r="B232" s="43" t="s">
        <v>226</v>
      </c>
      <c r="C232" s="190">
        <f t="shared" si="62"/>
        <v>0</v>
      </c>
      <c r="D232" s="132">
        <f t="shared" ref="D232:O232" si="87">SUM(D233)</f>
        <v>0</v>
      </c>
      <c r="E232" s="91">
        <f t="shared" si="87"/>
        <v>0</v>
      </c>
      <c r="F232" s="899">
        <f t="shared" si="87"/>
        <v>0</v>
      </c>
      <c r="G232" s="231">
        <f t="shared" si="87"/>
        <v>0</v>
      </c>
      <c r="H232" s="76">
        <f t="shared" si="87"/>
        <v>0</v>
      </c>
      <c r="I232" s="91">
        <f t="shared" si="87"/>
        <v>0</v>
      </c>
      <c r="J232" s="132">
        <f t="shared" si="87"/>
        <v>0</v>
      </c>
      <c r="K232" s="76">
        <f t="shared" si="87"/>
        <v>0</v>
      </c>
      <c r="L232" s="95">
        <f t="shared" si="87"/>
        <v>0</v>
      </c>
      <c r="M232" s="231">
        <f t="shared" si="87"/>
        <v>0</v>
      </c>
      <c r="N232" s="76">
        <f t="shared" si="87"/>
        <v>0</v>
      </c>
      <c r="O232" s="91">
        <f t="shared" si="87"/>
        <v>0</v>
      </c>
      <c r="P232" s="899"/>
      <c r="Q232" s="297"/>
    </row>
    <row r="233" spans="1:17" ht="24" hidden="1" x14ac:dyDescent="0.25">
      <c r="A233" s="30">
        <v>6239</v>
      </c>
      <c r="B233" s="40" t="s">
        <v>227</v>
      </c>
      <c r="C233" s="190">
        <f t="shared" si="62"/>
        <v>0</v>
      </c>
      <c r="D233" s="263"/>
      <c r="E233" s="703"/>
      <c r="F233" s="290">
        <f>D233+E233</f>
        <v>0</v>
      </c>
      <c r="G233" s="220"/>
      <c r="H233" s="42"/>
      <c r="I233" s="703">
        <f>G233+H233</f>
        <v>0</v>
      </c>
      <c r="J233" s="263"/>
      <c r="K233" s="42"/>
      <c r="L233" s="699">
        <f>J233+K233</f>
        <v>0</v>
      </c>
      <c r="M233" s="220"/>
      <c r="N233" s="42"/>
      <c r="O233" s="703">
        <f>M233+N233</f>
        <v>0</v>
      </c>
      <c r="P233" s="290"/>
      <c r="Q233" s="297"/>
    </row>
    <row r="234" spans="1:17" ht="24" hidden="1" x14ac:dyDescent="0.25">
      <c r="A234" s="75">
        <v>6240</v>
      </c>
      <c r="B234" s="43" t="s">
        <v>228</v>
      </c>
      <c r="C234" s="190">
        <f t="shared" si="62"/>
        <v>0</v>
      </c>
      <c r="D234" s="132">
        <f t="shared" ref="D234:O234" si="88">SUM(D235:D236)</f>
        <v>0</v>
      </c>
      <c r="E234" s="91">
        <f t="shared" si="88"/>
        <v>0</v>
      </c>
      <c r="F234" s="899">
        <f t="shared" si="88"/>
        <v>0</v>
      </c>
      <c r="G234" s="231">
        <f t="shared" si="88"/>
        <v>0</v>
      </c>
      <c r="H234" s="76">
        <f t="shared" si="88"/>
        <v>0</v>
      </c>
      <c r="I234" s="91">
        <f t="shared" si="88"/>
        <v>0</v>
      </c>
      <c r="J234" s="132">
        <f t="shared" si="88"/>
        <v>0</v>
      </c>
      <c r="K234" s="76">
        <f t="shared" si="88"/>
        <v>0</v>
      </c>
      <c r="L234" s="95">
        <f t="shared" si="88"/>
        <v>0</v>
      </c>
      <c r="M234" s="231">
        <f t="shared" si="88"/>
        <v>0</v>
      </c>
      <c r="N234" s="76">
        <f t="shared" si="88"/>
        <v>0</v>
      </c>
      <c r="O234" s="91">
        <f t="shared" si="88"/>
        <v>0</v>
      </c>
      <c r="P234" s="899"/>
      <c r="Q234" s="297"/>
    </row>
    <row r="235" spans="1:17" hidden="1" x14ac:dyDescent="0.25">
      <c r="A235" s="30">
        <v>6241</v>
      </c>
      <c r="B235" s="43" t="s">
        <v>229</v>
      </c>
      <c r="C235" s="190">
        <f t="shared" si="62"/>
        <v>0</v>
      </c>
      <c r="D235" s="264"/>
      <c r="E235" s="705"/>
      <c r="F235" s="291">
        <f>D235+E235</f>
        <v>0</v>
      </c>
      <c r="G235" s="230"/>
      <c r="H235" s="45"/>
      <c r="I235" s="705">
        <f>G235+H235</f>
        <v>0</v>
      </c>
      <c r="J235" s="264"/>
      <c r="K235" s="45"/>
      <c r="L235" s="700">
        <f>J235+K235</f>
        <v>0</v>
      </c>
      <c r="M235" s="230"/>
      <c r="N235" s="45"/>
      <c r="O235" s="705">
        <f>M235+N235</f>
        <v>0</v>
      </c>
      <c r="P235" s="291"/>
      <c r="Q235" s="297"/>
    </row>
    <row r="236" spans="1:17" hidden="1" x14ac:dyDescent="0.25">
      <c r="A236" s="30">
        <v>6242</v>
      </c>
      <c r="B236" s="43" t="s">
        <v>230</v>
      </c>
      <c r="C236" s="190">
        <f t="shared" si="62"/>
        <v>0</v>
      </c>
      <c r="D236" s="264"/>
      <c r="E236" s="705"/>
      <c r="F236" s="291">
        <f>D236+E236</f>
        <v>0</v>
      </c>
      <c r="G236" s="230"/>
      <c r="H236" s="45"/>
      <c r="I236" s="705">
        <f>G236+H236</f>
        <v>0</v>
      </c>
      <c r="J236" s="264"/>
      <c r="K236" s="45"/>
      <c r="L236" s="700">
        <f>J236+K236</f>
        <v>0</v>
      </c>
      <c r="M236" s="230"/>
      <c r="N236" s="45"/>
      <c r="O236" s="705">
        <f>M236+N236</f>
        <v>0</v>
      </c>
      <c r="P236" s="291"/>
      <c r="Q236" s="297"/>
    </row>
    <row r="237" spans="1:17" ht="25.5" hidden="1" customHeight="1" x14ac:dyDescent="0.25">
      <c r="A237" s="75">
        <v>6250</v>
      </c>
      <c r="B237" s="43" t="s">
        <v>231</v>
      </c>
      <c r="C237" s="190">
        <f t="shared" si="62"/>
        <v>0</v>
      </c>
      <c r="D237" s="132">
        <f t="shared" ref="D237:O237" si="89">SUM(D238:D242)</f>
        <v>0</v>
      </c>
      <c r="E237" s="91">
        <f t="shared" si="89"/>
        <v>0</v>
      </c>
      <c r="F237" s="899">
        <f t="shared" si="89"/>
        <v>0</v>
      </c>
      <c r="G237" s="231">
        <f t="shared" si="89"/>
        <v>0</v>
      </c>
      <c r="H237" s="76">
        <f t="shared" si="89"/>
        <v>0</v>
      </c>
      <c r="I237" s="91">
        <f t="shared" si="89"/>
        <v>0</v>
      </c>
      <c r="J237" s="132">
        <f t="shared" si="89"/>
        <v>0</v>
      </c>
      <c r="K237" s="76">
        <f t="shared" si="89"/>
        <v>0</v>
      </c>
      <c r="L237" s="95">
        <f t="shared" si="89"/>
        <v>0</v>
      </c>
      <c r="M237" s="231">
        <f t="shared" si="89"/>
        <v>0</v>
      </c>
      <c r="N237" s="76">
        <f t="shared" si="89"/>
        <v>0</v>
      </c>
      <c r="O237" s="91">
        <f t="shared" si="89"/>
        <v>0</v>
      </c>
      <c r="P237" s="899"/>
      <c r="Q237" s="297"/>
    </row>
    <row r="238" spans="1:17" ht="14.25" hidden="1" customHeight="1" x14ac:dyDescent="0.25">
      <c r="A238" s="30">
        <v>6252</v>
      </c>
      <c r="B238" s="43" t="s">
        <v>232</v>
      </c>
      <c r="C238" s="190">
        <f t="shared" si="62"/>
        <v>0</v>
      </c>
      <c r="D238" s="264"/>
      <c r="E238" s="705"/>
      <c r="F238" s="291">
        <f t="shared" ref="F238:F244" si="90">D238+E238</f>
        <v>0</v>
      </c>
      <c r="G238" s="230"/>
      <c r="H238" s="45"/>
      <c r="I238" s="705">
        <f t="shared" ref="I238:I244" si="91">G238+H238</f>
        <v>0</v>
      </c>
      <c r="J238" s="264"/>
      <c r="K238" s="45"/>
      <c r="L238" s="700">
        <f t="shared" ref="L238:L244" si="92">J238+K238</f>
        <v>0</v>
      </c>
      <c r="M238" s="230"/>
      <c r="N238" s="45"/>
      <c r="O238" s="705">
        <f t="shared" ref="O238:O244" si="93">M238+N238</f>
        <v>0</v>
      </c>
      <c r="P238" s="291"/>
      <c r="Q238" s="297"/>
    </row>
    <row r="239" spans="1:17" ht="14.25" hidden="1" customHeight="1" x14ac:dyDescent="0.25">
      <c r="A239" s="30">
        <v>6253</v>
      </c>
      <c r="B239" s="43" t="s">
        <v>233</v>
      </c>
      <c r="C239" s="190">
        <f t="shared" si="62"/>
        <v>0</v>
      </c>
      <c r="D239" s="264"/>
      <c r="E239" s="705"/>
      <c r="F239" s="291">
        <f t="shared" si="90"/>
        <v>0</v>
      </c>
      <c r="G239" s="230"/>
      <c r="H239" s="45"/>
      <c r="I239" s="705">
        <f t="shared" si="91"/>
        <v>0</v>
      </c>
      <c r="J239" s="264"/>
      <c r="K239" s="45"/>
      <c r="L239" s="700">
        <f t="shared" si="92"/>
        <v>0</v>
      </c>
      <c r="M239" s="230"/>
      <c r="N239" s="45"/>
      <c r="O239" s="705">
        <f t="shared" si="93"/>
        <v>0</v>
      </c>
      <c r="P239" s="291"/>
      <c r="Q239" s="297"/>
    </row>
    <row r="240" spans="1:17" ht="24" hidden="1" x14ac:dyDescent="0.25">
      <c r="A240" s="30">
        <v>6254</v>
      </c>
      <c r="B240" s="43" t="s">
        <v>234</v>
      </c>
      <c r="C240" s="190">
        <f t="shared" si="62"/>
        <v>0</v>
      </c>
      <c r="D240" s="264"/>
      <c r="E240" s="705"/>
      <c r="F240" s="291">
        <f t="shared" si="90"/>
        <v>0</v>
      </c>
      <c r="G240" s="230"/>
      <c r="H240" s="45"/>
      <c r="I240" s="705">
        <f t="shared" si="91"/>
        <v>0</v>
      </c>
      <c r="J240" s="264"/>
      <c r="K240" s="45"/>
      <c r="L240" s="700">
        <f t="shared" si="92"/>
        <v>0</v>
      </c>
      <c r="M240" s="230"/>
      <c r="N240" s="45"/>
      <c r="O240" s="705">
        <f t="shared" si="93"/>
        <v>0</v>
      </c>
      <c r="P240" s="291"/>
      <c r="Q240" s="297"/>
    </row>
    <row r="241" spans="1:17" ht="24" hidden="1" x14ac:dyDescent="0.25">
      <c r="A241" s="30">
        <v>6255</v>
      </c>
      <c r="B241" s="43" t="s">
        <v>235</v>
      </c>
      <c r="C241" s="190">
        <f t="shared" ref="C241:C296" si="94">SUM(F241,I241,L241,O241)</f>
        <v>0</v>
      </c>
      <c r="D241" s="264"/>
      <c r="E241" s="705"/>
      <c r="F241" s="291">
        <f t="shared" si="90"/>
        <v>0</v>
      </c>
      <c r="G241" s="230"/>
      <c r="H241" s="45"/>
      <c r="I241" s="705">
        <f t="shared" si="91"/>
        <v>0</v>
      </c>
      <c r="J241" s="264"/>
      <c r="K241" s="45"/>
      <c r="L241" s="700">
        <f t="shared" si="92"/>
        <v>0</v>
      </c>
      <c r="M241" s="230"/>
      <c r="N241" s="45"/>
      <c r="O241" s="705">
        <f t="shared" si="93"/>
        <v>0</v>
      </c>
      <c r="P241" s="291"/>
      <c r="Q241" s="297"/>
    </row>
    <row r="242" spans="1:17" hidden="1" x14ac:dyDescent="0.25">
      <c r="A242" s="30">
        <v>6259</v>
      </c>
      <c r="B242" s="43" t="s">
        <v>236</v>
      </c>
      <c r="C242" s="190">
        <f t="shared" si="94"/>
        <v>0</v>
      </c>
      <c r="D242" s="264"/>
      <c r="E242" s="705"/>
      <c r="F242" s="291">
        <f t="shared" si="90"/>
        <v>0</v>
      </c>
      <c r="G242" s="230"/>
      <c r="H242" s="45"/>
      <c r="I242" s="705">
        <f t="shared" si="91"/>
        <v>0</v>
      </c>
      <c r="J242" s="264"/>
      <c r="K242" s="45"/>
      <c r="L242" s="700">
        <f t="shared" si="92"/>
        <v>0</v>
      </c>
      <c r="M242" s="230"/>
      <c r="N242" s="45"/>
      <c r="O242" s="705">
        <f t="shared" si="93"/>
        <v>0</v>
      </c>
      <c r="P242" s="291"/>
      <c r="Q242" s="297"/>
    </row>
    <row r="243" spans="1:17" ht="24" hidden="1" x14ac:dyDescent="0.25">
      <c r="A243" s="75">
        <v>6260</v>
      </c>
      <c r="B243" s="43" t="s">
        <v>237</v>
      </c>
      <c r="C243" s="190">
        <f t="shared" si="94"/>
        <v>0</v>
      </c>
      <c r="D243" s="264"/>
      <c r="E243" s="705"/>
      <c r="F243" s="291">
        <f t="shared" si="90"/>
        <v>0</v>
      </c>
      <c r="G243" s="230"/>
      <c r="H243" s="45"/>
      <c r="I243" s="705">
        <f t="shared" si="91"/>
        <v>0</v>
      </c>
      <c r="J243" s="264"/>
      <c r="K243" s="45"/>
      <c r="L243" s="700">
        <f t="shared" si="92"/>
        <v>0</v>
      </c>
      <c r="M243" s="230"/>
      <c r="N243" s="45"/>
      <c r="O243" s="705">
        <f t="shared" si="93"/>
        <v>0</v>
      </c>
      <c r="P243" s="291"/>
      <c r="Q243" s="297"/>
    </row>
    <row r="244" spans="1:17" hidden="1" x14ac:dyDescent="0.25">
      <c r="A244" s="75">
        <v>6270</v>
      </c>
      <c r="B244" s="43" t="s">
        <v>238</v>
      </c>
      <c r="C244" s="190">
        <f t="shared" si="94"/>
        <v>0</v>
      </c>
      <c r="D244" s="264"/>
      <c r="E244" s="705"/>
      <c r="F244" s="291">
        <f t="shared" si="90"/>
        <v>0</v>
      </c>
      <c r="G244" s="230"/>
      <c r="H244" s="45"/>
      <c r="I244" s="705">
        <f t="shared" si="91"/>
        <v>0</v>
      </c>
      <c r="J244" s="264"/>
      <c r="K244" s="45"/>
      <c r="L244" s="700">
        <f t="shared" si="92"/>
        <v>0</v>
      </c>
      <c r="M244" s="230"/>
      <c r="N244" s="45"/>
      <c r="O244" s="705">
        <f t="shared" si="93"/>
        <v>0</v>
      </c>
      <c r="P244" s="291"/>
      <c r="Q244" s="297"/>
    </row>
    <row r="245" spans="1:17" ht="24" hidden="1" x14ac:dyDescent="0.25">
      <c r="A245" s="1203">
        <v>6290</v>
      </c>
      <c r="B245" s="40" t="s">
        <v>239</v>
      </c>
      <c r="C245" s="201">
        <f t="shared" si="94"/>
        <v>0</v>
      </c>
      <c r="D245" s="131">
        <f t="shared" ref="D245:O245" si="95">SUM(D246:D249)</f>
        <v>0</v>
      </c>
      <c r="E245" s="90">
        <f t="shared" si="95"/>
        <v>0</v>
      </c>
      <c r="F245" s="900">
        <f t="shared" si="95"/>
        <v>0</v>
      </c>
      <c r="G245" s="233">
        <f t="shared" si="95"/>
        <v>0</v>
      </c>
      <c r="H245" s="79">
        <f t="shared" si="95"/>
        <v>0</v>
      </c>
      <c r="I245" s="90">
        <f t="shared" si="95"/>
        <v>0</v>
      </c>
      <c r="J245" s="131">
        <f t="shared" si="95"/>
        <v>0</v>
      </c>
      <c r="K245" s="79">
        <f t="shared" si="95"/>
        <v>0</v>
      </c>
      <c r="L245" s="176">
        <f t="shared" si="95"/>
        <v>0</v>
      </c>
      <c r="M245" s="233">
        <f t="shared" si="95"/>
        <v>0</v>
      </c>
      <c r="N245" s="79">
        <f t="shared" si="95"/>
        <v>0</v>
      </c>
      <c r="O245" s="90">
        <f t="shared" si="95"/>
        <v>0</v>
      </c>
      <c r="P245" s="1183"/>
      <c r="Q245" s="297"/>
    </row>
    <row r="246" spans="1:17" hidden="1" x14ac:dyDescent="0.25">
      <c r="A246" s="30">
        <v>6291</v>
      </c>
      <c r="B246" s="43" t="s">
        <v>240</v>
      </c>
      <c r="C246" s="190">
        <f t="shared" si="94"/>
        <v>0</v>
      </c>
      <c r="D246" s="264"/>
      <c r="E246" s="705"/>
      <c r="F246" s="291">
        <f>D246+E246</f>
        <v>0</v>
      </c>
      <c r="G246" s="230"/>
      <c r="H246" s="45"/>
      <c r="I246" s="705">
        <f>G246+H246</f>
        <v>0</v>
      </c>
      <c r="J246" s="264"/>
      <c r="K246" s="45"/>
      <c r="L246" s="700">
        <f>J246+K246</f>
        <v>0</v>
      </c>
      <c r="M246" s="230"/>
      <c r="N246" s="45"/>
      <c r="O246" s="705">
        <f>M246+N246</f>
        <v>0</v>
      </c>
      <c r="P246" s="291"/>
      <c r="Q246" s="297"/>
    </row>
    <row r="247" spans="1:17" hidden="1" x14ac:dyDescent="0.25">
      <c r="A247" s="30">
        <v>6292</v>
      </c>
      <c r="B247" s="43" t="s">
        <v>241</v>
      </c>
      <c r="C247" s="190">
        <f t="shared" si="94"/>
        <v>0</v>
      </c>
      <c r="D247" s="264"/>
      <c r="E247" s="705"/>
      <c r="F247" s="291">
        <f>D247+E247</f>
        <v>0</v>
      </c>
      <c r="G247" s="230"/>
      <c r="H247" s="45"/>
      <c r="I247" s="705">
        <f>G247+H247</f>
        <v>0</v>
      </c>
      <c r="J247" s="264"/>
      <c r="K247" s="45"/>
      <c r="L247" s="700">
        <f>J247+K247</f>
        <v>0</v>
      </c>
      <c r="M247" s="230"/>
      <c r="N247" s="45"/>
      <c r="O247" s="705">
        <f>M247+N247</f>
        <v>0</v>
      </c>
      <c r="P247" s="291"/>
      <c r="Q247" s="297"/>
    </row>
    <row r="248" spans="1:17" ht="72" hidden="1" x14ac:dyDescent="0.25">
      <c r="A248" s="30">
        <v>6296</v>
      </c>
      <c r="B248" s="43" t="s">
        <v>242</v>
      </c>
      <c r="C248" s="190">
        <f t="shared" si="94"/>
        <v>0</v>
      </c>
      <c r="D248" s="264"/>
      <c r="E248" s="705"/>
      <c r="F248" s="291">
        <f>D248+E248</f>
        <v>0</v>
      </c>
      <c r="G248" s="230"/>
      <c r="H248" s="45"/>
      <c r="I248" s="705">
        <f>G248+H248</f>
        <v>0</v>
      </c>
      <c r="J248" s="264"/>
      <c r="K248" s="45"/>
      <c r="L248" s="700">
        <f>J248+K248</f>
        <v>0</v>
      </c>
      <c r="M248" s="230"/>
      <c r="N248" s="45"/>
      <c r="O248" s="705">
        <f>M248+N248</f>
        <v>0</v>
      </c>
      <c r="P248" s="291"/>
      <c r="Q248" s="297"/>
    </row>
    <row r="249" spans="1:17" ht="39.75" hidden="1" customHeight="1" x14ac:dyDescent="0.25">
      <c r="A249" s="30">
        <v>6299</v>
      </c>
      <c r="B249" s="43" t="s">
        <v>243</v>
      </c>
      <c r="C249" s="190">
        <f t="shared" si="94"/>
        <v>0</v>
      </c>
      <c r="D249" s="264"/>
      <c r="E249" s="705"/>
      <c r="F249" s="291">
        <f>D249+E249</f>
        <v>0</v>
      </c>
      <c r="G249" s="230"/>
      <c r="H249" s="45"/>
      <c r="I249" s="705">
        <f>G249+H249</f>
        <v>0</v>
      </c>
      <c r="J249" s="264"/>
      <c r="K249" s="45"/>
      <c r="L249" s="700">
        <f>J249+K249</f>
        <v>0</v>
      </c>
      <c r="M249" s="230"/>
      <c r="N249" s="45"/>
      <c r="O249" s="705">
        <f>M249+N249</f>
        <v>0</v>
      </c>
      <c r="P249" s="291"/>
      <c r="Q249" s="297"/>
    </row>
    <row r="250" spans="1:17" hidden="1" x14ac:dyDescent="0.25">
      <c r="A250" s="35">
        <v>6300</v>
      </c>
      <c r="B250" s="72" t="s">
        <v>244</v>
      </c>
      <c r="C250" s="188">
        <f t="shared" si="94"/>
        <v>0</v>
      </c>
      <c r="D250" s="130">
        <f t="shared" ref="D250:O250" si="96">SUM(D251,D256,D257)</f>
        <v>0</v>
      </c>
      <c r="E250" s="123">
        <f t="shared" si="96"/>
        <v>0</v>
      </c>
      <c r="F250" s="898">
        <f t="shared" si="96"/>
        <v>0</v>
      </c>
      <c r="G250" s="228">
        <f t="shared" si="96"/>
        <v>0</v>
      </c>
      <c r="H250" s="38">
        <f t="shared" si="96"/>
        <v>0</v>
      </c>
      <c r="I250" s="123">
        <f t="shared" si="96"/>
        <v>0</v>
      </c>
      <c r="J250" s="130">
        <f t="shared" si="96"/>
        <v>0</v>
      </c>
      <c r="K250" s="38">
        <f t="shared" si="96"/>
        <v>0</v>
      </c>
      <c r="L250" s="175">
        <f t="shared" si="96"/>
        <v>0</v>
      </c>
      <c r="M250" s="228">
        <f t="shared" si="96"/>
        <v>0</v>
      </c>
      <c r="N250" s="38">
        <f t="shared" si="96"/>
        <v>0</v>
      </c>
      <c r="O250" s="123">
        <f t="shared" si="96"/>
        <v>0</v>
      </c>
      <c r="P250" s="955"/>
      <c r="Q250" s="297"/>
    </row>
    <row r="251" spans="1:17" ht="24" hidden="1" x14ac:dyDescent="0.25">
      <c r="A251" s="1203">
        <v>6320</v>
      </c>
      <c r="B251" s="40" t="s">
        <v>245</v>
      </c>
      <c r="C251" s="201">
        <f t="shared" si="94"/>
        <v>0</v>
      </c>
      <c r="D251" s="131">
        <f t="shared" ref="D251:O251" si="97">SUM(D252:D255)</f>
        <v>0</v>
      </c>
      <c r="E251" s="90">
        <f t="shared" si="97"/>
        <v>0</v>
      </c>
      <c r="F251" s="900">
        <f t="shared" si="97"/>
        <v>0</v>
      </c>
      <c r="G251" s="233">
        <f t="shared" si="97"/>
        <v>0</v>
      </c>
      <c r="H251" s="79">
        <f t="shared" si="97"/>
        <v>0</v>
      </c>
      <c r="I251" s="90">
        <f t="shared" si="97"/>
        <v>0</v>
      </c>
      <c r="J251" s="131">
        <f t="shared" si="97"/>
        <v>0</v>
      </c>
      <c r="K251" s="79">
        <f t="shared" si="97"/>
        <v>0</v>
      </c>
      <c r="L251" s="176">
        <f t="shared" si="97"/>
        <v>0</v>
      </c>
      <c r="M251" s="233">
        <f t="shared" si="97"/>
        <v>0</v>
      </c>
      <c r="N251" s="79">
        <f t="shared" si="97"/>
        <v>0</v>
      </c>
      <c r="O251" s="90">
        <f t="shared" si="97"/>
        <v>0</v>
      </c>
      <c r="P251" s="900"/>
      <c r="Q251" s="297"/>
    </row>
    <row r="252" spans="1:17" hidden="1" x14ac:dyDescent="0.25">
      <c r="A252" s="30">
        <v>6322</v>
      </c>
      <c r="B252" s="43" t="s">
        <v>246</v>
      </c>
      <c r="C252" s="190">
        <f t="shared" si="94"/>
        <v>0</v>
      </c>
      <c r="D252" s="264"/>
      <c r="E252" s="705"/>
      <c r="F252" s="291">
        <f t="shared" ref="F252:F257" si="98">D252+E252</f>
        <v>0</v>
      </c>
      <c r="G252" s="230"/>
      <c r="H252" s="45"/>
      <c r="I252" s="705">
        <f t="shared" ref="I252:I257" si="99">G252+H252</f>
        <v>0</v>
      </c>
      <c r="J252" s="264"/>
      <c r="K252" s="45"/>
      <c r="L252" s="700">
        <f t="shared" ref="L252:L257" si="100">J252+K252</f>
        <v>0</v>
      </c>
      <c r="M252" s="230"/>
      <c r="N252" s="45"/>
      <c r="O252" s="705">
        <f t="shared" ref="O252:O257" si="101">M252+N252</f>
        <v>0</v>
      </c>
      <c r="P252" s="291"/>
      <c r="Q252" s="297"/>
    </row>
    <row r="253" spans="1:17" ht="24" hidden="1" x14ac:dyDescent="0.25">
      <c r="A253" s="30">
        <v>6323</v>
      </c>
      <c r="B253" s="43" t="s">
        <v>247</v>
      </c>
      <c r="C253" s="190">
        <f t="shared" si="94"/>
        <v>0</v>
      </c>
      <c r="D253" s="264"/>
      <c r="E253" s="705"/>
      <c r="F253" s="291">
        <f t="shared" si="98"/>
        <v>0</v>
      </c>
      <c r="G253" s="230"/>
      <c r="H253" s="45"/>
      <c r="I253" s="705">
        <f t="shared" si="99"/>
        <v>0</v>
      </c>
      <c r="J253" s="264"/>
      <c r="K253" s="45"/>
      <c r="L253" s="700">
        <f t="shared" si="100"/>
        <v>0</v>
      </c>
      <c r="M253" s="230"/>
      <c r="N253" s="45"/>
      <c r="O253" s="705">
        <f t="shared" si="101"/>
        <v>0</v>
      </c>
      <c r="P253" s="291"/>
      <c r="Q253" s="297"/>
    </row>
    <row r="254" spans="1:17" ht="24" hidden="1" x14ac:dyDescent="0.25">
      <c r="A254" s="30">
        <v>6324</v>
      </c>
      <c r="B254" s="43" t="s">
        <v>301</v>
      </c>
      <c r="C254" s="190">
        <f t="shared" si="94"/>
        <v>0</v>
      </c>
      <c r="D254" s="264"/>
      <c r="E254" s="705"/>
      <c r="F254" s="291">
        <f t="shared" si="98"/>
        <v>0</v>
      </c>
      <c r="G254" s="230"/>
      <c r="H254" s="45"/>
      <c r="I254" s="705">
        <f t="shared" si="99"/>
        <v>0</v>
      </c>
      <c r="J254" s="264"/>
      <c r="K254" s="45"/>
      <c r="L254" s="700">
        <f t="shared" si="100"/>
        <v>0</v>
      </c>
      <c r="M254" s="230"/>
      <c r="N254" s="45"/>
      <c r="O254" s="705">
        <f t="shared" si="101"/>
        <v>0</v>
      </c>
      <c r="P254" s="291"/>
      <c r="Q254" s="297"/>
    </row>
    <row r="255" spans="1:17" hidden="1" x14ac:dyDescent="0.25">
      <c r="A255" s="27">
        <v>6329</v>
      </c>
      <c r="B255" s="40" t="s">
        <v>302</v>
      </c>
      <c r="C255" s="189">
        <f t="shared" si="94"/>
        <v>0</v>
      </c>
      <c r="D255" s="263"/>
      <c r="E255" s="703"/>
      <c r="F255" s="290">
        <f t="shared" si="98"/>
        <v>0</v>
      </c>
      <c r="G255" s="220"/>
      <c r="H255" s="42"/>
      <c r="I255" s="703">
        <f t="shared" si="99"/>
        <v>0</v>
      </c>
      <c r="J255" s="263"/>
      <c r="K255" s="42"/>
      <c r="L255" s="699">
        <f t="shared" si="100"/>
        <v>0</v>
      </c>
      <c r="M255" s="220"/>
      <c r="N255" s="42"/>
      <c r="O255" s="703">
        <f t="shared" si="101"/>
        <v>0</v>
      </c>
      <c r="P255" s="290"/>
      <c r="Q255" s="297"/>
    </row>
    <row r="256" spans="1:17" ht="24" hidden="1" x14ac:dyDescent="0.25">
      <c r="A256" s="92">
        <v>6330</v>
      </c>
      <c r="B256" s="93" t="s">
        <v>248</v>
      </c>
      <c r="C256" s="201">
        <f t="shared" si="94"/>
        <v>0</v>
      </c>
      <c r="D256" s="265"/>
      <c r="E256" s="711"/>
      <c r="F256" s="294">
        <f t="shared" si="98"/>
        <v>0</v>
      </c>
      <c r="G256" s="235"/>
      <c r="H256" s="84"/>
      <c r="I256" s="711">
        <f t="shared" si="99"/>
        <v>0</v>
      </c>
      <c r="J256" s="265"/>
      <c r="K256" s="84"/>
      <c r="L256" s="710">
        <f t="shared" si="100"/>
        <v>0</v>
      </c>
      <c r="M256" s="235"/>
      <c r="N256" s="84"/>
      <c r="O256" s="711">
        <f t="shared" si="101"/>
        <v>0</v>
      </c>
      <c r="P256" s="294"/>
      <c r="Q256" s="297"/>
    </row>
    <row r="257" spans="1:17" hidden="1" x14ac:dyDescent="0.25">
      <c r="A257" s="75">
        <v>6360</v>
      </c>
      <c r="B257" s="43" t="s">
        <v>249</v>
      </c>
      <c r="C257" s="190">
        <f t="shared" si="94"/>
        <v>0</v>
      </c>
      <c r="D257" s="264"/>
      <c r="E257" s="705"/>
      <c r="F257" s="291">
        <f t="shared" si="98"/>
        <v>0</v>
      </c>
      <c r="G257" s="230"/>
      <c r="H257" s="45"/>
      <c r="I257" s="705">
        <f t="shared" si="99"/>
        <v>0</v>
      </c>
      <c r="J257" s="264"/>
      <c r="K257" s="45"/>
      <c r="L257" s="700">
        <f t="shared" si="100"/>
        <v>0</v>
      </c>
      <c r="M257" s="230"/>
      <c r="N257" s="45"/>
      <c r="O257" s="705">
        <f t="shared" si="101"/>
        <v>0</v>
      </c>
      <c r="P257" s="291"/>
      <c r="Q257" s="297"/>
    </row>
    <row r="258" spans="1:17" ht="36" hidden="1" x14ac:dyDescent="0.25">
      <c r="A258" s="35">
        <v>6400</v>
      </c>
      <c r="B258" s="72" t="s">
        <v>250</v>
      </c>
      <c r="C258" s="188">
        <f t="shared" si="94"/>
        <v>0</v>
      </c>
      <c r="D258" s="130">
        <f t="shared" ref="D258:O258" si="102">SUM(D259,D263)</f>
        <v>0</v>
      </c>
      <c r="E258" s="123">
        <f t="shared" si="102"/>
        <v>0</v>
      </c>
      <c r="F258" s="898">
        <f t="shared" si="102"/>
        <v>0</v>
      </c>
      <c r="G258" s="228">
        <f t="shared" si="102"/>
        <v>0</v>
      </c>
      <c r="H258" s="38">
        <f t="shared" si="102"/>
        <v>0</v>
      </c>
      <c r="I258" s="123">
        <f t="shared" si="102"/>
        <v>0</v>
      </c>
      <c r="J258" s="130">
        <f t="shared" si="102"/>
        <v>0</v>
      </c>
      <c r="K258" s="38">
        <f t="shared" si="102"/>
        <v>0</v>
      </c>
      <c r="L258" s="175">
        <f t="shared" si="102"/>
        <v>0</v>
      </c>
      <c r="M258" s="228">
        <f t="shared" si="102"/>
        <v>0</v>
      </c>
      <c r="N258" s="38">
        <f t="shared" si="102"/>
        <v>0</v>
      </c>
      <c r="O258" s="123">
        <f t="shared" si="102"/>
        <v>0</v>
      </c>
      <c r="P258" s="955"/>
      <c r="Q258" s="297"/>
    </row>
    <row r="259" spans="1:17" ht="24" hidden="1" x14ac:dyDescent="0.25">
      <c r="A259" s="1203">
        <v>6410</v>
      </c>
      <c r="B259" s="40" t="s">
        <v>251</v>
      </c>
      <c r="C259" s="189">
        <f t="shared" si="94"/>
        <v>0</v>
      </c>
      <c r="D259" s="131">
        <f t="shared" ref="D259:O259" si="103">SUM(D260:D262)</f>
        <v>0</v>
      </c>
      <c r="E259" s="90">
        <f t="shared" si="103"/>
        <v>0</v>
      </c>
      <c r="F259" s="900">
        <f t="shared" si="103"/>
        <v>0</v>
      </c>
      <c r="G259" s="233">
        <f t="shared" si="103"/>
        <v>0</v>
      </c>
      <c r="H259" s="79">
        <f t="shared" si="103"/>
        <v>0</v>
      </c>
      <c r="I259" s="90">
        <f t="shared" si="103"/>
        <v>0</v>
      </c>
      <c r="J259" s="131">
        <f t="shared" si="103"/>
        <v>0</v>
      </c>
      <c r="K259" s="79">
        <f t="shared" si="103"/>
        <v>0</v>
      </c>
      <c r="L259" s="176">
        <f t="shared" si="103"/>
        <v>0</v>
      </c>
      <c r="M259" s="233">
        <f t="shared" si="103"/>
        <v>0</v>
      </c>
      <c r="N259" s="79">
        <f t="shared" si="103"/>
        <v>0</v>
      </c>
      <c r="O259" s="155">
        <f t="shared" si="103"/>
        <v>0</v>
      </c>
      <c r="P259" s="911"/>
      <c r="Q259" s="297"/>
    </row>
    <row r="260" spans="1:17" hidden="1" x14ac:dyDescent="0.25">
      <c r="A260" s="30">
        <v>6411</v>
      </c>
      <c r="B260" s="94" t="s">
        <v>252</v>
      </c>
      <c r="C260" s="190">
        <f t="shared" si="94"/>
        <v>0</v>
      </c>
      <c r="D260" s="264"/>
      <c r="E260" s="705"/>
      <c r="F260" s="291">
        <f>D260+E260</f>
        <v>0</v>
      </c>
      <c r="G260" s="230"/>
      <c r="H260" s="45"/>
      <c r="I260" s="705">
        <f>G260+H260</f>
        <v>0</v>
      </c>
      <c r="J260" s="264"/>
      <c r="K260" s="45"/>
      <c r="L260" s="700">
        <f>J260+K260</f>
        <v>0</v>
      </c>
      <c r="M260" s="230"/>
      <c r="N260" s="45"/>
      <c r="O260" s="705">
        <f>M260+N260</f>
        <v>0</v>
      </c>
      <c r="P260" s="291"/>
      <c r="Q260" s="297"/>
    </row>
    <row r="261" spans="1:17" ht="36" hidden="1" x14ac:dyDescent="0.25">
      <c r="A261" s="30">
        <v>6412</v>
      </c>
      <c r="B261" s="43" t="s">
        <v>253</v>
      </c>
      <c r="C261" s="190">
        <f t="shared" si="94"/>
        <v>0</v>
      </c>
      <c r="D261" s="264"/>
      <c r="E261" s="705"/>
      <c r="F261" s="291">
        <f>D261+E261</f>
        <v>0</v>
      </c>
      <c r="G261" s="230"/>
      <c r="H261" s="45"/>
      <c r="I261" s="705">
        <f>G261+H261</f>
        <v>0</v>
      </c>
      <c r="J261" s="264"/>
      <c r="K261" s="45"/>
      <c r="L261" s="700">
        <f>J261+K261</f>
        <v>0</v>
      </c>
      <c r="M261" s="230"/>
      <c r="N261" s="45"/>
      <c r="O261" s="705">
        <f>M261+N261</f>
        <v>0</v>
      </c>
      <c r="P261" s="291"/>
      <c r="Q261" s="297"/>
    </row>
    <row r="262" spans="1:17" ht="36" hidden="1" x14ac:dyDescent="0.25">
      <c r="A262" s="30">
        <v>6419</v>
      </c>
      <c r="B262" s="43" t="s">
        <v>254</v>
      </c>
      <c r="C262" s="190">
        <f t="shared" si="94"/>
        <v>0</v>
      </c>
      <c r="D262" s="264"/>
      <c r="E262" s="705"/>
      <c r="F262" s="291">
        <f>D262+E262</f>
        <v>0</v>
      </c>
      <c r="G262" s="230"/>
      <c r="H262" s="45"/>
      <c r="I262" s="705">
        <f>G262+H262</f>
        <v>0</v>
      </c>
      <c r="J262" s="264"/>
      <c r="K262" s="45"/>
      <c r="L262" s="700">
        <f>J262+K262</f>
        <v>0</v>
      </c>
      <c r="M262" s="230"/>
      <c r="N262" s="45"/>
      <c r="O262" s="705">
        <f>M262+N262</f>
        <v>0</v>
      </c>
      <c r="P262" s="291"/>
      <c r="Q262" s="297"/>
    </row>
    <row r="263" spans="1:17" ht="36" hidden="1" x14ac:dyDescent="0.25">
      <c r="A263" s="75">
        <v>6420</v>
      </c>
      <c r="B263" s="43" t="s">
        <v>255</v>
      </c>
      <c r="C263" s="190">
        <f t="shared" si="94"/>
        <v>0</v>
      </c>
      <c r="D263" s="132">
        <f t="shared" ref="D263:O263" si="104">SUM(D264:D267)</f>
        <v>0</v>
      </c>
      <c r="E263" s="91">
        <f t="shared" si="104"/>
        <v>0</v>
      </c>
      <c r="F263" s="899">
        <f t="shared" si="104"/>
        <v>0</v>
      </c>
      <c r="G263" s="231">
        <f t="shared" si="104"/>
        <v>0</v>
      </c>
      <c r="H263" s="76">
        <f t="shared" si="104"/>
        <v>0</v>
      </c>
      <c r="I263" s="91">
        <f t="shared" si="104"/>
        <v>0</v>
      </c>
      <c r="J263" s="132">
        <f t="shared" si="104"/>
        <v>0</v>
      </c>
      <c r="K263" s="76">
        <f t="shared" si="104"/>
        <v>0</v>
      </c>
      <c r="L263" s="95">
        <f t="shared" si="104"/>
        <v>0</v>
      </c>
      <c r="M263" s="231">
        <f t="shared" si="104"/>
        <v>0</v>
      </c>
      <c r="N263" s="76">
        <f t="shared" si="104"/>
        <v>0</v>
      </c>
      <c r="O263" s="91">
        <f t="shared" si="104"/>
        <v>0</v>
      </c>
      <c r="P263" s="899"/>
      <c r="Q263" s="297"/>
    </row>
    <row r="264" spans="1:17" hidden="1" x14ac:dyDescent="0.25">
      <c r="A264" s="30">
        <v>6421</v>
      </c>
      <c r="B264" s="43" t="s">
        <v>256</v>
      </c>
      <c r="C264" s="190">
        <f t="shared" si="94"/>
        <v>0</v>
      </c>
      <c r="D264" s="264"/>
      <c r="E264" s="705"/>
      <c r="F264" s="291">
        <f>D264+E264</f>
        <v>0</v>
      </c>
      <c r="G264" s="230"/>
      <c r="H264" s="45"/>
      <c r="I264" s="705">
        <f>G264+H264</f>
        <v>0</v>
      </c>
      <c r="J264" s="264"/>
      <c r="K264" s="45"/>
      <c r="L264" s="700">
        <f>J264+K264</f>
        <v>0</v>
      </c>
      <c r="M264" s="230"/>
      <c r="N264" s="45"/>
      <c r="O264" s="705">
        <f>M264+N264</f>
        <v>0</v>
      </c>
      <c r="P264" s="291"/>
      <c r="Q264" s="297"/>
    </row>
    <row r="265" spans="1:17" hidden="1" x14ac:dyDescent="0.25">
      <c r="A265" s="30">
        <v>6422</v>
      </c>
      <c r="B265" s="43" t="s">
        <v>257</v>
      </c>
      <c r="C265" s="190">
        <f t="shared" si="94"/>
        <v>0</v>
      </c>
      <c r="D265" s="264"/>
      <c r="E265" s="705"/>
      <c r="F265" s="291">
        <f>D265+E265</f>
        <v>0</v>
      </c>
      <c r="G265" s="230"/>
      <c r="H265" s="45"/>
      <c r="I265" s="705">
        <f>G265+H265</f>
        <v>0</v>
      </c>
      <c r="J265" s="264"/>
      <c r="K265" s="45"/>
      <c r="L265" s="700">
        <f>J265+K265</f>
        <v>0</v>
      </c>
      <c r="M265" s="230"/>
      <c r="N265" s="45"/>
      <c r="O265" s="705">
        <f>M265+N265</f>
        <v>0</v>
      </c>
      <c r="P265" s="291"/>
      <c r="Q265" s="297"/>
    </row>
    <row r="266" spans="1:17" ht="24" hidden="1" x14ac:dyDescent="0.25">
      <c r="A266" s="30">
        <v>6423</v>
      </c>
      <c r="B266" s="43" t="s">
        <v>258</v>
      </c>
      <c r="C266" s="190">
        <f t="shared" si="94"/>
        <v>0</v>
      </c>
      <c r="D266" s="264"/>
      <c r="E266" s="705"/>
      <c r="F266" s="291">
        <f>D266+E266</f>
        <v>0</v>
      </c>
      <c r="G266" s="230"/>
      <c r="H266" s="45"/>
      <c r="I266" s="705">
        <f>G266+H266</f>
        <v>0</v>
      </c>
      <c r="J266" s="264"/>
      <c r="K266" s="45"/>
      <c r="L266" s="700">
        <f>J266+K266</f>
        <v>0</v>
      </c>
      <c r="M266" s="230"/>
      <c r="N266" s="45"/>
      <c r="O266" s="705">
        <f>M266+N266</f>
        <v>0</v>
      </c>
      <c r="P266" s="291"/>
      <c r="Q266" s="297"/>
    </row>
    <row r="267" spans="1:17" ht="36" hidden="1" x14ac:dyDescent="0.25">
      <c r="A267" s="30">
        <v>6424</v>
      </c>
      <c r="B267" s="43" t="s">
        <v>259</v>
      </c>
      <c r="C267" s="190">
        <f t="shared" si="94"/>
        <v>0</v>
      </c>
      <c r="D267" s="264"/>
      <c r="E267" s="705"/>
      <c r="F267" s="291">
        <f>D267+E267</f>
        <v>0</v>
      </c>
      <c r="G267" s="230"/>
      <c r="H267" s="45"/>
      <c r="I267" s="705">
        <f>G267+H267</f>
        <v>0</v>
      </c>
      <c r="J267" s="264"/>
      <c r="K267" s="45"/>
      <c r="L267" s="700">
        <f>J267+K267</f>
        <v>0</v>
      </c>
      <c r="M267" s="230"/>
      <c r="N267" s="45"/>
      <c r="O267" s="705">
        <f>M267+N267</f>
        <v>0</v>
      </c>
      <c r="P267" s="291"/>
      <c r="Q267" s="297"/>
    </row>
    <row r="268" spans="1:17" ht="36" hidden="1" x14ac:dyDescent="0.25">
      <c r="A268" s="97">
        <v>7000</v>
      </c>
      <c r="B268" s="97" t="s">
        <v>260</v>
      </c>
      <c r="C268" s="203">
        <f t="shared" si="94"/>
        <v>0</v>
      </c>
      <c r="D268" s="139">
        <f t="shared" ref="D268:O268" si="105">SUM(D269,D279)</f>
        <v>0</v>
      </c>
      <c r="E268" s="276">
        <f t="shared" si="105"/>
        <v>0</v>
      </c>
      <c r="F268" s="908">
        <f t="shared" si="105"/>
        <v>0</v>
      </c>
      <c r="G268" s="237">
        <f t="shared" si="105"/>
        <v>0</v>
      </c>
      <c r="H268" s="98">
        <f t="shared" si="105"/>
        <v>0</v>
      </c>
      <c r="I268" s="276">
        <f t="shared" si="105"/>
        <v>0</v>
      </c>
      <c r="J268" s="139">
        <f t="shared" si="105"/>
        <v>0</v>
      </c>
      <c r="K268" s="98">
        <f t="shared" si="105"/>
        <v>0</v>
      </c>
      <c r="L268" s="266">
        <f t="shared" si="105"/>
        <v>0</v>
      </c>
      <c r="M268" s="237">
        <f t="shared" si="105"/>
        <v>0</v>
      </c>
      <c r="N268" s="98">
        <f t="shared" si="105"/>
        <v>0</v>
      </c>
      <c r="O268" s="158">
        <f t="shared" si="105"/>
        <v>0</v>
      </c>
      <c r="P268" s="1191"/>
      <c r="Q268" s="297"/>
    </row>
    <row r="269" spans="1:17" ht="24" hidden="1" x14ac:dyDescent="0.25">
      <c r="A269" s="35">
        <v>7200</v>
      </c>
      <c r="B269" s="72" t="s">
        <v>261</v>
      </c>
      <c r="C269" s="188">
        <f t="shared" si="94"/>
        <v>0</v>
      </c>
      <c r="D269" s="130">
        <f>SUM(D270,D271,D274,D275,D278)</f>
        <v>0</v>
      </c>
      <c r="E269" s="123">
        <f>SUM(E270,E271,E274,E275,E278)</f>
        <v>0</v>
      </c>
      <c r="F269" s="898">
        <f>SUM(F270,F271,F274,F275,F278)</f>
        <v>0</v>
      </c>
      <c r="G269" s="228"/>
      <c r="H269" s="38"/>
      <c r="I269" s="123">
        <f>SUM(I270,I271,I274,I275,I278)</f>
        <v>0</v>
      </c>
      <c r="J269" s="130"/>
      <c r="K269" s="38"/>
      <c r="L269" s="175">
        <f>SUM(L270,L271,L274,L275,L278)</f>
        <v>0</v>
      </c>
      <c r="M269" s="228"/>
      <c r="N269" s="38"/>
      <c r="O269" s="124">
        <f>SUM(O270,O271,O274,O275,O278)</f>
        <v>0</v>
      </c>
      <c r="P269" s="954"/>
      <c r="Q269" s="297"/>
    </row>
    <row r="270" spans="1:17" ht="24" hidden="1" x14ac:dyDescent="0.25">
      <c r="A270" s="1203">
        <v>7210</v>
      </c>
      <c r="B270" s="40" t="s">
        <v>262</v>
      </c>
      <c r="C270" s="189">
        <f t="shared" si="94"/>
        <v>0</v>
      </c>
      <c r="D270" s="263"/>
      <c r="E270" s="703"/>
      <c r="F270" s="290">
        <f>D270+E270</f>
        <v>0</v>
      </c>
      <c r="G270" s="220"/>
      <c r="H270" s="42"/>
      <c r="I270" s="703">
        <f>G270+H270</f>
        <v>0</v>
      </c>
      <c r="J270" s="263"/>
      <c r="K270" s="42"/>
      <c r="L270" s="699">
        <f>J270+K270</f>
        <v>0</v>
      </c>
      <c r="M270" s="220"/>
      <c r="N270" s="42"/>
      <c r="O270" s="703">
        <f>M270+N270</f>
        <v>0</v>
      </c>
      <c r="P270" s="290"/>
      <c r="Q270" s="297"/>
    </row>
    <row r="271" spans="1:17" s="96" customFormat="1" ht="36" hidden="1" x14ac:dyDescent="0.25">
      <c r="A271" s="75">
        <v>7220</v>
      </c>
      <c r="B271" s="43" t="s">
        <v>263</v>
      </c>
      <c r="C271" s="190">
        <f t="shared" si="94"/>
        <v>0</v>
      </c>
      <c r="D271" s="132">
        <f t="shared" ref="D271:O271" si="106">SUM(D272:D273)</f>
        <v>0</v>
      </c>
      <c r="E271" s="91">
        <f t="shared" si="106"/>
        <v>0</v>
      </c>
      <c r="F271" s="899">
        <f t="shared" si="106"/>
        <v>0</v>
      </c>
      <c r="G271" s="231">
        <f t="shared" si="106"/>
        <v>0</v>
      </c>
      <c r="H271" s="76">
        <f t="shared" si="106"/>
        <v>0</v>
      </c>
      <c r="I271" s="91">
        <f t="shared" si="106"/>
        <v>0</v>
      </c>
      <c r="J271" s="132">
        <f t="shared" si="106"/>
        <v>0</v>
      </c>
      <c r="K271" s="76">
        <f t="shared" si="106"/>
        <v>0</v>
      </c>
      <c r="L271" s="95">
        <f t="shared" si="106"/>
        <v>0</v>
      </c>
      <c r="M271" s="231">
        <f t="shared" si="106"/>
        <v>0</v>
      </c>
      <c r="N271" s="76">
        <f t="shared" si="106"/>
        <v>0</v>
      </c>
      <c r="O271" s="91">
        <f t="shared" si="106"/>
        <v>0</v>
      </c>
      <c r="P271" s="899"/>
      <c r="Q271" s="301"/>
    </row>
    <row r="272" spans="1:17" s="96" customFormat="1" ht="36" hidden="1" x14ac:dyDescent="0.25">
      <c r="A272" s="30">
        <v>7221</v>
      </c>
      <c r="B272" s="43" t="s">
        <v>264</v>
      </c>
      <c r="C272" s="190">
        <f t="shared" si="94"/>
        <v>0</v>
      </c>
      <c r="D272" s="264"/>
      <c r="E272" s="705"/>
      <c r="F272" s="291">
        <f>D272+E272</f>
        <v>0</v>
      </c>
      <c r="G272" s="230"/>
      <c r="H272" s="45"/>
      <c r="I272" s="705">
        <f>G272+H272</f>
        <v>0</v>
      </c>
      <c r="J272" s="264"/>
      <c r="K272" s="45"/>
      <c r="L272" s="700">
        <f>J272+K272</f>
        <v>0</v>
      </c>
      <c r="M272" s="230"/>
      <c r="N272" s="45"/>
      <c r="O272" s="705">
        <f>M272+N272</f>
        <v>0</v>
      </c>
      <c r="P272" s="291"/>
      <c r="Q272" s="301"/>
    </row>
    <row r="273" spans="1:17" s="96" customFormat="1" ht="36" hidden="1" x14ac:dyDescent="0.25">
      <c r="A273" s="30">
        <v>7222</v>
      </c>
      <c r="B273" s="43" t="s">
        <v>265</v>
      </c>
      <c r="C273" s="190">
        <f t="shared" si="94"/>
        <v>0</v>
      </c>
      <c r="D273" s="264"/>
      <c r="E273" s="705"/>
      <c r="F273" s="291">
        <f>D273+E273</f>
        <v>0</v>
      </c>
      <c r="G273" s="230"/>
      <c r="H273" s="45"/>
      <c r="I273" s="705">
        <f>G273+H273</f>
        <v>0</v>
      </c>
      <c r="J273" s="264"/>
      <c r="K273" s="45"/>
      <c r="L273" s="700">
        <f>J273+K273</f>
        <v>0</v>
      </c>
      <c r="M273" s="230"/>
      <c r="N273" s="45"/>
      <c r="O273" s="705">
        <f>M273+N273</f>
        <v>0</v>
      </c>
      <c r="P273" s="291"/>
      <c r="Q273" s="301"/>
    </row>
    <row r="274" spans="1:17" ht="24" hidden="1" x14ac:dyDescent="0.25">
      <c r="A274" s="75">
        <v>7230</v>
      </c>
      <c r="B274" s="43" t="s">
        <v>308</v>
      </c>
      <c r="C274" s="190">
        <f t="shared" si="94"/>
        <v>0</v>
      </c>
      <c r="D274" s="264"/>
      <c r="E274" s="705"/>
      <c r="F274" s="291">
        <f>D274+E274</f>
        <v>0</v>
      </c>
      <c r="G274" s="230"/>
      <c r="H274" s="45"/>
      <c r="I274" s="705">
        <f>G274+H274</f>
        <v>0</v>
      </c>
      <c r="J274" s="264"/>
      <c r="K274" s="45"/>
      <c r="L274" s="700">
        <f>J274+K274</f>
        <v>0</v>
      </c>
      <c r="M274" s="230"/>
      <c r="N274" s="45"/>
      <c r="O274" s="705">
        <f>M274+N274</f>
        <v>0</v>
      </c>
      <c r="P274" s="291"/>
      <c r="Q274" s="297"/>
    </row>
    <row r="275" spans="1:17" ht="24" hidden="1" x14ac:dyDescent="0.25">
      <c r="A275" s="75">
        <v>7240</v>
      </c>
      <c r="B275" s="43" t="s">
        <v>266</v>
      </c>
      <c r="C275" s="190">
        <f t="shared" si="94"/>
        <v>0</v>
      </c>
      <c r="D275" s="132">
        <f t="shared" ref="D275:O275" si="107">SUM(D276:D277)</f>
        <v>0</v>
      </c>
      <c r="E275" s="91">
        <f t="shared" si="107"/>
        <v>0</v>
      </c>
      <c r="F275" s="899">
        <f t="shared" si="107"/>
        <v>0</v>
      </c>
      <c r="G275" s="231">
        <f t="shared" si="107"/>
        <v>0</v>
      </c>
      <c r="H275" s="76">
        <f t="shared" si="107"/>
        <v>0</v>
      </c>
      <c r="I275" s="91">
        <f t="shared" si="107"/>
        <v>0</v>
      </c>
      <c r="J275" s="132">
        <f t="shared" si="107"/>
        <v>0</v>
      </c>
      <c r="K275" s="76">
        <f t="shared" si="107"/>
        <v>0</v>
      </c>
      <c r="L275" s="95">
        <f t="shared" si="107"/>
        <v>0</v>
      </c>
      <c r="M275" s="231">
        <f t="shared" si="107"/>
        <v>0</v>
      </c>
      <c r="N275" s="76">
        <f t="shared" si="107"/>
        <v>0</v>
      </c>
      <c r="O275" s="91">
        <f t="shared" si="107"/>
        <v>0</v>
      </c>
      <c r="P275" s="899"/>
      <c r="Q275" s="297"/>
    </row>
    <row r="276" spans="1:17" ht="48" hidden="1" x14ac:dyDescent="0.25">
      <c r="A276" s="30">
        <v>7245</v>
      </c>
      <c r="B276" s="43" t="s">
        <v>267</v>
      </c>
      <c r="C276" s="190">
        <f t="shared" si="94"/>
        <v>0</v>
      </c>
      <c r="D276" s="264"/>
      <c r="E276" s="705"/>
      <c r="F276" s="291">
        <f>D276+E276</f>
        <v>0</v>
      </c>
      <c r="G276" s="230"/>
      <c r="H276" s="45"/>
      <c r="I276" s="705">
        <f>G276+H276</f>
        <v>0</v>
      </c>
      <c r="J276" s="264"/>
      <c r="K276" s="45"/>
      <c r="L276" s="700">
        <f>J276+K276</f>
        <v>0</v>
      </c>
      <c r="M276" s="230"/>
      <c r="N276" s="45"/>
      <c r="O276" s="705">
        <f>M276+N276</f>
        <v>0</v>
      </c>
      <c r="P276" s="291"/>
      <c r="Q276" s="297"/>
    </row>
    <row r="277" spans="1:17" ht="96" hidden="1" x14ac:dyDescent="0.25">
      <c r="A277" s="30">
        <v>7246</v>
      </c>
      <c r="B277" s="43" t="s">
        <v>268</v>
      </c>
      <c r="C277" s="190">
        <f t="shared" si="94"/>
        <v>0</v>
      </c>
      <c r="D277" s="264"/>
      <c r="E277" s="705"/>
      <c r="F277" s="291">
        <f>D277+E277</f>
        <v>0</v>
      </c>
      <c r="G277" s="230"/>
      <c r="H277" s="45"/>
      <c r="I277" s="705">
        <f>G277+H277</f>
        <v>0</v>
      </c>
      <c r="J277" s="264"/>
      <c r="K277" s="45"/>
      <c r="L277" s="700">
        <f>J277+K277</f>
        <v>0</v>
      </c>
      <c r="M277" s="230"/>
      <c r="N277" s="45"/>
      <c r="O277" s="705">
        <f>M277+N277</f>
        <v>0</v>
      </c>
      <c r="P277" s="291"/>
      <c r="Q277" s="297"/>
    </row>
    <row r="278" spans="1:17" ht="24" hidden="1" x14ac:dyDescent="0.25">
      <c r="A278" s="92">
        <v>7260</v>
      </c>
      <c r="B278" s="40" t="s">
        <v>269</v>
      </c>
      <c r="C278" s="189">
        <f t="shared" si="94"/>
        <v>0</v>
      </c>
      <c r="D278" s="263"/>
      <c r="E278" s="703"/>
      <c r="F278" s="290">
        <f>D278+E278</f>
        <v>0</v>
      </c>
      <c r="G278" s="220"/>
      <c r="H278" s="42"/>
      <c r="I278" s="703">
        <f>G278+H278</f>
        <v>0</v>
      </c>
      <c r="J278" s="263"/>
      <c r="K278" s="42"/>
      <c r="L278" s="699">
        <f>J278+K278</f>
        <v>0</v>
      </c>
      <c r="M278" s="220"/>
      <c r="N278" s="42"/>
      <c r="O278" s="703">
        <f>M278+N278</f>
        <v>0</v>
      </c>
      <c r="P278" s="290"/>
      <c r="Q278" s="297"/>
    </row>
    <row r="279" spans="1:17" hidden="1" x14ac:dyDescent="0.25">
      <c r="A279" s="55">
        <v>7700</v>
      </c>
      <c r="B279" s="105" t="s">
        <v>298</v>
      </c>
      <c r="C279" s="204">
        <f t="shared" si="94"/>
        <v>0</v>
      </c>
      <c r="D279" s="140">
        <f t="shared" ref="D279:O279" si="108">D280</f>
        <v>0</v>
      </c>
      <c r="E279" s="277">
        <f t="shared" si="108"/>
        <v>0</v>
      </c>
      <c r="F279" s="955">
        <f t="shared" si="108"/>
        <v>0</v>
      </c>
      <c r="G279" s="238">
        <f t="shared" si="108"/>
        <v>0</v>
      </c>
      <c r="H279" s="106">
        <f t="shared" si="108"/>
        <v>0</v>
      </c>
      <c r="I279" s="277">
        <f t="shared" si="108"/>
        <v>0</v>
      </c>
      <c r="J279" s="140">
        <f t="shared" si="108"/>
        <v>0</v>
      </c>
      <c r="K279" s="106">
        <f t="shared" si="108"/>
        <v>0</v>
      </c>
      <c r="L279" s="177">
        <f t="shared" si="108"/>
        <v>0</v>
      </c>
      <c r="M279" s="238">
        <f t="shared" si="108"/>
        <v>0</v>
      </c>
      <c r="N279" s="106">
        <f t="shared" si="108"/>
        <v>0</v>
      </c>
      <c r="O279" s="277">
        <f t="shared" si="108"/>
        <v>0</v>
      </c>
      <c r="P279" s="955"/>
      <c r="Q279" s="297"/>
    </row>
    <row r="280" spans="1:17" hidden="1" x14ac:dyDescent="0.25">
      <c r="A280" s="73">
        <v>7720</v>
      </c>
      <c r="B280" s="40" t="s">
        <v>299</v>
      </c>
      <c r="C280" s="191">
        <f t="shared" si="94"/>
        <v>0</v>
      </c>
      <c r="D280" s="256"/>
      <c r="E280" s="712"/>
      <c r="F280" s="295">
        <f>D280+E280</f>
        <v>0</v>
      </c>
      <c r="G280" s="239"/>
      <c r="H280" s="49"/>
      <c r="I280" s="712">
        <f>G280+H280</f>
        <v>0</v>
      </c>
      <c r="J280" s="256"/>
      <c r="K280" s="49"/>
      <c r="L280" s="701">
        <f>J280+K280</f>
        <v>0</v>
      </c>
      <c r="M280" s="239"/>
      <c r="N280" s="49"/>
      <c r="O280" s="712">
        <f>M280+N280</f>
        <v>0</v>
      </c>
      <c r="P280" s="295"/>
      <c r="Q280" s="297"/>
    </row>
    <row r="281" spans="1:17" hidden="1" x14ac:dyDescent="0.25">
      <c r="A281" s="94"/>
      <c r="B281" s="43" t="s">
        <v>270</v>
      </c>
      <c r="C281" s="190">
        <f t="shared" si="94"/>
        <v>0</v>
      </c>
      <c r="D281" s="132">
        <f t="shared" ref="D281:O281" si="109">SUM(D282:D283)</f>
        <v>0</v>
      </c>
      <c r="E281" s="91">
        <f t="shared" si="109"/>
        <v>0</v>
      </c>
      <c r="F281" s="899">
        <f t="shared" si="109"/>
        <v>0</v>
      </c>
      <c r="G281" s="231">
        <f t="shared" si="109"/>
        <v>0</v>
      </c>
      <c r="H281" s="76">
        <f t="shared" si="109"/>
        <v>0</v>
      </c>
      <c r="I281" s="91">
        <f t="shared" si="109"/>
        <v>0</v>
      </c>
      <c r="J281" s="132">
        <f t="shared" si="109"/>
        <v>0</v>
      </c>
      <c r="K281" s="76">
        <f t="shared" si="109"/>
        <v>0</v>
      </c>
      <c r="L281" s="95">
        <f t="shared" si="109"/>
        <v>0</v>
      </c>
      <c r="M281" s="231">
        <f t="shared" si="109"/>
        <v>0</v>
      </c>
      <c r="N281" s="76">
        <f t="shared" si="109"/>
        <v>0</v>
      </c>
      <c r="O281" s="91">
        <f t="shared" si="109"/>
        <v>0</v>
      </c>
      <c r="P281" s="899"/>
      <c r="Q281" s="297"/>
    </row>
    <row r="282" spans="1:17" hidden="1" x14ac:dyDescent="0.25">
      <c r="A282" s="94" t="s">
        <v>271</v>
      </c>
      <c r="B282" s="30" t="s">
        <v>272</v>
      </c>
      <c r="C282" s="190">
        <f t="shared" si="94"/>
        <v>0</v>
      </c>
      <c r="D282" s="264"/>
      <c r="E282" s="705"/>
      <c r="F282" s="291">
        <f>E282+D282</f>
        <v>0</v>
      </c>
      <c r="G282" s="230"/>
      <c r="H282" s="45"/>
      <c r="I282" s="705">
        <f>H282+G282</f>
        <v>0</v>
      </c>
      <c r="J282" s="264"/>
      <c r="K282" s="45"/>
      <c r="L282" s="700">
        <f>K282+J282</f>
        <v>0</v>
      </c>
      <c r="M282" s="230"/>
      <c r="N282" s="45"/>
      <c r="O282" s="705">
        <f>N282+M282</f>
        <v>0</v>
      </c>
      <c r="P282" s="291"/>
      <c r="Q282" s="297"/>
    </row>
    <row r="283" spans="1:17" ht="24" hidden="1" x14ac:dyDescent="0.25">
      <c r="A283" s="94" t="s">
        <v>273</v>
      </c>
      <c r="B283" s="99" t="s">
        <v>274</v>
      </c>
      <c r="C283" s="189">
        <f t="shared" si="94"/>
        <v>0</v>
      </c>
      <c r="D283" s="263"/>
      <c r="E283" s="703"/>
      <c r="F283" s="290">
        <f>E283+D283</f>
        <v>0</v>
      </c>
      <c r="G283" s="220"/>
      <c r="H283" s="42"/>
      <c r="I283" s="703">
        <f>H283+G283</f>
        <v>0</v>
      </c>
      <c r="J283" s="263"/>
      <c r="K283" s="42"/>
      <c r="L283" s="699">
        <f>K283+J283</f>
        <v>0</v>
      </c>
      <c r="M283" s="220"/>
      <c r="N283" s="42"/>
      <c r="O283" s="703">
        <f>N283+M283</f>
        <v>0</v>
      </c>
      <c r="P283" s="290"/>
      <c r="Q283" s="297"/>
    </row>
    <row r="284" spans="1:17" ht="12.75" thickBot="1" x14ac:dyDescent="0.3">
      <c r="A284" s="110"/>
      <c r="B284" s="110" t="s">
        <v>275</v>
      </c>
      <c r="C284" s="205">
        <f t="shared" si="94"/>
        <v>153514</v>
      </c>
      <c r="D284" s="141">
        <f t="shared" ref="D284:O284" si="110">SUM(D281,D268,D229,D194,D186,D172,D74,D52)</f>
        <v>157867</v>
      </c>
      <c r="E284" s="278">
        <f t="shared" si="110"/>
        <v>-4353</v>
      </c>
      <c r="F284" s="901">
        <f t="shared" si="110"/>
        <v>153514</v>
      </c>
      <c r="G284" s="240">
        <f t="shared" si="110"/>
        <v>0</v>
      </c>
      <c r="H284" s="111">
        <f t="shared" si="110"/>
        <v>0</v>
      </c>
      <c r="I284" s="278">
        <f t="shared" si="110"/>
        <v>0</v>
      </c>
      <c r="J284" s="141">
        <f t="shared" si="110"/>
        <v>0</v>
      </c>
      <c r="K284" s="278">
        <f t="shared" si="110"/>
        <v>0</v>
      </c>
      <c r="L284" s="901">
        <f t="shared" si="110"/>
        <v>0</v>
      </c>
      <c r="M284" s="240">
        <f t="shared" si="110"/>
        <v>0</v>
      </c>
      <c r="N284" s="111">
        <f t="shared" si="110"/>
        <v>0</v>
      </c>
      <c r="O284" s="278">
        <f t="shared" si="110"/>
        <v>0</v>
      </c>
      <c r="P284" s="901"/>
      <c r="Q284" s="297"/>
    </row>
    <row r="285" spans="1:17" s="19" customFormat="1" ht="13.5" hidden="1" thickTop="1" thickBot="1" x14ac:dyDescent="0.3">
      <c r="A285" s="1283" t="s">
        <v>276</v>
      </c>
      <c r="B285" s="1284"/>
      <c r="C285" s="206">
        <f t="shared" si="94"/>
        <v>0</v>
      </c>
      <c r="D285" s="142">
        <f t="shared" ref="D285:N285" si="111">SUM(D24,D25,D41)-D50</f>
        <v>0</v>
      </c>
      <c r="E285" s="126">
        <f t="shared" si="111"/>
        <v>0</v>
      </c>
      <c r="F285" s="909">
        <f t="shared" si="111"/>
        <v>0</v>
      </c>
      <c r="G285" s="241">
        <f t="shared" si="111"/>
        <v>0</v>
      </c>
      <c r="H285" s="114">
        <f t="shared" si="111"/>
        <v>0</v>
      </c>
      <c r="I285" s="126">
        <f t="shared" si="111"/>
        <v>0</v>
      </c>
      <c r="J285" s="142">
        <f t="shared" si="111"/>
        <v>0</v>
      </c>
      <c r="K285" s="114">
        <f t="shared" si="111"/>
        <v>0</v>
      </c>
      <c r="L285" s="115">
        <f t="shared" si="111"/>
        <v>0</v>
      </c>
      <c r="M285" s="241">
        <f t="shared" si="111"/>
        <v>0</v>
      </c>
      <c r="N285" s="114">
        <f t="shared" si="111"/>
        <v>0</v>
      </c>
      <c r="O285" s="126">
        <f>O44-O50</f>
        <v>0</v>
      </c>
      <c r="P285" s="909"/>
      <c r="Q285" s="182"/>
    </row>
    <row r="286" spans="1:17" s="19" customFormat="1" ht="12.75" hidden="1" thickTop="1" x14ac:dyDescent="0.25">
      <c r="A286" s="1285" t="s">
        <v>277</v>
      </c>
      <c r="B286" s="1286"/>
      <c r="C286" s="207">
        <f t="shared" si="94"/>
        <v>0</v>
      </c>
      <c r="D286" s="143">
        <f t="shared" ref="D286:O286" si="112">SUM(D287,D288)-D295+D296</f>
        <v>0</v>
      </c>
      <c r="E286" s="113">
        <f t="shared" si="112"/>
        <v>0</v>
      </c>
      <c r="F286" s="910">
        <f t="shared" si="112"/>
        <v>0</v>
      </c>
      <c r="G286" s="242">
        <f t="shared" si="112"/>
        <v>0</v>
      </c>
      <c r="H286" s="103">
        <f t="shared" si="112"/>
        <v>0</v>
      </c>
      <c r="I286" s="113">
        <f t="shared" si="112"/>
        <v>0</v>
      </c>
      <c r="J286" s="143">
        <f t="shared" si="112"/>
        <v>0</v>
      </c>
      <c r="K286" s="103">
        <f t="shared" si="112"/>
        <v>0</v>
      </c>
      <c r="L286" s="109">
        <f t="shared" si="112"/>
        <v>0</v>
      </c>
      <c r="M286" s="242">
        <f t="shared" si="112"/>
        <v>0</v>
      </c>
      <c r="N286" s="103">
        <f t="shared" si="112"/>
        <v>0</v>
      </c>
      <c r="O286" s="113">
        <f t="shared" si="112"/>
        <v>0</v>
      </c>
      <c r="P286" s="910"/>
      <c r="Q286" s="182"/>
    </row>
    <row r="287" spans="1:17" s="19" customFormat="1" ht="13.5" hidden="1" thickTop="1" thickBot="1" x14ac:dyDescent="0.3">
      <c r="A287" s="63" t="s">
        <v>278</v>
      </c>
      <c r="B287" s="63" t="s">
        <v>279</v>
      </c>
      <c r="C287" s="197">
        <f t="shared" si="94"/>
        <v>0</v>
      </c>
      <c r="D287" s="134">
        <f t="shared" ref="D287:O287" si="113">D21-D281</f>
        <v>0</v>
      </c>
      <c r="E287" s="117">
        <f t="shared" si="113"/>
        <v>0</v>
      </c>
      <c r="F287" s="894">
        <f t="shared" si="113"/>
        <v>0</v>
      </c>
      <c r="G287" s="224">
        <f t="shared" si="113"/>
        <v>0</v>
      </c>
      <c r="H287" s="64">
        <f t="shared" si="113"/>
        <v>0</v>
      </c>
      <c r="I287" s="117">
        <f t="shared" si="113"/>
        <v>0</v>
      </c>
      <c r="J287" s="134">
        <f t="shared" si="113"/>
        <v>0</v>
      </c>
      <c r="K287" s="64">
        <f t="shared" si="113"/>
        <v>0</v>
      </c>
      <c r="L287" s="169">
        <f t="shared" si="113"/>
        <v>0</v>
      </c>
      <c r="M287" s="224">
        <f t="shared" si="113"/>
        <v>0</v>
      </c>
      <c r="N287" s="64">
        <f t="shared" si="113"/>
        <v>0</v>
      </c>
      <c r="O287" s="117">
        <f t="shared" si="113"/>
        <v>0</v>
      </c>
      <c r="P287" s="894"/>
      <c r="Q287" s="182"/>
    </row>
    <row r="288" spans="1:17" s="19" customFormat="1" ht="12.75" hidden="1" thickTop="1" x14ac:dyDescent="0.25">
      <c r="A288" s="116" t="s">
        <v>280</v>
      </c>
      <c r="B288" s="116" t="s">
        <v>281</v>
      </c>
      <c r="C288" s="207">
        <f t="shared" si="94"/>
        <v>0</v>
      </c>
      <c r="D288" s="143">
        <f t="shared" ref="D288:O288" si="114">SUM(D289,D291,D293)-SUM(D290,D292,D294)</f>
        <v>0</v>
      </c>
      <c r="E288" s="113">
        <f t="shared" si="114"/>
        <v>0</v>
      </c>
      <c r="F288" s="910">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910"/>
      <c r="Q288" s="182"/>
    </row>
    <row r="289" spans="1:17" ht="12.75" hidden="1" thickTop="1" x14ac:dyDescent="0.25">
      <c r="A289" s="100" t="s">
        <v>282</v>
      </c>
      <c r="B289" s="60" t="s">
        <v>283</v>
      </c>
      <c r="C289" s="191">
        <f t="shared" si="94"/>
        <v>0</v>
      </c>
      <c r="D289" s="256"/>
      <c r="E289" s="712"/>
      <c r="F289" s="295">
        <f t="shared" ref="F289:F296" si="115">E289+D289</f>
        <v>0</v>
      </c>
      <c r="G289" s="239"/>
      <c r="H289" s="49"/>
      <c r="I289" s="712">
        <f t="shared" ref="I289:I296" si="116">H289+G289</f>
        <v>0</v>
      </c>
      <c r="J289" s="256"/>
      <c r="K289" s="49"/>
      <c r="L289" s="701">
        <f t="shared" ref="L289:L296" si="117">K289+J289</f>
        <v>0</v>
      </c>
      <c r="M289" s="239"/>
      <c r="N289" s="49"/>
      <c r="O289" s="712">
        <f t="shared" ref="O289:O296" si="118">N289+M289</f>
        <v>0</v>
      </c>
      <c r="P289" s="295"/>
      <c r="Q289" s="297"/>
    </row>
    <row r="290" spans="1:17" ht="24.75" hidden="1" thickTop="1" x14ac:dyDescent="0.25">
      <c r="A290" s="94" t="s">
        <v>284</v>
      </c>
      <c r="B290" s="29" t="s">
        <v>285</v>
      </c>
      <c r="C290" s="190">
        <f t="shared" si="94"/>
        <v>0</v>
      </c>
      <c r="D290" s="264"/>
      <c r="E290" s="705"/>
      <c r="F290" s="291">
        <f t="shared" si="115"/>
        <v>0</v>
      </c>
      <c r="G290" s="230"/>
      <c r="H290" s="45"/>
      <c r="I290" s="705">
        <f t="shared" si="116"/>
        <v>0</v>
      </c>
      <c r="J290" s="264"/>
      <c r="K290" s="45"/>
      <c r="L290" s="700">
        <f t="shared" si="117"/>
        <v>0</v>
      </c>
      <c r="M290" s="230"/>
      <c r="N290" s="45"/>
      <c r="O290" s="705">
        <f t="shared" si="118"/>
        <v>0</v>
      </c>
      <c r="P290" s="291"/>
      <c r="Q290" s="297"/>
    </row>
    <row r="291" spans="1:17" ht="12.75" hidden="1" thickTop="1" x14ac:dyDescent="0.25">
      <c r="A291" s="94" t="s">
        <v>286</v>
      </c>
      <c r="B291" s="29" t="s">
        <v>287</v>
      </c>
      <c r="C291" s="190">
        <f t="shared" si="94"/>
        <v>0</v>
      </c>
      <c r="D291" s="264"/>
      <c r="E291" s="705"/>
      <c r="F291" s="291">
        <f t="shared" si="115"/>
        <v>0</v>
      </c>
      <c r="G291" s="230"/>
      <c r="H291" s="45"/>
      <c r="I291" s="705">
        <f t="shared" si="116"/>
        <v>0</v>
      </c>
      <c r="J291" s="264"/>
      <c r="K291" s="45"/>
      <c r="L291" s="700">
        <f t="shared" si="117"/>
        <v>0</v>
      </c>
      <c r="M291" s="230"/>
      <c r="N291" s="45"/>
      <c r="O291" s="705">
        <f t="shared" si="118"/>
        <v>0</v>
      </c>
      <c r="P291" s="291"/>
      <c r="Q291" s="297"/>
    </row>
    <row r="292" spans="1:17" ht="24.75" hidden="1" thickTop="1" x14ac:dyDescent="0.25">
      <c r="A292" s="94" t="s">
        <v>288</v>
      </c>
      <c r="B292" s="29" t="s">
        <v>289</v>
      </c>
      <c r="C292" s="190">
        <f t="shared" si="94"/>
        <v>0</v>
      </c>
      <c r="D292" s="264"/>
      <c r="E292" s="705"/>
      <c r="F292" s="291">
        <f t="shared" si="115"/>
        <v>0</v>
      </c>
      <c r="G292" s="230"/>
      <c r="H292" s="45"/>
      <c r="I292" s="705">
        <f t="shared" si="116"/>
        <v>0</v>
      </c>
      <c r="J292" s="264"/>
      <c r="K292" s="45"/>
      <c r="L292" s="700">
        <f t="shared" si="117"/>
        <v>0</v>
      </c>
      <c r="M292" s="230"/>
      <c r="N292" s="45"/>
      <c r="O292" s="705">
        <f t="shared" si="118"/>
        <v>0</v>
      </c>
      <c r="P292" s="291"/>
      <c r="Q292" s="297"/>
    </row>
    <row r="293" spans="1:17" ht="12.75" hidden="1" thickTop="1" x14ac:dyDescent="0.25">
      <c r="A293" s="94" t="s">
        <v>290</v>
      </c>
      <c r="B293" s="29" t="s">
        <v>291</v>
      </c>
      <c r="C293" s="190">
        <f t="shared" si="94"/>
        <v>0</v>
      </c>
      <c r="D293" s="264"/>
      <c r="E293" s="705"/>
      <c r="F293" s="291">
        <f t="shared" si="115"/>
        <v>0</v>
      </c>
      <c r="G293" s="230"/>
      <c r="H293" s="45"/>
      <c r="I293" s="705">
        <f t="shared" si="116"/>
        <v>0</v>
      </c>
      <c r="J293" s="264"/>
      <c r="K293" s="45"/>
      <c r="L293" s="700">
        <f t="shared" si="117"/>
        <v>0</v>
      </c>
      <c r="M293" s="230"/>
      <c r="N293" s="45"/>
      <c r="O293" s="705">
        <f t="shared" si="118"/>
        <v>0</v>
      </c>
      <c r="P293" s="291"/>
      <c r="Q293" s="297"/>
    </row>
    <row r="294" spans="1:17" ht="24.75" hidden="1" thickTop="1" x14ac:dyDescent="0.25">
      <c r="A294" s="101" t="s">
        <v>292</v>
      </c>
      <c r="B294" s="102" t="s">
        <v>293</v>
      </c>
      <c r="C294" s="201">
        <f t="shared" si="94"/>
        <v>0</v>
      </c>
      <c r="D294" s="265"/>
      <c r="E294" s="711"/>
      <c r="F294" s="294">
        <f t="shared" si="115"/>
        <v>0</v>
      </c>
      <c r="G294" s="235"/>
      <c r="H294" s="84"/>
      <c r="I294" s="711">
        <f t="shared" si="116"/>
        <v>0</v>
      </c>
      <c r="J294" s="265"/>
      <c r="K294" s="84"/>
      <c r="L294" s="710">
        <f t="shared" si="117"/>
        <v>0</v>
      </c>
      <c r="M294" s="235"/>
      <c r="N294" s="84"/>
      <c r="O294" s="711">
        <f t="shared" si="118"/>
        <v>0</v>
      </c>
      <c r="P294" s="294"/>
      <c r="Q294" s="297"/>
    </row>
    <row r="295" spans="1:17" s="19" customFormat="1" ht="13.5" hidden="1" thickTop="1" thickBot="1" x14ac:dyDescent="0.3">
      <c r="A295" s="118" t="s">
        <v>294</v>
      </c>
      <c r="B295" s="118" t="s">
        <v>295</v>
      </c>
      <c r="C295" s="206">
        <f t="shared" si="94"/>
        <v>0</v>
      </c>
      <c r="D295" s="267"/>
      <c r="E295" s="714"/>
      <c r="F295" s="296">
        <f t="shared" si="115"/>
        <v>0</v>
      </c>
      <c r="G295" s="243"/>
      <c r="H295" s="119"/>
      <c r="I295" s="714">
        <f t="shared" si="116"/>
        <v>0</v>
      </c>
      <c r="J295" s="267"/>
      <c r="K295" s="119"/>
      <c r="L295" s="713">
        <f t="shared" si="117"/>
        <v>0</v>
      </c>
      <c r="M295" s="243"/>
      <c r="N295" s="119"/>
      <c r="O295" s="714">
        <f t="shared" si="118"/>
        <v>0</v>
      </c>
      <c r="P295" s="296"/>
      <c r="Q295" s="182"/>
    </row>
    <row r="296" spans="1:17" s="19" customFormat="1" ht="48.75" hidden="1" thickTop="1" x14ac:dyDescent="0.25">
      <c r="A296" s="116" t="s">
        <v>296</v>
      </c>
      <c r="B296" s="104" t="s">
        <v>297</v>
      </c>
      <c r="C296" s="207">
        <f t="shared" si="94"/>
        <v>0</v>
      </c>
      <c r="D296" s="268"/>
      <c r="E296" s="1253"/>
      <c r="F296" s="293">
        <f t="shared" si="115"/>
        <v>0</v>
      </c>
      <c r="G296" s="234"/>
      <c r="H296" s="80"/>
      <c r="I296" s="709">
        <f t="shared" si="116"/>
        <v>0</v>
      </c>
      <c r="J296" s="248"/>
      <c r="K296" s="80"/>
      <c r="L296" s="708">
        <f t="shared" si="117"/>
        <v>0</v>
      </c>
      <c r="M296" s="234"/>
      <c r="N296" s="80"/>
      <c r="O296" s="709">
        <f t="shared" si="11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8uDQAYrntxh2rZWD7aa4up/jqs69gSOH6TfqSQTxZ8xSYxe/DTvypAhgX673bcuSaGYKRNSjznLjDIz4q2hUyg==" saltValue="NPHGGWj2wxpLSmX65cpjuQ==" spinCount="100000" sheet="1" objects="1" scenarios="1" formatCells="0" formatColumns="0" formatRows="0"/>
  <autoFilter ref="A18:P296">
    <filterColumn colId="2">
      <filters>
        <filter val="244 324"/>
      </filters>
    </filterColumn>
  </autoFilter>
  <mergeCells count="32">
    <mergeCell ref="A285:B285"/>
    <mergeCell ref="A286:B286"/>
    <mergeCell ref="I16:I17"/>
    <mergeCell ref="J16:J17"/>
    <mergeCell ref="K16:K17"/>
    <mergeCell ref="A15:A17"/>
    <mergeCell ref="B15:B17"/>
    <mergeCell ref="C15:O15"/>
    <mergeCell ref="C16:C17"/>
    <mergeCell ref="A1:O1"/>
    <mergeCell ref="A2:P2"/>
    <mergeCell ref="C3:P3"/>
    <mergeCell ref="C4:P4"/>
    <mergeCell ref="C5:P5"/>
    <mergeCell ref="C11:P11"/>
    <mergeCell ref="P16:P17"/>
    <mergeCell ref="L16:L17"/>
    <mergeCell ref="M16:M17"/>
    <mergeCell ref="N16:N17"/>
    <mergeCell ref="C12:P12"/>
    <mergeCell ref="D16:D17"/>
    <mergeCell ref="E16:E17"/>
    <mergeCell ref="F16:F17"/>
    <mergeCell ref="G16:G17"/>
    <mergeCell ref="H16:H17"/>
    <mergeCell ref="O16:O17"/>
    <mergeCell ref="C13:P13"/>
    <mergeCell ref="C6:P6"/>
    <mergeCell ref="C7:P7"/>
    <mergeCell ref="C8:P8"/>
    <mergeCell ref="C9:P9"/>
    <mergeCell ref="C10:P1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68.pielikums Jūrmalas pilsētas domes
2017.gada 9.jūnija saistošajiem noteikumiem Nr.21
(protokols Nr.10, 2.punkts)</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S6" sqref="S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1005</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1004</v>
      </c>
      <c r="D3" s="1318"/>
      <c r="E3" s="1318"/>
      <c r="F3" s="1318"/>
      <c r="G3" s="1318"/>
      <c r="H3" s="1318"/>
      <c r="I3" s="1318"/>
      <c r="J3" s="1318"/>
      <c r="K3" s="1318"/>
      <c r="L3" s="1318"/>
      <c r="M3" s="1318"/>
      <c r="N3" s="1318"/>
      <c r="O3" s="1318"/>
      <c r="P3" s="1319"/>
      <c r="Q3" s="297"/>
    </row>
    <row r="4" spans="1:17" ht="12.75" customHeight="1" x14ac:dyDescent="0.25">
      <c r="A4" s="4" t="s">
        <v>1</v>
      </c>
      <c r="B4" s="5"/>
      <c r="C4" s="1318" t="s">
        <v>1003</v>
      </c>
      <c r="D4" s="1318"/>
      <c r="E4" s="1318"/>
      <c r="F4" s="1318"/>
      <c r="G4" s="1318"/>
      <c r="H4" s="1318"/>
      <c r="I4" s="1318"/>
      <c r="J4" s="1318"/>
      <c r="K4" s="1318"/>
      <c r="L4" s="1318"/>
      <c r="M4" s="1318"/>
      <c r="N4" s="1318"/>
      <c r="O4" s="1318"/>
      <c r="P4" s="1319"/>
      <c r="Q4" s="297"/>
    </row>
    <row r="5" spans="1:17" ht="12.75" customHeight="1" x14ac:dyDescent="0.25">
      <c r="A5" s="2" t="s">
        <v>2</v>
      </c>
      <c r="B5" s="3"/>
      <c r="C5" s="1293" t="s">
        <v>1002</v>
      </c>
      <c r="D5" s="1293"/>
      <c r="E5" s="1293"/>
      <c r="F5" s="1293"/>
      <c r="G5" s="1293"/>
      <c r="H5" s="1293"/>
      <c r="I5" s="1293"/>
      <c r="J5" s="1293"/>
      <c r="K5" s="1293"/>
      <c r="L5" s="1293"/>
      <c r="M5" s="1293"/>
      <c r="N5" s="1293"/>
      <c r="O5" s="1293"/>
      <c r="P5" s="1294"/>
      <c r="Q5" s="297"/>
    </row>
    <row r="6" spans="1:17" ht="12.75" customHeight="1" x14ac:dyDescent="0.25">
      <c r="A6" s="2" t="s">
        <v>3</v>
      </c>
      <c r="B6" s="3"/>
      <c r="C6" s="1293" t="s">
        <v>1001</v>
      </c>
      <c r="D6" s="1293"/>
      <c r="E6" s="1293"/>
      <c r="F6" s="1293"/>
      <c r="G6" s="1293"/>
      <c r="H6" s="1293"/>
      <c r="I6" s="1293"/>
      <c r="J6" s="1293"/>
      <c r="K6" s="1293"/>
      <c r="L6" s="1293"/>
      <c r="M6" s="1293"/>
      <c r="N6" s="1293"/>
      <c r="O6" s="1293"/>
      <c r="P6" s="1294"/>
      <c r="Q6" s="297"/>
    </row>
    <row r="7" spans="1:17" ht="25.5" customHeight="1" x14ac:dyDescent="0.25">
      <c r="A7" s="2" t="s">
        <v>4</v>
      </c>
      <c r="B7" s="3"/>
      <c r="C7" s="1318" t="s">
        <v>1000</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t="s">
        <v>999</v>
      </c>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147004</v>
      </c>
      <c r="D20" s="128">
        <f>SUM(D21,D24,D25,D41,D42)</f>
        <v>147004</v>
      </c>
      <c r="E20" s="269">
        <f>SUM(E21,E24,E25,E41,E42)</f>
        <v>0</v>
      </c>
      <c r="F20" s="888">
        <f>SUM(F21,F24,F25,F41,F42)</f>
        <v>147004</v>
      </c>
      <c r="G20" s="210">
        <f>SUM(G21,G24,G42)</f>
        <v>0</v>
      </c>
      <c r="H20" s="269">
        <f>SUM(H21,H24,H42)</f>
        <v>0</v>
      </c>
      <c r="I20" s="888">
        <f>SUM(I21,I24,I42)</f>
        <v>0</v>
      </c>
      <c r="J20" s="128">
        <f>SUM(J21,J26,J42)</f>
        <v>0</v>
      </c>
      <c r="K20" s="22">
        <f>SUM(K21,K26,K42)</f>
        <v>0</v>
      </c>
      <c r="L20" s="161">
        <f>SUM(L21,L26,L42)</f>
        <v>0</v>
      </c>
      <c r="M20" s="210">
        <f>SUM(M21,M44)</f>
        <v>0</v>
      </c>
      <c r="N20" s="22">
        <f>SUM(N21,N44)</f>
        <v>0</v>
      </c>
      <c r="O20" s="269">
        <f>SUM(O21,O44)</f>
        <v>0</v>
      </c>
      <c r="P20" s="302"/>
      <c r="Q20" s="182"/>
    </row>
    <row r="21" spans="1:17" ht="12.75" hidden="1" thickTop="1" x14ac:dyDescent="0.25">
      <c r="A21" s="23"/>
      <c r="B21" s="24" t="s">
        <v>21</v>
      </c>
      <c r="C21" s="184">
        <f>SUM(F21,I21,L21,O21)</f>
        <v>0</v>
      </c>
      <c r="D21" s="129">
        <f t="shared" ref="D21:O21" si="0">SUM(D22:D23)</f>
        <v>0</v>
      </c>
      <c r="E21" s="25">
        <f t="shared" si="0"/>
        <v>0</v>
      </c>
      <c r="F21" s="162">
        <f t="shared" si="0"/>
        <v>0</v>
      </c>
      <c r="G21" s="211">
        <f t="shared" si="0"/>
        <v>0</v>
      </c>
      <c r="H21" s="25">
        <f t="shared" si="0"/>
        <v>0</v>
      </c>
      <c r="I21" s="270">
        <f t="shared" si="0"/>
        <v>0</v>
      </c>
      <c r="J21" s="129">
        <f t="shared" si="0"/>
        <v>0</v>
      </c>
      <c r="K21" s="25">
        <f t="shared" si="0"/>
        <v>0</v>
      </c>
      <c r="L21" s="162">
        <f t="shared" si="0"/>
        <v>0</v>
      </c>
      <c r="M21" s="211">
        <f t="shared" si="0"/>
        <v>0</v>
      </c>
      <c r="N21" s="25">
        <f t="shared" si="0"/>
        <v>0</v>
      </c>
      <c r="O21" s="270">
        <f t="shared" si="0"/>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ht="12.75" hidden="1" thickTop="1" x14ac:dyDescent="0.25">
      <c r="A23" s="29"/>
      <c r="B23" s="30" t="s">
        <v>23</v>
      </c>
      <c r="C23" s="186">
        <f>SUM(F23,I23,L23,O23)</f>
        <v>0</v>
      </c>
      <c r="D23" s="246"/>
      <c r="E23" s="31"/>
      <c r="F23" s="326">
        <f>D23+E23</f>
        <v>0</v>
      </c>
      <c r="G23" s="213"/>
      <c r="H23" s="31"/>
      <c r="I23" s="146">
        <f>G23+H23</f>
        <v>0</v>
      </c>
      <c r="J23" s="246"/>
      <c r="K23" s="31"/>
      <c r="L23" s="326">
        <f>J23+K23</f>
        <v>0</v>
      </c>
      <c r="M23" s="213"/>
      <c r="N23" s="31"/>
      <c r="O23" s="146">
        <f>M23+N23</f>
        <v>0</v>
      </c>
      <c r="P23" s="368"/>
      <c r="Q23" s="297"/>
    </row>
    <row r="24" spans="1:17" s="19" customFormat="1" ht="25.5" thickTop="1" thickBot="1" x14ac:dyDescent="0.3">
      <c r="A24" s="32">
        <v>19300</v>
      </c>
      <c r="B24" s="32" t="s">
        <v>24</v>
      </c>
      <c r="C24" s="187">
        <f>SUM(F24,I24)</f>
        <v>147004</v>
      </c>
      <c r="D24" s="247">
        <v>3204</v>
      </c>
      <c r="E24" s="697">
        <v>143800</v>
      </c>
      <c r="F24" s="889">
        <f>D24+E24</f>
        <v>147004</v>
      </c>
      <c r="G24" s="214"/>
      <c r="H24" s="697"/>
      <c r="I24" s="889">
        <f>G24+H24</f>
        <v>0</v>
      </c>
      <c r="J24" s="286" t="s">
        <v>25</v>
      </c>
      <c r="K24" s="34" t="s">
        <v>25</v>
      </c>
      <c r="L24" s="163" t="s">
        <v>25</v>
      </c>
      <c r="M24" s="279" t="s">
        <v>25</v>
      </c>
      <c r="N24" s="147" t="s">
        <v>25</v>
      </c>
      <c r="O24" s="147" t="s">
        <v>25</v>
      </c>
      <c r="P24" s="380"/>
      <c r="Q24" s="182"/>
    </row>
    <row r="25" spans="1:17" s="19" customFormat="1" ht="24.75" hidden="1" thickTop="1" x14ac:dyDescent="0.25">
      <c r="A25" s="121">
        <v>18630</v>
      </c>
      <c r="B25" s="35" t="s">
        <v>26</v>
      </c>
      <c r="C25" s="188">
        <f>SUM(F25)</f>
        <v>0</v>
      </c>
      <c r="D25" s="248">
        <v>143800</v>
      </c>
      <c r="E25" s="80">
        <v>-143800</v>
      </c>
      <c r="F25" s="328">
        <f>D25+E25</f>
        <v>0</v>
      </c>
      <c r="G25" s="215" t="s">
        <v>25</v>
      </c>
      <c r="H25" s="37" t="s">
        <v>25</v>
      </c>
      <c r="I25" s="122" t="s">
        <v>25</v>
      </c>
      <c r="J25" s="249" t="s">
        <v>25</v>
      </c>
      <c r="K25" s="37" t="s">
        <v>25</v>
      </c>
      <c r="L25" s="164" t="s">
        <v>25</v>
      </c>
      <c r="M25" s="280" t="s">
        <v>25</v>
      </c>
      <c r="N25" s="122" t="s">
        <v>25</v>
      </c>
      <c r="O25" s="122" t="s">
        <v>25</v>
      </c>
      <c r="P25" s="764"/>
      <c r="Q25" s="182"/>
    </row>
    <row r="26" spans="1:17" s="19" customFormat="1" ht="36.75" hidden="1" thickTop="1" x14ac:dyDescent="0.25">
      <c r="A26" s="35">
        <v>21300</v>
      </c>
      <c r="B26" s="35" t="s">
        <v>27</v>
      </c>
      <c r="C26" s="188">
        <f t="shared" ref="C26:C40" si="1">SUM(L26)</f>
        <v>0</v>
      </c>
      <c r="D26" s="249" t="s">
        <v>25</v>
      </c>
      <c r="E26" s="37" t="s">
        <v>25</v>
      </c>
      <c r="F26" s="164" t="s">
        <v>25</v>
      </c>
      <c r="G26" s="215" t="s">
        <v>25</v>
      </c>
      <c r="H26" s="37" t="s">
        <v>25</v>
      </c>
      <c r="I26" s="122" t="s">
        <v>25</v>
      </c>
      <c r="J26" s="130">
        <f>SUM(J27,J31,J33,J36)</f>
        <v>0</v>
      </c>
      <c r="K26" s="38">
        <f>SUM(K27,K31,K33,K36)</f>
        <v>0</v>
      </c>
      <c r="L26" s="175">
        <f>SUM(L27,L31,L33,L36)</f>
        <v>0</v>
      </c>
      <c r="M26" s="280" t="s">
        <v>25</v>
      </c>
      <c r="N26" s="122" t="s">
        <v>25</v>
      </c>
      <c r="O26" s="122" t="s">
        <v>25</v>
      </c>
      <c r="P26" s="304"/>
      <c r="Q26" s="182"/>
    </row>
    <row r="27" spans="1:17" s="19" customFormat="1" ht="24.75" hidden="1" thickTop="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t="12.75" hidden="1" thickTop="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t="12.75" hidden="1" thickTop="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75" hidden="1" thickTop="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36.75" hidden="1" thickTop="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75" hidden="1" thickTop="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t="12.75" hidden="1" thickTop="1" x14ac:dyDescent="0.25">
      <c r="A33" s="39">
        <v>21380</v>
      </c>
      <c r="B33" s="35" t="s">
        <v>34</v>
      </c>
      <c r="C33" s="188">
        <f t="shared" si="1"/>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c r="Q33" s="182"/>
    </row>
    <row r="34" spans="1:17" ht="12.75" hidden="1" thickTop="1" x14ac:dyDescent="0.25">
      <c r="A34" s="27">
        <v>21381</v>
      </c>
      <c r="B34" s="40" t="s">
        <v>35</v>
      </c>
      <c r="C34" s="189">
        <f t="shared" si="1"/>
        <v>0</v>
      </c>
      <c r="D34" s="250" t="s">
        <v>25</v>
      </c>
      <c r="E34" s="41" t="s">
        <v>25</v>
      </c>
      <c r="F34" s="165" t="s">
        <v>25</v>
      </c>
      <c r="G34" s="216" t="s">
        <v>25</v>
      </c>
      <c r="H34" s="41" t="s">
        <v>25</v>
      </c>
      <c r="I34" s="148" t="s">
        <v>25</v>
      </c>
      <c r="J34" s="564"/>
      <c r="K34" s="320"/>
      <c r="L34" s="176">
        <f>J34+K34</f>
        <v>0</v>
      </c>
      <c r="M34" s="281" t="s">
        <v>25</v>
      </c>
      <c r="N34" s="148" t="s">
        <v>25</v>
      </c>
      <c r="O34" s="148" t="s">
        <v>25</v>
      </c>
      <c r="P34" s="305"/>
      <c r="Q34" s="297"/>
    </row>
    <row r="35" spans="1:17" ht="24.75" hidden="1" thickTop="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75" hidden="1" thickTop="1" x14ac:dyDescent="0.25">
      <c r="A36" s="39">
        <v>21390</v>
      </c>
      <c r="B36" s="35" t="s">
        <v>37</v>
      </c>
      <c r="C36" s="188">
        <f t="shared" si="1"/>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304"/>
      <c r="Q36" s="182"/>
    </row>
    <row r="37" spans="1:17" ht="24.75" hidden="1" thickTop="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t="12.75" hidden="1" thickTop="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t="12.75" hidden="1" thickTop="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75" hidden="1" thickTop="1" x14ac:dyDescent="0.25">
      <c r="A40" s="30">
        <v>21399</v>
      </c>
      <c r="B40" s="43" t="s">
        <v>41</v>
      </c>
      <c r="C40" s="190">
        <f t="shared" si="1"/>
        <v>0</v>
      </c>
      <c r="D40" s="251" t="s">
        <v>25</v>
      </c>
      <c r="E40" s="44" t="s">
        <v>25</v>
      </c>
      <c r="F40" s="166" t="s">
        <v>25</v>
      </c>
      <c r="G40" s="217" t="s">
        <v>25</v>
      </c>
      <c r="H40" s="44" t="s">
        <v>25</v>
      </c>
      <c r="I40" s="149" t="s">
        <v>25</v>
      </c>
      <c r="J40" s="565"/>
      <c r="K40" s="321"/>
      <c r="L40" s="95">
        <f>J40+K40</f>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75" hidden="1" thickTop="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t="24.75" hidden="1" thickTop="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75" hidden="1" thickTop="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75" hidden="1" thickTop="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ht="12.75" thickTop="1"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147004</v>
      </c>
      <c r="D49" s="134">
        <f t="shared" ref="D49:O49" si="4">SUM(D50,D281)</f>
        <v>147004</v>
      </c>
      <c r="E49" s="117">
        <f t="shared" si="4"/>
        <v>0</v>
      </c>
      <c r="F49" s="894">
        <f t="shared" si="4"/>
        <v>147004</v>
      </c>
      <c r="G49" s="224">
        <f t="shared" si="4"/>
        <v>0</v>
      </c>
      <c r="H49" s="117">
        <f t="shared" si="4"/>
        <v>0</v>
      </c>
      <c r="I49" s="894">
        <f t="shared" si="4"/>
        <v>0</v>
      </c>
      <c r="J49" s="134">
        <f t="shared" si="4"/>
        <v>0</v>
      </c>
      <c r="K49" s="64">
        <f t="shared" si="4"/>
        <v>0</v>
      </c>
      <c r="L49" s="169">
        <f t="shared" si="4"/>
        <v>0</v>
      </c>
      <c r="M49" s="224">
        <f t="shared" si="4"/>
        <v>0</v>
      </c>
      <c r="N49" s="64">
        <f t="shared" si="4"/>
        <v>0</v>
      </c>
      <c r="O49" s="117">
        <f t="shared" si="4"/>
        <v>0</v>
      </c>
      <c r="P49" s="310"/>
      <c r="Q49" s="182"/>
    </row>
    <row r="50" spans="1:17" s="19" customFormat="1" ht="36.75" thickTop="1" x14ac:dyDescent="0.25">
      <c r="A50" s="65"/>
      <c r="B50" s="66" t="s">
        <v>50</v>
      </c>
      <c r="C50" s="198">
        <f t="shared" si="3"/>
        <v>147004</v>
      </c>
      <c r="D50" s="135">
        <f t="shared" ref="D50:O50" si="5">SUM(D51,D193)</f>
        <v>147004</v>
      </c>
      <c r="E50" s="274">
        <f t="shared" si="5"/>
        <v>0</v>
      </c>
      <c r="F50" s="895">
        <f t="shared" si="5"/>
        <v>147004</v>
      </c>
      <c r="G50" s="225">
        <f t="shared" si="5"/>
        <v>0</v>
      </c>
      <c r="H50" s="274">
        <f t="shared" si="5"/>
        <v>0</v>
      </c>
      <c r="I50" s="895">
        <f t="shared" si="5"/>
        <v>0</v>
      </c>
      <c r="J50" s="135">
        <f t="shared" si="5"/>
        <v>0</v>
      </c>
      <c r="K50" s="67">
        <f t="shared" si="5"/>
        <v>0</v>
      </c>
      <c r="L50" s="170">
        <f t="shared" si="5"/>
        <v>0</v>
      </c>
      <c r="M50" s="225">
        <f t="shared" si="5"/>
        <v>0</v>
      </c>
      <c r="N50" s="67">
        <f t="shared" si="5"/>
        <v>0</v>
      </c>
      <c r="O50" s="274">
        <f t="shared" si="5"/>
        <v>0</v>
      </c>
      <c r="P50" s="311"/>
      <c r="Q50" s="182"/>
    </row>
    <row r="51" spans="1:17" s="19" customFormat="1" ht="24" x14ac:dyDescent="0.25">
      <c r="A51" s="68"/>
      <c r="B51" s="16" t="s">
        <v>51</v>
      </c>
      <c r="C51" s="199">
        <f t="shared" si="3"/>
        <v>147004</v>
      </c>
      <c r="D51" s="136">
        <f t="shared" ref="D51:O51" si="6">SUM(D52,D74,D172,D186)</f>
        <v>147004</v>
      </c>
      <c r="E51" s="275">
        <f t="shared" si="6"/>
        <v>0</v>
      </c>
      <c r="F51" s="896">
        <f t="shared" si="6"/>
        <v>147004</v>
      </c>
      <c r="G51" s="226">
        <f t="shared" si="6"/>
        <v>0</v>
      </c>
      <c r="H51" s="275">
        <f t="shared" si="6"/>
        <v>0</v>
      </c>
      <c r="I51" s="896">
        <f t="shared" si="6"/>
        <v>0</v>
      </c>
      <c r="J51" s="136">
        <f t="shared" si="6"/>
        <v>0</v>
      </c>
      <c r="K51" s="69">
        <f t="shared" si="6"/>
        <v>0</v>
      </c>
      <c r="L51" s="171">
        <f t="shared" si="6"/>
        <v>0</v>
      </c>
      <c r="M51" s="226">
        <f t="shared" si="6"/>
        <v>0</v>
      </c>
      <c r="N51" s="69">
        <f t="shared" si="6"/>
        <v>0</v>
      </c>
      <c r="O51" s="275">
        <f t="shared" si="6"/>
        <v>0</v>
      </c>
      <c r="P51" s="312"/>
      <c r="Q51" s="182"/>
    </row>
    <row r="52" spans="1:17" s="19" customFormat="1" x14ac:dyDescent="0.25">
      <c r="A52" s="70">
        <v>1000</v>
      </c>
      <c r="B52" s="70" t="s">
        <v>52</v>
      </c>
      <c r="C52" s="200">
        <f t="shared" si="3"/>
        <v>15284</v>
      </c>
      <c r="D52" s="137">
        <f t="shared" ref="D52:O52" si="7">SUM(D53,D66)</f>
        <v>15284</v>
      </c>
      <c r="E52" s="125">
        <f t="shared" si="7"/>
        <v>0</v>
      </c>
      <c r="F52" s="897">
        <f t="shared" si="7"/>
        <v>15284</v>
      </c>
      <c r="G52" s="227">
        <f t="shared" si="7"/>
        <v>0</v>
      </c>
      <c r="H52" s="125">
        <f t="shared" si="7"/>
        <v>0</v>
      </c>
      <c r="I52" s="897">
        <f t="shared" si="7"/>
        <v>0</v>
      </c>
      <c r="J52" s="137">
        <f t="shared" si="7"/>
        <v>0</v>
      </c>
      <c r="K52" s="71">
        <f t="shared" si="7"/>
        <v>0</v>
      </c>
      <c r="L52" s="172">
        <f t="shared" si="7"/>
        <v>0</v>
      </c>
      <c r="M52" s="227">
        <f t="shared" si="7"/>
        <v>0</v>
      </c>
      <c r="N52" s="71">
        <f t="shared" si="7"/>
        <v>0</v>
      </c>
      <c r="O52" s="125">
        <f t="shared" si="7"/>
        <v>0</v>
      </c>
      <c r="P52" s="313"/>
      <c r="Q52" s="182"/>
    </row>
    <row r="53" spans="1:17" ht="11.25" customHeight="1" x14ac:dyDescent="0.25">
      <c r="A53" s="35">
        <v>1100</v>
      </c>
      <c r="B53" s="72" t="s">
        <v>53</v>
      </c>
      <c r="C53" s="188">
        <f t="shared" si="3"/>
        <v>12366</v>
      </c>
      <c r="D53" s="130">
        <f t="shared" ref="D53:O53" si="8">SUM(D54,D57,D65)</f>
        <v>12366</v>
      </c>
      <c r="E53" s="123">
        <f t="shared" si="8"/>
        <v>0</v>
      </c>
      <c r="F53" s="898">
        <f t="shared" si="8"/>
        <v>12366</v>
      </c>
      <c r="G53" s="228">
        <f t="shared" si="8"/>
        <v>0</v>
      </c>
      <c r="H53" s="123">
        <f t="shared" si="8"/>
        <v>0</v>
      </c>
      <c r="I53" s="898">
        <f t="shared" si="8"/>
        <v>0</v>
      </c>
      <c r="J53" s="130">
        <f t="shared" si="8"/>
        <v>0</v>
      </c>
      <c r="K53" s="38">
        <f t="shared" si="8"/>
        <v>0</v>
      </c>
      <c r="L53" s="175">
        <f t="shared" si="8"/>
        <v>0</v>
      </c>
      <c r="M53" s="228">
        <f t="shared" si="8"/>
        <v>0</v>
      </c>
      <c r="N53" s="38">
        <f t="shared" si="8"/>
        <v>0</v>
      </c>
      <c r="O53" s="123">
        <f t="shared" si="8"/>
        <v>0</v>
      </c>
      <c r="P53" s="314"/>
      <c r="Q53" s="297"/>
    </row>
    <row r="54" spans="1:17" hidden="1" x14ac:dyDescent="0.25">
      <c r="A54" s="73">
        <v>1110</v>
      </c>
      <c r="B54" s="58" t="s">
        <v>54</v>
      </c>
      <c r="C54" s="195">
        <f t="shared" si="3"/>
        <v>0</v>
      </c>
      <c r="D54" s="86">
        <f t="shared" ref="D54:O54" si="9">SUM(D55:D56)</f>
        <v>0</v>
      </c>
      <c r="E54" s="74">
        <f t="shared" si="9"/>
        <v>0</v>
      </c>
      <c r="F54" s="174">
        <f t="shared" si="9"/>
        <v>0</v>
      </c>
      <c r="G54" s="229">
        <f t="shared" si="9"/>
        <v>0</v>
      </c>
      <c r="H54" s="74">
        <f t="shared" si="9"/>
        <v>0</v>
      </c>
      <c r="I54" s="154">
        <f t="shared" si="9"/>
        <v>0</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3"/>
        <v>0</v>
      </c>
      <c r="D56" s="264"/>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3"/>
        <v>0</v>
      </c>
      <c r="D57" s="132">
        <f t="shared" ref="D57:O57" si="10">SUM(D58:D64)</f>
        <v>0</v>
      </c>
      <c r="E57" s="76">
        <f t="shared" si="10"/>
        <v>0</v>
      </c>
      <c r="F57" s="95">
        <f t="shared" si="10"/>
        <v>0</v>
      </c>
      <c r="G57" s="231">
        <f t="shared" si="10"/>
        <v>0</v>
      </c>
      <c r="H57" s="76">
        <f t="shared" si="10"/>
        <v>0</v>
      </c>
      <c r="I57" s="91">
        <f t="shared" si="10"/>
        <v>0</v>
      </c>
      <c r="J57" s="132">
        <f t="shared" si="10"/>
        <v>0</v>
      </c>
      <c r="K57" s="76">
        <f t="shared" si="10"/>
        <v>0</v>
      </c>
      <c r="L57" s="95">
        <f t="shared" si="10"/>
        <v>0</v>
      </c>
      <c r="M57" s="231">
        <f t="shared" si="10"/>
        <v>0</v>
      </c>
      <c r="N57" s="76">
        <f t="shared" si="10"/>
        <v>0</v>
      </c>
      <c r="O57" s="91">
        <f t="shared" si="10"/>
        <v>0</v>
      </c>
      <c r="P57" s="291"/>
      <c r="Q57" s="297"/>
    </row>
    <row r="58" spans="1:17" hidden="1" x14ac:dyDescent="0.25">
      <c r="A58" s="30">
        <v>1141</v>
      </c>
      <c r="B58" s="43" t="s">
        <v>58</v>
      </c>
      <c r="C58" s="190">
        <f t="shared" si="3"/>
        <v>0</v>
      </c>
      <c r="D58" s="264"/>
      <c r="E58" s="45"/>
      <c r="F58" s="95">
        <f t="shared" ref="F58:F65" si="11">D58+E58</f>
        <v>0</v>
      </c>
      <c r="G58" s="230"/>
      <c r="H58" s="45"/>
      <c r="I58" s="91">
        <f t="shared" ref="I58:I65" si="12">G58+H58</f>
        <v>0</v>
      </c>
      <c r="J58" s="264"/>
      <c r="K58" s="45"/>
      <c r="L58" s="95">
        <f t="shared" ref="L58:L65" si="13">J58+K58</f>
        <v>0</v>
      </c>
      <c r="M58" s="230"/>
      <c r="N58" s="45"/>
      <c r="O58" s="91">
        <f t="shared" ref="O58:O65" si="14">M58+N58</f>
        <v>0</v>
      </c>
      <c r="P58" s="291"/>
      <c r="Q58" s="297"/>
    </row>
    <row r="59" spans="1:17" ht="24.75" hidden="1" customHeight="1" x14ac:dyDescent="0.25">
      <c r="A59" s="30">
        <v>1142</v>
      </c>
      <c r="B59" s="43" t="s">
        <v>59</v>
      </c>
      <c r="C59" s="190">
        <f t="shared" si="3"/>
        <v>0</v>
      </c>
      <c r="D59" s="264"/>
      <c r="E59" s="45"/>
      <c r="F59" s="95">
        <f t="shared" si="11"/>
        <v>0</v>
      </c>
      <c r="G59" s="230"/>
      <c r="H59" s="45"/>
      <c r="I59" s="91">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hidden="1" x14ac:dyDescent="0.25">
      <c r="A62" s="30">
        <v>1147</v>
      </c>
      <c r="B62" s="43" t="s">
        <v>62</v>
      </c>
      <c r="C62" s="190">
        <f t="shared" si="3"/>
        <v>0</v>
      </c>
      <c r="D62" s="264"/>
      <c r="E62" s="45"/>
      <c r="F62" s="95">
        <f t="shared" si="11"/>
        <v>0</v>
      </c>
      <c r="G62" s="230"/>
      <c r="H62" s="45"/>
      <c r="I62" s="91">
        <f t="shared" si="12"/>
        <v>0</v>
      </c>
      <c r="J62" s="264"/>
      <c r="K62" s="45"/>
      <c r="L62" s="95">
        <f t="shared" si="13"/>
        <v>0</v>
      </c>
      <c r="M62" s="230"/>
      <c r="N62" s="45"/>
      <c r="O62" s="91">
        <f t="shared" si="14"/>
        <v>0</v>
      </c>
      <c r="P62" s="291"/>
      <c r="Q62" s="297"/>
    </row>
    <row r="63" spans="1:17" hidden="1" x14ac:dyDescent="0.25">
      <c r="A63" s="30">
        <v>1148</v>
      </c>
      <c r="B63" s="43" t="s">
        <v>63</v>
      </c>
      <c r="C63" s="190">
        <f t="shared" si="3"/>
        <v>0</v>
      </c>
      <c r="D63" s="264"/>
      <c r="E63" s="45"/>
      <c r="F63" s="95">
        <f t="shared" si="11"/>
        <v>0</v>
      </c>
      <c r="G63" s="230"/>
      <c r="H63" s="45"/>
      <c r="I63" s="91">
        <f t="shared" si="12"/>
        <v>0</v>
      </c>
      <c r="J63" s="264"/>
      <c r="K63" s="45"/>
      <c r="L63" s="95">
        <f t="shared" si="13"/>
        <v>0</v>
      </c>
      <c r="M63" s="230"/>
      <c r="N63" s="45"/>
      <c r="O63" s="91">
        <f t="shared" si="14"/>
        <v>0</v>
      </c>
      <c r="P63" s="291"/>
      <c r="Q63" s="297"/>
    </row>
    <row r="64" spans="1:17" ht="36" hidden="1" x14ac:dyDescent="0.25">
      <c r="A64" s="30">
        <v>1149</v>
      </c>
      <c r="B64" s="43" t="s">
        <v>64</v>
      </c>
      <c r="C64" s="190">
        <f t="shared" si="3"/>
        <v>0</v>
      </c>
      <c r="D64" s="264"/>
      <c r="E64" s="45"/>
      <c r="F64" s="95">
        <f t="shared" si="11"/>
        <v>0</v>
      </c>
      <c r="G64" s="230"/>
      <c r="H64" s="45"/>
      <c r="I64" s="91">
        <f t="shared" si="12"/>
        <v>0</v>
      </c>
      <c r="J64" s="264"/>
      <c r="K64" s="45"/>
      <c r="L64" s="95">
        <f t="shared" si="13"/>
        <v>0</v>
      </c>
      <c r="M64" s="230"/>
      <c r="N64" s="45"/>
      <c r="O64" s="91">
        <f t="shared" si="14"/>
        <v>0</v>
      </c>
      <c r="P64" s="291"/>
      <c r="Q64" s="297"/>
    </row>
    <row r="65" spans="1:17" ht="36" x14ac:dyDescent="0.25">
      <c r="A65" s="73">
        <v>1150</v>
      </c>
      <c r="B65" s="58" t="s">
        <v>65</v>
      </c>
      <c r="C65" s="195">
        <f t="shared" si="3"/>
        <v>12366</v>
      </c>
      <c r="D65" s="261">
        <v>12366</v>
      </c>
      <c r="E65" s="707"/>
      <c r="F65" s="907">
        <f t="shared" si="11"/>
        <v>12366</v>
      </c>
      <c r="G65" s="232"/>
      <c r="H65" s="707"/>
      <c r="I65" s="907">
        <f t="shared" si="12"/>
        <v>0</v>
      </c>
      <c r="J65" s="261"/>
      <c r="K65" s="77"/>
      <c r="L65" s="174">
        <f t="shared" si="13"/>
        <v>0</v>
      </c>
      <c r="M65" s="232"/>
      <c r="N65" s="77"/>
      <c r="O65" s="154">
        <f t="shared" si="14"/>
        <v>0</v>
      </c>
      <c r="P65" s="339"/>
      <c r="Q65" s="297"/>
    </row>
    <row r="66" spans="1:17" ht="36" x14ac:dyDescent="0.25">
      <c r="A66" s="35">
        <v>1200</v>
      </c>
      <c r="B66" s="72" t="s">
        <v>66</v>
      </c>
      <c r="C66" s="188">
        <f t="shared" si="3"/>
        <v>2918</v>
      </c>
      <c r="D66" s="130">
        <f t="shared" ref="D66:O66" si="15">SUM(D67:D68)</f>
        <v>2918</v>
      </c>
      <c r="E66" s="123">
        <f t="shared" si="15"/>
        <v>0</v>
      </c>
      <c r="F66" s="898">
        <f t="shared" si="15"/>
        <v>2918</v>
      </c>
      <c r="G66" s="228">
        <f t="shared" si="15"/>
        <v>0</v>
      </c>
      <c r="H66" s="123">
        <f t="shared" si="15"/>
        <v>0</v>
      </c>
      <c r="I66" s="898">
        <f t="shared" si="15"/>
        <v>0</v>
      </c>
      <c r="J66" s="130">
        <f t="shared" si="15"/>
        <v>0</v>
      </c>
      <c r="K66" s="38">
        <f t="shared" si="15"/>
        <v>0</v>
      </c>
      <c r="L66" s="175">
        <f t="shared" si="15"/>
        <v>0</v>
      </c>
      <c r="M66" s="228">
        <f t="shared" si="15"/>
        <v>0</v>
      </c>
      <c r="N66" s="38">
        <f t="shared" si="15"/>
        <v>0</v>
      </c>
      <c r="O66" s="123">
        <f t="shared" si="15"/>
        <v>0</v>
      </c>
      <c r="P66" s="339"/>
      <c r="Q66" s="297"/>
    </row>
    <row r="67" spans="1:17" ht="36" customHeight="1" x14ac:dyDescent="0.25">
      <c r="A67" s="1203">
        <v>1210</v>
      </c>
      <c r="B67" s="40" t="s">
        <v>67</v>
      </c>
      <c r="C67" s="189">
        <f t="shared" si="3"/>
        <v>2918</v>
      </c>
      <c r="D67" s="263">
        <v>2918</v>
      </c>
      <c r="E67" s="703"/>
      <c r="F67" s="900">
        <f>D67+E67</f>
        <v>2918</v>
      </c>
      <c r="G67" s="220"/>
      <c r="H67" s="703"/>
      <c r="I67" s="900">
        <f>G67+H67</f>
        <v>0</v>
      </c>
      <c r="J67" s="263"/>
      <c r="K67" s="42"/>
      <c r="L67" s="176">
        <f>J67+K67</f>
        <v>0</v>
      </c>
      <c r="M67" s="220"/>
      <c r="N67" s="42"/>
      <c r="O67" s="90">
        <f>M67+N67</f>
        <v>0</v>
      </c>
      <c r="P67" s="339"/>
      <c r="Q67" s="297"/>
    </row>
    <row r="68" spans="1:17" ht="24" hidden="1" x14ac:dyDescent="0.25">
      <c r="A68" s="75">
        <v>1220</v>
      </c>
      <c r="B68" s="43" t="s">
        <v>68</v>
      </c>
      <c r="C68" s="190">
        <f t="shared" si="3"/>
        <v>0</v>
      </c>
      <c r="D68" s="132">
        <f t="shared" ref="D68:O68" si="16">SUM(D69:D73)</f>
        <v>0</v>
      </c>
      <c r="E68" s="76">
        <f t="shared" si="16"/>
        <v>0</v>
      </c>
      <c r="F68" s="95">
        <f t="shared" si="16"/>
        <v>0</v>
      </c>
      <c r="G68" s="231">
        <f t="shared" si="16"/>
        <v>0</v>
      </c>
      <c r="H68" s="76">
        <f t="shared" si="16"/>
        <v>0</v>
      </c>
      <c r="I68" s="91">
        <f t="shared" si="16"/>
        <v>0</v>
      </c>
      <c r="J68" s="132">
        <f t="shared" si="16"/>
        <v>0</v>
      </c>
      <c r="K68" s="76">
        <f t="shared" si="16"/>
        <v>0</v>
      </c>
      <c r="L68" s="95">
        <f t="shared" si="16"/>
        <v>0</v>
      </c>
      <c r="M68" s="231">
        <f t="shared" si="16"/>
        <v>0</v>
      </c>
      <c r="N68" s="76">
        <f t="shared" si="16"/>
        <v>0</v>
      </c>
      <c r="O68" s="91">
        <f t="shared" si="16"/>
        <v>0</v>
      </c>
      <c r="P68" s="291"/>
      <c r="Q68" s="297"/>
    </row>
    <row r="69" spans="1:17" ht="60" hidden="1" x14ac:dyDescent="0.25">
      <c r="A69" s="30">
        <v>1221</v>
      </c>
      <c r="B69" s="43" t="s">
        <v>69</v>
      </c>
      <c r="C69" s="190">
        <f t="shared" si="3"/>
        <v>0</v>
      </c>
      <c r="D69" s="264"/>
      <c r="E69" s="45"/>
      <c r="F69" s="95">
        <f>D69+E69</f>
        <v>0</v>
      </c>
      <c r="G69" s="230"/>
      <c r="H69" s="45"/>
      <c r="I69" s="91">
        <f>G69+H69</f>
        <v>0</v>
      </c>
      <c r="J69" s="264"/>
      <c r="K69" s="45"/>
      <c r="L69" s="95">
        <f>J69+K69</f>
        <v>0</v>
      </c>
      <c r="M69" s="230"/>
      <c r="N69" s="45"/>
      <c r="O69" s="91">
        <f>M69+N69</f>
        <v>0</v>
      </c>
      <c r="P69" s="291"/>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hidden="1" x14ac:dyDescent="0.25">
      <c r="A72" s="30">
        <v>1227</v>
      </c>
      <c r="B72" s="43" t="s">
        <v>72</v>
      </c>
      <c r="C72" s="190">
        <f t="shared" si="3"/>
        <v>0</v>
      </c>
      <c r="D72" s="264"/>
      <c r="E72" s="45"/>
      <c r="F72" s="95">
        <f>D72+E72</f>
        <v>0</v>
      </c>
      <c r="G72" s="230"/>
      <c r="H72" s="45"/>
      <c r="I72" s="91">
        <f>G72+H72</f>
        <v>0</v>
      </c>
      <c r="J72" s="264"/>
      <c r="K72" s="45"/>
      <c r="L72" s="95">
        <f>J72+K72</f>
        <v>0</v>
      </c>
      <c r="M72" s="230"/>
      <c r="N72" s="45"/>
      <c r="O72" s="91">
        <f>M72+N72</f>
        <v>0</v>
      </c>
      <c r="P72" s="291"/>
      <c r="Q72" s="297"/>
    </row>
    <row r="73" spans="1:17" ht="59.25" hidden="1" customHeight="1" x14ac:dyDescent="0.25">
      <c r="A73" s="30">
        <v>1228</v>
      </c>
      <c r="B73" s="43" t="s">
        <v>73</v>
      </c>
      <c r="C73" s="190">
        <f t="shared" si="3"/>
        <v>0</v>
      </c>
      <c r="D73" s="264"/>
      <c r="E73" s="45"/>
      <c r="F73" s="95">
        <f>D73+E73</f>
        <v>0</v>
      </c>
      <c r="G73" s="230"/>
      <c r="H73" s="45"/>
      <c r="I73" s="91">
        <f>G73+H73</f>
        <v>0</v>
      </c>
      <c r="J73" s="264"/>
      <c r="K73" s="45"/>
      <c r="L73" s="95">
        <f>J73+K73</f>
        <v>0</v>
      </c>
      <c r="M73" s="230"/>
      <c r="N73" s="45"/>
      <c r="O73" s="91">
        <f>M73+N73</f>
        <v>0</v>
      </c>
      <c r="P73" s="291"/>
      <c r="Q73" s="297"/>
    </row>
    <row r="74" spans="1:17" ht="14.25" customHeight="1" x14ac:dyDescent="0.25">
      <c r="A74" s="70">
        <v>2000</v>
      </c>
      <c r="B74" s="70" t="s">
        <v>74</v>
      </c>
      <c r="C74" s="200">
        <f t="shared" si="3"/>
        <v>131720</v>
      </c>
      <c r="D74" s="137">
        <f t="shared" ref="D74:O74" si="17">SUM(D75,D82,D129,D163,D164,D171)</f>
        <v>131720</v>
      </c>
      <c r="E74" s="125">
        <f t="shared" si="17"/>
        <v>0</v>
      </c>
      <c r="F74" s="897">
        <f t="shared" si="17"/>
        <v>131720</v>
      </c>
      <c r="G74" s="227">
        <f t="shared" si="17"/>
        <v>0</v>
      </c>
      <c r="H74" s="125">
        <f t="shared" si="17"/>
        <v>0</v>
      </c>
      <c r="I74" s="897">
        <f t="shared" si="17"/>
        <v>0</v>
      </c>
      <c r="J74" s="137">
        <f t="shared" si="17"/>
        <v>0</v>
      </c>
      <c r="K74" s="71">
        <f t="shared" si="17"/>
        <v>0</v>
      </c>
      <c r="L74" s="172">
        <f t="shared" si="17"/>
        <v>0</v>
      </c>
      <c r="M74" s="227">
        <f t="shared" si="17"/>
        <v>0</v>
      </c>
      <c r="N74" s="71">
        <f t="shared" si="17"/>
        <v>0</v>
      </c>
      <c r="O74" s="125">
        <f t="shared" si="17"/>
        <v>0</v>
      </c>
      <c r="P74" s="313"/>
      <c r="Q74" s="297"/>
    </row>
    <row r="75" spans="1:17" ht="15.75" hidden="1" customHeight="1" x14ac:dyDescent="0.25">
      <c r="A75" s="35">
        <v>2100</v>
      </c>
      <c r="B75" s="72" t="s">
        <v>75</v>
      </c>
      <c r="C75" s="188">
        <f t="shared" si="3"/>
        <v>0</v>
      </c>
      <c r="D75" s="130">
        <f t="shared" ref="D75:O75" si="18">SUM(D76,D79)</f>
        <v>0</v>
      </c>
      <c r="E75" s="38">
        <f t="shared" si="18"/>
        <v>0</v>
      </c>
      <c r="F75" s="175">
        <f t="shared" si="18"/>
        <v>0</v>
      </c>
      <c r="G75" s="228">
        <f t="shared" si="18"/>
        <v>0</v>
      </c>
      <c r="H75" s="38">
        <f t="shared" si="18"/>
        <v>0</v>
      </c>
      <c r="I75" s="123">
        <f t="shared" si="18"/>
        <v>0</v>
      </c>
      <c r="J75" s="130">
        <f t="shared" si="18"/>
        <v>0</v>
      </c>
      <c r="K75" s="38">
        <f t="shared" si="18"/>
        <v>0</v>
      </c>
      <c r="L75" s="175">
        <f t="shared" si="18"/>
        <v>0</v>
      </c>
      <c r="M75" s="228">
        <f t="shared" si="18"/>
        <v>0</v>
      </c>
      <c r="N75" s="38">
        <f t="shared" si="18"/>
        <v>0</v>
      </c>
      <c r="O75" s="123">
        <f t="shared" si="18"/>
        <v>0</v>
      </c>
      <c r="P75" s="293"/>
      <c r="Q75" s="297"/>
    </row>
    <row r="76" spans="1:17"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hidden="1" x14ac:dyDescent="0.25">
      <c r="A78" s="30">
        <v>2112</v>
      </c>
      <c r="B78" s="43" t="s">
        <v>78</v>
      </c>
      <c r="C78" s="190">
        <f t="shared" si="3"/>
        <v>0</v>
      </c>
      <c r="D78" s="264"/>
      <c r="E78" s="45"/>
      <c r="F78" s="95">
        <f>D78+E78</f>
        <v>0</v>
      </c>
      <c r="G78" s="230"/>
      <c r="H78" s="45"/>
      <c r="I78" s="91">
        <f>G78+H78</f>
        <v>0</v>
      </c>
      <c r="J78" s="264"/>
      <c r="K78" s="45"/>
      <c r="L78" s="95">
        <f>J78+K78</f>
        <v>0</v>
      </c>
      <c r="M78" s="230"/>
      <c r="N78" s="45"/>
      <c r="O78" s="91">
        <f>M78+N78</f>
        <v>0</v>
      </c>
      <c r="P78" s="291"/>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c r="E80" s="45"/>
      <c r="F80" s="95">
        <f>D80+E80</f>
        <v>0</v>
      </c>
      <c r="G80" s="230"/>
      <c r="H80" s="45"/>
      <c r="I80" s="91">
        <f>G80+H80</f>
        <v>0</v>
      </c>
      <c r="J80" s="264"/>
      <c r="K80" s="45"/>
      <c r="L80" s="95">
        <f>J80+K80</f>
        <v>0</v>
      </c>
      <c r="M80" s="230"/>
      <c r="N80" s="45"/>
      <c r="O80" s="91">
        <f>M80+N80</f>
        <v>0</v>
      </c>
      <c r="P80" s="291"/>
      <c r="Q80" s="297"/>
    </row>
    <row r="81" spans="1:17" ht="24" hidden="1" x14ac:dyDescent="0.25">
      <c r="A81" s="30">
        <v>2122</v>
      </c>
      <c r="B81" s="43" t="s">
        <v>78</v>
      </c>
      <c r="C81" s="190">
        <f t="shared" si="3"/>
        <v>0</v>
      </c>
      <c r="D81" s="264"/>
      <c r="E81" s="45"/>
      <c r="F81" s="95">
        <f>D81+E81</f>
        <v>0</v>
      </c>
      <c r="G81" s="230"/>
      <c r="H81" s="45"/>
      <c r="I81" s="91">
        <f>G81+H81</f>
        <v>0</v>
      </c>
      <c r="J81" s="264"/>
      <c r="K81" s="45"/>
      <c r="L81" s="95">
        <f>J81+K81</f>
        <v>0</v>
      </c>
      <c r="M81" s="230"/>
      <c r="N81" s="45"/>
      <c r="O81" s="91">
        <f>M81+N81</f>
        <v>0</v>
      </c>
      <c r="P81" s="291"/>
      <c r="Q81" s="297"/>
    </row>
    <row r="82" spans="1:17" x14ac:dyDescent="0.25">
      <c r="A82" s="35">
        <v>2200</v>
      </c>
      <c r="B82" s="72" t="s">
        <v>80</v>
      </c>
      <c r="C82" s="188">
        <f t="shared" si="3"/>
        <v>131234</v>
      </c>
      <c r="D82" s="130">
        <f t="shared" ref="D82:O82" si="21">SUM(D83,D88,D94,D102,D111,D115,D121,D127)</f>
        <v>131186</v>
      </c>
      <c r="E82" s="123">
        <f t="shared" si="21"/>
        <v>48</v>
      </c>
      <c r="F82" s="898">
        <f t="shared" si="21"/>
        <v>131234</v>
      </c>
      <c r="G82" s="228">
        <f t="shared" si="21"/>
        <v>0</v>
      </c>
      <c r="H82" s="123">
        <f t="shared" si="21"/>
        <v>0</v>
      </c>
      <c r="I82" s="898">
        <f t="shared" si="21"/>
        <v>0</v>
      </c>
      <c r="J82" s="130">
        <f t="shared" si="21"/>
        <v>0</v>
      </c>
      <c r="K82" s="38">
        <f t="shared" si="21"/>
        <v>0</v>
      </c>
      <c r="L82" s="175">
        <f t="shared" si="21"/>
        <v>0</v>
      </c>
      <c r="M82" s="228">
        <f t="shared" si="21"/>
        <v>0</v>
      </c>
      <c r="N82" s="38">
        <f t="shared" si="21"/>
        <v>0</v>
      </c>
      <c r="O82" s="123">
        <f t="shared" si="21"/>
        <v>0</v>
      </c>
      <c r="P82" s="315"/>
      <c r="Q82" s="297"/>
    </row>
    <row r="83" spans="1:17" ht="24" x14ac:dyDescent="0.25">
      <c r="A83" s="73">
        <v>2210</v>
      </c>
      <c r="B83" s="58" t="s">
        <v>81</v>
      </c>
      <c r="C83" s="195">
        <f t="shared" si="3"/>
        <v>48</v>
      </c>
      <c r="D83" s="86">
        <f t="shared" ref="D83:O83" si="22">SUM(D84:D87)</f>
        <v>0</v>
      </c>
      <c r="E83" s="154">
        <f t="shared" si="22"/>
        <v>48</v>
      </c>
      <c r="F83" s="907">
        <f t="shared" si="22"/>
        <v>48</v>
      </c>
      <c r="G83" s="229">
        <f t="shared" si="22"/>
        <v>0</v>
      </c>
      <c r="H83" s="154">
        <f t="shared" si="22"/>
        <v>0</v>
      </c>
      <c r="I83" s="907">
        <f t="shared" si="22"/>
        <v>0</v>
      </c>
      <c r="J83" s="86">
        <f t="shared" si="22"/>
        <v>0</v>
      </c>
      <c r="K83" s="74">
        <f t="shared" si="22"/>
        <v>0</v>
      </c>
      <c r="L83" s="174">
        <f t="shared" si="22"/>
        <v>0</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hidden="1" x14ac:dyDescent="0.25">
      <c r="A85" s="30">
        <v>2212</v>
      </c>
      <c r="B85" s="43" t="s">
        <v>83</v>
      </c>
      <c r="C85" s="190">
        <f t="shared" si="3"/>
        <v>0</v>
      </c>
      <c r="D85" s="264"/>
      <c r="E85" s="45"/>
      <c r="F85" s="95">
        <f>D85+E85</f>
        <v>0</v>
      </c>
      <c r="G85" s="230"/>
      <c r="H85" s="45"/>
      <c r="I85" s="91">
        <f>G85+H85</f>
        <v>0</v>
      </c>
      <c r="J85" s="264"/>
      <c r="K85" s="45"/>
      <c r="L85" s="95">
        <f>J85+K85</f>
        <v>0</v>
      </c>
      <c r="M85" s="230"/>
      <c r="N85" s="45"/>
      <c r="O85" s="91">
        <f>M85+N85</f>
        <v>0</v>
      </c>
      <c r="P85" s="291"/>
      <c r="Q85" s="297"/>
    </row>
    <row r="86" spans="1:17" ht="36" x14ac:dyDescent="0.25">
      <c r="A86" s="30">
        <v>2214</v>
      </c>
      <c r="B86" s="43" t="s">
        <v>84</v>
      </c>
      <c r="C86" s="190">
        <f t="shared" si="3"/>
        <v>48</v>
      </c>
      <c r="D86" s="264"/>
      <c r="E86" s="705">
        <v>48</v>
      </c>
      <c r="F86" s="899">
        <f>D86+E86</f>
        <v>48</v>
      </c>
      <c r="G86" s="230"/>
      <c r="H86" s="705"/>
      <c r="I86" s="899">
        <f>G86+H86</f>
        <v>0</v>
      </c>
      <c r="J86" s="264"/>
      <c r="K86" s="45"/>
      <c r="L86" s="95">
        <f>J86+K86</f>
        <v>0</v>
      </c>
      <c r="M86" s="230"/>
      <c r="N86" s="45"/>
      <c r="O86" s="91">
        <f>M86+N86</f>
        <v>0</v>
      </c>
      <c r="P86" s="333" t="s">
        <v>998</v>
      </c>
      <c r="Q86" s="297"/>
    </row>
    <row r="87" spans="1:17" hidden="1" x14ac:dyDescent="0.25">
      <c r="A87" s="30">
        <v>2219</v>
      </c>
      <c r="B87" s="43" t="s">
        <v>85</v>
      </c>
      <c r="C87" s="190">
        <f t="shared" si="3"/>
        <v>0</v>
      </c>
      <c r="D87" s="264"/>
      <c r="E87" s="45"/>
      <c r="F87" s="95">
        <f>D87+E87</f>
        <v>0</v>
      </c>
      <c r="G87" s="230"/>
      <c r="H87" s="45"/>
      <c r="I87" s="91">
        <f>G87+H87</f>
        <v>0</v>
      </c>
      <c r="J87" s="264"/>
      <c r="K87" s="45"/>
      <c r="L87" s="95">
        <f>J87+K87</f>
        <v>0</v>
      </c>
      <c r="M87" s="230"/>
      <c r="N87" s="45"/>
      <c r="O87" s="91">
        <f>M87+N87</f>
        <v>0</v>
      </c>
      <c r="P87" s="291"/>
      <c r="Q87" s="297"/>
    </row>
    <row r="88" spans="1:17" ht="24" hidden="1" x14ac:dyDescent="0.25">
      <c r="A88" s="75">
        <v>2220</v>
      </c>
      <c r="B88" s="43" t="s">
        <v>86</v>
      </c>
      <c r="C88" s="190">
        <f t="shared" si="3"/>
        <v>0</v>
      </c>
      <c r="D88" s="132">
        <f t="shared" ref="D88:O88" si="23">SUM(D89:D93)</f>
        <v>0</v>
      </c>
      <c r="E88" s="76">
        <f t="shared" si="23"/>
        <v>0</v>
      </c>
      <c r="F88" s="95">
        <f t="shared" si="23"/>
        <v>0</v>
      </c>
      <c r="G88" s="231">
        <f t="shared" si="23"/>
        <v>0</v>
      </c>
      <c r="H88" s="76">
        <f t="shared" si="23"/>
        <v>0</v>
      </c>
      <c r="I88" s="91">
        <f t="shared" si="23"/>
        <v>0</v>
      </c>
      <c r="J88" s="132">
        <f t="shared" si="23"/>
        <v>0</v>
      </c>
      <c r="K88" s="76">
        <f t="shared" si="23"/>
        <v>0</v>
      </c>
      <c r="L88" s="95">
        <f t="shared" si="23"/>
        <v>0</v>
      </c>
      <c r="M88" s="231">
        <f t="shared" si="23"/>
        <v>0</v>
      </c>
      <c r="N88" s="76">
        <f t="shared" si="23"/>
        <v>0</v>
      </c>
      <c r="O88" s="91">
        <f t="shared" si="23"/>
        <v>0</v>
      </c>
      <c r="P88" s="291"/>
      <c r="Q88" s="297"/>
    </row>
    <row r="89" spans="1:17" ht="24" hidden="1" x14ac:dyDescent="0.25">
      <c r="A89" s="30">
        <v>2221</v>
      </c>
      <c r="B89" s="43" t="s">
        <v>305</v>
      </c>
      <c r="C89" s="190">
        <f t="shared" si="3"/>
        <v>0</v>
      </c>
      <c r="D89" s="264"/>
      <c r="E89" s="45"/>
      <c r="F89" s="95">
        <f>D89+E89</f>
        <v>0</v>
      </c>
      <c r="G89" s="230"/>
      <c r="H89" s="45"/>
      <c r="I89" s="91">
        <f>G89+H89</f>
        <v>0</v>
      </c>
      <c r="J89" s="264"/>
      <c r="K89" s="45"/>
      <c r="L89" s="95">
        <f>J89+K89</f>
        <v>0</v>
      </c>
      <c r="M89" s="230"/>
      <c r="N89" s="45"/>
      <c r="O89" s="91">
        <f>M89+N89</f>
        <v>0</v>
      </c>
      <c r="P89" s="291"/>
      <c r="Q89" s="297"/>
    </row>
    <row r="90" spans="1:17" hidden="1" x14ac:dyDescent="0.25">
      <c r="A90" s="30">
        <v>2222</v>
      </c>
      <c r="B90" s="43" t="s">
        <v>87</v>
      </c>
      <c r="C90" s="190">
        <f t="shared" si="3"/>
        <v>0</v>
      </c>
      <c r="D90" s="264"/>
      <c r="E90" s="45"/>
      <c r="F90" s="95">
        <f>D90+E90</f>
        <v>0</v>
      </c>
      <c r="G90" s="230"/>
      <c r="H90" s="45"/>
      <c r="I90" s="91">
        <f>G90+H90</f>
        <v>0</v>
      </c>
      <c r="J90" s="264"/>
      <c r="K90" s="45"/>
      <c r="L90" s="95">
        <f>J90+K90</f>
        <v>0</v>
      </c>
      <c r="M90" s="230"/>
      <c r="N90" s="45"/>
      <c r="O90" s="91">
        <f>M90+N90</f>
        <v>0</v>
      </c>
      <c r="P90" s="291"/>
      <c r="Q90" s="297"/>
    </row>
    <row r="91" spans="1:17" hidden="1" x14ac:dyDescent="0.25">
      <c r="A91" s="30">
        <v>2223</v>
      </c>
      <c r="B91" s="43" t="s">
        <v>88</v>
      </c>
      <c r="C91" s="190">
        <f t="shared" si="3"/>
        <v>0</v>
      </c>
      <c r="D91" s="264"/>
      <c r="E91" s="45"/>
      <c r="F91" s="95">
        <f>D91+E91</f>
        <v>0</v>
      </c>
      <c r="G91" s="230"/>
      <c r="H91" s="45"/>
      <c r="I91" s="91">
        <f>G91+H91</f>
        <v>0</v>
      </c>
      <c r="J91" s="264"/>
      <c r="K91" s="45"/>
      <c r="L91" s="95">
        <f>J91+K91</f>
        <v>0</v>
      </c>
      <c r="M91" s="230"/>
      <c r="N91" s="45"/>
      <c r="O91" s="91">
        <f>M91+N91</f>
        <v>0</v>
      </c>
      <c r="P91" s="291"/>
      <c r="Q91" s="297"/>
    </row>
    <row r="92" spans="1:17" ht="48" hidden="1" x14ac:dyDescent="0.25">
      <c r="A92" s="30">
        <v>2224</v>
      </c>
      <c r="B92" s="43" t="s">
        <v>89</v>
      </c>
      <c r="C92" s="190">
        <f t="shared" si="3"/>
        <v>0</v>
      </c>
      <c r="D92" s="264"/>
      <c r="E92" s="45"/>
      <c r="F92" s="95">
        <f>D92+E92</f>
        <v>0</v>
      </c>
      <c r="G92" s="230"/>
      <c r="H92" s="45"/>
      <c r="I92" s="91">
        <f>G92+H92</f>
        <v>0</v>
      </c>
      <c r="J92" s="264"/>
      <c r="K92" s="45"/>
      <c r="L92" s="95">
        <f>J92+K92</f>
        <v>0</v>
      </c>
      <c r="M92" s="230"/>
      <c r="N92" s="45"/>
      <c r="O92" s="91">
        <f>M92+N92</f>
        <v>0</v>
      </c>
      <c r="P92" s="291"/>
      <c r="Q92" s="297"/>
    </row>
    <row r="93" spans="1:17" ht="24.75" hidden="1" customHeight="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11.25" customHeight="1" x14ac:dyDescent="0.25">
      <c r="A94" s="75">
        <v>2230</v>
      </c>
      <c r="B94" s="43" t="s">
        <v>91</v>
      </c>
      <c r="C94" s="190">
        <f t="shared" si="3"/>
        <v>140</v>
      </c>
      <c r="D94" s="132">
        <f t="shared" ref="D94:O94" si="24">SUM(D95:D101)</f>
        <v>140</v>
      </c>
      <c r="E94" s="91">
        <f t="shared" si="24"/>
        <v>0</v>
      </c>
      <c r="F94" s="899">
        <f t="shared" si="24"/>
        <v>140</v>
      </c>
      <c r="G94" s="231">
        <f t="shared" si="24"/>
        <v>0</v>
      </c>
      <c r="H94" s="91">
        <f t="shared" si="24"/>
        <v>0</v>
      </c>
      <c r="I94" s="899">
        <f t="shared" si="24"/>
        <v>0</v>
      </c>
      <c r="J94" s="132">
        <f t="shared" si="24"/>
        <v>0</v>
      </c>
      <c r="K94" s="76">
        <f t="shared" si="24"/>
        <v>0</v>
      </c>
      <c r="L94" s="95">
        <f t="shared" si="24"/>
        <v>0</v>
      </c>
      <c r="M94" s="231">
        <f t="shared" si="24"/>
        <v>0</v>
      </c>
      <c r="N94" s="76">
        <f t="shared" si="24"/>
        <v>0</v>
      </c>
      <c r="O94" s="91">
        <f t="shared" si="24"/>
        <v>0</v>
      </c>
      <c r="P94" s="291"/>
      <c r="Q94" s="297"/>
    </row>
    <row r="95" spans="1:17" ht="24" hidden="1" x14ac:dyDescent="0.25">
      <c r="A95" s="30">
        <v>2231</v>
      </c>
      <c r="B95" s="43" t="s">
        <v>92</v>
      </c>
      <c r="C95" s="190">
        <f t="shared" si="3"/>
        <v>0</v>
      </c>
      <c r="D95" s="264"/>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36"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291"/>
      <c r="Q98" s="297"/>
    </row>
    <row r="99" spans="1:17" ht="24" hidden="1" x14ac:dyDescent="0.25">
      <c r="A99" s="30">
        <v>2235</v>
      </c>
      <c r="B99" s="43" t="s">
        <v>96</v>
      </c>
      <c r="C99" s="190">
        <f t="shared" si="3"/>
        <v>0</v>
      </c>
      <c r="D99" s="264"/>
      <c r="E99" s="45"/>
      <c r="F99" s="95">
        <f t="shared" si="25"/>
        <v>0</v>
      </c>
      <c r="G99" s="230"/>
      <c r="H99" s="45"/>
      <c r="I99" s="91">
        <f t="shared" si="26"/>
        <v>0</v>
      </c>
      <c r="J99" s="264"/>
      <c r="K99" s="45"/>
      <c r="L99" s="95">
        <f t="shared" si="27"/>
        <v>0</v>
      </c>
      <c r="M99" s="230"/>
      <c r="N99" s="45"/>
      <c r="O99" s="91">
        <f t="shared" si="28"/>
        <v>0</v>
      </c>
      <c r="P99" s="291"/>
      <c r="Q99" s="297"/>
    </row>
    <row r="100" spans="1:17" hidden="1" x14ac:dyDescent="0.25">
      <c r="A100" s="30">
        <v>2236</v>
      </c>
      <c r="B100" s="43" t="s">
        <v>97</v>
      </c>
      <c r="C100" s="190">
        <f t="shared" si="3"/>
        <v>0</v>
      </c>
      <c r="D100" s="264"/>
      <c r="E100" s="45"/>
      <c r="F100" s="95">
        <f t="shared" si="25"/>
        <v>0</v>
      </c>
      <c r="G100" s="230"/>
      <c r="H100" s="45"/>
      <c r="I100" s="91">
        <f t="shared" si="26"/>
        <v>0</v>
      </c>
      <c r="J100" s="264"/>
      <c r="K100" s="45"/>
      <c r="L100" s="95">
        <f t="shared" si="27"/>
        <v>0</v>
      </c>
      <c r="M100" s="230"/>
      <c r="N100" s="45"/>
      <c r="O100" s="91">
        <f t="shared" si="28"/>
        <v>0</v>
      </c>
      <c r="P100" s="291"/>
      <c r="Q100" s="297"/>
    </row>
    <row r="101" spans="1:17" ht="24" x14ac:dyDescent="0.25">
      <c r="A101" s="30">
        <v>2239</v>
      </c>
      <c r="B101" s="43" t="s">
        <v>98</v>
      </c>
      <c r="C101" s="190">
        <f t="shared" si="3"/>
        <v>140</v>
      </c>
      <c r="D101" s="264">
        <v>140</v>
      </c>
      <c r="E101" s="705"/>
      <c r="F101" s="899">
        <f t="shared" si="25"/>
        <v>140</v>
      </c>
      <c r="G101" s="230"/>
      <c r="H101" s="705"/>
      <c r="I101" s="899">
        <f t="shared" si="26"/>
        <v>0</v>
      </c>
      <c r="J101" s="264"/>
      <c r="K101" s="45"/>
      <c r="L101" s="95">
        <f t="shared" si="27"/>
        <v>0</v>
      </c>
      <c r="M101" s="230"/>
      <c r="N101" s="45"/>
      <c r="O101" s="91">
        <f t="shared" si="28"/>
        <v>0</v>
      </c>
      <c r="P101" s="291"/>
      <c r="Q101" s="297"/>
    </row>
    <row r="102" spans="1:17" ht="36" hidden="1" x14ac:dyDescent="0.25">
      <c r="A102" s="75">
        <v>2240</v>
      </c>
      <c r="B102" s="43" t="s">
        <v>99</v>
      </c>
      <c r="C102" s="190">
        <f t="shared" si="3"/>
        <v>0</v>
      </c>
      <c r="D102" s="132">
        <f t="shared" ref="D102:O102" si="29">SUM(D103:D110)</f>
        <v>0</v>
      </c>
      <c r="E102" s="76">
        <f t="shared" si="29"/>
        <v>0</v>
      </c>
      <c r="F102" s="95">
        <f t="shared" si="29"/>
        <v>0</v>
      </c>
      <c r="G102" s="231">
        <f t="shared" si="29"/>
        <v>0</v>
      </c>
      <c r="H102" s="76">
        <f t="shared" si="29"/>
        <v>0</v>
      </c>
      <c r="I102" s="91">
        <f t="shared" si="29"/>
        <v>0</v>
      </c>
      <c r="J102" s="132">
        <f t="shared" si="29"/>
        <v>0</v>
      </c>
      <c r="K102" s="76">
        <f t="shared" si="29"/>
        <v>0</v>
      </c>
      <c r="L102" s="95">
        <f t="shared" si="29"/>
        <v>0</v>
      </c>
      <c r="M102" s="231">
        <f t="shared" si="29"/>
        <v>0</v>
      </c>
      <c r="N102" s="76">
        <f t="shared" si="29"/>
        <v>0</v>
      </c>
      <c r="O102" s="91">
        <f t="shared" si="29"/>
        <v>0</v>
      </c>
      <c r="P102" s="291"/>
      <c r="Q102" s="297"/>
    </row>
    <row r="103" spans="1:17" ht="15" hidden="1" customHeight="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row>
    <row r="104" spans="1:17" ht="24" hidden="1" x14ac:dyDescent="0.25">
      <c r="A104" s="30">
        <v>2242</v>
      </c>
      <c r="B104" s="43" t="s">
        <v>101</v>
      </c>
      <c r="C104" s="190">
        <f t="shared" si="3"/>
        <v>0</v>
      </c>
      <c r="D104" s="264"/>
      <c r="E104" s="45"/>
      <c r="F104" s="95">
        <f t="shared" si="30"/>
        <v>0</v>
      </c>
      <c r="G104" s="230"/>
      <c r="H104" s="45"/>
      <c r="I104" s="91">
        <f t="shared" si="31"/>
        <v>0</v>
      </c>
      <c r="J104" s="264"/>
      <c r="K104" s="45"/>
      <c r="L104" s="95">
        <f t="shared" si="32"/>
        <v>0</v>
      </c>
      <c r="M104" s="230"/>
      <c r="N104" s="45"/>
      <c r="O104" s="91">
        <f t="shared" si="33"/>
        <v>0</v>
      </c>
      <c r="P104" s="291"/>
      <c r="Q104" s="297"/>
    </row>
    <row r="105" spans="1:17" ht="24" hidden="1" x14ac:dyDescent="0.25">
      <c r="A105" s="30">
        <v>2243</v>
      </c>
      <c r="B105" s="43" t="s">
        <v>102</v>
      </c>
      <c r="C105" s="190">
        <f t="shared" si="3"/>
        <v>0</v>
      </c>
      <c r="D105" s="264"/>
      <c r="E105" s="45"/>
      <c r="F105" s="95">
        <f t="shared" si="30"/>
        <v>0</v>
      </c>
      <c r="G105" s="230"/>
      <c r="H105" s="45"/>
      <c r="I105" s="91">
        <f t="shared" si="31"/>
        <v>0</v>
      </c>
      <c r="J105" s="264"/>
      <c r="K105" s="45"/>
      <c r="L105" s="95">
        <f t="shared" si="32"/>
        <v>0</v>
      </c>
      <c r="M105" s="230"/>
      <c r="N105" s="45"/>
      <c r="O105" s="91">
        <f t="shared" si="33"/>
        <v>0</v>
      </c>
      <c r="P105" s="291"/>
      <c r="Q105" s="297"/>
    </row>
    <row r="106" spans="1:17" hidden="1" x14ac:dyDescent="0.25">
      <c r="A106" s="30">
        <v>2244</v>
      </c>
      <c r="B106" s="43" t="s">
        <v>103</v>
      </c>
      <c r="C106" s="190">
        <f t="shared" si="3"/>
        <v>0</v>
      </c>
      <c r="D106" s="264"/>
      <c r="E106" s="45"/>
      <c r="F106" s="95">
        <f t="shared" si="30"/>
        <v>0</v>
      </c>
      <c r="G106" s="230"/>
      <c r="H106" s="45"/>
      <c r="I106" s="91">
        <f t="shared" si="31"/>
        <v>0</v>
      </c>
      <c r="J106" s="264"/>
      <c r="K106" s="45"/>
      <c r="L106" s="95">
        <f t="shared" si="32"/>
        <v>0</v>
      </c>
      <c r="M106" s="230"/>
      <c r="N106" s="45"/>
      <c r="O106" s="91">
        <f t="shared" si="33"/>
        <v>0</v>
      </c>
      <c r="P106" s="291"/>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hidden="1" x14ac:dyDescent="0.25">
      <c r="A108" s="30">
        <v>2247</v>
      </c>
      <c r="B108" s="43" t="s">
        <v>105</v>
      </c>
      <c r="C108" s="190">
        <f t="shared" si="3"/>
        <v>0</v>
      </c>
      <c r="D108" s="264"/>
      <c r="E108" s="45"/>
      <c r="F108" s="95">
        <f t="shared" si="30"/>
        <v>0</v>
      </c>
      <c r="G108" s="230"/>
      <c r="H108" s="45"/>
      <c r="I108" s="91">
        <f t="shared" si="31"/>
        <v>0</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row>
    <row r="110" spans="1:17" ht="24" hidden="1" x14ac:dyDescent="0.25">
      <c r="A110" s="30">
        <v>2249</v>
      </c>
      <c r="B110" s="43" t="s">
        <v>107</v>
      </c>
      <c r="C110" s="190">
        <f t="shared" si="3"/>
        <v>0</v>
      </c>
      <c r="D110" s="264"/>
      <c r="E110" s="45"/>
      <c r="F110" s="95">
        <f t="shared" si="30"/>
        <v>0</v>
      </c>
      <c r="G110" s="230"/>
      <c r="H110" s="45"/>
      <c r="I110" s="91">
        <f t="shared" si="31"/>
        <v>0</v>
      </c>
      <c r="J110" s="264"/>
      <c r="K110" s="45"/>
      <c r="L110" s="95">
        <f t="shared" si="32"/>
        <v>0</v>
      </c>
      <c r="M110" s="230"/>
      <c r="N110" s="45"/>
      <c r="O110" s="91">
        <f t="shared" si="33"/>
        <v>0</v>
      </c>
      <c r="P110" s="291"/>
      <c r="Q110" s="297"/>
    </row>
    <row r="111" spans="1:17" hidden="1" x14ac:dyDescent="0.25">
      <c r="A111" s="75">
        <v>2250</v>
      </c>
      <c r="B111" s="43" t="s">
        <v>108</v>
      </c>
      <c r="C111" s="190">
        <f t="shared" si="3"/>
        <v>0</v>
      </c>
      <c r="D111" s="132">
        <f t="shared" ref="D111:O111" si="34">SUM(D112:D114)</f>
        <v>0</v>
      </c>
      <c r="E111" s="76">
        <f t="shared" si="34"/>
        <v>0</v>
      </c>
      <c r="F111" s="95">
        <f t="shared" si="34"/>
        <v>0</v>
      </c>
      <c r="G111" s="231">
        <f t="shared" si="34"/>
        <v>0</v>
      </c>
      <c r="H111" s="76">
        <f t="shared" si="34"/>
        <v>0</v>
      </c>
      <c r="I111" s="91">
        <f t="shared" si="34"/>
        <v>0</v>
      </c>
      <c r="J111" s="132">
        <f t="shared" si="34"/>
        <v>0</v>
      </c>
      <c r="K111" s="76">
        <f t="shared" si="34"/>
        <v>0</v>
      </c>
      <c r="L111" s="95">
        <f t="shared" si="34"/>
        <v>0</v>
      </c>
      <c r="M111" s="231">
        <f t="shared" si="34"/>
        <v>0</v>
      </c>
      <c r="N111" s="76">
        <f t="shared" si="34"/>
        <v>0</v>
      </c>
      <c r="O111" s="91">
        <f t="shared" si="34"/>
        <v>0</v>
      </c>
      <c r="P111" s="291"/>
      <c r="Q111" s="297"/>
    </row>
    <row r="112" spans="1:17" hidden="1" x14ac:dyDescent="0.25">
      <c r="A112" s="30">
        <v>2251</v>
      </c>
      <c r="B112" s="43" t="s">
        <v>109</v>
      </c>
      <c r="C112" s="190">
        <f t="shared" si="3"/>
        <v>0</v>
      </c>
      <c r="D112" s="264"/>
      <c r="E112" s="45"/>
      <c r="F112" s="95">
        <f>D112+E112</f>
        <v>0</v>
      </c>
      <c r="G112" s="230"/>
      <c r="H112" s="45"/>
      <c r="I112" s="91">
        <f>G112+H112</f>
        <v>0</v>
      </c>
      <c r="J112" s="264"/>
      <c r="K112" s="45"/>
      <c r="L112" s="95">
        <f>J112+K112</f>
        <v>0</v>
      </c>
      <c r="M112" s="230"/>
      <c r="N112" s="45"/>
      <c r="O112" s="91">
        <f>M112+N112</f>
        <v>0</v>
      </c>
      <c r="P112" s="291"/>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t="24" hidden="1" x14ac:dyDescent="0.25">
      <c r="A114" s="30">
        <v>2259</v>
      </c>
      <c r="B114" s="43" t="s">
        <v>111</v>
      </c>
      <c r="C114" s="190">
        <f t="shared" si="35"/>
        <v>0</v>
      </c>
      <c r="D114" s="264"/>
      <c r="E114" s="45"/>
      <c r="F114" s="95">
        <f>D114+E114</f>
        <v>0</v>
      </c>
      <c r="G114" s="230"/>
      <c r="H114" s="45"/>
      <c r="I114" s="91">
        <f>G114+H114</f>
        <v>0</v>
      </c>
      <c r="J114" s="264"/>
      <c r="K114" s="45"/>
      <c r="L114" s="95">
        <f>J114+K114</f>
        <v>0</v>
      </c>
      <c r="M114" s="230"/>
      <c r="N114" s="45"/>
      <c r="O114" s="91">
        <f>M114+N114</f>
        <v>0</v>
      </c>
      <c r="P114" s="291"/>
      <c r="Q114" s="297"/>
    </row>
    <row r="115" spans="1:17" hidden="1" x14ac:dyDescent="0.25">
      <c r="A115" s="75">
        <v>2260</v>
      </c>
      <c r="B115" s="43" t="s">
        <v>112</v>
      </c>
      <c r="C115" s="190">
        <f t="shared" si="35"/>
        <v>0</v>
      </c>
      <c r="D115" s="132">
        <f t="shared" ref="D115:O115" si="36">SUM(D116:D120)</f>
        <v>0</v>
      </c>
      <c r="E115" s="76">
        <f t="shared" si="36"/>
        <v>0</v>
      </c>
      <c r="F115" s="95">
        <f t="shared" si="36"/>
        <v>0</v>
      </c>
      <c r="G115" s="231">
        <f t="shared" si="36"/>
        <v>0</v>
      </c>
      <c r="H115" s="76">
        <f t="shared" si="36"/>
        <v>0</v>
      </c>
      <c r="I115" s="91">
        <f t="shared" si="36"/>
        <v>0</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c r="E117" s="45"/>
      <c r="F117" s="95">
        <f>D117+E117</f>
        <v>0</v>
      </c>
      <c r="G117" s="230"/>
      <c r="H117" s="45"/>
      <c r="I117" s="91">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row>
    <row r="119" spans="1:17" ht="24" hidden="1" x14ac:dyDescent="0.25">
      <c r="A119" s="30">
        <v>2264</v>
      </c>
      <c r="B119" s="43" t="s">
        <v>116</v>
      </c>
      <c r="C119" s="190">
        <f t="shared" si="35"/>
        <v>0</v>
      </c>
      <c r="D119" s="264"/>
      <c r="E119" s="45"/>
      <c r="F119" s="95">
        <f>D119+E119</f>
        <v>0</v>
      </c>
      <c r="G119" s="230"/>
      <c r="H119" s="45"/>
      <c r="I119" s="91">
        <f>G119+H119</f>
        <v>0</v>
      </c>
      <c r="J119" s="264"/>
      <c r="K119" s="45"/>
      <c r="L119" s="95">
        <f>J119+K119</f>
        <v>0</v>
      </c>
      <c r="M119" s="230"/>
      <c r="N119" s="45"/>
      <c r="O119" s="91">
        <f>M119+N119</f>
        <v>0</v>
      </c>
      <c r="P119" s="291"/>
      <c r="Q119" s="297"/>
    </row>
    <row r="120" spans="1:17" hidden="1" x14ac:dyDescent="0.25">
      <c r="A120" s="30">
        <v>2269</v>
      </c>
      <c r="B120" s="43" t="s">
        <v>117</v>
      </c>
      <c r="C120" s="190">
        <f t="shared" si="35"/>
        <v>0</v>
      </c>
      <c r="D120" s="264"/>
      <c r="E120" s="45"/>
      <c r="F120" s="95">
        <f>D120+E120</f>
        <v>0</v>
      </c>
      <c r="G120" s="230"/>
      <c r="H120" s="45"/>
      <c r="I120" s="91">
        <f>G120+H120</f>
        <v>0</v>
      </c>
      <c r="J120" s="264"/>
      <c r="K120" s="45"/>
      <c r="L120" s="95">
        <f>J120+K120</f>
        <v>0</v>
      </c>
      <c r="M120" s="230"/>
      <c r="N120" s="45"/>
      <c r="O120" s="91">
        <f>M120+N120</f>
        <v>0</v>
      </c>
      <c r="P120" s="291"/>
      <c r="Q120" s="297"/>
    </row>
    <row r="121" spans="1:17" x14ac:dyDescent="0.25">
      <c r="A121" s="75">
        <v>2270</v>
      </c>
      <c r="B121" s="43" t="s">
        <v>118</v>
      </c>
      <c r="C121" s="190">
        <f t="shared" si="35"/>
        <v>131046</v>
      </c>
      <c r="D121" s="132">
        <f t="shared" ref="D121:O121" si="37">SUM(D122:D126)</f>
        <v>131046</v>
      </c>
      <c r="E121" s="91">
        <f t="shared" si="37"/>
        <v>0</v>
      </c>
      <c r="F121" s="899">
        <f t="shared" si="37"/>
        <v>131046</v>
      </c>
      <c r="G121" s="231">
        <f t="shared" si="37"/>
        <v>0</v>
      </c>
      <c r="H121" s="91">
        <f t="shared" si="37"/>
        <v>0</v>
      </c>
      <c r="I121" s="899">
        <f t="shared" si="37"/>
        <v>0</v>
      </c>
      <c r="J121" s="132">
        <f t="shared" si="37"/>
        <v>0</v>
      </c>
      <c r="K121" s="76">
        <f t="shared" si="37"/>
        <v>0</v>
      </c>
      <c r="L121" s="95">
        <f t="shared" si="37"/>
        <v>0</v>
      </c>
      <c r="M121" s="231">
        <f t="shared" si="37"/>
        <v>0</v>
      </c>
      <c r="N121" s="76">
        <f t="shared" si="37"/>
        <v>0</v>
      </c>
      <c r="O121" s="91">
        <f t="shared" si="37"/>
        <v>0</v>
      </c>
      <c r="P121" s="291"/>
      <c r="Q121" s="297"/>
    </row>
    <row r="122" spans="1:17"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ht="24" x14ac:dyDescent="0.25">
      <c r="A124" s="30">
        <v>2275</v>
      </c>
      <c r="B124" s="43" t="s">
        <v>120</v>
      </c>
      <c r="C124" s="190">
        <f t="shared" si="35"/>
        <v>2300</v>
      </c>
      <c r="D124" s="264">
        <v>2300</v>
      </c>
      <c r="E124" s="705"/>
      <c r="F124" s="899">
        <f>D124+E124</f>
        <v>2300</v>
      </c>
      <c r="G124" s="230"/>
      <c r="H124" s="705"/>
      <c r="I124" s="899">
        <f>G124+H124</f>
        <v>0</v>
      </c>
      <c r="J124" s="264"/>
      <c r="K124" s="45"/>
      <c r="L124" s="95">
        <f>J124+K124</f>
        <v>0</v>
      </c>
      <c r="M124" s="230"/>
      <c r="N124" s="45"/>
      <c r="O124" s="91">
        <f>M124+N124</f>
        <v>0</v>
      </c>
      <c r="P124" s="291"/>
      <c r="Q124" s="297"/>
    </row>
    <row r="125" spans="1:17"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row>
    <row r="126" spans="1:17" ht="27" customHeight="1" x14ac:dyDescent="0.25">
      <c r="A126" s="30">
        <v>2279</v>
      </c>
      <c r="B126" s="43" t="s">
        <v>122</v>
      </c>
      <c r="C126" s="190">
        <f t="shared" si="35"/>
        <v>128746</v>
      </c>
      <c r="D126" s="264">
        <v>128746</v>
      </c>
      <c r="E126" s="705"/>
      <c r="F126" s="899">
        <f>D126+E126</f>
        <v>128746</v>
      </c>
      <c r="G126" s="230"/>
      <c r="H126" s="705"/>
      <c r="I126" s="899">
        <f>G126+H126</f>
        <v>0</v>
      </c>
      <c r="J126" s="264"/>
      <c r="K126" s="45"/>
      <c r="L126" s="95">
        <f>J126+K126</f>
        <v>0</v>
      </c>
      <c r="M126" s="230"/>
      <c r="N126" s="45"/>
      <c r="O126" s="91">
        <f>M126+N126</f>
        <v>0</v>
      </c>
      <c r="P126" s="333"/>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12" customHeight="1" x14ac:dyDescent="0.25">
      <c r="A129" s="35">
        <v>2300</v>
      </c>
      <c r="B129" s="72" t="s">
        <v>125</v>
      </c>
      <c r="C129" s="188">
        <f t="shared" si="35"/>
        <v>486</v>
      </c>
      <c r="D129" s="130">
        <f t="shared" ref="D129:O129" si="39">SUM(D130,D135,D139,D140,D143,D150,D158,D159,D162)</f>
        <v>534</v>
      </c>
      <c r="E129" s="123">
        <f t="shared" si="39"/>
        <v>-48</v>
      </c>
      <c r="F129" s="898">
        <f t="shared" si="39"/>
        <v>486</v>
      </c>
      <c r="G129" s="228">
        <f t="shared" si="39"/>
        <v>0</v>
      </c>
      <c r="H129" s="123">
        <f t="shared" si="39"/>
        <v>0</v>
      </c>
      <c r="I129" s="898">
        <f t="shared" si="39"/>
        <v>0</v>
      </c>
      <c r="J129" s="130">
        <f t="shared" si="39"/>
        <v>0</v>
      </c>
      <c r="K129" s="38">
        <f t="shared" si="39"/>
        <v>0</v>
      </c>
      <c r="L129" s="175">
        <f t="shared" si="39"/>
        <v>0</v>
      </c>
      <c r="M129" s="228">
        <f t="shared" si="39"/>
        <v>0</v>
      </c>
      <c r="N129" s="38">
        <f t="shared" si="39"/>
        <v>0</v>
      </c>
      <c r="O129" s="123">
        <f t="shared" si="39"/>
        <v>0</v>
      </c>
      <c r="P129" s="293"/>
      <c r="Q129" s="297"/>
    </row>
    <row r="130" spans="1:17" ht="24" x14ac:dyDescent="0.25">
      <c r="A130" s="1203">
        <v>2310</v>
      </c>
      <c r="B130" s="40" t="s">
        <v>126</v>
      </c>
      <c r="C130" s="189">
        <f t="shared" si="35"/>
        <v>354</v>
      </c>
      <c r="D130" s="131">
        <f t="shared" ref="D130:O130" si="40">SUM(D131:D134)</f>
        <v>354</v>
      </c>
      <c r="E130" s="90">
        <f t="shared" si="40"/>
        <v>0</v>
      </c>
      <c r="F130" s="900">
        <f t="shared" si="40"/>
        <v>354</v>
      </c>
      <c r="G130" s="233">
        <f t="shared" si="40"/>
        <v>0</v>
      </c>
      <c r="H130" s="90">
        <f t="shared" si="40"/>
        <v>0</v>
      </c>
      <c r="I130" s="900">
        <f t="shared" si="40"/>
        <v>0</v>
      </c>
      <c r="J130" s="131">
        <f t="shared" si="40"/>
        <v>0</v>
      </c>
      <c r="K130" s="79">
        <f t="shared" si="40"/>
        <v>0</v>
      </c>
      <c r="L130" s="176">
        <f t="shared" si="40"/>
        <v>0</v>
      </c>
      <c r="M130" s="233">
        <f t="shared" si="40"/>
        <v>0</v>
      </c>
      <c r="N130" s="79">
        <f t="shared" si="40"/>
        <v>0</v>
      </c>
      <c r="O130" s="90">
        <f t="shared" si="40"/>
        <v>0</v>
      </c>
      <c r="P130" s="290"/>
      <c r="Q130" s="297"/>
    </row>
    <row r="131" spans="1:17" x14ac:dyDescent="0.25">
      <c r="A131" s="30">
        <v>2311</v>
      </c>
      <c r="B131" s="43" t="s">
        <v>127</v>
      </c>
      <c r="C131" s="190">
        <f t="shared" si="35"/>
        <v>354</v>
      </c>
      <c r="D131" s="264">
        <v>354</v>
      </c>
      <c r="E131" s="705"/>
      <c r="F131" s="899">
        <f>D131+E131</f>
        <v>354</v>
      </c>
      <c r="G131" s="230"/>
      <c r="H131" s="705"/>
      <c r="I131" s="899">
        <f>G131+H131</f>
        <v>0</v>
      </c>
      <c r="J131" s="264"/>
      <c r="K131" s="45"/>
      <c r="L131" s="95">
        <f>J131+K131</f>
        <v>0</v>
      </c>
      <c r="M131" s="230"/>
      <c r="N131" s="45"/>
      <c r="O131" s="91">
        <f>M131+N131</f>
        <v>0</v>
      </c>
      <c r="P131" s="291"/>
      <c r="Q131" s="297"/>
    </row>
    <row r="132" spans="1:17" hidden="1" x14ac:dyDescent="0.25">
      <c r="A132" s="30">
        <v>2312</v>
      </c>
      <c r="B132" s="43" t="s">
        <v>128</v>
      </c>
      <c r="C132" s="190">
        <f t="shared" si="35"/>
        <v>0</v>
      </c>
      <c r="D132" s="264"/>
      <c r="E132" s="45"/>
      <c r="F132" s="95">
        <f>D132+E132</f>
        <v>0</v>
      </c>
      <c r="G132" s="230"/>
      <c r="H132" s="45"/>
      <c r="I132" s="91">
        <f>G132+H132</f>
        <v>0</v>
      </c>
      <c r="J132" s="264"/>
      <c r="K132" s="45"/>
      <c r="L132" s="95">
        <f>J132+K132</f>
        <v>0</v>
      </c>
      <c r="M132" s="230"/>
      <c r="N132" s="45"/>
      <c r="O132" s="91">
        <f>M132+N132</f>
        <v>0</v>
      </c>
      <c r="P132" s="291"/>
      <c r="Q132" s="297"/>
    </row>
    <row r="133" spans="1:17"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291"/>
      <c r="Q133" s="297"/>
    </row>
    <row r="134" spans="1:17" ht="47.25" hidden="1" customHeight="1" x14ac:dyDescent="0.25">
      <c r="A134" s="30">
        <v>2314</v>
      </c>
      <c r="B134" s="43" t="s">
        <v>307</v>
      </c>
      <c r="C134" s="190">
        <f t="shared" si="35"/>
        <v>0</v>
      </c>
      <c r="D134" s="264"/>
      <c r="E134" s="45"/>
      <c r="F134" s="95">
        <f>D134+E134</f>
        <v>0</v>
      </c>
      <c r="G134" s="230"/>
      <c r="H134" s="45"/>
      <c r="I134" s="91">
        <f>G134+H134</f>
        <v>0</v>
      </c>
      <c r="J134" s="264"/>
      <c r="K134" s="45"/>
      <c r="L134" s="95">
        <f>J134+K134</f>
        <v>0</v>
      </c>
      <c r="M134" s="230"/>
      <c r="N134" s="45"/>
      <c r="O134" s="91">
        <f>M134+N134</f>
        <v>0</v>
      </c>
      <c r="P134" s="291"/>
      <c r="Q134" s="297"/>
    </row>
    <row r="135" spans="1:17" hidden="1" x14ac:dyDescent="0.25">
      <c r="A135" s="75">
        <v>2320</v>
      </c>
      <c r="B135" s="43" t="s">
        <v>130</v>
      </c>
      <c r="C135" s="190">
        <f t="shared" si="35"/>
        <v>0</v>
      </c>
      <c r="D135" s="132">
        <f t="shared" ref="D135:O135" si="41">SUM(D136:D138)</f>
        <v>0</v>
      </c>
      <c r="E135" s="76">
        <f t="shared" si="41"/>
        <v>0</v>
      </c>
      <c r="F135" s="95">
        <f t="shared" si="41"/>
        <v>0</v>
      </c>
      <c r="G135" s="231">
        <f t="shared" si="41"/>
        <v>0</v>
      </c>
      <c r="H135" s="76">
        <f t="shared" si="41"/>
        <v>0</v>
      </c>
      <c r="I135" s="91">
        <f t="shared" si="41"/>
        <v>0</v>
      </c>
      <c r="J135" s="132">
        <f t="shared" si="41"/>
        <v>0</v>
      </c>
      <c r="K135" s="76">
        <f t="shared" si="41"/>
        <v>0</v>
      </c>
      <c r="L135" s="95">
        <f t="shared" si="41"/>
        <v>0</v>
      </c>
      <c r="M135" s="231">
        <f t="shared" si="41"/>
        <v>0</v>
      </c>
      <c r="N135" s="76">
        <f t="shared" si="41"/>
        <v>0</v>
      </c>
      <c r="O135" s="91">
        <f t="shared" si="41"/>
        <v>0</v>
      </c>
      <c r="P135" s="291"/>
      <c r="Q135" s="297"/>
    </row>
    <row r="136" spans="1:17"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291"/>
      <c r="Q136" s="297"/>
    </row>
    <row r="137" spans="1:17" hidden="1" x14ac:dyDescent="0.25">
      <c r="A137" s="30">
        <v>2322</v>
      </c>
      <c r="B137" s="43" t="s">
        <v>132</v>
      </c>
      <c r="C137" s="190">
        <f t="shared" si="35"/>
        <v>0</v>
      </c>
      <c r="D137" s="264"/>
      <c r="E137" s="45"/>
      <c r="F137" s="95">
        <f>D137+E137</f>
        <v>0</v>
      </c>
      <c r="G137" s="230"/>
      <c r="H137" s="45"/>
      <c r="I137" s="91">
        <f>G137+H137</f>
        <v>0</v>
      </c>
      <c r="J137" s="264"/>
      <c r="K137" s="45"/>
      <c r="L137" s="95">
        <f>J137+K137</f>
        <v>0</v>
      </c>
      <c r="M137" s="230"/>
      <c r="N137" s="45"/>
      <c r="O137" s="91">
        <f>M137+N137</f>
        <v>0</v>
      </c>
      <c r="P137" s="333"/>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row>
    <row r="140" spans="1:17" ht="48"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t="11.25" hidden="1" customHeight="1" x14ac:dyDescent="0.25">
      <c r="A141" s="30">
        <v>2341</v>
      </c>
      <c r="B141" s="43" t="s">
        <v>136</v>
      </c>
      <c r="C141" s="190">
        <f t="shared" si="35"/>
        <v>0</v>
      </c>
      <c r="D141" s="264"/>
      <c r="E141" s="45"/>
      <c r="F141" s="95">
        <f>D141+E141</f>
        <v>0</v>
      </c>
      <c r="G141" s="230"/>
      <c r="H141" s="45"/>
      <c r="I141" s="91">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x14ac:dyDescent="0.25">
      <c r="A143" s="73">
        <v>2350</v>
      </c>
      <c r="B143" s="58" t="s">
        <v>138</v>
      </c>
      <c r="C143" s="195">
        <f t="shared" si="35"/>
        <v>132</v>
      </c>
      <c r="D143" s="86">
        <f t="shared" ref="D143:O143" si="43">SUM(D144:D149)</f>
        <v>180</v>
      </c>
      <c r="E143" s="154">
        <f t="shared" si="43"/>
        <v>-48</v>
      </c>
      <c r="F143" s="907">
        <f t="shared" si="43"/>
        <v>132</v>
      </c>
      <c r="G143" s="229">
        <f t="shared" si="43"/>
        <v>0</v>
      </c>
      <c r="H143" s="154">
        <f t="shared" si="43"/>
        <v>0</v>
      </c>
      <c r="I143" s="907">
        <f t="shared" si="43"/>
        <v>0</v>
      </c>
      <c r="J143" s="86">
        <f t="shared" si="43"/>
        <v>0</v>
      </c>
      <c r="K143" s="74">
        <f t="shared" si="43"/>
        <v>0</v>
      </c>
      <c r="L143" s="174">
        <f t="shared" si="43"/>
        <v>0</v>
      </c>
      <c r="M143" s="229">
        <f t="shared" si="43"/>
        <v>0</v>
      </c>
      <c r="N143" s="74">
        <f t="shared" si="43"/>
        <v>0</v>
      </c>
      <c r="O143" s="154">
        <f t="shared" si="43"/>
        <v>0</v>
      </c>
      <c r="P143" s="292"/>
      <c r="Q143" s="297"/>
    </row>
    <row r="144" spans="1:17" hidden="1" x14ac:dyDescent="0.25">
      <c r="A144" s="27">
        <v>2351</v>
      </c>
      <c r="B144" s="40" t="s">
        <v>139</v>
      </c>
      <c r="C144" s="189">
        <f t="shared" si="35"/>
        <v>0</v>
      </c>
      <c r="D144" s="263"/>
      <c r="E144" s="42"/>
      <c r="F144" s="176">
        <f t="shared" ref="F144:F149" si="44">D144+E144</f>
        <v>0</v>
      </c>
      <c r="G144" s="220"/>
      <c r="H144" s="42"/>
      <c r="I144" s="90">
        <f t="shared" ref="I144:I149" si="45">G144+H144</f>
        <v>0</v>
      </c>
      <c r="J144" s="263"/>
      <c r="K144" s="42"/>
      <c r="L144" s="176">
        <f t="shared" ref="L144:L149" si="46">J144+K144</f>
        <v>0</v>
      </c>
      <c r="M144" s="220"/>
      <c r="N144" s="42"/>
      <c r="O144" s="90">
        <f t="shared" ref="O144:O149" si="47">M144+N144</f>
        <v>0</v>
      </c>
      <c r="P144" s="290"/>
      <c r="Q144" s="297"/>
    </row>
    <row r="145" spans="1:17" ht="24" x14ac:dyDescent="0.25">
      <c r="A145" s="30">
        <v>2352</v>
      </c>
      <c r="B145" s="43" t="s">
        <v>140</v>
      </c>
      <c r="C145" s="190">
        <f t="shared" si="35"/>
        <v>132</v>
      </c>
      <c r="D145" s="264">
        <v>180</v>
      </c>
      <c r="E145" s="705">
        <v>-48</v>
      </c>
      <c r="F145" s="899">
        <f t="shared" si="44"/>
        <v>132</v>
      </c>
      <c r="G145" s="230"/>
      <c r="H145" s="705"/>
      <c r="I145" s="899">
        <f t="shared" si="45"/>
        <v>0</v>
      </c>
      <c r="J145" s="264"/>
      <c r="K145" s="45"/>
      <c r="L145" s="95">
        <f t="shared" si="46"/>
        <v>0</v>
      </c>
      <c r="M145" s="230"/>
      <c r="N145" s="45"/>
      <c r="O145" s="91">
        <f t="shared" si="47"/>
        <v>0</v>
      </c>
      <c r="P145" s="333" t="s">
        <v>997</v>
      </c>
      <c r="Q145" s="297"/>
    </row>
    <row r="146" spans="1:17" ht="24" hidden="1" x14ac:dyDescent="0.25">
      <c r="A146" s="30">
        <v>2353</v>
      </c>
      <c r="B146" s="43" t="s">
        <v>141</v>
      </c>
      <c r="C146" s="190">
        <f t="shared" si="35"/>
        <v>0</v>
      </c>
      <c r="D146" s="264"/>
      <c r="E146" s="45"/>
      <c r="F146" s="95">
        <f t="shared" si="44"/>
        <v>0</v>
      </c>
      <c r="G146" s="230"/>
      <c r="H146" s="45"/>
      <c r="I146" s="91">
        <f t="shared" si="45"/>
        <v>0</v>
      </c>
      <c r="J146" s="264"/>
      <c r="K146" s="45"/>
      <c r="L146" s="95">
        <f t="shared" si="46"/>
        <v>0</v>
      </c>
      <c r="M146" s="230"/>
      <c r="N146" s="45"/>
      <c r="O146" s="91">
        <f t="shared" si="47"/>
        <v>0</v>
      </c>
      <c r="P146" s="291"/>
      <c r="Q146" s="297"/>
    </row>
    <row r="147" spans="1:17" ht="24" hidden="1" x14ac:dyDescent="0.25">
      <c r="A147" s="30">
        <v>2354</v>
      </c>
      <c r="B147" s="43" t="s">
        <v>142</v>
      </c>
      <c r="C147" s="190">
        <f t="shared" si="35"/>
        <v>0</v>
      </c>
      <c r="D147" s="264"/>
      <c r="E147" s="45"/>
      <c r="F147" s="95">
        <f t="shared" si="44"/>
        <v>0</v>
      </c>
      <c r="G147" s="230"/>
      <c r="H147" s="45"/>
      <c r="I147" s="91">
        <f t="shared" si="45"/>
        <v>0</v>
      </c>
      <c r="J147" s="264"/>
      <c r="K147" s="45"/>
      <c r="L147" s="95">
        <f t="shared" si="46"/>
        <v>0</v>
      </c>
      <c r="M147" s="230"/>
      <c r="N147" s="45"/>
      <c r="O147" s="91">
        <f t="shared" si="47"/>
        <v>0</v>
      </c>
      <c r="P147" s="291"/>
      <c r="Q147" s="297"/>
    </row>
    <row r="148" spans="1:17" ht="24" hidden="1" x14ac:dyDescent="0.25">
      <c r="A148" s="30">
        <v>2355</v>
      </c>
      <c r="B148" s="43" t="s">
        <v>143</v>
      </c>
      <c r="C148" s="190">
        <f t="shared" si="35"/>
        <v>0</v>
      </c>
      <c r="D148" s="264"/>
      <c r="E148" s="45"/>
      <c r="F148" s="95">
        <f t="shared" si="44"/>
        <v>0</v>
      </c>
      <c r="G148" s="230"/>
      <c r="H148" s="45"/>
      <c r="I148" s="91">
        <f t="shared" si="45"/>
        <v>0</v>
      </c>
      <c r="J148" s="264"/>
      <c r="K148" s="45"/>
      <c r="L148" s="95">
        <f t="shared" si="46"/>
        <v>0</v>
      </c>
      <c r="M148" s="230"/>
      <c r="N148" s="45"/>
      <c r="O148" s="91">
        <f t="shared" si="47"/>
        <v>0</v>
      </c>
      <c r="P148" s="291"/>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hidden="1" customHeight="1" x14ac:dyDescent="0.25">
      <c r="A150" s="75">
        <v>2360</v>
      </c>
      <c r="B150" s="43" t="s">
        <v>145</v>
      </c>
      <c r="C150" s="190">
        <f t="shared" si="35"/>
        <v>0</v>
      </c>
      <c r="D150" s="132">
        <f t="shared" ref="D150:O150" si="48">SUM(D151:D157)</f>
        <v>0</v>
      </c>
      <c r="E150" s="76">
        <f t="shared" si="48"/>
        <v>0</v>
      </c>
      <c r="F150" s="95">
        <f t="shared" si="48"/>
        <v>0</v>
      </c>
      <c r="G150" s="231">
        <f t="shared" si="48"/>
        <v>0</v>
      </c>
      <c r="H150" s="76">
        <f t="shared" si="48"/>
        <v>0</v>
      </c>
      <c r="I150" s="91">
        <f t="shared" si="48"/>
        <v>0</v>
      </c>
      <c r="J150" s="132">
        <f t="shared" si="48"/>
        <v>0</v>
      </c>
      <c r="K150" s="76">
        <f t="shared" si="48"/>
        <v>0</v>
      </c>
      <c r="L150" s="95">
        <f t="shared" si="48"/>
        <v>0</v>
      </c>
      <c r="M150" s="231">
        <f t="shared" si="48"/>
        <v>0</v>
      </c>
      <c r="N150" s="76">
        <f t="shared" si="48"/>
        <v>0</v>
      </c>
      <c r="O150" s="91">
        <f t="shared" si="48"/>
        <v>0</v>
      </c>
      <c r="P150" s="291"/>
      <c r="Q150" s="297"/>
    </row>
    <row r="151" spans="1:17" hidden="1" x14ac:dyDescent="0.25">
      <c r="A151" s="29">
        <v>2361</v>
      </c>
      <c r="B151" s="43" t="s">
        <v>146</v>
      </c>
      <c r="C151" s="190">
        <f t="shared" si="35"/>
        <v>0</v>
      </c>
      <c r="D151" s="264"/>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291"/>
      <c r="Q151" s="297"/>
    </row>
    <row r="152" spans="1:17"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row>
    <row r="153" spans="1:17" hidden="1" x14ac:dyDescent="0.25">
      <c r="A153" s="29">
        <v>2363</v>
      </c>
      <c r="B153" s="43" t="s">
        <v>148</v>
      </c>
      <c r="C153" s="190">
        <f t="shared" si="35"/>
        <v>0</v>
      </c>
      <c r="D153" s="264"/>
      <c r="E153" s="45"/>
      <c r="F153" s="95">
        <f t="shared" si="49"/>
        <v>0</v>
      </c>
      <c r="G153" s="230"/>
      <c r="H153" s="45"/>
      <c r="I153" s="91">
        <f t="shared" si="50"/>
        <v>0</v>
      </c>
      <c r="J153" s="264"/>
      <c r="K153" s="45"/>
      <c r="L153" s="95">
        <f t="shared" si="51"/>
        <v>0</v>
      </c>
      <c r="M153" s="230"/>
      <c r="N153" s="45"/>
      <c r="O153" s="91">
        <f t="shared" si="52"/>
        <v>0</v>
      </c>
      <c r="P153" s="291"/>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row>
    <row r="157" spans="1:17"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row>
    <row r="158" spans="1:17" hidden="1" x14ac:dyDescent="0.25">
      <c r="A158" s="73">
        <v>2370</v>
      </c>
      <c r="B158" s="58" t="s">
        <v>153</v>
      </c>
      <c r="C158" s="195">
        <f t="shared" si="35"/>
        <v>0</v>
      </c>
      <c r="D158" s="261"/>
      <c r="E158" s="77"/>
      <c r="F158" s="174">
        <f t="shared" si="49"/>
        <v>0</v>
      </c>
      <c r="G158" s="232"/>
      <c r="H158" s="77"/>
      <c r="I158" s="154">
        <f t="shared" si="50"/>
        <v>0</v>
      </c>
      <c r="J158" s="261"/>
      <c r="K158" s="77"/>
      <c r="L158" s="174">
        <f t="shared" si="51"/>
        <v>0</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3.25" hidden="1" customHeight="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293"/>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291"/>
      <c r="Q168" s="297"/>
    </row>
    <row r="169" spans="1:17" ht="24" hidden="1" x14ac:dyDescent="0.25">
      <c r="A169" s="30">
        <v>2519</v>
      </c>
      <c r="B169" s="43" t="s">
        <v>164</v>
      </c>
      <c r="C169" s="190">
        <f t="shared" si="35"/>
        <v>0</v>
      </c>
      <c r="D169" s="264"/>
      <c r="E169" s="45"/>
      <c r="F169" s="95">
        <f t="shared" si="56"/>
        <v>0</v>
      </c>
      <c r="G169" s="230"/>
      <c r="H169" s="45"/>
      <c r="I169" s="91">
        <f t="shared" si="57"/>
        <v>0</v>
      </c>
      <c r="J169" s="264"/>
      <c r="K169" s="45"/>
      <c r="L169" s="95">
        <f t="shared" si="58"/>
        <v>0</v>
      </c>
      <c r="M169" s="230"/>
      <c r="N169" s="45"/>
      <c r="O169" s="91">
        <f t="shared" si="59"/>
        <v>0</v>
      </c>
      <c r="P169" s="291"/>
      <c r="Q169" s="297"/>
    </row>
    <row r="170" spans="1:17"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15.75" hidden="1" customHeight="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2.5" hidden="1" customHeight="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hidden="1" x14ac:dyDescent="0.25">
      <c r="A193" s="89"/>
      <c r="B193" s="17" t="s">
        <v>187</v>
      </c>
      <c r="C193" s="199">
        <f t="shared" si="63"/>
        <v>0</v>
      </c>
      <c r="D193" s="136">
        <f t="shared" ref="D193:O193" si="70">SUM(D194,D229,D268)</f>
        <v>0</v>
      </c>
      <c r="E193" s="69">
        <f t="shared" si="70"/>
        <v>0</v>
      </c>
      <c r="F193" s="171">
        <f t="shared" si="70"/>
        <v>0</v>
      </c>
      <c r="G193" s="226">
        <f t="shared" si="70"/>
        <v>0</v>
      </c>
      <c r="H193" s="69">
        <f t="shared" si="70"/>
        <v>0</v>
      </c>
      <c r="I193" s="275">
        <f t="shared" si="70"/>
        <v>0</v>
      </c>
      <c r="J193" s="136">
        <f t="shared" si="70"/>
        <v>0</v>
      </c>
      <c r="K193" s="69">
        <f t="shared" si="70"/>
        <v>0</v>
      </c>
      <c r="L193" s="171">
        <f t="shared" si="70"/>
        <v>0</v>
      </c>
      <c r="M193" s="226">
        <f t="shared" si="70"/>
        <v>0</v>
      </c>
      <c r="N193" s="69">
        <f t="shared" si="70"/>
        <v>0</v>
      </c>
      <c r="O193" s="157">
        <f t="shared" si="70"/>
        <v>0</v>
      </c>
      <c r="P193" s="316"/>
      <c r="Q193" s="182"/>
    </row>
    <row r="194" spans="1:17" hidden="1" x14ac:dyDescent="0.25">
      <c r="A194" s="70">
        <v>5000</v>
      </c>
      <c r="B194" s="70" t="s">
        <v>188</v>
      </c>
      <c r="C194" s="200">
        <f t="shared" si="63"/>
        <v>0</v>
      </c>
      <c r="D194" s="137">
        <f t="shared" ref="D194:O194" si="71">D195+D203</f>
        <v>0</v>
      </c>
      <c r="E194" s="71">
        <f t="shared" si="71"/>
        <v>0</v>
      </c>
      <c r="F194" s="172">
        <f t="shared" si="71"/>
        <v>0</v>
      </c>
      <c r="G194" s="227">
        <f t="shared" si="71"/>
        <v>0</v>
      </c>
      <c r="H194" s="71">
        <f t="shared" si="71"/>
        <v>0</v>
      </c>
      <c r="I194" s="125">
        <f t="shared" si="71"/>
        <v>0</v>
      </c>
      <c r="J194" s="137">
        <f t="shared" si="71"/>
        <v>0</v>
      </c>
      <c r="K194" s="71">
        <f t="shared" si="71"/>
        <v>0</v>
      </c>
      <c r="L194" s="172">
        <f t="shared" si="71"/>
        <v>0</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hidden="1" x14ac:dyDescent="0.25">
      <c r="A203" s="35">
        <v>5200</v>
      </c>
      <c r="B203" s="72" t="s">
        <v>197</v>
      </c>
      <c r="C203" s="188">
        <f t="shared" si="63"/>
        <v>0</v>
      </c>
      <c r="D203" s="130">
        <f t="shared" ref="D203:O203" si="74">D204+D214+D215+D224+D225+D226+D228</f>
        <v>0</v>
      </c>
      <c r="E203" s="38">
        <f t="shared" si="74"/>
        <v>0</v>
      </c>
      <c r="F203" s="175">
        <f t="shared" si="74"/>
        <v>0</v>
      </c>
      <c r="G203" s="228">
        <f t="shared" si="74"/>
        <v>0</v>
      </c>
      <c r="H203" s="38">
        <f t="shared" si="74"/>
        <v>0</v>
      </c>
      <c r="I203" s="123">
        <f t="shared" si="74"/>
        <v>0</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t="14.25" hidden="1" customHeight="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t="13.5" hidden="1" customHeight="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hidden="1" x14ac:dyDescent="0.25">
      <c r="A215" s="75">
        <v>5230</v>
      </c>
      <c r="B215" s="43" t="s">
        <v>209</v>
      </c>
      <c r="C215" s="190">
        <f t="shared" si="63"/>
        <v>0</v>
      </c>
      <c r="D215" s="132">
        <f t="shared" ref="D215:O215" si="80">SUM(D216:D223)</f>
        <v>0</v>
      </c>
      <c r="E215" s="76">
        <f t="shared" si="80"/>
        <v>0</v>
      </c>
      <c r="F215" s="95">
        <f t="shared" si="80"/>
        <v>0</v>
      </c>
      <c r="G215" s="231">
        <f t="shared" si="80"/>
        <v>0</v>
      </c>
      <c r="H215" s="76">
        <f t="shared" si="80"/>
        <v>0</v>
      </c>
      <c r="I215" s="91">
        <f t="shared" si="80"/>
        <v>0</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291"/>
      <c r="Q217" s="297"/>
    </row>
    <row r="218" spans="1:17" hidden="1" x14ac:dyDescent="0.25">
      <c r="A218" s="30">
        <v>5233</v>
      </c>
      <c r="B218" s="43" t="s">
        <v>212</v>
      </c>
      <c r="C218" s="190">
        <f t="shared" si="63"/>
        <v>0</v>
      </c>
      <c r="D218" s="264"/>
      <c r="E218" s="45"/>
      <c r="F218" s="95">
        <f t="shared" si="81"/>
        <v>0</v>
      </c>
      <c r="G218" s="230"/>
      <c r="H218" s="45"/>
      <c r="I218" s="91">
        <f t="shared" si="82"/>
        <v>0</v>
      </c>
      <c r="J218" s="264"/>
      <c r="K218" s="45"/>
      <c r="L218" s="95">
        <f t="shared" si="83"/>
        <v>0</v>
      </c>
      <c r="M218" s="230"/>
      <c r="N218" s="45"/>
      <c r="O218" s="91">
        <f t="shared" si="84"/>
        <v>0</v>
      </c>
      <c r="P218" s="291"/>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t="24" hidden="1" x14ac:dyDescent="0.25">
      <c r="A222" s="30">
        <v>5238</v>
      </c>
      <c r="B222" s="43" t="s">
        <v>216</v>
      </c>
      <c r="C222" s="190">
        <f t="shared" si="63"/>
        <v>0</v>
      </c>
      <c r="D222" s="264"/>
      <c r="E222" s="45"/>
      <c r="F222" s="95">
        <f t="shared" si="81"/>
        <v>0</v>
      </c>
      <c r="G222" s="230"/>
      <c r="H222" s="45"/>
      <c r="I222" s="91">
        <f t="shared" si="82"/>
        <v>0</v>
      </c>
      <c r="J222" s="264"/>
      <c r="K222" s="45"/>
      <c r="L222" s="95">
        <f t="shared" si="83"/>
        <v>0</v>
      </c>
      <c r="M222" s="230"/>
      <c r="N222" s="45"/>
      <c r="O222" s="91">
        <f t="shared" si="84"/>
        <v>0</v>
      </c>
      <c r="P222" s="291"/>
      <c r="Q222" s="297"/>
    </row>
    <row r="223" spans="1:17" ht="24" hidden="1" x14ac:dyDescent="0.25">
      <c r="A223" s="30">
        <v>5239</v>
      </c>
      <c r="B223" s="43" t="s">
        <v>217</v>
      </c>
      <c r="C223" s="190">
        <f t="shared" si="63"/>
        <v>0</v>
      </c>
      <c r="D223" s="264"/>
      <c r="E223" s="45"/>
      <c r="F223" s="95">
        <f t="shared" si="81"/>
        <v>0</v>
      </c>
      <c r="G223" s="230"/>
      <c r="H223" s="45"/>
      <c r="I223" s="91">
        <f t="shared" si="82"/>
        <v>0</v>
      </c>
      <c r="J223" s="264"/>
      <c r="K223" s="45"/>
      <c r="L223" s="95">
        <f t="shared" si="83"/>
        <v>0</v>
      </c>
      <c r="M223" s="230"/>
      <c r="N223" s="45"/>
      <c r="O223" s="91">
        <f t="shared" si="84"/>
        <v>0</v>
      </c>
      <c r="P223" s="291"/>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t="22.5" hidden="1" customHeight="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18" hidden="1" customHeight="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t="15" hidden="1" customHeight="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36"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75" hidden="1" customHeight="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t="11.25" hidden="1" customHeight="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22.5" hidden="1" customHeight="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40.5" hidden="1" customHeight="1" x14ac:dyDescent="0.2">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1258"/>
      <c r="Q262" s="297"/>
    </row>
    <row r="263" spans="1:17" ht="17.25" hidden="1" customHeight="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15" hidden="1" customHeight="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row>
    <row r="269" spans="1:17" ht="24" hidden="1" x14ac:dyDescent="0.25">
      <c r="A269" s="35">
        <v>7200</v>
      </c>
      <c r="B269" s="72" t="s">
        <v>261</v>
      </c>
      <c r="C269" s="188">
        <f t="shared" si="95"/>
        <v>0</v>
      </c>
      <c r="D269" s="130">
        <f>SUM(D270,D271,D274,D275,D278)</f>
        <v>0</v>
      </c>
      <c r="E269" s="38">
        <f>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95"/>
        <v>0</v>
      </c>
      <c r="D271" s="132">
        <f t="shared" ref="D271:O271" si="107">SUM(D272:D273)</f>
        <v>0</v>
      </c>
      <c r="E271" s="76">
        <f t="shared" si="107"/>
        <v>0</v>
      </c>
      <c r="F271" s="95">
        <f t="shared" si="107"/>
        <v>0</v>
      </c>
      <c r="G271" s="231">
        <f t="shared" si="107"/>
        <v>0</v>
      </c>
      <c r="H271" s="76">
        <f t="shared" si="107"/>
        <v>0</v>
      </c>
      <c r="I271" s="91">
        <f t="shared" si="107"/>
        <v>0</v>
      </c>
      <c r="J271" s="132">
        <f t="shared" si="107"/>
        <v>0</v>
      </c>
      <c r="K271" s="76">
        <f t="shared" si="107"/>
        <v>0</v>
      </c>
      <c r="L271" s="95">
        <f t="shared" si="107"/>
        <v>0</v>
      </c>
      <c r="M271" s="231">
        <f t="shared" si="107"/>
        <v>0</v>
      </c>
      <c r="N271" s="76">
        <f t="shared" si="107"/>
        <v>0</v>
      </c>
      <c r="O271" s="91">
        <f t="shared" si="107"/>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24" hidden="1" x14ac:dyDescent="0.25">
      <c r="A274" s="75">
        <v>7230</v>
      </c>
      <c r="B274" s="43" t="s">
        <v>308</v>
      </c>
      <c r="C274" s="190">
        <f t="shared" si="95"/>
        <v>0</v>
      </c>
      <c r="D274" s="264"/>
      <c r="E274" s="45"/>
      <c r="F274" s="95">
        <f>D274+E274</f>
        <v>0</v>
      </c>
      <c r="G274" s="230"/>
      <c r="H274" s="45"/>
      <c r="I274" s="91">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8">SUM(D276:D277)</f>
        <v>0</v>
      </c>
      <c r="E275" s="76">
        <f t="shared" si="108"/>
        <v>0</v>
      </c>
      <c r="F275" s="95">
        <f t="shared" si="108"/>
        <v>0</v>
      </c>
      <c r="G275" s="231">
        <f t="shared" si="108"/>
        <v>0</v>
      </c>
      <c r="H275" s="76">
        <f t="shared" si="108"/>
        <v>0</v>
      </c>
      <c r="I275" s="91">
        <f t="shared" si="108"/>
        <v>0</v>
      </c>
      <c r="J275" s="132">
        <f t="shared" si="108"/>
        <v>0</v>
      </c>
      <c r="K275" s="76">
        <f t="shared" si="108"/>
        <v>0</v>
      </c>
      <c r="L275" s="95">
        <f t="shared" si="108"/>
        <v>0</v>
      </c>
      <c r="M275" s="231">
        <f t="shared" si="108"/>
        <v>0</v>
      </c>
      <c r="N275" s="76">
        <f t="shared" si="108"/>
        <v>0</v>
      </c>
      <c r="O275" s="91">
        <f t="shared" si="108"/>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12.75" hidden="1" customHeight="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09">D280</f>
        <v>0</v>
      </c>
      <c r="E279" s="106">
        <f t="shared" si="109"/>
        <v>0</v>
      </c>
      <c r="F279" s="177">
        <f t="shared" si="109"/>
        <v>0</v>
      </c>
      <c r="G279" s="238">
        <f t="shared" si="109"/>
        <v>0</v>
      </c>
      <c r="H279" s="106">
        <f t="shared" si="109"/>
        <v>0</v>
      </c>
      <c r="I279" s="277">
        <f t="shared" si="109"/>
        <v>0</v>
      </c>
      <c r="J279" s="140">
        <f t="shared" si="109"/>
        <v>0</v>
      </c>
      <c r="K279" s="106">
        <f t="shared" si="109"/>
        <v>0</v>
      </c>
      <c r="L279" s="177">
        <f t="shared" si="109"/>
        <v>0</v>
      </c>
      <c r="M279" s="238">
        <f t="shared" si="109"/>
        <v>0</v>
      </c>
      <c r="N279" s="106">
        <f t="shared" si="109"/>
        <v>0</v>
      </c>
      <c r="O279" s="277">
        <f t="shared" si="109"/>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0">SUM(D282:D283)</f>
        <v>0</v>
      </c>
      <c r="E281" s="76">
        <f t="shared" si="110"/>
        <v>0</v>
      </c>
      <c r="F281" s="95">
        <f t="shared" si="110"/>
        <v>0</v>
      </c>
      <c r="G281" s="231">
        <f t="shared" si="110"/>
        <v>0</v>
      </c>
      <c r="H281" s="76">
        <f t="shared" si="110"/>
        <v>0</v>
      </c>
      <c r="I281" s="91">
        <f t="shared" si="110"/>
        <v>0</v>
      </c>
      <c r="J281" s="132">
        <f t="shared" si="110"/>
        <v>0</v>
      </c>
      <c r="K281" s="76">
        <f t="shared" si="110"/>
        <v>0</v>
      </c>
      <c r="L281" s="95">
        <f t="shared" si="110"/>
        <v>0</v>
      </c>
      <c r="M281" s="231">
        <f t="shared" si="110"/>
        <v>0</v>
      </c>
      <c r="N281" s="76">
        <f t="shared" si="110"/>
        <v>0</v>
      </c>
      <c r="O281" s="91">
        <f t="shared" si="110"/>
        <v>0</v>
      </c>
      <c r="P281" s="291"/>
      <c r="Q281" s="297"/>
    </row>
    <row r="282" spans="1:17" ht="18" hidden="1" customHeight="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t="21.75" hidden="1" customHeight="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147004</v>
      </c>
      <c r="D284" s="141">
        <f t="shared" ref="D284:O284" si="111">SUM(D281,D268,D229,D194,D186,D172,D74,D52)</f>
        <v>147004</v>
      </c>
      <c r="E284" s="278">
        <f t="shared" si="111"/>
        <v>0</v>
      </c>
      <c r="F284" s="901">
        <f t="shared" si="111"/>
        <v>147004</v>
      </c>
      <c r="G284" s="240">
        <f t="shared" si="111"/>
        <v>0</v>
      </c>
      <c r="H284" s="278">
        <f t="shared" si="111"/>
        <v>0</v>
      </c>
      <c r="I284" s="901">
        <f t="shared" si="111"/>
        <v>0</v>
      </c>
      <c r="J284" s="141">
        <f t="shared" si="111"/>
        <v>0</v>
      </c>
      <c r="K284" s="111">
        <f t="shared" si="111"/>
        <v>0</v>
      </c>
      <c r="L284" s="112">
        <f t="shared" si="111"/>
        <v>0</v>
      </c>
      <c r="M284" s="240">
        <f t="shared" si="111"/>
        <v>0</v>
      </c>
      <c r="N284" s="111">
        <f t="shared" si="111"/>
        <v>0</v>
      </c>
      <c r="O284" s="278">
        <f t="shared" si="111"/>
        <v>0</v>
      </c>
      <c r="P284" s="318"/>
      <c r="Q284" s="297"/>
    </row>
    <row r="285" spans="1:17" s="19" customFormat="1" ht="13.5" hidden="1" thickTop="1" thickBot="1" x14ac:dyDescent="0.3">
      <c r="A285" s="1283" t="s">
        <v>276</v>
      </c>
      <c r="B285" s="1284"/>
      <c r="C285" s="206">
        <f t="shared" si="95"/>
        <v>0</v>
      </c>
      <c r="D285" s="142">
        <f>SUM(D24,D25,D41,D42)-D50</f>
        <v>0</v>
      </c>
      <c r="E285" s="114">
        <f>SUM(E24,E25,E41,E42)-E50</f>
        <v>0</v>
      </c>
      <c r="F285" s="115">
        <f>SUM(F24,F25,F41,F42)-F50</f>
        <v>0</v>
      </c>
      <c r="G285" s="241">
        <f>SUM(G24,G42)-G50</f>
        <v>0</v>
      </c>
      <c r="H285" s="114">
        <f>SUM(H24,H42)-H50</f>
        <v>0</v>
      </c>
      <c r="I285" s="126">
        <f>SUM(I24,I42)-I50</f>
        <v>0</v>
      </c>
      <c r="J285" s="142">
        <f>SUM(J26,J42)-J50</f>
        <v>0</v>
      </c>
      <c r="K285" s="114">
        <f>SUM(K26,K42)-K50</f>
        <v>0</v>
      </c>
      <c r="L285" s="115">
        <f>SUM(L26,L42)-L50</f>
        <v>0</v>
      </c>
      <c r="M285" s="241">
        <f>SUM(M44)-M50</f>
        <v>0</v>
      </c>
      <c r="N285" s="114">
        <f>SUM(N44)-N50</f>
        <v>0</v>
      </c>
      <c r="O285" s="126">
        <f>SUM(O44)-O50</f>
        <v>0</v>
      </c>
      <c r="P285" s="296"/>
      <c r="Q285" s="182"/>
    </row>
    <row r="286" spans="1:17" s="19" customFormat="1" ht="12.75" hidden="1" thickTop="1" x14ac:dyDescent="0.25">
      <c r="A286" s="1285" t="s">
        <v>277</v>
      </c>
      <c r="B286" s="1286"/>
      <c r="C286" s="207">
        <f t="shared" si="95"/>
        <v>0</v>
      </c>
      <c r="D286" s="143">
        <f t="shared" ref="D286:O286" si="112">SUM(D287,D288)-D295+D296</f>
        <v>0</v>
      </c>
      <c r="E286" s="103">
        <f t="shared" si="112"/>
        <v>0</v>
      </c>
      <c r="F286" s="109">
        <f t="shared" si="112"/>
        <v>0</v>
      </c>
      <c r="G286" s="242">
        <f t="shared" si="112"/>
        <v>0</v>
      </c>
      <c r="H286" s="103">
        <f t="shared" si="112"/>
        <v>0</v>
      </c>
      <c r="I286" s="113">
        <f t="shared" si="112"/>
        <v>0</v>
      </c>
      <c r="J286" s="143">
        <f t="shared" si="112"/>
        <v>0</v>
      </c>
      <c r="K286" s="103">
        <f t="shared" si="112"/>
        <v>0</v>
      </c>
      <c r="L286" s="109">
        <f t="shared" si="112"/>
        <v>0</v>
      </c>
      <c r="M286" s="242">
        <f t="shared" si="112"/>
        <v>0</v>
      </c>
      <c r="N286" s="103">
        <f t="shared" si="112"/>
        <v>0</v>
      </c>
      <c r="O286" s="113">
        <f t="shared" si="112"/>
        <v>0</v>
      </c>
      <c r="P286" s="319"/>
      <c r="Q286" s="182"/>
    </row>
    <row r="287" spans="1:17" s="19" customFormat="1" ht="13.5" hidden="1" thickTop="1" thickBot="1" x14ac:dyDescent="0.3">
      <c r="A287" s="63" t="s">
        <v>278</v>
      </c>
      <c r="B287" s="63" t="s">
        <v>279</v>
      </c>
      <c r="C287" s="197">
        <f t="shared" si="95"/>
        <v>0</v>
      </c>
      <c r="D287" s="134">
        <f t="shared" ref="D287:O287" si="113">D21-D281</f>
        <v>0</v>
      </c>
      <c r="E287" s="64">
        <f t="shared" si="113"/>
        <v>0</v>
      </c>
      <c r="F287" s="169">
        <f t="shared" si="113"/>
        <v>0</v>
      </c>
      <c r="G287" s="224">
        <f t="shared" si="113"/>
        <v>0</v>
      </c>
      <c r="H287" s="64">
        <f t="shared" si="113"/>
        <v>0</v>
      </c>
      <c r="I287" s="117">
        <f t="shared" si="113"/>
        <v>0</v>
      </c>
      <c r="J287" s="134">
        <f t="shared" si="113"/>
        <v>0</v>
      </c>
      <c r="K287" s="64">
        <f t="shared" si="113"/>
        <v>0</v>
      </c>
      <c r="L287" s="169">
        <f t="shared" si="113"/>
        <v>0</v>
      </c>
      <c r="M287" s="224">
        <f t="shared" si="113"/>
        <v>0</v>
      </c>
      <c r="N287" s="64">
        <f t="shared" si="113"/>
        <v>0</v>
      </c>
      <c r="O287" s="117">
        <f t="shared" si="113"/>
        <v>0</v>
      </c>
      <c r="P287" s="310"/>
      <c r="Q287" s="182"/>
    </row>
    <row r="288" spans="1:17" s="19" customFormat="1" ht="12.75" hidden="1" thickTop="1" x14ac:dyDescent="0.25">
      <c r="A288" s="116" t="s">
        <v>280</v>
      </c>
      <c r="B288" s="116" t="s">
        <v>281</v>
      </c>
      <c r="C288" s="207">
        <f t="shared" si="95"/>
        <v>0</v>
      </c>
      <c r="D288" s="143">
        <f t="shared" ref="D288:O288" si="114">SUM(D289,D291,D293)-SUM(D290,D292,D294)</f>
        <v>0</v>
      </c>
      <c r="E288" s="103">
        <f t="shared" si="114"/>
        <v>0</v>
      </c>
      <c r="F288" s="109">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319"/>
      <c r="Q288" s="182"/>
    </row>
    <row r="289" spans="1:17" ht="12.75" hidden="1" thickTop="1" x14ac:dyDescent="0.25">
      <c r="A289" s="100" t="s">
        <v>282</v>
      </c>
      <c r="B289" s="60" t="s">
        <v>283</v>
      </c>
      <c r="C289" s="191">
        <f t="shared" si="95"/>
        <v>0</v>
      </c>
      <c r="D289" s="256"/>
      <c r="E289" s="49"/>
      <c r="F289" s="330">
        <f t="shared" ref="F289:F296" si="115">E289+D289</f>
        <v>0</v>
      </c>
      <c r="G289" s="239"/>
      <c r="H289" s="49"/>
      <c r="I289" s="155">
        <f t="shared" ref="I289:I296" si="116">H289+G289</f>
        <v>0</v>
      </c>
      <c r="J289" s="256"/>
      <c r="K289" s="49"/>
      <c r="L289" s="330">
        <f t="shared" ref="L289:L296" si="117">K289+J289</f>
        <v>0</v>
      </c>
      <c r="M289" s="239"/>
      <c r="N289" s="49"/>
      <c r="O289" s="155">
        <f t="shared" ref="O289:O296" si="118">N289+M289</f>
        <v>0</v>
      </c>
      <c r="P289" s="295"/>
      <c r="Q289" s="297"/>
    </row>
    <row r="290" spans="1:17" ht="24.75" hidden="1" thickTop="1" x14ac:dyDescent="0.25">
      <c r="A290" s="94" t="s">
        <v>284</v>
      </c>
      <c r="B290" s="29" t="s">
        <v>285</v>
      </c>
      <c r="C290" s="190">
        <f t="shared" si="95"/>
        <v>0</v>
      </c>
      <c r="D290" s="264"/>
      <c r="E290" s="45"/>
      <c r="F290" s="95">
        <f t="shared" si="115"/>
        <v>0</v>
      </c>
      <c r="G290" s="230"/>
      <c r="H290" s="45"/>
      <c r="I290" s="91">
        <f t="shared" si="116"/>
        <v>0</v>
      </c>
      <c r="J290" s="264"/>
      <c r="K290" s="45"/>
      <c r="L290" s="95">
        <f t="shared" si="117"/>
        <v>0</v>
      </c>
      <c r="M290" s="230"/>
      <c r="N290" s="45"/>
      <c r="O290" s="91">
        <f t="shared" si="118"/>
        <v>0</v>
      </c>
      <c r="P290" s="291"/>
      <c r="Q290" s="297"/>
    </row>
    <row r="291" spans="1:17" ht="12.75" hidden="1" thickTop="1" x14ac:dyDescent="0.25">
      <c r="A291" s="94" t="s">
        <v>286</v>
      </c>
      <c r="B291" s="29" t="s">
        <v>287</v>
      </c>
      <c r="C291" s="190">
        <f t="shared" si="95"/>
        <v>0</v>
      </c>
      <c r="D291" s="264"/>
      <c r="E291" s="45"/>
      <c r="F291" s="95">
        <f t="shared" si="115"/>
        <v>0</v>
      </c>
      <c r="G291" s="230"/>
      <c r="H291" s="45"/>
      <c r="I291" s="91">
        <f t="shared" si="116"/>
        <v>0</v>
      </c>
      <c r="J291" s="264"/>
      <c r="K291" s="45"/>
      <c r="L291" s="95">
        <f t="shared" si="117"/>
        <v>0</v>
      </c>
      <c r="M291" s="230"/>
      <c r="N291" s="45"/>
      <c r="O291" s="91">
        <f t="shared" si="118"/>
        <v>0</v>
      </c>
      <c r="P291" s="291"/>
      <c r="Q291" s="297"/>
    </row>
    <row r="292" spans="1:17" ht="24.75" hidden="1" thickTop="1" x14ac:dyDescent="0.25">
      <c r="A292" s="94" t="s">
        <v>288</v>
      </c>
      <c r="B292" s="29" t="s">
        <v>289</v>
      </c>
      <c r="C292" s="190">
        <f t="shared" si="95"/>
        <v>0</v>
      </c>
      <c r="D292" s="264"/>
      <c r="E292" s="45"/>
      <c r="F292" s="95">
        <f t="shared" si="115"/>
        <v>0</v>
      </c>
      <c r="G292" s="230"/>
      <c r="H292" s="45"/>
      <c r="I292" s="91">
        <f t="shared" si="116"/>
        <v>0</v>
      </c>
      <c r="J292" s="264"/>
      <c r="K292" s="45"/>
      <c r="L292" s="95">
        <f t="shared" si="117"/>
        <v>0</v>
      </c>
      <c r="M292" s="230"/>
      <c r="N292" s="45"/>
      <c r="O292" s="91">
        <f t="shared" si="118"/>
        <v>0</v>
      </c>
      <c r="P292" s="291"/>
      <c r="Q292" s="297"/>
    </row>
    <row r="293" spans="1:17" ht="12.75" hidden="1" thickTop="1" x14ac:dyDescent="0.25">
      <c r="A293" s="94" t="s">
        <v>290</v>
      </c>
      <c r="B293" s="29" t="s">
        <v>291</v>
      </c>
      <c r="C293" s="190">
        <f t="shared" si="95"/>
        <v>0</v>
      </c>
      <c r="D293" s="264"/>
      <c r="E293" s="45"/>
      <c r="F293" s="95">
        <f t="shared" si="115"/>
        <v>0</v>
      </c>
      <c r="G293" s="230"/>
      <c r="H293" s="45"/>
      <c r="I293" s="91">
        <f t="shared" si="116"/>
        <v>0</v>
      </c>
      <c r="J293" s="264"/>
      <c r="K293" s="45"/>
      <c r="L293" s="95">
        <f t="shared" si="117"/>
        <v>0</v>
      </c>
      <c r="M293" s="230"/>
      <c r="N293" s="45"/>
      <c r="O293" s="91">
        <f t="shared" si="118"/>
        <v>0</v>
      </c>
      <c r="P293" s="291"/>
      <c r="Q293" s="297"/>
    </row>
    <row r="294" spans="1:17" ht="24.75" hidden="1" thickTop="1" x14ac:dyDescent="0.25">
      <c r="A294" s="101" t="s">
        <v>292</v>
      </c>
      <c r="B294" s="102" t="s">
        <v>293</v>
      </c>
      <c r="C294" s="201">
        <f t="shared" si="95"/>
        <v>0</v>
      </c>
      <c r="D294" s="265"/>
      <c r="E294" s="84"/>
      <c r="F294" s="329">
        <f t="shared" si="115"/>
        <v>0</v>
      </c>
      <c r="G294" s="235"/>
      <c r="H294" s="84"/>
      <c r="I294" s="156">
        <f t="shared" si="116"/>
        <v>0</v>
      </c>
      <c r="J294" s="265"/>
      <c r="K294" s="84"/>
      <c r="L294" s="329">
        <f t="shared" si="117"/>
        <v>0</v>
      </c>
      <c r="M294" s="235"/>
      <c r="N294" s="84"/>
      <c r="O294" s="156">
        <f t="shared" si="118"/>
        <v>0</v>
      </c>
      <c r="P294" s="294"/>
      <c r="Q294" s="297"/>
    </row>
    <row r="295" spans="1:17" s="19" customFormat="1" ht="13.5" hidden="1" thickTop="1" thickBot="1" x14ac:dyDescent="0.3">
      <c r="A295" s="118" t="s">
        <v>294</v>
      </c>
      <c r="B295" s="118" t="s">
        <v>295</v>
      </c>
      <c r="C295" s="206">
        <f t="shared" si="95"/>
        <v>0</v>
      </c>
      <c r="D295" s="267"/>
      <c r="E295" s="119"/>
      <c r="F295" s="115">
        <f t="shared" si="115"/>
        <v>0</v>
      </c>
      <c r="G295" s="243"/>
      <c r="H295" s="119"/>
      <c r="I295" s="126">
        <f t="shared" si="116"/>
        <v>0</v>
      </c>
      <c r="J295" s="267"/>
      <c r="K295" s="119"/>
      <c r="L295" s="115">
        <f t="shared" si="117"/>
        <v>0</v>
      </c>
      <c r="M295" s="243"/>
      <c r="N295" s="119"/>
      <c r="O295" s="126">
        <f t="shared" si="118"/>
        <v>0</v>
      </c>
      <c r="P295" s="296"/>
      <c r="Q295" s="182"/>
    </row>
    <row r="296" spans="1:17" s="19" customFormat="1" ht="48.75" hidden="1" thickTop="1" x14ac:dyDescent="0.25">
      <c r="A296" s="116" t="s">
        <v>296</v>
      </c>
      <c r="B296" s="104" t="s">
        <v>297</v>
      </c>
      <c r="C296" s="207">
        <f t="shared" si="95"/>
        <v>0</v>
      </c>
      <c r="D296" s="268"/>
      <c r="E296" s="180"/>
      <c r="F296" s="175">
        <f t="shared" si="115"/>
        <v>0</v>
      </c>
      <c r="G296" s="234"/>
      <c r="H296" s="80"/>
      <c r="I296" s="123">
        <f t="shared" si="116"/>
        <v>0</v>
      </c>
      <c r="J296" s="248"/>
      <c r="K296" s="80"/>
      <c r="L296" s="175">
        <f t="shared" si="117"/>
        <v>0</v>
      </c>
      <c r="M296" s="234"/>
      <c r="N296" s="80"/>
      <c r="O296" s="123">
        <f t="shared" si="11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wzMvuKBgjAEByuSjG1hBD0+kLlsdU3satBIsVbiLi8IqjIi3KYrg1jrF6R1C837JluFxLSBSjbRYihdXPRVFvw==" saltValue="xf6tf/aFKXzv4JwSMLiITw==" spinCount="100000" sheet="1" objects="1" scenarios="1" formatCells="0" formatColumns="0" formatRows="0"/>
  <autoFilter ref="A18:P296">
    <filterColumn colId="2">
      <filters blank="1">
        <filter val="12 366"/>
        <filter val="128 746"/>
        <filter val="131 046"/>
        <filter val="131 234"/>
        <filter val="131 720"/>
        <filter val="132"/>
        <filter val="140"/>
        <filter val="147 004"/>
        <filter val="15 284"/>
        <filter val="2 300"/>
        <filter val="2 918"/>
        <filter val="354"/>
        <filter val="48"/>
        <filter val="486"/>
      </filters>
    </filterColumn>
  </autoFilter>
  <mergeCells count="32">
    <mergeCell ref="A285:B285"/>
    <mergeCell ref="A286:B286"/>
    <mergeCell ref="I16:I17"/>
    <mergeCell ref="J16:J17"/>
    <mergeCell ref="K16:K17"/>
    <mergeCell ref="A15:A17"/>
    <mergeCell ref="B15:B17"/>
    <mergeCell ref="C15:O15"/>
    <mergeCell ref="C16:C17"/>
    <mergeCell ref="A1:O1"/>
    <mergeCell ref="A2:P2"/>
    <mergeCell ref="C3:P3"/>
    <mergeCell ref="C4:P4"/>
    <mergeCell ref="C5:P5"/>
    <mergeCell ref="C11:P11"/>
    <mergeCell ref="P16:P17"/>
    <mergeCell ref="L16:L17"/>
    <mergeCell ref="M16:M17"/>
    <mergeCell ref="N16:N17"/>
    <mergeCell ref="C12:P12"/>
    <mergeCell ref="D16:D17"/>
    <mergeCell ref="E16:E17"/>
    <mergeCell ref="F16:F17"/>
    <mergeCell ref="G16:G17"/>
    <mergeCell ref="H16:H17"/>
    <mergeCell ref="O16:O17"/>
    <mergeCell ref="C13:P13"/>
    <mergeCell ref="C6:P6"/>
    <mergeCell ref="C7:P7"/>
    <mergeCell ref="C8:P8"/>
    <mergeCell ref="C9:P9"/>
    <mergeCell ref="C10:P10"/>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&amp;R&amp;"Times New Roman,Regular"&amp;9 69.pielikums Jūrmalas pilsētas domes
2017.gada 9.jūnija saistošajiem noteikumiem Nr.21
(protokols Nr.10, 2.punkts)</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U5" sqref="U5"/>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1010</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342</v>
      </c>
      <c r="D3" s="1318"/>
      <c r="E3" s="1318"/>
      <c r="F3" s="1318"/>
      <c r="G3" s="1318"/>
      <c r="H3" s="1318"/>
      <c r="I3" s="1318"/>
      <c r="J3" s="1318"/>
      <c r="K3" s="1318"/>
      <c r="L3" s="1318"/>
      <c r="M3" s="1318"/>
      <c r="N3" s="1318"/>
      <c r="O3" s="1318"/>
      <c r="P3" s="1319"/>
      <c r="Q3" s="297"/>
    </row>
    <row r="4" spans="1:17" ht="12.75" customHeight="1" x14ac:dyDescent="0.25">
      <c r="A4" s="4" t="s">
        <v>1</v>
      </c>
      <c r="B4" s="5"/>
      <c r="C4" s="1318" t="s">
        <v>343</v>
      </c>
      <c r="D4" s="1318"/>
      <c r="E4" s="1318"/>
      <c r="F4" s="1318"/>
      <c r="G4" s="1318"/>
      <c r="H4" s="1318"/>
      <c r="I4" s="1318"/>
      <c r="J4" s="1318"/>
      <c r="K4" s="1318"/>
      <c r="L4" s="1318"/>
      <c r="M4" s="1318"/>
      <c r="N4" s="1318"/>
      <c r="O4" s="1318"/>
      <c r="P4" s="1319"/>
      <c r="Q4" s="297"/>
    </row>
    <row r="5" spans="1:17" ht="12.75" customHeight="1" x14ac:dyDescent="0.25">
      <c r="A5" s="2" t="s">
        <v>2</v>
      </c>
      <c r="B5" s="3"/>
      <c r="C5" s="1293" t="s">
        <v>344</v>
      </c>
      <c r="D5" s="1293"/>
      <c r="E5" s="1293"/>
      <c r="F5" s="1293"/>
      <c r="G5" s="1293"/>
      <c r="H5" s="1293"/>
      <c r="I5" s="1293"/>
      <c r="J5" s="1293"/>
      <c r="K5" s="1293"/>
      <c r="L5" s="1293"/>
      <c r="M5" s="1293"/>
      <c r="N5" s="1293"/>
      <c r="O5" s="1293"/>
      <c r="P5" s="1294"/>
      <c r="Q5" s="297"/>
    </row>
    <row r="6" spans="1:17" ht="12.75" customHeight="1" x14ac:dyDescent="0.25">
      <c r="A6" s="2" t="s">
        <v>3</v>
      </c>
      <c r="B6" s="3"/>
      <c r="C6" s="1293" t="s">
        <v>1009</v>
      </c>
      <c r="D6" s="1293"/>
      <c r="E6" s="1293"/>
      <c r="F6" s="1293"/>
      <c r="G6" s="1293"/>
      <c r="H6" s="1293"/>
      <c r="I6" s="1293"/>
      <c r="J6" s="1293"/>
      <c r="K6" s="1293"/>
      <c r="L6" s="1293"/>
      <c r="M6" s="1293"/>
      <c r="N6" s="1293"/>
      <c r="O6" s="1293"/>
      <c r="P6" s="1294"/>
      <c r="Q6" s="297"/>
    </row>
    <row r="7" spans="1:17" x14ac:dyDescent="0.25">
      <c r="A7" s="2" t="s">
        <v>4</v>
      </c>
      <c r="B7" s="3"/>
      <c r="C7" s="1318" t="s">
        <v>1008</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347</v>
      </c>
      <c r="D9" s="1293"/>
      <c r="E9" s="1293"/>
      <c r="F9" s="1293"/>
      <c r="G9" s="1293"/>
      <c r="H9" s="1293"/>
      <c r="I9" s="1293"/>
      <c r="J9" s="1293"/>
      <c r="K9" s="1293"/>
      <c r="L9" s="1293"/>
      <c r="M9" s="1293"/>
      <c r="N9" s="1293"/>
      <c r="O9" s="1293"/>
      <c r="P9" s="1294"/>
      <c r="Q9" s="297"/>
    </row>
    <row r="10" spans="1:17" ht="12.75" customHeight="1" x14ac:dyDescent="0.25">
      <c r="A10" s="2"/>
      <c r="B10" s="3" t="s">
        <v>7</v>
      </c>
      <c r="C10" s="1293" t="s">
        <v>348</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349</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896637</v>
      </c>
      <c r="D20" s="128">
        <f>SUM(D21,D24,D25,D41,D42)</f>
        <v>854346</v>
      </c>
      <c r="E20" s="269">
        <f>SUM(E21,E24,E25,E41,E42)</f>
        <v>0</v>
      </c>
      <c r="F20" s="888">
        <f>SUM(F21,F24,F25,F41,F42)</f>
        <v>854346</v>
      </c>
      <c r="G20" s="210">
        <f>SUM(G21,G24,G42)</f>
        <v>7986</v>
      </c>
      <c r="H20" s="269">
        <f>SUM(H21,H24,H42)</f>
        <v>0</v>
      </c>
      <c r="I20" s="888">
        <f>SUM(I21,I24,I42)</f>
        <v>7986</v>
      </c>
      <c r="J20" s="128">
        <f>SUM(J21,J26,J42)</f>
        <v>34305</v>
      </c>
      <c r="K20" s="22">
        <f>SUM(K21,K26,K42)</f>
        <v>0</v>
      </c>
      <c r="L20" s="161">
        <f>SUM(L21,L26,L42)</f>
        <v>34305</v>
      </c>
      <c r="M20" s="210">
        <f>SUM(M21,M44)</f>
        <v>0</v>
      </c>
      <c r="N20" s="22">
        <f>SUM(N21,N44)</f>
        <v>0</v>
      </c>
      <c r="O20" s="269">
        <f>SUM(O21,O44)</f>
        <v>0</v>
      </c>
      <c r="P20" s="302"/>
      <c r="Q20" s="182"/>
    </row>
    <row r="21" spans="1:17" ht="12.75" thickTop="1" x14ac:dyDescent="0.25">
      <c r="A21" s="23"/>
      <c r="B21" s="24" t="s">
        <v>21</v>
      </c>
      <c r="C21" s="184">
        <f>SUM(F21,I21,L21,O21)</f>
        <v>7176</v>
      </c>
      <c r="D21" s="129">
        <f t="shared" ref="D21:O21" si="0">SUM(D22:D23)</f>
        <v>0</v>
      </c>
      <c r="E21" s="270">
        <f t="shared" si="0"/>
        <v>0</v>
      </c>
      <c r="F21" s="902">
        <f t="shared" si="0"/>
        <v>0</v>
      </c>
      <c r="G21" s="211">
        <f t="shared" si="0"/>
        <v>0</v>
      </c>
      <c r="H21" s="270">
        <f t="shared" si="0"/>
        <v>0</v>
      </c>
      <c r="I21" s="902">
        <f t="shared" si="0"/>
        <v>0</v>
      </c>
      <c r="J21" s="129">
        <f t="shared" si="0"/>
        <v>7176</v>
      </c>
      <c r="K21" s="25">
        <f t="shared" si="0"/>
        <v>0</v>
      </c>
      <c r="L21" s="162">
        <f t="shared" si="0"/>
        <v>7176</v>
      </c>
      <c r="M21" s="211">
        <f t="shared" si="0"/>
        <v>0</v>
      </c>
      <c r="N21" s="25">
        <f t="shared" si="0"/>
        <v>0</v>
      </c>
      <c r="O21" s="270">
        <f t="shared" si="0"/>
        <v>0</v>
      </c>
      <c r="P21" s="303"/>
      <c r="Q21" s="297"/>
    </row>
    <row r="22" spans="1:17"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x14ac:dyDescent="0.25">
      <c r="A23" s="29"/>
      <c r="B23" s="30" t="s">
        <v>23</v>
      </c>
      <c r="C23" s="186">
        <f>SUM(F23,I23,L23,O23)</f>
        <v>7176</v>
      </c>
      <c r="D23" s="246"/>
      <c r="E23" s="696"/>
      <c r="F23" s="904">
        <f>D23+E23</f>
        <v>0</v>
      </c>
      <c r="G23" s="213"/>
      <c r="H23" s="696"/>
      <c r="I23" s="904">
        <f>G23+H23</f>
        <v>0</v>
      </c>
      <c r="J23" s="246">
        <v>7176</v>
      </c>
      <c r="K23" s="31"/>
      <c r="L23" s="326">
        <f>J23+K23</f>
        <v>7176</v>
      </c>
      <c r="M23" s="213"/>
      <c r="N23" s="31"/>
      <c r="O23" s="146">
        <f>M23+N23</f>
        <v>0</v>
      </c>
      <c r="P23" s="503"/>
      <c r="Q23" s="297"/>
    </row>
    <row r="24" spans="1:17" s="19" customFormat="1" ht="24.75" thickBot="1" x14ac:dyDescent="0.3">
      <c r="A24" s="32">
        <v>19300</v>
      </c>
      <c r="B24" s="32" t="s">
        <v>24</v>
      </c>
      <c r="C24" s="187">
        <f>SUM(F24,I24)</f>
        <v>862332</v>
      </c>
      <c r="D24" s="247">
        <v>854346</v>
      </c>
      <c r="E24" s="697"/>
      <c r="F24" s="889">
        <f>D24+E24</f>
        <v>854346</v>
      </c>
      <c r="G24" s="214">
        <v>7986</v>
      </c>
      <c r="H24" s="697"/>
      <c r="I24" s="889">
        <f>G24+H24</f>
        <v>7986</v>
      </c>
      <c r="J24" s="286" t="s">
        <v>25</v>
      </c>
      <c r="K24" s="34" t="s">
        <v>25</v>
      </c>
      <c r="L24" s="163" t="s">
        <v>25</v>
      </c>
      <c r="M24" s="279" t="s">
        <v>25</v>
      </c>
      <c r="N24" s="147" t="s">
        <v>25</v>
      </c>
      <c r="O24" s="147" t="s">
        <v>25</v>
      </c>
      <c r="P24" s="567"/>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thickTop="1" x14ac:dyDescent="0.25">
      <c r="A26" s="35">
        <v>21300</v>
      </c>
      <c r="B26" s="35" t="s">
        <v>27</v>
      </c>
      <c r="C26" s="188">
        <f t="shared" ref="C26:C40" si="1">SUM(L26)</f>
        <v>26779</v>
      </c>
      <c r="D26" s="249" t="s">
        <v>25</v>
      </c>
      <c r="E26" s="122" t="s">
        <v>25</v>
      </c>
      <c r="F26" s="890" t="s">
        <v>25</v>
      </c>
      <c r="G26" s="215" t="s">
        <v>25</v>
      </c>
      <c r="H26" s="122" t="s">
        <v>25</v>
      </c>
      <c r="I26" s="890" t="s">
        <v>25</v>
      </c>
      <c r="J26" s="130">
        <f>SUM(J27,J31,J33,J36)</f>
        <v>26779</v>
      </c>
      <c r="K26" s="38">
        <f>SUM(K27,K31,K33,K36)</f>
        <v>0</v>
      </c>
      <c r="L26" s="175">
        <f>SUM(L27,L31,L33,L36)</f>
        <v>26779</v>
      </c>
      <c r="M26" s="280" t="s">
        <v>25</v>
      </c>
      <c r="N26" s="122" t="s">
        <v>25</v>
      </c>
      <c r="O26" s="122" t="s">
        <v>25</v>
      </c>
      <c r="P26" s="304"/>
      <c r="Q26" s="182"/>
    </row>
    <row r="27" spans="1:17" s="19" customFormat="1" ht="24" hidden="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idden="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idden="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 hidden="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36" hidden="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 hidden="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x14ac:dyDescent="0.25">
      <c r="A33" s="39">
        <v>21380</v>
      </c>
      <c r="B33" s="35" t="s">
        <v>34</v>
      </c>
      <c r="C33" s="188">
        <f t="shared" si="1"/>
        <v>19779</v>
      </c>
      <c r="D33" s="249" t="s">
        <v>25</v>
      </c>
      <c r="E33" s="122" t="s">
        <v>25</v>
      </c>
      <c r="F33" s="890" t="s">
        <v>25</v>
      </c>
      <c r="G33" s="215" t="s">
        <v>25</v>
      </c>
      <c r="H33" s="122" t="s">
        <v>25</v>
      </c>
      <c r="I33" s="890" t="s">
        <v>25</v>
      </c>
      <c r="J33" s="130">
        <f>SUM(J34:J35)</f>
        <v>19779</v>
      </c>
      <c r="K33" s="38">
        <f>SUM(K34:K35)</f>
        <v>0</v>
      </c>
      <c r="L33" s="175">
        <f>SUM(L34:L35)</f>
        <v>19779</v>
      </c>
      <c r="M33" s="280" t="s">
        <v>25</v>
      </c>
      <c r="N33" s="122" t="s">
        <v>25</v>
      </c>
      <c r="O33" s="122" t="s">
        <v>25</v>
      </c>
      <c r="P33" s="304"/>
      <c r="Q33" s="182"/>
    </row>
    <row r="34" spans="1:17" x14ac:dyDescent="0.25">
      <c r="A34" s="27">
        <v>21381</v>
      </c>
      <c r="B34" s="40" t="s">
        <v>35</v>
      </c>
      <c r="C34" s="189">
        <f t="shared" si="1"/>
        <v>16279</v>
      </c>
      <c r="D34" s="250" t="s">
        <v>25</v>
      </c>
      <c r="E34" s="148" t="s">
        <v>25</v>
      </c>
      <c r="F34" s="934" t="s">
        <v>25</v>
      </c>
      <c r="G34" s="216" t="s">
        <v>25</v>
      </c>
      <c r="H34" s="148" t="s">
        <v>25</v>
      </c>
      <c r="I34" s="934" t="s">
        <v>25</v>
      </c>
      <c r="J34" s="245">
        <v>16279</v>
      </c>
      <c r="K34" s="320"/>
      <c r="L34" s="176">
        <f>J34+K34</f>
        <v>16279</v>
      </c>
      <c r="M34" s="281" t="s">
        <v>25</v>
      </c>
      <c r="N34" s="148" t="s">
        <v>25</v>
      </c>
      <c r="O34" s="148" t="s">
        <v>25</v>
      </c>
      <c r="P34" s="305"/>
      <c r="Q34" s="297"/>
    </row>
    <row r="35" spans="1:17" ht="24" x14ac:dyDescent="0.25">
      <c r="A35" s="30">
        <v>21383</v>
      </c>
      <c r="B35" s="43" t="s">
        <v>36</v>
      </c>
      <c r="C35" s="190">
        <f t="shared" si="1"/>
        <v>3500</v>
      </c>
      <c r="D35" s="251" t="s">
        <v>25</v>
      </c>
      <c r="E35" s="149" t="s">
        <v>25</v>
      </c>
      <c r="F35" s="891" t="s">
        <v>25</v>
      </c>
      <c r="G35" s="217" t="s">
        <v>25</v>
      </c>
      <c r="H35" s="149" t="s">
        <v>25</v>
      </c>
      <c r="I35" s="891" t="s">
        <v>25</v>
      </c>
      <c r="J35" s="246">
        <v>3500</v>
      </c>
      <c r="K35" s="321"/>
      <c r="L35" s="95">
        <f>J35+K35</f>
        <v>3500</v>
      </c>
      <c r="M35" s="282" t="s">
        <v>25</v>
      </c>
      <c r="N35" s="149" t="s">
        <v>25</v>
      </c>
      <c r="O35" s="149" t="s">
        <v>25</v>
      </c>
      <c r="P35" s="306"/>
      <c r="Q35" s="297"/>
    </row>
    <row r="36" spans="1:17" s="19" customFormat="1" ht="24" x14ac:dyDescent="0.25">
      <c r="A36" s="39">
        <v>21390</v>
      </c>
      <c r="B36" s="35" t="s">
        <v>37</v>
      </c>
      <c r="C36" s="188">
        <f t="shared" si="1"/>
        <v>7000</v>
      </c>
      <c r="D36" s="249" t="s">
        <v>25</v>
      </c>
      <c r="E36" s="122" t="s">
        <v>25</v>
      </c>
      <c r="F36" s="890" t="s">
        <v>25</v>
      </c>
      <c r="G36" s="215" t="s">
        <v>25</v>
      </c>
      <c r="H36" s="122" t="s">
        <v>25</v>
      </c>
      <c r="I36" s="890" t="s">
        <v>25</v>
      </c>
      <c r="J36" s="130">
        <f>SUM(J37:J40)</f>
        <v>7000</v>
      </c>
      <c r="K36" s="38">
        <f>SUM(K37:K40)</f>
        <v>0</v>
      </c>
      <c r="L36" s="175">
        <f>SUM(L37:L40)</f>
        <v>7000</v>
      </c>
      <c r="M36" s="280" t="s">
        <v>25</v>
      </c>
      <c r="N36" s="122" t="s">
        <v>25</v>
      </c>
      <c r="O36" s="122" t="s">
        <v>25</v>
      </c>
      <c r="P36" s="304"/>
      <c r="Q36" s="182"/>
    </row>
    <row r="37" spans="1:17" ht="24" hidden="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idden="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idden="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 x14ac:dyDescent="0.25">
      <c r="A40" s="30">
        <v>21399</v>
      </c>
      <c r="B40" s="43" t="s">
        <v>41</v>
      </c>
      <c r="C40" s="955">
        <f t="shared" si="1"/>
        <v>7000</v>
      </c>
      <c r="D40" s="251" t="s">
        <v>25</v>
      </c>
      <c r="E40" s="149" t="s">
        <v>25</v>
      </c>
      <c r="F40" s="891" t="s">
        <v>25</v>
      </c>
      <c r="G40" s="217" t="s">
        <v>25</v>
      </c>
      <c r="H40" s="149" t="s">
        <v>25</v>
      </c>
      <c r="I40" s="891" t="s">
        <v>25</v>
      </c>
      <c r="J40" s="246">
        <v>7000</v>
      </c>
      <c r="K40" s="321"/>
      <c r="L40" s="95">
        <f>J40+K40</f>
        <v>7000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x14ac:dyDescent="0.25">
      <c r="A42" s="50">
        <v>21490</v>
      </c>
      <c r="B42" s="51" t="s">
        <v>43</v>
      </c>
      <c r="C42" s="192">
        <f>SUM(F42,I42,L42)</f>
        <v>350</v>
      </c>
      <c r="D42" s="254">
        <f t="shared" ref="D42:L42" si="2">D43</f>
        <v>0</v>
      </c>
      <c r="E42" s="271">
        <f t="shared" si="2"/>
        <v>0</v>
      </c>
      <c r="F42" s="906">
        <f t="shared" si="2"/>
        <v>0</v>
      </c>
      <c r="G42" s="219">
        <f t="shared" si="2"/>
        <v>0</v>
      </c>
      <c r="H42" s="271">
        <f t="shared" si="2"/>
        <v>0</v>
      </c>
      <c r="I42" s="906">
        <f t="shared" si="2"/>
        <v>0</v>
      </c>
      <c r="J42" s="254">
        <f t="shared" si="2"/>
        <v>350</v>
      </c>
      <c r="K42" s="52">
        <f t="shared" si="2"/>
        <v>0</v>
      </c>
      <c r="L42" s="255">
        <f t="shared" si="2"/>
        <v>350</v>
      </c>
      <c r="M42" s="280" t="s">
        <v>25</v>
      </c>
      <c r="N42" s="122" t="s">
        <v>25</v>
      </c>
      <c r="O42" s="122" t="s">
        <v>25</v>
      </c>
      <c r="P42" s="304"/>
      <c r="Q42" s="182"/>
    </row>
    <row r="43" spans="1:17" s="19" customFormat="1" ht="24" x14ac:dyDescent="0.25">
      <c r="A43" s="30">
        <v>21499</v>
      </c>
      <c r="B43" s="43" t="s">
        <v>44</v>
      </c>
      <c r="C43" s="193">
        <f>SUM(F43,I43,L43)</f>
        <v>350</v>
      </c>
      <c r="D43" s="256"/>
      <c r="E43" s="712"/>
      <c r="F43" s="911">
        <f>D43+E43</f>
        <v>0</v>
      </c>
      <c r="G43" s="220"/>
      <c r="H43" s="703"/>
      <c r="I43" s="911">
        <f>G43+H43</f>
        <v>0</v>
      </c>
      <c r="J43" s="263">
        <v>350</v>
      </c>
      <c r="K43" s="42"/>
      <c r="L43" s="330">
        <f>J43+K43</f>
        <v>350</v>
      </c>
      <c r="M43" s="283" t="s">
        <v>25</v>
      </c>
      <c r="N43" s="150" t="s">
        <v>25</v>
      </c>
      <c r="O43" s="150" t="s">
        <v>25</v>
      </c>
      <c r="P43" s="307"/>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 hidden="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 hidden="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896637</v>
      </c>
      <c r="D49" s="134">
        <f t="shared" ref="D49:O49" si="4">SUM(D50,D281)</f>
        <v>854346</v>
      </c>
      <c r="E49" s="117">
        <f t="shared" si="4"/>
        <v>0</v>
      </c>
      <c r="F49" s="894">
        <f t="shared" si="4"/>
        <v>854346</v>
      </c>
      <c r="G49" s="224">
        <f t="shared" si="4"/>
        <v>7986</v>
      </c>
      <c r="H49" s="117">
        <f t="shared" si="4"/>
        <v>0</v>
      </c>
      <c r="I49" s="894">
        <f t="shared" si="4"/>
        <v>7986</v>
      </c>
      <c r="J49" s="134">
        <f t="shared" si="4"/>
        <v>34305</v>
      </c>
      <c r="K49" s="64">
        <f t="shared" si="4"/>
        <v>0</v>
      </c>
      <c r="L49" s="169">
        <f t="shared" si="4"/>
        <v>34305</v>
      </c>
      <c r="M49" s="224">
        <f t="shared" si="4"/>
        <v>0</v>
      </c>
      <c r="N49" s="64">
        <f t="shared" si="4"/>
        <v>0</v>
      </c>
      <c r="O49" s="117">
        <f t="shared" si="4"/>
        <v>0</v>
      </c>
      <c r="P49" s="310"/>
      <c r="Q49" s="182"/>
    </row>
    <row r="50" spans="1:17" s="19" customFormat="1" ht="36.75" thickTop="1" x14ac:dyDescent="0.25">
      <c r="A50" s="65"/>
      <c r="B50" s="66" t="s">
        <v>50</v>
      </c>
      <c r="C50" s="198">
        <f t="shared" si="3"/>
        <v>896637</v>
      </c>
      <c r="D50" s="135">
        <f t="shared" ref="D50:O50" si="5">SUM(D51,D193)</f>
        <v>854346</v>
      </c>
      <c r="E50" s="274">
        <f t="shared" si="5"/>
        <v>0</v>
      </c>
      <c r="F50" s="895">
        <f t="shared" si="5"/>
        <v>854346</v>
      </c>
      <c r="G50" s="225">
        <f t="shared" si="5"/>
        <v>7986</v>
      </c>
      <c r="H50" s="274">
        <f t="shared" si="5"/>
        <v>0</v>
      </c>
      <c r="I50" s="895">
        <f t="shared" si="5"/>
        <v>7986</v>
      </c>
      <c r="J50" s="135">
        <f t="shared" si="5"/>
        <v>34305</v>
      </c>
      <c r="K50" s="67">
        <f t="shared" si="5"/>
        <v>0</v>
      </c>
      <c r="L50" s="170">
        <f t="shared" si="5"/>
        <v>34305</v>
      </c>
      <c r="M50" s="225">
        <f t="shared" si="5"/>
        <v>0</v>
      </c>
      <c r="N50" s="67">
        <f t="shared" si="5"/>
        <v>0</v>
      </c>
      <c r="O50" s="274">
        <f t="shared" si="5"/>
        <v>0</v>
      </c>
      <c r="P50" s="311"/>
      <c r="Q50" s="182"/>
    </row>
    <row r="51" spans="1:17" s="19" customFormat="1" ht="24" x14ac:dyDescent="0.25">
      <c r="A51" s="68"/>
      <c r="B51" s="16" t="s">
        <v>51</v>
      </c>
      <c r="C51" s="199">
        <f t="shared" si="3"/>
        <v>886731</v>
      </c>
      <c r="D51" s="136">
        <f t="shared" ref="D51:O51" si="6">SUM(D52,D74,D172,D186)</f>
        <v>850846</v>
      </c>
      <c r="E51" s="275">
        <f t="shared" si="6"/>
        <v>0</v>
      </c>
      <c r="F51" s="896">
        <f t="shared" si="6"/>
        <v>850846</v>
      </c>
      <c r="G51" s="226">
        <f t="shared" si="6"/>
        <v>7986</v>
      </c>
      <c r="H51" s="275">
        <f t="shared" si="6"/>
        <v>0</v>
      </c>
      <c r="I51" s="896">
        <f t="shared" si="6"/>
        <v>7986</v>
      </c>
      <c r="J51" s="136">
        <f t="shared" si="6"/>
        <v>27899</v>
      </c>
      <c r="K51" s="69">
        <f t="shared" si="6"/>
        <v>0</v>
      </c>
      <c r="L51" s="171">
        <f t="shared" si="6"/>
        <v>27899</v>
      </c>
      <c r="M51" s="226">
        <f t="shared" si="6"/>
        <v>0</v>
      </c>
      <c r="N51" s="69">
        <f t="shared" si="6"/>
        <v>0</v>
      </c>
      <c r="O51" s="275">
        <f t="shared" si="6"/>
        <v>0</v>
      </c>
      <c r="P51" s="312"/>
      <c r="Q51" s="182"/>
    </row>
    <row r="52" spans="1:17" s="19" customFormat="1" x14ac:dyDescent="0.25">
      <c r="A52" s="70">
        <v>1000</v>
      </c>
      <c r="B52" s="70" t="s">
        <v>52</v>
      </c>
      <c r="C52" s="200">
        <f t="shared" si="3"/>
        <v>777484</v>
      </c>
      <c r="D52" s="137">
        <f t="shared" ref="D52:O52" si="7">SUM(D53,D66)</f>
        <v>769498</v>
      </c>
      <c r="E52" s="125">
        <f t="shared" si="7"/>
        <v>0</v>
      </c>
      <c r="F52" s="897">
        <f t="shared" si="7"/>
        <v>769498</v>
      </c>
      <c r="G52" s="227">
        <f t="shared" si="7"/>
        <v>7986</v>
      </c>
      <c r="H52" s="125">
        <f t="shared" si="7"/>
        <v>0</v>
      </c>
      <c r="I52" s="897">
        <f t="shared" si="7"/>
        <v>7986</v>
      </c>
      <c r="J52" s="137">
        <f t="shared" si="7"/>
        <v>0</v>
      </c>
      <c r="K52" s="71">
        <f t="shared" si="7"/>
        <v>0</v>
      </c>
      <c r="L52" s="172">
        <f t="shared" si="7"/>
        <v>0</v>
      </c>
      <c r="M52" s="227">
        <f t="shared" si="7"/>
        <v>0</v>
      </c>
      <c r="N52" s="71">
        <f t="shared" si="7"/>
        <v>0</v>
      </c>
      <c r="O52" s="125">
        <f t="shared" si="7"/>
        <v>0</v>
      </c>
      <c r="P52" s="313"/>
      <c r="Q52" s="182"/>
    </row>
    <row r="53" spans="1:17" x14ac:dyDescent="0.25">
      <c r="A53" s="35">
        <v>1100</v>
      </c>
      <c r="B53" s="72" t="s">
        <v>53</v>
      </c>
      <c r="C53" s="188">
        <f t="shared" si="3"/>
        <v>603241</v>
      </c>
      <c r="D53" s="130">
        <f t="shared" ref="D53:O53" si="8">SUM(D54,D57,D65)</f>
        <v>596749</v>
      </c>
      <c r="E53" s="123">
        <f t="shared" si="8"/>
        <v>0</v>
      </c>
      <c r="F53" s="898">
        <f t="shared" si="8"/>
        <v>596749</v>
      </c>
      <c r="G53" s="228">
        <f t="shared" si="8"/>
        <v>6492</v>
      </c>
      <c r="H53" s="123">
        <f t="shared" si="8"/>
        <v>0</v>
      </c>
      <c r="I53" s="898">
        <f t="shared" si="8"/>
        <v>6492</v>
      </c>
      <c r="J53" s="130">
        <f t="shared" si="8"/>
        <v>0</v>
      </c>
      <c r="K53" s="38">
        <f t="shared" si="8"/>
        <v>0</v>
      </c>
      <c r="L53" s="175">
        <f t="shared" si="8"/>
        <v>0</v>
      </c>
      <c r="M53" s="228">
        <f t="shared" si="8"/>
        <v>0</v>
      </c>
      <c r="N53" s="38">
        <f t="shared" si="8"/>
        <v>0</v>
      </c>
      <c r="O53" s="123">
        <f t="shared" si="8"/>
        <v>0</v>
      </c>
      <c r="P53" s="314"/>
      <c r="Q53" s="297"/>
    </row>
    <row r="54" spans="1:17" x14ac:dyDescent="0.25">
      <c r="A54" s="73">
        <v>1110</v>
      </c>
      <c r="B54" s="58" t="s">
        <v>54</v>
      </c>
      <c r="C54" s="195">
        <f t="shared" si="3"/>
        <v>557135</v>
      </c>
      <c r="D54" s="86">
        <f t="shared" ref="D54:O54" si="9">SUM(D55:D56)</f>
        <v>553365</v>
      </c>
      <c r="E54" s="154">
        <f t="shared" si="9"/>
        <v>-2722</v>
      </c>
      <c r="F54" s="907">
        <f t="shared" si="9"/>
        <v>550643</v>
      </c>
      <c r="G54" s="229">
        <f t="shared" si="9"/>
        <v>6492</v>
      </c>
      <c r="H54" s="154">
        <f t="shared" si="9"/>
        <v>0</v>
      </c>
      <c r="I54" s="907">
        <f t="shared" si="9"/>
        <v>6492</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59.25" customHeight="1" x14ac:dyDescent="0.25">
      <c r="A56" s="30">
        <v>1119</v>
      </c>
      <c r="B56" s="43" t="s">
        <v>56</v>
      </c>
      <c r="C56" s="190">
        <f t="shared" si="3"/>
        <v>557135</v>
      </c>
      <c r="D56" s="264">
        <v>553365</v>
      </c>
      <c r="E56" s="705">
        <v>-2722</v>
      </c>
      <c r="F56" s="899">
        <f>D56+E56</f>
        <v>550643</v>
      </c>
      <c r="G56" s="230">
        <v>6492</v>
      </c>
      <c r="H56" s="705"/>
      <c r="I56" s="899">
        <f>G56+H56</f>
        <v>6492</v>
      </c>
      <c r="J56" s="264"/>
      <c r="K56" s="45"/>
      <c r="L56" s="95">
        <f>J56+K56</f>
        <v>0</v>
      </c>
      <c r="M56" s="230"/>
      <c r="N56" s="45"/>
      <c r="O56" s="91">
        <f>M56+N56</f>
        <v>0</v>
      </c>
      <c r="P56" s="333" t="s">
        <v>1007</v>
      </c>
      <c r="Q56" s="297"/>
    </row>
    <row r="57" spans="1:17" ht="23.25" customHeight="1" x14ac:dyDescent="0.25">
      <c r="A57" s="75">
        <v>1140</v>
      </c>
      <c r="B57" s="43" t="s">
        <v>57</v>
      </c>
      <c r="C57" s="190">
        <f t="shared" si="3"/>
        <v>46106</v>
      </c>
      <c r="D57" s="132">
        <f t="shared" ref="D57:O57" si="10">SUM(D58:D64)</f>
        <v>43384</v>
      </c>
      <c r="E57" s="91">
        <f t="shared" si="10"/>
        <v>2722</v>
      </c>
      <c r="F57" s="899">
        <f t="shared" si="10"/>
        <v>46106</v>
      </c>
      <c r="G57" s="231">
        <f t="shared" si="10"/>
        <v>0</v>
      </c>
      <c r="H57" s="91">
        <f t="shared" si="10"/>
        <v>0</v>
      </c>
      <c r="I57" s="899">
        <f t="shared" si="10"/>
        <v>0</v>
      </c>
      <c r="J57" s="132">
        <f t="shared" si="10"/>
        <v>0</v>
      </c>
      <c r="K57" s="76">
        <f t="shared" si="10"/>
        <v>0</v>
      </c>
      <c r="L57" s="95">
        <f t="shared" si="10"/>
        <v>0</v>
      </c>
      <c r="M57" s="231">
        <f t="shared" si="10"/>
        <v>0</v>
      </c>
      <c r="N57" s="76">
        <f t="shared" si="10"/>
        <v>0</v>
      </c>
      <c r="O57" s="91">
        <f t="shared" si="10"/>
        <v>0</v>
      </c>
      <c r="P57" s="291"/>
      <c r="Q57" s="297"/>
    </row>
    <row r="58" spans="1:17" hidden="1" x14ac:dyDescent="0.25">
      <c r="A58" s="30">
        <v>1141</v>
      </c>
      <c r="B58" s="43" t="s">
        <v>58</v>
      </c>
      <c r="C58" s="190">
        <f t="shared" si="3"/>
        <v>0</v>
      </c>
      <c r="D58" s="264"/>
      <c r="E58" s="45"/>
      <c r="F58" s="95">
        <f t="shared" ref="F58:F65" si="11">D58+E58</f>
        <v>0</v>
      </c>
      <c r="G58" s="230"/>
      <c r="H58" s="45"/>
      <c r="I58" s="91">
        <f t="shared" ref="I58:I65" si="12">G58+H58</f>
        <v>0</v>
      </c>
      <c r="J58" s="264"/>
      <c r="K58" s="45"/>
      <c r="L58" s="95">
        <f t="shared" ref="L58:L65" si="13">J58+K58</f>
        <v>0</v>
      </c>
      <c r="M58" s="230"/>
      <c r="N58" s="45"/>
      <c r="O58" s="91">
        <f t="shared" ref="O58:O65" si="14">M58+N58</f>
        <v>0</v>
      </c>
      <c r="P58" s="291"/>
      <c r="Q58" s="297"/>
    </row>
    <row r="59" spans="1:17" ht="24.75" hidden="1" customHeight="1" x14ac:dyDescent="0.25">
      <c r="A59" s="30">
        <v>1142</v>
      </c>
      <c r="B59" s="43" t="s">
        <v>59</v>
      </c>
      <c r="C59" s="190">
        <f t="shared" si="3"/>
        <v>0</v>
      </c>
      <c r="D59" s="264"/>
      <c r="E59" s="45"/>
      <c r="F59" s="95">
        <f t="shared" si="11"/>
        <v>0</v>
      </c>
      <c r="G59" s="230"/>
      <c r="H59" s="45"/>
      <c r="I59" s="91">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x14ac:dyDescent="0.25">
      <c r="A62" s="30">
        <v>1147</v>
      </c>
      <c r="B62" s="43" t="s">
        <v>62</v>
      </c>
      <c r="C62" s="190">
        <f t="shared" si="3"/>
        <v>13316</v>
      </c>
      <c r="D62" s="264">
        <v>13316</v>
      </c>
      <c r="E62" s="705"/>
      <c r="F62" s="899">
        <f t="shared" si="11"/>
        <v>13316</v>
      </c>
      <c r="G62" s="230"/>
      <c r="H62" s="705"/>
      <c r="I62" s="899">
        <f t="shared" si="12"/>
        <v>0</v>
      </c>
      <c r="J62" s="264"/>
      <c r="K62" s="45"/>
      <c r="L62" s="95">
        <f t="shared" si="13"/>
        <v>0</v>
      </c>
      <c r="M62" s="230"/>
      <c r="N62" s="45"/>
      <c r="O62" s="91">
        <f t="shared" si="14"/>
        <v>0</v>
      </c>
      <c r="P62" s="291"/>
      <c r="Q62" s="297"/>
    </row>
    <row r="63" spans="1:17" ht="24" x14ac:dyDescent="0.25">
      <c r="A63" s="30">
        <v>1148</v>
      </c>
      <c r="B63" s="43" t="s">
        <v>63</v>
      </c>
      <c r="C63" s="190">
        <f t="shared" si="3"/>
        <v>32790</v>
      </c>
      <c r="D63" s="264">
        <v>30068</v>
      </c>
      <c r="E63" s="705">
        <v>2722</v>
      </c>
      <c r="F63" s="899">
        <f t="shared" si="11"/>
        <v>32790</v>
      </c>
      <c r="G63" s="230"/>
      <c r="H63" s="705"/>
      <c r="I63" s="899">
        <f t="shared" si="12"/>
        <v>0</v>
      </c>
      <c r="J63" s="264"/>
      <c r="K63" s="45"/>
      <c r="L63" s="95">
        <f t="shared" si="13"/>
        <v>0</v>
      </c>
      <c r="M63" s="230"/>
      <c r="N63" s="45"/>
      <c r="O63" s="91">
        <f t="shared" si="14"/>
        <v>0</v>
      </c>
      <c r="P63" s="333" t="s">
        <v>1006</v>
      </c>
      <c r="Q63" s="297"/>
    </row>
    <row r="64" spans="1:17" ht="36" hidden="1" x14ac:dyDescent="0.25">
      <c r="A64" s="30">
        <v>1149</v>
      </c>
      <c r="B64" s="43" t="s">
        <v>64</v>
      </c>
      <c r="C64" s="190">
        <f t="shared" si="3"/>
        <v>0</v>
      </c>
      <c r="D64" s="264"/>
      <c r="E64" s="45"/>
      <c r="F64" s="95">
        <f t="shared" si="11"/>
        <v>0</v>
      </c>
      <c r="G64" s="230"/>
      <c r="H64" s="45"/>
      <c r="I64" s="91">
        <f t="shared" si="12"/>
        <v>0</v>
      </c>
      <c r="J64" s="264"/>
      <c r="K64" s="45"/>
      <c r="L64" s="95">
        <f t="shared" si="13"/>
        <v>0</v>
      </c>
      <c r="M64" s="230"/>
      <c r="N64" s="45"/>
      <c r="O64" s="91">
        <f t="shared" si="14"/>
        <v>0</v>
      </c>
      <c r="P64" s="291"/>
      <c r="Q64" s="297"/>
    </row>
    <row r="65" spans="1:17" ht="36" hidden="1" x14ac:dyDescent="0.25">
      <c r="A65" s="73">
        <v>1150</v>
      </c>
      <c r="B65" s="58" t="s">
        <v>65</v>
      </c>
      <c r="C65" s="195">
        <f t="shared" si="3"/>
        <v>0</v>
      </c>
      <c r="D65" s="261"/>
      <c r="E65" s="77"/>
      <c r="F65" s="174">
        <f t="shared" si="11"/>
        <v>0</v>
      </c>
      <c r="G65" s="232"/>
      <c r="H65" s="77"/>
      <c r="I65" s="154">
        <f t="shared" si="12"/>
        <v>0</v>
      </c>
      <c r="J65" s="261"/>
      <c r="K65" s="77"/>
      <c r="L65" s="174">
        <f t="shared" si="13"/>
        <v>0</v>
      </c>
      <c r="M65" s="232"/>
      <c r="N65" s="77"/>
      <c r="O65" s="154">
        <f t="shared" si="14"/>
        <v>0</v>
      </c>
      <c r="P65" s="292"/>
      <c r="Q65" s="297"/>
    </row>
    <row r="66" spans="1:17" ht="36" x14ac:dyDescent="0.25">
      <c r="A66" s="35">
        <v>1200</v>
      </c>
      <c r="B66" s="72" t="s">
        <v>66</v>
      </c>
      <c r="C66" s="188">
        <f t="shared" si="3"/>
        <v>174243</v>
      </c>
      <c r="D66" s="130">
        <f t="shared" ref="D66:O66" si="15">SUM(D67:D68)</f>
        <v>172749</v>
      </c>
      <c r="E66" s="123">
        <f t="shared" si="15"/>
        <v>0</v>
      </c>
      <c r="F66" s="898">
        <f t="shared" si="15"/>
        <v>172749</v>
      </c>
      <c r="G66" s="228">
        <f t="shared" si="15"/>
        <v>1494</v>
      </c>
      <c r="H66" s="123">
        <f t="shared" si="15"/>
        <v>0</v>
      </c>
      <c r="I66" s="898">
        <f t="shared" si="15"/>
        <v>1494</v>
      </c>
      <c r="J66" s="130">
        <f t="shared" si="15"/>
        <v>0</v>
      </c>
      <c r="K66" s="38">
        <f t="shared" si="15"/>
        <v>0</v>
      </c>
      <c r="L66" s="175">
        <f t="shared" si="15"/>
        <v>0</v>
      </c>
      <c r="M66" s="228">
        <f t="shared" si="15"/>
        <v>0</v>
      </c>
      <c r="N66" s="38">
        <f t="shared" si="15"/>
        <v>0</v>
      </c>
      <c r="O66" s="123">
        <f t="shared" si="15"/>
        <v>0</v>
      </c>
      <c r="P66" s="293"/>
      <c r="Q66" s="297"/>
    </row>
    <row r="67" spans="1:17" ht="45" customHeight="1" x14ac:dyDescent="0.25">
      <c r="A67" s="1203">
        <v>1210</v>
      </c>
      <c r="B67" s="40" t="s">
        <v>67</v>
      </c>
      <c r="C67" s="189">
        <f t="shared" si="3"/>
        <v>148233</v>
      </c>
      <c r="D67" s="263">
        <v>146739</v>
      </c>
      <c r="E67" s="703"/>
      <c r="F67" s="900">
        <f>D67+E67</f>
        <v>146739</v>
      </c>
      <c r="G67" s="220">
        <v>1494</v>
      </c>
      <c r="H67" s="703"/>
      <c r="I67" s="900">
        <f>G67+H67</f>
        <v>1494</v>
      </c>
      <c r="J67" s="263"/>
      <c r="K67" s="42"/>
      <c r="L67" s="176">
        <f>J67+K67</f>
        <v>0</v>
      </c>
      <c r="M67" s="220"/>
      <c r="N67" s="42"/>
      <c r="O67" s="90">
        <f>M67+N67</f>
        <v>0</v>
      </c>
      <c r="P67" s="649"/>
      <c r="Q67" s="297"/>
    </row>
    <row r="68" spans="1:17" ht="24" x14ac:dyDescent="0.25">
      <c r="A68" s="75">
        <v>1220</v>
      </c>
      <c r="B68" s="43" t="s">
        <v>68</v>
      </c>
      <c r="C68" s="190">
        <f t="shared" si="3"/>
        <v>26010</v>
      </c>
      <c r="D68" s="132">
        <f t="shared" ref="D68:O68" si="16">SUM(D69:D73)</f>
        <v>26010</v>
      </c>
      <c r="E68" s="91">
        <f t="shared" si="16"/>
        <v>0</v>
      </c>
      <c r="F68" s="899">
        <f t="shared" si="16"/>
        <v>26010</v>
      </c>
      <c r="G68" s="231">
        <f t="shared" si="16"/>
        <v>0</v>
      </c>
      <c r="H68" s="91">
        <f t="shared" si="16"/>
        <v>0</v>
      </c>
      <c r="I68" s="899">
        <f t="shared" si="16"/>
        <v>0</v>
      </c>
      <c r="J68" s="132">
        <f t="shared" si="16"/>
        <v>0</v>
      </c>
      <c r="K68" s="76">
        <f t="shared" si="16"/>
        <v>0</v>
      </c>
      <c r="L68" s="95">
        <f t="shared" si="16"/>
        <v>0</v>
      </c>
      <c r="M68" s="231">
        <f t="shared" si="16"/>
        <v>0</v>
      </c>
      <c r="N68" s="76">
        <f t="shared" si="16"/>
        <v>0</v>
      </c>
      <c r="O68" s="91">
        <f t="shared" si="16"/>
        <v>0</v>
      </c>
      <c r="P68" s="291"/>
      <c r="Q68" s="297"/>
    </row>
    <row r="69" spans="1:17" ht="60" x14ac:dyDescent="0.25">
      <c r="A69" s="30">
        <v>1221</v>
      </c>
      <c r="B69" s="43" t="s">
        <v>69</v>
      </c>
      <c r="C69" s="190">
        <f t="shared" si="3"/>
        <v>15155</v>
      </c>
      <c r="D69" s="264">
        <v>15155</v>
      </c>
      <c r="E69" s="705"/>
      <c r="F69" s="899">
        <f>D69+E69</f>
        <v>15155</v>
      </c>
      <c r="G69" s="230"/>
      <c r="H69" s="705"/>
      <c r="I69" s="899">
        <f>G69+H69</f>
        <v>0</v>
      </c>
      <c r="J69" s="264"/>
      <c r="K69" s="45"/>
      <c r="L69" s="95">
        <f>J69+K69</f>
        <v>0</v>
      </c>
      <c r="M69" s="230"/>
      <c r="N69" s="45"/>
      <c r="O69" s="91">
        <f>M69+N69</f>
        <v>0</v>
      </c>
      <c r="P69" s="333"/>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x14ac:dyDescent="0.25">
      <c r="A72" s="30">
        <v>1227</v>
      </c>
      <c r="B72" s="43" t="s">
        <v>72</v>
      </c>
      <c r="C72" s="190">
        <f t="shared" si="3"/>
        <v>9818</v>
      </c>
      <c r="D72" s="264">
        <v>9818</v>
      </c>
      <c r="E72" s="705"/>
      <c r="F72" s="899">
        <f>D72+E72</f>
        <v>9818</v>
      </c>
      <c r="G72" s="230"/>
      <c r="H72" s="705"/>
      <c r="I72" s="899">
        <f>G72+H72</f>
        <v>0</v>
      </c>
      <c r="J72" s="264"/>
      <c r="K72" s="45"/>
      <c r="L72" s="95">
        <f>J72+K72</f>
        <v>0</v>
      </c>
      <c r="M72" s="230"/>
      <c r="N72" s="45"/>
      <c r="O72" s="91">
        <f>M72+N72</f>
        <v>0</v>
      </c>
      <c r="P72" s="291"/>
      <c r="Q72" s="297"/>
    </row>
    <row r="73" spans="1:17" ht="60" x14ac:dyDescent="0.25">
      <c r="A73" s="30">
        <v>1228</v>
      </c>
      <c r="B73" s="43" t="s">
        <v>73</v>
      </c>
      <c r="C73" s="190">
        <f t="shared" si="3"/>
        <v>1037</v>
      </c>
      <c r="D73" s="264">
        <v>1037</v>
      </c>
      <c r="E73" s="705"/>
      <c r="F73" s="899">
        <f>D73+E73</f>
        <v>1037</v>
      </c>
      <c r="G73" s="230"/>
      <c r="H73" s="705"/>
      <c r="I73" s="899">
        <f>G73+H73</f>
        <v>0</v>
      </c>
      <c r="J73" s="264"/>
      <c r="K73" s="45"/>
      <c r="L73" s="95">
        <f>J73+K73</f>
        <v>0</v>
      </c>
      <c r="M73" s="230"/>
      <c r="N73" s="45"/>
      <c r="O73" s="91">
        <f>M73+N73</f>
        <v>0</v>
      </c>
      <c r="P73" s="333"/>
      <c r="Q73" s="297"/>
    </row>
    <row r="74" spans="1:17" x14ac:dyDescent="0.25">
      <c r="A74" s="70">
        <v>2000</v>
      </c>
      <c r="B74" s="70" t="s">
        <v>74</v>
      </c>
      <c r="C74" s="200">
        <f t="shared" si="3"/>
        <v>109247</v>
      </c>
      <c r="D74" s="137">
        <f t="shared" ref="D74:O74" si="17">SUM(D75,D82,D129,D163,D164,D171)</f>
        <v>81348</v>
      </c>
      <c r="E74" s="125">
        <f t="shared" si="17"/>
        <v>0</v>
      </c>
      <c r="F74" s="897">
        <f t="shared" si="17"/>
        <v>81348</v>
      </c>
      <c r="G74" s="227">
        <f t="shared" si="17"/>
        <v>0</v>
      </c>
      <c r="H74" s="125">
        <f t="shared" si="17"/>
        <v>0</v>
      </c>
      <c r="I74" s="897">
        <f t="shared" si="17"/>
        <v>0</v>
      </c>
      <c r="J74" s="137">
        <f t="shared" si="17"/>
        <v>27899</v>
      </c>
      <c r="K74" s="71">
        <f t="shared" si="17"/>
        <v>0</v>
      </c>
      <c r="L74" s="172">
        <f t="shared" si="17"/>
        <v>27899</v>
      </c>
      <c r="M74" s="227">
        <f t="shared" si="17"/>
        <v>0</v>
      </c>
      <c r="N74" s="71">
        <f t="shared" si="17"/>
        <v>0</v>
      </c>
      <c r="O74" s="125">
        <f t="shared" si="17"/>
        <v>0</v>
      </c>
      <c r="P74" s="313"/>
      <c r="Q74" s="297"/>
    </row>
    <row r="75" spans="1:17" ht="24" hidden="1" x14ac:dyDescent="0.25">
      <c r="A75" s="35">
        <v>2100</v>
      </c>
      <c r="B75" s="72" t="s">
        <v>75</v>
      </c>
      <c r="C75" s="188">
        <f t="shared" si="3"/>
        <v>0</v>
      </c>
      <c r="D75" s="130">
        <f t="shared" ref="D75:O75" si="18">SUM(D76,D79)</f>
        <v>0</v>
      </c>
      <c r="E75" s="38">
        <f t="shared" si="18"/>
        <v>0</v>
      </c>
      <c r="F75" s="175">
        <f t="shared" si="18"/>
        <v>0</v>
      </c>
      <c r="G75" s="228">
        <f t="shared" si="18"/>
        <v>0</v>
      </c>
      <c r="H75" s="38">
        <f t="shared" si="18"/>
        <v>0</v>
      </c>
      <c r="I75" s="123">
        <f t="shared" si="18"/>
        <v>0</v>
      </c>
      <c r="J75" s="130">
        <f t="shared" si="18"/>
        <v>0</v>
      </c>
      <c r="K75" s="38">
        <f t="shared" si="18"/>
        <v>0</v>
      </c>
      <c r="L75" s="175">
        <f t="shared" si="18"/>
        <v>0</v>
      </c>
      <c r="M75" s="228">
        <f t="shared" si="18"/>
        <v>0</v>
      </c>
      <c r="N75" s="38">
        <f t="shared" si="18"/>
        <v>0</v>
      </c>
      <c r="O75" s="123">
        <f t="shared" si="18"/>
        <v>0</v>
      </c>
      <c r="P75" s="293"/>
      <c r="Q75" s="297"/>
    </row>
    <row r="76" spans="1:17"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hidden="1" x14ac:dyDescent="0.25">
      <c r="A78" s="30">
        <v>2112</v>
      </c>
      <c r="B78" s="43" t="s">
        <v>78</v>
      </c>
      <c r="C78" s="190">
        <f t="shared" si="3"/>
        <v>0</v>
      </c>
      <c r="D78" s="264"/>
      <c r="E78" s="45"/>
      <c r="F78" s="95">
        <f>D78+E78</f>
        <v>0</v>
      </c>
      <c r="G78" s="230"/>
      <c r="H78" s="45"/>
      <c r="I78" s="91">
        <f>G78+H78</f>
        <v>0</v>
      </c>
      <c r="J78" s="264"/>
      <c r="K78" s="45"/>
      <c r="L78" s="95">
        <f>J78+K78</f>
        <v>0</v>
      </c>
      <c r="M78" s="230"/>
      <c r="N78" s="45"/>
      <c r="O78" s="91">
        <f>M78+N78</f>
        <v>0</v>
      </c>
      <c r="P78" s="291"/>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c r="E80" s="45"/>
      <c r="F80" s="95">
        <f>D80+E80</f>
        <v>0</v>
      </c>
      <c r="G80" s="230"/>
      <c r="H80" s="45"/>
      <c r="I80" s="91">
        <f>G80+H80</f>
        <v>0</v>
      </c>
      <c r="J80" s="264"/>
      <c r="K80" s="45"/>
      <c r="L80" s="95">
        <f>J80+K80</f>
        <v>0</v>
      </c>
      <c r="M80" s="230"/>
      <c r="N80" s="45"/>
      <c r="O80" s="91">
        <f>M80+N80</f>
        <v>0</v>
      </c>
      <c r="P80" s="291"/>
      <c r="Q80" s="297"/>
    </row>
    <row r="81" spans="1:17" ht="24" hidden="1" x14ac:dyDescent="0.25">
      <c r="A81" s="30">
        <v>2122</v>
      </c>
      <c r="B81" s="43" t="s">
        <v>78</v>
      </c>
      <c r="C81" s="190">
        <f t="shared" si="3"/>
        <v>0</v>
      </c>
      <c r="D81" s="264"/>
      <c r="E81" s="45"/>
      <c r="F81" s="95">
        <f>D81+E81</f>
        <v>0</v>
      </c>
      <c r="G81" s="230"/>
      <c r="H81" s="45"/>
      <c r="I81" s="91">
        <f>G81+H81</f>
        <v>0</v>
      </c>
      <c r="J81" s="264"/>
      <c r="K81" s="45"/>
      <c r="L81" s="95">
        <f>J81+K81</f>
        <v>0</v>
      </c>
      <c r="M81" s="230"/>
      <c r="N81" s="45"/>
      <c r="O81" s="91">
        <f>M81+N81</f>
        <v>0</v>
      </c>
      <c r="P81" s="291"/>
      <c r="Q81" s="297"/>
    </row>
    <row r="82" spans="1:17" x14ac:dyDescent="0.25">
      <c r="A82" s="35">
        <v>2200</v>
      </c>
      <c r="B82" s="72" t="s">
        <v>80</v>
      </c>
      <c r="C82" s="188">
        <f t="shared" si="3"/>
        <v>94433</v>
      </c>
      <c r="D82" s="130">
        <f t="shared" ref="D82:O82" si="21">SUM(D83,D88,D94,D102,D111,D115,D121,D127)</f>
        <v>70484</v>
      </c>
      <c r="E82" s="123">
        <f t="shared" si="21"/>
        <v>0</v>
      </c>
      <c r="F82" s="898">
        <f t="shared" si="21"/>
        <v>70484</v>
      </c>
      <c r="G82" s="228">
        <f t="shared" si="21"/>
        <v>0</v>
      </c>
      <c r="H82" s="123">
        <f t="shared" si="21"/>
        <v>0</v>
      </c>
      <c r="I82" s="898">
        <f t="shared" si="21"/>
        <v>0</v>
      </c>
      <c r="J82" s="130">
        <f t="shared" si="21"/>
        <v>23949</v>
      </c>
      <c r="K82" s="38">
        <f t="shared" si="21"/>
        <v>0</v>
      </c>
      <c r="L82" s="175">
        <f t="shared" si="21"/>
        <v>23949</v>
      </c>
      <c r="M82" s="228">
        <f t="shared" si="21"/>
        <v>0</v>
      </c>
      <c r="N82" s="38">
        <f t="shared" si="21"/>
        <v>0</v>
      </c>
      <c r="O82" s="123">
        <f t="shared" si="21"/>
        <v>0</v>
      </c>
      <c r="P82" s="315"/>
      <c r="Q82" s="297"/>
    </row>
    <row r="83" spans="1:17" ht="24" x14ac:dyDescent="0.25">
      <c r="A83" s="73">
        <v>2210</v>
      </c>
      <c r="B83" s="58" t="s">
        <v>81</v>
      </c>
      <c r="C83" s="195">
        <f t="shared" si="3"/>
        <v>6989</v>
      </c>
      <c r="D83" s="86">
        <f t="shared" ref="D83:O83" si="22">SUM(D84:D87)</f>
        <v>6689</v>
      </c>
      <c r="E83" s="154">
        <f t="shared" si="22"/>
        <v>0</v>
      </c>
      <c r="F83" s="907">
        <f t="shared" si="22"/>
        <v>6689</v>
      </c>
      <c r="G83" s="229">
        <f t="shared" si="22"/>
        <v>0</v>
      </c>
      <c r="H83" s="154">
        <f t="shared" si="22"/>
        <v>0</v>
      </c>
      <c r="I83" s="907">
        <f t="shared" si="22"/>
        <v>0</v>
      </c>
      <c r="J83" s="86">
        <f t="shared" si="22"/>
        <v>300</v>
      </c>
      <c r="K83" s="74">
        <f t="shared" si="22"/>
        <v>0</v>
      </c>
      <c r="L83" s="174">
        <f t="shared" si="22"/>
        <v>300</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x14ac:dyDescent="0.25">
      <c r="A85" s="30">
        <v>2212</v>
      </c>
      <c r="B85" s="43" t="s">
        <v>83</v>
      </c>
      <c r="C85" s="190">
        <f t="shared" si="3"/>
        <v>5409</v>
      </c>
      <c r="D85" s="264">
        <v>5259</v>
      </c>
      <c r="E85" s="705"/>
      <c r="F85" s="899">
        <f>D85+E85</f>
        <v>5259</v>
      </c>
      <c r="G85" s="230"/>
      <c r="H85" s="705"/>
      <c r="I85" s="899">
        <f>G85+H85</f>
        <v>0</v>
      </c>
      <c r="J85" s="264">
        <v>150</v>
      </c>
      <c r="K85" s="45"/>
      <c r="L85" s="95">
        <f>J85+K85</f>
        <v>150</v>
      </c>
      <c r="M85" s="230"/>
      <c r="N85" s="45"/>
      <c r="O85" s="91">
        <f>M85+N85</f>
        <v>0</v>
      </c>
      <c r="P85" s="291"/>
      <c r="Q85" s="297"/>
    </row>
    <row r="86" spans="1:17" ht="24" x14ac:dyDescent="0.25">
      <c r="A86" s="30">
        <v>2214</v>
      </c>
      <c r="B86" s="43" t="s">
        <v>84</v>
      </c>
      <c r="C86" s="190">
        <f t="shared" si="3"/>
        <v>1502</v>
      </c>
      <c r="D86" s="264">
        <v>1352</v>
      </c>
      <c r="E86" s="705"/>
      <c r="F86" s="899">
        <f>D86+E86</f>
        <v>1352</v>
      </c>
      <c r="G86" s="230"/>
      <c r="H86" s="705"/>
      <c r="I86" s="899">
        <f>G86+H86</f>
        <v>0</v>
      </c>
      <c r="J86" s="264">
        <v>150</v>
      </c>
      <c r="K86" s="45"/>
      <c r="L86" s="95">
        <f>J86+K86</f>
        <v>150</v>
      </c>
      <c r="M86" s="230"/>
      <c r="N86" s="45"/>
      <c r="O86" s="91">
        <f>M86+N86</f>
        <v>0</v>
      </c>
      <c r="P86" s="291"/>
      <c r="Q86" s="297"/>
    </row>
    <row r="87" spans="1:17" x14ac:dyDescent="0.25">
      <c r="A87" s="30">
        <v>2219</v>
      </c>
      <c r="B87" s="43" t="s">
        <v>85</v>
      </c>
      <c r="C87" s="190">
        <f t="shared" si="3"/>
        <v>78</v>
      </c>
      <c r="D87" s="264">
        <v>78</v>
      </c>
      <c r="E87" s="705"/>
      <c r="F87" s="899">
        <f>D87+E87</f>
        <v>78</v>
      </c>
      <c r="G87" s="230"/>
      <c r="H87" s="705"/>
      <c r="I87" s="899">
        <f>G87+H87</f>
        <v>0</v>
      </c>
      <c r="J87" s="264"/>
      <c r="K87" s="45"/>
      <c r="L87" s="95">
        <f>J87+K87</f>
        <v>0</v>
      </c>
      <c r="M87" s="230"/>
      <c r="N87" s="45"/>
      <c r="O87" s="91">
        <f>M87+N87</f>
        <v>0</v>
      </c>
      <c r="P87" s="291"/>
      <c r="Q87" s="297"/>
    </row>
    <row r="88" spans="1:17" ht="24" x14ac:dyDescent="0.25">
      <c r="A88" s="75">
        <v>2220</v>
      </c>
      <c r="B88" s="43" t="s">
        <v>86</v>
      </c>
      <c r="C88" s="190">
        <f t="shared" si="3"/>
        <v>67442</v>
      </c>
      <c r="D88" s="132">
        <f t="shared" ref="D88:O88" si="23">SUM(D89:D93)</f>
        <v>50555</v>
      </c>
      <c r="E88" s="91">
        <f t="shared" si="23"/>
        <v>0</v>
      </c>
      <c r="F88" s="899">
        <f t="shared" si="23"/>
        <v>50555</v>
      </c>
      <c r="G88" s="231">
        <f t="shared" si="23"/>
        <v>0</v>
      </c>
      <c r="H88" s="91">
        <f t="shared" si="23"/>
        <v>0</v>
      </c>
      <c r="I88" s="899">
        <f t="shared" si="23"/>
        <v>0</v>
      </c>
      <c r="J88" s="132">
        <f t="shared" si="23"/>
        <v>16887</v>
      </c>
      <c r="K88" s="76">
        <f t="shared" si="23"/>
        <v>0</v>
      </c>
      <c r="L88" s="95">
        <f t="shared" si="23"/>
        <v>16887</v>
      </c>
      <c r="M88" s="231">
        <f t="shared" si="23"/>
        <v>0</v>
      </c>
      <c r="N88" s="76">
        <f t="shared" si="23"/>
        <v>0</v>
      </c>
      <c r="O88" s="91">
        <f t="shared" si="23"/>
        <v>0</v>
      </c>
      <c r="P88" s="291"/>
      <c r="Q88" s="297"/>
    </row>
    <row r="89" spans="1:17" ht="24" x14ac:dyDescent="0.25">
      <c r="A89" s="30">
        <v>2221</v>
      </c>
      <c r="B89" s="43" t="s">
        <v>305</v>
      </c>
      <c r="C89" s="190">
        <f t="shared" si="3"/>
        <v>36920</v>
      </c>
      <c r="D89" s="264">
        <v>29420</v>
      </c>
      <c r="E89" s="705"/>
      <c r="F89" s="899">
        <f>D89+E89</f>
        <v>29420</v>
      </c>
      <c r="G89" s="230"/>
      <c r="H89" s="705"/>
      <c r="I89" s="899">
        <f>G89+H89</f>
        <v>0</v>
      </c>
      <c r="J89" s="264">
        <v>7500</v>
      </c>
      <c r="K89" s="45"/>
      <c r="L89" s="95">
        <f>J89+K89</f>
        <v>7500</v>
      </c>
      <c r="M89" s="230"/>
      <c r="N89" s="45"/>
      <c r="O89" s="91">
        <f>M89+N89</f>
        <v>0</v>
      </c>
      <c r="P89" s="291"/>
      <c r="Q89" s="297"/>
    </row>
    <row r="90" spans="1:17" x14ac:dyDescent="0.25">
      <c r="A90" s="30">
        <v>2222</v>
      </c>
      <c r="B90" s="43" t="s">
        <v>87</v>
      </c>
      <c r="C90" s="190">
        <f t="shared" si="3"/>
        <v>3555</v>
      </c>
      <c r="D90" s="264">
        <v>1900</v>
      </c>
      <c r="E90" s="705"/>
      <c r="F90" s="899">
        <f>D90+E90</f>
        <v>1900</v>
      </c>
      <c r="G90" s="230"/>
      <c r="H90" s="705"/>
      <c r="I90" s="899">
        <f>G90+H90</f>
        <v>0</v>
      </c>
      <c r="J90" s="264">
        <v>1655</v>
      </c>
      <c r="K90" s="45"/>
      <c r="L90" s="95">
        <f>J90+K90</f>
        <v>1655</v>
      </c>
      <c r="M90" s="230"/>
      <c r="N90" s="45"/>
      <c r="O90" s="91">
        <f>M90+N90</f>
        <v>0</v>
      </c>
      <c r="P90" s="291"/>
      <c r="Q90" s="297"/>
    </row>
    <row r="91" spans="1:17" x14ac:dyDescent="0.25">
      <c r="A91" s="30">
        <v>2223</v>
      </c>
      <c r="B91" s="43" t="s">
        <v>88</v>
      </c>
      <c r="C91" s="190">
        <f t="shared" si="3"/>
        <v>24959</v>
      </c>
      <c r="D91" s="264">
        <v>18436</v>
      </c>
      <c r="E91" s="705"/>
      <c r="F91" s="899">
        <f>D91+E91</f>
        <v>18436</v>
      </c>
      <c r="G91" s="230"/>
      <c r="H91" s="705"/>
      <c r="I91" s="899">
        <f>G91+H91</f>
        <v>0</v>
      </c>
      <c r="J91" s="264">
        <v>6523</v>
      </c>
      <c r="K91" s="45"/>
      <c r="L91" s="95">
        <f>J91+K91</f>
        <v>6523</v>
      </c>
      <c r="M91" s="230"/>
      <c r="N91" s="45"/>
      <c r="O91" s="91">
        <f>M91+N91</f>
        <v>0</v>
      </c>
      <c r="P91" s="291"/>
      <c r="Q91" s="297"/>
    </row>
    <row r="92" spans="1:17" ht="53.25" customHeight="1" x14ac:dyDescent="0.25">
      <c r="A92" s="30">
        <v>2224</v>
      </c>
      <c r="B92" s="43" t="s">
        <v>89</v>
      </c>
      <c r="C92" s="190">
        <f t="shared" si="3"/>
        <v>2008</v>
      </c>
      <c r="D92" s="264">
        <v>799</v>
      </c>
      <c r="E92" s="705"/>
      <c r="F92" s="899">
        <f>D92+E92</f>
        <v>799</v>
      </c>
      <c r="G92" s="230"/>
      <c r="H92" s="705"/>
      <c r="I92" s="899">
        <f>G92+H92</f>
        <v>0</v>
      </c>
      <c r="J92" s="264">
        <v>1209</v>
      </c>
      <c r="K92" s="45"/>
      <c r="L92" s="95">
        <f>J92+K92</f>
        <v>1209</v>
      </c>
      <c r="M92" s="230"/>
      <c r="N92" s="45"/>
      <c r="O92" s="91">
        <f>M92+N92</f>
        <v>0</v>
      </c>
      <c r="P92" s="333"/>
      <c r="Q92" s="297"/>
    </row>
    <row r="93" spans="1:17"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36" x14ac:dyDescent="0.25">
      <c r="A94" s="75">
        <v>2230</v>
      </c>
      <c r="B94" s="43" t="s">
        <v>91</v>
      </c>
      <c r="C94" s="190">
        <f t="shared" si="3"/>
        <v>2438</v>
      </c>
      <c r="D94" s="132">
        <f t="shared" ref="D94:O94" si="24">SUM(D95:D101)</f>
        <v>2272</v>
      </c>
      <c r="E94" s="91">
        <f t="shared" si="24"/>
        <v>0</v>
      </c>
      <c r="F94" s="899">
        <f t="shared" si="24"/>
        <v>2272</v>
      </c>
      <c r="G94" s="231">
        <f t="shared" si="24"/>
        <v>0</v>
      </c>
      <c r="H94" s="91">
        <f t="shared" si="24"/>
        <v>0</v>
      </c>
      <c r="I94" s="899">
        <f t="shared" si="24"/>
        <v>0</v>
      </c>
      <c r="J94" s="132">
        <f t="shared" si="24"/>
        <v>166</v>
      </c>
      <c r="K94" s="76">
        <f t="shared" si="24"/>
        <v>0</v>
      </c>
      <c r="L94" s="95">
        <f t="shared" si="24"/>
        <v>166</v>
      </c>
      <c r="M94" s="231">
        <f t="shared" si="24"/>
        <v>0</v>
      </c>
      <c r="N94" s="76">
        <f t="shared" si="24"/>
        <v>0</v>
      </c>
      <c r="O94" s="91">
        <f t="shared" si="24"/>
        <v>0</v>
      </c>
      <c r="P94" s="291"/>
      <c r="Q94" s="297"/>
    </row>
    <row r="95" spans="1:17" ht="24" hidden="1" x14ac:dyDescent="0.25">
      <c r="A95" s="30">
        <v>2231</v>
      </c>
      <c r="B95" s="43" t="s">
        <v>92</v>
      </c>
      <c r="C95" s="190">
        <f t="shared" si="3"/>
        <v>0</v>
      </c>
      <c r="D95" s="264"/>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36"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291"/>
      <c r="Q98" s="297"/>
    </row>
    <row r="99" spans="1:17" ht="24" x14ac:dyDescent="0.25">
      <c r="A99" s="30">
        <v>2235</v>
      </c>
      <c r="B99" s="43" t="s">
        <v>96</v>
      </c>
      <c r="C99" s="190">
        <f t="shared" si="3"/>
        <v>195</v>
      </c>
      <c r="D99" s="264">
        <v>195</v>
      </c>
      <c r="E99" s="705"/>
      <c r="F99" s="899">
        <f t="shared" si="25"/>
        <v>195</v>
      </c>
      <c r="G99" s="230"/>
      <c r="H99" s="705"/>
      <c r="I99" s="899">
        <f t="shared" si="26"/>
        <v>0</v>
      </c>
      <c r="J99" s="264"/>
      <c r="K99" s="45"/>
      <c r="L99" s="95">
        <f t="shared" si="27"/>
        <v>0</v>
      </c>
      <c r="M99" s="230"/>
      <c r="N99" s="45"/>
      <c r="O99" s="91">
        <f t="shared" si="28"/>
        <v>0</v>
      </c>
      <c r="P99" s="291"/>
      <c r="Q99" s="297"/>
    </row>
    <row r="100" spans="1:17" x14ac:dyDescent="0.25">
      <c r="A100" s="30">
        <v>2236</v>
      </c>
      <c r="B100" s="43" t="s">
        <v>97</v>
      </c>
      <c r="C100" s="190">
        <f t="shared" si="3"/>
        <v>96</v>
      </c>
      <c r="D100" s="264"/>
      <c r="E100" s="705"/>
      <c r="F100" s="899">
        <f t="shared" si="25"/>
        <v>0</v>
      </c>
      <c r="G100" s="230"/>
      <c r="H100" s="705"/>
      <c r="I100" s="899">
        <f t="shared" si="26"/>
        <v>0</v>
      </c>
      <c r="J100" s="264">
        <v>96</v>
      </c>
      <c r="K100" s="45"/>
      <c r="L100" s="95">
        <f t="shared" si="27"/>
        <v>96</v>
      </c>
      <c r="M100" s="230"/>
      <c r="N100" s="45"/>
      <c r="O100" s="91">
        <f t="shared" si="28"/>
        <v>0</v>
      </c>
      <c r="P100" s="291"/>
      <c r="Q100" s="297"/>
    </row>
    <row r="101" spans="1:17" ht="24" x14ac:dyDescent="0.25">
      <c r="A101" s="30">
        <v>2239</v>
      </c>
      <c r="B101" s="43" t="s">
        <v>98</v>
      </c>
      <c r="C101" s="190">
        <f t="shared" si="3"/>
        <v>2147</v>
      </c>
      <c r="D101" s="264">
        <v>2077</v>
      </c>
      <c r="E101" s="705"/>
      <c r="F101" s="899">
        <f t="shared" si="25"/>
        <v>2077</v>
      </c>
      <c r="G101" s="230"/>
      <c r="H101" s="705"/>
      <c r="I101" s="899">
        <f t="shared" si="26"/>
        <v>0</v>
      </c>
      <c r="J101" s="264">
        <v>70</v>
      </c>
      <c r="K101" s="45"/>
      <c r="L101" s="95">
        <f t="shared" si="27"/>
        <v>70</v>
      </c>
      <c r="M101" s="230"/>
      <c r="N101" s="45"/>
      <c r="O101" s="91">
        <f t="shared" si="28"/>
        <v>0</v>
      </c>
      <c r="P101" s="291"/>
      <c r="Q101" s="297"/>
    </row>
    <row r="102" spans="1:17" ht="36" x14ac:dyDescent="0.25">
      <c r="A102" s="75">
        <v>2240</v>
      </c>
      <c r="B102" s="43" t="s">
        <v>99</v>
      </c>
      <c r="C102" s="190">
        <f t="shared" si="3"/>
        <v>14438</v>
      </c>
      <c r="D102" s="132">
        <f t="shared" ref="D102:O102" si="29">SUM(D103:D110)</f>
        <v>10233</v>
      </c>
      <c r="E102" s="91">
        <f t="shared" si="29"/>
        <v>0</v>
      </c>
      <c r="F102" s="899">
        <f t="shared" si="29"/>
        <v>10233</v>
      </c>
      <c r="G102" s="231">
        <f t="shared" si="29"/>
        <v>0</v>
      </c>
      <c r="H102" s="91">
        <f t="shared" si="29"/>
        <v>0</v>
      </c>
      <c r="I102" s="899">
        <f t="shared" si="29"/>
        <v>0</v>
      </c>
      <c r="J102" s="132">
        <f t="shared" si="29"/>
        <v>4205</v>
      </c>
      <c r="K102" s="76">
        <f t="shared" si="29"/>
        <v>0</v>
      </c>
      <c r="L102" s="95">
        <f t="shared" si="29"/>
        <v>4205</v>
      </c>
      <c r="M102" s="231">
        <f t="shared" si="29"/>
        <v>0</v>
      </c>
      <c r="N102" s="76">
        <f t="shared" si="29"/>
        <v>0</v>
      </c>
      <c r="O102" s="91">
        <f t="shared" si="29"/>
        <v>0</v>
      </c>
      <c r="P102" s="291"/>
      <c r="Q102" s="297"/>
    </row>
    <row r="103" spans="1:17" x14ac:dyDescent="0.25">
      <c r="A103" s="30">
        <v>2241</v>
      </c>
      <c r="B103" s="43" t="s">
        <v>100</v>
      </c>
      <c r="C103" s="190">
        <f t="shared" si="3"/>
        <v>250</v>
      </c>
      <c r="D103" s="264">
        <v>250</v>
      </c>
      <c r="E103" s="705"/>
      <c r="F103" s="899">
        <f t="shared" ref="F103:F110" si="30">D103+E103</f>
        <v>250</v>
      </c>
      <c r="G103" s="230"/>
      <c r="H103" s="705"/>
      <c r="I103" s="899">
        <f t="shared" ref="I103:I110" si="31">G103+H103</f>
        <v>0</v>
      </c>
      <c r="J103" s="264"/>
      <c r="K103" s="45"/>
      <c r="L103" s="95">
        <f t="shared" ref="L103:L110" si="32">J103+K103</f>
        <v>0</v>
      </c>
      <c r="M103" s="230"/>
      <c r="N103" s="45"/>
      <c r="O103" s="91">
        <f t="shared" ref="O103:O110" si="33">M103+N103</f>
        <v>0</v>
      </c>
      <c r="P103" s="291"/>
      <c r="Q103" s="297"/>
    </row>
    <row r="104" spans="1:17" ht="24" hidden="1" x14ac:dyDescent="0.25">
      <c r="A104" s="30">
        <v>2242</v>
      </c>
      <c r="B104" s="43" t="s">
        <v>101</v>
      </c>
      <c r="C104" s="190">
        <f t="shared" si="3"/>
        <v>0</v>
      </c>
      <c r="D104" s="264"/>
      <c r="E104" s="45"/>
      <c r="F104" s="95">
        <f t="shared" si="30"/>
        <v>0</v>
      </c>
      <c r="G104" s="230"/>
      <c r="H104" s="45"/>
      <c r="I104" s="91">
        <f t="shared" si="31"/>
        <v>0</v>
      </c>
      <c r="J104" s="264"/>
      <c r="K104" s="45"/>
      <c r="L104" s="95">
        <f t="shared" si="32"/>
        <v>0</v>
      </c>
      <c r="M104" s="230"/>
      <c r="N104" s="45"/>
      <c r="O104" s="91">
        <f t="shared" si="33"/>
        <v>0</v>
      </c>
      <c r="P104" s="291"/>
      <c r="Q104" s="297"/>
    </row>
    <row r="105" spans="1:17" ht="24" x14ac:dyDescent="0.25">
      <c r="A105" s="30">
        <v>2243</v>
      </c>
      <c r="B105" s="43" t="s">
        <v>102</v>
      </c>
      <c r="C105" s="190">
        <f t="shared" si="3"/>
        <v>1220</v>
      </c>
      <c r="D105" s="264">
        <v>1010</v>
      </c>
      <c r="E105" s="705"/>
      <c r="F105" s="899">
        <f t="shared" si="30"/>
        <v>1010</v>
      </c>
      <c r="G105" s="230"/>
      <c r="H105" s="705"/>
      <c r="I105" s="899">
        <f t="shared" si="31"/>
        <v>0</v>
      </c>
      <c r="J105" s="264">
        <v>210</v>
      </c>
      <c r="K105" s="45"/>
      <c r="L105" s="95">
        <f t="shared" si="32"/>
        <v>210</v>
      </c>
      <c r="M105" s="230"/>
      <c r="N105" s="45"/>
      <c r="O105" s="91">
        <f t="shared" si="33"/>
        <v>0</v>
      </c>
      <c r="P105" s="291"/>
      <c r="Q105" s="297"/>
    </row>
    <row r="106" spans="1:17" x14ac:dyDescent="0.25">
      <c r="A106" s="30">
        <v>2244</v>
      </c>
      <c r="B106" s="43" t="s">
        <v>103</v>
      </c>
      <c r="C106" s="190">
        <f t="shared" si="3"/>
        <v>11213</v>
      </c>
      <c r="D106" s="264">
        <v>8323</v>
      </c>
      <c r="E106" s="705"/>
      <c r="F106" s="899">
        <f t="shared" si="30"/>
        <v>8323</v>
      </c>
      <c r="G106" s="230"/>
      <c r="H106" s="705"/>
      <c r="I106" s="899">
        <f t="shared" si="31"/>
        <v>0</v>
      </c>
      <c r="J106" s="264">
        <v>2890</v>
      </c>
      <c r="K106" s="45"/>
      <c r="L106" s="95">
        <f t="shared" si="32"/>
        <v>2890</v>
      </c>
      <c r="M106" s="230"/>
      <c r="N106" s="45"/>
      <c r="O106" s="91">
        <f t="shared" si="33"/>
        <v>0</v>
      </c>
      <c r="P106" s="291"/>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hidden="1" x14ac:dyDescent="0.25">
      <c r="A108" s="30">
        <v>2247</v>
      </c>
      <c r="B108" s="43" t="s">
        <v>105</v>
      </c>
      <c r="C108" s="190">
        <f t="shared" si="3"/>
        <v>0</v>
      </c>
      <c r="D108" s="264"/>
      <c r="E108" s="45"/>
      <c r="F108" s="95">
        <f t="shared" si="30"/>
        <v>0</v>
      </c>
      <c r="G108" s="230"/>
      <c r="H108" s="45"/>
      <c r="I108" s="91">
        <f t="shared" si="31"/>
        <v>0</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row>
    <row r="110" spans="1:17" ht="24" x14ac:dyDescent="0.25">
      <c r="A110" s="30">
        <v>2249</v>
      </c>
      <c r="B110" s="43" t="s">
        <v>107</v>
      </c>
      <c r="C110" s="190">
        <f t="shared" si="3"/>
        <v>1755</v>
      </c>
      <c r="D110" s="264">
        <v>650</v>
      </c>
      <c r="E110" s="705"/>
      <c r="F110" s="899">
        <f t="shared" si="30"/>
        <v>650</v>
      </c>
      <c r="G110" s="230"/>
      <c r="H110" s="705"/>
      <c r="I110" s="899">
        <f t="shared" si="31"/>
        <v>0</v>
      </c>
      <c r="J110" s="264">
        <v>1105</v>
      </c>
      <c r="K110" s="45"/>
      <c r="L110" s="95">
        <f t="shared" si="32"/>
        <v>1105</v>
      </c>
      <c r="M110" s="230"/>
      <c r="N110" s="45"/>
      <c r="O110" s="91">
        <f t="shared" si="33"/>
        <v>0</v>
      </c>
      <c r="P110" s="291"/>
      <c r="Q110" s="297"/>
    </row>
    <row r="111" spans="1:17" x14ac:dyDescent="0.25">
      <c r="A111" s="75">
        <v>2250</v>
      </c>
      <c r="B111" s="43" t="s">
        <v>108</v>
      </c>
      <c r="C111" s="190">
        <f t="shared" si="3"/>
        <v>250</v>
      </c>
      <c r="D111" s="132">
        <f t="shared" ref="D111:O111" si="34">SUM(D112:D114)</f>
        <v>100</v>
      </c>
      <c r="E111" s="91">
        <f t="shared" si="34"/>
        <v>0</v>
      </c>
      <c r="F111" s="899">
        <f t="shared" si="34"/>
        <v>100</v>
      </c>
      <c r="G111" s="231">
        <f t="shared" si="34"/>
        <v>0</v>
      </c>
      <c r="H111" s="91">
        <f t="shared" si="34"/>
        <v>0</v>
      </c>
      <c r="I111" s="899">
        <f t="shared" si="34"/>
        <v>0</v>
      </c>
      <c r="J111" s="132">
        <f t="shared" si="34"/>
        <v>150</v>
      </c>
      <c r="K111" s="76">
        <f t="shared" si="34"/>
        <v>0</v>
      </c>
      <c r="L111" s="95">
        <f t="shared" si="34"/>
        <v>150</v>
      </c>
      <c r="M111" s="231">
        <f t="shared" si="34"/>
        <v>0</v>
      </c>
      <c r="N111" s="76">
        <f t="shared" si="34"/>
        <v>0</v>
      </c>
      <c r="O111" s="91">
        <f t="shared" si="34"/>
        <v>0</v>
      </c>
      <c r="P111" s="291"/>
      <c r="Q111" s="297"/>
    </row>
    <row r="112" spans="1:17" hidden="1" x14ac:dyDescent="0.25">
      <c r="A112" s="30">
        <v>2251</v>
      </c>
      <c r="B112" s="43" t="s">
        <v>109</v>
      </c>
      <c r="C112" s="190">
        <f t="shared" si="3"/>
        <v>0</v>
      </c>
      <c r="D112" s="264"/>
      <c r="E112" s="45"/>
      <c r="F112" s="95">
        <f>D112+E112</f>
        <v>0</v>
      </c>
      <c r="G112" s="230"/>
      <c r="H112" s="45"/>
      <c r="I112" s="91">
        <f>G112+H112</f>
        <v>0</v>
      </c>
      <c r="J112" s="264"/>
      <c r="K112" s="45"/>
      <c r="L112" s="95">
        <f>J112+K112</f>
        <v>0</v>
      </c>
      <c r="M112" s="230"/>
      <c r="N112" s="45"/>
      <c r="O112" s="91">
        <f>M112+N112</f>
        <v>0</v>
      </c>
      <c r="P112" s="291"/>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t="24" x14ac:dyDescent="0.25">
      <c r="A114" s="30">
        <v>2259</v>
      </c>
      <c r="B114" s="43" t="s">
        <v>111</v>
      </c>
      <c r="C114" s="190">
        <f t="shared" si="35"/>
        <v>250</v>
      </c>
      <c r="D114" s="264">
        <v>100</v>
      </c>
      <c r="E114" s="705"/>
      <c r="F114" s="899">
        <f>D114+E114</f>
        <v>100</v>
      </c>
      <c r="G114" s="230"/>
      <c r="H114" s="705"/>
      <c r="I114" s="899">
        <f>G114+H114</f>
        <v>0</v>
      </c>
      <c r="J114" s="264">
        <v>150</v>
      </c>
      <c r="K114" s="45"/>
      <c r="L114" s="95">
        <f>J114+K114</f>
        <v>150</v>
      </c>
      <c r="M114" s="230"/>
      <c r="N114" s="45"/>
      <c r="O114" s="91">
        <f>M114+N114</f>
        <v>0</v>
      </c>
      <c r="P114" s="291"/>
      <c r="Q114" s="297"/>
    </row>
    <row r="115" spans="1:17" x14ac:dyDescent="0.25">
      <c r="A115" s="75">
        <v>2260</v>
      </c>
      <c r="B115" s="43" t="s">
        <v>112</v>
      </c>
      <c r="C115" s="190">
        <f t="shared" si="35"/>
        <v>75</v>
      </c>
      <c r="D115" s="132">
        <f t="shared" ref="D115:O115" si="36">SUM(D116:D120)</f>
        <v>75</v>
      </c>
      <c r="E115" s="91">
        <f t="shared" si="36"/>
        <v>0</v>
      </c>
      <c r="F115" s="899">
        <f t="shared" si="36"/>
        <v>75</v>
      </c>
      <c r="G115" s="231">
        <f t="shared" si="36"/>
        <v>0</v>
      </c>
      <c r="H115" s="91">
        <f t="shared" si="36"/>
        <v>0</v>
      </c>
      <c r="I115" s="899">
        <f t="shared" si="36"/>
        <v>0</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c r="E117" s="45"/>
      <c r="F117" s="95">
        <f>D117+E117</f>
        <v>0</v>
      </c>
      <c r="G117" s="230"/>
      <c r="H117" s="45"/>
      <c r="I117" s="91">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row>
    <row r="119" spans="1:17" ht="24" hidden="1" x14ac:dyDescent="0.25">
      <c r="A119" s="30">
        <v>2264</v>
      </c>
      <c r="B119" s="43" t="s">
        <v>116</v>
      </c>
      <c r="C119" s="190">
        <f t="shared" si="35"/>
        <v>0</v>
      </c>
      <c r="D119" s="264"/>
      <c r="E119" s="45"/>
      <c r="F119" s="95">
        <f>D119+E119</f>
        <v>0</v>
      </c>
      <c r="G119" s="230"/>
      <c r="H119" s="45"/>
      <c r="I119" s="91">
        <f>G119+H119</f>
        <v>0</v>
      </c>
      <c r="J119" s="264"/>
      <c r="K119" s="45"/>
      <c r="L119" s="95">
        <f>J119+K119</f>
        <v>0</v>
      </c>
      <c r="M119" s="230"/>
      <c r="N119" s="45"/>
      <c r="O119" s="91">
        <f>M119+N119</f>
        <v>0</v>
      </c>
      <c r="P119" s="291"/>
      <c r="Q119" s="297"/>
    </row>
    <row r="120" spans="1:17" x14ac:dyDescent="0.25">
      <c r="A120" s="30">
        <v>2269</v>
      </c>
      <c r="B120" s="43" t="s">
        <v>117</v>
      </c>
      <c r="C120" s="190">
        <f t="shared" si="35"/>
        <v>75</v>
      </c>
      <c r="D120" s="264">
        <v>75</v>
      </c>
      <c r="E120" s="705"/>
      <c r="F120" s="899">
        <f>D120+E120</f>
        <v>75</v>
      </c>
      <c r="G120" s="230"/>
      <c r="H120" s="705"/>
      <c r="I120" s="899">
        <f>G120+H120</f>
        <v>0</v>
      </c>
      <c r="J120" s="264"/>
      <c r="K120" s="45"/>
      <c r="L120" s="95">
        <f>J120+K120</f>
        <v>0</v>
      </c>
      <c r="M120" s="230"/>
      <c r="N120" s="45"/>
      <c r="O120" s="91">
        <f>M120+N120</f>
        <v>0</v>
      </c>
      <c r="P120" s="291"/>
      <c r="Q120" s="297"/>
    </row>
    <row r="121" spans="1:17" x14ac:dyDescent="0.25">
      <c r="A121" s="75">
        <v>2270</v>
      </c>
      <c r="B121" s="43" t="s">
        <v>118</v>
      </c>
      <c r="C121" s="190">
        <f t="shared" si="35"/>
        <v>2801</v>
      </c>
      <c r="D121" s="132">
        <f t="shared" ref="D121:O121" si="37">SUM(D122:D126)</f>
        <v>560</v>
      </c>
      <c r="E121" s="91">
        <f t="shared" si="37"/>
        <v>0</v>
      </c>
      <c r="F121" s="899">
        <f t="shared" si="37"/>
        <v>560</v>
      </c>
      <c r="G121" s="231">
        <f t="shared" si="37"/>
        <v>0</v>
      </c>
      <c r="H121" s="91">
        <f t="shared" si="37"/>
        <v>0</v>
      </c>
      <c r="I121" s="899">
        <f t="shared" si="37"/>
        <v>0</v>
      </c>
      <c r="J121" s="132">
        <f t="shared" si="37"/>
        <v>2241</v>
      </c>
      <c r="K121" s="76">
        <f t="shared" si="37"/>
        <v>0</v>
      </c>
      <c r="L121" s="95">
        <f t="shared" si="37"/>
        <v>2241</v>
      </c>
      <c r="M121" s="231">
        <f t="shared" si="37"/>
        <v>0</v>
      </c>
      <c r="N121" s="76">
        <f t="shared" si="37"/>
        <v>0</v>
      </c>
      <c r="O121" s="91">
        <f t="shared" si="37"/>
        <v>0</v>
      </c>
      <c r="P121" s="291"/>
      <c r="Q121" s="297"/>
    </row>
    <row r="122" spans="1:17"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ht="24" x14ac:dyDescent="0.25">
      <c r="A124" s="30">
        <v>2275</v>
      </c>
      <c r="B124" s="43" t="s">
        <v>120</v>
      </c>
      <c r="C124" s="190">
        <f t="shared" si="35"/>
        <v>2751</v>
      </c>
      <c r="D124" s="264">
        <v>560</v>
      </c>
      <c r="E124" s="705"/>
      <c r="F124" s="899">
        <f>D124+E124</f>
        <v>560</v>
      </c>
      <c r="G124" s="230"/>
      <c r="H124" s="705"/>
      <c r="I124" s="899">
        <f>G124+H124</f>
        <v>0</v>
      </c>
      <c r="J124" s="264">
        <v>2191</v>
      </c>
      <c r="K124" s="45"/>
      <c r="L124" s="95">
        <f>J124+K124</f>
        <v>2191</v>
      </c>
      <c r="M124" s="230"/>
      <c r="N124" s="45"/>
      <c r="O124" s="91">
        <f>M124+N124</f>
        <v>0</v>
      </c>
      <c r="P124" s="333"/>
      <c r="Q124" s="297"/>
    </row>
    <row r="125" spans="1:17"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row>
    <row r="126" spans="1:17" ht="24" x14ac:dyDescent="0.25">
      <c r="A126" s="30">
        <v>2279</v>
      </c>
      <c r="B126" s="43" t="s">
        <v>122</v>
      </c>
      <c r="C126" s="190">
        <f t="shared" si="35"/>
        <v>50</v>
      </c>
      <c r="D126" s="264"/>
      <c r="E126" s="705"/>
      <c r="F126" s="899">
        <f>D126+E126</f>
        <v>0</v>
      </c>
      <c r="G126" s="230"/>
      <c r="H126" s="705"/>
      <c r="I126" s="899">
        <f>G126+H126</f>
        <v>0</v>
      </c>
      <c r="J126" s="264">
        <v>50</v>
      </c>
      <c r="K126" s="45"/>
      <c r="L126" s="95">
        <f>J126+K126</f>
        <v>50</v>
      </c>
      <c r="M126" s="230"/>
      <c r="N126" s="45"/>
      <c r="O126" s="91">
        <f>M126+N126</f>
        <v>0</v>
      </c>
      <c r="P126" s="291"/>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35"/>
        <v>14814</v>
      </c>
      <c r="D129" s="130">
        <f t="shared" ref="D129:O129" si="39">SUM(D130,D135,D139,D140,D143,D150,D158,D159,D162)</f>
        <v>10864</v>
      </c>
      <c r="E129" s="123">
        <f t="shared" si="39"/>
        <v>0</v>
      </c>
      <c r="F129" s="898">
        <f t="shared" si="39"/>
        <v>10864</v>
      </c>
      <c r="G129" s="228">
        <f t="shared" si="39"/>
        <v>0</v>
      </c>
      <c r="H129" s="123">
        <f t="shared" si="39"/>
        <v>0</v>
      </c>
      <c r="I129" s="898">
        <f t="shared" si="39"/>
        <v>0</v>
      </c>
      <c r="J129" s="130">
        <f t="shared" si="39"/>
        <v>3950</v>
      </c>
      <c r="K129" s="38">
        <f t="shared" si="39"/>
        <v>0</v>
      </c>
      <c r="L129" s="175">
        <f t="shared" si="39"/>
        <v>3950</v>
      </c>
      <c r="M129" s="228">
        <f t="shared" si="39"/>
        <v>0</v>
      </c>
      <c r="N129" s="38">
        <f t="shared" si="39"/>
        <v>0</v>
      </c>
      <c r="O129" s="123">
        <f t="shared" si="39"/>
        <v>0</v>
      </c>
      <c r="P129" s="293"/>
      <c r="Q129" s="297"/>
    </row>
    <row r="130" spans="1:17" ht="24" x14ac:dyDescent="0.25">
      <c r="A130" s="1203">
        <v>2310</v>
      </c>
      <c r="B130" s="40" t="s">
        <v>126</v>
      </c>
      <c r="C130" s="189">
        <f t="shared" si="35"/>
        <v>7246</v>
      </c>
      <c r="D130" s="131">
        <f t="shared" ref="D130:O130" si="40">SUM(D131:D134)</f>
        <v>4846</v>
      </c>
      <c r="E130" s="90">
        <f t="shared" si="40"/>
        <v>0</v>
      </c>
      <c r="F130" s="900">
        <f t="shared" si="40"/>
        <v>4846</v>
      </c>
      <c r="G130" s="233">
        <f t="shared" si="40"/>
        <v>0</v>
      </c>
      <c r="H130" s="90">
        <f t="shared" si="40"/>
        <v>0</v>
      </c>
      <c r="I130" s="900">
        <f t="shared" si="40"/>
        <v>0</v>
      </c>
      <c r="J130" s="131">
        <f t="shared" si="40"/>
        <v>2400</v>
      </c>
      <c r="K130" s="79">
        <f t="shared" si="40"/>
        <v>0</v>
      </c>
      <c r="L130" s="176">
        <f t="shared" si="40"/>
        <v>2400</v>
      </c>
      <c r="M130" s="233">
        <f t="shared" si="40"/>
        <v>0</v>
      </c>
      <c r="N130" s="79">
        <f t="shared" si="40"/>
        <v>0</v>
      </c>
      <c r="O130" s="90">
        <f t="shared" si="40"/>
        <v>0</v>
      </c>
      <c r="P130" s="290"/>
      <c r="Q130" s="297"/>
    </row>
    <row r="131" spans="1:17" x14ac:dyDescent="0.25">
      <c r="A131" s="30">
        <v>2311</v>
      </c>
      <c r="B131" s="43" t="s">
        <v>127</v>
      </c>
      <c r="C131" s="190">
        <f t="shared" si="35"/>
        <v>2150</v>
      </c>
      <c r="D131" s="264">
        <v>1950</v>
      </c>
      <c r="E131" s="705"/>
      <c r="F131" s="899">
        <f>D131+E131</f>
        <v>1950</v>
      </c>
      <c r="G131" s="230"/>
      <c r="H131" s="705"/>
      <c r="I131" s="899">
        <f>G131+H131</f>
        <v>0</v>
      </c>
      <c r="J131" s="264">
        <v>200</v>
      </c>
      <c r="K131" s="45"/>
      <c r="L131" s="95">
        <f>J131+K131</f>
        <v>200</v>
      </c>
      <c r="M131" s="230"/>
      <c r="N131" s="45"/>
      <c r="O131" s="91">
        <f>M131+N131</f>
        <v>0</v>
      </c>
      <c r="P131" s="291"/>
      <c r="Q131" s="297"/>
    </row>
    <row r="132" spans="1:17" x14ac:dyDescent="0.25">
      <c r="A132" s="30">
        <v>2312</v>
      </c>
      <c r="B132" s="43" t="s">
        <v>128</v>
      </c>
      <c r="C132" s="190">
        <f t="shared" si="35"/>
        <v>4796</v>
      </c>
      <c r="D132" s="264">
        <v>2896</v>
      </c>
      <c r="E132" s="705"/>
      <c r="F132" s="899">
        <f>D132+E132</f>
        <v>2896</v>
      </c>
      <c r="G132" s="230"/>
      <c r="H132" s="705"/>
      <c r="I132" s="899">
        <f>G132+H132</f>
        <v>0</v>
      </c>
      <c r="J132" s="264">
        <v>1900</v>
      </c>
      <c r="K132" s="45"/>
      <c r="L132" s="95">
        <f>J132+K132</f>
        <v>1900</v>
      </c>
      <c r="M132" s="230"/>
      <c r="N132" s="45"/>
      <c r="O132" s="91">
        <f>M132+N132</f>
        <v>0</v>
      </c>
      <c r="P132" s="333"/>
      <c r="Q132" s="297"/>
    </row>
    <row r="133" spans="1:17"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291"/>
      <c r="Q133" s="297"/>
    </row>
    <row r="134" spans="1:17" ht="47.25" customHeight="1" x14ac:dyDescent="0.25">
      <c r="A134" s="30">
        <v>2314</v>
      </c>
      <c r="B134" s="43" t="s">
        <v>307</v>
      </c>
      <c r="C134" s="190">
        <f t="shared" si="35"/>
        <v>300</v>
      </c>
      <c r="D134" s="264"/>
      <c r="E134" s="705"/>
      <c r="F134" s="899">
        <f>D134+E134</f>
        <v>0</v>
      </c>
      <c r="G134" s="230"/>
      <c r="H134" s="705"/>
      <c r="I134" s="899">
        <f>G134+H134</f>
        <v>0</v>
      </c>
      <c r="J134" s="264">
        <v>300</v>
      </c>
      <c r="K134" s="45"/>
      <c r="L134" s="95">
        <f>J134+K134</f>
        <v>300</v>
      </c>
      <c r="M134" s="230"/>
      <c r="N134" s="45"/>
      <c r="O134" s="91">
        <f>M134+N134</f>
        <v>0</v>
      </c>
      <c r="P134" s="291"/>
      <c r="Q134" s="297"/>
    </row>
    <row r="135" spans="1:17" x14ac:dyDescent="0.25">
      <c r="A135" s="75">
        <v>2320</v>
      </c>
      <c r="B135" s="43" t="s">
        <v>130</v>
      </c>
      <c r="C135" s="190">
        <f t="shared" si="35"/>
        <v>1606</v>
      </c>
      <c r="D135" s="132">
        <f t="shared" ref="D135:O135" si="41">SUM(D136:D138)</f>
        <v>1606</v>
      </c>
      <c r="E135" s="91">
        <f t="shared" si="41"/>
        <v>0</v>
      </c>
      <c r="F135" s="899">
        <f t="shared" si="41"/>
        <v>1606</v>
      </c>
      <c r="G135" s="231">
        <f t="shared" si="41"/>
        <v>0</v>
      </c>
      <c r="H135" s="91">
        <f t="shared" si="41"/>
        <v>0</v>
      </c>
      <c r="I135" s="899">
        <f t="shared" si="41"/>
        <v>0</v>
      </c>
      <c r="J135" s="132">
        <f t="shared" si="41"/>
        <v>0</v>
      </c>
      <c r="K135" s="76">
        <f t="shared" si="41"/>
        <v>0</v>
      </c>
      <c r="L135" s="95">
        <f t="shared" si="41"/>
        <v>0</v>
      </c>
      <c r="M135" s="231">
        <f t="shared" si="41"/>
        <v>0</v>
      </c>
      <c r="N135" s="76">
        <f t="shared" si="41"/>
        <v>0</v>
      </c>
      <c r="O135" s="91">
        <f t="shared" si="41"/>
        <v>0</v>
      </c>
      <c r="P135" s="291"/>
      <c r="Q135" s="297"/>
    </row>
    <row r="136" spans="1:17"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291"/>
      <c r="Q136" s="297"/>
    </row>
    <row r="137" spans="1:17" x14ac:dyDescent="0.25">
      <c r="A137" s="30">
        <v>2322</v>
      </c>
      <c r="B137" s="43" t="s">
        <v>132</v>
      </c>
      <c r="C137" s="190">
        <f t="shared" si="35"/>
        <v>1606</v>
      </c>
      <c r="D137" s="264">
        <v>1606</v>
      </c>
      <c r="E137" s="705"/>
      <c r="F137" s="899">
        <f>D137+E137</f>
        <v>1606</v>
      </c>
      <c r="G137" s="230"/>
      <c r="H137" s="705"/>
      <c r="I137" s="899">
        <f>G137+H137</f>
        <v>0</v>
      </c>
      <c r="J137" s="264"/>
      <c r="K137" s="45"/>
      <c r="L137" s="95">
        <f>J137+K137</f>
        <v>0</v>
      </c>
      <c r="M137" s="230"/>
      <c r="N137" s="45"/>
      <c r="O137" s="91">
        <f>M137+N137</f>
        <v>0</v>
      </c>
      <c r="P137" s="291"/>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row>
    <row r="140" spans="1:17" ht="48"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idden="1" x14ac:dyDescent="0.25">
      <c r="A141" s="30">
        <v>2341</v>
      </c>
      <c r="B141" s="43" t="s">
        <v>136</v>
      </c>
      <c r="C141" s="190">
        <f t="shared" si="35"/>
        <v>0</v>
      </c>
      <c r="D141" s="264"/>
      <c r="E141" s="45"/>
      <c r="F141" s="95">
        <f>D141+E141</f>
        <v>0</v>
      </c>
      <c r="G141" s="230"/>
      <c r="H141" s="45"/>
      <c r="I141" s="91">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x14ac:dyDescent="0.25">
      <c r="A143" s="73">
        <v>2350</v>
      </c>
      <c r="B143" s="58" t="s">
        <v>138</v>
      </c>
      <c r="C143" s="195">
        <f t="shared" si="35"/>
        <v>5962</v>
      </c>
      <c r="D143" s="86">
        <f t="shared" ref="D143:O143" si="43">SUM(D144:D149)</f>
        <v>4412</v>
      </c>
      <c r="E143" s="154">
        <f t="shared" si="43"/>
        <v>0</v>
      </c>
      <c r="F143" s="907">
        <f t="shared" si="43"/>
        <v>4412</v>
      </c>
      <c r="G143" s="229">
        <f t="shared" si="43"/>
        <v>0</v>
      </c>
      <c r="H143" s="154">
        <f t="shared" si="43"/>
        <v>0</v>
      </c>
      <c r="I143" s="907">
        <f t="shared" si="43"/>
        <v>0</v>
      </c>
      <c r="J143" s="86">
        <f t="shared" si="43"/>
        <v>1550</v>
      </c>
      <c r="K143" s="74">
        <f t="shared" si="43"/>
        <v>0</v>
      </c>
      <c r="L143" s="174">
        <f t="shared" si="43"/>
        <v>1550</v>
      </c>
      <c r="M143" s="229">
        <f t="shared" si="43"/>
        <v>0</v>
      </c>
      <c r="N143" s="74">
        <f t="shared" si="43"/>
        <v>0</v>
      </c>
      <c r="O143" s="154">
        <f t="shared" si="43"/>
        <v>0</v>
      </c>
      <c r="P143" s="292"/>
      <c r="Q143" s="297"/>
    </row>
    <row r="144" spans="1:17" x14ac:dyDescent="0.25">
      <c r="A144" s="27">
        <v>2351</v>
      </c>
      <c r="B144" s="40" t="s">
        <v>139</v>
      </c>
      <c r="C144" s="189">
        <f t="shared" si="35"/>
        <v>450</v>
      </c>
      <c r="D144" s="263">
        <v>350</v>
      </c>
      <c r="E144" s="703"/>
      <c r="F144" s="900">
        <f t="shared" ref="F144:F149" si="44">D144+E144</f>
        <v>350</v>
      </c>
      <c r="G144" s="220"/>
      <c r="H144" s="703"/>
      <c r="I144" s="900">
        <f t="shared" ref="I144:I149" si="45">G144+H144</f>
        <v>0</v>
      </c>
      <c r="J144" s="263">
        <v>100</v>
      </c>
      <c r="K144" s="42"/>
      <c r="L144" s="176">
        <f t="shared" ref="L144:L149" si="46">J144+K144</f>
        <v>100</v>
      </c>
      <c r="M144" s="220"/>
      <c r="N144" s="42"/>
      <c r="O144" s="90">
        <f t="shared" ref="O144:O149" si="47">M144+N144</f>
        <v>0</v>
      </c>
      <c r="P144" s="290"/>
      <c r="Q144" s="297"/>
    </row>
    <row r="145" spans="1:17" x14ac:dyDescent="0.25">
      <c r="A145" s="30">
        <v>2352</v>
      </c>
      <c r="B145" s="43" t="s">
        <v>140</v>
      </c>
      <c r="C145" s="190">
        <f t="shared" si="35"/>
        <v>5050</v>
      </c>
      <c r="D145" s="264">
        <v>4000</v>
      </c>
      <c r="E145" s="705"/>
      <c r="F145" s="899">
        <f t="shared" si="44"/>
        <v>4000</v>
      </c>
      <c r="G145" s="230"/>
      <c r="H145" s="705"/>
      <c r="I145" s="899">
        <f t="shared" si="45"/>
        <v>0</v>
      </c>
      <c r="J145" s="264">
        <v>1050</v>
      </c>
      <c r="K145" s="45"/>
      <c r="L145" s="95">
        <f t="shared" si="46"/>
        <v>1050</v>
      </c>
      <c r="M145" s="230"/>
      <c r="N145" s="45"/>
      <c r="O145" s="91">
        <f t="shared" si="47"/>
        <v>0</v>
      </c>
      <c r="P145" s="291"/>
      <c r="Q145" s="297"/>
    </row>
    <row r="146" spans="1:17" ht="24" x14ac:dyDescent="0.25">
      <c r="A146" s="30">
        <v>2353</v>
      </c>
      <c r="B146" s="43" t="s">
        <v>141</v>
      </c>
      <c r="C146" s="190">
        <f t="shared" si="35"/>
        <v>400</v>
      </c>
      <c r="D146" s="264"/>
      <c r="E146" s="705"/>
      <c r="F146" s="899">
        <f t="shared" si="44"/>
        <v>0</v>
      </c>
      <c r="G146" s="230"/>
      <c r="H146" s="705"/>
      <c r="I146" s="899">
        <f t="shared" si="45"/>
        <v>0</v>
      </c>
      <c r="J146" s="264">
        <v>400</v>
      </c>
      <c r="K146" s="45"/>
      <c r="L146" s="95">
        <f t="shared" si="46"/>
        <v>400</v>
      </c>
      <c r="M146" s="230"/>
      <c r="N146" s="45"/>
      <c r="O146" s="91">
        <f t="shared" si="47"/>
        <v>0</v>
      </c>
      <c r="P146" s="291"/>
      <c r="Q146" s="297"/>
    </row>
    <row r="147" spans="1:17" ht="24" hidden="1" x14ac:dyDescent="0.25">
      <c r="A147" s="30">
        <v>2354</v>
      </c>
      <c r="B147" s="43" t="s">
        <v>142</v>
      </c>
      <c r="C147" s="190">
        <f t="shared" si="35"/>
        <v>0</v>
      </c>
      <c r="D147" s="264"/>
      <c r="E147" s="45"/>
      <c r="F147" s="95">
        <f t="shared" si="44"/>
        <v>0</v>
      </c>
      <c r="G147" s="230"/>
      <c r="H147" s="45"/>
      <c r="I147" s="91">
        <f t="shared" si="45"/>
        <v>0</v>
      </c>
      <c r="J147" s="264"/>
      <c r="K147" s="45"/>
      <c r="L147" s="95">
        <f t="shared" si="46"/>
        <v>0</v>
      </c>
      <c r="M147" s="230"/>
      <c r="N147" s="45"/>
      <c r="O147" s="91">
        <f t="shared" si="47"/>
        <v>0</v>
      </c>
      <c r="P147" s="291"/>
      <c r="Q147" s="297"/>
    </row>
    <row r="148" spans="1:17" ht="24" x14ac:dyDescent="0.25">
      <c r="A148" s="30">
        <v>2355</v>
      </c>
      <c r="B148" s="43" t="s">
        <v>143</v>
      </c>
      <c r="C148" s="190">
        <f t="shared" si="35"/>
        <v>62</v>
      </c>
      <c r="D148" s="264">
        <v>62</v>
      </c>
      <c r="E148" s="705"/>
      <c r="F148" s="899">
        <f t="shared" si="44"/>
        <v>62</v>
      </c>
      <c r="G148" s="230"/>
      <c r="H148" s="705"/>
      <c r="I148" s="899">
        <f t="shared" si="45"/>
        <v>0</v>
      </c>
      <c r="J148" s="264"/>
      <c r="K148" s="45"/>
      <c r="L148" s="95">
        <f t="shared" si="46"/>
        <v>0</v>
      </c>
      <c r="M148" s="230"/>
      <c r="N148" s="45"/>
      <c r="O148" s="91">
        <f t="shared" si="47"/>
        <v>0</v>
      </c>
      <c r="P148" s="291"/>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hidden="1" customHeight="1" x14ac:dyDescent="0.25">
      <c r="A150" s="75">
        <v>2360</v>
      </c>
      <c r="B150" s="43" t="s">
        <v>145</v>
      </c>
      <c r="C150" s="190">
        <f t="shared" si="35"/>
        <v>0</v>
      </c>
      <c r="D150" s="132">
        <f t="shared" ref="D150:O150" si="48">SUM(D151:D157)</f>
        <v>0</v>
      </c>
      <c r="E150" s="76">
        <f t="shared" si="48"/>
        <v>0</v>
      </c>
      <c r="F150" s="95">
        <f t="shared" si="48"/>
        <v>0</v>
      </c>
      <c r="G150" s="231">
        <f t="shared" si="48"/>
        <v>0</v>
      </c>
      <c r="H150" s="76">
        <f t="shared" si="48"/>
        <v>0</v>
      </c>
      <c r="I150" s="91">
        <f t="shared" si="48"/>
        <v>0</v>
      </c>
      <c r="J150" s="132">
        <f t="shared" si="48"/>
        <v>0</v>
      </c>
      <c r="K150" s="76">
        <f t="shared" si="48"/>
        <v>0</v>
      </c>
      <c r="L150" s="95">
        <f t="shared" si="48"/>
        <v>0</v>
      </c>
      <c r="M150" s="231">
        <f t="shared" si="48"/>
        <v>0</v>
      </c>
      <c r="N150" s="76">
        <f t="shared" si="48"/>
        <v>0</v>
      </c>
      <c r="O150" s="91">
        <f t="shared" si="48"/>
        <v>0</v>
      </c>
      <c r="P150" s="291"/>
      <c r="Q150" s="297"/>
    </row>
    <row r="151" spans="1:17" hidden="1" x14ac:dyDescent="0.25">
      <c r="A151" s="29">
        <v>2361</v>
      </c>
      <c r="B151" s="43" t="s">
        <v>146</v>
      </c>
      <c r="C151" s="190">
        <f t="shared" si="35"/>
        <v>0</v>
      </c>
      <c r="D151" s="264"/>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291"/>
      <c r="Q151" s="297"/>
    </row>
    <row r="152" spans="1:17"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row>
    <row r="153" spans="1:17" hidden="1" x14ac:dyDescent="0.25">
      <c r="A153" s="29">
        <v>2363</v>
      </c>
      <c r="B153" s="43" t="s">
        <v>148</v>
      </c>
      <c r="C153" s="190">
        <f t="shared" si="35"/>
        <v>0</v>
      </c>
      <c r="D153" s="264"/>
      <c r="E153" s="45"/>
      <c r="F153" s="95">
        <f t="shared" si="49"/>
        <v>0</v>
      </c>
      <c r="G153" s="230"/>
      <c r="H153" s="45"/>
      <c r="I153" s="91">
        <f t="shared" si="50"/>
        <v>0</v>
      </c>
      <c r="J153" s="264"/>
      <c r="K153" s="45"/>
      <c r="L153" s="95">
        <f t="shared" si="51"/>
        <v>0</v>
      </c>
      <c r="M153" s="230"/>
      <c r="N153" s="45"/>
      <c r="O153" s="91">
        <f t="shared" si="52"/>
        <v>0</v>
      </c>
      <c r="P153" s="291"/>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row>
    <row r="157" spans="1:17"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row>
    <row r="158" spans="1:17" hidden="1" x14ac:dyDescent="0.25">
      <c r="A158" s="73">
        <v>2370</v>
      </c>
      <c r="B158" s="58" t="s">
        <v>153</v>
      </c>
      <c r="C158" s="195">
        <f t="shared" si="35"/>
        <v>0</v>
      </c>
      <c r="D158" s="261"/>
      <c r="E158" s="77"/>
      <c r="F158" s="174">
        <f t="shared" si="49"/>
        <v>0</v>
      </c>
      <c r="G158" s="232"/>
      <c r="H158" s="77"/>
      <c r="I158" s="154">
        <f t="shared" si="50"/>
        <v>0</v>
      </c>
      <c r="J158" s="261"/>
      <c r="K158" s="77"/>
      <c r="L158" s="174">
        <f t="shared" si="51"/>
        <v>0</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293"/>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291"/>
      <c r="Q168" s="297"/>
    </row>
    <row r="169" spans="1:17" ht="24" hidden="1" x14ac:dyDescent="0.25">
      <c r="A169" s="30">
        <v>2519</v>
      </c>
      <c r="B169" s="43" t="s">
        <v>164</v>
      </c>
      <c r="C169" s="190">
        <f t="shared" si="35"/>
        <v>0</v>
      </c>
      <c r="D169" s="264"/>
      <c r="E169" s="45"/>
      <c r="F169" s="95">
        <f t="shared" si="56"/>
        <v>0</v>
      </c>
      <c r="G169" s="230"/>
      <c r="H169" s="45"/>
      <c r="I169" s="91">
        <f t="shared" si="57"/>
        <v>0</v>
      </c>
      <c r="J169" s="264"/>
      <c r="K169" s="45"/>
      <c r="L169" s="95">
        <f t="shared" si="58"/>
        <v>0</v>
      </c>
      <c r="M169" s="230"/>
      <c r="N169" s="45"/>
      <c r="O169" s="91">
        <f t="shared" si="59"/>
        <v>0</v>
      </c>
      <c r="P169" s="291"/>
      <c r="Q169" s="297"/>
    </row>
    <row r="170" spans="1:17"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72"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63"/>
        <v>9906</v>
      </c>
      <c r="D193" s="136">
        <f t="shared" ref="D193:O193" si="70">SUM(D194,D229,D268)</f>
        <v>3500</v>
      </c>
      <c r="E193" s="275">
        <f t="shared" si="70"/>
        <v>0</v>
      </c>
      <c r="F193" s="896">
        <f t="shared" si="70"/>
        <v>3500</v>
      </c>
      <c r="G193" s="226">
        <f t="shared" si="70"/>
        <v>0</v>
      </c>
      <c r="H193" s="275">
        <f t="shared" si="70"/>
        <v>0</v>
      </c>
      <c r="I193" s="896">
        <f t="shared" si="70"/>
        <v>0</v>
      </c>
      <c r="J193" s="136">
        <f t="shared" si="70"/>
        <v>6406</v>
      </c>
      <c r="K193" s="69">
        <f t="shared" si="70"/>
        <v>0</v>
      </c>
      <c r="L193" s="171">
        <f t="shared" si="70"/>
        <v>6406</v>
      </c>
      <c r="M193" s="226">
        <f t="shared" si="70"/>
        <v>0</v>
      </c>
      <c r="N193" s="69">
        <f t="shared" si="70"/>
        <v>0</v>
      </c>
      <c r="O193" s="157">
        <f t="shared" si="70"/>
        <v>0</v>
      </c>
      <c r="P193" s="316"/>
      <c r="Q193" s="182"/>
    </row>
    <row r="194" spans="1:17" x14ac:dyDescent="0.25">
      <c r="A194" s="70">
        <v>5000</v>
      </c>
      <c r="B194" s="70" t="s">
        <v>188</v>
      </c>
      <c r="C194" s="200">
        <f t="shared" si="63"/>
        <v>9556</v>
      </c>
      <c r="D194" s="137">
        <f t="shared" ref="D194:O194" si="71">D195+D203</f>
        <v>3500</v>
      </c>
      <c r="E194" s="125">
        <f t="shared" si="71"/>
        <v>0</v>
      </c>
      <c r="F194" s="897">
        <f t="shared" si="71"/>
        <v>3500</v>
      </c>
      <c r="G194" s="227">
        <f t="shared" si="71"/>
        <v>0</v>
      </c>
      <c r="H194" s="125">
        <f t="shared" si="71"/>
        <v>0</v>
      </c>
      <c r="I194" s="897">
        <f t="shared" si="71"/>
        <v>0</v>
      </c>
      <c r="J194" s="137">
        <f t="shared" si="71"/>
        <v>6056</v>
      </c>
      <c r="K194" s="71">
        <f t="shared" si="71"/>
        <v>0</v>
      </c>
      <c r="L194" s="172">
        <f t="shared" si="71"/>
        <v>6056</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x14ac:dyDescent="0.25">
      <c r="A203" s="35">
        <v>5200</v>
      </c>
      <c r="B203" s="72" t="s">
        <v>197</v>
      </c>
      <c r="C203" s="188">
        <f t="shared" si="63"/>
        <v>9556</v>
      </c>
      <c r="D203" s="130">
        <f t="shared" ref="D203:O203" si="74">D204+D214+D215+D224+D225+D226+D228</f>
        <v>3500</v>
      </c>
      <c r="E203" s="123">
        <f t="shared" si="74"/>
        <v>0</v>
      </c>
      <c r="F203" s="898">
        <f t="shared" si="74"/>
        <v>3500</v>
      </c>
      <c r="G203" s="228">
        <f t="shared" si="74"/>
        <v>0</v>
      </c>
      <c r="H203" s="123">
        <f t="shared" si="74"/>
        <v>0</v>
      </c>
      <c r="I203" s="898">
        <f t="shared" si="74"/>
        <v>0</v>
      </c>
      <c r="J203" s="130">
        <f t="shared" si="74"/>
        <v>6056</v>
      </c>
      <c r="K203" s="38">
        <f t="shared" si="74"/>
        <v>0</v>
      </c>
      <c r="L203" s="175">
        <f t="shared" si="74"/>
        <v>6056</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x14ac:dyDescent="0.25">
      <c r="A215" s="75">
        <v>5230</v>
      </c>
      <c r="B215" s="43" t="s">
        <v>209</v>
      </c>
      <c r="C215" s="190">
        <f t="shared" si="63"/>
        <v>9556</v>
      </c>
      <c r="D215" s="132">
        <f t="shared" ref="D215:O215" si="80">SUM(D216:D223)</f>
        <v>3500</v>
      </c>
      <c r="E215" s="91">
        <f t="shared" si="80"/>
        <v>0</v>
      </c>
      <c r="F215" s="899">
        <f t="shared" si="80"/>
        <v>3500</v>
      </c>
      <c r="G215" s="231">
        <f t="shared" si="80"/>
        <v>0</v>
      </c>
      <c r="H215" s="91">
        <f t="shared" si="80"/>
        <v>0</v>
      </c>
      <c r="I215" s="899">
        <f t="shared" si="80"/>
        <v>0</v>
      </c>
      <c r="J215" s="132">
        <f t="shared" si="80"/>
        <v>6056</v>
      </c>
      <c r="K215" s="76">
        <f t="shared" si="80"/>
        <v>0</v>
      </c>
      <c r="L215" s="95">
        <f t="shared" si="80"/>
        <v>6056</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x14ac:dyDescent="0.25">
      <c r="A217" s="30">
        <v>5232</v>
      </c>
      <c r="B217" s="43" t="s">
        <v>211</v>
      </c>
      <c r="C217" s="190">
        <f t="shared" si="63"/>
        <v>3500</v>
      </c>
      <c r="D217" s="264">
        <v>3500</v>
      </c>
      <c r="E217" s="705"/>
      <c r="F217" s="899">
        <f t="shared" si="81"/>
        <v>3500</v>
      </c>
      <c r="G217" s="230"/>
      <c r="H217" s="705"/>
      <c r="I217" s="899">
        <f t="shared" si="82"/>
        <v>0</v>
      </c>
      <c r="J217" s="264"/>
      <c r="K217" s="45"/>
      <c r="L217" s="95">
        <f t="shared" si="83"/>
        <v>0</v>
      </c>
      <c r="M217" s="230"/>
      <c r="N217" s="45"/>
      <c r="O217" s="91">
        <f t="shared" si="84"/>
        <v>0</v>
      </c>
      <c r="P217" s="291"/>
      <c r="Q217" s="297"/>
    </row>
    <row r="218" spans="1:17" hidden="1" x14ac:dyDescent="0.25">
      <c r="A218" s="30">
        <v>5233</v>
      </c>
      <c r="B218" s="43" t="s">
        <v>212</v>
      </c>
      <c r="C218" s="190">
        <f t="shared" si="63"/>
        <v>0</v>
      </c>
      <c r="D218" s="264"/>
      <c r="E218" s="45"/>
      <c r="F218" s="95">
        <f t="shared" si="81"/>
        <v>0</v>
      </c>
      <c r="G218" s="230"/>
      <c r="H218" s="45"/>
      <c r="I218" s="91">
        <f t="shared" si="82"/>
        <v>0</v>
      </c>
      <c r="J218" s="264"/>
      <c r="K218" s="45"/>
      <c r="L218" s="95">
        <f t="shared" si="83"/>
        <v>0</v>
      </c>
      <c r="M218" s="230"/>
      <c r="N218" s="45"/>
      <c r="O218" s="91">
        <f t="shared" si="84"/>
        <v>0</v>
      </c>
      <c r="P218" s="291"/>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t="24" hidden="1" x14ac:dyDescent="0.25">
      <c r="A222" s="30">
        <v>5238</v>
      </c>
      <c r="B222" s="43" t="s">
        <v>216</v>
      </c>
      <c r="C222" s="190">
        <f t="shared" si="63"/>
        <v>0</v>
      </c>
      <c r="D222" s="264"/>
      <c r="E222" s="45"/>
      <c r="F222" s="95">
        <f t="shared" si="81"/>
        <v>0</v>
      </c>
      <c r="G222" s="230"/>
      <c r="H222" s="45"/>
      <c r="I222" s="91">
        <f t="shared" si="82"/>
        <v>0</v>
      </c>
      <c r="J222" s="264"/>
      <c r="K222" s="45"/>
      <c r="L222" s="95">
        <f t="shared" si="83"/>
        <v>0</v>
      </c>
      <c r="M222" s="230"/>
      <c r="N222" s="45"/>
      <c r="O222" s="91">
        <f t="shared" si="84"/>
        <v>0</v>
      </c>
      <c r="P222" s="291"/>
      <c r="Q222" s="297"/>
    </row>
    <row r="223" spans="1:17" ht="24" x14ac:dyDescent="0.25">
      <c r="A223" s="30">
        <v>5239</v>
      </c>
      <c r="B223" s="43" t="s">
        <v>217</v>
      </c>
      <c r="C223" s="190">
        <f t="shared" si="63"/>
        <v>6056</v>
      </c>
      <c r="D223" s="264"/>
      <c r="E223" s="705"/>
      <c r="F223" s="899">
        <f t="shared" si="81"/>
        <v>0</v>
      </c>
      <c r="G223" s="230"/>
      <c r="H223" s="705"/>
      <c r="I223" s="899">
        <f t="shared" si="82"/>
        <v>0</v>
      </c>
      <c r="J223" s="264">
        <v>6056</v>
      </c>
      <c r="K223" s="45"/>
      <c r="L223" s="95">
        <f t="shared" si="83"/>
        <v>6056</v>
      </c>
      <c r="M223" s="230"/>
      <c r="N223" s="45"/>
      <c r="O223" s="91">
        <f t="shared" si="84"/>
        <v>0</v>
      </c>
      <c r="P223" s="333"/>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t="24"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36"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291"/>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36" x14ac:dyDescent="0.25">
      <c r="A268" s="97">
        <v>7000</v>
      </c>
      <c r="B268" s="97" t="s">
        <v>260</v>
      </c>
      <c r="C268" s="203">
        <f t="shared" si="95"/>
        <v>350</v>
      </c>
      <c r="D268" s="139">
        <f t="shared" ref="D268:O268" si="106">SUM(D269,D279)</f>
        <v>0</v>
      </c>
      <c r="E268" s="276">
        <f t="shared" si="106"/>
        <v>0</v>
      </c>
      <c r="F268" s="908">
        <f t="shared" si="106"/>
        <v>0</v>
      </c>
      <c r="G268" s="237">
        <f t="shared" si="106"/>
        <v>0</v>
      </c>
      <c r="H268" s="276">
        <f t="shared" si="106"/>
        <v>0</v>
      </c>
      <c r="I268" s="908">
        <f t="shared" si="106"/>
        <v>0</v>
      </c>
      <c r="J268" s="139">
        <f t="shared" si="106"/>
        <v>350</v>
      </c>
      <c r="K268" s="98">
        <f t="shared" si="106"/>
        <v>0</v>
      </c>
      <c r="L268" s="266">
        <f t="shared" si="106"/>
        <v>350</v>
      </c>
      <c r="M268" s="237">
        <f t="shared" si="106"/>
        <v>0</v>
      </c>
      <c r="N268" s="98">
        <f t="shared" si="106"/>
        <v>0</v>
      </c>
      <c r="O268" s="158">
        <f t="shared" si="106"/>
        <v>0</v>
      </c>
      <c r="P268" s="317"/>
      <c r="Q268" s="297"/>
    </row>
    <row r="269" spans="1:17" ht="24" x14ac:dyDescent="0.25">
      <c r="A269" s="35">
        <v>7200</v>
      </c>
      <c r="B269" s="72" t="s">
        <v>261</v>
      </c>
      <c r="C269" s="188">
        <f t="shared" si="95"/>
        <v>350</v>
      </c>
      <c r="D269" s="130">
        <f t="shared" ref="D269:O269" si="107">SUM(D270,D271,D274,D275,D278)</f>
        <v>0</v>
      </c>
      <c r="E269" s="123">
        <f t="shared" si="107"/>
        <v>0</v>
      </c>
      <c r="F269" s="898">
        <f t="shared" si="107"/>
        <v>0</v>
      </c>
      <c r="G269" s="228">
        <f t="shared" si="107"/>
        <v>0</v>
      </c>
      <c r="H269" s="123">
        <f t="shared" si="107"/>
        <v>0</v>
      </c>
      <c r="I269" s="898">
        <f t="shared" si="107"/>
        <v>0</v>
      </c>
      <c r="J269" s="130">
        <f t="shared" si="107"/>
        <v>350</v>
      </c>
      <c r="K269" s="38">
        <f t="shared" si="107"/>
        <v>0</v>
      </c>
      <c r="L269" s="175">
        <f t="shared" si="107"/>
        <v>350</v>
      </c>
      <c r="M269" s="228">
        <f t="shared" si="107"/>
        <v>0</v>
      </c>
      <c r="N269" s="38">
        <f t="shared" si="107"/>
        <v>0</v>
      </c>
      <c r="O269" s="124">
        <f t="shared" si="107"/>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95"/>
        <v>0</v>
      </c>
      <c r="D271" s="132">
        <f t="shared" ref="D271:O271" si="108">SUM(D272:D273)</f>
        <v>0</v>
      </c>
      <c r="E271" s="76">
        <f t="shared" si="108"/>
        <v>0</v>
      </c>
      <c r="F271" s="95">
        <f t="shared" si="108"/>
        <v>0</v>
      </c>
      <c r="G271" s="231">
        <f t="shared" si="108"/>
        <v>0</v>
      </c>
      <c r="H271" s="76">
        <f t="shared" si="108"/>
        <v>0</v>
      </c>
      <c r="I271" s="91">
        <f t="shared" si="108"/>
        <v>0</v>
      </c>
      <c r="J271" s="132">
        <f t="shared" si="108"/>
        <v>0</v>
      </c>
      <c r="K271" s="76">
        <f t="shared" si="108"/>
        <v>0</v>
      </c>
      <c r="L271" s="95">
        <f t="shared" si="108"/>
        <v>0</v>
      </c>
      <c r="M271" s="231">
        <f t="shared" si="108"/>
        <v>0</v>
      </c>
      <c r="N271" s="76">
        <f t="shared" si="108"/>
        <v>0</v>
      </c>
      <c r="O271" s="91">
        <f t="shared" si="108"/>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24" x14ac:dyDescent="0.25">
      <c r="A274" s="75">
        <v>7230</v>
      </c>
      <c r="B274" s="43" t="s">
        <v>308</v>
      </c>
      <c r="C274" s="190">
        <f t="shared" si="95"/>
        <v>350</v>
      </c>
      <c r="D274" s="264"/>
      <c r="E274" s="705"/>
      <c r="F274" s="899">
        <f>D274+E274</f>
        <v>0</v>
      </c>
      <c r="G274" s="230"/>
      <c r="H274" s="705"/>
      <c r="I274" s="899">
        <f>G274+H274</f>
        <v>0</v>
      </c>
      <c r="J274" s="264">
        <v>350</v>
      </c>
      <c r="K274" s="45"/>
      <c r="L274" s="95">
        <f>J274+K274</f>
        <v>350</v>
      </c>
      <c r="M274" s="230"/>
      <c r="N274" s="45"/>
      <c r="O274" s="91">
        <f>M274+N274</f>
        <v>0</v>
      </c>
      <c r="P274" s="291"/>
      <c r="Q274" s="297"/>
    </row>
    <row r="275" spans="1:17" ht="24" hidden="1" x14ac:dyDescent="0.25">
      <c r="A275" s="75">
        <v>7240</v>
      </c>
      <c r="B275" s="43" t="s">
        <v>266</v>
      </c>
      <c r="C275" s="190">
        <f t="shared" si="95"/>
        <v>0</v>
      </c>
      <c r="D275" s="132">
        <f t="shared" ref="D275:O275" si="109">SUM(D276:D277)</f>
        <v>0</v>
      </c>
      <c r="E275" s="76">
        <f t="shared" si="109"/>
        <v>0</v>
      </c>
      <c r="F275" s="95">
        <f t="shared" si="109"/>
        <v>0</v>
      </c>
      <c r="G275" s="231">
        <f t="shared" si="109"/>
        <v>0</v>
      </c>
      <c r="H275" s="76">
        <f t="shared" si="109"/>
        <v>0</v>
      </c>
      <c r="I275" s="91">
        <f t="shared" si="109"/>
        <v>0</v>
      </c>
      <c r="J275" s="132">
        <f t="shared" si="109"/>
        <v>0</v>
      </c>
      <c r="K275" s="76">
        <f t="shared" si="109"/>
        <v>0</v>
      </c>
      <c r="L275" s="95">
        <f t="shared" si="109"/>
        <v>0</v>
      </c>
      <c r="M275" s="231">
        <f t="shared" si="109"/>
        <v>0</v>
      </c>
      <c r="N275" s="76">
        <f t="shared" si="109"/>
        <v>0</v>
      </c>
      <c r="O275" s="91">
        <f t="shared" si="109"/>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96"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10">D280</f>
        <v>0</v>
      </c>
      <c r="E279" s="106">
        <f t="shared" si="110"/>
        <v>0</v>
      </c>
      <c r="F279" s="177">
        <f t="shared" si="110"/>
        <v>0</v>
      </c>
      <c r="G279" s="238">
        <f t="shared" si="110"/>
        <v>0</v>
      </c>
      <c r="H279" s="106">
        <f t="shared" si="110"/>
        <v>0</v>
      </c>
      <c r="I279" s="277">
        <f t="shared" si="110"/>
        <v>0</v>
      </c>
      <c r="J279" s="140">
        <f t="shared" si="110"/>
        <v>0</v>
      </c>
      <c r="K279" s="106">
        <f t="shared" si="110"/>
        <v>0</v>
      </c>
      <c r="L279" s="177">
        <f t="shared" si="110"/>
        <v>0</v>
      </c>
      <c r="M279" s="238">
        <f t="shared" si="110"/>
        <v>0</v>
      </c>
      <c r="N279" s="106">
        <f t="shared" si="110"/>
        <v>0</v>
      </c>
      <c r="O279" s="277">
        <f t="shared" si="110"/>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1">SUM(D282:D283)</f>
        <v>0</v>
      </c>
      <c r="E281" s="76">
        <f t="shared" si="111"/>
        <v>0</v>
      </c>
      <c r="F281" s="95">
        <f t="shared" si="111"/>
        <v>0</v>
      </c>
      <c r="G281" s="231">
        <f t="shared" si="111"/>
        <v>0</v>
      </c>
      <c r="H281" s="76">
        <f t="shared" si="111"/>
        <v>0</v>
      </c>
      <c r="I281" s="91">
        <f t="shared" si="111"/>
        <v>0</v>
      </c>
      <c r="J281" s="132">
        <f t="shared" si="111"/>
        <v>0</v>
      </c>
      <c r="K281" s="76">
        <f t="shared" si="111"/>
        <v>0</v>
      </c>
      <c r="L281" s="95">
        <f t="shared" si="111"/>
        <v>0</v>
      </c>
      <c r="M281" s="231">
        <f t="shared" si="111"/>
        <v>0</v>
      </c>
      <c r="N281" s="76">
        <f t="shared" si="111"/>
        <v>0</v>
      </c>
      <c r="O281" s="91">
        <f t="shared" si="111"/>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896637</v>
      </c>
      <c r="D284" s="141">
        <f t="shared" ref="D284:O284" si="112">SUM(D281,D268,D229,D194,D186,D172,D74,D52)</f>
        <v>854346</v>
      </c>
      <c r="E284" s="278">
        <f t="shared" si="112"/>
        <v>0</v>
      </c>
      <c r="F284" s="901">
        <f t="shared" si="112"/>
        <v>854346</v>
      </c>
      <c r="G284" s="240">
        <f t="shared" si="112"/>
        <v>7986</v>
      </c>
      <c r="H284" s="278">
        <f t="shared" si="112"/>
        <v>0</v>
      </c>
      <c r="I284" s="901">
        <f t="shared" si="112"/>
        <v>7986</v>
      </c>
      <c r="J284" s="141">
        <f t="shared" si="112"/>
        <v>34305</v>
      </c>
      <c r="K284" s="111">
        <f t="shared" si="112"/>
        <v>0</v>
      </c>
      <c r="L284" s="112">
        <f t="shared" si="112"/>
        <v>34305</v>
      </c>
      <c r="M284" s="240">
        <f t="shared" si="112"/>
        <v>0</v>
      </c>
      <c r="N284" s="111">
        <f t="shared" si="112"/>
        <v>0</v>
      </c>
      <c r="O284" s="278">
        <f t="shared" si="112"/>
        <v>0</v>
      </c>
      <c r="P284" s="318"/>
      <c r="Q284" s="297"/>
    </row>
    <row r="285" spans="1:17" s="19" customFormat="1" ht="13.5" thickTop="1" thickBot="1" x14ac:dyDescent="0.3">
      <c r="A285" s="1283" t="s">
        <v>276</v>
      </c>
      <c r="B285" s="1284"/>
      <c r="C285" s="206">
        <f t="shared" si="95"/>
        <v>-7176</v>
      </c>
      <c r="D285" s="142">
        <f>SUM(D24,D25,D41,D42)-D50</f>
        <v>0</v>
      </c>
      <c r="E285" s="126">
        <f>SUM(E24,E25,E41,E42)-E50</f>
        <v>0</v>
      </c>
      <c r="F285" s="909">
        <f>SUM(F24,F25,F41,F42)-F50</f>
        <v>0</v>
      </c>
      <c r="G285" s="241">
        <f>SUM(G24,G42)-G50</f>
        <v>0</v>
      </c>
      <c r="H285" s="126">
        <f>SUM(H24,H42)-H50</f>
        <v>0</v>
      </c>
      <c r="I285" s="909">
        <f>SUM(I24,I42)-I50</f>
        <v>0</v>
      </c>
      <c r="J285" s="142">
        <f>SUM(J26,J42)-J50</f>
        <v>-7176</v>
      </c>
      <c r="K285" s="114">
        <f>SUM(K26,K42)-K50</f>
        <v>0</v>
      </c>
      <c r="L285" s="115">
        <f>SUM(L26,L42)-L50</f>
        <v>-7176</v>
      </c>
      <c r="M285" s="241">
        <f>SUM(M44)-M50</f>
        <v>0</v>
      </c>
      <c r="N285" s="114">
        <f>SUM(N44)-N50</f>
        <v>0</v>
      </c>
      <c r="O285" s="126">
        <f>SUM(O44)-O50</f>
        <v>0</v>
      </c>
      <c r="P285" s="296"/>
      <c r="Q285" s="182"/>
    </row>
    <row r="286" spans="1:17" s="19" customFormat="1" ht="12.75" thickTop="1" x14ac:dyDescent="0.25">
      <c r="A286" s="1285" t="s">
        <v>277</v>
      </c>
      <c r="B286" s="1286"/>
      <c r="C286" s="207">
        <f t="shared" si="95"/>
        <v>7176</v>
      </c>
      <c r="D286" s="143">
        <f t="shared" ref="D286:O286" si="113">SUM(D287,D288)-D295+D296</f>
        <v>0</v>
      </c>
      <c r="E286" s="113">
        <f t="shared" si="113"/>
        <v>0</v>
      </c>
      <c r="F286" s="910">
        <f t="shared" si="113"/>
        <v>0</v>
      </c>
      <c r="G286" s="242">
        <f t="shared" si="113"/>
        <v>0</v>
      </c>
      <c r="H286" s="113">
        <f t="shared" si="113"/>
        <v>0</v>
      </c>
      <c r="I286" s="910">
        <f t="shared" si="113"/>
        <v>0</v>
      </c>
      <c r="J286" s="143">
        <f t="shared" si="113"/>
        <v>7176</v>
      </c>
      <c r="K286" s="103">
        <f t="shared" si="113"/>
        <v>0</v>
      </c>
      <c r="L286" s="109">
        <f t="shared" si="113"/>
        <v>7176</v>
      </c>
      <c r="M286" s="242">
        <f t="shared" si="113"/>
        <v>0</v>
      </c>
      <c r="N286" s="103">
        <f t="shared" si="113"/>
        <v>0</v>
      </c>
      <c r="O286" s="113">
        <f t="shared" si="113"/>
        <v>0</v>
      </c>
      <c r="P286" s="319"/>
      <c r="Q286" s="182"/>
    </row>
    <row r="287" spans="1:17" s="19" customFormat="1" ht="12.75" thickBot="1" x14ac:dyDescent="0.3">
      <c r="A287" s="63" t="s">
        <v>278</v>
      </c>
      <c r="B287" s="63" t="s">
        <v>279</v>
      </c>
      <c r="C287" s="197">
        <f t="shared" si="95"/>
        <v>7176</v>
      </c>
      <c r="D287" s="134">
        <f t="shared" ref="D287:O287" si="114">D21-D281</f>
        <v>0</v>
      </c>
      <c r="E287" s="117">
        <f t="shared" si="114"/>
        <v>0</v>
      </c>
      <c r="F287" s="894">
        <f t="shared" si="114"/>
        <v>0</v>
      </c>
      <c r="G287" s="224">
        <f t="shared" si="114"/>
        <v>0</v>
      </c>
      <c r="H287" s="117">
        <f t="shared" si="114"/>
        <v>0</v>
      </c>
      <c r="I287" s="894">
        <f t="shared" si="114"/>
        <v>0</v>
      </c>
      <c r="J287" s="134">
        <f t="shared" si="114"/>
        <v>7176</v>
      </c>
      <c r="K287" s="64">
        <f t="shared" si="114"/>
        <v>0</v>
      </c>
      <c r="L287" s="169">
        <f t="shared" si="114"/>
        <v>7176</v>
      </c>
      <c r="M287" s="224">
        <f t="shared" si="114"/>
        <v>0</v>
      </c>
      <c r="N287" s="64">
        <f t="shared" si="114"/>
        <v>0</v>
      </c>
      <c r="O287" s="117">
        <f t="shared" si="114"/>
        <v>0</v>
      </c>
      <c r="P287" s="310"/>
      <c r="Q287" s="182"/>
    </row>
    <row r="288" spans="1:17" s="19" customFormat="1" ht="12.75" hidden="1" thickTop="1" x14ac:dyDescent="0.25">
      <c r="A288" s="116" t="s">
        <v>280</v>
      </c>
      <c r="B288" s="116" t="s">
        <v>281</v>
      </c>
      <c r="C288" s="207">
        <f t="shared" si="95"/>
        <v>0</v>
      </c>
      <c r="D288" s="143">
        <f t="shared" ref="D288:O288" si="115">SUM(D289,D291,D293)-SUM(D290,D292,D294)</f>
        <v>0</v>
      </c>
      <c r="E288" s="103">
        <f t="shared" si="115"/>
        <v>0</v>
      </c>
      <c r="F288" s="109">
        <f t="shared" si="115"/>
        <v>0</v>
      </c>
      <c r="G288" s="242">
        <f t="shared" si="115"/>
        <v>0</v>
      </c>
      <c r="H288" s="103">
        <f t="shared" si="115"/>
        <v>0</v>
      </c>
      <c r="I288" s="113">
        <f t="shared" si="115"/>
        <v>0</v>
      </c>
      <c r="J288" s="143">
        <f t="shared" si="115"/>
        <v>0</v>
      </c>
      <c r="K288" s="103">
        <f t="shared" si="115"/>
        <v>0</v>
      </c>
      <c r="L288" s="109">
        <f t="shared" si="115"/>
        <v>0</v>
      </c>
      <c r="M288" s="242">
        <f t="shared" si="115"/>
        <v>0</v>
      </c>
      <c r="N288" s="103">
        <f t="shared" si="115"/>
        <v>0</v>
      </c>
      <c r="O288" s="113">
        <f t="shared" si="115"/>
        <v>0</v>
      </c>
      <c r="P288" s="319"/>
      <c r="Q288" s="182"/>
    </row>
    <row r="289" spans="1:17" ht="12.75" hidden="1" thickTop="1" x14ac:dyDescent="0.25">
      <c r="A289" s="100" t="s">
        <v>282</v>
      </c>
      <c r="B289" s="60" t="s">
        <v>283</v>
      </c>
      <c r="C289" s="191">
        <f t="shared" si="95"/>
        <v>0</v>
      </c>
      <c r="D289" s="256"/>
      <c r="E289" s="49"/>
      <c r="F289" s="330">
        <f t="shared" ref="F289:F296" si="116">E289+D289</f>
        <v>0</v>
      </c>
      <c r="G289" s="239"/>
      <c r="H289" s="49"/>
      <c r="I289" s="155">
        <f t="shared" ref="I289:I296" si="117">H289+G289</f>
        <v>0</v>
      </c>
      <c r="J289" s="256"/>
      <c r="K289" s="49"/>
      <c r="L289" s="330">
        <f t="shared" ref="L289:L296" si="118">K289+J289</f>
        <v>0</v>
      </c>
      <c r="M289" s="239"/>
      <c r="N289" s="49"/>
      <c r="O289" s="155">
        <f t="shared" ref="O289:O296" si="119">N289+M289</f>
        <v>0</v>
      </c>
      <c r="P289" s="295"/>
      <c r="Q289" s="297"/>
    </row>
    <row r="290" spans="1:17" ht="24.75" hidden="1" thickTop="1" x14ac:dyDescent="0.25">
      <c r="A290" s="94" t="s">
        <v>284</v>
      </c>
      <c r="B290" s="29" t="s">
        <v>285</v>
      </c>
      <c r="C290" s="190">
        <f t="shared" si="95"/>
        <v>0</v>
      </c>
      <c r="D290" s="264"/>
      <c r="E290" s="45"/>
      <c r="F290" s="95">
        <f t="shared" si="116"/>
        <v>0</v>
      </c>
      <c r="G290" s="230"/>
      <c r="H290" s="45"/>
      <c r="I290" s="91">
        <f t="shared" si="117"/>
        <v>0</v>
      </c>
      <c r="J290" s="264"/>
      <c r="K290" s="45"/>
      <c r="L290" s="95">
        <f t="shared" si="118"/>
        <v>0</v>
      </c>
      <c r="M290" s="230"/>
      <c r="N290" s="45"/>
      <c r="O290" s="91">
        <f t="shared" si="119"/>
        <v>0</v>
      </c>
      <c r="P290" s="291"/>
      <c r="Q290" s="297"/>
    </row>
    <row r="291" spans="1:17" ht="12.75" hidden="1" thickTop="1" x14ac:dyDescent="0.25">
      <c r="A291" s="94" t="s">
        <v>286</v>
      </c>
      <c r="B291" s="29" t="s">
        <v>287</v>
      </c>
      <c r="C291" s="190">
        <f t="shared" si="95"/>
        <v>0</v>
      </c>
      <c r="D291" s="264"/>
      <c r="E291" s="45"/>
      <c r="F291" s="95">
        <f t="shared" si="116"/>
        <v>0</v>
      </c>
      <c r="G291" s="230"/>
      <c r="H291" s="45"/>
      <c r="I291" s="91">
        <f t="shared" si="117"/>
        <v>0</v>
      </c>
      <c r="J291" s="264"/>
      <c r="K291" s="45"/>
      <c r="L291" s="95">
        <f t="shared" si="118"/>
        <v>0</v>
      </c>
      <c r="M291" s="230"/>
      <c r="N291" s="45"/>
      <c r="O291" s="91">
        <f t="shared" si="119"/>
        <v>0</v>
      </c>
      <c r="P291" s="291"/>
      <c r="Q291" s="297"/>
    </row>
    <row r="292" spans="1:17" ht="24.75" hidden="1" thickTop="1" x14ac:dyDescent="0.25">
      <c r="A292" s="94" t="s">
        <v>288</v>
      </c>
      <c r="B292" s="29" t="s">
        <v>289</v>
      </c>
      <c r="C292" s="190">
        <f t="shared" si="95"/>
        <v>0</v>
      </c>
      <c r="D292" s="264"/>
      <c r="E292" s="45"/>
      <c r="F292" s="95">
        <f t="shared" si="116"/>
        <v>0</v>
      </c>
      <c r="G292" s="230"/>
      <c r="H292" s="45"/>
      <c r="I292" s="91">
        <f t="shared" si="117"/>
        <v>0</v>
      </c>
      <c r="J292" s="264"/>
      <c r="K292" s="45"/>
      <c r="L292" s="95">
        <f t="shared" si="118"/>
        <v>0</v>
      </c>
      <c r="M292" s="230"/>
      <c r="N292" s="45"/>
      <c r="O292" s="91">
        <f t="shared" si="119"/>
        <v>0</v>
      </c>
      <c r="P292" s="291"/>
      <c r="Q292" s="297"/>
    </row>
    <row r="293" spans="1:17" ht="12.75" hidden="1" thickTop="1" x14ac:dyDescent="0.25">
      <c r="A293" s="94" t="s">
        <v>290</v>
      </c>
      <c r="B293" s="29" t="s">
        <v>291</v>
      </c>
      <c r="C293" s="190">
        <f t="shared" si="95"/>
        <v>0</v>
      </c>
      <c r="D293" s="264"/>
      <c r="E293" s="45"/>
      <c r="F293" s="95">
        <f t="shared" si="116"/>
        <v>0</v>
      </c>
      <c r="G293" s="230"/>
      <c r="H293" s="45"/>
      <c r="I293" s="91">
        <f t="shared" si="117"/>
        <v>0</v>
      </c>
      <c r="J293" s="264"/>
      <c r="K293" s="45"/>
      <c r="L293" s="95">
        <f t="shared" si="118"/>
        <v>0</v>
      </c>
      <c r="M293" s="230"/>
      <c r="N293" s="45"/>
      <c r="O293" s="91">
        <f t="shared" si="119"/>
        <v>0</v>
      </c>
      <c r="P293" s="291"/>
      <c r="Q293" s="297"/>
    </row>
    <row r="294" spans="1:17" ht="24.75" hidden="1" thickTop="1" x14ac:dyDescent="0.25">
      <c r="A294" s="101" t="s">
        <v>292</v>
      </c>
      <c r="B294" s="102" t="s">
        <v>293</v>
      </c>
      <c r="C294" s="201">
        <f t="shared" si="95"/>
        <v>0</v>
      </c>
      <c r="D294" s="265"/>
      <c r="E294" s="84"/>
      <c r="F294" s="329">
        <f t="shared" si="116"/>
        <v>0</v>
      </c>
      <c r="G294" s="235"/>
      <c r="H294" s="84"/>
      <c r="I294" s="156">
        <f t="shared" si="117"/>
        <v>0</v>
      </c>
      <c r="J294" s="265"/>
      <c r="K294" s="84"/>
      <c r="L294" s="329">
        <f t="shared" si="118"/>
        <v>0</v>
      </c>
      <c r="M294" s="235"/>
      <c r="N294" s="84"/>
      <c r="O294" s="156">
        <f t="shared" si="119"/>
        <v>0</v>
      </c>
      <c r="P294" s="294"/>
      <c r="Q294" s="297"/>
    </row>
    <row r="295" spans="1:17" s="19" customFormat="1" ht="13.5" hidden="1" thickTop="1" thickBot="1" x14ac:dyDescent="0.3">
      <c r="A295" s="118" t="s">
        <v>294</v>
      </c>
      <c r="B295" s="118" t="s">
        <v>295</v>
      </c>
      <c r="C295" s="206">
        <f t="shared" si="95"/>
        <v>0</v>
      </c>
      <c r="D295" s="267"/>
      <c r="E295" s="119"/>
      <c r="F295" s="115">
        <f t="shared" si="116"/>
        <v>0</v>
      </c>
      <c r="G295" s="243"/>
      <c r="H295" s="119"/>
      <c r="I295" s="126">
        <f t="shared" si="117"/>
        <v>0</v>
      </c>
      <c r="J295" s="267"/>
      <c r="K295" s="119"/>
      <c r="L295" s="115">
        <f t="shared" si="118"/>
        <v>0</v>
      </c>
      <c r="M295" s="243"/>
      <c r="N295" s="119"/>
      <c r="O295" s="126">
        <f t="shared" si="119"/>
        <v>0</v>
      </c>
      <c r="P295" s="296"/>
      <c r="Q295" s="182"/>
    </row>
    <row r="296" spans="1:17" s="19" customFormat="1" ht="48.75" hidden="1" thickTop="1" x14ac:dyDescent="0.25">
      <c r="A296" s="116" t="s">
        <v>296</v>
      </c>
      <c r="B296" s="104" t="s">
        <v>297</v>
      </c>
      <c r="C296" s="207">
        <f t="shared" si="95"/>
        <v>0</v>
      </c>
      <c r="D296" s="268"/>
      <c r="E296" s="180"/>
      <c r="F296" s="175">
        <f t="shared" si="116"/>
        <v>0</v>
      </c>
      <c r="G296" s="234"/>
      <c r="H296" s="80"/>
      <c r="I296" s="123">
        <f t="shared" si="117"/>
        <v>0</v>
      </c>
      <c r="J296" s="248"/>
      <c r="K296" s="80"/>
      <c r="L296" s="175">
        <f t="shared" si="118"/>
        <v>0</v>
      </c>
      <c r="M296" s="234"/>
      <c r="N296" s="80"/>
      <c r="O296" s="123">
        <f t="shared" si="119"/>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KPsFgBOus8MukS+XLeJV+i0+fAFnmMH+wT4/wAt01LOtKWp4NwR4bmwntSJqdmm16MbxQryTloV7T+eE/ZgP1w==" saltValue="C6IymHycJm8PfHTOnorK8Q==" spinCount="100000" sheet="1" objects="1" scenarios="1" formatCells="0" formatColumns="0" formatRows="0"/>
  <autoFilter ref="A18:P296">
    <filterColumn colId="2">
      <filters blank="1">
        <filter val="1 037"/>
        <filter val="1 220"/>
        <filter val="1 502"/>
        <filter val="1 606"/>
        <filter val="1 755"/>
        <filter val="109 247"/>
        <filter val="11 213"/>
        <filter val="13 316"/>
        <filter val="14 438"/>
        <filter val="14 814"/>
        <filter val="148 233"/>
        <filter val="15 155"/>
        <filter val="16 279"/>
        <filter val="174 243"/>
        <filter val="19 779"/>
        <filter val="195"/>
        <filter val="2 008"/>
        <filter val="2 147"/>
        <filter val="2 150"/>
        <filter val="2 438"/>
        <filter val="2 751"/>
        <filter val="2 801"/>
        <filter val="24 959"/>
        <filter val="250"/>
        <filter val="26 010"/>
        <filter val="26 779"/>
        <filter val="3 500"/>
        <filter val="3 555"/>
        <filter val="300"/>
        <filter val="32 790"/>
        <filter val="350"/>
        <filter val="36 920"/>
        <filter val="4 796"/>
        <filter val="400"/>
        <filter val="450"/>
        <filter val="46 106"/>
        <filter val="5 050"/>
        <filter val="5 409"/>
        <filter val="5 962"/>
        <filter val="50"/>
        <filter val="557 135"/>
        <filter val="6 056"/>
        <filter val="6 989"/>
        <filter val="603 241"/>
        <filter val="62"/>
        <filter val="67 442"/>
        <filter val="7 000"/>
        <filter val="7 176"/>
        <filter val="-7 176"/>
        <filter val="7 246"/>
        <filter val="75"/>
        <filter val="777 484"/>
        <filter val="78"/>
        <filter val="862 332"/>
        <filter val="886 731"/>
        <filter val="896 637"/>
        <filter val="9 556"/>
        <filter val="9 818"/>
        <filter val="9 906"/>
        <filter val="94 433"/>
        <filter val="96"/>
      </filters>
    </filterColumn>
  </autoFilter>
  <mergeCells count="32">
    <mergeCell ref="A285:B285"/>
    <mergeCell ref="A286:B286"/>
    <mergeCell ref="I16:I17"/>
    <mergeCell ref="J16:J17"/>
    <mergeCell ref="K16:K17"/>
    <mergeCell ref="A15:A17"/>
    <mergeCell ref="B15:B17"/>
    <mergeCell ref="C15:O15"/>
    <mergeCell ref="C16:C17"/>
    <mergeCell ref="A1:O1"/>
    <mergeCell ref="A2:P2"/>
    <mergeCell ref="C3:P3"/>
    <mergeCell ref="C4:P4"/>
    <mergeCell ref="C5:P5"/>
    <mergeCell ref="C11:P11"/>
    <mergeCell ref="P16:P17"/>
    <mergeCell ref="L16:L17"/>
    <mergeCell ref="M16:M17"/>
    <mergeCell ref="N16:N17"/>
    <mergeCell ref="C12:P12"/>
    <mergeCell ref="D16:D17"/>
    <mergeCell ref="E16:E17"/>
    <mergeCell ref="F16:F17"/>
    <mergeCell ref="G16:G17"/>
    <mergeCell ref="H16:H17"/>
    <mergeCell ref="O16:O17"/>
    <mergeCell ref="C13:P13"/>
    <mergeCell ref="C6:P6"/>
    <mergeCell ref="C7:P7"/>
    <mergeCell ref="C8:P8"/>
    <mergeCell ref="C9:P9"/>
    <mergeCell ref="C10:P1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70.pielikums Jūrmalas pilsētas domes
2017.gada 9.jūnija saistošajiem noteikumiem Nr.21
(protokols Nr.10, 2.punkts)</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view="pageLayout" zoomScaleNormal="100" workbookViewId="0">
      <selection activeCell="R7" sqref="R7"/>
    </sheetView>
  </sheetViews>
  <sheetFormatPr defaultRowHeight="12" outlineLevelCol="1" x14ac:dyDescent="0.25"/>
  <cols>
    <col min="1" max="1" width="6.7109375" style="6" customWidth="1"/>
    <col min="2" max="2" width="34.425781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ht="9.75" customHeight="1" x14ac:dyDescent="0.25">
      <c r="A1" s="1501" t="s">
        <v>1014</v>
      </c>
      <c r="B1" s="1501"/>
      <c r="C1" s="1501"/>
      <c r="D1" s="1501"/>
      <c r="E1" s="1501"/>
      <c r="F1" s="1501"/>
      <c r="G1" s="1501"/>
      <c r="H1" s="1501"/>
      <c r="I1" s="1501"/>
      <c r="J1" s="1501"/>
      <c r="K1" s="1501"/>
      <c r="L1" s="1501"/>
      <c r="M1" s="1501"/>
      <c r="N1" s="1501"/>
      <c r="O1" s="1501"/>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765</v>
      </c>
      <c r="D6" s="1293"/>
      <c r="E6" s="1293"/>
      <c r="F6" s="1293"/>
      <c r="G6" s="1293"/>
      <c r="H6" s="1293"/>
      <c r="I6" s="1293"/>
      <c r="J6" s="1293"/>
      <c r="K6" s="1293"/>
      <c r="L6" s="1293"/>
      <c r="M6" s="1293"/>
      <c r="N6" s="1293"/>
      <c r="O6" s="1293"/>
      <c r="P6" s="1294"/>
      <c r="Q6" s="297"/>
    </row>
    <row r="7" spans="1:17" ht="24.75" customHeight="1" x14ac:dyDescent="0.25">
      <c r="A7" s="2" t="s">
        <v>4</v>
      </c>
      <c r="B7" s="3"/>
      <c r="C7" s="1318" t="s">
        <v>1013</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t="s">
        <v>1012</v>
      </c>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1011</v>
      </c>
      <c r="B15" s="1298" t="s">
        <v>12</v>
      </c>
      <c r="C15" s="1300" t="s">
        <v>304</v>
      </c>
      <c r="D15" s="1301"/>
      <c r="E15" s="1301"/>
      <c r="F15" s="1301"/>
      <c r="G15" s="1301"/>
      <c r="H15" s="1301"/>
      <c r="I15" s="1301"/>
      <c r="J15" s="1301"/>
      <c r="K15" s="1301"/>
      <c r="L15" s="1301"/>
      <c r="M15" s="1301"/>
      <c r="N15" s="1301"/>
      <c r="O15" s="1323"/>
      <c r="P15" s="1204"/>
      <c r="Q15" s="298"/>
    </row>
    <row r="16" spans="1:17" s="12" customFormat="1" ht="12.75" customHeight="1" x14ac:dyDescent="0.25">
      <c r="A16" s="1508"/>
      <c r="B16" s="1299"/>
      <c r="C16" s="1306" t="s">
        <v>13</v>
      </c>
      <c r="D16" s="1289" t="s">
        <v>309</v>
      </c>
      <c r="E16" s="1291" t="s">
        <v>311</v>
      </c>
      <c r="F16" s="1497" t="s">
        <v>14</v>
      </c>
      <c r="G16" s="1499" t="s">
        <v>310</v>
      </c>
      <c r="H16" s="1291" t="s">
        <v>317</v>
      </c>
      <c r="I16" s="1506" t="s">
        <v>15</v>
      </c>
      <c r="J16" s="1289" t="s">
        <v>312</v>
      </c>
      <c r="K16" s="1291" t="s">
        <v>313</v>
      </c>
      <c r="L16" s="1310" t="s">
        <v>16</v>
      </c>
      <c r="M16" s="1289" t="s">
        <v>314</v>
      </c>
      <c r="N16" s="1291" t="s">
        <v>315</v>
      </c>
      <c r="O16" s="1310" t="s">
        <v>17</v>
      </c>
      <c r="P16" s="1296" t="s">
        <v>316</v>
      </c>
      <c r="Q16" s="298"/>
    </row>
    <row r="17" spans="1:17" s="13" customFormat="1" ht="66" customHeight="1" thickBot="1" x14ac:dyDescent="0.3">
      <c r="A17" s="1509"/>
      <c r="B17" s="1510"/>
      <c r="C17" s="1307"/>
      <c r="D17" s="1290"/>
      <c r="E17" s="1292"/>
      <c r="F17" s="1498"/>
      <c r="G17" s="1500"/>
      <c r="H17" s="1292"/>
      <c r="I17" s="1507"/>
      <c r="J17" s="1290"/>
      <c r="K17" s="1292"/>
      <c r="L17" s="1311"/>
      <c r="M17" s="1290"/>
      <c r="N17" s="1292"/>
      <c r="O17" s="1311"/>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19615</v>
      </c>
      <c r="D20" s="128">
        <f>SUM(D21,D24,D25,D41,D42)</f>
        <v>19615</v>
      </c>
      <c r="E20" s="269">
        <f>SUM(E21,E24,E25,E41,E42)</f>
        <v>0</v>
      </c>
      <c r="F20" s="888">
        <f>SUM(F21,F24,F25,F41,F42)</f>
        <v>19615</v>
      </c>
      <c r="G20" s="210">
        <f>SUM(G21,G24,G42)</f>
        <v>0</v>
      </c>
      <c r="H20" s="269">
        <f>SUM(H21,H24,H42)</f>
        <v>0</v>
      </c>
      <c r="I20" s="888">
        <f>SUM(I21,I24,I42)</f>
        <v>0</v>
      </c>
      <c r="J20" s="128">
        <f>SUM(J21,J26,J42)</f>
        <v>0</v>
      </c>
      <c r="K20" s="22">
        <f>SUM(K21,K26,K42)</f>
        <v>0</v>
      </c>
      <c r="L20" s="161">
        <f>SUM(L21,L26,L42)</f>
        <v>0</v>
      </c>
      <c r="M20" s="210">
        <f>SUM(M21,M44)</f>
        <v>0</v>
      </c>
      <c r="N20" s="22">
        <f>SUM(N21,N44)</f>
        <v>0</v>
      </c>
      <c r="O20" s="269">
        <f>SUM(O21,O44)</f>
        <v>0</v>
      </c>
      <c r="P20" s="302"/>
      <c r="Q20" s="182"/>
    </row>
    <row r="21" spans="1:17" ht="12.75" hidden="1" thickTop="1" x14ac:dyDescent="0.25">
      <c r="A21" s="23"/>
      <c r="B21" s="24" t="s">
        <v>21</v>
      </c>
      <c r="C21" s="184">
        <f>SUM(F21,I21,L21,O21)</f>
        <v>0</v>
      </c>
      <c r="D21" s="129">
        <f t="shared" ref="D21:O21" si="0">SUM(D22:D23)</f>
        <v>0</v>
      </c>
      <c r="E21" s="25">
        <f t="shared" si="0"/>
        <v>0</v>
      </c>
      <c r="F21" s="162">
        <f t="shared" si="0"/>
        <v>0</v>
      </c>
      <c r="G21" s="211">
        <f t="shared" si="0"/>
        <v>0</v>
      </c>
      <c r="H21" s="25">
        <f t="shared" si="0"/>
        <v>0</v>
      </c>
      <c r="I21" s="270">
        <f t="shared" si="0"/>
        <v>0</v>
      </c>
      <c r="J21" s="129">
        <f t="shared" si="0"/>
        <v>0</v>
      </c>
      <c r="K21" s="25">
        <f t="shared" si="0"/>
        <v>0</v>
      </c>
      <c r="L21" s="162">
        <f t="shared" si="0"/>
        <v>0</v>
      </c>
      <c r="M21" s="211">
        <f t="shared" si="0"/>
        <v>0</v>
      </c>
      <c r="N21" s="25">
        <f t="shared" si="0"/>
        <v>0</v>
      </c>
      <c r="O21" s="270">
        <f t="shared" si="0"/>
        <v>0</v>
      </c>
      <c r="P21" s="303"/>
      <c r="Q21" s="297"/>
    </row>
    <row r="22" spans="1:17" ht="12.75" hidden="1" thickTop="1" x14ac:dyDescent="0.25">
      <c r="A22" s="26"/>
      <c r="B22" s="27" t="s">
        <v>22</v>
      </c>
      <c r="C22" s="185">
        <f>SUM(F22,I22,L22,O22)</f>
        <v>0</v>
      </c>
      <c r="D22" s="245">
        <v>0</v>
      </c>
      <c r="E22" s="28"/>
      <c r="F22" s="325">
        <f>D22+E22</f>
        <v>0</v>
      </c>
      <c r="G22" s="212"/>
      <c r="H22" s="28"/>
      <c r="I22" s="331">
        <f>G22+H22</f>
        <v>0</v>
      </c>
      <c r="J22" s="245"/>
      <c r="K22" s="28"/>
      <c r="L22" s="325">
        <f>J22+K22</f>
        <v>0</v>
      </c>
      <c r="M22" s="212"/>
      <c r="N22" s="28"/>
      <c r="O22" s="331">
        <f>M22+N22</f>
        <v>0</v>
      </c>
      <c r="P22" s="288"/>
      <c r="Q22" s="297"/>
    </row>
    <row r="23" spans="1:17" ht="12.75" hidden="1" thickTop="1" x14ac:dyDescent="0.25">
      <c r="A23" s="29"/>
      <c r="B23" s="30" t="s">
        <v>23</v>
      </c>
      <c r="C23" s="186">
        <f>SUM(F23,I23,L23,O23)</f>
        <v>0</v>
      </c>
      <c r="D23" s="246"/>
      <c r="E23" s="31"/>
      <c r="F23" s="326">
        <f>D23+E23</f>
        <v>0</v>
      </c>
      <c r="G23" s="213"/>
      <c r="H23" s="31"/>
      <c r="I23" s="146">
        <f>G23+H23</f>
        <v>0</v>
      </c>
      <c r="J23" s="246"/>
      <c r="K23" s="31"/>
      <c r="L23" s="326">
        <f>J23+K23</f>
        <v>0</v>
      </c>
      <c r="M23" s="213"/>
      <c r="N23" s="31"/>
      <c r="O23" s="146">
        <f>M23+N23</f>
        <v>0</v>
      </c>
      <c r="P23" s="368"/>
      <c r="Q23" s="297"/>
    </row>
    <row r="24" spans="1:17" s="19" customFormat="1" ht="25.5" hidden="1" thickTop="1" thickBot="1" x14ac:dyDescent="0.3">
      <c r="A24" s="32">
        <v>19300</v>
      </c>
      <c r="B24" s="32" t="s">
        <v>24</v>
      </c>
      <c r="C24" s="187">
        <f>SUM(F24,I24)</f>
        <v>0</v>
      </c>
      <c r="D24" s="247"/>
      <c r="E24" s="33"/>
      <c r="F24" s="327">
        <f>D24+E24</f>
        <v>0</v>
      </c>
      <c r="G24" s="214"/>
      <c r="H24" s="33"/>
      <c r="I24" s="332">
        <f>G24+H24</f>
        <v>0</v>
      </c>
      <c r="J24" s="286" t="s">
        <v>25</v>
      </c>
      <c r="K24" s="34" t="s">
        <v>25</v>
      </c>
      <c r="L24" s="163" t="s">
        <v>25</v>
      </c>
      <c r="M24" s="279" t="s">
        <v>25</v>
      </c>
      <c r="N24" s="147" t="s">
        <v>25</v>
      </c>
      <c r="O24" s="147" t="s">
        <v>25</v>
      </c>
      <c r="P24" s="380"/>
      <c r="Q24" s="182"/>
    </row>
    <row r="25" spans="1:17" s="19" customFormat="1" ht="24.75" thickTop="1" x14ac:dyDescent="0.25">
      <c r="A25" s="121">
        <v>18630</v>
      </c>
      <c r="B25" s="35" t="s">
        <v>26</v>
      </c>
      <c r="C25" s="188">
        <f>SUM(F25)</f>
        <v>19615</v>
      </c>
      <c r="D25" s="248">
        <v>19615</v>
      </c>
      <c r="E25" s="709"/>
      <c r="F25" s="905">
        <f>D25+E25</f>
        <v>19615</v>
      </c>
      <c r="G25" s="215" t="s">
        <v>25</v>
      </c>
      <c r="H25" s="122" t="s">
        <v>25</v>
      </c>
      <c r="I25" s="890" t="s">
        <v>25</v>
      </c>
      <c r="J25" s="249" t="s">
        <v>25</v>
      </c>
      <c r="K25" s="37" t="s">
        <v>25</v>
      </c>
      <c r="L25" s="164" t="s">
        <v>25</v>
      </c>
      <c r="M25" s="280" t="s">
        <v>25</v>
      </c>
      <c r="N25" s="122" t="s">
        <v>25</v>
      </c>
      <c r="O25" s="122" t="s">
        <v>25</v>
      </c>
      <c r="P25" s="304"/>
      <c r="Q25" s="182"/>
    </row>
    <row r="26" spans="1:17" s="19" customFormat="1" ht="24" hidden="1" x14ac:dyDescent="0.25">
      <c r="A26" s="35">
        <v>21300</v>
      </c>
      <c r="B26" s="35" t="s">
        <v>27</v>
      </c>
      <c r="C26" s="188">
        <f t="shared" ref="C26:C40" si="1">SUM(L26)</f>
        <v>0</v>
      </c>
      <c r="D26" s="249" t="s">
        <v>25</v>
      </c>
      <c r="E26" s="37" t="s">
        <v>25</v>
      </c>
      <c r="F26" s="164" t="s">
        <v>25</v>
      </c>
      <c r="G26" s="215" t="s">
        <v>25</v>
      </c>
      <c r="H26" s="37" t="s">
        <v>25</v>
      </c>
      <c r="I26" s="122" t="s">
        <v>25</v>
      </c>
      <c r="J26" s="130">
        <f>SUM(J27,J31,J33,J36)</f>
        <v>0</v>
      </c>
      <c r="K26" s="38">
        <f>SUM(K27,K31,K33,K36)</f>
        <v>0</v>
      </c>
      <c r="L26" s="175">
        <f>SUM(L27,L31,L33,L36)</f>
        <v>0</v>
      </c>
      <c r="M26" s="280" t="s">
        <v>25</v>
      </c>
      <c r="N26" s="122" t="s">
        <v>25</v>
      </c>
      <c r="O26" s="122" t="s">
        <v>25</v>
      </c>
      <c r="P26" s="304"/>
      <c r="Q26" s="182"/>
    </row>
    <row r="27" spans="1:17" s="19" customFormat="1" hidden="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idden="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idden="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idden="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24" hidden="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24" hidden="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idden="1" x14ac:dyDescent="0.25">
      <c r="A33" s="39">
        <v>21380</v>
      </c>
      <c r="B33" s="35" t="s">
        <v>34</v>
      </c>
      <c r="C33" s="188">
        <f t="shared" si="1"/>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c r="Q33" s="182"/>
    </row>
    <row r="34" spans="1:17" hidden="1" x14ac:dyDescent="0.25">
      <c r="A34" s="27">
        <v>21381</v>
      </c>
      <c r="B34" s="40" t="s">
        <v>35</v>
      </c>
      <c r="C34" s="189">
        <f t="shared" si="1"/>
        <v>0</v>
      </c>
      <c r="D34" s="250" t="s">
        <v>25</v>
      </c>
      <c r="E34" s="41" t="s">
        <v>25</v>
      </c>
      <c r="F34" s="165" t="s">
        <v>25</v>
      </c>
      <c r="G34" s="216" t="s">
        <v>25</v>
      </c>
      <c r="H34" s="41" t="s">
        <v>25</v>
      </c>
      <c r="I34" s="148" t="s">
        <v>25</v>
      </c>
      <c r="J34" s="564"/>
      <c r="K34" s="320"/>
      <c r="L34" s="176">
        <f>J34+K34</f>
        <v>0</v>
      </c>
      <c r="M34" s="281" t="s">
        <v>25</v>
      </c>
      <c r="N34" s="148" t="s">
        <v>25</v>
      </c>
      <c r="O34" s="148" t="s">
        <v>25</v>
      </c>
      <c r="P34" s="305"/>
      <c r="Q34" s="297"/>
    </row>
    <row r="35" spans="1:17" hidden="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 hidden="1" x14ac:dyDescent="0.25">
      <c r="A36" s="39">
        <v>21390</v>
      </c>
      <c r="B36" s="35" t="s">
        <v>37</v>
      </c>
      <c r="C36" s="188">
        <f t="shared" si="1"/>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304"/>
      <c r="Q36" s="182"/>
    </row>
    <row r="37" spans="1:17" ht="24" hidden="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idden="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idden="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idden="1" x14ac:dyDescent="0.25">
      <c r="A40" s="30">
        <v>21399</v>
      </c>
      <c r="B40" s="43" t="s">
        <v>41</v>
      </c>
      <c r="C40" s="190">
        <f t="shared" si="1"/>
        <v>0</v>
      </c>
      <c r="D40" s="251" t="s">
        <v>25</v>
      </c>
      <c r="E40" s="44" t="s">
        <v>25</v>
      </c>
      <c r="F40" s="166" t="s">
        <v>25</v>
      </c>
      <c r="G40" s="217" t="s">
        <v>25</v>
      </c>
      <c r="H40" s="44" t="s">
        <v>25</v>
      </c>
      <c r="I40" s="149" t="s">
        <v>25</v>
      </c>
      <c r="J40" s="565"/>
      <c r="K40" s="321"/>
      <c r="L40" s="95">
        <f>J40+K40</f>
        <v>0</v>
      </c>
      <c r="M40" s="282" t="s">
        <v>25</v>
      </c>
      <c r="N40" s="149" t="s">
        <v>25</v>
      </c>
      <c r="O40" s="149" t="s">
        <v>25</v>
      </c>
      <c r="P40" s="306"/>
      <c r="Q40" s="297"/>
    </row>
    <row r="41" spans="1:17" s="19" customFormat="1" ht="24" hidden="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idden="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 hidden="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 hidden="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19615</v>
      </c>
      <c r="D49" s="134">
        <f t="shared" ref="D49:O49" si="4">SUM(D50,D281)</f>
        <v>19615</v>
      </c>
      <c r="E49" s="117">
        <f t="shared" si="4"/>
        <v>0</v>
      </c>
      <c r="F49" s="894">
        <f t="shared" si="4"/>
        <v>19615</v>
      </c>
      <c r="G49" s="224">
        <f t="shared" si="4"/>
        <v>0</v>
      </c>
      <c r="H49" s="117">
        <f t="shared" si="4"/>
        <v>0</v>
      </c>
      <c r="I49" s="894">
        <f t="shared" si="4"/>
        <v>0</v>
      </c>
      <c r="J49" s="134">
        <f t="shared" si="4"/>
        <v>0</v>
      </c>
      <c r="K49" s="64">
        <f t="shared" si="4"/>
        <v>0</v>
      </c>
      <c r="L49" s="169">
        <f t="shared" si="4"/>
        <v>0</v>
      </c>
      <c r="M49" s="224">
        <f t="shared" si="4"/>
        <v>0</v>
      </c>
      <c r="N49" s="64">
        <f t="shared" si="4"/>
        <v>0</v>
      </c>
      <c r="O49" s="117">
        <f t="shared" si="4"/>
        <v>0</v>
      </c>
      <c r="P49" s="310"/>
      <c r="Q49" s="182"/>
    </row>
    <row r="50" spans="1:17" s="19" customFormat="1" ht="24.75" thickTop="1" x14ac:dyDescent="0.25">
      <c r="A50" s="65"/>
      <c r="B50" s="66" t="s">
        <v>50</v>
      </c>
      <c r="C50" s="198">
        <f t="shared" si="3"/>
        <v>19615</v>
      </c>
      <c r="D50" s="135">
        <f t="shared" ref="D50:O50" si="5">SUM(D51,D193)</f>
        <v>19615</v>
      </c>
      <c r="E50" s="274">
        <f t="shared" si="5"/>
        <v>0</v>
      </c>
      <c r="F50" s="895">
        <f t="shared" si="5"/>
        <v>19615</v>
      </c>
      <c r="G50" s="225">
        <f t="shared" si="5"/>
        <v>0</v>
      </c>
      <c r="H50" s="274">
        <f t="shared" si="5"/>
        <v>0</v>
      </c>
      <c r="I50" s="895">
        <f t="shared" si="5"/>
        <v>0</v>
      </c>
      <c r="J50" s="135">
        <f t="shared" si="5"/>
        <v>0</v>
      </c>
      <c r="K50" s="67">
        <f t="shared" si="5"/>
        <v>0</v>
      </c>
      <c r="L50" s="170">
        <f t="shared" si="5"/>
        <v>0</v>
      </c>
      <c r="M50" s="225">
        <f t="shared" si="5"/>
        <v>0</v>
      </c>
      <c r="N50" s="67">
        <f t="shared" si="5"/>
        <v>0</v>
      </c>
      <c r="O50" s="274">
        <f t="shared" si="5"/>
        <v>0</v>
      </c>
      <c r="P50" s="311"/>
      <c r="Q50" s="182"/>
    </row>
    <row r="51" spans="1:17" s="19" customFormat="1" ht="24" x14ac:dyDescent="0.25">
      <c r="A51" s="68"/>
      <c r="B51" s="16" t="s">
        <v>51</v>
      </c>
      <c r="C51" s="199">
        <f t="shared" si="3"/>
        <v>12906</v>
      </c>
      <c r="D51" s="136">
        <f t="shared" ref="D51:O51" si="6">SUM(D52,D74,D172,D186)</f>
        <v>12906</v>
      </c>
      <c r="E51" s="275">
        <f t="shared" si="6"/>
        <v>0</v>
      </c>
      <c r="F51" s="896">
        <f t="shared" si="6"/>
        <v>12906</v>
      </c>
      <c r="G51" s="226">
        <f t="shared" si="6"/>
        <v>0</v>
      </c>
      <c r="H51" s="275">
        <f t="shared" si="6"/>
        <v>0</v>
      </c>
      <c r="I51" s="896">
        <f t="shared" si="6"/>
        <v>0</v>
      </c>
      <c r="J51" s="136">
        <f t="shared" si="6"/>
        <v>0</v>
      </c>
      <c r="K51" s="69">
        <f t="shared" si="6"/>
        <v>0</v>
      </c>
      <c r="L51" s="171">
        <f t="shared" si="6"/>
        <v>0</v>
      </c>
      <c r="M51" s="226">
        <f t="shared" si="6"/>
        <v>0</v>
      </c>
      <c r="N51" s="69">
        <f t="shared" si="6"/>
        <v>0</v>
      </c>
      <c r="O51" s="275">
        <f t="shared" si="6"/>
        <v>0</v>
      </c>
      <c r="P51" s="312"/>
      <c r="Q51" s="182"/>
    </row>
    <row r="52" spans="1:17" s="19" customFormat="1" x14ac:dyDescent="0.25">
      <c r="A52" s="70">
        <v>1000</v>
      </c>
      <c r="B52" s="70" t="s">
        <v>52</v>
      </c>
      <c r="C52" s="200">
        <f t="shared" si="3"/>
        <v>1074</v>
      </c>
      <c r="D52" s="137">
        <f t="shared" ref="D52:O52" si="7">SUM(D53,D66)</f>
        <v>1134</v>
      </c>
      <c r="E52" s="125">
        <f t="shared" si="7"/>
        <v>-60</v>
      </c>
      <c r="F52" s="897">
        <f t="shared" si="7"/>
        <v>1074</v>
      </c>
      <c r="G52" s="227">
        <f t="shared" si="7"/>
        <v>0</v>
      </c>
      <c r="H52" s="125">
        <f t="shared" si="7"/>
        <v>0</v>
      </c>
      <c r="I52" s="897">
        <f t="shared" si="7"/>
        <v>0</v>
      </c>
      <c r="J52" s="137">
        <f t="shared" si="7"/>
        <v>0</v>
      </c>
      <c r="K52" s="71">
        <f t="shared" si="7"/>
        <v>0</v>
      </c>
      <c r="L52" s="172">
        <f t="shared" si="7"/>
        <v>0</v>
      </c>
      <c r="M52" s="227">
        <f t="shared" si="7"/>
        <v>0</v>
      </c>
      <c r="N52" s="71">
        <f t="shared" si="7"/>
        <v>0</v>
      </c>
      <c r="O52" s="125">
        <f t="shared" si="7"/>
        <v>0</v>
      </c>
      <c r="P52" s="313"/>
      <c r="Q52" s="182"/>
    </row>
    <row r="53" spans="1:17" x14ac:dyDescent="0.25">
      <c r="A53" s="35">
        <v>1100</v>
      </c>
      <c r="B53" s="72" t="s">
        <v>53</v>
      </c>
      <c r="C53" s="188">
        <f t="shared" si="3"/>
        <v>857</v>
      </c>
      <c r="D53" s="130">
        <f t="shared" ref="D53:O53" si="8">SUM(D54,D57,D65)</f>
        <v>917</v>
      </c>
      <c r="E53" s="123">
        <f t="shared" si="8"/>
        <v>-60</v>
      </c>
      <c r="F53" s="898">
        <f t="shared" si="8"/>
        <v>857</v>
      </c>
      <c r="G53" s="228">
        <f t="shared" si="8"/>
        <v>0</v>
      </c>
      <c r="H53" s="123">
        <f t="shared" si="8"/>
        <v>0</v>
      </c>
      <c r="I53" s="898">
        <f t="shared" si="8"/>
        <v>0</v>
      </c>
      <c r="J53" s="130">
        <f t="shared" si="8"/>
        <v>0</v>
      </c>
      <c r="K53" s="38">
        <f t="shared" si="8"/>
        <v>0</v>
      </c>
      <c r="L53" s="175">
        <f t="shared" si="8"/>
        <v>0</v>
      </c>
      <c r="M53" s="228">
        <f t="shared" si="8"/>
        <v>0</v>
      </c>
      <c r="N53" s="38">
        <f t="shared" si="8"/>
        <v>0</v>
      </c>
      <c r="O53" s="123">
        <f t="shared" si="8"/>
        <v>0</v>
      </c>
      <c r="P53" s="314"/>
      <c r="Q53" s="297"/>
    </row>
    <row r="54" spans="1:17" hidden="1" x14ac:dyDescent="0.25">
      <c r="A54" s="73">
        <v>1110</v>
      </c>
      <c r="B54" s="58" t="s">
        <v>54</v>
      </c>
      <c r="C54" s="195">
        <f t="shared" si="3"/>
        <v>0</v>
      </c>
      <c r="D54" s="86">
        <f t="shared" ref="D54:O54" si="9">SUM(D55:D56)</f>
        <v>0</v>
      </c>
      <c r="E54" s="74">
        <f t="shared" si="9"/>
        <v>0</v>
      </c>
      <c r="F54" s="174">
        <f t="shared" si="9"/>
        <v>0</v>
      </c>
      <c r="G54" s="229">
        <f t="shared" si="9"/>
        <v>0</v>
      </c>
      <c r="H54" s="74">
        <f t="shared" si="9"/>
        <v>0</v>
      </c>
      <c r="I54" s="154">
        <f t="shared" si="9"/>
        <v>0</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3"/>
        <v>0</v>
      </c>
      <c r="D56" s="264"/>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3"/>
        <v>0</v>
      </c>
      <c r="D57" s="132">
        <f t="shared" ref="D57:O57" si="10">SUM(D58:D64)</f>
        <v>0</v>
      </c>
      <c r="E57" s="76">
        <f t="shared" si="10"/>
        <v>0</v>
      </c>
      <c r="F57" s="95">
        <f t="shared" si="10"/>
        <v>0</v>
      </c>
      <c r="G57" s="231">
        <f t="shared" si="10"/>
        <v>0</v>
      </c>
      <c r="H57" s="76">
        <f t="shared" si="10"/>
        <v>0</v>
      </c>
      <c r="I57" s="91">
        <f t="shared" si="10"/>
        <v>0</v>
      </c>
      <c r="J57" s="132">
        <f t="shared" si="10"/>
        <v>0</v>
      </c>
      <c r="K57" s="76">
        <f t="shared" si="10"/>
        <v>0</v>
      </c>
      <c r="L57" s="95">
        <f t="shared" si="10"/>
        <v>0</v>
      </c>
      <c r="M57" s="231">
        <f t="shared" si="10"/>
        <v>0</v>
      </c>
      <c r="N57" s="76">
        <f t="shared" si="10"/>
        <v>0</v>
      </c>
      <c r="O57" s="91">
        <f t="shared" si="10"/>
        <v>0</v>
      </c>
      <c r="P57" s="291"/>
      <c r="Q57" s="297"/>
    </row>
    <row r="58" spans="1:17" hidden="1" x14ac:dyDescent="0.25">
      <c r="A58" s="30">
        <v>1141</v>
      </c>
      <c r="B58" s="43" t="s">
        <v>58</v>
      </c>
      <c r="C58" s="190">
        <f t="shared" si="3"/>
        <v>0</v>
      </c>
      <c r="D58" s="264"/>
      <c r="E58" s="45"/>
      <c r="F58" s="95">
        <f t="shared" ref="F58:F65" si="11">D58+E58</f>
        <v>0</v>
      </c>
      <c r="G58" s="230"/>
      <c r="H58" s="45"/>
      <c r="I58" s="91">
        <f t="shared" ref="I58:I65" si="12">G58+H58</f>
        <v>0</v>
      </c>
      <c r="J58" s="264"/>
      <c r="K58" s="45"/>
      <c r="L58" s="95">
        <f t="shared" ref="L58:L65" si="13">J58+K58</f>
        <v>0</v>
      </c>
      <c r="M58" s="230"/>
      <c r="N58" s="45"/>
      <c r="O58" s="91">
        <f t="shared" ref="O58:O65" si="14">M58+N58</f>
        <v>0</v>
      </c>
      <c r="P58" s="291"/>
      <c r="Q58" s="297"/>
    </row>
    <row r="59" spans="1:17" ht="24.75" hidden="1" customHeight="1" x14ac:dyDescent="0.25">
      <c r="A59" s="30">
        <v>1142</v>
      </c>
      <c r="B59" s="43" t="s">
        <v>59</v>
      </c>
      <c r="C59" s="190">
        <f t="shared" si="3"/>
        <v>0</v>
      </c>
      <c r="D59" s="264"/>
      <c r="E59" s="45"/>
      <c r="F59" s="95">
        <f t="shared" si="11"/>
        <v>0</v>
      </c>
      <c r="G59" s="230"/>
      <c r="H59" s="45"/>
      <c r="I59" s="91">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hidden="1" x14ac:dyDescent="0.25">
      <c r="A62" s="30">
        <v>1147</v>
      </c>
      <c r="B62" s="43" t="s">
        <v>62</v>
      </c>
      <c r="C62" s="190">
        <f t="shared" si="3"/>
        <v>0</v>
      </c>
      <c r="D62" s="264"/>
      <c r="E62" s="45"/>
      <c r="F62" s="95">
        <f t="shared" si="11"/>
        <v>0</v>
      </c>
      <c r="G62" s="230"/>
      <c r="H62" s="45"/>
      <c r="I62" s="91">
        <f t="shared" si="12"/>
        <v>0</v>
      </c>
      <c r="J62" s="264"/>
      <c r="K62" s="45"/>
      <c r="L62" s="95">
        <f t="shared" si="13"/>
        <v>0</v>
      </c>
      <c r="M62" s="230"/>
      <c r="N62" s="45"/>
      <c r="O62" s="91">
        <f t="shared" si="14"/>
        <v>0</v>
      </c>
      <c r="P62" s="291"/>
      <c r="Q62" s="297"/>
    </row>
    <row r="63" spans="1:17" hidden="1" x14ac:dyDescent="0.25">
      <c r="A63" s="30">
        <v>1148</v>
      </c>
      <c r="B63" s="43" t="s">
        <v>63</v>
      </c>
      <c r="C63" s="190">
        <f t="shared" si="3"/>
        <v>0</v>
      </c>
      <c r="D63" s="264"/>
      <c r="E63" s="45"/>
      <c r="F63" s="95">
        <f t="shared" si="11"/>
        <v>0</v>
      </c>
      <c r="G63" s="230"/>
      <c r="H63" s="45"/>
      <c r="I63" s="91">
        <f t="shared" si="12"/>
        <v>0</v>
      </c>
      <c r="J63" s="264"/>
      <c r="K63" s="45"/>
      <c r="L63" s="95">
        <f t="shared" si="13"/>
        <v>0</v>
      </c>
      <c r="M63" s="230"/>
      <c r="N63" s="45"/>
      <c r="O63" s="91">
        <f t="shared" si="14"/>
        <v>0</v>
      </c>
      <c r="P63" s="291"/>
      <c r="Q63" s="297"/>
    </row>
    <row r="64" spans="1:17" ht="24" hidden="1" x14ac:dyDescent="0.25">
      <c r="A64" s="30">
        <v>1149</v>
      </c>
      <c r="B64" s="43" t="s">
        <v>64</v>
      </c>
      <c r="C64" s="190">
        <f t="shared" si="3"/>
        <v>0</v>
      </c>
      <c r="D64" s="264"/>
      <c r="E64" s="45"/>
      <c r="F64" s="95">
        <f t="shared" si="11"/>
        <v>0</v>
      </c>
      <c r="G64" s="230"/>
      <c r="H64" s="45"/>
      <c r="I64" s="91">
        <f t="shared" si="12"/>
        <v>0</v>
      </c>
      <c r="J64" s="264"/>
      <c r="K64" s="45"/>
      <c r="L64" s="95">
        <f t="shared" si="13"/>
        <v>0</v>
      </c>
      <c r="M64" s="230"/>
      <c r="N64" s="45"/>
      <c r="O64" s="91">
        <f t="shared" si="14"/>
        <v>0</v>
      </c>
      <c r="P64" s="291"/>
      <c r="Q64" s="297"/>
    </row>
    <row r="65" spans="1:17" ht="24" x14ac:dyDescent="0.25">
      <c r="A65" s="73">
        <v>1150</v>
      </c>
      <c r="B65" s="58" t="s">
        <v>65</v>
      </c>
      <c r="C65" s="195">
        <f t="shared" si="3"/>
        <v>857</v>
      </c>
      <c r="D65" s="261">
        <f>1134-217</f>
        <v>917</v>
      </c>
      <c r="E65" s="707">
        <v>-60</v>
      </c>
      <c r="F65" s="907">
        <f t="shared" si="11"/>
        <v>857</v>
      </c>
      <c r="G65" s="232"/>
      <c r="H65" s="707"/>
      <c r="I65" s="907">
        <f t="shared" si="12"/>
        <v>0</v>
      </c>
      <c r="J65" s="261"/>
      <c r="K65" s="77"/>
      <c r="L65" s="174">
        <f t="shared" si="13"/>
        <v>0</v>
      </c>
      <c r="M65" s="232"/>
      <c r="N65" s="77"/>
      <c r="O65" s="154">
        <f t="shared" si="14"/>
        <v>0</v>
      </c>
      <c r="P65" s="339"/>
      <c r="Q65" s="297"/>
    </row>
    <row r="66" spans="1:17" ht="24" x14ac:dyDescent="0.25">
      <c r="A66" s="35">
        <v>1200</v>
      </c>
      <c r="B66" s="72" t="s">
        <v>66</v>
      </c>
      <c r="C66" s="188">
        <f t="shared" si="3"/>
        <v>217</v>
      </c>
      <c r="D66" s="130">
        <f t="shared" ref="D66:O66" si="15">SUM(D67:D68)</f>
        <v>217</v>
      </c>
      <c r="E66" s="123">
        <f t="shared" si="15"/>
        <v>0</v>
      </c>
      <c r="F66" s="898">
        <f t="shared" si="15"/>
        <v>217</v>
      </c>
      <c r="G66" s="228">
        <f t="shared" si="15"/>
        <v>0</v>
      </c>
      <c r="H66" s="123">
        <f t="shared" si="15"/>
        <v>0</v>
      </c>
      <c r="I66" s="898">
        <f t="shared" si="15"/>
        <v>0</v>
      </c>
      <c r="J66" s="130">
        <f t="shared" si="15"/>
        <v>0</v>
      </c>
      <c r="K66" s="38">
        <f t="shared" si="15"/>
        <v>0</v>
      </c>
      <c r="L66" s="175">
        <f t="shared" si="15"/>
        <v>0</v>
      </c>
      <c r="M66" s="228">
        <f t="shared" si="15"/>
        <v>0</v>
      </c>
      <c r="N66" s="38">
        <f t="shared" si="15"/>
        <v>0</v>
      </c>
      <c r="O66" s="123">
        <f t="shared" si="15"/>
        <v>0</v>
      </c>
      <c r="P66" s="293"/>
      <c r="Q66" s="297"/>
    </row>
    <row r="67" spans="1:17" ht="24" x14ac:dyDescent="0.25">
      <c r="A67" s="1203">
        <v>1210</v>
      </c>
      <c r="B67" s="40" t="s">
        <v>67</v>
      </c>
      <c r="C67" s="189">
        <f t="shared" si="3"/>
        <v>217</v>
      </c>
      <c r="D67" s="263">
        <v>217</v>
      </c>
      <c r="E67" s="703"/>
      <c r="F67" s="900">
        <f>D67+E67</f>
        <v>217</v>
      </c>
      <c r="G67" s="220"/>
      <c r="H67" s="703"/>
      <c r="I67" s="900">
        <f>G67+H67</f>
        <v>0</v>
      </c>
      <c r="J67" s="263"/>
      <c r="K67" s="42"/>
      <c r="L67" s="176">
        <f>J67+K67</f>
        <v>0</v>
      </c>
      <c r="M67" s="220"/>
      <c r="N67" s="42"/>
      <c r="O67" s="90">
        <f>M67+N67</f>
        <v>0</v>
      </c>
      <c r="P67" s="290"/>
      <c r="Q67" s="297"/>
    </row>
    <row r="68" spans="1:17" ht="24" hidden="1" x14ac:dyDescent="0.25">
      <c r="A68" s="75">
        <v>1220</v>
      </c>
      <c r="B68" s="43" t="s">
        <v>68</v>
      </c>
      <c r="C68" s="190">
        <f t="shared" si="3"/>
        <v>0</v>
      </c>
      <c r="D68" s="132">
        <f t="shared" ref="D68:O68" si="16">SUM(D69:D73)</f>
        <v>0</v>
      </c>
      <c r="E68" s="76">
        <f t="shared" si="16"/>
        <v>0</v>
      </c>
      <c r="F68" s="95">
        <f t="shared" si="16"/>
        <v>0</v>
      </c>
      <c r="G68" s="231">
        <f t="shared" si="16"/>
        <v>0</v>
      </c>
      <c r="H68" s="76">
        <f t="shared" si="16"/>
        <v>0</v>
      </c>
      <c r="I68" s="91">
        <f t="shared" si="16"/>
        <v>0</v>
      </c>
      <c r="J68" s="132">
        <f t="shared" si="16"/>
        <v>0</v>
      </c>
      <c r="K68" s="76">
        <f t="shared" si="16"/>
        <v>0</v>
      </c>
      <c r="L68" s="95">
        <f t="shared" si="16"/>
        <v>0</v>
      </c>
      <c r="M68" s="231">
        <f t="shared" si="16"/>
        <v>0</v>
      </c>
      <c r="N68" s="76">
        <f t="shared" si="16"/>
        <v>0</v>
      </c>
      <c r="O68" s="91">
        <f t="shared" si="16"/>
        <v>0</v>
      </c>
      <c r="P68" s="291"/>
      <c r="Q68" s="297"/>
    </row>
    <row r="69" spans="1:17" ht="48" hidden="1" x14ac:dyDescent="0.25">
      <c r="A69" s="30">
        <v>1221</v>
      </c>
      <c r="B69" s="43" t="s">
        <v>69</v>
      </c>
      <c r="C69" s="190">
        <f t="shared" si="3"/>
        <v>0</v>
      </c>
      <c r="D69" s="264"/>
      <c r="E69" s="45"/>
      <c r="F69" s="95">
        <f>D69+E69</f>
        <v>0</v>
      </c>
      <c r="G69" s="230"/>
      <c r="H69" s="45"/>
      <c r="I69" s="91">
        <f>G69+H69</f>
        <v>0</v>
      </c>
      <c r="J69" s="264"/>
      <c r="K69" s="45"/>
      <c r="L69" s="95">
        <f>J69+K69</f>
        <v>0</v>
      </c>
      <c r="M69" s="230"/>
      <c r="N69" s="45"/>
      <c r="O69" s="91">
        <f>M69+N69</f>
        <v>0</v>
      </c>
      <c r="P69" s="291"/>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24" hidden="1" x14ac:dyDescent="0.25">
      <c r="A72" s="30">
        <v>1227</v>
      </c>
      <c r="B72" s="43" t="s">
        <v>72</v>
      </c>
      <c r="C72" s="190">
        <f t="shared" si="3"/>
        <v>0</v>
      </c>
      <c r="D72" s="264"/>
      <c r="E72" s="45"/>
      <c r="F72" s="95">
        <f>D72+E72</f>
        <v>0</v>
      </c>
      <c r="G72" s="230"/>
      <c r="H72" s="45"/>
      <c r="I72" s="91">
        <f>G72+H72</f>
        <v>0</v>
      </c>
      <c r="J72" s="264"/>
      <c r="K72" s="45"/>
      <c r="L72" s="95">
        <f>J72+K72</f>
        <v>0</v>
      </c>
      <c r="M72" s="230"/>
      <c r="N72" s="45"/>
      <c r="O72" s="91">
        <f>M72+N72</f>
        <v>0</v>
      </c>
      <c r="P72" s="291"/>
      <c r="Q72" s="297"/>
    </row>
    <row r="73" spans="1:17" ht="48" hidden="1" x14ac:dyDescent="0.25">
      <c r="A73" s="30">
        <v>1228</v>
      </c>
      <c r="B73" s="43" t="s">
        <v>73</v>
      </c>
      <c r="C73" s="190">
        <f t="shared" si="3"/>
        <v>0</v>
      </c>
      <c r="D73" s="264"/>
      <c r="E73" s="45"/>
      <c r="F73" s="95">
        <f>D73+E73</f>
        <v>0</v>
      </c>
      <c r="G73" s="230"/>
      <c r="H73" s="45"/>
      <c r="I73" s="91">
        <f>G73+H73</f>
        <v>0</v>
      </c>
      <c r="J73" s="264"/>
      <c r="K73" s="45"/>
      <c r="L73" s="95">
        <f>J73+K73</f>
        <v>0</v>
      </c>
      <c r="M73" s="230"/>
      <c r="N73" s="45"/>
      <c r="O73" s="91">
        <f>M73+N73</f>
        <v>0</v>
      </c>
      <c r="P73" s="291"/>
      <c r="Q73" s="297"/>
    </row>
    <row r="74" spans="1:17" x14ac:dyDescent="0.25">
      <c r="A74" s="70">
        <v>2000</v>
      </c>
      <c r="B74" s="70" t="s">
        <v>74</v>
      </c>
      <c r="C74" s="200">
        <f t="shared" si="3"/>
        <v>11832</v>
      </c>
      <c r="D74" s="137">
        <f t="shared" ref="D74:O74" si="17">SUM(D75,D82,D129,D163,D164,D171)</f>
        <v>11772</v>
      </c>
      <c r="E74" s="125">
        <f t="shared" si="17"/>
        <v>60</v>
      </c>
      <c r="F74" s="897">
        <f t="shared" si="17"/>
        <v>11832</v>
      </c>
      <c r="G74" s="227">
        <f t="shared" si="17"/>
        <v>0</v>
      </c>
      <c r="H74" s="125">
        <f t="shared" si="17"/>
        <v>0</v>
      </c>
      <c r="I74" s="897">
        <f t="shared" si="17"/>
        <v>0</v>
      </c>
      <c r="J74" s="137">
        <f t="shared" si="17"/>
        <v>0</v>
      </c>
      <c r="K74" s="71">
        <f t="shared" si="17"/>
        <v>0</v>
      </c>
      <c r="L74" s="172">
        <f t="shared" si="17"/>
        <v>0</v>
      </c>
      <c r="M74" s="227">
        <f t="shared" si="17"/>
        <v>0</v>
      </c>
      <c r="N74" s="71">
        <f t="shared" si="17"/>
        <v>0</v>
      </c>
      <c r="O74" s="125">
        <f t="shared" si="17"/>
        <v>0</v>
      </c>
      <c r="P74" s="313"/>
      <c r="Q74" s="297"/>
    </row>
    <row r="75" spans="1:17" ht="24" x14ac:dyDescent="0.25">
      <c r="A75" s="35">
        <v>2100</v>
      </c>
      <c r="B75" s="72" t="s">
        <v>75</v>
      </c>
      <c r="C75" s="188">
        <f t="shared" si="3"/>
        <v>230</v>
      </c>
      <c r="D75" s="130">
        <f t="shared" ref="D75:O75" si="18">SUM(D76,D79)</f>
        <v>230</v>
      </c>
      <c r="E75" s="123">
        <f t="shared" si="18"/>
        <v>0</v>
      </c>
      <c r="F75" s="898">
        <f t="shared" si="18"/>
        <v>230</v>
      </c>
      <c r="G75" s="228">
        <f t="shared" si="18"/>
        <v>0</v>
      </c>
      <c r="H75" s="123">
        <f t="shared" si="18"/>
        <v>0</v>
      </c>
      <c r="I75" s="898">
        <f t="shared" si="18"/>
        <v>0</v>
      </c>
      <c r="J75" s="130">
        <f t="shared" si="18"/>
        <v>0</v>
      </c>
      <c r="K75" s="38">
        <f t="shared" si="18"/>
        <v>0</v>
      </c>
      <c r="L75" s="175">
        <f t="shared" si="18"/>
        <v>0</v>
      </c>
      <c r="M75" s="228">
        <f t="shared" si="18"/>
        <v>0</v>
      </c>
      <c r="N75" s="38">
        <f t="shared" si="18"/>
        <v>0</v>
      </c>
      <c r="O75" s="123">
        <f t="shared" si="18"/>
        <v>0</v>
      </c>
      <c r="P75" s="293"/>
      <c r="Q75" s="297"/>
    </row>
    <row r="76" spans="1:17" ht="24" x14ac:dyDescent="0.25">
      <c r="A76" s="1203">
        <v>2110</v>
      </c>
      <c r="B76" s="40" t="s">
        <v>76</v>
      </c>
      <c r="C76" s="189">
        <f t="shared" si="3"/>
        <v>230</v>
      </c>
      <c r="D76" s="131">
        <f t="shared" ref="D76:O76" si="19">SUM(D77:D78)</f>
        <v>230</v>
      </c>
      <c r="E76" s="90">
        <f t="shared" si="19"/>
        <v>0</v>
      </c>
      <c r="F76" s="900">
        <f t="shared" si="19"/>
        <v>230</v>
      </c>
      <c r="G76" s="233">
        <f t="shared" si="19"/>
        <v>0</v>
      </c>
      <c r="H76" s="90">
        <f t="shared" si="19"/>
        <v>0</v>
      </c>
      <c r="I76" s="90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x14ac:dyDescent="0.25">
      <c r="A78" s="30">
        <v>2112</v>
      </c>
      <c r="B78" s="43" t="s">
        <v>78</v>
      </c>
      <c r="C78" s="190">
        <f t="shared" si="3"/>
        <v>230</v>
      </c>
      <c r="D78" s="264">
        <v>230</v>
      </c>
      <c r="E78" s="705"/>
      <c r="F78" s="899">
        <f>D78+E78</f>
        <v>230</v>
      </c>
      <c r="G78" s="230"/>
      <c r="H78" s="705"/>
      <c r="I78" s="899">
        <f>G78+H78</f>
        <v>0</v>
      </c>
      <c r="J78" s="264"/>
      <c r="K78" s="45"/>
      <c r="L78" s="95">
        <f>J78+K78</f>
        <v>0</v>
      </c>
      <c r="M78" s="230"/>
      <c r="N78" s="45"/>
      <c r="O78" s="91">
        <f>M78+N78</f>
        <v>0</v>
      </c>
      <c r="P78" s="291"/>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c r="E80" s="45"/>
      <c r="F80" s="95">
        <f>D80+E80</f>
        <v>0</v>
      </c>
      <c r="G80" s="230"/>
      <c r="H80" s="45"/>
      <c r="I80" s="91">
        <f>G80+H80</f>
        <v>0</v>
      </c>
      <c r="J80" s="264"/>
      <c r="K80" s="45"/>
      <c r="L80" s="95">
        <f>J80+K80</f>
        <v>0</v>
      </c>
      <c r="M80" s="230"/>
      <c r="N80" s="45"/>
      <c r="O80" s="91">
        <f>M80+N80</f>
        <v>0</v>
      </c>
      <c r="P80" s="291"/>
      <c r="Q80" s="297"/>
    </row>
    <row r="81" spans="1:17" ht="24" hidden="1" x14ac:dyDescent="0.25">
      <c r="A81" s="30">
        <v>2122</v>
      </c>
      <c r="B81" s="43" t="s">
        <v>78</v>
      </c>
      <c r="C81" s="190">
        <f t="shared" si="3"/>
        <v>0</v>
      </c>
      <c r="D81" s="264"/>
      <c r="E81" s="45"/>
      <c r="F81" s="95">
        <f>D81+E81</f>
        <v>0</v>
      </c>
      <c r="G81" s="230"/>
      <c r="H81" s="45"/>
      <c r="I81" s="91">
        <f>G81+H81</f>
        <v>0</v>
      </c>
      <c r="J81" s="264"/>
      <c r="K81" s="45"/>
      <c r="L81" s="95">
        <f>J81+K81</f>
        <v>0</v>
      </c>
      <c r="M81" s="230"/>
      <c r="N81" s="45"/>
      <c r="O81" s="91">
        <f>M81+N81</f>
        <v>0</v>
      </c>
      <c r="P81" s="291"/>
      <c r="Q81" s="297"/>
    </row>
    <row r="82" spans="1:17" x14ac:dyDescent="0.25">
      <c r="A82" s="35">
        <v>2200</v>
      </c>
      <c r="B82" s="72" t="s">
        <v>80</v>
      </c>
      <c r="C82" s="188">
        <f t="shared" si="3"/>
        <v>11602</v>
      </c>
      <c r="D82" s="130">
        <f t="shared" ref="D82:O82" si="21">SUM(D83,D88,D94,D102,D111,D115,D121,D127)</f>
        <v>11542</v>
      </c>
      <c r="E82" s="123">
        <f t="shared" si="21"/>
        <v>60</v>
      </c>
      <c r="F82" s="898">
        <f t="shared" si="21"/>
        <v>11602</v>
      </c>
      <c r="G82" s="228">
        <f t="shared" si="21"/>
        <v>0</v>
      </c>
      <c r="H82" s="123">
        <f t="shared" si="21"/>
        <v>0</v>
      </c>
      <c r="I82" s="898">
        <f t="shared" si="21"/>
        <v>0</v>
      </c>
      <c r="J82" s="130">
        <f t="shared" si="21"/>
        <v>0</v>
      </c>
      <c r="K82" s="38">
        <f t="shared" si="21"/>
        <v>0</v>
      </c>
      <c r="L82" s="175">
        <f t="shared" si="21"/>
        <v>0</v>
      </c>
      <c r="M82" s="228">
        <f t="shared" si="21"/>
        <v>0</v>
      </c>
      <c r="N82" s="38">
        <f t="shared" si="21"/>
        <v>0</v>
      </c>
      <c r="O82" s="123">
        <f t="shared" si="21"/>
        <v>0</v>
      </c>
      <c r="P82" s="315"/>
      <c r="Q82" s="297"/>
    </row>
    <row r="83" spans="1:17" hidden="1" x14ac:dyDescent="0.25">
      <c r="A83" s="73">
        <v>2210</v>
      </c>
      <c r="B83" s="58" t="s">
        <v>81</v>
      </c>
      <c r="C83" s="195">
        <f t="shared" si="3"/>
        <v>0</v>
      </c>
      <c r="D83" s="86">
        <f t="shared" ref="D83:O83" si="22">SUM(D84:D87)</f>
        <v>0</v>
      </c>
      <c r="E83" s="74">
        <f t="shared" si="22"/>
        <v>0</v>
      </c>
      <c r="F83" s="174">
        <f t="shared" si="22"/>
        <v>0</v>
      </c>
      <c r="G83" s="229">
        <f t="shared" si="22"/>
        <v>0</v>
      </c>
      <c r="H83" s="74">
        <f t="shared" si="22"/>
        <v>0</v>
      </c>
      <c r="I83" s="154">
        <f t="shared" si="22"/>
        <v>0</v>
      </c>
      <c r="J83" s="86">
        <f t="shared" si="22"/>
        <v>0</v>
      </c>
      <c r="K83" s="74">
        <f t="shared" si="22"/>
        <v>0</v>
      </c>
      <c r="L83" s="174">
        <f t="shared" si="22"/>
        <v>0</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hidden="1" x14ac:dyDescent="0.25">
      <c r="A85" s="30">
        <v>2212</v>
      </c>
      <c r="B85" s="43" t="s">
        <v>83</v>
      </c>
      <c r="C85" s="190">
        <f t="shared" si="3"/>
        <v>0</v>
      </c>
      <c r="D85" s="264">
        <v>0</v>
      </c>
      <c r="E85" s="45"/>
      <c r="F85" s="95">
        <f>D85+E85</f>
        <v>0</v>
      </c>
      <c r="G85" s="230"/>
      <c r="H85" s="45"/>
      <c r="I85" s="91">
        <f>G85+H85</f>
        <v>0</v>
      </c>
      <c r="J85" s="264"/>
      <c r="K85" s="45"/>
      <c r="L85" s="95">
        <f>J85+K85</f>
        <v>0</v>
      </c>
      <c r="M85" s="230"/>
      <c r="N85" s="45"/>
      <c r="O85" s="91">
        <f>M85+N85</f>
        <v>0</v>
      </c>
      <c r="P85" s="291"/>
      <c r="Q85" s="297"/>
    </row>
    <row r="86" spans="1:17" ht="24" hidden="1" x14ac:dyDescent="0.25">
      <c r="A86" s="30">
        <v>2214</v>
      </c>
      <c r="B86" s="43" t="s">
        <v>84</v>
      </c>
      <c r="C86" s="190">
        <f t="shared" si="3"/>
        <v>0</v>
      </c>
      <c r="D86" s="264"/>
      <c r="E86" s="45"/>
      <c r="F86" s="95">
        <f>D86+E86</f>
        <v>0</v>
      </c>
      <c r="G86" s="230"/>
      <c r="H86" s="45"/>
      <c r="I86" s="91">
        <f>G86+H86</f>
        <v>0</v>
      </c>
      <c r="J86" s="264"/>
      <c r="K86" s="45"/>
      <c r="L86" s="95">
        <f>J86+K86</f>
        <v>0</v>
      </c>
      <c r="M86" s="230"/>
      <c r="N86" s="45"/>
      <c r="O86" s="91">
        <f>M86+N86</f>
        <v>0</v>
      </c>
      <c r="P86" s="291"/>
      <c r="Q86" s="297"/>
    </row>
    <row r="87" spans="1:17" hidden="1" x14ac:dyDescent="0.25">
      <c r="A87" s="30">
        <v>2219</v>
      </c>
      <c r="B87" s="43" t="s">
        <v>85</v>
      </c>
      <c r="C87" s="190">
        <f t="shared" si="3"/>
        <v>0</v>
      </c>
      <c r="D87" s="264"/>
      <c r="E87" s="45"/>
      <c r="F87" s="95">
        <f>D87+E87</f>
        <v>0</v>
      </c>
      <c r="G87" s="230"/>
      <c r="H87" s="45"/>
      <c r="I87" s="91">
        <f>G87+H87</f>
        <v>0</v>
      </c>
      <c r="J87" s="264"/>
      <c r="K87" s="45"/>
      <c r="L87" s="95">
        <f>J87+K87</f>
        <v>0</v>
      </c>
      <c r="M87" s="230"/>
      <c r="N87" s="45"/>
      <c r="O87" s="91">
        <f>M87+N87</f>
        <v>0</v>
      </c>
      <c r="P87" s="291"/>
      <c r="Q87" s="297"/>
    </row>
    <row r="88" spans="1:17" hidden="1" x14ac:dyDescent="0.25">
      <c r="A88" s="75">
        <v>2220</v>
      </c>
      <c r="B88" s="43" t="s">
        <v>86</v>
      </c>
      <c r="C88" s="190">
        <f t="shared" si="3"/>
        <v>0</v>
      </c>
      <c r="D88" s="132">
        <f t="shared" ref="D88:O88" si="23">SUM(D89:D93)</f>
        <v>0</v>
      </c>
      <c r="E88" s="76">
        <f t="shared" si="23"/>
        <v>0</v>
      </c>
      <c r="F88" s="95">
        <f t="shared" si="23"/>
        <v>0</v>
      </c>
      <c r="G88" s="231">
        <f t="shared" si="23"/>
        <v>0</v>
      </c>
      <c r="H88" s="76">
        <f t="shared" si="23"/>
        <v>0</v>
      </c>
      <c r="I88" s="91">
        <f t="shared" si="23"/>
        <v>0</v>
      </c>
      <c r="J88" s="132">
        <f t="shared" si="23"/>
        <v>0</v>
      </c>
      <c r="K88" s="76">
        <f t="shared" si="23"/>
        <v>0</v>
      </c>
      <c r="L88" s="95">
        <f t="shared" si="23"/>
        <v>0</v>
      </c>
      <c r="M88" s="231">
        <f t="shared" si="23"/>
        <v>0</v>
      </c>
      <c r="N88" s="76">
        <f t="shared" si="23"/>
        <v>0</v>
      </c>
      <c r="O88" s="91">
        <f t="shared" si="23"/>
        <v>0</v>
      </c>
      <c r="P88" s="291"/>
      <c r="Q88" s="297"/>
    </row>
    <row r="89" spans="1:17" hidden="1" x14ac:dyDescent="0.25">
      <c r="A89" s="30">
        <v>2221</v>
      </c>
      <c r="B89" s="43" t="s">
        <v>305</v>
      </c>
      <c r="C89" s="190">
        <f t="shared" si="3"/>
        <v>0</v>
      </c>
      <c r="D89" s="264"/>
      <c r="E89" s="45"/>
      <c r="F89" s="95">
        <f>D89+E89</f>
        <v>0</v>
      </c>
      <c r="G89" s="230"/>
      <c r="H89" s="45"/>
      <c r="I89" s="91">
        <f>G89+H89</f>
        <v>0</v>
      </c>
      <c r="J89" s="264"/>
      <c r="K89" s="45"/>
      <c r="L89" s="95">
        <f>J89+K89</f>
        <v>0</v>
      </c>
      <c r="M89" s="230"/>
      <c r="N89" s="45"/>
      <c r="O89" s="91">
        <f>M89+N89</f>
        <v>0</v>
      </c>
      <c r="P89" s="291"/>
      <c r="Q89" s="297"/>
    </row>
    <row r="90" spans="1:17" hidden="1" x14ac:dyDescent="0.25">
      <c r="A90" s="30">
        <v>2222</v>
      </c>
      <c r="B90" s="43" t="s">
        <v>87</v>
      </c>
      <c r="C90" s="190">
        <f t="shared" si="3"/>
        <v>0</v>
      </c>
      <c r="D90" s="264"/>
      <c r="E90" s="45"/>
      <c r="F90" s="95">
        <f>D90+E90</f>
        <v>0</v>
      </c>
      <c r="G90" s="230"/>
      <c r="H90" s="45"/>
      <c r="I90" s="91">
        <f>G90+H90</f>
        <v>0</v>
      </c>
      <c r="J90" s="264"/>
      <c r="K90" s="45"/>
      <c r="L90" s="95">
        <f>J90+K90</f>
        <v>0</v>
      </c>
      <c r="M90" s="230"/>
      <c r="N90" s="45"/>
      <c r="O90" s="91">
        <f>M90+N90</f>
        <v>0</v>
      </c>
      <c r="P90" s="291"/>
      <c r="Q90" s="297"/>
    </row>
    <row r="91" spans="1:17" hidden="1" x14ac:dyDescent="0.25">
      <c r="A91" s="30">
        <v>2223</v>
      </c>
      <c r="B91" s="43" t="s">
        <v>88</v>
      </c>
      <c r="C91" s="190">
        <f t="shared" si="3"/>
        <v>0</v>
      </c>
      <c r="D91" s="264"/>
      <c r="E91" s="45"/>
      <c r="F91" s="95">
        <f>D91+E91</f>
        <v>0</v>
      </c>
      <c r="G91" s="230"/>
      <c r="H91" s="45"/>
      <c r="I91" s="91">
        <f>G91+H91</f>
        <v>0</v>
      </c>
      <c r="J91" s="264"/>
      <c r="K91" s="45"/>
      <c r="L91" s="95">
        <f>J91+K91</f>
        <v>0</v>
      </c>
      <c r="M91" s="230"/>
      <c r="N91" s="45"/>
      <c r="O91" s="91">
        <f>M91+N91</f>
        <v>0</v>
      </c>
      <c r="P91" s="291"/>
      <c r="Q91" s="297"/>
    </row>
    <row r="92" spans="1:17" ht="36" hidden="1" x14ac:dyDescent="0.25">
      <c r="A92" s="30">
        <v>2224</v>
      </c>
      <c r="B92" s="43" t="s">
        <v>89</v>
      </c>
      <c r="C92" s="190">
        <f t="shared" si="3"/>
        <v>0</v>
      </c>
      <c r="D92" s="264"/>
      <c r="E92" s="45"/>
      <c r="F92" s="95">
        <f>D92+E92</f>
        <v>0</v>
      </c>
      <c r="G92" s="230"/>
      <c r="H92" s="45"/>
      <c r="I92" s="91">
        <f>G92+H92</f>
        <v>0</v>
      </c>
      <c r="J92" s="264"/>
      <c r="K92" s="45"/>
      <c r="L92" s="95">
        <f>J92+K92</f>
        <v>0</v>
      </c>
      <c r="M92" s="230"/>
      <c r="N92" s="45"/>
      <c r="O92" s="91">
        <f>M92+N92</f>
        <v>0</v>
      </c>
      <c r="P92" s="291"/>
      <c r="Q92" s="297"/>
    </row>
    <row r="93" spans="1:17"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24" hidden="1" x14ac:dyDescent="0.25">
      <c r="A94" s="75">
        <v>2230</v>
      </c>
      <c r="B94" s="43" t="s">
        <v>91</v>
      </c>
      <c r="C94" s="190">
        <f t="shared" si="3"/>
        <v>0</v>
      </c>
      <c r="D94" s="132">
        <f t="shared" ref="D94:O94" si="24">SUM(D95:D101)</f>
        <v>0</v>
      </c>
      <c r="E94" s="76">
        <f t="shared" si="24"/>
        <v>0</v>
      </c>
      <c r="F94" s="95">
        <f t="shared" si="24"/>
        <v>0</v>
      </c>
      <c r="G94" s="231">
        <f t="shared" si="24"/>
        <v>0</v>
      </c>
      <c r="H94" s="76">
        <f t="shared" si="24"/>
        <v>0</v>
      </c>
      <c r="I94" s="91">
        <f t="shared" si="24"/>
        <v>0</v>
      </c>
      <c r="J94" s="132">
        <f t="shared" si="24"/>
        <v>0</v>
      </c>
      <c r="K94" s="76">
        <f t="shared" si="24"/>
        <v>0</v>
      </c>
      <c r="L94" s="95">
        <f t="shared" si="24"/>
        <v>0</v>
      </c>
      <c r="M94" s="231">
        <f t="shared" si="24"/>
        <v>0</v>
      </c>
      <c r="N94" s="76">
        <f t="shared" si="24"/>
        <v>0</v>
      </c>
      <c r="O94" s="91">
        <f t="shared" si="24"/>
        <v>0</v>
      </c>
      <c r="P94" s="291"/>
      <c r="Q94" s="297"/>
    </row>
    <row r="95" spans="1:17" ht="24" hidden="1" x14ac:dyDescent="0.25">
      <c r="A95" s="30">
        <v>2231</v>
      </c>
      <c r="B95" s="43" t="s">
        <v>92</v>
      </c>
      <c r="C95" s="190">
        <f t="shared" si="3"/>
        <v>0</v>
      </c>
      <c r="D95" s="264"/>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333"/>
      <c r="Q95" s="297"/>
    </row>
    <row r="96" spans="1:17" ht="24"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row>
    <row r="97" spans="1:17"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24"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291"/>
      <c r="Q98" s="297"/>
    </row>
    <row r="99" spans="1:17" ht="24" hidden="1" x14ac:dyDescent="0.25">
      <c r="A99" s="30">
        <v>2235</v>
      </c>
      <c r="B99" s="43" t="s">
        <v>96</v>
      </c>
      <c r="C99" s="190">
        <f t="shared" si="3"/>
        <v>0</v>
      </c>
      <c r="D99" s="264"/>
      <c r="E99" s="45"/>
      <c r="F99" s="95">
        <f t="shared" si="25"/>
        <v>0</v>
      </c>
      <c r="G99" s="230"/>
      <c r="H99" s="45"/>
      <c r="I99" s="91">
        <f t="shared" si="26"/>
        <v>0</v>
      </c>
      <c r="J99" s="264"/>
      <c r="K99" s="45"/>
      <c r="L99" s="95">
        <f t="shared" si="27"/>
        <v>0</v>
      </c>
      <c r="M99" s="230"/>
      <c r="N99" s="45"/>
      <c r="O99" s="91">
        <f t="shared" si="28"/>
        <v>0</v>
      </c>
      <c r="P99" s="291"/>
      <c r="Q99" s="297"/>
    </row>
    <row r="100" spans="1:17" hidden="1" x14ac:dyDescent="0.25">
      <c r="A100" s="30">
        <v>2236</v>
      </c>
      <c r="B100" s="43" t="s">
        <v>97</v>
      </c>
      <c r="C100" s="190">
        <f t="shared" si="3"/>
        <v>0</v>
      </c>
      <c r="D100" s="264"/>
      <c r="E100" s="45"/>
      <c r="F100" s="95">
        <f t="shared" si="25"/>
        <v>0</v>
      </c>
      <c r="G100" s="230"/>
      <c r="H100" s="45"/>
      <c r="I100" s="91">
        <f t="shared" si="26"/>
        <v>0</v>
      </c>
      <c r="J100" s="264"/>
      <c r="K100" s="45"/>
      <c r="L100" s="95">
        <f t="shared" si="27"/>
        <v>0</v>
      </c>
      <c r="M100" s="230"/>
      <c r="N100" s="45"/>
      <c r="O100" s="91">
        <f t="shared" si="28"/>
        <v>0</v>
      </c>
      <c r="P100" s="291"/>
      <c r="Q100" s="297"/>
    </row>
    <row r="101" spans="1:17" hidden="1" x14ac:dyDescent="0.25">
      <c r="A101" s="30">
        <v>2239</v>
      </c>
      <c r="B101" s="43" t="s">
        <v>98</v>
      </c>
      <c r="C101" s="190">
        <f t="shared" si="3"/>
        <v>0</v>
      </c>
      <c r="D101" s="264"/>
      <c r="E101" s="45"/>
      <c r="F101" s="95">
        <f t="shared" si="25"/>
        <v>0</v>
      </c>
      <c r="G101" s="230"/>
      <c r="H101" s="45"/>
      <c r="I101" s="91">
        <f t="shared" si="26"/>
        <v>0</v>
      </c>
      <c r="J101" s="264"/>
      <c r="K101" s="45"/>
      <c r="L101" s="95">
        <f t="shared" si="27"/>
        <v>0</v>
      </c>
      <c r="M101" s="230"/>
      <c r="N101" s="45"/>
      <c r="O101" s="91">
        <f t="shared" si="28"/>
        <v>0</v>
      </c>
      <c r="P101" s="291"/>
      <c r="Q101" s="297"/>
    </row>
    <row r="102" spans="1:17" ht="24" hidden="1" x14ac:dyDescent="0.25">
      <c r="A102" s="75">
        <v>2240</v>
      </c>
      <c r="B102" s="43" t="s">
        <v>99</v>
      </c>
      <c r="C102" s="190">
        <f t="shared" si="3"/>
        <v>0</v>
      </c>
      <c r="D102" s="132">
        <f t="shared" ref="D102:O102" si="29">SUM(D103:D110)</f>
        <v>0</v>
      </c>
      <c r="E102" s="76">
        <f t="shared" si="29"/>
        <v>0</v>
      </c>
      <c r="F102" s="95">
        <f t="shared" si="29"/>
        <v>0</v>
      </c>
      <c r="G102" s="231">
        <f t="shared" si="29"/>
        <v>0</v>
      </c>
      <c r="H102" s="76">
        <f t="shared" si="29"/>
        <v>0</v>
      </c>
      <c r="I102" s="91">
        <f t="shared" si="29"/>
        <v>0</v>
      </c>
      <c r="J102" s="132">
        <f t="shared" si="29"/>
        <v>0</v>
      </c>
      <c r="K102" s="76">
        <f t="shared" si="29"/>
        <v>0</v>
      </c>
      <c r="L102" s="95">
        <f t="shared" si="29"/>
        <v>0</v>
      </c>
      <c r="M102" s="231">
        <f t="shared" si="29"/>
        <v>0</v>
      </c>
      <c r="N102" s="76">
        <f t="shared" si="29"/>
        <v>0</v>
      </c>
      <c r="O102" s="91">
        <f t="shared" si="29"/>
        <v>0</v>
      </c>
      <c r="P102" s="291"/>
      <c r="Q102" s="297"/>
    </row>
    <row r="103" spans="1:17" hidden="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row>
    <row r="104" spans="1:17" hidden="1" x14ac:dyDescent="0.25">
      <c r="A104" s="30">
        <v>2242</v>
      </c>
      <c r="B104" s="43" t="s">
        <v>101</v>
      </c>
      <c r="C104" s="190">
        <f t="shared" si="3"/>
        <v>0</v>
      </c>
      <c r="D104" s="264"/>
      <c r="E104" s="45"/>
      <c r="F104" s="95">
        <f t="shared" si="30"/>
        <v>0</v>
      </c>
      <c r="G104" s="230"/>
      <c r="H104" s="45"/>
      <c r="I104" s="91">
        <f t="shared" si="31"/>
        <v>0</v>
      </c>
      <c r="J104" s="264"/>
      <c r="K104" s="45"/>
      <c r="L104" s="95">
        <f t="shared" si="32"/>
        <v>0</v>
      </c>
      <c r="M104" s="230"/>
      <c r="N104" s="45"/>
      <c r="O104" s="91">
        <f t="shared" si="33"/>
        <v>0</v>
      </c>
      <c r="P104" s="291"/>
      <c r="Q104" s="297"/>
    </row>
    <row r="105" spans="1:17" ht="24" hidden="1" x14ac:dyDescent="0.25">
      <c r="A105" s="30">
        <v>2243</v>
      </c>
      <c r="B105" s="43" t="s">
        <v>102</v>
      </c>
      <c r="C105" s="190">
        <f t="shared" si="3"/>
        <v>0</v>
      </c>
      <c r="D105" s="264"/>
      <c r="E105" s="45"/>
      <c r="F105" s="95">
        <f t="shared" si="30"/>
        <v>0</v>
      </c>
      <c r="G105" s="230"/>
      <c r="H105" s="45"/>
      <c r="I105" s="91">
        <f t="shared" si="31"/>
        <v>0</v>
      </c>
      <c r="J105" s="264"/>
      <c r="K105" s="45"/>
      <c r="L105" s="95">
        <f t="shared" si="32"/>
        <v>0</v>
      </c>
      <c r="M105" s="230"/>
      <c r="N105" s="45"/>
      <c r="O105" s="91">
        <f t="shared" si="33"/>
        <v>0</v>
      </c>
      <c r="P105" s="291"/>
      <c r="Q105" s="297"/>
    </row>
    <row r="106" spans="1:17" hidden="1" x14ac:dyDescent="0.25">
      <c r="A106" s="30">
        <v>2244</v>
      </c>
      <c r="B106" s="43" t="s">
        <v>103</v>
      </c>
      <c r="C106" s="190">
        <f t="shared" si="3"/>
        <v>0</v>
      </c>
      <c r="D106" s="264"/>
      <c r="E106" s="45"/>
      <c r="F106" s="95">
        <f t="shared" si="30"/>
        <v>0</v>
      </c>
      <c r="G106" s="230"/>
      <c r="H106" s="45"/>
      <c r="I106" s="91">
        <f t="shared" si="31"/>
        <v>0</v>
      </c>
      <c r="J106" s="264"/>
      <c r="K106" s="45"/>
      <c r="L106" s="95">
        <f t="shared" si="32"/>
        <v>0</v>
      </c>
      <c r="M106" s="230"/>
      <c r="N106" s="45"/>
      <c r="O106" s="91">
        <f t="shared" si="33"/>
        <v>0</v>
      </c>
      <c r="P106" s="291"/>
      <c r="Q106" s="297"/>
    </row>
    <row r="107" spans="1:17"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hidden="1" x14ac:dyDescent="0.25">
      <c r="A108" s="30">
        <v>2247</v>
      </c>
      <c r="B108" s="43" t="s">
        <v>105</v>
      </c>
      <c r="C108" s="190">
        <f t="shared" si="3"/>
        <v>0</v>
      </c>
      <c r="D108" s="264"/>
      <c r="E108" s="45"/>
      <c r="F108" s="95">
        <f t="shared" si="30"/>
        <v>0</v>
      </c>
      <c r="G108" s="230"/>
      <c r="H108" s="45"/>
      <c r="I108" s="91">
        <f t="shared" si="31"/>
        <v>0</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row>
    <row r="110" spans="1:17" ht="24" hidden="1" x14ac:dyDescent="0.25">
      <c r="A110" s="30">
        <v>2249</v>
      </c>
      <c r="B110" s="43" t="s">
        <v>107</v>
      </c>
      <c r="C110" s="190">
        <f t="shared" si="3"/>
        <v>0</v>
      </c>
      <c r="D110" s="264"/>
      <c r="E110" s="45"/>
      <c r="F110" s="95">
        <f t="shared" si="30"/>
        <v>0</v>
      </c>
      <c r="G110" s="230"/>
      <c r="H110" s="45"/>
      <c r="I110" s="91">
        <f t="shared" si="31"/>
        <v>0</v>
      </c>
      <c r="J110" s="264"/>
      <c r="K110" s="45"/>
      <c r="L110" s="95">
        <f t="shared" si="32"/>
        <v>0</v>
      </c>
      <c r="M110" s="230"/>
      <c r="N110" s="45"/>
      <c r="O110" s="91">
        <f t="shared" si="33"/>
        <v>0</v>
      </c>
      <c r="P110" s="291"/>
      <c r="Q110" s="297"/>
    </row>
    <row r="111" spans="1:17" hidden="1" x14ac:dyDescent="0.25">
      <c r="A111" s="75">
        <v>2250</v>
      </c>
      <c r="B111" s="43" t="s">
        <v>108</v>
      </c>
      <c r="C111" s="190">
        <f t="shared" si="3"/>
        <v>0</v>
      </c>
      <c r="D111" s="132">
        <f t="shared" ref="D111:O111" si="34">SUM(D112:D114)</f>
        <v>0</v>
      </c>
      <c r="E111" s="76">
        <f t="shared" si="34"/>
        <v>0</v>
      </c>
      <c r="F111" s="95">
        <f t="shared" si="34"/>
        <v>0</v>
      </c>
      <c r="G111" s="231">
        <f t="shared" si="34"/>
        <v>0</v>
      </c>
      <c r="H111" s="76">
        <f t="shared" si="34"/>
        <v>0</v>
      </c>
      <c r="I111" s="91">
        <f t="shared" si="34"/>
        <v>0</v>
      </c>
      <c r="J111" s="132">
        <f t="shared" si="34"/>
        <v>0</v>
      </c>
      <c r="K111" s="76">
        <f t="shared" si="34"/>
        <v>0</v>
      </c>
      <c r="L111" s="95">
        <f t="shared" si="34"/>
        <v>0</v>
      </c>
      <c r="M111" s="231">
        <f t="shared" si="34"/>
        <v>0</v>
      </c>
      <c r="N111" s="76">
        <f t="shared" si="34"/>
        <v>0</v>
      </c>
      <c r="O111" s="91">
        <f t="shared" si="34"/>
        <v>0</v>
      </c>
      <c r="P111" s="291"/>
      <c r="Q111" s="297"/>
    </row>
    <row r="112" spans="1:17" hidden="1" x14ac:dyDescent="0.25">
      <c r="A112" s="30">
        <v>2251</v>
      </c>
      <c r="B112" s="43" t="s">
        <v>109</v>
      </c>
      <c r="C112" s="190">
        <f t="shared" si="3"/>
        <v>0</v>
      </c>
      <c r="D112" s="264"/>
      <c r="E112" s="45"/>
      <c r="F112" s="95">
        <f>D112+E112</f>
        <v>0</v>
      </c>
      <c r="G112" s="230"/>
      <c r="H112" s="45"/>
      <c r="I112" s="91">
        <f>G112+H112</f>
        <v>0</v>
      </c>
      <c r="J112" s="264"/>
      <c r="K112" s="45"/>
      <c r="L112" s="95">
        <f>J112+K112</f>
        <v>0</v>
      </c>
      <c r="M112" s="230"/>
      <c r="N112" s="45"/>
      <c r="O112" s="91">
        <f>M112+N112</f>
        <v>0</v>
      </c>
      <c r="P112" s="291"/>
      <c r="Q112" s="297"/>
    </row>
    <row r="113" spans="1:17"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idden="1" x14ac:dyDescent="0.25">
      <c r="A114" s="30">
        <v>2259</v>
      </c>
      <c r="B114" s="43" t="s">
        <v>111</v>
      </c>
      <c r="C114" s="190">
        <f t="shared" si="35"/>
        <v>0</v>
      </c>
      <c r="D114" s="264"/>
      <c r="E114" s="45"/>
      <c r="F114" s="95">
        <f>D114+E114</f>
        <v>0</v>
      </c>
      <c r="G114" s="230"/>
      <c r="H114" s="45"/>
      <c r="I114" s="91">
        <f>G114+H114</f>
        <v>0</v>
      </c>
      <c r="J114" s="264"/>
      <c r="K114" s="45"/>
      <c r="L114" s="95">
        <f>J114+K114</f>
        <v>0</v>
      </c>
      <c r="M114" s="230"/>
      <c r="N114" s="45"/>
      <c r="O114" s="91">
        <f>M114+N114</f>
        <v>0</v>
      </c>
      <c r="P114" s="291"/>
      <c r="Q114" s="297"/>
    </row>
    <row r="115" spans="1:17" hidden="1" x14ac:dyDescent="0.25">
      <c r="A115" s="75">
        <v>2260</v>
      </c>
      <c r="B115" s="43" t="s">
        <v>112</v>
      </c>
      <c r="C115" s="190">
        <f t="shared" si="35"/>
        <v>0</v>
      </c>
      <c r="D115" s="132">
        <f t="shared" ref="D115:O115" si="36">SUM(D116:D120)</f>
        <v>0</v>
      </c>
      <c r="E115" s="76">
        <f t="shared" si="36"/>
        <v>0</v>
      </c>
      <c r="F115" s="95">
        <f t="shared" si="36"/>
        <v>0</v>
      </c>
      <c r="G115" s="231">
        <f t="shared" si="36"/>
        <v>0</v>
      </c>
      <c r="H115" s="76">
        <f t="shared" si="36"/>
        <v>0</v>
      </c>
      <c r="I115" s="91">
        <f t="shared" si="36"/>
        <v>0</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c r="E117" s="45"/>
      <c r="F117" s="95">
        <f>D117+E117</f>
        <v>0</v>
      </c>
      <c r="G117" s="230"/>
      <c r="H117" s="45"/>
      <c r="I117" s="91">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row>
    <row r="119" spans="1:17" hidden="1" x14ac:dyDescent="0.25">
      <c r="A119" s="30">
        <v>2264</v>
      </c>
      <c r="B119" s="43" t="s">
        <v>116</v>
      </c>
      <c r="C119" s="190">
        <f t="shared" si="35"/>
        <v>0</v>
      </c>
      <c r="D119" s="264"/>
      <c r="E119" s="45"/>
      <c r="F119" s="95">
        <f>D119+E119</f>
        <v>0</v>
      </c>
      <c r="G119" s="230"/>
      <c r="H119" s="45"/>
      <c r="I119" s="91">
        <f>G119+H119</f>
        <v>0</v>
      </c>
      <c r="J119" s="264"/>
      <c r="K119" s="45"/>
      <c r="L119" s="95">
        <f>J119+K119</f>
        <v>0</v>
      </c>
      <c r="M119" s="230"/>
      <c r="N119" s="45"/>
      <c r="O119" s="91">
        <f>M119+N119</f>
        <v>0</v>
      </c>
      <c r="P119" s="291"/>
      <c r="Q119" s="297"/>
    </row>
    <row r="120" spans="1:17" hidden="1" x14ac:dyDescent="0.25">
      <c r="A120" s="30">
        <v>2269</v>
      </c>
      <c r="B120" s="43" t="s">
        <v>117</v>
      </c>
      <c r="C120" s="190">
        <f t="shared" si="35"/>
        <v>0</v>
      </c>
      <c r="D120" s="264"/>
      <c r="E120" s="45"/>
      <c r="F120" s="95">
        <f>D120+E120</f>
        <v>0</v>
      </c>
      <c r="G120" s="230"/>
      <c r="H120" s="45"/>
      <c r="I120" s="91">
        <f>G120+H120</f>
        <v>0</v>
      </c>
      <c r="J120" s="264"/>
      <c r="K120" s="45"/>
      <c r="L120" s="95">
        <f>J120+K120</f>
        <v>0</v>
      </c>
      <c r="M120" s="230"/>
      <c r="N120" s="45"/>
      <c r="O120" s="91">
        <f>M120+N120</f>
        <v>0</v>
      </c>
      <c r="P120" s="291"/>
      <c r="Q120" s="297"/>
    </row>
    <row r="121" spans="1:17" x14ac:dyDescent="0.25">
      <c r="A121" s="75">
        <v>2270</v>
      </c>
      <c r="B121" s="43" t="s">
        <v>118</v>
      </c>
      <c r="C121" s="190">
        <f t="shared" si="35"/>
        <v>11602</v>
      </c>
      <c r="D121" s="132">
        <f t="shared" ref="D121:O121" si="37">SUM(D122:D126)</f>
        <v>11542</v>
      </c>
      <c r="E121" s="91">
        <f t="shared" si="37"/>
        <v>60</v>
      </c>
      <c r="F121" s="899">
        <f t="shared" si="37"/>
        <v>11602</v>
      </c>
      <c r="G121" s="231">
        <f t="shared" si="37"/>
        <v>0</v>
      </c>
      <c r="H121" s="91">
        <f t="shared" si="37"/>
        <v>0</v>
      </c>
      <c r="I121" s="899">
        <f t="shared" si="37"/>
        <v>0</v>
      </c>
      <c r="J121" s="132">
        <f t="shared" si="37"/>
        <v>0</v>
      </c>
      <c r="K121" s="76">
        <f t="shared" si="37"/>
        <v>0</v>
      </c>
      <c r="L121" s="95">
        <f t="shared" si="37"/>
        <v>0</v>
      </c>
      <c r="M121" s="231">
        <f t="shared" si="37"/>
        <v>0</v>
      </c>
      <c r="N121" s="76">
        <f t="shared" si="37"/>
        <v>0</v>
      </c>
      <c r="O121" s="91">
        <f t="shared" si="37"/>
        <v>0</v>
      </c>
      <c r="P121" s="291"/>
      <c r="Q121" s="297"/>
    </row>
    <row r="122" spans="1:17"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x14ac:dyDescent="0.25">
      <c r="A124" s="30">
        <v>2275</v>
      </c>
      <c r="B124" s="43" t="s">
        <v>120</v>
      </c>
      <c r="C124" s="190">
        <f t="shared" si="35"/>
        <v>1542</v>
      </c>
      <c r="D124" s="264">
        <v>1542</v>
      </c>
      <c r="E124" s="705"/>
      <c r="F124" s="899">
        <f>D124+E124</f>
        <v>1542</v>
      </c>
      <c r="G124" s="230"/>
      <c r="H124" s="705"/>
      <c r="I124" s="899">
        <f>G124+H124</f>
        <v>0</v>
      </c>
      <c r="J124" s="264"/>
      <c r="K124" s="45"/>
      <c r="L124" s="95">
        <f>J124+K124</f>
        <v>0</v>
      </c>
      <c r="M124" s="230"/>
      <c r="N124" s="45"/>
      <c r="O124" s="91">
        <f>M124+N124</f>
        <v>0</v>
      </c>
      <c r="P124" s="291"/>
      <c r="Q124" s="297"/>
    </row>
    <row r="125" spans="1:17" ht="24"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row>
    <row r="126" spans="1:17" ht="15.75" customHeight="1" x14ac:dyDescent="0.25">
      <c r="A126" s="30">
        <v>2279</v>
      </c>
      <c r="B126" s="43" t="s">
        <v>122</v>
      </c>
      <c r="C126" s="190">
        <f t="shared" si="35"/>
        <v>10060</v>
      </c>
      <c r="D126" s="264">
        <v>10000</v>
      </c>
      <c r="E126" s="705">
        <v>60</v>
      </c>
      <c r="F126" s="899">
        <f>D126+E126</f>
        <v>10060</v>
      </c>
      <c r="G126" s="230"/>
      <c r="H126" s="705"/>
      <c r="I126" s="899">
        <f>G126+H126</f>
        <v>0</v>
      </c>
      <c r="J126" s="264"/>
      <c r="K126" s="45"/>
      <c r="L126" s="95">
        <f>J126+K126</f>
        <v>0</v>
      </c>
      <c r="M126" s="230"/>
      <c r="N126" s="45"/>
      <c r="O126" s="91">
        <f>M126+N126</f>
        <v>0</v>
      </c>
      <c r="P126" s="333"/>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38.25" hidden="1" customHeight="1" x14ac:dyDescent="0.25">
      <c r="A129" s="35">
        <v>2300</v>
      </c>
      <c r="B129" s="72" t="s">
        <v>125</v>
      </c>
      <c r="C129" s="188">
        <f t="shared" si="35"/>
        <v>0</v>
      </c>
      <c r="D129" s="130">
        <f t="shared" ref="D129:O129" si="39">SUM(D130,D135,D139,D140,D143,D150,D158,D159,D162)</f>
        <v>0</v>
      </c>
      <c r="E129" s="38">
        <f t="shared" si="39"/>
        <v>0</v>
      </c>
      <c r="F129" s="175">
        <f t="shared" si="39"/>
        <v>0</v>
      </c>
      <c r="G129" s="228">
        <f t="shared" si="39"/>
        <v>0</v>
      </c>
      <c r="H129" s="38">
        <f t="shared" si="39"/>
        <v>0</v>
      </c>
      <c r="I129" s="123">
        <f t="shared" si="39"/>
        <v>0</v>
      </c>
      <c r="J129" s="130">
        <f t="shared" si="39"/>
        <v>0</v>
      </c>
      <c r="K129" s="38">
        <f t="shared" si="39"/>
        <v>0</v>
      </c>
      <c r="L129" s="175">
        <f t="shared" si="39"/>
        <v>0</v>
      </c>
      <c r="M129" s="228">
        <f t="shared" si="39"/>
        <v>0</v>
      </c>
      <c r="N129" s="38">
        <f t="shared" si="39"/>
        <v>0</v>
      </c>
      <c r="O129" s="123">
        <f t="shared" si="39"/>
        <v>0</v>
      </c>
      <c r="P129" s="293"/>
      <c r="Q129" s="297"/>
    </row>
    <row r="130" spans="1:17" ht="24" hidden="1" x14ac:dyDescent="0.25">
      <c r="A130" s="1203">
        <v>2310</v>
      </c>
      <c r="B130" s="40" t="s">
        <v>126</v>
      </c>
      <c r="C130" s="189">
        <f t="shared" si="35"/>
        <v>0</v>
      </c>
      <c r="D130" s="131">
        <f t="shared" ref="D130:O130" si="40">SUM(D131:D134)</f>
        <v>0</v>
      </c>
      <c r="E130" s="79">
        <f t="shared" si="40"/>
        <v>0</v>
      </c>
      <c r="F130" s="176">
        <f t="shared" si="40"/>
        <v>0</v>
      </c>
      <c r="G130" s="233">
        <f t="shared" si="40"/>
        <v>0</v>
      </c>
      <c r="H130" s="79">
        <f t="shared" si="40"/>
        <v>0</v>
      </c>
      <c r="I130" s="90">
        <f t="shared" si="40"/>
        <v>0</v>
      </c>
      <c r="J130" s="131">
        <f t="shared" si="40"/>
        <v>0</v>
      </c>
      <c r="K130" s="79">
        <f t="shared" si="40"/>
        <v>0</v>
      </c>
      <c r="L130" s="176">
        <f t="shared" si="40"/>
        <v>0</v>
      </c>
      <c r="M130" s="233">
        <f t="shared" si="40"/>
        <v>0</v>
      </c>
      <c r="N130" s="79">
        <f t="shared" si="40"/>
        <v>0</v>
      </c>
      <c r="O130" s="90">
        <f t="shared" si="40"/>
        <v>0</v>
      </c>
      <c r="P130" s="290"/>
      <c r="Q130" s="297"/>
    </row>
    <row r="131" spans="1:17" hidden="1" x14ac:dyDescent="0.25">
      <c r="A131" s="30">
        <v>2311</v>
      </c>
      <c r="B131" s="43" t="s">
        <v>127</v>
      </c>
      <c r="C131" s="190">
        <f t="shared" si="35"/>
        <v>0</v>
      </c>
      <c r="D131" s="264"/>
      <c r="E131" s="45"/>
      <c r="F131" s="95">
        <f>D131+E131</f>
        <v>0</v>
      </c>
      <c r="G131" s="230"/>
      <c r="H131" s="45"/>
      <c r="I131" s="91">
        <f>G131+H131</f>
        <v>0</v>
      </c>
      <c r="J131" s="264"/>
      <c r="K131" s="45"/>
      <c r="L131" s="95">
        <f>J131+K131</f>
        <v>0</v>
      </c>
      <c r="M131" s="230"/>
      <c r="N131" s="45"/>
      <c r="O131" s="91">
        <f>M131+N131</f>
        <v>0</v>
      </c>
      <c r="P131" s="291"/>
      <c r="Q131" s="297"/>
    </row>
    <row r="132" spans="1:17" hidden="1" x14ac:dyDescent="0.25">
      <c r="A132" s="30">
        <v>2312</v>
      </c>
      <c r="B132" s="43" t="s">
        <v>128</v>
      </c>
      <c r="C132" s="190">
        <f t="shared" si="35"/>
        <v>0</v>
      </c>
      <c r="D132" s="264"/>
      <c r="E132" s="45"/>
      <c r="F132" s="95">
        <f>D132+E132</f>
        <v>0</v>
      </c>
      <c r="G132" s="230"/>
      <c r="H132" s="45"/>
      <c r="I132" s="91">
        <f>G132+H132</f>
        <v>0</v>
      </c>
      <c r="J132" s="264"/>
      <c r="K132" s="45"/>
      <c r="L132" s="95">
        <f>J132+K132</f>
        <v>0</v>
      </c>
      <c r="M132" s="230"/>
      <c r="N132" s="45"/>
      <c r="O132" s="91">
        <f>M132+N132</f>
        <v>0</v>
      </c>
      <c r="P132" s="291"/>
      <c r="Q132" s="297"/>
    </row>
    <row r="133" spans="1:17"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291"/>
      <c r="Q133" s="297"/>
    </row>
    <row r="134" spans="1:17" ht="47.25" hidden="1" customHeight="1" x14ac:dyDescent="0.25">
      <c r="A134" s="30">
        <v>2314</v>
      </c>
      <c r="B134" s="43" t="s">
        <v>307</v>
      </c>
      <c r="C134" s="190">
        <f t="shared" si="35"/>
        <v>0</v>
      </c>
      <c r="D134" s="264"/>
      <c r="E134" s="45"/>
      <c r="F134" s="95">
        <f>D134+E134</f>
        <v>0</v>
      </c>
      <c r="G134" s="230"/>
      <c r="H134" s="45"/>
      <c r="I134" s="91">
        <f>G134+H134</f>
        <v>0</v>
      </c>
      <c r="J134" s="264"/>
      <c r="K134" s="45"/>
      <c r="L134" s="95">
        <f>J134+K134</f>
        <v>0</v>
      </c>
      <c r="M134" s="230"/>
      <c r="N134" s="45"/>
      <c r="O134" s="91">
        <f>M134+N134</f>
        <v>0</v>
      </c>
      <c r="P134" s="291"/>
      <c r="Q134" s="297"/>
    </row>
    <row r="135" spans="1:17" hidden="1" x14ac:dyDescent="0.25">
      <c r="A135" s="75">
        <v>2320</v>
      </c>
      <c r="B135" s="43" t="s">
        <v>130</v>
      </c>
      <c r="C135" s="190">
        <f t="shared" si="35"/>
        <v>0</v>
      </c>
      <c r="D135" s="132">
        <f t="shared" ref="D135:O135" si="41">SUM(D136:D138)</f>
        <v>0</v>
      </c>
      <c r="E135" s="76">
        <f t="shared" si="41"/>
        <v>0</v>
      </c>
      <c r="F135" s="95">
        <f t="shared" si="41"/>
        <v>0</v>
      </c>
      <c r="G135" s="231">
        <f t="shared" si="41"/>
        <v>0</v>
      </c>
      <c r="H135" s="76">
        <f t="shared" si="41"/>
        <v>0</v>
      </c>
      <c r="I135" s="91">
        <f t="shared" si="41"/>
        <v>0</v>
      </c>
      <c r="J135" s="132">
        <f t="shared" si="41"/>
        <v>0</v>
      </c>
      <c r="K135" s="76">
        <f t="shared" si="41"/>
        <v>0</v>
      </c>
      <c r="L135" s="95">
        <f t="shared" si="41"/>
        <v>0</v>
      </c>
      <c r="M135" s="231">
        <f t="shared" si="41"/>
        <v>0</v>
      </c>
      <c r="N135" s="76">
        <f t="shared" si="41"/>
        <v>0</v>
      </c>
      <c r="O135" s="91">
        <f t="shared" si="41"/>
        <v>0</v>
      </c>
      <c r="P135" s="291"/>
      <c r="Q135" s="297"/>
    </row>
    <row r="136" spans="1:17"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291"/>
      <c r="Q136" s="297"/>
    </row>
    <row r="137" spans="1:17" hidden="1" x14ac:dyDescent="0.25">
      <c r="A137" s="30">
        <v>2322</v>
      </c>
      <c r="B137" s="43" t="s">
        <v>132</v>
      </c>
      <c r="C137" s="190">
        <f t="shared" si="35"/>
        <v>0</v>
      </c>
      <c r="D137" s="264"/>
      <c r="E137" s="45"/>
      <c r="F137" s="95">
        <f>D137+E137</f>
        <v>0</v>
      </c>
      <c r="G137" s="230"/>
      <c r="H137" s="45"/>
      <c r="I137" s="91">
        <f>G137+H137</f>
        <v>0</v>
      </c>
      <c r="J137" s="264"/>
      <c r="K137" s="45"/>
      <c r="L137" s="95">
        <f>J137+K137</f>
        <v>0</v>
      </c>
      <c r="M137" s="230"/>
      <c r="N137" s="45"/>
      <c r="O137" s="91">
        <f>M137+N137</f>
        <v>0</v>
      </c>
      <c r="P137" s="291"/>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row>
    <row r="140" spans="1:17" ht="36"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idden="1" x14ac:dyDescent="0.25">
      <c r="A141" s="30">
        <v>2341</v>
      </c>
      <c r="B141" s="43" t="s">
        <v>136</v>
      </c>
      <c r="C141" s="190">
        <f t="shared" si="35"/>
        <v>0</v>
      </c>
      <c r="D141" s="264"/>
      <c r="E141" s="45"/>
      <c r="F141" s="95">
        <f>D141+E141</f>
        <v>0</v>
      </c>
      <c r="G141" s="230"/>
      <c r="H141" s="45"/>
      <c r="I141" s="91">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hidden="1" x14ac:dyDescent="0.25">
      <c r="A143" s="73">
        <v>2350</v>
      </c>
      <c r="B143" s="58" t="s">
        <v>138</v>
      </c>
      <c r="C143" s="195">
        <f t="shared" si="35"/>
        <v>0</v>
      </c>
      <c r="D143" s="86">
        <f t="shared" ref="D143:O143" si="43">SUM(D144:D149)</f>
        <v>0</v>
      </c>
      <c r="E143" s="74">
        <f t="shared" si="43"/>
        <v>0</v>
      </c>
      <c r="F143" s="174">
        <f t="shared" si="43"/>
        <v>0</v>
      </c>
      <c r="G143" s="229">
        <f t="shared" si="43"/>
        <v>0</v>
      </c>
      <c r="H143" s="74">
        <f t="shared" si="43"/>
        <v>0</v>
      </c>
      <c r="I143" s="154">
        <f t="shared" si="43"/>
        <v>0</v>
      </c>
      <c r="J143" s="86">
        <f t="shared" si="43"/>
        <v>0</v>
      </c>
      <c r="K143" s="74">
        <f t="shared" si="43"/>
        <v>0</v>
      </c>
      <c r="L143" s="174">
        <f t="shared" si="43"/>
        <v>0</v>
      </c>
      <c r="M143" s="229">
        <f t="shared" si="43"/>
        <v>0</v>
      </c>
      <c r="N143" s="74">
        <f t="shared" si="43"/>
        <v>0</v>
      </c>
      <c r="O143" s="154">
        <f t="shared" si="43"/>
        <v>0</v>
      </c>
      <c r="P143" s="292"/>
      <c r="Q143" s="297"/>
    </row>
    <row r="144" spans="1:17" hidden="1" x14ac:dyDescent="0.25">
      <c r="A144" s="27">
        <v>2351</v>
      </c>
      <c r="B144" s="40" t="s">
        <v>139</v>
      </c>
      <c r="C144" s="189">
        <f t="shared" si="35"/>
        <v>0</v>
      </c>
      <c r="D144" s="263"/>
      <c r="E144" s="42"/>
      <c r="F144" s="176">
        <f t="shared" ref="F144:F149" si="44">D144+E144</f>
        <v>0</v>
      </c>
      <c r="G144" s="220"/>
      <c r="H144" s="42"/>
      <c r="I144" s="90">
        <f t="shared" ref="I144:I149" si="45">G144+H144</f>
        <v>0</v>
      </c>
      <c r="J144" s="263"/>
      <c r="K144" s="42"/>
      <c r="L144" s="176">
        <f t="shared" ref="L144:L149" si="46">J144+K144</f>
        <v>0</v>
      </c>
      <c r="M144" s="220"/>
      <c r="N144" s="42"/>
      <c r="O144" s="90">
        <f t="shared" ref="O144:O149" si="47">M144+N144</f>
        <v>0</v>
      </c>
      <c r="P144" s="290"/>
      <c r="Q144" s="297"/>
    </row>
    <row r="145" spans="1:17" hidden="1" x14ac:dyDescent="0.25">
      <c r="A145" s="30">
        <v>2352</v>
      </c>
      <c r="B145" s="43" t="s">
        <v>140</v>
      </c>
      <c r="C145" s="190">
        <f t="shared" si="35"/>
        <v>0</v>
      </c>
      <c r="D145" s="264"/>
      <c r="E145" s="45"/>
      <c r="F145" s="95">
        <f t="shared" si="44"/>
        <v>0</v>
      </c>
      <c r="G145" s="230"/>
      <c r="H145" s="45"/>
      <c r="I145" s="91">
        <f t="shared" si="45"/>
        <v>0</v>
      </c>
      <c r="J145" s="264"/>
      <c r="K145" s="45"/>
      <c r="L145" s="95">
        <f t="shared" si="46"/>
        <v>0</v>
      </c>
      <c r="M145" s="230"/>
      <c r="N145" s="45"/>
      <c r="O145" s="91">
        <f t="shared" si="47"/>
        <v>0</v>
      </c>
      <c r="P145" s="291"/>
      <c r="Q145" s="297"/>
    </row>
    <row r="146" spans="1:17" ht="24" hidden="1" x14ac:dyDescent="0.25">
      <c r="A146" s="30">
        <v>2353</v>
      </c>
      <c r="B146" s="43" t="s">
        <v>141</v>
      </c>
      <c r="C146" s="190">
        <f t="shared" si="35"/>
        <v>0</v>
      </c>
      <c r="D146" s="264"/>
      <c r="E146" s="45"/>
      <c r="F146" s="95">
        <f t="shared" si="44"/>
        <v>0</v>
      </c>
      <c r="G146" s="230"/>
      <c r="H146" s="45"/>
      <c r="I146" s="91">
        <f t="shared" si="45"/>
        <v>0</v>
      </c>
      <c r="J146" s="264"/>
      <c r="K146" s="45"/>
      <c r="L146" s="95">
        <f t="shared" si="46"/>
        <v>0</v>
      </c>
      <c r="M146" s="230"/>
      <c r="N146" s="45"/>
      <c r="O146" s="91">
        <f t="shared" si="47"/>
        <v>0</v>
      </c>
      <c r="P146" s="291"/>
      <c r="Q146" s="297"/>
    </row>
    <row r="147" spans="1:17" ht="24" hidden="1" x14ac:dyDescent="0.25">
      <c r="A147" s="30">
        <v>2354</v>
      </c>
      <c r="B147" s="43" t="s">
        <v>142</v>
      </c>
      <c r="C147" s="190">
        <f t="shared" si="35"/>
        <v>0</v>
      </c>
      <c r="D147" s="264"/>
      <c r="E147" s="45"/>
      <c r="F147" s="95">
        <f t="shared" si="44"/>
        <v>0</v>
      </c>
      <c r="G147" s="230"/>
      <c r="H147" s="45"/>
      <c r="I147" s="91">
        <f t="shared" si="45"/>
        <v>0</v>
      </c>
      <c r="J147" s="264"/>
      <c r="K147" s="45"/>
      <c r="L147" s="95">
        <f t="shared" si="46"/>
        <v>0</v>
      </c>
      <c r="M147" s="230"/>
      <c r="N147" s="45"/>
      <c r="O147" s="91">
        <f t="shared" si="47"/>
        <v>0</v>
      </c>
      <c r="P147" s="291"/>
      <c r="Q147" s="297"/>
    </row>
    <row r="148" spans="1:17" ht="24" hidden="1" x14ac:dyDescent="0.25">
      <c r="A148" s="30">
        <v>2355</v>
      </c>
      <c r="B148" s="43" t="s">
        <v>143</v>
      </c>
      <c r="C148" s="190">
        <f t="shared" si="35"/>
        <v>0</v>
      </c>
      <c r="D148" s="264"/>
      <c r="E148" s="45"/>
      <c r="F148" s="95">
        <f t="shared" si="44"/>
        <v>0</v>
      </c>
      <c r="G148" s="230"/>
      <c r="H148" s="45"/>
      <c r="I148" s="91">
        <f t="shared" si="45"/>
        <v>0</v>
      </c>
      <c r="J148" s="264"/>
      <c r="K148" s="45"/>
      <c r="L148" s="95">
        <f t="shared" si="46"/>
        <v>0</v>
      </c>
      <c r="M148" s="230"/>
      <c r="N148" s="45"/>
      <c r="O148" s="91">
        <f t="shared" si="47"/>
        <v>0</v>
      </c>
      <c r="P148" s="291"/>
      <c r="Q148" s="297"/>
    </row>
    <row r="149" spans="1:17"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hidden="1" customHeight="1" x14ac:dyDescent="0.25">
      <c r="A150" s="75">
        <v>2360</v>
      </c>
      <c r="B150" s="43" t="s">
        <v>145</v>
      </c>
      <c r="C150" s="190">
        <f t="shared" si="35"/>
        <v>0</v>
      </c>
      <c r="D150" s="132">
        <f t="shared" ref="D150:O150" si="48">SUM(D151:D157)</f>
        <v>0</v>
      </c>
      <c r="E150" s="76">
        <f t="shared" si="48"/>
        <v>0</v>
      </c>
      <c r="F150" s="95">
        <f t="shared" si="48"/>
        <v>0</v>
      </c>
      <c r="G150" s="231">
        <f t="shared" si="48"/>
        <v>0</v>
      </c>
      <c r="H150" s="76">
        <f t="shared" si="48"/>
        <v>0</v>
      </c>
      <c r="I150" s="91">
        <f t="shared" si="48"/>
        <v>0</v>
      </c>
      <c r="J150" s="132">
        <f t="shared" si="48"/>
        <v>0</v>
      </c>
      <c r="K150" s="76">
        <f t="shared" si="48"/>
        <v>0</v>
      </c>
      <c r="L150" s="95">
        <f t="shared" si="48"/>
        <v>0</v>
      </c>
      <c r="M150" s="231">
        <f t="shared" si="48"/>
        <v>0</v>
      </c>
      <c r="N150" s="76">
        <f t="shared" si="48"/>
        <v>0</v>
      </c>
      <c r="O150" s="91">
        <f t="shared" si="48"/>
        <v>0</v>
      </c>
      <c r="P150" s="291"/>
      <c r="Q150" s="297"/>
    </row>
    <row r="151" spans="1:17" hidden="1" x14ac:dyDescent="0.25">
      <c r="A151" s="29">
        <v>2361</v>
      </c>
      <c r="B151" s="43" t="s">
        <v>146</v>
      </c>
      <c r="C151" s="190">
        <f t="shared" si="35"/>
        <v>0</v>
      </c>
      <c r="D151" s="264"/>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291"/>
      <c r="Q151" s="297"/>
    </row>
    <row r="152" spans="1:17"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row>
    <row r="153" spans="1:17" hidden="1" x14ac:dyDescent="0.25">
      <c r="A153" s="29">
        <v>2363</v>
      </c>
      <c r="B153" s="43" t="s">
        <v>148</v>
      </c>
      <c r="C153" s="190">
        <f t="shared" si="35"/>
        <v>0</v>
      </c>
      <c r="D153" s="264"/>
      <c r="E153" s="45"/>
      <c r="F153" s="95">
        <f t="shared" si="49"/>
        <v>0</v>
      </c>
      <c r="G153" s="230"/>
      <c r="H153" s="45"/>
      <c r="I153" s="91">
        <f t="shared" si="50"/>
        <v>0</v>
      </c>
      <c r="J153" s="264"/>
      <c r="K153" s="45"/>
      <c r="L153" s="95">
        <f t="shared" si="51"/>
        <v>0</v>
      </c>
      <c r="M153" s="230"/>
      <c r="N153" s="45"/>
      <c r="O153" s="91">
        <f t="shared" si="52"/>
        <v>0</v>
      </c>
      <c r="P153" s="291"/>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24"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row>
    <row r="157" spans="1:17" ht="36"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row>
    <row r="158" spans="1:17" hidden="1" x14ac:dyDescent="0.25">
      <c r="A158" s="73">
        <v>2370</v>
      </c>
      <c r="B158" s="58" t="s">
        <v>153</v>
      </c>
      <c r="C158" s="195">
        <f t="shared" si="35"/>
        <v>0</v>
      </c>
      <c r="D158" s="261"/>
      <c r="E158" s="77"/>
      <c r="F158" s="174">
        <f t="shared" si="49"/>
        <v>0</v>
      </c>
      <c r="G158" s="232"/>
      <c r="H158" s="77"/>
      <c r="I158" s="154">
        <f t="shared" si="50"/>
        <v>0</v>
      </c>
      <c r="J158" s="261"/>
      <c r="K158" s="77"/>
      <c r="L158" s="174">
        <f t="shared" si="51"/>
        <v>0</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293"/>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291"/>
      <c r="Q168" s="297"/>
    </row>
    <row r="169" spans="1:17" ht="24" hidden="1" x14ac:dyDescent="0.25">
      <c r="A169" s="30">
        <v>2519</v>
      </c>
      <c r="B169" s="43" t="s">
        <v>164</v>
      </c>
      <c r="C169" s="190">
        <f t="shared" si="35"/>
        <v>0</v>
      </c>
      <c r="D169" s="264"/>
      <c r="E169" s="45"/>
      <c r="F169" s="95">
        <f t="shared" si="56"/>
        <v>0</v>
      </c>
      <c r="G169" s="230"/>
      <c r="H169" s="45"/>
      <c r="I169" s="91">
        <f t="shared" si="57"/>
        <v>0</v>
      </c>
      <c r="J169" s="264"/>
      <c r="K169" s="45"/>
      <c r="L169" s="95">
        <f t="shared" si="58"/>
        <v>0</v>
      </c>
      <c r="M169" s="230"/>
      <c r="N169" s="45"/>
      <c r="O169" s="91">
        <f t="shared" si="59"/>
        <v>0</v>
      </c>
      <c r="P169" s="291"/>
      <c r="Q169" s="297"/>
    </row>
    <row r="170" spans="1:17"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36"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72"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60"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60"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60"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48"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36"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36"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48"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x14ac:dyDescent="0.25">
      <c r="A193" s="54"/>
      <c r="B193" s="55" t="s">
        <v>187</v>
      </c>
      <c r="C193" s="1254">
        <f t="shared" si="63"/>
        <v>6709</v>
      </c>
      <c r="D193" s="136">
        <f t="shared" ref="D193:O193" si="70">SUM(D194,D229,D268)</f>
        <v>6709</v>
      </c>
      <c r="E193" s="275">
        <f t="shared" si="70"/>
        <v>0</v>
      </c>
      <c r="F193" s="1254">
        <f t="shared" si="70"/>
        <v>6709</v>
      </c>
      <c r="G193" s="226">
        <f t="shared" si="70"/>
        <v>0</v>
      </c>
      <c r="H193" s="275">
        <f t="shared" si="70"/>
        <v>0</v>
      </c>
      <c r="I193" s="1254">
        <f t="shared" si="70"/>
        <v>0</v>
      </c>
      <c r="J193" s="136">
        <f t="shared" si="70"/>
        <v>0</v>
      </c>
      <c r="K193" s="69">
        <f t="shared" si="70"/>
        <v>0</v>
      </c>
      <c r="L193" s="933">
        <f t="shared" si="70"/>
        <v>0</v>
      </c>
      <c r="M193" s="226">
        <f t="shared" si="70"/>
        <v>0</v>
      </c>
      <c r="N193" s="69">
        <f t="shared" si="70"/>
        <v>0</v>
      </c>
      <c r="O193" s="157">
        <f t="shared" si="70"/>
        <v>0</v>
      </c>
      <c r="P193" s="316"/>
      <c r="Q193" s="182"/>
    </row>
    <row r="194" spans="1:17" hidden="1" x14ac:dyDescent="0.25">
      <c r="A194" s="70">
        <v>5000</v>
      </c>
      <c r="B194" s="70" t="s">
        <v>188</v>
      </c>
      <c r="C194" s="200">
        <f t="shared" si="63"/>
        <v>0</v>
      </c>
      <c r="D194" s="137">
        <f t="shared" ref="D194:O194" si="71">D195+D203</f>
        <v>0</v>
      </c>
      <c r="E194" s="71">
        <f t="shared" si="71"/>
        <v>0</v>
      </c>
      <c r="F194" s="172">
        <f t="shared" si="71"/>
        <v>0</v>
      </c>
      <c r="G194" s="227">
        <f t="shared" si="71"/>
        <v>0</v>
      </c>
      <c r="H194" s="71">
        <f t="shared" si="71"/>
        <v>0</v>
      </c>
      <c r="I194" s="125">
        <f t="shared" si="71"/>
        <v>0</v>
      </c>
      <c r="J194" s="137">
        <f t="shared" si="71"/>
        <v>0</v>
      </c>
      <c r="K194" s="71">
        <f t="shared" si="71"/>
        <v>0</v>
      </c>
      <c r="L194" s="172">
        <f t="shared" si="71"/>
        <v>0</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hidden="1" x14ac:dyDescent="0.25">
      <c r="A203" s="35">
        <v>5200</v>
      </c>
      <c r="B203" s="72" t="s">
        <v>197</v>
      </c>
      <c r="C203" s="188">
        <f t="shared" si="63"/>
        <v>0</v>
      </c>
      <c r="D203" s="130">
        <f t="shared" ref="D203:O203" si="74">D204+D214+D215+D224+D225+D226+D228</f>
        <v>0</v>
      </c>
      <c r="E203" s="38">
        <f t="shared" si="74"/>
        <v>0</v>
      </c>
      <c r="F203" s="175">
        <f t="shared" si="74"/>
        <v>0</v>
      </c>
      <c r="G203" s="228">
        <f t="shared" si="74"/>
        <v>0</v>
      </c>
      <c r="H203" s="38">
        <f t="shared" si="74"/>
        <v>0</v>
      </c>
      <c r="I203" s="123">
        <f t="shared" si="74"/>
        <v>0</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hidden="1" x14ac:dyDescent="0.25">
      <c r="A215" s="75">
        <v>5230</v>
      </c>
      <c r="B215" s="43" t="s">
        <v>209</v>
      </c>
      <c r="C215" s="190">
        <f t="shared" si="63"/>
        <v>0</v>
      </c>
      <c r="D215" s="132">
        <f t="shared" ref="D215:O215" si="80">SUM(D216:D223)</f>
        <v>0</v>
      </c>
      <c r="E215" s="76">
        <f t="shared" si="80"/>
        <v>0</v>
      </c>
      <c r="F215" s="95">
        <f t="shared" si="80"/>
        <v>0</v>
      </c>
      <c r="G215" s="231">
        <f t="shared" si="80"/>
        <v>0</v>
      </c>
      <c r="H215" s="76">
        <f t="shared" si="80"/>
        <v>0</v>
      </c>
      <c r="I215" s="91">
        <f t="shared" si="80"/>
        <v>0</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291"/>
      <c r="Q217" s="297"/>
    </row>
    <row r="218" spans="1:17" hidden="1" x14ac:dyDescent="0.25">
      <c r="A218" s="30">
        <v>5233</v>
      </c>
      <c r="B218" s="43" t="s">
        <v>212</v>
      </c>
      <c r="C218" s="190">
        <f t="shared" si="63"/>
        <v>0</v>
      </c>
      <c r="D218" s="264"/>
      <c r="E218" s="45"/>
      <c r="F218" s="95">
        <f t="shared" si="81"/>
        <v>0</v>
      </c>
      <c r="G218" s="230"/>
      <c r="H218" s="45"/>
      <c r="I218" s="91">
        <f t="shared" si="82"/>
        <v>0</v>
      </c>
      <c r="J218" s="264"/>
      <c r="K218" s="45"/>
      <c r="L218" s="95">
        <f t="shared" si="83"/>
        <v>0</v>
      </c>
      <c r="M218" s="230"/>
      <c r="N218" s="45"/>
      <c r="O218" s="91">
        <f t="shared" si="84"/>
        <v>0</v>
      </c>
      <c r="P218" s="291"/>
      <c r="Q218" s="297"/>
    </row>
    <row r="219" spans="1:17"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idden="1" x14ac:dyDescent="0.25">
      <c r="A222" s="30">
        <v>5238</v>
      </c>
      <c r="B222" s="43" t="s">
        <v>216</v>
      </c>
      <c r="C222" s="190">
        <f t="shared" si="63"/>
        <v>0</v>
      </c>
      <c r="D222" s="264"/>
      <c r="E222" s="45"/>
      <c r="F222" s="95">
        <f t="shared" si="81"/>
        <v>0</v>
      </c>
      <c r="G222" s="230"/>
      <c r="H222" s="45"/>
      <c r="I222" s="91">
        <f t="shared" si="82"/>
        <v>0</v>
      </c>
      <c r="J222" s="264"/>
      <c r="K222" s="45"/>
      <c r="L222" s="95">
        <f t="shared" si="83"/>
        <v>0</v>
      </c>
      <c r="M222" s="230"/>
      <c r="N222" s="45"/>
      <c r="O222" s="91">
        <f t="shared" si="84"/>
        <v>0</v>
      </c>
      <c r="P222" s="291"/>
      <c r="Q222" s="297"/>
    </row>
    <row r="223" spans="1:17" hidden="1" x14ac:dyDescent="0.25">
      <c r="A223" s="30">
        <v>5239</v>
      </c>
      <c r="B223" s="43" t="s">
        <v>217</v>
      </c>
      <c r="C223" s="190">
        <f t="shared" si="63"/>
        <v>0</v>
      </c>
      <c r="D223" s="264"/>
      <c r="E223" s="45"/>
      <c r="F223" s="95">
        <f t="shared" si="81"/>
        <v>0</v>
      </c>
      <c r="G223" s="230"/>
      <c r="H223" s="45"/>
      <c r="I223" s="91">
        <f t="shared" si="82"/>
        <v>0</v>
      </c>
      <c r="J223" s="264"/>
      <c r="K223" s="45"/>
      <c r="L223" s="95">
        <f t="shared" si="83"/>
        <v>0</v>
      </c>
      <c r="M223" s="230"/>
      <c r="N223" s="45"/>
      <c r="O223" s="91">
        <f t="shared" si="84"/>
        <v>0</v>
      </c>
      <c r="P223" s="291"/>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24"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291"/>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row>
    <row r="266" spans="1:17"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24"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36" x14ac:dyDescent="0.25">
      <c r="A268" s="97">
        <v>7000</v>
      </c>
      <c r="B268" s="97" t="s">
        <v>260</v>
      </c>
      <c r="C268" s="203">
        <f t="shared" si="95"/>
        <v>6709</v>
      </c>
      <c r="D268" s="139">
        <f t="shared" ref="D268:O268" si="106">SUM(D269,D279)</f>
        <v>6709</v>
      </c>
      <c r="E268" s="276">
        <f t="shared" si="106"/>
        <v>0</v>
      </c>
      <c r="F268" s="908">
        <f t="shared" si="106"/>
        <v>6709</v>
      </c>
      <c r="G268" s="237">
        <f t="shared" si="106"/>
        <v>0</v>
      </c>
      <c r="H268" s="276">
        <f t="shared" si="106"/>
        <v>0</v>
      </c>
      <c r="I268" s="908">
        <f t="shared" si="106"/>
        <v>0</v>
      </c>
      <c r="J268" s="139">
        <f t="shared" si="106"/>
        <v>0</v>
      </c>
      <c r="K268" s="98">
        <f t="shared" si="106"/>
        <v>0</v>
      </c>
      <c r="L268" s="266">
        <f t="shared" si="106"/>
        <v>0</v>
      </c>
      <c r="M268" s="237">
        <f t="shared" si="106"/>
        <v>0</v>
      </c>
      <c r="N268" s="98">
        <f t="shared" si="106"/>
        <v>0</v>
      </c>
      <c r="O268" s="158">
        <f t="shared" si="106"/>
        <v>0</v>
      </c>
      <c r="P268" s="317"/>
      <c r="Q268" s="297"/>
    </row>
    <row r="269" spans="1:17" x14ac:dyDescent="0.25">
      <c r="A269" s="35">
        <v>7200</v>
      </c>
      <c r="B269" s="72" t="s">
        <v>261</v>
      </c>
      <c r="C269" s="188">
        <f t="shared" si="95"/>
        <v>6709</v>
      </c>
      <c r="D269" s="130">
        <f t="shared" ref="D269:O269" si="107">SUM(D270,D271,D274,D275,D278)</f>
        <v>6709</v>
      </c>
      <c r="E269" s="123">
        <f t="shared" si="107"/>
        <v>0</v>
      </c>
      <c r="F269" s="898">
        <f t="shared" si="107"/>
        <v>6709</v>
      </c>
      <c r="G269" s="228">
        <f t="shared" si="107"/>
        <v>0</v>
      </c>
      <c r="H269" s="123">
        <f t="shared" si="107"/>
        <v>0</v>
      </c>
      <c r="I269" s="898">
        <f t="shared" si="107"/>
        <v>0</v>
      </c>
      <c r="J269" s="130">
        <f t="shared" si="107"/>
        <v>0</v>
      </c>
      <c r="K269" s="38">
        <f t="shared" si="107"/>
        <v>0</v>
      </c>
      <c r="L269" s="175">
        <f t="shared" si="107"/>
        <v>0</v>
      </c>
      <c r="M269" s="228">
        <f t="shared" si="107"/>
        <v>0</v>
      </c>
      <c r="N269" s="38">
        <f t="shared" si="107"/>
        <v>0</v>
      </c>
      <c r="O269" s="124">
        <f t="shared" si="107"/>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24" hidden="1" x14ac:dyDescent="0.25">
      <c r="A271" s="75">
        <v>7220</v>
      </c>
      <c r="B271" s="43" t="s">
        <v>263</v>
      </c>
      <c r="C271" s="190">
        <f t="shared" si="95"/>
        <v>0</v>
      </c>
      <c r="D271" s="132">
        <f t="shared" ref="D271:O271" si="108">SUM(D272:D273)</f>
        <v>0</v>
      </c>
      <c r="E271" s="76">
        <f t="shared" si="108"/>
        <v>0</v>
      </c>
      <c r="F271" s="95">
        <f t="shared" si="108"/>
        <v>0</v>
      </c>
      <c r="G271" s="231">
        <f t="shared" si="108"/>
        <v>0</v>
      </c>
      <c r="H271" s="76">
        <f t="shared" si="108"/>
        <v>0</v>
      </c>
      <c r="I271" s="91">
        <f t="shared" si="108"/>
        <v>0</v>
      </c>
      <c r="J271" s="132">
        <f t="shared" si="108"/>
        <v>0</v>
      </c>
      <c r="K271" s="76">
        <f t="shared" si="108"/>
        <v>0</v>
      </c>
      <c r="L271" s="95">
        <f t="shared" si="108"/>
        <v>0</v>
      </c>
      <c r="M271" s="231">
        <f t="shared" si="108"/>
        <v>0</v>
      </c>
      <c r="N271" s="76">
        <f t="shared" si="108"/>
        <v>0</v>
      </c>
      <c r="O271" s="91">
        <f t="shared" si="108"/>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24" x14ac:dyDescent="0.25">
      <c r="A274" s="75">
        <v>7230</v>
      </c>
      <c r="B274" s="43" t="s">
        <v>308</v>
      </c>
      <c r="C274" s="190">
        <f t="shared" si="95"/>
        <v>6709</v>
      </c>
      <c r="D274" s="264">
        <v>6709</v>
      </c>
      <c r="E274" s="705"/>
      <c r="F274" s="899">
        <f>D274+E274</f>
        <v>6709</v>
      </c>
      <c r="G274" s="230"/>
      <c r="H274" s="705"/>
      <c r="I274" s="899">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9">SUM(D276:D277)</f>
        <v>0</v>
      </c>
      <c r="E275" s="76">
        <f t="shared" si="109"/>
        <v>0</v>
      </c>
      <c r="F275" s="95">
        <f t="shared" si="109"/>
        <v>0</v>
      </c>
      <c r="G275" s="231">
        <f t="shared" si="109"/>
        <v>0</v>
      </c>
      <c r="H275" s="76">
        <f t="shared" si="109"/>
        <v>0</v>
      </c>
      <c r="I275" s="91">
        <f t="shared" si="109"/>
        <v>0</v>
      </c>
      <c r="J275" s="132">
        <f t="shared" si="109"/>
        <v>0</v>
      </c>
      <c r="K275" s="76">
        <f t="shared" si="109"/>
        <v>0</v>
      </c>
      <c r="L275" s="95">
        <f t="shared" si="109"/>
        <v>0</v>
      </c>
      <c r="M275" s="231">
        <f t="shared" si="109"/>
        <v>0</v>
      </c>
      <c r="N275" s="76">
        <f t="shared" si="109"/>
        <v>0</v>
      </c>
      <c r="O275" s="91">
        <f t="shared" si="109"/>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72"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10">D280</f>
        <v>0</v>
      </c>
      <c r="E279" s="106">
        <f t="shared" si="110"/>
        <v>0</v>
      </c>
      <c r="F279" s="177">
        <f t="shared" si="110"/>
        <v>0</v>
      </c>
      <c r="G279" s="238">
        <f t="shared" si="110"/>
        <v>0</v>
      </c>
      <c r="H279" s="106">
        <f t="shared" si="110"/>
        <v>0</v>
      </c>
      <c r="I279" s="277">
        <f t="shared" si="110"/>
        <v>0</v>
      </c>
      <c r="J279" s="140">
        <f t="shared" si="110"/>
        <v>0</v>
      </c>
      <c r="K279" s="106">
        <f t="shared" si="110"/>
        <v>0</v>
      </c>
      <c r="L279" s="177">
        <f t="shared" si="110"/>
        <v>0</v>
      </c>
      <c r="M279" s="238">
        <f t="shared" si="110"/>
        <v>0</v>
      </c>
      <c r="N279" s="106">
        <f t="shared" si="110"/>
        <v>0</v>
      </c>
      <c r="O279" s="277">
        <f t="shared" si="110"/>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1">SUM(D282:D283)</f>
        <v>0</v>
      </c>
      <c r="E281" s="76">
        <f t="shared" si="111"/>
        <v>0</v>
      </c>
      <c r="F281" s="95">
        <f t="shared" si="111"/>
        <v>0</v>
      </c>
      <c r="G281" s="231">
        <f t="shared" si="111"/>
        <v>0</v>
      </c>
      <c r="H281" s="76">
        <f t="shared" si="111"/>
        <v>0</v>
      </c>
      <c r="I281" s="91">
        <f t="shared" si="111"/>
        <v>0</v>
      </c>
      <c r="J281" s="132">
        <f t="shared" si="111"/>
        <v>0</v>
      </c>
      <c r="K281" s="76">
        <f t="shared" si="111"/>
        <v>0</v>
      </c>
      <c r="L281" s="95">
        <f t="shared" si="111"/>
        <v>0</v>
      </c>
      <c r="M281" s="231">
        <f t="shared" si="111"/>
        <v>0</v>
      </c>
      <c r="N281" s="76">
        <f t="shared" si="111"/>
        <v>0</v>
      </c>
      <c r="O281" s="91">
        <f t="shared" si="111"/>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19615</v>
      </c>
      <c r="D284" s="141">
        <f t="shared" ref="D284:O284" si="112">SUM(D281,D268,D229,D194,D186,D172,D74,D52)</f>
        <v>19615</v>
      </c>
      <c r="E284" s="278">
        <f t="shared" si="112"/>
        <v>0</v>
      </c>
      <c r="F284" s="901">
        <f t="shared" si="112"/>
        <v>19615</v>
      </c>
      <c r="G284" s="240">
        <f t="shared" si="112"/>
        <v>0</v>
      </c>
      <c r="H284" s="278">
        <f t="shared" si="112"/>
        <v>0</v>
      </c>
      <c r="I284" s="901">
        <f t="shared" si="112"/>
        <v>0</v>
      </c>
      <c r="J284" s="141">
        <f t="shared" si="112"/>
        <v>0</v>
      </c>
      <c r="K284" s="111">
        <f t="shared" si="112"/>
        <v>0</v>
      </c>
      <c r="L284" s="112">
        <f t="shared" si="112"/>
        <v>0</v>
      </c>
      <c r="M284" s="240">
        <f t="shared" si="112"/>
        <v>0</v>
      </c>
      <c r="N284" s="111">
        <f t="shared" si="112"/>
        <v>0</v>
      </c>
      <c r="O284" s="278">
        <f t="shared" si="112"/>
        <v>0</v>
      </c>
      <c r="P284" s="318"/>
      <c r="Q284" s="297"/>
    </row>
    <row r="285" spans="1:17" s="19" customFormat="1" ht="13.5" hidden="1" thickTop="1" thickBot="1" x14ac:dyDescent="0.3">
      <c r="A285" s="1502" t="s">
        <v>276</v>
      </c>
      <c r="B285" s="1503"/>
      <c r="C285" s="206">
        <f t="shared" si="95"/>
        <v>0</v>
      </c>
      <c r="D285" s="142">
        <f>SUM(D24,D25,D41,D42)-D50</f>
        <v>0</v>
      </c>
      <c r="E285" s="114">
        <f>SUM(E24,E25,E41,E42)-E50</f>
        <v>0</v>
      </c>
      <c r="F285" s="115">
        <f>SUM(F24,F25,F41,F42)-F50</f>
        <v>0</v>
      </c>
      <c r="G285" s="241">
        <f>SUM(G24,G42)-G50</f>
        <v>0</v>
      </c>
      <c r="H285" s="114">
        <f>SUM(H24,H42)-H50</f>
        <v>0</v>
      </c>
      <c r="I285" s="126">
        <f>SUM(I24,I42)-I50</f>
        <v>0</v>
      </c>
      <c r="J285" s="142">
        <f>SUM(J26,J42)-J50</f>
        <v>0</v>
      </c>
      <c r="K285" s="114">
        <f>SUM(K26,K42)-K50</f>
        <v>0</v>
      </c>
      <c r="L285" s="115">
        <f>SUM(L26,L42)-L50</f>
        <v>0</v>
      </c>
      <c r="M285" s="241">
        <f>SUM(M44)-M50</f>
        <v>0</v>
      </c>
      <c r="N285" s="114">
        <f>SUM(N44)-N50</f>
        <v>0</v>
      </c>
      <c r="O285" s="126">
        <f>SUM(O44)-O50</f>
        <v>0</v>
      </c>
      <c r="P285" s="296"/>
      <c r="Q285" s="182"/>
    </row>
    <row r="286" spans="1:17" s="19" customFormat="1" ht="12.75" hidden="1" thickTop="1" x14ac:dyDescent="0.25">
      <c r="A286" s="1504" t="s">
        <v>277</v>
      </c>
      <c r="B286" s="1505"/>
      <c r="C286" s="207">
        <f t="shared" si="95"/>
        <v>0</v>
      </c>
      <c r="D286" s="143">
        <f t="shared" ref="D286:O286" si="113">SUM(D287,D288)-D295+D296</f>
        <v>0</v>
      </c>
      <c r="E286" s="103">
        <f t="shared" si="113"/>
        <v>0</v>
      </c>
      <c r="F286" s="109">
        <f t="shared" si="113"/>
        <v>0</v>
      </c>
      <c r="G286" s="242">
        <f t="shared" si="113"/>
        <v>0</v>
      </c>
      <c r="H286" s="103">
        <f t="shared" si="113"/>
        <v>0</v>
      </c>
      <c r="I286" s="113">
        <f t="shared" si="113"/>
        <v>0</v>
      </c>
      <c r="J286" s="143">
        <f t="shared" si="113"/>
        <v>0</v>
      </c>
      <c r="K286" s="103">
        <f t="shared" si="113"/>
        <v>0</v>
      </c>
      <c r="L286" s="109">
        <f t="shared" si="113"/>
        <v>0</v>
      </c>
      <c r="M286" s="242">
        <f t="shared" si="113"/>
        <v>0</v>
      </c>
      <c r="N286" s="103">
        <f t="shared" si="113"/>
        <v>0</v>
      </c>
      <c r="O286" s="113">
        <f t="shared" si="113"/>
        <v>0</v>
      </c>
      <c r="P286" s="319"/>
      <c r="Q286" s="182"/>
    </row>
    <row r="287" spans="1:17" s="19" customFormat="1" ht="13.5" hidden="1" thickTop="1" thickBot="1" x14ac:dyDescent="0.3">
      <c r="A287" s="63" t="s">
        <v>278</v>
      </c>
      <c r="B287" s="63" t="s">
        <v>279</v>
      </c>
      <c r="C287" s="197">
        <f t="shared" si="95"/>
        <v>0</v>
      </c>
      <c r="D287" s="134">
        <f t="shared" ref="D287:O287" si="114">D21-D281</f>
        <v>0</v>
      </c>
      <c r="E287" s="64">
        <f t="shared" si="114"/>
        <v>0</v>
      </c>
      <c r="F287" s="169">
        <f t="shared" si="114"/>
        <v>0</v>
      </c>
      <c r="G287" s="224">
        <f t="shared" si="114"/>
        <v>0</v>
      </c>
      <c r="H287" s="64">
        <f t="shared" si="114"/>
        <v>0</v>
      </c>
      <c r="I287" s="117">
        <f t="shared" si="114"/>
        <v>0</v>
      </c>
      <c r="J287" s="134">
        <f t="shared" si="114"/>
        <v>0</v>
      </c>
      <c r="K287" s="64">
        <f t="shared" si="114"/>
        <v>0</v>
      </c>
      <c r="L287" s="169">
        <f t="shared" si="114"/>
        <v>0</v>
      </c>
      <c r="M287" s="224">
        <f t="shared" si="114"/>
        <v>0</v>
      </c>
      <c r="N287" s="64">
        <f t="shared" si="114"/>
        <v>0</v>
      </c>
      <c r="O287" s="117">
        <f t="shared" si="114"/>
        <v>0</v>
      </c>
      <c r="P287" s="310"/>
      <c r="Q287" s="182"/>
    </row>
    <row r="288" spans="1:17" s="19" customFormat="1" ht="12.75" hidden="1" thickTop="1" x14ac:dyDescent="0.25">
      <c r="A288" s="116" t="s">
        <v>280</v>
      </c>
      <c r="B288" s="116" t="s">
        <v>281</v>
      </c>
      <c r="C288" s="207">
        <f t="shared" si="95"/>
        <v>0</v>
      </c>
      <c r="D288" s="143">
        <f t="shared" ref="D288:O288" si="115">SUM(D289,D291,D293)-SUM(D290,D292,D294)</f>
        <v>0</v>
      </c>
      <c r="E288" s="103">
        <f t="shared" si="115"/>
        <v>0</v>
      </c>
      <c r="F288" s="109">
        <f t="shared" si="115"/>
        <v>0</v>
      </c>
      <c r="G288" s="242">
        <f t="shared" si="115"/>
        <v>0</v>
      </c>
      <c r="H288" s="103">
        <f t="shared" si="115"/>
        <v>0</v>
      </c>
      <c r="I288" s="113">
        <f t="shared" si="115"/>
        <v>0</v>
      </c>
      <c r="J288" s="143">
        <f t="shared" si="115"/>
        <v>0</v>
      </c>
      <c r="K288" s="103">
        <f t="shared" si="115"/>
        <v>0</v>
      </c>
      <c r="L288" s="109">
        <f t="shared" si="115"/>
        <v>0</v>
      </c>
      <c r="M288" s="242">
        <f t="shared" si="115"/>
        <v>0</v>
      </c>
      <c r="N288" s="103">
        <f t="shared" si="115"/>
        <v>0</v>
      </c>
      <c r="O288" s="113">
        <f t="shared" si="115"/>
        <v>0</v>
      </c>
      <c r="P288" s="319"/>
      <c r="Q288" s="182"/>
    </row>
    <row r="289" spans="1:17" ht="12.75" hidden="1" thickTop="1" x14ac:dyDescent="0.25">
      <c r="A289" s="100" t="s">
        <v>282</v>
      </c>
      <c r="B289" s="60" t="s">
        <v>283</v>
      </c>
      <c r="C289" s="191">
        <f t="shared" si="95"/>
        <v>0</v>
      </c>
      <c r="D289" s="256"/>
      <c r="E289" s="49"/>
      <c r="F289" s="330">
        <f t="shared" ref="F289:F296" si="116">E289+D289</f>
        <v>0</v>
      </c>
      <c r="G289" s="239"/>
      <c r="H289" s="49"/>
      <c r="I289" s="155">
        <f t="shared" ref="I289:I296" si="117">H289+G289</f>
        <v>0</v>
      </c>
      <c r="J289" s="256"/>
      <c r="K289" s="49"/>
      <c r="L289" s="330">
        <f t="shared" ref="L289:L296" si="118">K289+J289</f>
        <v>0</v>
      </c>
      <c r="M289" s="239"/>
      <c r="N289" s="49"/>
      <c r="O289" s="155">
        <f t="shared" ref="O289:O296" si="119">N289+M289</f>
        <v>0</v>
      </c>
      <c r="P289" s="295"/>
      <c r="Q289" s="297"/>
    </row>
    <row r="290" spans="1:17" ht="12.75" hidden="1" thickTop="1" x14ac:dyDescent="0.25">
      <c r="A290" s="94" t="s">
        <v>284</v>
      </c>
      <c r="B290" s="29" t="s">
        <v>285</v>
      </c>
      <c r="C290" s="190">
        <f t="shared" si="95"/>
        <v>0</v>
      </c>
      <c r="D290" s="264"/>
      <c r="E290" s="45"/>
      <c r="F290" s="95">
        <f t="shared" si="116"/>
        <v>0</v>
      </c>
      <c r="G290" s="230"/>
      <c r="H290" s="45"/>
      <c r="I290" s="91">
        <f t="shared" si="117"/>
        <v>0</v>
      </c>
      <c r="J290" s="264"/>
      <c r="K290" s="45"/>
      <c r="L290" s="95">
        <f t="shared" si="118"/>
        <v>0</v>
      </c>
      <c r="M290" s="230"/>
      <c r="N290" s="45"/>
      <c r="O290" s="91">
        <f t="shared" si="119"/>
        <v>0</v>
      </c>
      <c r="P290" s="291"/>
      <c r="Q290" s="297"/>
    </row>
    <row r="291" spans="1:17" ht="12.75" hidden="1" thickTop="1" x14ac:dyDescent="0.25">
      <c r="A291" s="94" t="s">
        <v>286</v>
      </c>
      <c r="B291" s="29" t="s">
        <v>287</v>
      </c>
      <c r="C291" s="190">
        <f t="shared" si="95"/>
        <v>0</v>
      </c>
      <c r="D291" s="264"/>
      <c r="E291" s="45"/>
      <c r="F291" s="95">
        <f t="shared" si="116"/>
        <v>0</v>
      </c>
      <c r="G291" s="230"/>
      <c r="H291" s="45"/>
      <c r="I291" s="91">
        <f t="shared" si="117"/>
        <v>0</v>
      </c>
      <c r="J291" s="264"/>
      <c r="K291" s="45"/>
      <c r="L291" s="95">
        <f t="shared" si="118"/>
        <v>0</v>
      </c>
      <c r="M291" s="230"/>
      <c r="N291" s="45"/>
      <c r="O291" s="91">
        <f t="shared" si="119"/>
        <v>0</v>
      </c>
      <c r="P291" s="291"/>
      <c r="Q291" s="297"/>
    </row>
    <row r="292" spans="1:17" ht="12.75" hidden="1" thickTop="1" x14ac:dyDescent="0.25">
      <c r="A292" s="94" t="s">
        <v>288</v>
      </c>
      <c r="B292" s="29" t="s">
        <v>289</v>
      </c>
      <c r="C292" s="190">
        <f t="shared" si="95"/>
        <v>0</v>
      </c>
      <c r="D292" s="264"/>
      <c r="E292" s="45"/>
      <c r="F292" s="95">
        <f t="shared" si="116"/>
        <v>0</v>
      </c>
      <c r="G292" s="230"/>
      <c r="H292" s="45"/>
      <c r="I292" s="91">
        <f t="shared" si="117"/>
        <v>0</v>
      </c>
      <c r="J292" s="264"/>
      <c r="K292" s="45"/>
      <c r="L292" s="95">
        <f t="shared" si="118"/>
        <v>0</v>
      </c>
      <c r="M292" s="230"/>
      <c r="N292" s="45"/>
      <c r="O292" s="91">
        <f t="shared" si="119"/>
        <v>0</v>
      </c>
      <c r="P292" s="291"/>
      <c r="Q292" s="297"/>
    </row>
    <row r="293" spans="1:17" ht="12.75" hidden="1" thickTop="1" x14ac:dyDescent="0.25">
      <c r="A293" s="94" t="s">
        <v>290</v>
      </c>
      <c r="B293" s="29" t="s">
        <v>291</v>
      </c>
      <c r="C293" s="190">
        <f t="shared" si="95"/>
        <v>0</v>
      </c>
      <c r="D293" s="264"/>
      <c r="E293" s="45"/>
      <c r="F293" s="95">
        <f t="shared" si="116"/>
        <v>0</v>
      </c>
      <c r="G293" s="230"/>
      <c r="H293" s="45"/>
      <c r="I293" s="91">
        <f t="shared" si="117"/>
        <v>0</v>
      </c>
      <c r="J293" s="264"/>
      <c r="K293" s="45"/>
      <c r="L293" s="95">
        <f t="shared" si="118"/>
        <v>0</v>
      </c>
      <c r="M293" s="230"/>
      <c r="N293" s="45"/>
      <c r="O293" s="91">
        <f t="shared" si="119"/>
        <v>0</v>
      </c>
      <c r="P293" s="291"/>
      <c r="Q293" s="297"/>
    </row>
    <row r="294" spans="1:17" ht="12.75" hidden="1" thickTop="1" x14ac:dyDescent="0.25">
      <c r="A294" s="101" t="s">
        <v>292</v>
      </c>
      <c r="B294" s="102" t="s">
        <v>293</v>
      </c>
      <c r="C294" s="201">
        <f t="shared" si="95"/>
        <v>0</v>
      </c>
      <c r="D294" s="265"/>
      <c r="E294" s="84"/>
      <c r="F294" s="329">
        <f t="shared" si="116"/>
        <v>0</v>
      </c>
      <c r="G294" s="235"/>
      <c r="H294" s="84"/>
      <c r="I294" s="156">
        <f t="shared" si="117"/>
        <v>0</v>
      </c>
      <c r="J294" s="265"/>
      <c r="K294" s="84"/>
      <c r="L294" s="329">
        <f t="shared" si="118"/>
        <v>0</v>
      </c>
      <c r="M294" s="235"/>
      <c r="N294" s="84"/>
      <c r="O294" s="156">
        <f t="shared" si="119"/>
        <v>0</v>
      </c>
      <c r="P294" s="294"/>
      <c r="Q294" s="297"/>
    </row>
    <row r="295" spans="1:17" s="19" customFormat="1" ht="13.5" hidden="1" thickTop="1" thickBot="1" x14ac:dyDescent="0.3">
      <c r="A295" s="118" t="s">
        <v>294</v>
      </c>
      <c r="B295" s="118" t="s">
        <v>295</v>
      </c>
      <c r="C295" s="206">
        <f t="shared" si="95"/>
        <v>0</v>
      </c>
      <c r="D295" s="267"/>
      <c r="E295" s="119"/>
      <c r="F295" s="115">
        <f t="shared" si="116"/>
        <v>0</v>
      </c>
      <c r="G295" s="243"/>
      <c r="H295" s="119"/>
      <c r="I295" s="126">
        <f t="shared" si="117"/>
        <v>0</v>
      </c>
      <c r="J295" s="267"/>
      <c r="K295" s="119"/>
      <c r="L295" s="115">
        <f t="shared" si="118"/>
        <v>0</v>
      </c>
      <c r="M295" s="243"/>
      <c r="N295" s="119"/>
      <c r="O295" s="126">
        <f t="shared" si="119"/>
        <v>0</v>
      </c>
      <c r="P295" s="296"/>
      <c r="Q295" s="182"/>
    </row>
    <row r="296" spans="1:17" s="19" customFormat="1" ht="36.75" hidden="1" thickTop="1" x14ac:dyDescent="0.25">
      <c r="A296" s="116" t="s">
        <v>296</v>
      </c>
      <c r="B296" s="104" t="s">
        <v>297</v>
      </c>
      <c r="C296" s="207">
        <f t="shared" si="95"/>
        <v>0</v>
      </c>
      <c r="D296" s="268"/>
      <c r="E296" s="180"/>
      <c r="F296" s="175">
        <f t="shared" si="116"/>
        <v>0</v>
      </c>
      <c r="G296" s="234"/>
      <c r="H296" s="80"/>
      <c r="I296" s="123">
        <f t="shared" si="117"/>
        <v>0</v>
      </c>
      <c r="J296" s="248"/>
      <c r="K296" s="80"/>
      <c r="L296" s="175">
        <f t="shared" si="118"/>
        <v>0</v>
      </c>
      <c r="M296" s="234"/>
      <c r="N296" s="80"/>
      <c r="O296" s="123">
        <f t="shared" si="119"/>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7pUZ6MkJNYmli0EUqeyQS9IkVzYZt6Z1QDimn7rrQqLoceM+EX/fctebOMP8x+oRWm2acLFvTJBwh4Aonjy0pA==" saltValue="ycpSZsIKo8neaQi9K9fwyA==" spinCount="100000" sheet="1" objects="1" scenarios="1" formatCells="0" formatColumns="0" formatRows="0"/>
  <autoFilter ref="A18:P296">
    <filterColumn colId="2">
      <filters blank="1">
        <filter val="1 074"/>
        <filter val="1 542"/>
        <filter val="10 060"/>
        <filter val="11 602"/>
        <filter val="11 832"/>
        <filter val="12 906"/>
        <filter val="19 615"/>
        <filter val="217"/>
        <filter val="230"/>
        <filter val="6 709"/>
        <filter val="857"/>
      </filters>
    </filterColumn>
  </autoFilter>
  <mergeCells count="32">
    <mergeCell ref="A285:B285"/>
    <mergeCell ref="A286:B286"/>
    <mergeCell ref="I16:I17"/>
    <mergeCell ref="J16:J17"/>
    <mergeCell ref="K16:K17"/>
    <mergeCell ref="A15:A17"/>
    <mergeCell ref="B15:B17"/>
    <mergeCell ref="C15:O15"/>
    <mergeCell ref="C16:C17"/>
    <mergeCell ref="A1:O1"/>
    <mergeCell ref="A2:P2"/>
    <mergeCell ref="C3:P3"/>
    <mergeCell ref="C4:P4"/>
    <mergeCell ref="C5:P5"/>
    <mergeCell ref="C11:P11"/>
    <mergeCell ref="P16:P17"/>
    <mergeCell ref="L16:L17"/>
    <mergeCell ref="M16:M17"/>
    <mergeCell ref="N16:N17"/>
    <mergeCell ref="C12:P12"/>
    <mergeCell ref="D16:D17"/>
    <mergeCell ref="E16:E17"/>
    <mergeCell ref="F16:F17"/>
    <mergeCell ref="G16:G17"/>
    <mergeCell ref="H16:H17"/>
    <mergeCell ref="O16:O17"/>
    <mergeCell ref="C13:P13"/>
    <mergeCell ref="C6:P6"/>
    <mergeCell ref="C7:P7"/>
    <mergeCell ref="C8:P8"/>
    <mergeCell ref="C9:P9"/>
    <mergeCell ref="C10:P10"/>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&amp;R&amp;"Times New Roman,Regular"&amp;9 71.pielikums Jūrmalas pilsētas domes
2017.gada 9.jūnija saistošajiem noteikumiem Nr.21
(protokols Nr.10, 2.punkts)</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3"/>
  <sheetViews>
    <sheetView showGridLines="0" view="pageLayout" zoomScaleNormal="100" workbookViewId="0">
      <selection activeCell="S3" sqref="S3"/>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1033</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1032</v>
      </c>
      <c r="D3" s="1318"/>
      <c r="E3" s="1318"/>
      <c r="F3" s="1318"/>
      <c r="G3" s="1318"/>
      <c r="H3" s="1318"/>
      <c r="I3" s="1318"/>
      <c r="J3" s="1318"/>
      <c r="K3" s="1318"/>
      <c r="L3" s="1318"/>
      <c r="M3" s="1318"/>
      <c r="N3" s="1318"/>
      <c r="O3" s="1318"/>
      <c r="P3" s="1319"/>
      <c r="Q3" s="297"/>
    </row>
    <row r="4" spans="1:17" ht="12.75" customHeight="1" x14ac:dyDescent="0.25">
      <c r="A4" s="4" t="s">
        <v>1</v>
      </c>
      <c r="B4" s="5"/>
      <c r="C4" s="1318" t="s">
        <v>1031</v>
      </c>
      <c r="D4" s="1318"/>
      <c r="E4" s="1318"/>
      <c r="F4" s="1318"/>
      <c r="G4" s="1318"/>
      <c r="H4" s="1318"/>
      <c r="I4" s="1318"/>
      <c r="J4" s="1318"/>
      <c r="K4" s="1318"/>
      <c r="L4" s="1318"/>
      <c r="M4" s="1318"/>
      <c r="N4" s="1318"/>
      <c r="O4" s="1318"/>
      <c r="P4" s="1319"/>
      <c r="Q4" s="297"/>
    </row>
    <row r="5" spans="1:17" ht="12.75" customHeight="1" x14ac:dyDescent="0.25">
      <c r="A5" s="2" t="s">
        <v>2</v>
      </c>
      <c r="B5" s="3"/>
      <c r="C5" s="1293" t="s">
        <v>1030</v>
      </c>
      <c r="D5" s="1293"/>
      <c r="E5" s="1293"/>
      <c r="F5" s="1293"/>
      <c r="G5" s="1293"/>
      <c r="H5" s="1293"/>
      <c r="I5" s="1293"/>
      <c r="J5" s="1293"/>
      <c r="K5" s="1293"/>
      <c r="L5" s="1293"/>
      <c r="M5" s="1293"/>
      <c r="N5" s="1293"/>
      <c r="O5" s="1293"/>
      <c r="P5" s="1294"/>
      <c r="Q5" s="297"/>
    </row>
    <row r="6" spans="1:17" ht="12.75" customHeight="1" x14ac:dyDescent="0.25">
      <c r="A6" s="2" t="s">
        <v>3</v>
      </c>
      <c r="B6" s="3"/>
      <c r="C6" s="1293" t="s">
        <v>505</v>
      </c>
      <c r="D6" s="1293"/>
      <c r="E6" s="1293"/>
      <c r="F6" s="1293"/>
      <c r="G6" s="1293"/>
      <c r="H6" s="1293"/>
      <c r="I6" s="1293"/>
      <c r="J6" s="1293"/>
      <c r="K6" s="1293"/>
      <c r="L6" s="1293"/>
      <c r="M6" s="1293"/>
      <c r="N6" s="1293"/>
      <c r="O6" s="1293"/>
      <c r="P6" s="1294"/>
      <c r="Q6" s="297"/>
    </row>
    <row r="7" spans="1:17" x14ac:dyDescent="0.25">
      <c r="A7" s="2" t="s">
        <v>4</v>
      </c>
      <c r="B7" s="3"/>
      <c r="C7" s="1318" t="s">
        <v>1029</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1028</v>
      </c>
      <c r="D9" s="1293"/>
      <c r="E9" s="1293"/>
      <c r="F9" s="1293"/>
      <c r="G9" s="1293"/>
      <c r="H9" s="1293"/>
      <c r="I9" s="1293"/>
      <c r="J9" s="1293"/>
      <c r="K9" s="1293"/>
      <c r="L9" s="1293"/>
      <c r="M9" s="1293"/>
      <c r="N9" s="1293"/>
      <c r="O9" s="1293"/>
      <c r="P9" s="1294"/>
      <c r="Q9" s="297"/>
    </row>
    <row r="10" spans="1:17" ht="12.75" customHeight="1" x14ac:dyDescent="0.25">
      <c r="A10" s="2"/>
      <c r="B10" s="3" t="s">
        <v>7</v>
      </c>
      <c r="C10" s="1293" t="s">
        <v>1027</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293"/>
      <c r="D11" s="1293"/>
      <c r="E11" s="1293"/>
      <c r="F11" s="1293"/>
      <c r="G11" s="1293"/>
      <c r="H11" s="1293"/>
      <c r="I11" s="1293"/>
      <c r="J11" s="1293"/>
      <c r="K11" s="1293"/>
      <c r="L11" s="1293"/>
      <c r="M11" s="1293"/>
      <c r="N11" s="1293"/>
      <c r="O11" s="1293"/>
      <c r="P11" s="1294"/>
      <c r="Q11" s="297"/>
    </row>
    <row r="12" spans="1:17" ht="12.75" customHeight="1" x14ac:dyDescent="0.25">
      <c r="A12" s="2"/>
      <c r="B12" s="3" t="s">
        <v>9</v>
      </c>
      <c r="C12" s="1293" t="s">
        <v>1026</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591682</v>
      </c>
      <c r="D20" s="128">
        <f>SUM(D21,D24,D25,D41,D42)</f>
        <v>422729</v>
      </c>
      <c r="E20" s="269">
        <f>SUM(E21,E24,E25,E41,E42)</f>
        <v>0</v>
      </c>
      <c r="F20" s="888">
        <f>SUM(F21,F24,F25,F41,F42)</f>
        <v>422729</v>
      </c>
      <c r="G20" s="210">
        <f>SUM(G21,G24,G42)</f>
        <v>162320</v>
      </c>
      <c r="H20" s="269">
        <f>SUM(H21,H24,H42)</f>
        <v>0</v>
      </c>
      <c r="I20" s="888">
        <f>SUM(I21,I24,I42)</f>
        <v>162320</v>
      </c>
      <c r="J20" s="128">
        <f>SUM(J21,J26,J42)</f>
        <v>3799</v>
      </c>
      <c r="K20" s="22">
        <f>SUM(K21,K26,K42)</f>
        <v>2834</v>
      </c>
      <c r="L20" s="161">
        <f>SUM(L21,L26,L42)</f>
        <v>6633</v>
      </c>
      <c r="M20" s="210">
        <f>SUM(M21,M44)</f>
        <v>0</v>
      </c>
      <c r="N20" s="22">
        <f>SUM(N21,N44)</f>
        <v>0</v>
      </c>
      <c r="O20" s="269">
        <f>SUM(O21,O44)</f>
        <v>0</v>
      </c>
      <c r="P20" s="302"/>
      <c r="Q20" s="182"/>
    </row>
    <row r="21" spans="1:17" ht="12.75" thickTop="1" x14ac:dyDescent="0.25">
      <c r="A21" s="23"/>
      <c r="B21" s="24" t="s">
        <v>21</v>
      </c>
      <c r="C21" s="184">
        <f>SUM(F21,I21,L21,O21)</f>
        <v>1387</v>
      </c>
      <c r="D21" s="129">
        <f t="shared" ref="D21:O21" si="0">SUM(D22:D23)</f>
        <v>0</v>
      </c>
      <c r="E21" s="270">
        <f t="shared" si="0"/>
        <v>0</v>
      </c>
      <c r="F21" s="902">
        <f t="shared" si="0"/>
        <v>0</v>
      </c>
      <c r="G21" s="211">
        <f t="shared" si="0"/>
        <v>0</v>
      </c>
      <c r="H21" s="270">
        <f t="shared" si="0"/>
        <v>0</v>
      </c>
      <c r="I21" s="902">
        <f t="shared" si="0"/>
        <v>0</v>
      </c>
      <c r="J21" s="129">
        <f t="shared" si="0"/>
        <v>1387</v>
      </c>
      <c r="K21" s="25">
        <f t="shared" si="0"/>
        <v>0</v>
      </c>
      <c r="L21" s="162">
        <f t="shared" si="0"/>
        <v>1387</v>
      </c>
      <c r="M21" s="211">
        <f t="shared" si="0"/>
        <v>0</v>
      </c>
      <c r="N21" s="25">
        <f t="shared" si="0"/>
        <v>0</v>
      </c>
      <c r="O21" s="270">
        <f t="shared" si="0"/>
        <v>0</v>
      </c>
      <c r="P21" s="303"/>
      <c r="Q21" s="297"/>
    </row>
    <row r="22" spans="1:17"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x14ac:dyDescent="0.25">
      <c r="A23" s="29"/>
      <c r="B23" s="30" t="s">
        <v>23</v>
      </c>
      <c r="C23" s="186">
        <f>SUM(F23,I23,L23,O23)</f>
        <v>1387</v>
      </c>
      <c r="D23" s="246"/>
      <c r="E23" s="696"/>
      <c r="F23" s="904">
        <f>D23+E23</f>
        <v>0</v>
      </c>
      <c r="G23" s="213"/>
      <c r="H23" s="696"/>
      <c r="I23" s="904">
        <f>G23+H23</f>
        <v>0</v>
      </c>
      <c r="J23" s="246">
        <v>1387</v>
      </c>
      <c r="K23" s="31"/>
      <c r="L23" s="326">
        <f>J23+K23</f>
        <v>1387</v>
      </c>
      <c r="M23" s="213"/>
      <c r="N23" s="31"/>
      <c r="O23" s="146">
        <f>M23+N23</f>
        <v>0</v>
      </c>
      <c r="P23" s="368"/>
      <c r="Q23" s="297"/>
    </row>
    <row r="24" spans="1:17" s="19" customFormat="1" ht="24.75" thickBot="1" x14ac:dyDescent="0.3">
      <c r="A24" s="32">
        <v>19300</v>
      </c>
      <c r="B24" s="32" t="s">
        <v>24</v>
      </c>
      <c r="C24" s="187">
        <f>SUM(F24,I24)</f>
        <v>585049</v>
      </c>
      <c r="D24" s="247">
        <v>422729</v>
      </c>
      <c r="E24" s="697"/>
      <c r="F24" s="889">
        <f>D24+E24</f>
        <v>422729</v>
      </c>
      <c r="G24" s="214">
        <v>162320</v>
      </c>
      <c r="H24" s="697"/>
      <c r="I24" s="889">
        <f>G24+H24</f>
        <v>162320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thickTop="1" x14ac:dyDescent="0.25">
      <c r="A26" s="35">
        <v>21300</v>
      </c>
      <c r="B26" s="35" t="s">
        <v>27</v>
      </c>
      <c r="C26" s="188">
        <f t="shared" ref="C26:C40" si="1">SUM(L26)</f>
        <v>5186</v>
      </c>
      <c r="D26" s="249" t="s">
        <v>25</v>
      </c>
      <c r="E26" s="122" t="s">
        <v>25</v>
      </c>
      <c r="F26" s="890" t="s">
        <v>25</v>
      </c>
      <c r="G26" s="215" t="s">
        <v>25</v>
      </c>
      <c r="H26" s="122" t="s">
        <v>25</v>
      </c>
      <c r="I26" s="890" t="s">
        <v>25</v>
      </c>
      <c r="J26" s="130">
        <f>SUM(J27,J31,J33,J36)</f>
        <v>2412</v>
      </c>
      <c r="K26" s="38">
        <f>SUM(K27,K31,K33,K36)</f>
        <v>2774</v>
      </c>
      <c r="L26" s="175">
        <f>SUM(L27,L31,L33,L36)</f>
        <v>5186</v>
      </c>
      <c r="M26" s="280" t="s">
        <v>25</v>
      </c>
      <c r="N26" s="122" t="s">
        <v>25</v>
      </c>
      <c r="O26" s="122" t="s">
        <v>25</v>
      </c>
      <c r="P26" s="304"/>
      <c r="Q26" s="182"/>
    </row>
    <row r="27" spans="1:17" s="19" customFormat="1" ht="24" hidden="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idden="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idden="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 hidden="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36" hidden="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 hidden="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x14ac:dyDescent="0.25">
      <c r="A33" s="39">
        <v>21380</v>
      </c>
      <c r="B33" s="35" t="s">
        <v>34</v>
      </c>
      <c r="C33" s="188">
        <f t="shared" si="1"/>
        <v>5186</v>
      </c>
      <c r="D33" s="249" t="s">
        <v>25</v>
      </c>
      <c r="E33" s="122" t="s">
        <v>25</v>
      </c>
      <c r="F33" s="890" t="s">
        <v>25</v>
      </c>
      <c r="G33" s="215" t="s">
        <v>25</v>
      </c>
      <c r="H33" s="122" t="s">
        <v>25</v>
      </c>
      <c r="I33" s="890" t="s">
        <v>25</v>
      </c>
      <c r="J33" s="249">
        <f>SUM(J34:J35)</f>
        <v>2412</v>
      </c>
      <c r="K33" s="38">
        <f>SUM(K34:K35)</f>
        <v>2774</v>
      </c>
      <c r="L33" s="175">
        <f>SUM(L34:L35)</f>
        <v>5186</v>
      </c>
      <c r="M33" s="280" t="s">
        <v>25</v>
      </c>
      <c r="N33" s="122" t="s">
        <v>25</v>
      </c>
      <c r="O33" s="122" t="s">
        <v>25</v>
      </c>
      <c r="P33" s="304"/>
      <c r="Q33" s="182"/>
    </row>
    <row r="34" spans="1:17" ht="72" x14ac:dyDescent="0.25">
      <c r="A34" s="27">
        <v>21381</v>
      </c>
      <c r="B34" s="40" t="s">
        <v>35</v>
      </c>
      <c r="C34" s="954">
        <f t="shared" si="1"/>
        <v>5186</v>
      </c>
      <c r="D34" s="250" t="s">
        <v>25</v>
      </c>
      <c r="E34" s="148" t="s">
        <v>25</v>
      </c>
      <c r="F34" s="1277" t="s">
        <v>25</v>
      </c>
      <c r="G34" s="216" t="s">
        <v>25</v>
      </c>
      <c r="H34" s="148" t="s">
        <v>25</v>
      </c>
      <c r="I34" s="1277" t="s">
        <v>25</v>
      </c>
      <c r="J34" s="564">
        <v>2412</v>
      </c>
      <c r="K34" s="320">
        <v>2774</v>
      </c>
      <c r="L34" s="173">
        <f>J34+K34</f>
        <v>5186</v>
      </c>
      <c r="M34" s="281" t="s">
        <v>25</v>
      </c>
      <c r="N34" s="148" t="s">
        <v>25</v>
      </c>
      <c r="O34" s="1276" t="s">
        <v>25</v>
      </c>
      <c r="P34" s="649" t="s">
        <v>1025</v>
      </c>
      <c r="Q34" s="297"/>
    </row>
    <row r="35" spans="1:17" ht="24" hidden="1" x14ac:dyDescent="0.25">
      <c r="A35" s="30">
        <v>21383</v>
      </c>
      <c r="B35" s="43" t="s">
        <v>36</v>
      </c>
      <c r="C35" s="195">
        <f t="shared" si="1"/>
        <v>0</v>
      </c>
      <c r="D35" s="251" t="s">
        <v>25</v>
      </c>
      <c r="E35" s="44" t="s">
        <v>25</v>
      </c>
      <c r="F35" s="260" t="s">
        <v>25</v>
      </c>
      <c r="G35" s="217" t="s">
        <v>25</v>
      </c>
      <c r="H35" s="44" t="s">
        <v>25</v>
      </c>
      <c r="I35" s="273" t="s">
        <v>25</v>
      </c>
      <c r="J35" s="565"/>
      <c r="K35" s="321"/>
      <c r="L35" s="174">
        <f>J35+K35</f>
        <v>0</v>
      </c>
      <c r="M35" s="282" t="s">
        <v>25</v>
      </c>
      <c r="N35" s="149" t="s">
        <v>25</v>
      </c>
      <c r="O35" s="273" t="s">
        <v>25</v>
      </c>
      <c r="P35" s="306"/>
      <c r="Q35" s="297"/>
    </row>
    <row r="36" spans="1:17" s="19" customFormat="1" ht="24" hidden="1" x14ac:dyDescent="0.25">
      <c r="A36" s="39">
        <v>21390</v>
      </c>
      <c r="B36" s="35" t="s">
        <v>37</v>
      </c>
      <c r="C36" s="188">
        <f t="shared" si="1"/>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1275"/>
      <c r="Q36" s="182"/>
    </row>
    <row r="37" spans="1:17" ht="24" hidden="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idden="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idden="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 hidden="1" x14ac:dyDescent="0.25">
      <c r="A40" s="30">
        <v>21399</v>
      </c>
      <c r="B40" s="43" t="s">
        <v>41</v>
      </c>
      <c r="C40" s="190">
        <f t="shared" si="1"/>
        <v>0</v>
      </c>
      <c r="D40" s="251" t="s">
        <v>25</v>
      </c>
      <c r="E40" s="44" t="s">
        <v>25</v>
      </c>
      <c r="F40" s="166" t="s">
        <v>25</v>
      </c>
      <c r="G40" s="217" t="s">
        <v>25</v>
      </c>
      <c r="H40" s="44" t="s">
        <v>25</v>
      </c>
      <c r="I40" s="149" t="s">
        <v>25</v>
      </c>
      <c r="J40" s="565"/>
      <c r="K40" s="321"/>
      <c r="L40" s="95">
        <f>J40+K40</f>
        <v>0</v>
      </c>
      <c r="M40" s="282" t="s">
        <v>25</v>
      </c>
      <c r="N40" s="149" t="s">
        <v>25</v>
      </c>
      <c r="O40" s="149" t="s">
        <v>25</v>
      </c>
      <c r="P40" s="1275"/>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x14ac:dyDescent="0.25">
      <c r="A42" s="50">
        <v>21490</v>
      </c>
      <c r="B42" s="51" t="s">
        <v>43</v>
      </c>
      <c r="C42" s="192">
        <f>SUM(F42,I42,L42)</f>
        <v>60</v>
      </c>
      <c r="D42" s="254">
        <f t="shared" ref="D42:L42" si="2">D43</f>
        <v>0</v>
      </c>
      <c r="E42" s="271">
        <f t="shared" si="2"/>
        <v>0</v>
      </c>
      <c r="F42" s="906">
        <f t="shared" si="2"/>
        <v>0</v>
      </c>
      <c r="G42" s="219">
        <f t="shared" si="2"/>
        <v>0</v>
      </c>
      <c r="H42" s="271">
        <f t="shared" si="2"/>
        <v>0</v>
      </c>
      <c r="I42" s="906">
        <f t="shared" si="2"/>
        <v>0</v>
      </c>
      <c r="J42" s="254">
        <f t="shared" si="2"/>
        <v>0</v>
      </c>
      <c r="K42" s="52">
        <f t="shared" si="2"/>
        <v>60</v>
      </c>
      <c r="L42" s="255">
        <f t="shared" si="2"/>
        <v>60</v>
      </c>
      <c r="M42" s="280" t="s">
        <v>25</v>
      </c>
      <c r="N42" s="122" t="s">
        <v>25</v>
      </c>
      <c r="O42" s="122" t="s">
        <v>25</v>
      </c>
      <c r="P42" s="304"/>
      <c r="Q42" s="182"/>
    </row>
    <row r="43" spans="1:17" s="19" customFormat="1" ht="36" x14ac:dyDescent="0.25">
      <c r="A43" s="30">
        <v>21499</v>
      </c>
      <c r="B43" s="43" t="s">
        <v>44</v>
      </c>
      <c r="C43" s="193">
        <f>SUM(F43,I43,L43)</f>
        <v>60</v>
      </c>
      <c r="D43" s="256"/>
      <c r="E43" s="712"/>
      <c r="F43" s="911">
        <f>D43+E43</f>
        <v>0</v>
      </c>
      <c r="G43" s="220"/>
      <c r="H43" s="703"/>
      <c r="I43" s="911">
        <f>G43+H43</f>
        <v>0</v>
      </c>
      <c r="J43" s="263"/>
      <c r="K43" s="42">
        <v>60</v>
      </c>
      <c r="L43" s="330">
        <f>J43+K43</f>
        <v>60</v>
      </c>
      <c r="M43" s="283" t="s">
        <v>25</v>
      </c>
      <c r="N43" s="150" t="s">
        <v>25</v>
      </c>
      <c r="O43" s="150" t="s">
        <v>25</v>
      </c>
      <c r="P43" s="1275" t="s">
        <v>1024</v>
      </c>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 hidden="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 hidden="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591682</v>
      </c>
      <c r="D49" s="134">
        <f t="shared" ref="D49:O49" si="4">SUM(D50,D281)</f>
        <v>422729</v>
      </c>
      <c r="E49" s="117">
        <f t="shared" si="4"/>
        <v>0</v>
      </c>
      <c r="F49" s="894">
        <f t="shared" si="4"/>
        <v>422729</v>
      </c>
      <c r="G49" s="224">
        <f t="shared" si="4"/>
        <v>162320</v>
      </c>
      <c r="H49" s="117">
        <f t="shared" si="4"/>
        <v>0</v>
      </c>
      <c r="I49" s="894">
        <f t="shared" si="4"/>
        <v>162320</v>
      </c>
      <c r="J49" s="134">
        <f t="shared" si="4"/>
        <v>3799</v>
      </c>
      <c r="K49" s="64">
        <f t="shared" si="4"/>
        <v>2834</v>
      </c>
      <c r="L49" s="169">
        <f t="shared" si="4"/>
        <v>6633</v>
      </c>
      <c r="M49" s="224">
        <f t="shared" si="4"/>
        <v>0</v>
      </c>
      <c r="N49" s="64">
        <f t="shared" si="4"/>
        <v>0</v>
      </c>
      <c r="O49" s="117">
        <f t="shared" si="4"/>
        <v>0</v>
      </c>
      <c r="P49" s="310"/>
      <c r="Q49" s="182"/>
    </row>
    <row r="50" spans="1:17" s="19" customFormat="1" ht="36.75" thickTop="1" x14ac:dyDescent="0.25">
      <c r="A50" s="65"/>
      <c r="B50" s="66" t="s">
        <v>50</v>
      </c>
      <c r="C50" s="198">
        <f t="shared" si="3"/>
        <v>591682</v>
      </c>
      <c r="D50" s="135">
        <f t="shared" ref="D50:O50" si="5">SUM(D51,D193)</f>
        <v>422729</v>
      </c>
      <c r="E50" s="274">
        <f t="shared" si="5"/>
        <v>0</v>
      </c>
      <c r="F50" s="895">
        <f t="shared" si="5"/>
        <v>422729</v>
      </c>
      <c r="G50" s="225">
        <f t="shared" si="5"/>
        <v>162320</v>
      </c>
      <c r="H50" s="274">
        <f t="shared" si="5"/>
        <v>0</v>
      </c>
      <c r="I50" s="895">
        <f t="shared" si="5"/>
        <v>162320</v>
      </c>
      <c r="J50" s="135">
        <f t="shared" si="5"/>
        <v>3799</v>
      </c>
      <c r="K50" s="67">
        <f t="shared" si="5"/>
        <v>2834</v>
      </c>
      <c r="L50" s="170">
        <f t="shared" si="5"/>
        <v>6633</v>
      </c>
      <c r="M50" s="225">
        <f t="shared" si="5"/>
        <v>0</v>
      </c>
      <c r="N50" s="67">
        <f t="shared" si="5"/>
        <v>0</v>
      </c>
      <c r="O50" s="274">
        <f t="shared" si="5"/>
        <v>0</v>
      </c>
      <c r="P50" s="311"/>
      <c r="Q50" s="182"/>
    </row>
    <row r="51" spans="1:17" s="19" customFormat="1" ht="24" x14ac:dyDescent="0.25">
      <c r="A51" s="68"/>
      <c r="B51" s="16" t="s">
        <v>51</v>
      </c>
      <c r="C51" s="199">
        <f t="shared" si="3"/>
        <v>589182</v>
      </c>
      <c r="D51" s="136">
        <f t="shared" ref="D51:O51" si="6">SUM(D52,D74,D172,D186)</f>
        <v>421729</v>
      </c>
      <c r="E51" s="275">
        <f t="shared" si="6"/>
        <v>500</v>
      </c>
      <c r="F51" s="896">
        <f t="shared" si="6"/>
        <v>422229</v>
      </c>
      <c r="G51" s="226">
        <f t="shared" si="6"/>
        <v>160320</v>
      </c>
      <c r="H51" s="275">
        <f t="shared" si="6"/>
        <v>0</v>
      </c>
      <c r="I51" s="896">
        <f t="shared" si="6"/>
        <v>160320</v>
      </c>
      <c r="J51" s="136">
        <f t="shared" si="6"/>
        <v>3799</v>
      </c>
      <c r="K51" s="69">
        <f t="shared" si="6"/>
        <v>2834</v>
      </c>
      <c r="L51" s="171">
        <f t="shared" si="6"/>
        <v>6633</v>
      </c>
      <c r="M51" s="226">
        <f t="shared" si="6"/>
        <v>0</v>
      </c>
      <c r="N51" s="69">
        <f t="shared" si="6"/>
        <v>0</v>
      </c>
      <c r="O51" s="275">
        <f t="shared" si="6"/>
        <v>0</v>
      </c>
      <c r="P51" s="312"/>
      <c r="Q51" s="182"/>
    </row>
    <row r="52" spans="1:17" s="19" customFormat="1" x14ac:dyDescent="0.25">
      <c r="A52" s="70">
        <v>1000</v>
      </c>
      <c r="B52" s="70" t="s">
        <v>52</v>
      </c>
      <c r="C52" s="200">
        <f t="shared" si="3"/>
        <v>452601</v>
      </c>
      <c r="D52" s="137">
        <f t="shared" ref="D52:O52" si="7">SUM(D53,D66)</f>
        <v>293363</v>
      </c>
      <c r="E52" s="125">
        <f t="shared" si="7"/>
        <v>0</v>
      </c>
      <c r="F52" s="897">
        <f t="shared" si="7"/>
        <v>293363</v>
      </c>
      <c r="G52" s="227">
        <f t="shared" si="7"/>
        <v>159238</v>
      </c>
      <c r="H52" s="125">
        <f t="shared" si="7"/>
        <v>0</v>
      </c>
      <c r="I52" s="897">
        <f t="shared" si="7"/>
        <v>159238</v>
      </c>
      <c r="J52" s="137">
        <f t="shared" si="7"/>
        <v>0</v>
      </c>
      <c r="K52" s="71">
        <f t="shared" si="7"/>
        <v>0</v>
      </c>
      <c r="L52" s="172">
        <f t="shared" si="7"/>
        <v>0</v>
      </c>
      <c r="M52" s="227">
        <f t="shared" si="7"/>
        <v>0</v>
      </c>
      <c r="N52" s="71">
        <f t="shared" si="7"/>
        <v>0</v>
      </c>
      <c r="O52" s="125">
        <f t="shared" si="7"/>
        <v>0</v>
      </c>
      <c r="P52" s="313"/>
      <c r="Q52" s="182"/>
    </row>
    <row r="53" spans="1:17" x14ac:dyDescent="0.25">
      <c r="A53" s="35">
        <v>1100</v>
      </c>
      <c r="B53" s="72" t="s">
        <v>53</v>
      </c>
      <c r="C53" s="188">
        <f t="shared" si="3"/>
        <v>343046</v>
      </c>
      <c r="D53" s="130">
        <f t="shared" ref="D53:O53" si="8">SUM(D54,D57,D65)</f>
        <v>214862</v>
      </c>
      <c r="E53" s="123">
        <f t="shared" si="8"/>
        <v>0</v>
      </c>
      <c r="F53" s="898">
        <f t="shared" si="8"/>
        <v>214862</v>
      </c>
      <c r="G53" s="228">
        <f t="shared" si="8"/>
        <v>128184</v>
      </c>
      <c r="H53" s="123">
        <f t="shared" si="8"/>
        <v>0</v>
      </c>
      <c r="I53" s="898">
        <f t="shared" si="8"/>
        <v>128184</v>
      </c>
      <c r="J53" s="130">
        <f t="shared" si="8"/>
        <v>0</v>
      </c>
      <c r="K53" s="38">
        <f t="shared" si="8"/>
        <v>0</v>
      </c>
      <c r="L53" s="175">
        <f t="shared" si="8"/>
        <v>0</v>
      </c>
      <c r="M53" s="228">
        <f t="shared" si="8"/>
        <v>0</v>
      </c>
      <c r="N53" s="38">
        <f t="shared" si="8"/>
        <v>0</v>
      </c>
      <c r="O53" s="123">
        <f t="shared" si="8"/>
        <v>0</v>
      </c>
      <c r="P53" s="314"/>
      <c r="Q53" s="297"/>
    </row>
    <row r="54" spans="1:17" x14ac:dyDescent="0.25">
      <c r="A54" s="73">
        <v>1110</v>
      </c>
      <c r="B54" s="58" t="s">
        <v>54</v>
      </c>
      <c r="C54" s="195">
        <f t="shared" si="3"/>
        <v>310149</v>
      </c>
      <c r="D54" s="86">
        <f t="shared" ref="D54:O54" si="9">SUM(D55:D56)</f>
        <v>187305</v>
      </c>
      <c r="E54" s="154">
        <f t="shared" si="9"/>
        <v>0</v>
      </c>
      <c r="F54" s="907">
        <f t="shared" si="9"/>
        <v>187305</v>
      </c>
      <c r="G54" s="229">
        <f t="shared" si="9"/>
        <v>122844</v>
      </c>
      <c r="H54" s="154">
        <f t="shared" si="9"/>
        <v>0</v>
      </c>
      <c r="I54" s="907">
        <f t="shared" si="9"/>
        <v>122844</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24" customHeight="1" x14ac:dyDescent="0.25">
      <c r="A56" s="30">
        <v>1119</v>
      </c>
      <c r="B56" s="43" t="s">
        <v>56</v>
      </c>
      <c r="C56" s="190">
        <f t="shared" si="3"/>
        <v>310149</v>
      </c>
      <c r="D56" s="264">
        <v>187305</v>
      </c>
      <c r="E56" s="705"/>
      <c r="F56" s="899">
        <f>D56+E56</f>
        <v>187305</v>
      </c>
      <c r="G56" s="230">
        <v>122844</v>
      </c>
      <c r="H56" s="705"/>
      <c r="I56" s="899">
        <f>G56+H56</f>
        <v>122844</v>
      </c>
      <c r="J56" s="264"/>
      <c r="K56" s="45"/>
      <c r="L56" s="95">
        <f>J56+K56</f>
        <v>0</v>
      </c>
      <c r="M56" s="230"/>
      <c r="N56" s="45"/>
      <c r="O56" s="91">
        <f>M56+N56</f>
        <v>0</v>
      </c>
      <c r="P56" s="291"/>
      <c r="Q56" s="297"/>
    </row>
    <row r="57" spans="1:17" ht="23.25" customHeight="1" x14ac:dyDescent="0.25">
      <c r="A57" s="75">
        <v>1140</v>
      </c>
      <c r="B57" s="43" t="s">
        <v>57</v>
      </c>
      <c r="C57" s="190">
        <f t="shared" si="3"/>
        <v>31197</v>
      </c>
      <c r="D57" s="132">
        <f t="shared" ref="D57:O57" si="10">SUM(D58:D64)</f>
        <v>25857</v>
      </c>
      <c r="E57" s="91">
        <f t="shared" si="10"/>
        <v>0</v>
      </c>
      <c r="F57" s="899">
        <f t="shared" si="10"/>
        <v>25857</v>
      </c>
      <c r="G57" s="231">
        <f t="shared" si="10"/>
        <v>5340</v>
      </c>
      <c r="H57" s="91">
        <f t="shared" si="10"/>
        <v>0</v>
      </c>
      <c r="I57" s="899">
        <f t="shared" si="10"/>
        <v>5340</v>
      </c>
      <c r="J57" s="132">
        <f t="shared" si="10"/>
        <v>0</v>
      </c>
      <c r="K57" s="76">
        <f t="shared" si="10"/>
        <v>0</v>
      </c>
      <c r="L57" s="95">
        <f t="shared" si="10"/>
        <v>0</v>
      </c>
      <c r="M57" s="231">
        <f t="shared" si="10"/>
        <v>0</v>
      </c>
      <c r="N57" s="76">
        <f t="shared" si="10"/>
        <v>0</v>
      </c>
      <c r="O57" s="91">
        <f t="shared" si="10"/>
        <v>0</v>
      </c>
      <c r="P57" s="291"/>
      <c r="Q57" s="297"/>
    </row>
    <row r="58" spans="1:17" x14ac:dyDescent="0.25">
      <c r="A58" s="30">
        <v>1141</v>
      </c>
      <c r="B58" s="43" t="s">
        <v>58</v>
      </c>
      <c r="C58" s="190">
        <f t="shared" si="3"/>
        <v>3709</v>
      </c>
      <c r="D58" s="264">
        <v>3709</v>
      </c>
      <c r="E58" s="705"/>
      <c r="F58" s="899">
        <f t="shared" ref="F58:F65" si="11">D58+E58</f>
        <v>3709</v>
      </c>
      <c r="G58" s="230"/>
      <c r="H58" s="705"/>
      <c r="I58" s="899">
        <f t="shared" ref="I58:I65" si="12">G58+H58</f>
        <v>0</v>
      </c>
      <c r="J58" s="264"/>
      <c r="K58" s="45"/>
      <c r="L58" s="95">
        <f t="shared" ref="L58:L65" si="13">J58+K58</f>
        <v>0</v>
      </c>
      <c r="M58" s="230"/>
      <c r="N58" s="45"/>
      <c r="O58" s="91">
        <f t="shared" ref="O58:O65" si="14">M58+N58</f>
        <v>0</v>
      </c>
      <c r="P58" s="291"/>
      <c r="Q58" s="297"/>
    </row>
    <row r="59" spans="1:17" ht="24.75" customHeight="1" x14ac:dyDescent="0.25">
      <c r="A59" s="30">
        <v>1142</v>
      </c>
      <c r="B59" s="43" t="s">
        <v>59</v>
      </c>
      <c r="C59" s="190">
        <f t="shared" si="3"/>
        <v>976</v>
      </c>
      <c r="D59" s="264">
        <v>976</v>
      </c>
      <c r="E59" s="705"/>
      <c r="F59" s="899">
        <f t="shared" si="11"/>
        <v>976</v>
      </c>
      <c r="G59" s="230"/>
      <c r="H59" s="705"/>
      <c r="I59" s="899">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x14ac:dyDescent="0.25">
      <c r="A62" s="30">
        <v>1147</v>
      </c>
      <c r="B62" s="43" t="s">
        <v>62</v>
      </c>
      <c r="C62" s="190">
        <f t="shared" si="3"/>
        <v>3000</v>
      </c>
      <c r="D62" s="264">
        <v>3000</v>
      </c>
      <c r="E62" s="705"/>
      <c r="F62" s="899">
        <f t="shared" si="11"/>
        <v>3000</v>
      </c>
      <c r="G62" s="230"/>
      <c r="H62" s="705"/>
      <c r="I62" s="899">
        <f t="shared" si="12"/>
        <v>0</v>
      </c>
      <c r="J62" s="264"/>
      <c r="K62" s="45"/>
      <c r="L62" s="95">
        <f t="shared" si="13"/>
        <v>0</v>
      </c>
      <c r="M62" s="230"/>
      <c r="N62" s="45"/>
      <c r="O62" s="91">
        <f t="shared" si="14"/>
        <v>0</v>
      </c>
      <c r="P62" s="291"/>
      <c r="Q62" s="297"/>
    </row>
    <row r="63" spans="1:17" x14ac:dyDescent="0.25">
      <c r="A63" s="30">
        <v>1148</v>
      </c>
      <c r="B63" s="43" t="s">
        <v>63</v>
      </c>
      <c r="C63" s="190">
        <f t="shared" si="3"/>
        <v>16033</v>
      </c>
      <c r="D63" s="264">
        <v>16033</v>
      </c>
      <c r="E63" s="705"/>
      <c r="F63" s="899">
        <f t="shared" si="11"/>
        <v>16033</v>
      </c>
      <c r="G63" s="230"/>
      <c r="H63" s="705"/>
      <c r="I63" s="899">
        <f t="shared" si="12"/>
        <v>0</v>
      </c>
      <c r="J63" s="264"/>
      <c r="K63" s="45"/>
      <c r="L63" s="95">
        <f t="shared" si="13"/>
        <v>0</v>
      </c>
      <c r="M63" s="230"/>
      <c r="N63" s="45"/>
      <c r="O63" s="91">
        <f t="shared" si="14"/>
        <v>0</v>
      </c>
      <c r="P63" s="291"/>
      <c r="Q63" s="297"/>
    </row>
    <row r="64" spans="1:17" ht="36" x14ac:dyDescent="0.25">
      <c r="A64" s="30">
        <v>1149</v>
      </c>
      <c r="B64" s="43" t="s">
        <v>64</v>
      </c>
      <c r="C64" s="190">
        <f t="shared" si="3"/>
        <v>7479</v>
      </c>
      <c r="D64" s="264">
        <v>2139</v>
      </c>
      <c r="E64" s="705"/>
      <c r="F64" s="899">
        <f t="shared" si="11"/>
        <v>2139</v>
      </c>
      <c r="G64" s="230">
        <v>5340</v>
      </c>
      <c r="H64" s="705"/>
      <c r="I64" s="899">
        <f t="shared" si="12"/>
        <v>5340</v>
      </c>
      <c r="J64" s="264"/>
      <c r="K64" s="45"/>
      <c r="L64" s="95">
        <f t="shared" si="13"/>
        <v>0</v>
      </c>
      <c r="M64" s="230"/>
      <c r="N64" s="45"/>
      <c r="O64" s="91">
        <f t="shared" si="14"/>
        <v>0</v>
      </c>
      <c r="P64" s="291"/>
      <c r="Q64" s="297"/>
    </row>
    <row r="65" spans="1:17" ht="36" x14ac:dyDescent="0.25">
      <c r="A65" s="73">
        <v>1150</v>
      </c>
      <c r="B65" s="58" t="s">
        <v>65</v>
      </c>
      <c r="C65" s="195">
        <f t="shared" si="3"/>
        <v>1700</v>
      </c>
      <c r="D65" s="261">
        <v>1700</v>
      </c>
      <c r="E65" s="707"/>
      <c r="F65" s="907">
        <f t="shared" si="11"/>
        <v>1700</v>
      </c>
      <c r="G65" s="232"/>
      <c r="H65" s="707"/>
      <c r="I65" s="907">
        <f t="shared" si="12"/>
        <v>0</v>
      </c>
      <c r="J65" s="261"/>
      <c r="K65" s="77"/>
      <c r="L65" s="174">
        <f t="shared" si="13"/>
        <v>0</v>
      </c>
      <c r="M65" s="232"/>
      <c r="N65" s="77"/>
      <c r="O65" s="154">
        <f t="shared" si="14"/>
        <v>0</v>
      </c>
      <c r="P65" s="292"/>
      <c r="Q65" s="297"/>
    </row>
    <row r="66" spans="1:17" ht="36" x14ac:dyDescent="0.25">
      <c r="A66" s="35">
        <v>1200</v>
      </c>
      <c r="B66" s="72" t="s">
        <v>66</v>
      </c>
      <c r="C66" s="188">
        <f t="shared" si="3"/>
        <v>109555</v>
      </c>
      <c r="D66" s="130">
        <f t="shared" ref="D66:O66" si="15">SUM(D67:D68)</f>
        <v>78501</v>
      </c>
      <c r="E66" s="123">
        <f t="shared" si="15"/>
        <v>0</v>
      </c>
      <c r="F66" s="898">
        <f t="shared" si="15"/>
        <v>78501</v>
      </c>
      <c r="G66" s="228">
        <f t="shared" si="15"/>
        <v>31054</v>
      </c>
      <c r="H66" s="123">
        <f t="shared" si="15"/>
        <v>0</v>
      </c>
      <c r="I66" s="898">
        <f t="shared" si="15"/>
        <v>31054</v>
      </c>
      <c r="J66" s="130">
        <f t="shared" si="15"/>
        <v>0</v>
      </c>
      <c r="K66" s="38">
        <f t="shared" si="15"/>
        <v>0</v>
      </c>
      <c r="L66" s="175">
        <f t="shared" si="15"/>
        <v>0</v>
      </c>
      <c r="M66" s="228">
        <f t="shared" si="15"/>
        <v>0</v>
      </c>
      <c r="N66" s="38">
        <f t="shared" si="15"/>
        <v>0</v>
      </c>
      <c r="O66" s="123">
        <f t="shared" si="15"/>
        <v>0</v>
      </c>
      <c r="P66" s="293"/>
      <c r="Q66" s="297"/>
    </row>
    <row r="67" spans="1:17" ht="24" x14ac:dyDescent="0.25">
      <c r="A67" s="1203">
        <v>1210</v>
      </c>
      <c r="B67" s="40" t="s">
        <v>67</v>
      </c>
      <c r="C67" s="189">
        <f t="shared" si="3"/>
        <v>84788</v>
      </c>
      <c r="D67" s="263">
        <v>54394</v>
      </c>
      <c r="E67" s="703"/>
      <c r="F67" s="900">
        <f>D67+E67</f>
        <v>54394</v>
      </c>
      <c r="G67" s="220">
        <v>30394</v>
      </c>
      <c r="H67" s="703"/>
      <c r="I67" s="900">
        <f>G67+H67</f>
        <v>30394</v>
      </c>
      <c r="J67" s="263"/>
      <c r="K67" s="42"/>
      <c r="L67" s="176">
        <f>J67+K67</f>
        <v>0</v>
      </c>
      <c r="M67" s="220"/>
      <c r="N67" s="42"/>
      <c r="O67" s="90">
        <f>M67+N67</f>
        <v>0</v>
      </c>
      <c r="P67" s="290"/>
      <c r="Q67" s="297"/>
    </row>
    <row r="68" spans="1:17" ht="24" x14ac:dyDescent="0.25">
      <c r="A68" s="75">
        <v>1220</v>
      </c>
      <c r="B68" s="43" t="s">
        <v>68</v>
      </c>
      <c r="C68" s="190">
        <f t="shared" si="3"/>
        <v>24767</v>
      </c>
      <c r="D68" s="132">
        <f t="shared" ref="D68:O68" si="16">SUM(D69:D73)</f>
        <v>24107</v>
      </c>
      <c r="E68" s="91">
        <f t="shared" si="16"/>
        <v>0</v>
      </c>
      <c r="F68" s="899">
        <f t="shared" si="16"/>
        <v>24107</v>
      </c>
      <c r="G68" s="231">
        <f t="shared" si="16"/>
        <v>660</v>
      </c>
      <c r="H68" s="91">
        <f t="shared" si="16"/>
        <v>0</v>
      </c>
      <c r="I68" s="899">
        <f t="shared" si="16"/>
        <v>660</v>
      </c>
      <c r="J68" s="132">
        <f t="shared" si="16"/>
        <v>0</v>
      </c>
      <c r="K68" s="76">
        <f t="shared" si="16"/>
        <v>0</v>
      </c>
      <c r="L68" s="95">
        <f t="shared" si="16"/>
        <v>0</v>
      </c>
      <c r="M68" s="231">
        <f t="shared" si="16"/>
        <v>0</v>
      </c>
      <c r="N68" s="76">
        <f t="shared" si="16"/>
        <v>0</v>
      </c>
      <c r="O68" s="91">
        <f t="shared" si="16"/>
        <v>0</v>
      </c>
      <c r="P68" s="291"/>
      <c r="Q68" s="297"/>
    </row>
    <row r="69" spans="1:17" ht="60" x14ac:dyDescent="0.25">
      <c r="A69" s="30">
        <v>1221</v>
      </c>
      <c r="B69" s="43" t="s">
        <v>69</v>
      </c>
      <c r="C69" s="190">
        <f t="shared" si="3"/>
        <v>14734</v>
      </c>
      <c r="D69" s="264">
        <v>14074</v>
      </c>
      <c r="E69" s="705"/>
      <c r="F69" s="899">
        <f>D69+E69</f>
        <v>14074</v>
      </c>
      <c r="G69" s="230">
        <v>660</v>
      </c>
      <c r="H69" s="705"/>
      <c r="I69" s="899">
        <f>G69+H69</f>
        <v>660</v>
      </c>
      <c r="J69" s="264"/>
      <c r="K69" s="45"/>
      <c r="L69" s="95">
        <f>J69+K69</f>
        <v>0</v>
      </c>
      <c r="M69" s="230"/>
      <c r="N69" s="45"/>
      <c r="O69" s="91">
        <f>M69+N69</f>
        <v>0</v>
      </c>
      <c r="P69" s="291"/>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x14ac:dyDescent="0.25">
      <c r="A72" s="30">
        <v>1227</v>
      </c>
      <c r="B72" s="43" t="s">
        <v>72</v>
      </c>
      <c r="C72" s="190">
        <f t="shared" si="3"/>
        <v>9605</v>
      </c>
      <c r="D72" s="264">
        <v>9605</v>
      </c>
      <c r="E72" s="705"/>
      <c r="F72" s="899">
        <f>D72+E72</f>
        <v>9605</v>
      </c>
      <c r="G72" s="230"/>
      <c r="H72" s="705"/>
      <c r="I72" s="899">
        <f>G72+H72</f>
        <v>0</v>
      </c>
      <c r="J72" s="264"/>
      <c r="K72" s="45"/>
      <c r="L72" s="95">
        <f>J72+K72</f>
        <v>0</v>
      </c>
      <c r="M72" s="230"/>
      <c r="N72" s="45"/>
      <c r="O72" s="91">
        <f>M72+N72</f>
        <v>0</v>
      </c>
      <c r="P72" s="291"/>
      <c r="Q72" s="297"/>
    </row>
    <row r="73" spans="1:17" ht="60" x14ac:dyDescent="0.25">
      <c r="A73" s="30">
        <v>1228</v>
      </c>
      <c r="B73" s="43" t="s">
        <v>73</v>
      </c>
      <c r="C73" s="190">
        <f t="shared" si="3"/>
        <v>428</v>
      </c>
      <c r="D73" s="264">
        <v>428</v>
      </c>
      <c r="E73" s="705"/>
      <c r="F73" s="899">
        <f>D73+E73</f>
        <v>428</v>
      </c>
      <c r="G73" s="230"/>
      <c r="H73" s="705"/>
      <c r="I73" s="899">
        <f>G73+H73</f>
        <v>0</v>
      </c>
      <c r="J73" s="264"/>
      <c r="K73" s="45"/>
      <c r="L73" s="95">
        <f>J73+K73</f>
        <v>0</v>
      </c>
      <c r="M73" s="230"/>
      <c r="N73" s="45"/>
      <c r="O73" s="91">
        <f>M73+N73</f>
        <v>0</v>
      </c>
      <c r="P73" s="291"/>
      <c r="Q73" s="297"/>
    </row>
    <row r="74" spans="1:17" x14ac:dyDescent="0.25">
      <c r="A74" s="70">
        <v>2000</v>
      </c>
      <c r="B74" s="70" t="s">
        <v>74</v>
      </c>
      <c r="C74" s="200">
        <f t="shared" si="3"/>
        <v>136581</v>
      </c>
      <c r="D74" s="137">
        <f t="shared" ref="D74:O74" si="17">SUM(D75,D82,D129,D163,D164,D171)</f>
        <v>128366</v>
      </c>
      <c r="E74" s="125">
        <f t="shared" si="17"/>
        <v>500</v>
      </c>
      <c r="F74" s="897">
        <f t="shared" si="17"/>
        <v>128866</v>
      </c>
      <c r="G74" s="227">
        <f t="shared" si="17"/>
        <v>1082</v>
      </c>
      <c r="H74" s="125">
        <f t="shared" si="17"/>
        <v>0</v>
      </c>
      <c r="I74" s="897">
        <f t="shared" si="17"/>
        <v>1082</v>
      </c>
      <c r="J74" s="137">
        <f t="shared" si="17"/>
        <v>3799</v>
      </c>
      <c r="K74" s="71">
        <f t="shared" si="17"/>
        <v>2834</v>
      </c>
      <c r="L74" s="172">
        <f t="shared" si="17"/>
        <v>6633</v>
      </c>
      <c r="M74" s="227">
        <f t="shared" si="17"/>
        <v>0</v>
      </c>
      <c r="N74" s="71">
        <f t="shared" si="17"/>
        <v>0</v>
      </c>
      <c r="O74" s="125">
        <f t="shared" si="17"/>
        <v>0</v>
      </c>
      <c r="P74" s="313"/>
      <c r="Q74" s="297"/>
    </row>
    <row r="75" spans="1:17" ht="24" x14ac:dyDescent="0.25">
      <c r="A75" s="35">
        <v>2100</v>
      </c>
      <c r="B75" s="72" t="s">
        <v>75</v>
      </c>
      <c r="C75" s="188">
        <f t="shared" si="3"/>
        <v>189</v>
      </c>
      <c r="D75" s="130">
        <f t="shared" ref="D75:O75" si="18">SUM(D76,D79)</f>
        <v>0</v>
      </c>
      <c r="E75" s="123">
        <f t="shared" si="18"/>
        <v>0</v>
      </c>
      <c r="F75" s="898">
        <f t="shared" si="18"/>
        <v>0</v>
      </c>
      <c r="G75" s="228">
        <f t="shared" si="18"/>
        <v>0</v>
      </c>
      <c r="H75" s="123">
        <f t="shared" si="18"/>
        <v>0</v>
      </c>
      <c r="I75" s="898">
        <f t="shared" si="18"/>
        <v>0</v>
      </c>
      <c r="J75" s="130">
        <f t="shared" si="18"/>
        <v>189</v>
      </c>
      <c r="K75" s="38">
        <f t="shared" si="18"/>
        <v>0</v>
      </c>
      <c r="L75" s="175">
        <f t="shared" si="18"/>
        <v>189</v>
      </c>
      <c r="M75" s="228">
        <f t="shared" si="18"/>
        <v>0</v>
      </c>
      <c r="N75" s="38">
        <f t="shared" si="18"/>
        <v>0</v>
      </c>
      <c r="O75" s="123">
        <f t="shared" si="18"/>
        <v>0</v>
      </c>
      <c r="P75" s="293"/>
      <c r="Q75" s="297"/>
    </row>
    <row r="76" spans="1:17" ht="24" x14ac:dyDescent="0.25">
      <c r="A76" s="1203">
        <v>2110</v>
      </c>
      <c r="B76" s="40" t="s">
        <v>76</v>
      </c>
      <c r="C76" s="189">
        <f t="shared" si="3"/>
        <v>189</v>
      </c>
      <c r="D76" s="131">
        <f t="shared" ref="D76:O76" si="19">SUM(D77:D78)</f>
        <v>0</v>
      </c>
      <c r="E76" s="90">
        <f t="shared" si="19"/>
        <v>0</v>
      </c>
      <c r="F76" s="900">
        <f t="shared" si="19"/>
        <v>0</v>
      </c>
      <c r="G76" s="233">
        <f t="shared" si="19"/>
        <v>0</v>
      </c>
      <c r="H76" s="90">
        <f t="shared" si="19"/>
        <v>0</v>
      </c>
      <c r="I76" s="900">
        <f t="shared" si="19"/>
        <v>0</v>
      </c>
      <c r="J76" s="131">
        <f t="shared" si="19"/>
        <v>189</v>
      </c>
      <c r="K76" s="79">
        <f t="shared" si="19"/>
        <v>0</v>
      </c>
      <c r="L76" s="176">
        <f t="shared" si="19"/>
        <v>189</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x14ac:dyDescent="0.25">
      <c r="A78" s="30">
        <v>2112</v>
      </c>
      <c r="B78" s="43" t="s">
        <v>78</v>
      </c>
      <c r="C78" s="190">
        <f t="shared" si="3"/>
        <v>189</v>
      </c>
      <c r="D78" s="264"/>
      <c r="E78" s="705"/>
      <c r="F78" s="899">
        <f>D78+E78</f>
        <v>0</v>
      </c>
      <c r="G78" s="230"/>
      <c r="H78" s="705"/>
      <c r="I78" s="899">
        <f>G78+H78</f>
        <v>0</v>
      </c>
      <c r="J78" s="264">
        <v>189</v>
      </c>
      <c r="K78" s="45"/>
      <c r="L78" s="95">
        <f>J78+K78</f>
        <v>189</v>
      </c>
      <c r="M78" s="230"/>
      <c r="N78" s="45"/>
      <c r="O78" s="91">
        <f>M78+N78</f>
        <v>0</v>
      </c>
      <c r="P78" s="1268"/>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c r="E80" s="45"/>
      <c r="F80" s="95">
        <f>D80+E80</f>
        <v>0</v>
      </c>
      <c r="G80" s="230"/>
      <c r="H80" s="45"/>
      <c r="I80" s="91">
        <f>G80+H80</f>
        <v>0</v>
      </c>
      <c r="J80" s="264"/>
      <c r="K80" s="45"/>
      <c r="L80" s="95">
        <f>J80+K80</f>
        <v>0</v>
      </c>
      <c r="M80" s="230"/>
      <c r="N80" s="45"/>
      <c r="O80" s="91">
        <f>M80+N80</f>
        <v>0</v>
      </c>
      <c r="P80" s="291"/>
      <c r="Q80" s="297"/>
    </row>
    <row r="81" spans="1:17" ht="24" hidden="1" x14ac:dyDescent="0.25">
      <c r="A81" s="30">
        <v>2122</v>
      </c>
      <c r="B81" s="43" t="s">
        <v>78</v>
      </c>
      <c r="C81" s="190">
        <f t="shared" si="3"/>
        <v>0</v>
      </c>
      <c r="D81" s="264"/>
      <c r="E81" s="45"/>
      <c r="F81" s="95">
        <f>D81+E81</f>
        <v>0</v>
      </c>
      <c r="G81" s="230"/>
      <c r="H81" s="45"/>
      <c r="I81" s="91">
        <f>G81+H81</f>
        <v>0</v>
      </c>
      <c r="J81" s="264"/>
      <c r="K81" s="45"/>
      <c r="L81" s="95">
        <f>J81+K81</f>
        <v>0</v>
      </c>
      <c r="M81" s="230"/>
      <c r="N81" s="45"/>
      <c r="O81" s="91">
        <f>M81+N81</f>
        <v>0</v>
      </c>
      <c r="P81" s="291"/>
      <c r="Q81" s="297"/>
    </row>
    <row r="82" spans="1:17" x14ac:dyDescent="0.25">
      <c r="A82" s="35">
        <v>2200</v>
      </c>
      <c r="B82" s="72" t="s">
        <v>80</v>
      </c>
      <c r="C82" s="188">
        <f t="shared" si="3"/>
        <v>126208</v>
      </c>
      <c r="D82" s="130">
        <f t="shared" ref="D82:O82" si="21">SUM(D83,D88,D94,D102,D111,D115,D121,D127)</f>
        <v>120528</v>
      </c>
      <c r="E82" s="123">
        <f t="shared" si="21"/>
        <v>0</v>
      </c>
      <c r="F82" s="898">
        <f t="shared" si="21"/>
        <v>120528</v>
      </c>
      <c r="G82" s="228">
        <f t="shared" si="21"/>
        <v>0</v>
      </c>
      <c r="H82" s="123">
        <f t="shared" si="21"/>
        <v>0</v>
      </c>
      <c r="I82" s="898">
        <f t="shared" si="21"/>
        <v>0</v>
      </c>
      <c r="J82" s="130">
        <f t="shared" si="21"/>
        <v>2869</v>
      </c>
      <c r="K82" s="38">
        <f t="shared" si="21"/>
        <v>2811</v>
      </c>
      <c r="L82" s="175">
        <f t="shared" si="21"/>
        <v>5680</v>
      </c>
      <c r="M82" s="228">
        <f t="shared" si="21"/>
        <v>0</v>
      </c>
      <c r="N82" s="38">
        <f t="shared" si="21"/>
        <v>0</v>
      </c>
      <c r="O82" s="123">
        <f t="shared" si="21"/>
        <v>0</v>
      </c>
      <c r="P82" s="315"/>
      <c r="Q82" s="297"/>
    </row>
    <row r="83" spans="1:17" ht="24" x14ac:dyDescent="0.25">
      <c r="A83" s="73">
        <v>2210</v>
      </c>
      <c r="B83" s="58" t="s">
        <v>81</v>
      </c>
      <c r="C83" s="195">
        <f t="shared" si="3"/>
        <v>1994</v>
      </c>
      <c r="D83" s="86">
        <f t="shared" ref="D83:O83" si="22">SUM(D84:D87)</f>
        <v>1934</v>
      </c>
      <c r="E83" s="154">
        <f t="shared" si="22"/>
        <v>0</v>
      </c>
      <c r="F83" s="907">
        <f t="shared" si="22"/>
        <v>1934</v>
      </c>
      <c r="G83" s="229">
        <f t="shared" si="22"/>
        <v>0</v>
      </c>
      <c r="H83" s="154">
        <f t="shared" si="22"/>
        <v>0</v>
      </c>
      <c r="I83" s="907">
        <f t="shared" si="22"/>
        <v>0</v>
      </c>
      <c r="J83" s="86">
        <f t="shared" si="22"/>
        <v>0</v>
      </c>
      <c r="K83" s="74">
        <f t="shared" si="22"/>
        <v>60</v>
      </c>
      <c r="L83" s="174">
        <f t="shared" si="22"/>
        <v>60</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x14ac:dyDescent="0.25">
      <c r="A85" s="30">
        <v>2212</v>
      </c>
      <c r="B85" s="43" t="s">
        <v>83</v>
      </c>
      <c r="C85" s="190">
        <f t="shared" si="3"/>
        <v>1625</v>
      </c>
      <c r="D85" s="264">
        <v>1625</v>
      </c>
      <c r="E85" s="705"/>
      <c r="F85" s="899">
        <f>D85+E85</f>
        <v>1625</v>
      </c>
      <c r="G85" s="230"/>
      <c r="H85" s="705"/>
      <c r="I85" s="899">
        <f>G85+H85</f>
        <v>0</v>
      </c>
      <c r="J85" s="264"/>
      <c r="K85" s="45"/>
      <c r="L85" s="95">
        <f>J85+K85</f>
        <v>0</v>
      </c>
      <c r="M85" s="230"/>
      <c r="N85" s="45"/>
      <c r="O85" s="91">
        <f>M85+N85</f>
        <v>0</v>
      </c>
      <c r="P85" s="1268"/>
      <c r="Q85" s="297"/>
    </row>
    <row r="86" spans="1:17" ht="24" x14ac:dyDescent="0.25">
      <c r="A86" s="30">
        <v>2214</v>
      </c>
      <c r="B86" s="43" t="s">
        <v>84</v>
      </c>
      <c r="C86" s="190">
        <f t="shared" si="3"/>
        <v>299</v>
      </c>
      <c r="D86" s="264">
        <v>239</v>
      </c>
      <c r="E86" s="705"/>
      <c r="F86" s="899">
        <f>D86+E86</f>
        <v>239</v>
      </c>
      <c r="G86" s="230"/>
      <c r="H86" s="705"/>
      <c r="I86" s="899">
        <f>G86+H86</f>
        <v>0</v>
      </c>
      <c r="J86" s="264"/>
      <c r="K86" s="45">
        <v>60</v>
      </c>
      <c r="L86" s="95">
        <f>J86+K86</f>
        <v>60</v>
      </c>
      <c r="M86" s="230"/>
      <c r="N86" s="45"/>
      <c r="O86" s="91">
        <f>M86+N86</f>
        <v>0</v>
      </c>
      <c r="P86" s="333" t="s">
        <v>1023</v>
      </c>
      <c r="Q86" s="297"/>
    </row>
    <row r="87" spans="1:17" x14ac:dyDescent="0.25">
      <c r="A87" s="30">
        <v>2219</v>
      </c>
      <c r="B87" s="43" t="s">
        <v>85</v>
      </c>
      <c r="C87" s="190">
        <f t="shared" si="3"/>
        <v>70</v>
      </c>
      <c r="D87" s="264">
        <v>70</v>
      </c>
      <c r="E87" s="705"/>
      <c r="F87" s="899">
        <f>D87+E87</f>
        <v>70</v>
      </c>
      <c r="G87" s="230"/>
      <c r="H87" s="705"/>
      <c r="I87" s="899">
        <f>G87+H87</f>
        <v>0</v>
      </c>
      <c r="J87" s="264"/>
      <c r="K87" s="45"/>
      <c r="L87" s="95">
        <f>J87+K87</f>
        <v>0</v>
      </c>
      <c r="M87" s="230"/>
      <c r="N87" s="45"/>
      <c r="O87" s="91">
        <f>M87+N87</f>
        <v>0</v>
      </c>
      <c r="P87" s="291"/>
      <c r="Q87" s="297"/>
    </row>
    <row r="88" spans="1:17" ht="24" x14ac:dyDescent="0.25">
      <c r="A88" s="75">
        <v>2220</v>
      </c>
      <c r="B88" s="43" t="s">
        <v>86</v>
      </c>
      <c r="C88" s="190">
        <f t="shared" si="3"/>
        <v>61733</v>
      </c>
      <c r="D88" s="132">
        <f t="shared" ref="D88:O88" si="23">SUM(D89:D93)</f>
        <v>56919</v>
      </c>
      <c r="E88" s="91">
        <f t="shared" si="23"/>
        <v>0</v>
      </c>
      <c r="F88" s="899">
        <f t="shared" si="23"/>
        <v>56919</v>
      </c>
      <c r="G88" s="231">
        <f t="shared" si="23"/>
        <v>0</v>
      </c>
      <c r="H88" s="91">
        <f t="shared" si="23"/>
        <v>0</v>
      </c>
      <c r="I88" s="899">
        <f t="shared" si="23"/>
        <v>0</v>
      </c>
      <c r="J88" s="132">
        <f t="shared" si="23"/>
        <v>2097</v>
      </c>
      <c r="K88" s="76">
        <f t="shared" si="23"/>
        <v>2717</v>
      </c>
      <c r="L88" s="95">
        <f t="shared" si="23"/>
        <v>4814</v>
      </c>
      <c r="M88" s="231">
        <f t="shared" si="23"/>
        <v>0</v>
      </c>
      <c r="N88" s="76">
        <f t="shared" si="23"/>
        <v>0</v>
      </c>
      <c r="O88" s="91">
        <f t="shared" si="23"/>
        <v>0</v>
      </c>
      <c r="P88" s="291"/>
      <c r="Q88" s="297"/>
    </row>
    <row r="89" spans="1:17" ht="24" x14ac:dyDescent="0.25">
      <c r="A89" s="30">
        <v>2221</v>
      </c>
      <c r="B89" s="43" t="s">
        <v>305</v>
      </c>
      <c r="C89" s="190">
        <f t="shared" si="3"/>
        <v>47729</v>
      </c>
      <c r="D89" s="264">
        <v>46866</v>
      </c>
      <c r="E89" s="705"/>
      <c r="F89" s="899">
        <f>D89+E89</f>
        <v>46866</v>
      </c>
      <c r="G89" s="230"/>
      <c r="H89" s="705"/>
      <c r="I89" s="899">
        <f>G89+H89</f>
        <v>0</v>
      </c>
      <c r="J89" s="264">
        <v>150</v>
      </c>
      <c r="K89" s="45">
        <v>713</v>
      </c>
      <c r="L89" s="95">
        <f>J89+K89</f>
        <v>863</v>
      </c>
      <c r="M89" s="230"/>
      <c r="N89" s="45"/>
      <c r="O89" s="91">
        <f>M89+N89</f>
        <v>0</v>
      </c>
      <c r="P89" s="333" t="s">
        <v>1022</v>
      </c>
      <c r="Q89" s="297"/>
    </row>
    <row r="90" spans="1:17" ht="24" x14ac:dyDescent="0.25">
      <c r="A90" s="30">
        <v>2222</v>
      </c>
      <c r="B90" s="43" t="s">
        <v>87</v>
      </c>
      <c r="C90" s="190">
        <f t="shared" si="3"/>
        <v>3580</v>
      </c>
      <c r="D90" s="264">
        <v>2476</v>
      </c>
      <c r="E90" s="705"/>
      <c r="F90" s="899">
        <f>D90+E90</f>
        <v>2476</v>
      </c>
      <c r="G90" s="230"/>
      <c r="H90" s="705"/>
      <c r="I90" s="899">
        <f>G90+H90</f>
        <v>0</v>
      </c>
      <c r="J90" s="264">
        <v>284</v>
      </c>
      <c r="K90" s="45">
        <v>820</v>
      </c>
      <c r="L90" s="95">
        <f>J90+K90</f>
        <v>1104</v>
      </c>
      <c r="M90" s="230"/>
      <c r="N90" s="45"/>
      <c r="O90" s="91">
        <f>M90+N90</f>
        <v>0</v>
      </c>
      <c r="P90" s="333" t="s">
        <v>1021</v>
      </c>
      <c r="Q90" s="297"/>
    </row>
    <row r="91" spans="1:17" ht="24" x14ac:dyDescent="0.25">
      <c r="A91" s="30">
        <v>2223</v>
      </c>
      <c r="B91" s="43" t="s">
        <v>88</v>
      </c>
      <c r="C91" s="190">
        <f t="shared" si="3"/>
        <v>9594</v>
      </c>
      <c r="D91" s="264">
        <v>6910</v>
      </c>
      <c r="E91" s="705"/>
      <c r="F91" s="899">
        <f>D91+E91</f>
        <v>6910</v>
      </c>
      <c r="G91" s="230"/>
      <c r="H91" s="705"/>
      <c r="I91" s="899">
        <f>G91+H91</f>
        <v>0</v>
      </c>
      <c r="J91" s="264">
        <v>1500</v>
      </c>
      <c r="K91" s="45">
        <v>1184</v>
      </c>
      <c r="L91" s="95">
        <f>J91+K91</f>
        <v>2684</v>
      </c>
      <c r="M91" s="230"/>
      <c r="N91" s="45"/>
      <c r="O91" s="91">
        <f>M91+N91</f>
        <v>0</v>
      </c>
      <c r="P91" s="333" t="s">
        <v>1020</v>
      </c>
      <c r="Q91" s="297"/>
    </row>
    <row r="92" spans="1:17" ht="48" x14ac:dyDescent="0.25">
      <c r="A92" s="30">
        <v>2224</v>
      </c>
      <c r="B92" s="43" t="s">
        <v>89</v>
      </c>
      <c r="C92" s="190">
        <f t="shared" si="3"/>
        <v>830</v>
      </c>
      <c r="D92" s="264">
        <v>667</v>
      </c>
      <c r="E92" s="705"/>
      <c r="F92" s="899">
        <f>D92+E92</f>
        <v>667</v>
      </c>
      <c r="G92" s="230"/>
      <c r="H92" s="705"/>
      <c r="I92" s="899">
        <f>G92+H92</f>
        <v>0</v>
      </c>
      <c r="J92" s="264">
        <v>163</v>
      </c>
      <c r="K92" s="45"/>
      <c r="L92" s="95">
        <f>J92+K92</f>
        <v>163</v>
      </c>
      <c r="M92" s="230"/>
      <c r="N92" s="45"/>
      <c r="O92" s="91">
        <f>M92+N92</f>
        <v>0</v>
      </c>
      <c r="P92" s="1268"/>
      <c r="Q92" s="297"/>
    </row>
    <row r="93" spans="1:17"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1259"/>
      <c r="Q93" s="297"/>
    </row>
    <row r="94" spans="1:17" ht="36" x14ac:dyDescent="0.25">
      <c r="A94" s="75">
        <v>2230</v>
      </c>
      <c r="B94" s="43" t="s">
        <v>91</v>
      </c>
      <c r="C94" s="190">
        <f t="shared" si="3"/>
        <v>2837</v>
      </c>
      <c r="D94" s="132">
        <f t="shared" ref="D94:O94" si="24">SUM(D95:D101)</f>
        <v>2717</v>
      </c>
      <c r="E94" s="91">
        <f t="shared" si="24"/>
        <v>0</v>
      </c>
      <c r="F94" s="899">
        <f t="shared" si="24"/>
        <v>2717</v>
      </c>
      <c r="G94" s="231">
        <f t="shared" si="24"/>
        <v>0</v>
      </c>
      <c r="H94" s="91">
        <f t="shared" si="24"/>
        <v>0</v>
      </c>
      <c r="I94" s="899">
        <f t="shared" si="24"/>
        <v>0</v>
      </c>
      <c r="J94" s="132">
        <f t="shared" si="24"/>
        <v>120</v>
      </c>
      <c r="K94" s="76">
        <f t="shared" si="24"/>
        <v>0</v>
      </c>
      <c r="L94" s="95">
        <f t="shared" si="24"/>
        <v>120</v>
      </c>
      <c r="M94" s="231">
        <f t="shared" si="24"/>
        <v>0</v>
      </c>
      <c r="N94" s="76">
        <f t="shared" si="24"/>
        <v>0</v>
      </c>
      <c r="O94" s="91">
        <f t="shared" si="24"/>
        <v>0</v>
      </c>
      <c r="P94" s="1259"/>
      <c r="Q94" s="297"/>
    </row>
    <row r="95" spans="1:17" ht="24" x14ac:dyDescent="0.25">
      <c r="A95" s="30">
        <v>2231</v>
      </c>
      <c r="B95" s="43" t="s">
        <v>92</v>
      </c>
      <c r="C95" s="190">
        <f t="shared" si="3"/>
        <v>1799</v>
      </c>
      <c r="D95" s="264">
        <v>1799</v>
      </c>
      <c r="E95" s="705"/>
      <c r="F95" s="899">
        <f t="shared" ref="F95:F101" si="25">D95+E95</f>
        <v>1799</v>
      </c>
      <c r="G95" s="230"/>
      <c r="H95" s="705"/>
      <c r="I95" s="899">
        <f t="shared" ref="I95:I101" si="26">G95+H95</f>
        <v>0</v>
      </c>
      <c r="J95" s="264"/>
      <c r="K95" s="45"/>
      <c r="L95" s="95">
        <f t="shared" ref="L95:L101" si="27">J95+K95</f>
        <v>0</v>
      </c>
      <c r="M95" s="230"/>
      <c r="N95" s="45"/>
      <c r="O95" s="91">
        <f t="shared" ref="O95:O101" si="28">M95+N95</f>
        <v>0</v>
      </c>
      <c r="P95" s="1268"/>
      <c r="Q95" s="297"/>
    </row>
    <row r="96" spans="1:17"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1259"/>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1260"/>
      <c r="Q97" s="297"/>
    </row>
    <row r="98" spans="1:17" ht="36"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1259"/>
      <c r="Q98" s="297"/>
    </row>
    <row r="99" spans="1:17" ht="24" x14ac:dyDescent="0.25">
      <c r="A99" s="30">
        <v>2235</v>
      </c>
      <c r="B99" s="43" t="s">
        <v>96</v>
      </c>
      <c r="C99" s="190">
        <f t="shared" si="3"/>
        <v>120</v>
      </c>
      <c r="D99" s="264"/>
      <c r="E99" s="705"/>
      <c r="F99" s="899">
        <f t="shared" si="25"/>
        <v>0</v>
      </c>
      <c r="G99" s="230"/>
      <c r="H99" s="705"/>
      <c r="I99" s="899">
        <f t="shared" si="26"/>
        <v>0</v>
      </c>
      <c r="J99" s="264">
        <v>120</v>
      </c>
      <c r="K99" s="45"/>
      <c r="L99" s="95">
        <f t="shared" si="27"/>
        <v>120</v>
      </c>
      <c r="M99" s="230"/>
      <c r="N99" s="45"/>
      <c r="O99" s="91">
        <f t="shared" si="28"/>
        <v>0</v>
      </c>
      <c r="P99" s="1268"/>
      <c r="Q99" s="297"/>
    </row>
    <row r="100" spans="1:17" ht="18.75" hidden="1" x14ac:dyDescent="0.25">
      <c r="A100" s="30">
        <v>2236</v>
      </c>
      <c r="B100" s="43" t="s">
        <v>97</v>
      </c>
      <c r="C100" s="190">
        <f t="shared" si="3"/>
        <v>0</v>
      </c>
      <c r="D100" s="264"/>
      <c r="E100" s="45"/>
      <c r="F100" s="95">
        <f t="shared" si="25"/>
        <v>0</v>
      </c>
      <c r="G100" s="230"/>
      <c r="H100" s="45"/>
      <c r="I100" s="91">
        <f t="shared" si="26"/>
        <v>0</v>
      </c>
      <c r="J100" s="264"/>
      <c r="K100" s="45"/>
      <c r="L100" s="95">
        <f t="shared" si="27"/>
        <v>0</v>
      </c>
      <c r="M100" s="230"/>
      <c r="N100" s="45"/>
      <c r="O100" s="91">
        <f t="shared" si="28"/>
        <v>0</v>
      </c>
      <c r="P100" s="1259"/>
      <c r="Q100" s="297"/>
    </row>
    <row r="101" spans="1:17" ht="24" x14ac:dyDescent="0.25">
      <c r="A101" s="30">
        <v>2239</v>
      </c>
      <c r="B101" s="43" t="s">
        <v>98</v>
      </c>
      <c r="C101" s="190">
        <f t="shared" si="3"/>
        <v>918</v>
      </c>
      <c r="D101" s="264">
        <v>918</v>
      </c>
      <c r="E101" s="705"/>
      <c r="F101" s="899">
        <f t="shared" si="25"/>
        <v>918</v>
      </c>
      <c r="G101" s="230"/>
      <c r="H101" s="705"/>
      <c r="I101" s="899">
        <f t="shared" si="26"/>
        <v>0</v>
      </c>
      <c r="J101" s="264"/>
      <c r="K101" s="45"/>
      <c r="L101" s="95">
        <f t="shared" si="27"/>
        <v>0</v>
      </c>
      <c r="M101" s="230"/>
      <c r="N101" s="45"/>
      <c r="O101" s="91">
        <f t="shared" si="28"/>
        <v>0</v>
      </c>
      <c r="P101" s="1268"/>
      <c r="Q101" s="297"/>
    </row>
    <row r="102" spans="1:17" ht="36" x14ac:dyDescent="0.25">
      <c r="A102" s="75">
        <v>2240</v>
      </c>
      <c r="B102" s="43" t="s">
        <v>99</v>
      </c>
      <c r="C102" s="190">
        <f t="shared" si="3"/>
        <v>1595</v>
      </c>
      <c r="D102" s="132">
        <f t="shared" ref="D102:O102" si="29">SUM(D103:D110)</f>
        <v>1161</v>
      </c>
      <c r="E102" s="91">
        <f t="shared" si="29"/>
        <v>0</v>
      </c>
      <c r="F102" s="899">
        <f t="shared" si="29"/>
        <v>1161</v>
      </c>
      <c r="G102" s="231">
        <f t="shared" si="29"/>
        <v>0</v>
      </c>
      <c r="H102" s="91">
        <f t="shared" si="29"/>
        <v>0</v>
      </c>
      <c r="I102" s="899">
        <f t="shared" si="29"/>
        <v>0</v>
      </c>
      <c r="J102" s="132">
        <f t="shared" si="29"/>
        <v>400</v>
      </c>
      <c r="K102" s="76">
        <f t="shared" si="29"/>
        <v>34</v>
      </c>
      <c r="L102" s="95">
        <f t="shared" si="29"/>
        <v>434</v>
      </c>
      <c r="M102" s="231">
        <f t="shared" si="29"/>
        <v>0</v>
      </c>
      <c r="N102" s="76">
        <f t="shared" si="29"/>
        <v>0</v>
      </c>
      <c r="O102" s="91">
        <f t="shared" si="29"/>
        <v>0</v>
      </c>
      <c r="P102" s="1259"/>
      <c r="Q102" s="297"/>
    </row>
    <row r="103" spans="1:17" ht="18.75" hidden="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1259"/>
      <c r="Q103" s="297"/>
    </row>
    <row r="104" spans="1:17" ht="24" hidden="1" x14ac:dyDescent="0.25">
      <c r="A104" s="30">
        <v>2242</v>
      </c>
      <c r="B104" s="43" t="s">
        <v>101</v>
      </c>
      <c r="C104" s="190">
        <f t="shared" si="3"/>
        <v>0</v>
      </c>
      <c r="D104" s="264"/>
      <c r="E104" s="45"/>
      <c r="F104" s="95">
        <f t="shared" si="30"/>
        <v>0</v>
      </c>
      <c r="G104" s="230"/>
      <c r="H104" s="45"/>
      <c r="I104" s="91">
        <f t="shared" si="31"/>
        <v>0</v>
      </c>
      <c r="J104" s="264"/>
      <c r="K104" s="45"/>
      <c r="L104" s="95">
        <f t="shared" si="32"/>
        <v>0</v>
      </c>
      <c r="M104" s="230"/>
      <c r="N104" s="45"/>
      <c r="O104" s="91">
        <f t="shared" si="33"/>
        <v>0</v>
      </c>
      <c r="P104" s="1259"/>
      <c r="Q104" s="297"/>
    </row>
    <row r="105" spans="1:17" ht="24" x14ac:dyDescent="0.25">
      <c r="A105" s="30">
        <v>2243</v>
      </c>
      <c r="B105" s="43" t="s">
        <v>102</v>
      </c>
      <c r="C105" s="190">
        <f t="shared" si="3"/>
        <v>709</v>
      </c>
      <c r="D105" s="264">
        <v>459</v>
      </c>
      <c r="E105" s="705"/>
      <c r="F105" s="899">
        <f t="shared" si="30"/>
        <v>459</v>
      </c>
      <c r="G105" s="230"/>
      <c r="H105" s="705"/>
      <c r="I105" s="899">
        <f t="shared" si="31"/>
        <v>0</v>
      </c>
      <c r="J105" s="264">
        <v>250</v>
      </c>
      <c r="K105" s="45"/>
      <c r="L105" s="95">
        <f t="shared" si="32"/>
        <v>250</v>
      </c>
      <c r="M105" s="230"/>
      <c r="N105" s="45"/>
      <c r="O105" s="91">
        <f t="shared" si="33"/>
        <v>0</v>
      </c>
      <c r="P105" s="1259"/>
      <c r="Q105" s="297"/>
    </row>
    <row r="106" spans="1:17" ht="18.75" x14ac:dyDescent="0.25">
      <c r="A106" s="30">
        <v>2244</v>
      </c>
      <c r="B106" s="43" t="s">
        <v>103</v>
      </c>
      <c r="C106" s="190">
        <f t="shared" si="3"/>
        <v>702</v>
      </c>
      <c r="D106" s="264">
        <v>702</v>
      </c>
      <c r="E106" s="705"/>
      <c r="F106" s="899">
        <f t="shared" si="30"/>
        <v>702</v>
      </c>
      <c r="G106" s="230"/>
      <c r="H106" s="705"/>
      <c r="I106" s="899">
        <f t="shared" si="31"/>
        <v>0</v>
      </c>
      <c r="J106" s="264"/>
      <c r="K106" s="45"/>
      <c r="L106" s="95">
        <f t="shared" si="32"/>
        <v>0</v>
      </c>
      <c r="M106" s="230"/>
      <c r="N106" s="45"/>
      <c r="O106" s="91">
        <f t="shared" si="33"/>
        <v>0</v>
      </c>
      <c r="P106" s="1268"/>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1259"/>
      <c r="Q107" s="297"/>
    </row>
    <row r="108" spans="1:17" ht="18.75" hidden="1" x14ac:dyDescent="0.25">
      <c r="A108" s="30">
        <v>2247</v>
      </c>
      <c r="B108" s="43" t="s">
        <v>105</v>
      </c>
      <c r="C108" s="190">
        <f t="shared" si="3"/>
        <v>0</v>
      </c>
      <c r="D108" s="264"/>
      <c r="E108" s="45"/>
      <c r="F108" s="95">
        <f t="shared" si="30"/>
        <v>0</v>
      </c>
      <c r="G108" s="230"/>
      <c r="H108" s="45"/>
      <c r="I108" s="91">
        <f t="shared" si="31"/>
        <v>0</v>
      </c>
      <c r="J108" s="264"/>
      <c r="K108" s="45"/>
      <c r="L108" s="95">
        <f t="shared" si="32"/>
        <v>0</v>
      </c>
      <c r="M108" s="230"/>
      <c r="N108" s="45"/>
      <c r="O108" s="91">
        <f t="shared" si="33"/>
        <v>0</v>
      </c>
      <c r="P108" s="1259"/>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1259"/>
      <c r="Q109" s="297"/>
    </row>
    <row r="110" spans="1:17" ht="36" x14ac:dyDescent="0.25">
      <c r="A110" s="30">
        <v>2249</v>
      </c>
      <c r="B110" s="43" t="s">
        <v>107</v>
      </c>
      <c r="C110" s="190">
        <f t="shared" si="3"/>
        <v>184</v>
      </c>
      <c r="D110" s="264"/>
      <c r="E110" s="705"/>
      <c r="F110" s="899">
        <f t="shared" si="30"/>
        <v>0</v>
      </c>
      <c r="G110" s="230"/>
      <c r="H110" s="705"/>
      <c r="I110" s="899">
        <f t="shared" si="31"/>
        <v>0</v>
      </c>
      <c r="J110" s="264">
        <v>150</v>
      </c>
      <c r="K110" s="45">
        <v>34</v>
      </c>
      <c r="L110" s="95">
        <f t="shared" si="32"/>
        <v>184</v>
      </c>
      <c r="M110" s="230"/>
      <c r="N110" s="45"/>
      <c r="O110" s="91">
        <f t="shared" si="33"/>
        <v>0</v>
      </c>
      <c r="P110" s="333" t="s">
        <v>1019</v>
      </c>
      <c r="Q110" s="297"/>
    </row>
    <row r="111" spans="1:17" ht="18.75" x14ac:dyDescent="0.25">
      <c r="A111" s="75">
        <v>2250</v>
      </c>
      <c r="B111" s="43" t="s">
        <v>108</v>
      </c>
      <c r="C111" s="190">
        <f t="shared" si="3"/>
        <v>749</v>
      </c>
      <c r="D111" s="132">
        <f t="shared" ref="D111:O111" si="34">SUM(D112:D114)</f>
        <v>521</v>
      </c>
      <c r="E111" s="91">
        <f t="shared" si="34"/>
        <v>0</v>
      </c>
      <c r="F111" s="899">
        <f t="shared" si="34"/>
        <v>521</v>
      </c>
      <c r="G111" s="231">
        <f t="shared" si="34"/>
        <v>0</v>
      </c>
      <c r="H111" s="91">
        <f t="shared" si="34"/>
        <v>0</v>
      </c>
      <c r="I111" s="899">
        <f t="shared" si="34"/>
        <v>0</v>
      </c>
      <c r="J111" s="132">
        <f t="shared" si="34"/>
        <v>228</v>
      </c>
      <c r="K111" s="76">
        <f t="shared" si="34"/>
        <v>0</v>
      </c>
      <c r="L111" s="95">
        <f t="shared" si="34"/>
        <v>228</v>
      </c>
      <c r="M111" s="231">
        <f t="shared" si="34"/>
        <v>0</v>
      </c>
      <c r="N111" s="76">
        <f t="shared" si="34"/>
        <v>0</v>
      </c>
      <c r="O111" s="91">
        <f t="shared" si="34"/>
        <v>0</v>
      </c>
      <c r="P111" s="1259"/>
      <c r="Q111" s="297"/>
    </row>
    <row r="112" spans="1:17" ht="18.75" x14ac:dyDescent="0.25">
      <c r="A112" s="30">
        <v>2251</v>
      </c>
      <c r="B112" s="43" t="s">
        <v>109</v>
      </c>
      <c r="C112" s="190">
        <f t="shared" si="3"/>
        <v>85</v>
      </c>
      <c r="D112" s="264">
        <v>85</v>
      </c>
      <c r="E112" s="705"/>
      <c r="F112" s="899">
        <f>D112+E112</f>
        <v>85</v>
      </c>
      <c r="G112" s="230"/>
      <c r="H112" s="705"/>
      <c r="I112" s="899">
        <f>G112+H112</f>
        <v>0</v>
      </c>
      <c r="J112" s="264"/>
      <c r="K112" s="45"/>
      <c r="L112" s="95">
        <f>J112+K112</f>
        <v>0</v>
      </c>
      <c r="M112" s="230"/>
      <c r="N112" s="45"/>
      <c r="O112" s="91">
        <f>M112+N112</f>
        <v>0</v>
      </c>
      <c r="P112" s="1259"/>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1259"/>
      <c r="Q113" s="297"/>
    </row>
    <row r="114" spans="1:17" ht="24" x14ac:dyDescent="0.25">
      <c r="A114" s="30">
        <v>2259</v>
      </c>
      <c r="B114" s="43" t="s">
        <v>111</v>
      </c>
      <c r="C114" s="190">
        <f t="shared" si="35"/>
        <v>664</v>
      </c>
      <c r="D114" s="264">
        <v>436</v>
      </c>
      <c r="E114" s="705"/>
      <c r="F114" s="899">
        <f>D114+E114</f>
        <v>436</v>
      </c>
      <c r="G114" s="230"/>
      <c r="H114" s="705"/>
      <c r="I114" s="899">
        <f>G114+H114</f>
        <v>0</v>
      </c>
      <c r="J114" s="264">
        <v>228</v>
      </c>
      <c r="K114" s="45"/>
      <c r="L114" s="95">
        <f>J114+K114</f>
        <v>228</v>
      </c>
      <c r="M114" s="230"/>
      <c r="N114" s="45"/>
      <c r="O114" s="91">
        <f>M114+N114</f>
        <v>0</v>
      </c>
      <c r="P114" s="1259"/>
      <c r="Q114" s="297"/>
    </row>
    <row r="115" spans="1:17" ht="18.75" x14ac:dyDescent="0.25">
      <c r="A115" s="75">
        <v>2260</v>
      </c>
      <c r="B115" s="43" t="s">
        <v>112</v>
      </c>
      <c r="C115" s="190">
        <f t="shared" si="35"/>
        <v>24</v>
      </c>
      <c r="D115" s="132">
        <f t="shared" ref="D115:O115" si="36">SUM(D116:D120)</f>
        <v>0</v>
      </c>
      <c r="E115" s="91">
        <f t="shared" si="36"/>
        <v>0</v>
      </c>
      <c r="F115" s="899">
        <f t="shared" si="36"/>
        <v>0</v>
      </c>
      <c r="G115" s="231">
        <f t="shared" si="36"/>
        <v>0</v>
      </c>
      <c r="H115" s="91">
        <f t="shared" si="36"/>
        <v>0</v>
      </c>
      <c r="I115" s="899">
        <f t="shared" si="36"/>
        <v>0</v>
      </c>
      <c r="J115" s="132">
        <f t="shared" si="36"/>
        <v>24</v>
      </c>
      <c r="K115" s="76">
        <f t="shared" si="36"/>
        <v>0</v>
      </c>
      <c r="L115" s="95">
        <f t="shared" si="36"/>
        <v>24</v>
      </c>
      <c r="M115" s="231">
        <f t="shared" si="36"/>
        <v>0</v>
      </c>
      <c r="N115" s="76">
        <f t="shared" si="36"/>
        <v>0</v>
      </c>
      <c r="O115" s="91">
        <f t="shared" si="36"/>
        <v>0</v>
      </c>
      <c r="P115" s="1259"/>
      <c r="Q115" s="297"/>
    </row>
    <row r="116" spans="1:17" ht="18.75"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1259"/>
      <c r="Q116" s="297"/>
    </row>
    <row r="117" spans="1:17" ht="18.75" hidden="1" x14ac:dyDescent="0.25">
      <c r="A117" s="30">
        <v>2262</v>
      </c>
      <c r="B117" s="43" t="s">
        <v>114</v>
      </c>
      <c r="C117" s="190">
        <f t="shared" si="35"/>
        <v>0</v>
      </c>
      <c r="D117" s="264"/>
      <c r="E117" s="45"/>
      <c r="F117" s="95">
        <f>D117+E117</f>
        <v>0</v>
      </c>
      <c r="G117" s="230"/>
      <c r="H117" s="45"/>
      <c r="I117" s="91">
        <f>G117+H117</f>
        <v>0</v>
      </c>
      <c r="J117" s="264"/>
      <c r="K117" s="45"/>
      <c r="L117" s="95">
        <f>J117+K117</f>
        <v>0</v>
      </c>
      <c r="M117" s="230"/>
      <c r="N117" s="45"/>
      <c r="O117" s="91">
        <f>M117+N117</f>
        <v>0</v>
      </c>
      <c r="P117" s="1259"/>
      <c r="Q117" s="297"/>
    </row>
    <row r="118" spans="1:17" ht="18.75"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1259"/>
      <c r="Q118" s="297"/>
    </row>
    <row r="119" spans="1:17" ht="24" hidden="1" x14ac:dyDescent="0.25">
      <c r="A119" s="30">
        <v>2264</v>
      </c>
      <c r="B119" s="43" t="s">
        <v>116</v>
      </c>
      <c r="C119" s="190">
        <f t="shared" si="35"/>
        <v>0</v>
      </c>
      <c r="D119" s="264"/>
      <c r="E119" s="45"/>
      <c r="F119" s="95">
        <f>D119+E119</f>
        <v>0</v>
      </c>
      <c r="G119" s="230"/>
      <c r="H119" s="45"/>
      <c r="I119" s="91">
        <f>G119+H119</f>
        <v>0</v>
      </c>
      <c r="J119" s="264"/>
      <c r="K119" s="45"/>
      <c r="L119" s="95">
        <f>J119+K119</f>
        <v>0</v>
      </c>
      <c r="M119" s="230"/>
      <c r="N119" s="45"/>
      <c r="O119" s="91">
        <f>M119+N119</f>
        <v>0</v>
      </c>
      <c r="P119" s="1259"/>
      <c r="Q119" s="297"/>
    </row>
    <row r="120" spans="1:17" ht="18.75" x14ac:dyDescent="0.25">
      <c r="A120" s="30">
        <v>2269</v>
      </c>
      <c r="B120" s="43" t="s">
        <v>117</v>
      </c>
      <c r="C120" s="190">
        <f t="shared" si="35"/>
        <v>24</v>
      </c>
      <c r="D120" s="264"/>
      <c r="E120" s="705"/>
      <c r="F120" s="899">
        <f>D120+E120</f>
        <v>0</v>
      </c>
      <c r="G120" s="230"/>
      <c r="H120" s="705"/>
      <c r="I120" s="899">
        <f>G120+H120</f>
        <v>0</v>
      </c>
      <c r="J120" s="264">
        <v>24</v>
      </c>
      <c r="K120" s="45"/>
      <c r="L120" s="95">
        <f>J120+K120</f>
        <v>24</v>
      </c>
      <c r="M120" s="230"/>
      <c r="N120" s="45"/>
      <c r="O120" s="91">
        <f>M120+N120</f>
        <v>0</v>
      </c>
      <c r="P120" s="1268"/>
      <c r="Q120" s="297"/>
    </row>
    <row r="121" spans="1:17" ht="18.75" x14ac:dyDescent="0.25">
      <c r="A121" s="75">
        <v>2270</v>
      </c>
      <c r="B121" s="43" t="s">
        <v>118</v>
      </c>
      <c r="C121" s="190">
        <f t="shared" si="35"/>
        <v>57276</v>
      </c>
      <c r="D121" s="132">
        <f t="shared" ref="D121:O121" si="37">SUM(D122:D126)</f>
        <v>57276</v>
      </c>
      <c r="E121" s="91">
        <f t="shared" si="37"/>
        <v>0</v>
      </c>
      <c r="F121" s="899">
        <f t="shared" si="37"/>
        <v>57276</v>
      </c>
      <c r="G121" s="231">
        <f t="shared" si="37"/>
        <v>0</v>
      </c>
      <c r="H121" s="91">
        <f t="shared" si="37"/>
        <v>0</v>
      </c>
      <c r="I121" s="899">
        <f t="shared" si="37"/>
        <v>0</v>
      </c>
      <c r="J121" s="132">
        <f t="shared" si="37"/>
        <v>0</v>
      </c>
      <c r="K121" s="76">
        <f t="shared" si="37"/>
        <v>0</v>
      </c>
      <c r="L121" s="95">
        <f t="shared" si="37"/>
        <v>0</v>
      </c>
      <c r="M121" s="231">
        <f t="shared" si="37"/>
        <v>0</v>
      </c>
      <c r="N121" s="76">
        <f t="shared" si="37"/>
        <v>0</v>
      </c>
      <c r="O121" s="91">
        <f t="shared" si="37"/>
        <v>0</v>
      </c>
      <c r="P121" s="1259"/>
      <c r="Q121" s="297"/>
    </row>
    <row r="122" spans="1:17" ht="18.75"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1259"/>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1259"/>
      <c r="Q123" s="297"/>
    </row>
    <row r="124" spans="1:17" ht="24" x14ac:dyDescent="0.25">
      <c r="A124" s="30">
        <v>2275</v>
      </c>
      <c r="B124" s="43" t="s">
        <v>120</v>
      </c>
      <c r="C124" s="190">
        <f t="shared" si="35"/>
        <v>57276</v>
      </c>
      <c r="D124" s="264">
        <v>57276</v>
      </c>
      <c r="E124" s="1274"/>
      <c r="F124" s="899">
        <f>D124+E124</f>
        <v>57276</v>
      </c>
      <c r="G124" s="230"/>
      <c r="H124" s="705"/>
      <c r="I124" s="899">
        <f>G124+H124</f>
        <v>0</v>
      </c>
      <c r="J124" s="264"/>
      <c r="K124" s="45"/>
      <c r="L124" s="95">
        <f>J124+K124</f>
        <v>0</v>
      </c>
      <c r="M124" s="230"/>
      <c r="N124" s="45"/>
      <c r="O124" s="91">
        <f>M124+N124</f>
        <v>0</v>
      </c>
      <c r="P124" s="1268"/>
      <c r="Q124" s="297"/>
    </row>
    <row r="125" spans="1:17"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1259"/>
      <c r="Q125" s="297"/>
    </row>
    <row r="126" spans="1:17" ht="24" hidden="1" x14ac:dyDescent="0.25">
      <c r="A126" s="30">
        <v>2279</v>
      </c>
      <c r="B126" s="43" t="s">
        <v>122</v>
      </c>
      <c r="C126" s="190">
        <f t="shared" si="35"/>
        <v>0</v>
      </c>
      <c r="D126" s="264"/>
      <c r="E126" s="45"/>
      <c r="F126" s="95">
        <f>D126+E126</f>
        <v>0</v>
      </c>
      <c r="G126" s="230"/>
      <c r="H126" s="45"/>
      <c r="I126" s="91">
        <f>G126+H126</f>
        <v>0</v>
      </c>
      <c r="J126" s="264"/>
      <c r="K126" s="45"/>
      <c r="L126" s="95">
        <f>J126+K126</f>
        <v>0</v>
      </c>
      <c r="M126" s="230"/>
      <c r="N126" s="45"/>
      <c r="O126" s="91">
        <f>M126+N126</f>
        <v>0</v>
      </c>
      <c r="P126" s="1259"/>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1259"/>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1259"/>
      <c r="Q128" s="297"/>
    </row>
    <row r="129" spans="1:17" ht="38.25" customHeight="1" x14ac:dyDescent="0.25">
      <c r="A129" s="35">
        <v>2300</v>
      </c>
      <c r="B129" s="72" t="s">
        <v>125</v>
      </c>
      <c r="C129" s="188">
        <f t="shared" si="35"/>
        <v>10184</v>
      </c>
      <c r="D129" s="130">
        <f t="shared" ref="D129:O129" si="39">SUM(D130,D135,D139,D140,D143,D150,D158,D159,D162)</f>
        <v>7838</v>
      </c>
      <c r="E129" s="123">
        <f t="shared" si="39"/>
        <v>500</v>
      </c>
      <c r="F129" s="898">
        <f t="shared" si="39"/>
        <v>8338</v>
      </c>
      <c r="G129" s="228">
        <f t="shared" si="39"/>
        <v>1082</v>
      </c>
      <c r="H129" s="123">
        <f t="shared" si="39"/>
        <v>0</v>
      </c>
      <c r="I129" s="898">
        <f t="shared" si="39"/>
        <v>1082</v>
      </c>
      <c r="J129" s="130">
        <f t="shared" si="39"/>
        <v>741</v>
      </c>
      <c r="K129" s="38">
        <f t="shared" si="39"/>
        <v>23</v>
      </c>
      <c r="L129" s="175">
        <f t="shared" si="39"/>
        <v>764</v>
      </c>
      <c r="M129" s="228">
        <f t="shared" si="39"/>
        <v>0</v>
      </c>
      <c r="N129" s="38">
        <f t="shared" si="39"/>
        <v>0</v>
      </c>
      <c r="O129" s="123">
        <f t="shared" si="39"/>
        <v>0</v>
      </c>
      <c r="P129" s="1269" t="s">
        <v>1018</v>
      </c>
      <c r="Q129" s="297"/>
    </row>
    <row r="130" spans="1:17" ht="24" x14ac:dyDescent="0.25">
      <c r="A130" s="1203">
        <v>2310</v>
      </c>
      <c r="B130" s="40" t="s">
        <v>126</v>
      </c>
      <c r="C130" s="189">
        <f t="shared" si="35"/>
        <v>2900</v>
      </c>
      <c r="D130" s="131">
        <f t="shared" ref="D130:O130" si="40">SUM(D131:D134)</f>
        <v>2700</v>
      </c>
      <c r="E130" s="90">
        <f t="shared" si="40"/>
        <v>0</v>
      </c>
      <c r="F130" s="900">
        <f t="shared" si="40"/>
        <v>2700</v>
      </c>
      <c r="G130" s="233">
        <f t="shared" si="40"/>
        <v>0</v>
      </c>
      <c r="H130" s="90">
        <f t="shared" si="40"/>
        <v>0</v>
      </c>
      <c r="I130" s="900">
        <f t="shared" si="40"/>
        <v>0</v>
      </c>
      <c r="J130" s="131">
        <f t="shared" si="40"/>
        <v>200</v>
      </c>
      <c r="K130" s="79">
        <f t="shared" si="40"/>
        <v>0</v>
      </c>
      <c r="L130" s="176">
        <f t="shared" si="40"/>
        <v>200</v>
      </c>
      <c r="M130" s="233">
        <f t="shared" si="40"/>
        <v>0</v>
      </c>
      <c r="N130" s="79">
        <f t="shared" si="40"/>
        <v>0</v>
      </c>
      <c r="O130" s="90">
        <f t="shared" si="40"/>
        <v>0</v>
      </c>
      <c r="P130" s="1260"/>
      <c r="Q130" s="297"/>
    </row>
    <row r="131" spans="1:17" ht="18.75" x14ac:dyDescent="0.25">
      <c r="A131" s="30">
        <v>2311</v>
      </c>
      <c r="B131" s="43" t="s">
        <v>127</v>
      </c>
      <c r="C131" s="190">
        <f t="shared" si="35"/>
        <v>1600</v>
      </c>
      <c r="D131" s="264">
        <v>1600</v>
      </c>
      <c r="E131" s="705"/>
      <c r="F131" s="899">
        <f>D131+E131</f>
        <v>1600</v>
      </c>
      <c r="G131" s="230"/>
      <c r="H131" s="705"/>
      <c r="I131" s="899">
        <f>G131+H131</f>
        <v>0</v>
      </c>
      <c r="J131" s="264"/>
      <c r="K131" s="45"/>
      <c r="L131" s="95">
        <f>J131+K131</f>
        <v>0</v>
      </c>
      <c r="M131" s="230"/>
      <c r="N131" s="45"/>
      <c r="O131" s="91">
        <f>M131+N131</f>
        <v>0</v>
      </c>
      <c r="P131" s="1268"/>
      <c r="Q131" s="297"/>
    </row>
    <row r="132" spans="1:17" ht="18.75" x14ac:dyDescent="0.25">
      <c r="A132" s="30">
        <v>2312</v>
      </c>
      <c r="B132" s="43" t="s">
        <v>128</v>
      </c>
      <c r="C132" s="190">
        <f t="shared" si="35"/>
        <v>200</v>
      </c>
      <c r="D132" s="264"/>
      <c r="E132" s="705"/>
      <c r="F132" s="899">
        <f>D132+E132</f>
        <v>0</v>
      </c>
      <c r="G132" s="230"/>
      <c r="H132" s="705"/>
      <c r="I132" s="899">
        <f>G132+H132</f>
        <v>0</v>
      </c>
      <c r="J132" s="264">
        <v>200</v>
      </c>
      <c r="K132" s="45"/>
      <c r="L132" s="95">
        <f>J132+K132</f>
        <v>200</v>
      </c>
      <c r="M132" s="230"/>
      <c r="N132" s="45"/>
      <c r="O132" s="91">
        <f>M132+N132</f>
        <v>0</v>
      </c>
      <c r="P132" s="1268"/>
      <c r="Q132" s="297"/>
    </row>
    <row r="133" spans="1:17" ht="18.75"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1259"/>
      <c r="Q133" s="297"/>
    </row>
    <row r="134" spans="1:17" ht="47.25" customHeight="1" x14ac:dyDescent="0.25">
      <c r="A134" s="30">
        <v>2314</v>
      </c>
      <c r="B134" s="43" t="s">
        <v>307</v>
      </c>
      <c r="C134" s="190">
        <f t="shared" si="35"/>
        <v>1100</v>
      </c>
      <c r="D134" s="264">
        <v>1100</v>
      </c>
      <c r="E134" s="705"/>
      <c r="F134" s="899">
        <f>D134+E134</f>
        <v>1100</v>
      </c>
      <c r="G134" s="230"/>
      <c r="H134" s="705"/>
      <c r="I134" s="899">
        <f>G134+H134</f>
        <v>0</v>
      </c>
      <c r="J134" s="264"/>
      <c r="K134" s="45"/>
      <c r="L134" s="95">
        <f>J134+K134</f>
        <v>0</v>
      </c>
      <c r="M134" s="230"/>
      <c r="N134" s="45"/>
      <c r="O134" s="91">
        <f>M134+N134</f>
        <v>0</v>
      </c>
      <c r="P134" s="1259"/>
      <c r="Q134" s="297"/>
    </row>
    <row r="135" spans="1:17" ht="18.75" x14ac:dyDescent="0.25">
      <c r="A135" s="75">
        <v>2320</v>
      </c>
      <c r="B135" s="43" t="s">
        <v>130</v>
      </c>
      <c r="C135" s="190">
        <f t="shared" si="35"/>
        <v>192</v>
      </c>
      <c r="D135" s="132">
        <f t="shared" ref="D135:O135" si="41">SUM(D136:D138)</f>
        <v>0</v>
      </c>
      <c r="E135" s="91">
        <f t="shared" si="41"/>
        <v>0</v>
      </c>
      <c r="F135" s="899">
        <f t="shared" si="41"/>
        <v>0</v>
      </c>
      <c r="G135" s="231">
        <f t="shared" si="41"/>
        <v>0</v>
      </c>
      <c r="H135" s="91">
        <f t="shared" si="41"/>
        <v>0</v>
      </c>
      <c r="I135" s="899">
        <f t="shared" si="41"/>
        <v>0</v>
      </c>
      <c r="J135" s="132">
        <f t="shared" si="41"/>
        <v>192</v>
      </c>
      <c r="K135" s="76">
        <f t="shared" si="41"/>
        <v>0</v>
      </c>
      <c r="L135" s="95">
        <f t="shared" si="41"/>
        <v>192</v>
      </c>
      <c r="M135" s="231">
        <f t="shared" si="41"/>
        <v>0</v>
      </c>
      <c r="N135" s="76">
        <f t="shared" si="41"/>
        <v>0</v>
      </c>
      <c r="O135" s="91">
        <f t="shared" si="41"/>
        <v>0</v>
      </c>
      <c r="P135" s="1259"/>
      <c r="Q135" s="297"/>
    </row>
    <row r="136" spans="1:17" ht="18.75"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1259"/>
      <c r="Q136" s="297"/>
    </row>
    <row r="137" spans="1:17" ht="18.75" x14ac:dyDescent="0.3">
      <c r="A137" s="30">
        <v>2322</v>
      </c>
      <c r="B137" s="43" t="s">
        <v>132</v>
      </c>
      <c r="C137" s="190">
        <f t="shared" si="35"/>
        <v>192</v>
      </c>
      <c r="D137" s="264"/>
      <c r="E137" s="705"/>
      <c r="F137" s="899">
        <f>D137+E137</f>
        <v>0</v>
      </c>
      <c r="G137" s="230"/>
      <c r="H137" s="705"/>
      <c r="I137" s="899">
        <f>G137+H137</f>
        <v>0</v>
      </c>
      <c r="J137" s="264">
        <v>192</v>
      </c>
      <c r="K137" s="45"/>
      <c r="L137" s="95">
        <f>J137+K137</f>
        <v>192</v>
      </c>
      <c r="M137" s="230"/>
      <c r="N137" s="45"/>
      <c r="O137" s="91">
        <f>M137+N137</f>
        <v>0</v>
      </c>
      <c r="P137" s="1273"/>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1259"/>
      <c r="Q138" s="297"/>
    </row>
    <row r="139" spans="1:17" ht="18.75"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1259"/>
      <c r="Q139" s="297"/>
    </row>
    <row r="140" spans="1:17" ht="48" x14ac:dyDescent="0.25">
      <c r="A140" s="75">
        <v>2340</v>
      </c>
      <c r="B140" s="43" t="s">
        <v>135</v>
      </c>
      <c r="C140" s="190">
        <f t="shared" si="35"/>
        <v>186</v>
      </c>
      <c r="D140" s="132">
        <f t="shared" ref="D140:O140" si="42">SUM(D141:D142)</f>
        <v>186</v>
      </c>
      <c r="E140" s="91">
        <f t="shared" si="42"/>
        <v>0</v>
      </c>
      <c r="F140" s="899">
        <f t="shared" si="42"/>
        <v>186</v>
      </c>
      <c r="G140" s="231">
        <f t="shared" si="42"/>
        <v>0</v>
      </c>
      <c r="H140" s="91">
        <f t="shared" si="42"/>
        <v>0</v>
      </c>
      <c r="I140" s="899">
        <f t="shared" si="42"/>
        <v>0</v>
      </c>
      <c r="J140" s="132">
        <f t="shared" si="42"/>
        <v>0</v>
      </c>
      <c r="K140" s="76">
        <f t="shared" si="42"/>
        <v>0</v>
      </c>
      <c r="L140" s="95">
        <f t="shared" si="42"/>
        <v>0</v>
      </c>
      <c r="M140" s="231">
        <f t="shared" si="42"/>
        <v>0</v>
      </c>
      <c r="N140" s="76">
        <f t="shared" si="42"/>
        <v>0</v>
      </c>
      <c r="O140" s="91">
        <f t="shared" si="42"/>
        <v>0</v>
      </c>
      <c r="P140" s="1259"/>
      <c r="Q140" s="297"/>
    </row>
    <row r="141" spans="1:17" ht="18.75" x14ac:dyDescent="0.25">
      <c r="A141" s="30">
        <v>2341</v>
      </c>
      <c r="B141" s="43" t="s">
        <v>136</v>
      </c>
      <c r="C141" s="190">
        <f t="shared" si="35"/>
        <v>186</v>
      </c>
      <c r="D141" s="264">
        <v>186</v>
      </c>
      <c r="E141" s="705"/>
      <c r="F141" s="899">
        <f>D141+E141</f>
        <v>186</v>
      </c>
      <c r="G141" s="230"/>
      <c r="H141" s="705"/>
      <c r="I141" s="899">
        <f>G141+H141</f>
        <v>0</v>
      </c>
      <c r="J141" s="264"/>
      <c r="K141" s="45"/>
      <c r="L141" s="95">
        <f>J141+K141</f>
        <v>0</v>
      </c>
      <c r="M141" s="230"/>
      <c r="N141" s="45"/>
      <c r="O141" s="91">
        <f>M141+N141</f>
        <v>0</v>
      </c>
      <c r="P141" s="1268"/>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1259"/>
      <c r="Q142" s="297"/>
    </row>
    <row r="143" spans="1:17" ht="24" x14ac:dyDescent="0.25">
      <c r="A143" s="73">
        <v>2350</v>
      </c>
      <c r="B143" s="58" t="s">
        <v>138</v>
      </c>
      <c r="C143" s="195">
        <f t="shared" si="35"/>
        <v>2930</v>
      </c>
      <c r="D143" s="86">
        <f t="shared" ref="D143:O143" si="43">SUM(D144:D149)</f>
        <v>2558</v>
      </c>
      <c r="E143" s="154">
        <f t="shared" si="43"/>
        <v>0</v>
      </c>
      <c r="F143" s="907">
        <f t="shared" si="43"/>
        <v>2558</v>
      </c>
      <c r="G143" s="229">
        <f t="shared" si="43"/>
        <v>0</v>
      </c>
      <c r="H143" s="154">
        <f t="shared" si="43"/>
        <v>0</v>
      </c>
      <c r="I143" s="907">
        <f t="shared" si="43"/>
        <v>0</v>
      </c>
      <c r="J143" s="86">
        <f t="shared" si="43"/>
        <v>349</v>
      </c>
      <c r="K143" s="74">
        <f t="shared" si="43"/>
        <v>23</v>
      </c>
      <c r="L143" s="174">
        <f t="shared" si="43"/>
        <v>372</v>
      </c>
      <c r="M143" s="229">
        <f t="shared" si="43"/>
        <v>0</v>
      </c>
      <c r="N143" s="74">
        <f t="shared" si="43"/>
        <v>0</v>
      </c>
      <c r="O143" s="154">
        <f t="shared" si="43"/>
        <v>0</v>
      </c>
      <c r="P143" s="1267"/>
      <c r="Q143" s="297"/>
    </row>
    <row r="144" spans="1:17" ht="18.75" x14ac:dyDescent="0.25">
      <c r="A144" s="27">
        <v>2351</v>
      </c>
      <c r="B144" s="40" t="s">
        <v>139</v>
      </c>
      <c r="C144" s="189">
        <f t="shared" si="35"/>
        <v>349</v>
      </c>
      <c r="D144" s="263"/>
      <c r="E144" s="703"/>
      <c r="F144" s="900">
        <f t="shared" ref="F144:F149" si="44">D144+E144</f>
        <v>0</v>
      </c>
      <c r="G144" s="220"/>
      <c r="H144" s="703"/>
      <c r="I144" s="900">
        <f t="shared" ref="I144:I149" si="45">G144+H144</f>
        <v>0</v>
      </c>
      <c r="J144" s="263">
        <v>349</v>
      </c>
      <c r="K144" s="42"/>
      <c r="L144" s="176">
        <f t="shared" ref="L144:L149" si="46">J144+K144</f>
        <v>349</v>
      </c>
      <c r="M144" s="220"/>
      <c r="N144" s="42"/>
      <c r="O144" s="90">
        <f t="shared" ref="O144:O149" si="47">M144+N144</f>
        <v>0</v>
      </c>
      <c r="P144" s="1272"/>
      <c r="Q144" s="297"/>
    </row>
    <row r="145" spans="1:17" ht="84" x14ac:dyDescent="0.25">
      <c r="A145" s="30">
        <v>2352</v>
      </c>
      <c r="B145" s="43" t="s">
        <v>140</v>
      </c>
      <c r="C145" s="190">
        <f t="shared" si="35"/>
        <v>1781</v>
      </c>
      <c r="D145" s="264">
        <v>1758</v>
      </c>
      <c r="E145" s="705"/>
      <c r="F145" s="899">
        <f t="shared" si="44"/>
        <v>1758</v>
      </c>
      <c r="G145" s="230"/>
      <c r="H145" s="705"/>
      <c r="I145" s="899">
        <f t="shared" si="45"/>
        <v>0</v>
      </c>
      <c r="J145" s="264"/>
      <c r="K145" s="45">
        <v>23</v>
      </c>
      <c r="L145" s="95">
        <f t="shared" si="46"/>
        <v>23</v>
      </c>
      <c r="M145" s="230"/>
      <c r="N145" s="45"/>
      <c r="O145" s="91">
        <f t="shared" si="47"/>
        <v>0</v>
      </c>
      <c r="P145" s="333" t="s">
        <v>1017</v>
      </c>
      <c r="Q145" s="297"/>
    </row>
    <row r="146" spans="1:17" ht="24" hidden="1" x14ac:dyDescent="0.25">
      <c r="A146" s="30">
        <v>2353</v>
      </c>
      <c r="B146" s="43" t="s">
        <v>141</v>
      </c>
      <c r="C146" s="190">
        <f t="shared" si="35"/>
        <v>0</v>
      </c>
      <c r="D146" s="264"/>
      <c r="E146" s="45"/>
      <c r="F146" s="95">
        <f t="shared" si="44"/>
        <v>0</v>
      </c>
      <c r="G146" s="230"/>
      <c r="H146" s="45"/>
      <c r="I146" s="91">
        <f t="shared" si="45"/>
        <v>0</v>
      </c>
      <c r="J146" s="264"/>
      <c r="K146" s="45"/>
      <c r="L146" s="95">
        <f t="shared" si="46"/>
        <v>0</v>
      </c>
      <c r="M146" s="230"/>
      <c r="N146" s="45"/>
      <c r="O146" s="91">
        <f t="shared" si="47"/>
        <v>0</v>
      </c>
      <c r="P146" s="1259"/>
      <c r="Q146" s="297"/>
    </row>
    <row r="147" spans="1:17" ht="24" hidden="1" x14ac:dyDescent="0.25">
      <c r="A147" s="30">
        <v>2354</v>
      </c>
      <c r="B147" s="43" t="s">
        <v>142</v>
      </c>
      <c r="C147" s="190">
        <f t="shared" si="35"/>
        <v>0</v>
      </c>
      <c r="D147" s="264"/>
      <c r="E147" s="45"/>
      <c r="F147" s="95">
        <f t="shared" si="44"/>
        <v>0</v>
      </c>
      <c r="G147" s="230"/>
      <c r="H147" s="45"/>
      <c r="I147" s="91">
        <f t="shared" si="45"/>
        <v>0</v>
      </c>
      <c r="J147" s="264"/>
      <c r="K147" s="45"/>
      <c r="L147" s="95">
        <f t="shared" si="46"/>
        <v>0</v>
      </c>
      <c r="M147" s="230"/>
      <c r="N147" s="45"/>
      <c r="O147" s="91">
        <f t="shared" si="47"/>
        <v>0</v>
      </c>
      <c r="P147" s="1259"/>
      <c r="Q147" s="297"/>
    </row>
    <row r="148" spans="1:17" ht="24" x14ac:dyDescent="0.25">
      <c r="A148" s="30">
        <v>2355</v>
      </c>
      <c r="B148" s="43" t="s">
        <v>143</v>
      </c>
      <c r="C148" s="190">
        <f t="shared" si="35"/>
        <v>800</v>
      </c>
      <c r="D148" s="264">
        <v>800</v>
      </c>
      <c r="E148" s="705"/>
      <c r="F148" s="899">
        <f t="shared" si="44"/>
        <v>800</v>
      </c>
      <c r="G148" s="230"/>
      <c r="H148" s="705"/>
      <c r="I148" s="899">
        <f t="shared" si="45"/>
        <v>0</v>
      </c>
      <c r="J148" s="264"/>
      <c r="K148" s="45"/>
      <c r="L148" s="95">
        <f t="shared" si="46"/>
        <v>0</v>
      </c>
      <c r="M148" s="230"/>
      <c r="N148" s="45"/>
      <c r="O148" s="91">
        <f t="shared" si="47"/>
        <v>0</v>
      </c>
      <c r="P148" s="1259"/>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1259"/>
      <c r="Q149" s="297"/>
    </row>
    <row r="150" spans="1:17" ht="24.75" hidden="1" customHeight="1" x14ac:dyDescent="0.25">
      <c r="A150" s="75">
        <v>2360</v>
      </c>
      <c r="B150" s="43" t="s">
        <v>145</v>
      </c>
      <c r="C150" s="190">
        <f t="shared" si="35"/>
        <v>0</v>
      </c>
      <c r="D150" s="132">
        <f t="shared" ref="D150:O150" si="48">SUM(D151:D157)</f>
        <v>0</v>
      </c>
      <c r="E150" s="76">
        <f t="shared" si="48"/>
        <v>0</v>
      </c>
      <c r="F150" s="95">
        <f t="shared" si="48"/>
        <v>0</v>
      </c>
      <c r="G150" s="231">
        <f t="shared" si="48"/>
        <v>0</v>
      </c>
      <c r="H150" s="76">
        <f t="shared" si="48"/>
        <v>0</v>
      </c>
      <c r="I150" s="91">
        <f t="shared" si="48"/>
        <v>0</v>
      </c>
      <c r="J150" s="132">
        <f t="shared" si="48"/>
        <v>0</v>
      </c>
      <c r="K150" s="76">
        <f t="shared" si="48"/>
        <v>0</v>
      </c>
      <c r="L150" s="95">
        <f t="shared" si="48"/>
        <v>0</v>
      </c>
      <c r="M150" s="231">
        <f t="shared" si="48"/>
        <v>0</v>
      </c>
      <c r="N150" s="76">
        <f t="shared" si="48"/>
        <v>0</v>
      </c>
      <c r="O150" s="91">
        <f t="shared" si="48"/>
        <v>0</v>
      </c>
      <c r="P150" s="1259"/>
      <c r="Q150" s="297"/>
    </row>
    <row r="151" spans="1:17" ht="18.75" hidden="1" x14ac:dyDescent="0.25">
      <c r="A151" s="29">
        <v>2361</v>
      </c>
      <c r="B151" s="43" t="s">
        <v>146</v>
      </c>
      <c r="C151" s="190">
        <f t="shared" si="35"/>
        <v>0</v>
      </c>
      <c r="D151" s="264"/>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1259"/>
      <c r="Q151" s="297"/>
    </row>
    <row r="152" spans="1:17"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1259"/>
      <c r="Q152" s="297"/>
    </row>
    <row r="153" spans="1:17" ht="18.75" hidden="1" x14ac:dyDescent="0.25">
      <c r="A153" s="29">
        <v>2363</v>
      </c>
      <c r="B153" s="43" t="s">
        <v>148</v>
      </c>
      <c r="C153" s="190">
        <f t="shared" si="35"/>
        <v>0</v>
      </c>
      <c r="D153" s="264"/>
      <c r="E153" s="45"/>
      <c r="F153" s="95">
        <f t="shared" si="49"/>
        <v>0</v>
      </c>
      <c r="G153" s="230"/>
      <c r="H153" s="45"/>
      <c r="I153" s="91">
        <f t="shared" si="50"/>
        <v>0</v>
      </c>
      <c r="J153" s="264"/>
      <c r="K153" s="45"/>
      <c r="L153" s="95">
        <f t="shared" si="51"/>
        <v>0</v>
      </c>
      <c r="M153" s="230"/>
      <c r="N153" s="45"/>
      <c r="O153" s="91">
        <f t="shared" si="52"/>
        <v>0</v>
      </c>
      <c r="P153" s="1259"/>
      <c r="Q153" s="297"/>
    </row>
    <row r="154" spans="1:17" ht="18.75"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1259"/>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1259"/>
      <c r="Q155" s="297"/>
    </row>
    <row r="156" spans="1:17"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1259"/>
      <c r="Q156" s="297"/>
    </row>
    <row r="157" spans="1:17"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1259"/>
      <c r="Q157" s="297"/>
    </row>
    <row r="158" spans="1:17" ht="24" x14ac:dyDescent="0.25">
      <c r="A158" s="73">
        <v>2370</v>
      </c>
      <c r="B158" s="58" t="s">
        <v>153</v>
      </c>
      <c r="C158" s="195">
        <f t="shared" si="35"/>
        <v>3976</v>
      </c>
      <c r="D158" s="261">
        <v>2394</v>
      </c>
      <c r="E158" s="707">
        <v>500</v>
      </c>
      <c r="F158" s="907">
        <f t="shared" si="49"/>
        <v>2894</v>
      </c>
      <c r="G158" s="232">
        <v>1082</v>
      </c>
      <c r="H158" s="707"/>
      <c r="I158" s="907">
        <f t="shared" si="50"/>
        <v>1082</v>
      </c>
      <c r="J158" s="261"/>
      <c r="K158" s="77"/>
      <c r="L158" s="174">
        <f t="shared" si="51"/>
        <v>0</v>
      </c>
      <c r="M158" s="232"/>
      <c r="N158" s="77"/>
      <c r="O158" s="154">
        <f t="shared" si="52"/>
        <v>0</v>
      </c>
      <c r="P158" s="333" t="s">
        <v>1016</v>
      </c>
      <c r="Q158" s="297"/>
    </row>
    <row r="159" spans="1:17" ht="18.75"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1267"/>
      <c r="Q159" s="297"/>
    </row>
    <row r="160" spans="1:17" ht="18.75"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1260"/>
      <c r="Q160" s="297"/>
    </row>
    <row r="161" spans="1:17"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1259"/>
      <c r="Q161" s="297"/>
    </row>
    <row r="162" spans="1:17" ht="18.75"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1267"/>
      <c r="Q162" s="297"/>
    </row>
    <row r="163" spans="1:17" ht="18.75"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1269"/>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1261"/>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1263"/>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1259"/>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1259"/>
      <c r="Q167" s="297"/>
    </row>
    <row r="168" spans="1:17"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1259"/>
      <c r="Q168" s="297"/>
    </row>
    <row r="169" spans="1:17" ht="24" hidden="1" x14ac:dyDescent="0.25">
      <c r="A169" s="30">
        <v>2519</v>
      </c>
      <c r="B169" s="43" t="s">
        <v>164</v>
      </c>
      <c r="C169" s="190">
        <f t="shared" si="35"/>
        <v>0</v>
      </c>
      <c r="D169" s="264"/>
      <c r="E169" s="45"/>
      <c r="F169" s="95">
        <f t="shared" si="56"/>
        <v>0</v>
      </c>
      <c r="G169" s="230"/>
      <c r="H169" s="45"/>
      <c r="I169" s="91">
        <f t="shared" si="57"/>
        <v>0</v>
      </c>
      <c r="J169" s="264"/>
      <c r="K169" s="45"/>
      <c r="L169" s="95">
        <f t="shared" si="58"/>
        <v>0</v>
      </c>
      <c r="M169" s="230"/>
      <c r="N169" s="45"/>
      <c r="O169" s="91">
        <f t="shared" si="59"/>
        <v>0</v>
      </c>
      <c r="P169" s="1259"/>
      <c r="Q169" s="297"/>
    </row>
    <row r="170" spans="1:17"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1259"/>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1271"/>
      <c r="Q171" s="300"/>
    </row>
    <row r="172" spans="1:17" ht="18.75"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1266"/>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1261"/>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126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1259"/>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1259"/>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1259"/>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1265"/>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1259"/>
      <c r="Q179" s="297"/>
    </row>
    <row r="180" spans="1:17" ht="72"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1259"/>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1259"/>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1265"/>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1261"/>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1267"/>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1260"/>
      <c r="Q185" s="297"/>
    </row>
    <row r="186" spans="1:17" ht="18.75"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1266"/>
      <c r="Q186" s="297"/>
    </row>
    <row r="187" spans="1:17"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1269"/>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126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1259"/>
      <c r="Q189" s="297"/>
    </row>
    <row r="190" spans="1:17" ht="18.75"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1269"/>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126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1259"/>
      <c r="Q192" s="297"/>
    </row>
    <row r="193" spans="1:17" s="19" customFormat="1" ht="24" x14ac:dyDescent="0.25">
      <c r="A193" s="89"/>
      <c r="B193" s="17" t="s">
        <v>187</v>
      </c>
      <c r="C193" s="199">
        <f t="shared" si="63"/>
        <v>2500</v>
      </c>
      <c r="D193" s="136">
        <f t="shared" ref="D193:O193" si="70">SUM(D194,D229,D268)</f>
        <v>1000</v>
      </c>
      <c r="E193" s="275">
        <f t="shared" si="70"/>
        <v>-500</v>
      </c>
      <c r="F193" s="896">
        <f t="shared" si="70"/>
        <v>500</v>
      </c>
      <c r="G193" s="226">
        <f t="shared" si="70"/>
        <v>2000</v>
      </c>
      <c r="H193" s="275">
        <f t="shared" si="70"/>
        <v>0</v>
      </c>
      <c r="I193" s="896">
        <f t="shared" si="70"/>
        <v>2000</v>
      </c>
      <c r="J193" s="136">
        <f t="shared" si="70"/>
        <v>0</v>
      </c>
      <c r="K193" s="69">
        <f t="shared" si="70"/>
        <v>0</v>
      </c>
      <c r="L193" s="171">
        <f t="shared" si="70"/>
        <v>0</v>
      </c>
      <c r="M193" s="226">
        <f t="shared" si="70"/>
        <v>0</v>
      </c>
      <c r="N193" s="69">
        <f t="shared" si="70"/>
        <v>0</v>
      </c>
      <c r="O193" s="157">
        <f t="shared" si="70"/>
        <v>0</v>
      </c>
      <c r="P193" s="1270"/>
      <c r="Q193" s="182"/>
    </row>
    <row r="194" spans="1:17" ht="18.75" x14ac:dyDescent="0.25">
      <c r="A194" s="70">
        <v>5000</v>
      </c>
      <c r="B194" s="70" t="s">
        <v>188</v>
      </c>
      <c r="C194" s="200">
        <f t="shared" si="63"/>
        <v>2500</v>
      </c>
      <c r="D194" s="137">
        <f t="shared" ref="D194:O194" si="71">D195+D203</f>
        <v>1000</v>
      </c>
      <c r="E194" s="125">
        <f t="shared" si="71"/>
        <v>-500</v>
      </c>
      <c r="F194" s="897">
        <f t="shared" si="71"/>
        <v>500</v>
      </c>
      <c r="G194" s="227">
        <f t="shared" si="71"/>
        <v>2000</v>
      </c>
      <c r="H194" s="125">
        <f t="shared" si="71"/>
        <v>0</v>
      </c>
      <c r="I194" s="897">
        <f t="shared" si="71"/>
        <v>2000</v>
      </c>
      <c r="J194" s="137">
        <f t="shared" si="71"/>
        <v>0</v>
      </c>
      <c r="K194" s="71">
        <f t="shared" si="71"/>
        <v>0</v>
      </c>
      <c r="L194" s="172">
        <f t="shared" si="71"/>
        <v>0</v>
      </c>
      <c r="M194" s="227">
        <f t="shared" si="71"/>
        <v>0</v>
      </c>
      <c r="N194" s="71">
        <f t="shared" si="71"/>
        <v>0</v>
      </c>
      <c r="O194" s="125">
        <f t="shared" si="71"/>
        <v>0</v>
      </c>
      <c r="P194" s="1266"/>
      <c r="Q194" s="297"/>
    </row>
    <row r="195" spans="1:17" ht="18.75"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1269"/>
      <c r="Q195" s="297"/>
    </row>
    <row r="196" spans="1:17" ht="18.75"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126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1259"/>
      <c r="Q197" s="297"/>
    </row>
    <row r="198" spans="1:17" ht="18.75"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1259"/>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1259"/>
      <c r="Q199" s="297"/>
    </row>
    <row r="200" spans="1:17" ht="18.75"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1259"/>
      <c r="Q200" s="297"/>
    </row>
    <row r="201" spans="1:17" ht="18.75"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1259"/>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1259"/>
      <c r="Q202" s="297"/>
    </row>
    <row r="203" spans="1:17" ht="24" x14ac:dyDescent="0.25">
      <c r="A203" s="35">
        <v>5200</v>
      </c>
      <c r="B203" s="72" t="s">
        <v>197</v>
      </c>
      <c r="C203" s="188">
        <f t="shared" si="63"/>
        <v>2500</v>
      </c>
      <c r="D203" s="130">
        <f t="shared" ref="D203:O203" si="74">D204+D214+D215+D224+D225+D226+D228</f>
        <v>1000</v>
      </c>
      <c r="E203" s="123">
        <f t="shared" si="74"/>
        <v>-500</v>
      </c>
      <c r="F203" s="898">
        <f t="shared" si="74"/>
        <v>500</v>
      </c>
      <c r="G203" s="228">
        <f t="shared" si="74"/>
        <v>2000</v>
      </c>
      <c r="H203" s="123">
        <f t="shared" si="74"/>
        <v>0</v>
      </c>
      <c r="I203" s="898">
        <f t="shared" si="74"/>
        <v>2000</v>
      </c>
      <c r="J203" s="130">
        <f t="shared" si="74"/>
        <v>0</v>
      </c>
      <c r="K203" s="38">
        <f t="shared" si="74"/>
        <v>0</v>
      </c>
      <c r="L203" s="175">
        <f t="shared" si="74"/>
        <v>0</v>
      </c>
      <c r="M203" s="228">
        <f t="shared" si="74"/>
        <v>0</v>
      </c>
      <c r="N203" s="38">
        <f t="shared" si="74"/>
        <v>0</v>
      </c>
      <c r="O203" s="123">
        <f t="shared" si="74"/>
        <v>0</v>
      </c>
      <c r="P203" s="333" t="s">
        <v>1015</v>
      </c>
      <c r="Q203" s="297"/>
    </row>
    <row r="204" spans="1:17" ht="18.75"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1267"/>
      <c r="Q204" s="297"/>
    </row>
    <row r="205" spans="1:17" ht="18.75"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1260"/>
      <c r="Q205" s="297"/>
    </row>
    <row r="206" spans="1:17" ht="18.75"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1259"/>
      <c r="Q206" s="297"/>
    </row>
    <row r="207" spans="1:17" ht="18.75"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1259"/>
      <c r="Q207" s="297"/>
    </row>
    <row r="208" spans="1:17" ht="18.75"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1259"/>
      <c r="Q208" s="297"/>
    </row>
    <row r="209" spans="1:17" ht="18.75"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1259"/>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1259"/>
      <c r="Q210" s="297"/>
    </row>
    <row r="211" spans="1:17" ht="18.75"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1259"/>
      <c r="Q211" s="297"/>
    </row>
    <row r="212" spans="1:17" ht="18.75"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1259"/>
      <c r="Q212" s="297"/>
    </row>
    <row r="213" spans="1:17" ht="18.75"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1259"/>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1259"/>
      <c r="Q214" s="297"/>
    </row>
    <row r="215" spans="1:17" ht="18.75" x14ac:dyDescent="0.25">
      <c r="A215" s="75">
        <v>5230</v>
      </c>
      <c r="B215" s="43" t="s">
        <v>209</v>
      </c>
      <c r="C215" s="190">
        <f t="shared" si="63"/>
        <v>2500</v>
      </c>
      <c r="D215" s="132">
        <f t="shared" ref="D215:O215" si="80">SUM(D216:D223)</f>
        <v>1000</v>
      </c>
      <c r="E215" s="91">
        <f t="shared" si="80"/>
        <v>-500</v>
      </c>
      <c r="F215" s="899">
        <f t="shared" si="80"/>
        <v>500</v>
      </c>
      <c r="G215" s="231">
        <f t="shared" si="80"/>
        <v>2000</v>
      </c>
      <c r="H215" s="91">
        <f t="shared" si="80"/>
        <v>0</v>
      </c>
      <c r="I215" s="899">
        <f t="shared" si="80"/>
        <v>2000</v>
      </c>
      <c r="J215" s="132">
        <f t="shared" si="80"/>
        <v>0</v>
      </c>
      <c r="K215" s="76">
        <f t="shared" si="80"/>
        <v>0</v>
      </c>
      <c r="L215" s="95">
        <f t="shared" si="80"/>
        <v>0</v>
      </c>
      <c r="M215" s="231">
        <f t="shared" si="80"/>
        <v>0</v>
      </c>
      <c r="N215" s="76">
        <f t="shared" si="80"/>
        <v>0</v>
      </c>
      <c r="O215" s="91">
        <f t="shared" si="80"/>
        <v>0</v>
      </c>
      <c r="P215" s="1259"/>
      <c r="Q215" s="297"/>
    </row>
    <row r="216" spans="1:17" ht="18.75"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1259"/>
      <c r="Q216" s="297"/>
    </row>
    <row r="217" spans="1:17" ht="18.75"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1259"/>
      <c r="Q217" s="297"/>
    </row>
    <row r="218" spans="1:17" ht="18.75" x14ac:dyDescent="0.25">
      <c r="A218" s="30">
        <v>5233</v>
      </c>
      <c r="B218" s="43" t="s">
        <v>212</v>
      </c>
      <c r="C218" s="190">
        <f t="shared" si="63"/>
        <v>2500</v>
      </c>
      <c r="D218" s="264">
        <v>1000</v>
      </c>
      <c r="E218" s="705">
        <v>-500</v>
      </c>
      <c r="F218" s="899">
        <f t="shared" si="81"/>
        <v>500</v>
      </c>
      <c r="G218" s="230">
        <v>2000</v>
      </c>
      <c r="H218" s="705"/>
      <c r="I218" s="899">
        <f t="shared" si="82"/>
        <v>2000</v>
      </c>
      <c r="J218" s="264"/>
      <c r="K218" s="45"/>
      <c r="L218" s="95">
        <f t="shared" si="83"/>
        <v>0</v>
      </c>
      <c r="M218" s="230"/>
      <c r="N218" s="45"/>
      <c r="O218" s="91">
        <f t="shared" si="84"/>
        <v>0</v>
      </c>
      <c r="P218" s="1268"/>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1259"/>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1259"/>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1259"/>
      <c r="Q221" s="297"/>
    </row>
    <row r="222" spans="1:17" ht="24" hidden="1" x14ac:dyDescent="0.25">
      <c r="A222" s="30">
        <v>5238</v>
      </c>
      <c r="B222" s="43" t="s">
        <v>216</v>
      </c>
      <c r="C222" s="190">
        <f t="shared" si="63"/>
        <v>0</v>
      </c>
      <c r="D222" s="264"/>
      <c r="E222" s="45"/>
      <c r="F222" s="95">
        <f t="shared" si="81"/>
        <v>0</v>
      </c>
      <c r="G222" s="230"/>
      <c r="H222" s="45"/>
      <c r="I222" s="91">
        <f t="shared" si="82"/>
        <v>0</v>
      </c>
      <c r="J222" s="264"/>
      <c r="K222" s="45"/>
      <c r="L222" s="95">
        <f t="shared" si="83"/>
        <v>0</v>
      </c>
      <c r="M222" s="230"/>
      <c r="N222" s="45"/>
      <c r="O222" s="91">
        <f t="shared" si="84"/>
        <v>0</v>
      </c>
      <c r="P222" s="1259"/>
      <c r="Q222" s="297"/>
    </row>
    <row r="223" spans="1:17" ht="24" hidden="1" x14ac:dyDescent="0.25">
      <c r="A223" s="30">
        <v>5239</v>
      </c>
      <c r="B223" s="43" t="s">
        <v>217</v>
      </c>
      <c r="C223" s="190">
        <f t="shared" si="63"/>
        <v>0</v>
      </c>
      <c r="D223" s="264"/>
      <c r="E223" s="45"/>
      <c r="F223" s="95">
        <f t="shared" si="81"/>
        <v>0</v>
      </c>
      <c r="G223" s="230"/>
      <c r="H223" s="45"/>
      <c r="I223" s="91">
        <f t="shared" si="82"/>
        <v>0</v>
      </c>
      <c r="J223" s="264"/>
      <c r="K223" s="45"/>
      <c r="L223" s="95">
        <f t="shared" si="83"/>
        <v>0</v>
      </c>
      <c r="M223" s="230"/>
      <c r="N223" s="45"/>
      <c r="O223" s="91">
        <f t="shared" si="84"/>
        <v>0</v>
      </c>
      <c r="P223" s="1259"/>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1259"/>
      <c r="Q224" s="297"/>
    </row>
    <row r="225" spans="1:17" ht="18.75"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1259"/>
      <c r="Q225" s="297"/>
    </row>
    <row r="226" spans="1:17" ht="18.75"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1259"/>
      <c r="Q226" s="297"/>
    </row>
    <row r="227" spans="1:17" ht="24"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1259"/>
      <c r="Q227" s="297"/>
    </row>
    <row r="228" spans="1:17"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1267"/>
      <c r="Q228" s="297"/>
    </row>
    <row r="229" spans="1:17" ht="18.75"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1266"/>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1261"/>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1260"/>
      <c r="Q231" s="297"/>
    </row>
    <row r="232" spans="1:17" ht="18.75"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1259"/>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126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1259"/>
      <c r="Q234" s="297"/>
    </row>
    <row r="235" spans="1:17" ht="18.75"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1259"/>
      <c r="Q235" s="297"/>
    </row>
    <row r="236" spans="1:17" ht="18.75"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1259"/>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1259"/>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1259"/>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1259"/>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1259"/>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1259"/>
      <c r="Q241" s="297"/>
    </row>
    <row r="242" spans="1:17" ht="18.75"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1259"/>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1259"/>
      <c r="Q243" s="297"/>
    </row>
    <row r="244" spans="1:17" ht="18.75"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1259"/>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1265"/>
      <c r="Q245" s="297"/>
    </row>
    <row r="246" spans="1:17" ht="18.75"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1259"/>
      <c r="Q246" s="297"/>
    </row>
    <row r="247" spans="1:17" ht="18.75"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1259"/>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1259"/>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1259"/>
      <c r="Q249" s="297"/>
    </row>
    <row r="250" spans="1:17" ht="18.75"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1264"/>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1260"/>
      <c r="Q251" s="297"/>
    </row>
    <row r="252" spans="1:17" ht="18.75"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1259"/>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1259"/>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1259"/>
      <c r="Q254" s="297"/>
    </row>
    <row r="255" spans="1:17" ht="18.75"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126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1265"/>
      <c r="Q256" s="297"/>
    </row>
    <row r="257" spans="1:17" ht="18.75"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1259"/>
      <c r="Q257" s="297"/>
    </row>
    <row r="258" spans="1:17" ht="36"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1264"/>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1263"/>
      <c r="Q259" s="297"/>
    </row>
    <row r="260" spans="1:17" ht="18.75"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1259"/>
      <c r="Q260" s="297"/>
    </row>
    <row r="261" spans="1:17"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1259"/>
      <c r="Q261" s="297"/>
    </row>
    <row r="262" spans="1:17"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1259"/>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1259"/>
      <c r="Q263" s="297"/>
    </row>
    <row r="264" spans="1:17" ht="18.75"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1259"/>
      <c r="Q264" s="297"/>
    </row>
    <row r="265" spans="1:17" ht="18.75"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1259"/>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1259"/>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1259"/>
      <c r="Q267" s="297"/>
    </row>
    <row r="268" spans="1:17" ht="36"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1262"/>
      <c r="Q268" s="297"/>
    </row>
    <row r="269" spans="1:17" ht="24" hidden="1" x14ac:dyDescent="0.25">
      <c r="A269" s="35">
        <v>7200</v>
      </c>
      <c r="B269" s="72" t="s">
        <v>261</v>
      </c>
      <c r="C269" s="188">
        <f t="shared" si="95"/>
        <v>0</v>
      </c>
      <c r="D269" s="130">
        <f>SUM(D270,D271,D274,D275,D278)</f>
        <v>0</v>
      </c>
      <c r="E269" s="38">
        <f>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1261"/>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1260"/>
      <c r="Q270" s="297"/>
    </row>
    <row r="271" spans="1:17" s="96" customFormat="1" ht="36" hidden="1" x14ac:dyDescent="0.25">
      <c r="A271" s="75">
        <v>7220</v>
      </c>
      <c r="B271" s="43" t="s">
        <v>263</v>
      </c>
      <c r="C271" s="190">
        <f t="shared" si="95"/>
        <v>0</v>
      </c>
      <c r="D271" s="132">
        <f t="shared" ref="D271:O271" si="107">SUM(D272:D273)</f>
        <v>0</v>
      </c>
      <c r="E271" s="76">
        <f t="shared" si="107"/>
        <v>0</v>
      </c>
      <c r="F271" s="95">
        <f t="shared" si="107"/>
        <v>0</v>
      </c>
      <c r="G271" s="231">
        <f t="shared" si="107"/>
        <v>0</v>
      </c>
      <c r="H271" s="76">
        <f t="shared" si="107"/>
        <v>0</v>
      </c>
      <c r="I271" s="91">
        <f t="shared" si="107"/>
        <v>0</v>
      </c>
      <c r="J271" s="132">
        <f t="shared" si="107"/>
        <v>0</v>
      </c>
      <c r="K271" s="76">
        <f t="shared" si="107"/>
        <v>0</v>
      </c>
      <c r="L271" s="95">
        <f t="shared" si="107"/>
        <v>0</v>
      </c>
      <c r="M271" s="231">
        <f t="shared" si="107"/>
        <v>0</v>
      </c>
      <c r="N271" s="76">
        <f t="shared" si="107"/>
        <v>0</v>
      </c>
      <c r="O271" s="91">
        <f t="shared" si="107"/>
        <v>0</v>
      </c>
      <c r="P271" s="1259"/>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1259"/>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1259"/>
      <c r="Q273" s="301"/>
    </row>
    <row r="274" spans="1:17" ht="24" hidden="1" x14ac:dyDescent="0.25">
      <c r="A274" s="75">
        <v>7230</v>
      </c>
      <c r="B274" s="43" t="s">
        <v>308</v>
      </c>
      <c r="C274" s="190">
        <f t="shared" si="95"/>
        <v>0</v>
      </c>
      <c r="D274" s="264"/>
      <c r="E274" s="45"/>
      <c r="F274" s="95">
        <f>D274+E274</f>
        <v>0</v>
      </c>
      <c r="G274" s="230"/>
      <c r="H274" s="45"/>
      <c r="I274" s="91">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8">SUM(D276:D277)</f>
        <v>0</v>
      </c>
      <c r="E275" s="76">
        <f t="shared" si="108"/>
        <v>0</v>
      </c>
      <c r="F275" s="95">
        <f t="shared" si="108"/>
        <v>0</v>
      </c>
      <c r="G275" s="231">
        <f t="shared" si="108"/>
        <v>0</v>
      </c>
      <c r="H275" s="76">
        <f t="shared" si="108"/>
        <v>0</v>
      </c>
      <c r="I275" s="91">
        <f t="shared" si="108"/>
        <v>0</v>
      </c>
      <c r="J275" s="132">
        <f t="shared" si="108"/>
        <v>0</v>
      </c>
      <c r="K275" s="76">
        <f t="shared" si="108"/>
        <v>0</v>
      </c>
      <c r="L275" s="95">
        <f t="shared" si="108"/>
        <v>0</v>
      </c>
      <c r="M275" s="231">
        <f t="shared" si="108"/>
        <v>0</v>
      </c>
      <c r="N275" s="76">
        <f t="shared" si="108"/>
        <v>0</v>
      </c>
      <c r="O275" s="91">
        <f t="shared" si="108"/>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96"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09">D280</f>
        <v>0</v>
      </c>
      <c r="E279" s="106">
        <f t="shared" si="109"/>
        <v>0</v>
      </c>
      <c r="F279" s="177">
        <f t="shared" si="109"/>
        <v>0</v>
      </c>
      <c r="G279" s="238">
        <f t="shared" si="109"/>
        <v>0</v>
      </c>
      <c r="H279" s="106">
        <f t="shared" si="109"/>
        <v>0</v>
      </c>
      <c r="I279" s="277">
        <f t="shared" si="109"/>
        <v>0</v>
      </c>
      <c r="J279" s="140">
        <f t="shared" si="109"/>
        <v>0</v>
      </c>
      <c r="K279" s="106">
        <f t="shared" si="109"/>
        <v>0</v>
      </c>
      <c r="L279" s="177">
        <f t="shared" si="109"/>
        <v>0</v>
      </c>
      <c r="M279" s="238">
        <f t="shared" si="109"/>
        <v>0</v>
      </c>
      <c r="N279" s="106">
        <f t="shared" si="109"/>
        <v>0</v>
      </c>
      <c r="O279" s="277">
        <f t="shared" si="109"/>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0">SUM(D282:D283)</f>
        <v>0</v>
      </c>
      <c r="E281" s="76">
        <f t="shared" si="110"/>
        <v>0</v>
      </c>
      <c r="F281" s="95">
        <f t="shared" si="110"/>
        <v>0</v>
      </c>
      <c r="G281" s="231">
        <f t="shared" si="110"/>
        <v>0</v>
      </c>
      <c r="H281" s="76">
        <f t="shared" si="110"/>
        <v>0</v>
      </c>
      <c r="I281" s="91">
        <f t="shared" si="110"/>
        <v>0</v>
      </c>
      <c r="J281" s="132">
        <f t="shared" si="110"/>
        <v>0</v>
      </c>
      <c r="K281" s="76">
        <f t="shared" si="110"/>
        <v>0</v>
      </c>
      <c r="L281" s="95">
        <f t="shared" si="110"/>
        <v>0</v>
      </c>
      <c r="M281" s="231">
        <f t="shared" si="110"/>
        <v>0</v>
      </c>
      <c r="N281" s="76">
        <f t="shared" si="110"/>
        <v>0</v>
      </c>
      <c r="O281" s="91">
        <f t="shared" si="110"/>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591682</v>
      </c>
      <c r="D284" s="141">
        <f t="shared" ref="D284:O284" si="111">SUM(D281,D268,D229,D194,D186,D172,D74,D52)</f>
        <v>422729</v>
      </c>
      <c r="E284" s="278">
        <f t="shared" si="111"/>
        <v>0</v>
      </c>
      <c r="F284" s="901">
        <f t="shared" si="111"/>
        <v>422729</v>
      </c>
      <c r="G284" s="240">
        <f t="shared" si="111"/>
        <v>162320</v>
      </c>
      <c r="H284" s="278">
        <f t="shared" si="111"/>
        <v>0</v>
      </c>
      <c r="I284" s="901">
        <f t="shared" si="111"/>
        <v>162320</v>
      </c>
      <c r="J284" s="141">
        <f t="shared" si="111"/>
        <v>3799</v>
      </c>
      <c r="K284" s="111">
        <f t="shared" si="111"/>
        <v>2834</v>
      </c>
      <c r="L284" s="112">
        <f t="shared" si="111"/>
        <v>6633</v>
      </c>
      <c r="M284" s="240">
        <f t="shared" si="111"/>
        <v>0</v>
      </c>
      <c r="N284" s="111">
        <f t="shared" si="111"/>
        <v>0</v>
      </c>
      <c r="O284" s="278">
        <f t="shared" si="111"/>
        <v>0</v>
      </c>
      <c r="P284" s="318"/>
      <c r="Q284" s="297"/>
    </row>
    <row r="285" spans="1:17" s="19" customFormat="1" ht="13.5" thickTop="1" thickBot="1" x14ac:dyDescent="0.3">
      <c r="A285" s="1283" t="s">
        <v>276</v>
      </c>
      <c r="B285" s="1284"/>
      <c r="C285" s="206">
        <f t="shared" si="95"/>
        <v>-1387</v>
      </c>
      <c r="D285" s="142">
        <f>SUM(D24,D25,D41,D42)-D50</f>
        <v>0</v>
      </c>
      <c r="E285" s="126">
        <f>SUM(E24,E25,E41,E42)-E50</f>
        <v>0</v>
      </c>
      <c r="F285" s="909">
        <f>SUM(F24,F25,F41,F42)-F50</f>
        <v>0</v>
      </c>
      <c r="G285" s="241">
        <f>SUM(G24,G42)-G50</f>
        <v>0</v>
      </c>
      <c r="H285" s="126">
        <f>SUM(H24,H42)-H50</f>
        <v>0</v>
      </c>
      <c r="I285" s="909">
        <f>SUM(I24,I42)-I50</f>
        <v>0</v>
      </c>
      <c r="J285" s="142">
        <f>SUM(J26,J42)-J50</f>
        <v>-1387</v>
      </c>
      <c r="K285" s="114">
        <f>SUM(K26,K42)-K50</f>
        <v>0</v>
      </c>
      <c r="L285" s="115">
        <f>SUM(L26,L42)-L50</f>
        <v>-1387</v>
      </c>
      <c r="M285" s="241">
        <f>SUM(M44)-M50</f>
        <v>0</v>
      </c>
      <c r="N285" s="114">
        <f>SUM(N44)-N50</f>
        <v>0</v>
      </c>
      <c r="O285" s="126">
        <f>SUM(O44)-O50</f>
        <v>0</v>
      </c>
      <c r="P285" s="296"/>
      <c r="Q285" s="182"/>
    </row>
    <row r="286" spans="1:17" s="19" customFormat="1" ht="12.75" thickTop="1" x14ac:dyDescent="0.25">
      <c r="A286" s="1285" t="s">
        <v>277</v>
      </c>
      <c r="B286" s="1286"/>
      <c r="C286" s="207">
        <f t="shared" si="95"/>
        <v>1387</v>
      </c>
      <c r="D286" s="143">
        <f t="shared" ref="D286:O286" si="112">SUM(D287,D288)-D295+D296</f>
        <v>0</v>
      </c>
      <c r="E286" s="113">
        <f t="shared" si="112"/>
        <v>0</v>
      </c>
      <c r="F286" s="910">
        <f t="shared" si="112"/>
        <v>0</v>
      </c>
      <c r="G286" s="242">
        <f t="shared" si="112"/>
        <v>0</v>
      </c>
      <c r="H286" s="113">
        <f t="shared" si="112"/>
        <v>0</v>
      </c>
      <c r="I286" s="910">
        <f t="shared" si="112"/>
        <v>0</v>
      </c>
      <c r="J286" s="143">
        <f t="shared" si="112"/>
        <v>1387</v>
      </c>
      <c r="K286" s="103">
        <f t="shared" si="112"/>
        <v>0</v>
      </c>
      <c r="L286" s="109">
        <f t="shared" si="112"/>
        <v>1387</v>
      </c>
      <c r="M286" s="242">
        <f t="shared" si="112"/>
        <v>0</v>
      </c>
      <c r="N286" s="103">
        <f t="shared" si="112"/>
        <v>0</v>
      </c>
      <c r="O286" s="113">
        <f t="shared" si="112"/>
        <v>0</v>
      </c>
      <c r="P286" s="319"/>
      <c r="Q286" s="182"/>
    </row>
    <row r="287" spans="1:17" s="19" customFormat="1" ht="12.75" thickBot="1" x14ac:dyDescent="0.3">
      <c r="A287" s="63" t="s">
        <v>278</v>
      </c>
      <c r="B287" s="63" t="s">
        <v>279</v>
      </c>
      <c r="C287" s="197">
        <f t="shared" si="95"/>
        <v>1387</v>
      </c>
      <c r="D287" s="134">
        <f t="shared" ref="D287:O287" si="113">D21-D281</f>
        <v>0</v>
      </c>
      <c r="E287" s="117">
        <f t="shared" si="113"/>
        <v>0</v>
      </c>
      <c r="F287" s="894">
        <f t="shared" si="113"/>
        <v>0</v>
      </c>
      <c r="G287" s="224">
        <f t="shared" si="113"/>
        <v>0</v>
      </c>
      <c r="H287" s="117">
        <f t="shared" si="113"/>
        <v>0</v>
      </c>
      <c r="I287" s="894">
        <f t="shared" si="113"/>
        <v>0</v>
      </c>
      <c r="J287" s="134">
        <f t="shared" si="113"/>
        <v>1387</v>
      </c>
      <c r="K287" s="64">
        <f t="shared" si="113"/>
        <v>0</v>
      </c>
      <c r="L287" s="169">
        <f t="shared" si="113"/>
        <v>1387</v>
      </c>
      <c r="M287" s="224">
        <f t="shared" si="113"/>
        <v>0</v>
      </c>
      <c r="N287" s="64">
        <f t="shared" si="113"/>
        <v>0</v>
      </c>
      <c r="O287" s="117">
        <f t="shared" si="113"/>
        <v>0</v>
      </c>
      <c r="P287" s="310"/>
      <c r="Q287" s="182"/>
    </row>
    <row r="288" spans="1:17" s="19" customFormat="1" ht="12.75" hidden="1" thickTop="1" x14ac:dyDescent="0.25">
      <c r="A288" s="116" t="s">
        <v>280</v>
      </c>
      <c r="B288" s="116" t="s">
        <v>281</v>
      </c>
      <c r="C288" s="207">
        <f t="shared" si="95"/>
        <v>0</v>
      </c>
      <c r="D288" s="143">
        <f t="shared" ref="D288:O288" si="114">SUM(D289,D291,D293)-SUM(D290,D292,D294)</f>
        <v>0</v>
      </c>
      <c r="E288" s="103">
        <f t="shared" si="114"/>
        <v>0</v>
      </c>
      <c r="F288" s="109">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319"/>
      <c r="Q288" s="182"/>
    </row>
    <row r="289" spans="1:17" ht="12.75" hidden="1" thickTop="1" x14ac:dyDescent="0.25">
      <c r="A289" s="100" t="s">
        <v>282</v>
      </c>
      <c r="B289" s="60" t="s">
        <v>283</v>
      </c>
      <c r="C289" s="191">
        <f t="shared" si="95"/>
        <v>0</v>
      </c>
      <c r="D289" s="256"/>
      <c r="E289" s="49"/>
      <c r="F289" s="330">
        <f t="shared" ref="F289:F296" si="115">E289+D289</f>
        <v>0</v>
      </c>
      <c r="G289" s="239"/>
      <c r="H289" s="49"/>
      <c r="I289" s="155">
        <f t="shared" ref="I289:I296" si="116">H289+G289</f>
        <v>0</v>
      </c>
      <c r="J289" s="256"/>
      <c r="K289" s="49"/>
      <c r="L289" s="330">
        <f t="shared" ref="L289:L296" si="117">K289+J289</f>
        <v>0</v>
      </c>
      <c r="M289" s="239"/>
      <c r="N289" s="49"/>
      <c r="O289" s="155">
        <f t="shared" ref="O289:O296" si="118">N289+M289</f>
        <v>0</v>
      </c>
      <c r="P289" s="295"/>
      <c r="Q289" s="297"/>
    </row>
    <row r="290" spans="1:17" ht="24.75" hidden="1" thickTop="1" x14ac:dyDescent="0.25">
      <c r="A290" s="94" t="s">
        <v>284</v>
      </c>
      <c r="B290" s="29" t="s">
        <v>285</v>
      </c>
      <c r="C290" s="190">
        <f t="shared" si="95"/>
        <v>0</v>
      </c>
      <c r="D290" s="264"/>
      <c r="E290" s="45"/>
      <c r="F290" s="95">
        <f t="shared" si="115"/>
        <v>0</v>
      </c>
      <c r="G290" s="230"/>
      <c r="H290" s="45"/>
      <c r="I290" s="91">
        <f t="shared" si="116"/>
        <v>0</v>
      </c>
      <c r="J290" s="264"/>
      <c r="K290" s="45"/>
      <c r="L290" s="95">
        <f t="shared" si="117"/>
        <v>0</v>
      </c>
      <c r="M290" s="230"/>
      <c r="N290" s="45"/>
      <c r="O290" s="91">
        <f t="shared" si="118"/>
        <v>0</v>
      </c>
      <c r="P290" s="291"/>
      <c r="Q290" s="297"/>
    </row>
    <row r="291" spans="1:17" ht="12.75" hidden="1" thickTop="1" x14ac:dyDescent="0.25">
      <c r="A291" s="94" t="s">
        <v>286</v>
      </c>
      <c r="B291" s="29" t="s">
        <v>287</v>
      </c>
      <c r="C291" s="190">
        <f t="shared" si="95"/>
        <v>0</v>
      </c>
      <c r="D291" s="264"/>
      <c r="E291" s="45"/>
      <c r="F291" s="95">
        <f t="shared" si="115"/>
        <v>0</v>
      </c>
      <c r="G291" s="230"/>
      <c r="H291" s="45"/>
      <c r="I291" s="91">
        <f t="shared" si="116"/>
        <v>0</v>
      </c>
      <c r="J291" s="264"/>
      <c r="K291" s="45"/>
      <c r="L291" s="95">
        <f t="shared" si="117"/>
        <v>0</v>
      </c>
      <c r="M291" s="230"/>
      <c r="N291" s="45"/>
      <c r="O291" s="91">
        <f t="shared" si="118"/>
        <v>0</v>
      </c>
      <c r="P291" s="291"/>
      <c r="Q291" s="297"/>
    </row>
    <row r="292" spans="1:17" ht="24.75" hidden="1" thickTop="1" x14ac:dyDescent="0.25">
      <c r="A292" s="94" t="s">
        <v>288</v>
      </c>
      <c r="B292" s="29" t="s">
        <v>289</v>
      </c>
      <c r="C292" s="190">
        <f t="shared" si="95"/>
        <v>0</v>
      </c>
      <c r="D292" s="264"/>
      <c r="E292" s="45"/>
      <c r="F292" s="95">
        <f t="shared" si="115"/>
        <v>0</v>
      </c>
      <c r="G292" s="230"/>
      <c r="H292" s="45"/>
      <c r="I292" s="91">
        <f t="shared" si="116"/>
        <v>0</v>
      </c>
      <c r="J292" s="264"/>
      <c r="K292" s="45"/>
      <c r="L292" s="95">
        <f t="shared" si="117"/>
        <v>0</v>
      </c>
      <c r="M292" s="230"/>
      <c r="N292" s="45"/>
      <c r="O292" s="91">
        <f t="shared" si="118"/>
        <v>0</v>
      </c>
      <c r="P292" s="291"/>
      <c r="Q292" s="297"/>
    </row>
    <row r="293" spans="1:17" ht="12.75" hidden="1" thickTop="1" x14ac:dyDescent="0.25">
      <c r="A293" s="94" t="s">
        <v>290</v>
      </c>
      <c r="B293" s="29" t="s">
        <v>291</v>
      </c>
      <c r="C293" s="190">
        <f t="shared" si="95"/>
        <v>0</v>
      </c>
      <c r="D293" s="264"/>
      <c r="E293" s="45"/>
      <c r="F293" s="95">
        <f t="shared" si="115"/>
        <v>0</v>
      </c>
      <c r="G293" s="230"/>
      <c r="H293" s="45"/>
      <c r="I293" s="91">
        <f t="shared" si="116"/>
        <v>0</v>
      </c>
      <c r="J293" s="264"/>
      <c r="K293" s="45"/>
      <c r="L293" s="95">
        <f t="shared" si="117"/>
        <v>0</v>
      </c>
      <c r="M293" s="230"/>
      <c r="N293" s="45"/>
      <c r="O293" s="91">
        <f t="shared" si="118"/>
        <v>0</v>
      </c>
      <c r="P293" s="291"/>
      <c r="Q293" s="297"/>
    </row>
    <row r="294" spans="1:17" ht="24.75" hidden="1" thickTop="1" x14ac:dyDescent="0.25">
      <c r="A294" s="101" t="s">
        <v>292</v>
      </c>
      <c r="B294" s="102" t="s">
        <v>293</v>
      </c>
      <c r="C294" s="201">
        <f t="shared" si="95"/>
        <v>0</v>
      </c>
      <c r="D294" s="265"/>
      <c r="E294" s="84"/>
      <c r="F294" s="329">
        <f t="shared" si="115"/>
        <v>0</v>
      </c>
      <c r="G294" s="235"/>
      <c r="H294" s="84"/>
      <c r="I294" s="156">
        <f t="shared" si="116"/>
        <v>0</v>
      </c>
      <c r="J294" s="265"/>
      <c r="K294" s="84"/>
      <c r="L294" s="329">
        <f t="shared" si="117"/>
        <v>0</v>
      </c>
      <c r="M294" s="235"/>
      <c r="N294" s="84"/>
      <c r="O294" s="156">
        <f t="shared" si="118"/>
        <v>0</v>
      </c>
      <c r="P294" s="294"/>
      <c r="Q294" s="297"/>
    </row>
    <row r="295" spans="1:17" s="19" customFormat="1" ht="13.5" hidden="1" thickTop="1" thickBot="1" x14ac:dyDescent="0.3">
      <c r="A295" s="118" t="s">
        <v>294</v>
      </c>
      <c r="B295" s="118" t="s">
        <v>295</v>
      </c>
      <c r="C295" s="206">
        <f t="shared" si="95"/>
        <v>0</v>
      </c>
      <c r="D295" s="267"/>
      <c r="E295" s="119"/>
      <c r="F295" s="115">
        <f t="shared" si="115"/>
        <v>0</v>
      </c>
      <c r="G295" s="243"/>
      <c r="H295" s="119"/>
      <c r="I295" s="126">
        <f t="shared" si="116"/>
        <v>0</v>
      </c>
      <c r="J295" s="267"/>
      <c r="K295" s="119"/>
      <c r="L295" s="115">
        <f t="shared" si="117"/>
        <v>0</v>
      </c>
      <c r="M295" s="243"/>
      <c r="N295" s="119"/>
      <c r="O295" s="126">
        <f t="shared" si="118"/>
        <v>0</v>
      </c>
      <c r="P295" s="296"/>
      <c r="Q295" s="182"/>
    </row>
    <row r="296" spans="1:17" s="19" customFormat="1" ht="48.75" hidden="1" thickTop="1" x14ac:dyDescent="0.25">
      <c r="A296" s="116" t="s">
        <v>296</v>
      </c>
      <c r="B296" s="104" t="s">
        <v>297</v>
      </c>
      <c r="C296" s="207">
        <f t="shared" si="95"/>
        <v>0</v>
      </c>
      <c r="D296" s="268"/>
      <c r="E296" s="180"/>
      <c r="F296" s="175">
        <f t="shared" si="115"/>
        <v>0</v>
      </c>
      <c r="G296" s="234"/>
      <c r="H296" s="80"/>
      <c r="I296" s="123">
        <f t="shared" si="116"/>
        <v>0</v>
      </c>
      <c r="J296" s="248"/>
      <c r="K296" s="80"/>
      <c r="L296" s="175">
        <f t="shared" si="117"/>
        <v>0</v>
      </c>
      <c r="M296" s="234"/>
      <c r="N296" s="80"/>
      <c r="O296" s="123">
        <f t="shared" si="11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2zZMcAaMvuqMpgxS8wf5/Iza9xKc7Un1+RZ5FLjn5ldeNrTOdQ23OeZ8LdnyxyVwEcIwZOb9xsTFfZfj0Zs3+g==" saltValue="tAJzW78RvwX/6YFTzyIYjA==" spinCount="100000" sheet="1" objects="1" scenarios="1" formatCells="0" formatColumns="0" formatRows="0"/>
  <autoFilter ref="A18:P296">
    <filterColumn colId="2">
      <filters blank="1">
        <filter val="1 100"/>
        <filter val="1 387"/>
        <filter val="-1 387"/>
        <filter val="1 595"/>
        <filter val="1 600"/>
        <filter val="1 625"/>
        <filter val="1 700"/>
        <filter val="1 781"/>
        <filter val="1 799"/>
        <filter val="1 994"/>
        <filter val="10 184"/>
        <filter val="109 555"/>
        <filter val="120"/>
        <filter val="126 208"/>
        <filter val="136 581"/>
        <filter val="14 734"/>
        <filter val="16 033"/>
        <filter val="184"/>
        <filter val="186"/>
        <filter val="189"/>
        <filter val="192"/>
        <filter val="2 500"/>
        <filter val="2 837"/>
        <filter val="2 900"/>
        <filter val="2 930"/>
        <filter val="200"/>
        <filter val="24"/>
        <filter val="24 767"/>
        <filter val="299"/>
        <filter val="3 000"/>
        <filter val="3 580"/>
        <filter val="3 709"/>
        <filter val="3 976"/>
        <filter val="31 197"/>
        <filter val="310 149"/>
        <filter val="343 046"/>
        <filter val="349"/>
        <filter val="428"/>
        <filter val="452 601"/>
        <filter val="47 729"/>
        <filter val="5 186"/>
        <filter val="57 276"/>
        <filter val="585 049"/>
        <filter val="589 182"/>
        <filter val="591 682"/>
        <filter val="60"/>
        <filter val="61 733"/>
        <filter val="664"/>
        <filter val="7 479"/>
        <filter val="70"/>
        <filter val="702"/>
        <filter val="709"/>
        <filter val="749"/>
        <filter val="800"/>
        <filter val="830"/>
        <filter val="84 788"/>
        <filter val="85"/>
        <filter val="9 594"/>
        <filter val="9 605"/>
        <filter val="918"/>
        <filter val="976"/>
      </filters>
    </filterColumn>
  </autoFilter>
  <mergeCells count="32">
    <mergeCell ref="C6:P6"/>
    <mergeCell ref="C7:P7"/>
    <mergeCell ref="C8:P8"/>
    <mergeCell ref="C9:P9"/>
    <mergeCell ref="A1:O1"/>
    <mergeCell ref="A2:P2"/>
    <mergeCell ref="C3:P3"/>
    <mergeCell ref="C4:P4"/>
    <mergeCell ref="C5:P5"/>
    <mergeCell ref="C10:P10"/>
    <mergeCell ref="C11:P11"/>
    <mergeCell ref="C13:P13"/>
    <mergeCell ref="A15:A17"/>
    <mergeCell ref="B15:B17"/>
    <mergeCell ref="C15:O15"/>
    <mergeCell ref="C16:C17"/>
    <mergeCell ref="D16:D17"/>
    <mergeCell ref="E16:E17"/>
    <mergeCell ref="F16:F17"/>
    <mergeCell ref="C12:P12"/>
    <mergeCell ref="O16:O17"/>
    <mergeCell ref="P16:P17"/>
    <mergeCell ref="L16:L17"/>
    <mergeCell ref="M16:M17"/>
    <mergeCell ref="N16:N17"/>
    <mergeCell ref="A285:B285"/>
    <mergeCell ref="A286:B286"/>
    <mergeCell ref="I16:I17"/>
    <mergeCell ref="J16:J17"/>
    <mergeCell ref="K16:K17"/>
    <mergeCell ref="G16:G17"/>
    <mergeCell ref="H16:H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&amp;R&amp;"Times New Roman,Regular"&amp;9 72.pielikums Jūrmalas pilsētas domes
2017.gada 9.jūnija saistošajiem noteikumiem Nr.21
(protokols Nr.10, 2.punkts)</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R3" sqref="R3:R4"/>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6.42578125" style="1" hidden="1" customWidth="1" outlineLevel="1"/>
    <col min="17" max="17" width="9.140625" style="1" collapsed="1"/>
    <col min="18" max="16384" width="9.140625" style="1"/>
  </cols>
  <sheetData>
    <row r="1" spans="1:17" x14ac:dyDescent="0.25">
      <c r="A1" s="1314" t="s">
        <v>1042</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782</v>
      </c>
      <c r="D3" s="1318"/>
      <c r="E3" s="1318"/>
      <c r="F3" s="1318"/>
      <c r="G3" s="1318"/>
      <c r="H3" s="1318"/>
      <c r="I3" s="1318"/>
      <c r="J3" s="1318"/>
      <c r="K3" s="1318"/>
      <c r="L3" s="1318"/>
      <c r="M3" s="1318"/>
      <c r="N3" s="1318"/>
      <c r="O3" s="1318"/>
      <c r="P3" s="1319"/>
      <c r="Q3" s="297"/>
    </row>
    <row r="4" spans="1:17" ht="12.75" customHeight="1" x14ac:dyDescent="0.25">
      <c r="A4" s="4" t="s">
        <v>1</v>
      </c>
      <c r="B4" s="5"/>
      <c r="C4" s="1318" t="s">
        <v>1041</v>
      </c>
      <c r="D4" s="1318"/>
      <c r="E4" s="1318"/>
      <c r="F4" s="1318"/>
      <c r="G4" s="1318"/>
      <c r="H4" s="1318"/>
      <c r="I4" s="1318"/>
      <c r="J4" s="1318"/>
      <c r="K4" s="1318"/>
      <c r="L4" s="1318"/>
      <c r="M4" s="1318"/>
      <c r="N4" s="1318"/>
      <c r="O4" s="1318"/>
      <c r="P4" s="1319"/>
      <c r="Q4" s="297"/>
    </row>
    <row r="5" spans="1:17" ht="12.75" customHeight="1" x14ac:dyDescent="0.25">
      <c r="A5" s="2" t="s">
        <v>2</v>
      </c>
      <c r="B5" s="3"/>
      <c r="C5" s="1293" t="s">
        <v>1040</v>
      </c>
      <c r="D5" s="1293"/>
      <c r="E5" s="1293"/>
      <c r="F5" s="1293"/>
      <c r="G5" s="1293"/>
      <c r="H5" s="1293"/>
      <c r="I5" s="1293"/>
      <c r="J5" s="1293"/>
      <c r="K5" s="1293"/>
      <c r="L5" s="1293"/>
      <c r="M5" s="1293"/>
      <c r="N5" s="1293"/>
      <c r="O5" s="1293"/>
      <c r="P5" s="1294"/>
      <c r="Q5" s="297"/>
    </row>
    <row r="6" spans="1:17" ht="12.75" customHeight="1" x14ac:dyDescent="0.25">
      <c r="A6" s="2" t="s">
        <v>3</v>
      </c>
      <c r="B6" s="3"/>
      <c r="C6" s="1293" t="s">
        <v>505</v>
      </c>
      <c r="D6" s="1293"/>
      <c r="E6" s="1293"/>
      <c r="F6" s="1293"/>
      <c r="G6" s="1293"/>
      <c r="H6" s="1293"/>
      <c r="I6" s="1293"/>
      <c r="J6" s="1293"/>
      <c r="K6" s="1293"/>
      <c r="L6" s="1293"/>
      <c r="M6" s="1293"/>
      <c r="N6" s="1293"/>
      <c r="O6" s="1293"/>
      <c r="P6" s="1294"/>
      <c r="Q6" s="297"/>
    </row>
    <row r="7" spans="1:17" x14ac:dyDescent="0.25">
      <c r="A7" s="2" t="s">
        <v>4</v>
      </c>
      <c r="B7" s="3"/>
      <c r="C7" s="1318" t="s">
        <v>1039</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511" t="s">
        <v>1038</v>
      </c>
      <c r="D11" s="1511"/>
      <c r="E11" s="1511"/>
      <c r="F11" s="1511"/>
      <c r="G11" s="1511"/>
      <c r="H11" s="1511"/>
      <c r="I11" s="1511"/>
      <c r="J11" s="1511"/>
      <c r="K11" s="1511"/>
      <c r="L11" s="1511"/>
      <c r="M11" s="1511"/>
      <c r="N11" s="1511"/>
      <c r="O11" s="1511"/>
      <c r="P11" s="1512"/>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6213.75</v>
      </c>
      <c r="D20" s="128">
        <f>SUM(D21,D24,D25,D41,D42)</f>
        <v>0</v>
      </c>
      <c r="E20" s="269">
        <f>SUM(E21,E24,E25,E41,E42)</f>
        <v>6213.75</v>
      </c>
      <c r="F20" s="888">
        <f>SUM(F21,F24,F25,F41,F42)</f>
        <v>6213.75</v>
      </c>
      <c r="G20" s="210">
        <f>SUM(G21,G24,G42)</f>
        <v>0</v>
      </c>
      <c r="H20" s="269">
        <f>SUM(H21,H24,H42)</f>
        <v>0</v>
      </c>
      <c r="I20" s="888">
        <f>SUM(I21,I24,I42)</f>
        <v>0</v>
      </c>
      <c r="J20" s="128">
        <f>SUM(J21,J26,J42)</f>
        <v>0</v>
      </c>
      <c r="K20" s="22">
        <f>SUM(K21,K26,K42)</f>
        <v>0</v>
      </c>
      <c r="L20" s="161">
        <f>SUM(L21,L26,L42)</f>
        <v>0</v>
      </c>
      <c r="M20" s="210">
        <f>SUM(M21,M44)</f>
        <v>0</v>
      </c>
      <c r="N20" s="22">
        <f>SUM(N21,N44)</f>
        <v>0</v>
      </c>
      <c r="O20" s="269">
        <f>SUM(O21,O44)</f>
        <v>0</v>
      </c>
      <c r="P20" s="302"/>
      <c r="Q20" s="182"/>
    </row>
    <row r="21" spans="1:17" ht="12.75" hidden="1" thickTop="1" x14ac:dyDescent="0.25">
      <c r="A21" s="23"/>
      <c r="B21" s="24" t="s">
        <v>21</v>
      </c>
      <c r="C21" s="184">
        <f>SUM(F21,I21,L21,O21)</f>
        <v>0</v>
      </c>
      <c r="D21" s="129">
        <f t="shared" ref="D21:O21" si="0">SUM(D22:D23)</f>
        <v>0</v>
      </c>
      <c r="E21" s="25">
        <f t="shared" si="0"/>
        <v>0</v>
      </c>
      <c r="F21" s="162">
        <f t="shared" si="0"/>
        <v>0</v>
      </c>
      <c r="G21" s="211">
        <f t="shared" si="0"/>
        <v>0</v>
      </c>
      <c r="H21" s="25">
        <f t="shared" si="0"/>
        <v>0</v>
      </c>
      <c r="I21" s="270">
        <f t="shared" si="0"/>
        <v>0</v>
      </c>
      <c r="J21" s="129">
        <f t="shared" si="0"/>
        <v>0</v>
      </c>
      <c r="K21" s="25">
        <f t="shared" si="0"/>
        <v>0</v>
      </c>
      <c r="L21" s="162">
        <f t="shared" si="0"/>
        <v>0</v>
      </c>
      <c r="M21" s="211">
        <f t="shared" si="0"/>
        <v>0</v>
      </c>
      <c r="N21" s="25">
        <f t="shared" si="0"/>
        <v>0</v>
      </c>
      <c r="O21" s="270">
        <f t="shared" si="0"/>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ht="12.75" hidden="1" thickTop="1" x14ac:dyDescent="0.25">
      <c r="A23" s="29"/>
      <c r="B23" s="30" t="s">
        <v>23</v>
      </c>
      <c r="C23" s="186">
        <f>SUM(F23,I23,L23,O23)</f>
        <v>0</v>
      </c>
      <c r="D23" s="246"/>
      <c r="E23" s="31"/>
      <c r="F23" s="326">
        <f>D23+E23</f>
        <v>0</v>
      </c>
      <c r="G23" s="213"/>
      <c r="H23" s="31"/>
      <c r="I23" s="146">
        <f>G23+H23</f>
        <v>0</v>
      </c>
      <c r="J23" s="246"/>
      <c r="K23" s="31"/>
      <c r="L23" s="326">
        <f>J23+K23</f>
        <v>0</v>
      </c>
      <c r="M23" s="213"/>
      <c r="N23" s="31"/>
      <c r="O23" s="146">
        <f>M23+N23</f>
        <v>0</v>
      </c>
      <c r="P23" s="368"/>
      <c r="Q23" s="297"/>
    </row>
    <row r="24" spans="1:17" s="19" customFormat="1" ht="25.5" hidden="1" thickTop="1" thickBot="1" x14ac:dyDescent="0.3">
      <c r="A24" s="32">
        <v>19300</v>
      </c>
      <c r="B24" s="32" t="s">
        <v>24</v>
      </c>
      <c r="C24" s="187">
        <f>SUM(F24,I24)</f>
        <v>0</v>
      </c>
      <c r="D24" s="247"/>
      <c r="E24" s="33"/>
      <c r="F24" s="327">
        <f>D24+E24</f>
        <v>0</v>
      </c>
      <c r="G24" s="214"/>
      <c r="H24" s="33"/>
      <c r="I24" s="332">
        <f>G24+H24</f>
        <v>0</v>
      </c>
      <c r="J24" s="286" t="s">
        <v>25</v>
      </c>
      <c r="K24" s="34" t="s">
        <v>25</v>
      </c>
      <c r="L24" s="163" t="s">
        <v>25</v>
      </c>
      <c r="M24" s="279" t="s">
        <v>25</v>
      </c>
      <c r="N24" s="147" t="s">
        <v>25</v>
      </c>
      <c r="O24" s="147" t="s">
        <v>25</v>
      </c>
      <c r="P24" s="380"/>
      <c r="Q24" s="182"/>
    </row>
    <row r="25" spans="1:17" s="19" customFormat="1" ht="60.75" thickTop="1" x14ac:dyDescent="0.25">
      <c r="A25" s="121">
        <v>18630</v>
      </c>
      <c r="B25" s="35" t="s">
        <v>26</v>
      </c>
      <c r="C25" s="188">
        <f>SUM(F25)</f>
        <v>6213.75</v>
      </c>
      <c r="D25" s="248"/>
      <c r="E25" s="709">
        <v>6213.75</v>
      </c>
      <c r="F25" s="905">
        <f>D25+E25</f>
        <v>6213.75</v>
      </c>
      <c r="G25" s="215" t="s">
        <v>25</v>
      </c>
      <c r="H25" s="122" t="s">
        <v>25</v>
      </c>
      <c r="I25" s="890" t="s">
        <v>25</v>
      </c>
      <c r="J25" s="249" t="s">
        <v>25</v>
      </c>
      <c r="K25" s="37" t="s">
        <v>25</v>
      </c>
      <c r="L25" s="164" t="s">
        <v>25</v>
      </c>
      <c r="M25" s="280" t="s">
        <v>25</v>
      </c>
      <c r="N25" s="122" t="s">
        <v>25</v>
      </c>
      <c r="O25" s="122" t="s">
        <v>25</v>
      </c>
      <c r="P25" s="1278" t="s">
        <v>1037</v>
      </c>
      <c r="Q25" s="182"/>
    </row>
    <row r="26" spans="1:17" s="19" customFormat="1" ht="36" hidden="1" x14ac:dyDescent="0.25">
      <c r="A26" s="35">
        <v>21300</v>
      </c>
      <c r="B26" s="35" t="s">
        <v>27</v>
      </c>
      <c r="C26" s="188">
        <f t="shared" ref="C26:C40" si="1">SUM(L26)</f>
        <v>0</v>
      </c>
      <c r="D26" s="249" t="s">
        <v>25</v>
      </c>
      <c r="E26" s="37" t="s">
        <v>25</v>
      </c>
      <c r="F26" s="164" t="s">
        <v>25</v>
      </c>
      <c r="G26" s="215" t="s">
        <v>25</v>
      </c>
      <c r="H26" s="37" t="s">
        <v>25</v>
      </c>
      <c r="I26" s="122" t="s">
        <v>25</v>
      </c>
      <c r="J26" s="130">
        <f>SUM(J27,J31,J33,J36)</f>
        <v>0</v>
      </c>
      <c r="K26" s="38">
        <f>SUM(K27,K31,K33,K36)</f>
        <v>0</v>
      </c>
      <c r="L26" s="175">
        <f>SUM(L27,L31,L33,L36)</f>
        <v>0</v>
      </c>
      <c r="M26" s="280" t="s">
        <v>25</v>
      </c>
      <c r="N26" s="122" t="s">
        <v>25</v>
      </c>
      <c r="O26" s="122" t="s">
        <v>25</v>
      </c>
      <c r="P26" s="304"/>
      <c r="Q26" s="182"/>
    </row>
    <row r="27" spans="1:17" s="19" customFormat="1" ht="24" hidden="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idden="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idden="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 hidden="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36" hidden="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 hidden="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idden="1" x14ac:dyDescent="0.25">
      <c r="A33" s="39">
        <v>21380</v>
      </c>
      <c r="B33" s="35" t="s">
        <v>34</v>
      </c>
      <c r="C33" s="188">
        <f t="shared" si="1"/>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c r="Q33" s="182"/>
    </row>
    <row r="34" spans="1:17" hidden="1" x14ac:dyDescent="0.25">
      <c r="A34" s="27">
        <v>21381</v>
      </c>
      <c r="B34" s="40" t="s">
        <v>35</v>
      </c>
      <c r="C34" s="189">
        <f t="shared" si="1"/>
        <v>0</v>
      </c>
      <c r="D34" s="250" t="s">
        <v>25</v>
      </c>
      <c r="E34" s="41" t="s">
        <v>25</v>
      </c>
      <c r="F34" s="165" t="s">
        <v>25</v>
      </c>
      <c r="G34" s="216" t="s">
        <v>25</v>
      </c>
      <c r="H34" s="41" t="s">
        <v>25</v>
      </c>
      <c r="I34" s="148" t="s">
        <v>25</v>
      </c>
      <c r="J34" s="564"/>
      <c r="K34" s="320"/>
      <c r="L34" s="176">
        <f>J34+K34</f>
        <v>0</v>
      </c>
      <c r="M34" s="281" t="s">
        <v>25</v>
      </c>
      <c r="N34" s="148" t="s">
        <v>25</v>
      </c>
      <c r="O34" s="148" t="s">
        <v>25</v>
      </c>
      <c r="P34" s="305"/>
      <c r="Q34" s="297"/>
    </row>
    <row r="35" spans="1:17" ht="24" hidden="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 hidden="1" x14ac:dyDescent="0.25">
      <c r="A36" s="39">
        <v>21390</v>
      </c>
      <c r="B36" s="35" t="s">
        <v>37</v>
      </c>
      <c r="C36" s="188">
        <f t="shared" si="1"/>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304"/>
      <c r="Q36" s="182"/>
    </row>
    <row r="37" spans="1:17" ht="24" hidden="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idden="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idden="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 hidden="1" x14ac:dyDescent="0.25">
      <c r="A40" s="30">
        <v>21399</v>
      </c>
      <c r="B40" s="43" t="s">
        <v>41</v>
      </c>
      <c r="C40" s="190">
        <f t="shared" si="1"/>
        <v>0</v>
      </c>
      <c r="D40" s="251" t="s">
        <v>25</v>
      </c>
      <c r="E40" s="44" t="s">
        <v>25</v>
      </c>
      <c r="F40" s="166" t="s">
        <v>25</v>
      </c>
      <c r="G40" s="217" t="s">
        <v>25</v>
      </c>
      <c r="H40" s="44" t="s">
        <v>25</v>
      </c>
      <c r="I40" s="149" t="s">
        <v>25</v>
      </c>
      <c r="J40" s="565"/>
      <c r="K40" s="321"/>
      <c r="L40" s="95">
        <f>J40+K40</f>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hidden="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t="24"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 hidden="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 hidden="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6214</v>
      </c>
      <c r="D49" s="134">
        <f t="shared" ref="D49:O49" si="4">SUM(D50,D281)</f>
        <v>0</v>
      </c>
      <c r="E49" s="117">
        <f t="shared" si="4"/>
        <v>6214</v>
      </c>
      <c r="F49" s="894">
        <f t="shared" si="4"/>
        <v>6214</v>
      </c>
      <c r="G49" s="224">
        <f t="shared" si="4"/>
        <v>0</v>
      </c>
      <c r="H49" s="117">
        <f t="shared" si="4"/>
        <v>0</v>
      </c>
      <c r="I49" s="894">
        <f t="shared" si="4"/>
        <v>0</v>
      </c>
      <c r="J49" s="134">
        <f t="shared" si="4"/>
        <v>0</v>
      </c>
      <c r="K49" s="64">
        <f t="shared" si="4"/>
        <v>0</v>
      </c>
      <c r="L49" s="169">
        <f t="shared" si="4"/>
        <v>0</v>
      </c>
      <c r="M49" s="224">
        <f t="shared" si="4"/>
        <v>0</v>
      </c>
      <c r="N49" s="64">
        <f t="shared" si="4"/>
        <v>0</v>
      </c>
      <c r="O49" s="117">
        <f t="shared" si="4"/>
        <v>0</v>
      </c>
      <c r="P49" s="310"/>
      <c r="Q49" s="182"/>
    </row>
    <row r="50" spans="1:17" s="19" customFormat="1" ht="36.75" thickTop="1" x14ac:dyDescent="0.25">
      <c r="A50" s="65"/>
      <c r="B50" s="66" t="s">
        <v>50</v>
      </c>
      <c r="C50" s="198">
        <f t="shared" si="3"/>
        <v>795</v>
      </c>
      <c r="D50" s="135">
        <f t="shared" ref="D50:O50" si="5">SUM(D51,D193)</f>
        <v>0</v>
      </c>
      <c r="E50" s="274">
        <f t="shared" si="5"/>
        <v>795</v>
      </c>
      <c r="F50" s="895">
        <f t="shared" si="5"/>
        <v>795</v>
      </c>
      <c r="G50" s="225">
        <f t="shared" si="5"/>
        <v>0</v>
      </c>
      <c r="H50" s="274">
        <f t="shared" si="5"/>
        <v>0</v>
      </c>
      <c r="I50" s="895">
        <f t="shared" si="5"/>
        <v>0</v>
      </c>
      <c r="J50" s="135">
        <f t="shared" si="5"/>
        <v>0</v>
      </c>
      <c r="K50" s="67">
        <f t="shared" si="5"/>
        <v>0</v>
      </c>
      <c r="L50" s="170">
        <f t="shared" si="5"/>
        <v>0</v>
      </c>
      <c r="M50" s="225">
        <f t="shared" si="5"/>
        <v>0</v>
      </c>
      <c r="N50" s="67">
        <f t="shared" si="5"/>
        <v>0</v>
      </c>
      <c r="O50" s="274">
        <f t="shared" si="5"/>
        <v>0</v>
      </c>
      <c r="P50" s="311"/>
      <c r="Q50" s="182"/>
    </row>
    <row r="51" spans="1:17" s="19" customFormat="1" ht="24" x14ac:dyDescent="0.25">
      <c r="A51" s="68"/>
      <c r="B51" s="16" t="s">
        <v>51</v>
      </c>
      <c r="C51" s="199">
        <f t="shared" si="3"/>
        <v>795</v>
      </c>
      <c r="D51" s="136">
        <f t="shared" ref="D51:O51" si="6">SUM(D52,D74,D172,D186)</f>
        <v>0</v>
      </c>
      <c r="E51" s="275">
        <f t="shared" si="6"/>
        <v>795</v>
      </c>
      <c r="F51" s="896">
        <f t="shared" si="6"/>
        <v>795</v>
      </c>
      <c r="G51" s="226">
        <f t="shared" si="6"/>
        <v>0</v>
      </c>
      <c r="H51" s="275">
        <f t="shared" si="6"/>
        <v>0</v>
      </c>
      <c r="I51" s="896">
        <f t="shared" si="6"/>
        <v>0</v>
      </c>
      <c r="J51" s="136">
        <f t="shared" si="6"/>
        <v>0</v>
      </c>
      <c r="K51" s="69">
        <f t="shared" si="6"/>
        <v>0</v>
      </c>
      <c r="L51" s="171">
        <f t="shared" si="6"/>
        <v>0</v>
      </c>
      <c r="M51" s="226">
        <f t="shared" si="6"/>
        <v>0</v>
      </c>
      <c r="N51" s="69">
        <f t="shared" si="6"/>
        <v>0</v>
      </c>
      <c r="O51" s="275">
        <f t="shared" si="6"/>
        <v>0</v>
      </c>
      <c r="P51" s="312"/>
      <c r="Q51" s="182"/>
    </row>
    <row r="52" spans="1:17" s="19" customFormat="1" hidden="1" x14ac:dyDescent="0.25">
      <c r="A52" s="70">
        <v>1000</v>
      </c>
      <c r="B52" s="70" t="s">
        <v>52</v>
      </c>
      <c r="C52" s="200">
        <f t="shared" si="3"/>
        <v>0</v>
      </c>
      <c r="D52" s="137">
        <f t="shared" ref="D52:O52" si="7">SUM(D53,D66)</f>
        <v>0</v>
      </c>
      <c r="E52" s="71">
        <f t="shared" si="7"/>
        <v>0</v>
      </c>
      <c r="F52" s="172">
        <f t="shared" si="7"/>
        <v>0</v>
      </c>
      <c r="G52" s="227">
        <f t="shared" si="7"/>
        <v>0</v>
      </c>
      <c r="H52" s="71">
        <f t="shared" si="7"/>
        <v>0</v>
      </c>
      <c r="I52" s="125">
        <f t="shared" si="7"/>
        <v>0</v>
      </c>
      <c r="J52" s="137">
        <f t="shared" si="7"/>
        <v>0</v>
      </c>
      <c r="K52" s="71">
        <f t="shared" si="7"/>
        <v>0</v>
      </c>
      <c r="L52" s="172">
        <f t="shared" si="7"/>
        <v>0</v>
      </c>
      <c r="M52" s="227">
        <f t="shared" si="7"/>
        <v>0</v>
      </c>
      <c r="N52" s="71">
        <f t="shared" si="7"/>
        <v>0</v>
      </c>
      <c r="O52" s="125">
        <f t="shared" si="7"/>
        <v>0</v>
      </c>
      <c r="P52" s="313"/>
      <c r="Q52" s="182"/>
    </row>
    <row r="53" spans="1:17" hidden="1" x14ac:dyDescent="0.25">
      <c r="A53" s="35">
        <v>1100</v>
      </c>
      <c r="B53" s="72" t="s">
        <v>53</v>
      </c>
      <c r="C53" s="188">
        <f t="shared" si="3"/>
        <v>0</v>
      </c>
      <c r="D53" s="130">
        <f t="shared" ref="D53:O53" si="8">SUM(D54,D57,D65)</f>
        <v>0</v>
      </c>
      <c r="E53" s="38">
        <f t="shared" si="8"/>
        <v>0</v>
      </c>
      <c r="F53" s="175">
        <f t="shared" si="8"/>
        <v>0</v>
      </c>
      <c r="G53" s="228">
        <f t="shared" si="8"/>
        <v>0</v>
      </c>
      <c r="H53" s="38">
        <f t="shared" si="8"/>
        <v>0</v>
      </c>
      <c r="I53" s="123">
        <f t="shared" si="8"/>
        <v>0</v>
      </c>
      <c r="J53" s="130">
        <f t="shared" si="8"/>
        <v>0</v>
      </c>
      <c r="K53" s="38">
        <f t="shared" si="8"/>
        <v>0</v>
      </c>
      <c r="L53" s="175">
        <f t="shared" si="8"/>
        <v>0</v>
      </c>
      <c r="M53" s="228">
        <f t="shared" si="8"/>
        <v>0</v>
      </c>
      <c r="N53" s="38">
        <f t="shared" si="8"/>
        <v>0</v>
      </c>
      <c r="O53" s="123">
        <f t="shared" si="8"/>
        <v>0</v>
      </c>
      <c r="P53" s="314"/>
      <c r="Q53" s="297"/>
    </row>
    <row r="54" spans="1:17" hidden="1" x14ac:dyDescent="0.25">
      <c r="A54" s="73">
        <v>1110</v>
      </c>
      <c r="B54" s="58" t="s">
        <v>54</v>
      </c>
      <c r="C54" s="195">
        <f t="shared" si="3"/>
        <v>0</v>
      </c>
      <c r="D54" s="86">
        <f t="shared" ref="D54:O54" si="9">SUM(D55:D56)</f>
        <v>0</v>
      </c>
      <c r="E54" s="74">
        <f t="shared" si="9"/>
        <v>0</v>
      </c>
      <c r="F54" s="174">
        <f t="shared" si="9"/>
        <v>0</v>
      </c>
      <c r="G54" s="229">
        <f t="shared" si="9"/>
        <v>0</v>
      </c>
      <c r="H54" s="74">
        <f t="shared" si="9"/>
        <v>0</v>
      </c>
      <c r="I54" s="154">
        <f t="shared" si="9"/>
        <v>0</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3"/>
        <v>0</v>
      </c>
      <c r="D56" s="264"/>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3"/>
        <v>0</v>
      </c>
      <c r="D57" s="132">
        <f t="shared" ref="D57:O57" si="10">SUM(D58:D64)</f>
        <v>0</v>
      </c>
      <c r="E57" s="76">
        <f t="shared" si="10"/>
        <v>0</v>
      </c>
      <c r="F57" s="95">
        <f t="shared" si="10"/>
        <v>0</v>
      </c>
      <c r="G57" s="231">
        <f t="shared" si="10"/>
        <v>0</v>
      </c>
      <c r="H57" s="76">
        <f t="shared" si="10"/>
        <v>0</v>
      </c>
      <c r="I57" s="91">
        <f t="shared" si="10"/>
        <v>0</v>
      </c>
      <c r="J57" s="132">
        <f t="shared" si="10"/>
        <v>0</v>
      </c>
      <c r="K57" s="76">
        <f t="shared" si="10"/>
        <v>0</v>
      </c>
      <c r="L57" s="95">
        <f t="shared" si="10"/>
        <v>0</v>
      </c>
      <c r="M57" s="231">
        <f t="shared" si="10"/>
        <v>0</v>
      </c>
      <c r="N57" s="76">
        <f t="shared" si="10"/>
        <v>0</v>
      </c>
      <c r="O57" s="91">
        <f t="shared" si="10"/>
        <v>0</v>
      </c>
      <c r="P57" s="291"/>
      <c r="Q57" s="297"/>
    </row>
    <row r="58" spans="1:17" hidden="1" x14ac:dyDescent="0.25">
      <c r="A58" s="30">
        <v>1141</v>
      </c>
      <c r="B58" s="43" t="s">
        <v>58</v>
      </c>
      <c r="C58" s="190">
        <f t="shared" si="3"/>
        <v>0</v>
      </c>
      <c r="D58" s="264"/>
      <c r="E58" s="45"/>
      <c r="F58" s="95">
        <f t="shared" ref="F58:F65" si="11">D58+E58</f>
        <v>0</v>
      </c>
      <c r="G58" s="230"/>
      <c r="H58" s="45"/>
      <c r="I58" s="91">
        <f t="shared" ref="I58:I65" si="12">G58+H58</f>
        <v>0</v>
      </c>
      <c r="J58" s="264"/>
      <c r="K58" s="45"/>
      <c r="L58" s="95">
        <f t="shared" ref="L58:L65" si="13">J58+K58</f>
        <v>0</v>
      </c>
      <c r="M58" s="230"/>
      <c r="N58" s="45"/>
      <c r="O58" s="91">
        <f t="shared" ref="O58:O65" si="14">M58+N58</f>
        <v>0</v>
      </c>
      <c r="P58" s="291"/>
      <c r="Q58" s="297"/>
    </row>
    <row r="59" spans="1:17" ht="24.75" hidden="1" customHeight="1" x14ac:dyDescent="0.25">
      <c r="A59" s="30">
        <v>1142</v>
      </c>
      <c r="B59" s="43" t="s">
        <v>59</v>
      </c>
      <c r="C59" s="190">
        <f t="shared" si="3"/>
        <v>0</v>
      </c>
      <c r="D59" s="264"/>
      <c r="E59" s="45"/>
      <c r="F59" s="95">
        <f t="shared" si="11"/>
        <v>0</v>
      </c>
      <c r="G59" s="230"/>
      <c r="H59" s="45"/>
      <c r="I59" s="91">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hidden="1" x14ac:dyDescent="0.25">
      <c r="A62" s="30">
        <v>1147</v>
      </c>
      <c r="B62" s="43" t="s">
        <v>62</v>
      </c>
      <c r="C62" s="190">
        <f t="shared" si="3"/>
        <v>0</v>
      </c>
      <c r="D62" s="264"/>
      <c r="E62" s="45"/>
      <c r="F62" s="95">
        <f t="shared" si="11"/>
        <v>0</v>
      </c>
      <c r="G62" s="230"/>
      <c r="H62" s="45"/>
      <c r="I62" s="91">
        <f t="shared" si="12"/>
        <v>0</v>
      </c>
      <c r="J62" s="264"/>
      <c r="K62" s="45"/>
      <c r="L62" s="95">
        <f t="shared" si="13"/>
        <v>0</v>
      </c>
      <c r="M62" s="230"/>
      <c r="N62" s="45"/>
      <c r="O62" s="91">
        <f t="shared" si="14"/>
        <v>0</v>
      </c>
      <c r="P62" s="291"/>
      <c r="Q62" s="297"/>
    </row>
    <row r="63" spans="1:17" hidden="1" x14ac:dyDescent="0.25">
      <c r="A63" s="30">
        <v>1148</v>
      </c>
      <c r="B63" s="43" t="s">
        <v>63</v>
      </c>
      <c r="C63" s="190">
        <f t="shared" si="3"/>
        <v>0</v>
      </c>
      <c r="D63" s="264"/>
      <c r="E63" s="45"/>
      <c r="F63" s="95">
        <f t="shared" si="11"/>
        <v>0</v>
      </c>
      <c r="G63" s="230"/>
      <c r="H63" s="45"/>
      <c r="I63" s="91">
        <f t="shared" si="12"/>
        <v>0</v>
      </c>
      <c r="J63" s="264"/>
      <c r="K63" s="45"/>
      <c r="L63" s="95">
        <f t="shared" si="13"/>
        <v>0</v>
      </c>
      <c r="M63" s="230"/>
      <c r="N63" s="45"/>
      <c r="O63" s="91">
        <f t="shared" si="14"/>
        <v>0</v>
      </c>
      <c r="P63" s="291"/>
      <c r="Q63" s="297"/>
    </row>
    <row r="64" spans="1:17" ht="36" hidden="1" x14ac:dyDescent="0.25">
      <c r="A64" s="30">
        <v>1149</v>
      </c>
      <c r="B64" s="43" t="s">
        <v>64</v>
      </c>
      <c r="C64" s="190">
        <f t="shared" si="3"/>
        <v>0</v>
      </c>
      <c r="D64" s="264"/>
      <c r="E64" s="45"/>
      <c r="F64" s="95">
        <f t="shared" si="11"/>
        <v>0</v>
      </c>
      <c r="G64" s="230"/>
      <c r="H64" s="45"/>
      <c r="I64" s="91">
        <f t="shared" si="12"/>
        <v>0</v>
      </c>
      <c r="J64" s="264"/>
      <c r="K64" s="45"/>
      <c r="L64" s="95">
        <f t="shared" si="13"/>
        <v>0</v>
      </c>
      <c r="M64" s="230"/>
      <c r="N64" s="45"/>
      <c r="O64" s="91">
        <f t="shared" si="14"/>
        <v>0</v>
      </c>
      <c r="P64" s="291"/>
      <c r="Q64" s="297"/>
    </row>
    <row r="65" spans="1:17" ht="36" hidden="1" x14ac:dyDescent="0.25">
      <c r="A65" s="73">
        <v>1150</v>
      </c>
      <c r="B65" s="58" t="s">
        <v>65</v>
      </c>
      <c r="C65" s="195">
        <f t="shared" si="3"/>
        <v>0</v>
      </c>
      <c r="D65" s="261"/>
      <c r="E65" s="77"/>
      <c r="F65" s="174">
        <f t="shared" si="11"/>
        <v>0</v>
      </c>
      <c r="G65" s="232"/>
      <c r="H65" s="77"/>
      <c r="I65" s="154">
        <f t="shared" si="12"/>
        <v>0</v>
      </c>
      <c r="J65" s="261"/>
      <c r="K65" s="77"/>
      <c r="L65" s="174">
        <f t="shared" si="13"/>
        <v>0</v>
      </c>
      <c r="M65" s="232"/>
      <c r="N65" s="77"/>
      <c r="O65" s="154">
        <f t="shared" si="14"/>
        <v>0</v>
      </c>
      <c r="P65" s="292"/>
      <c r="Q65" s="297"/>
    </row>
    <row r="66" spans="1:17" ht="36" hidden="1" x14ac:dyDescent="0.25">
      <c r="A66" s="35">
        <v>1200</v>
      </c>
      <c r="B66" s="72" t="s">
        <v>66</v>
      </c>
      <c r="C66" s="188">
        <f t="shared" si="3"/>
        <v>0</v>
      </c>
      <c r="D66" s="130">
        <f t="shared" ref="D66:O66" si="15">SUM(D67:D68)</f>
        <v>0</v>
      </c>
      <c r="E66" s="38">
        <f t="shared" si="15"/>
        <v>0</v>
      </c>
      <c r="F66" s="175">
        <f t="shared" si="15"/>
        <v>0</v>
      </c>
      <c r="G66" s="228">
        <f t="shared" si="15"/>
        <v>0</v>
      </c>
      <c r="H66" s="38">
        <f t="shared" si="15"/>
        <v>0</v>
      </c>
      <c r="I66" s="123">
        <f t="shared" si="15"/>
        <v>0</v>
      </c>
      <c r="J66" s="130">
        <f t="shared" si="15"/>
        <v>0</v>
      </c>
      <c r="K66" s="38">
        <f t="shared" si="15"/>
        <v>0</v>
      </c>
      <c r="L66" s="175">
        <f t="shared" si="15"/>
        <v>0</v>
      </c>
      <c r="M66" s="228">
        <f t="shared" si="15"/>
        <v>0</v>
      </c>
      <c r="N66" s="38">
        <f t="shared" si="15"/>
        <v>0</v>
      </c>
      <c r="O66" s="123">
        <f t="shared" si="15"/>
        <v>0</v>
      </c>
      <c r="P66" s="293"/>
      <c r="Q66" s="297"/>
    </row>
    <row r="67" spans="1:17" ht="24" hidden="1" x14ac:dyDescent="0.25">
      <c r="A67" s="1203">
        <v>1210</v>
      </c>
      <c r="B67" s="40" t="s">
        <v>67</v>
      </c>
      <c r="C67" s="189">
        <f t="shared" si="3"/>
        <v>0</v>
      </c>
      <c r="D67" s="263"/>
      <c r="E67" s="42"/>
      <c r="F67" s="176">
        <f>D67+E67</f>
        <v>0</v>
      </c>
      <c r="G67" s="220"/>
      <c r="H67" s="42"/>
      <c r="I67" s="90">
        <f>G67+H67</f>
        <v>0</v>
      </c>
      <c r="J67" s="263"/>
      <c r="K67" s="42"/>
      <c r="L67" s="176">
        <f>J67+K67</f>
        <v>0</v>
      </c>
      <c r="M67" s="220"/>
      <c r="N67" s="42"/>
      <c r="O67" s="90">
        <f>M67+N67</f>
        <v>0</v>
      </c>
      <c r="P67" s="290"/>
      <c r="Q67" s="297"/>
    </row>
    <row r="68" spans="1:17" ht="24" hidden="1" x14ac:dyDescent="0.25">
      <c r="A68" s="75">
        <v>1220</v>
      </c>
      <c r="B68" s="43" t="s">
        <v>68</v>
      </c>
      <c r="C68" s="190">
        <f t="shared" si="3"/>
        <v>0</v>
      </c>
      <c r="D68" s="132">
        <f t="shared" ref="D68:O68" si="16">SUM(D69:D73)</f>
        <v>0</v>
      </c>
      <c r="E68" s="76">
        <f t="shared" si="16"/>
        <v>0</v>
      </c>
      <c r="F68" s="95">
        <f t="shared" si="16"/>
        <v>0</v>
      </c>
      <c r="G68" s="231">
        <f t="shared" si="16"/>
        <v>0</v>
      </c>
      <c r="H68" s="76">
        <f t="shared" si="16"/>
        <v>0</v>
      </c>
      <c r="I68" s="91">
        <f t="shared" si="16"/>
        <v>0</v>
      </c>
      <c r="J68" s="132">
        <f t="shared" si="16"/>
        <v>0</v>
      </c>
      <c r="K68" s="76">
        <f t="shared" si="16"/>
        <v>0</v>
      </c>
      <c r="L68" s="95">
        <f t="shared" si="16"/>
        <v>0</v>
      </c>
      <c r="M68" s="231">
        <f t="shared" si="16"/>
        <v>0</v>
      </c>
      <c r="N68" s="76">
        <f t="shared" si="16"/>
        <v>0</v>
      </c>
      <c r="O68" s="91">
        <f t="shared" si="16"/>
        <v>0</v>
      </c>
      <c r="P68" s="291"/>
      <c r="Q68" s="297"/>
    </row>
    <row r="69" spans="1:17" ht="60" hidden="1" x14ac:dyDescent="0.25">
      <c r="A69" s="30">
        <v>1221</v>
      </c>
      <c r="B69" s="43" t="s">
        <v>69</v>
      </c>
      <c r="C69" s="190">
        <f t="shared" si="3"/>
        <v>0</v>
      </c>
      <c r="D69" s="264"/>
      <c r="E69" s="45"/>
      <c r="F69" s="95">
        <f>D69+E69</f>
        <v>0</v>
      </c>
      <c r="G69" s="230"/>
      <c r="H69" s="45"/>
      <c r="I69" s="91">
        <f>G69+H69</f>
        <v>0</v>
      </c>
      <c r="J69" s="264"/>
      <c r="K69" s="45"/>
      <c r="L69" s="95">
        <f>J69+K69</f>
        <v>0</v>
      </c>
      <c r="M69" s="230"/>
      <c r="N69" s="45"/>
      <c r="O69" s="91">
        <f>M69+N69</f>
        <v>0</v>
      </c>
      <c r="P69" s="291"/>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hidden="1" x14ac:dyDescent="0.25">
      <c r="A72" s="30">
        <v>1227</v>
      </c>
      <c r="B72" s="43" t="s">
        <v>72</v>
      </c>
      <c r="C72" s="190">
        <f t="shared" si="3"/>
        <v>0</v>
      </c>
      <c r="D72" s="264"/>
      <c r="E72" s="45"/>
      <c r="F72" s="95">
        <f>D72+E72</f>
        <v>0</v>
      </c>
      <c r="G72" s="230"/>
      <c r="H72" s="45"/>
      <c r="I72" s="91">
        <f>G72+H72</f>
        <v>0</v>
      </c>
      <c r="J72" s="264"/>
      <c r="K72" s="45"/>
      <c r="L72" s="95">
        <f>J72+K72</f>
        <v>0</v>
      </c>
      <c r="M72" s="230"/>
      <c r="N72" s="45"/>
      <c r="O72" s="91">
        <f>M72+N72</f>
        <v>0</v>
      </c>
      <c r="P72" s="291"/>
      <c r="Q72" s="297"/>
    </row>
    <row r="73" spans="1:17" ht="60" hidden="1" x14ac:dyDescent="0.25">
      <c r="A73" s="30">
        <v>1228</v>
      </c>
      <c r="B73" s="43" t="s">
        <v>73</v>
      </c>
      <c r="C73" s="190">
        <f t="shared" si="3"/>
        <v>0</v>
      </c>
      <c r="D73" s="264"/>
      <c r="E73" s="45"/>
      <c r="F73" s="95">
        <f>D73+E73</f>
        <v>0</v>
      </c>
      <c r="G73" s="230"/>
      <c r="H73" s="45"/>
      <c r="I73" s="91">
        <f>G73+H73</f>
        <v>0</v>
      </c>
      <c r="J73" s="264"/>
      <c r="K73" s="45"/>
      <c r="L73" s="95">
        <f>J73+K73</f>
        <v>0</v>
      </c>
      <c r="M73" s="230"/>
      <c r="N73" s="45"/>
      <c r="O73" s="91">
        <f>M73+N73</f>
        <v>0</v>
      </c>
      <c r="P73" s="291"/>
      <c r="Q73" s="297"/>
    </row>
    <row r="74" spans="1:17" x14ac:dyDescent="0.25">
      <c r="A74" s="70">
        <v>2000</v>
      </c>
      <c r="B74" s="70" t="s">
        <v>74</v>
      </c>
      <c r="C74" s="200">
        <f t="shared" si="3"/>
        <v>795</v>
      </c>
      <c r="D74" s="137">
        <f t="shared" ref="D74:O74" si="17">SUM(D75,D82,D129,D163,D164,D171)</f>
        <v>0</v>
      </c>
      <c r="E74" s="125">
        <f t="shared" si="17"/>
        <v>795</v>
      </c>
      <c r="F74" s="897">
        <f t="shared" si="17"/>
        <v>795</v>
      </c>
      <c r="G74" s="227">
        <f t="shared" si="17"/>
        <v>0</v>
      </c>
      <c r="H74" s="125">
        <f t="shared" si="17"/>
        <v>0</v>
      </c>
      <c r="I74" s="897">
        <f t="shared" si="17"/>
        <v>0</v>
      </c>
      <c r="J74" s="137">
        <f t="shared" si="17"/>
        <v>0</v>
      </c>
      <c r="K74" s="71">
        <f t="shared" si="17"/>
        <v>0</v>
      </c>
      <c r="L74" s="172">
        <f t="shared" si="17"/>
        <v>0</v>
      </c>
      <c r="M74" s="227">
        <f t="shared" si="17"/>
        <v>0</v>
      </c>
      <c r="N74" s="71">
        <f t="shared" si="17"/>
        <v>0</v>
      </c>
      <c r="O74" s="125">
        <f t="shared" si="17"/>
        <v>0</v>
      </c>
      <c r="P74" s="313"/>
      <c r="Q74" s="297"/>
    </row>
    <row r="75" spans="1:17" ht="24" x14ac:dyDescent="0.25">
      <c r="A75" s="35">
        <v>2100</v>
      </c>
      <c r="B75" s="72" t="s">
        <v>75</v>
      </c>
      <c r="C75" s="188">
        <f t="shared" si="3"/>
        <v>755</v>
      </c>
      <c r="D75" s="130">
        <f t="shared" ref="D75:O75" si="18">SUM(D76,D79)</f>
        <v>0</v>
      </c>
      <c r="E75" s="123">
        <f t="shared" si="18"/>
        <v>755</v>
      </c>
      <c r="F75" s="898">
        <f t="shared" si="18"/>
        <v>755</v>
      </c>
      <c r="G75" s="228">
        <f t="shared" si="18"/>
        <v>0</v>
      </c>
      <c r="H75" s="123">
        <f t="shared" si="18"/>
        <v>0</v>
      </c>
      <c r="I75" s="898">
        <f t="shared" si="18"/>
        <v>0</v>
      </c>
      <c r="J75" s="130">
        <f t="shared" si="18"/>
        <v>0</v>
      </c>
      <c r="K75" s="38">
        <f t="shared" si="18"/>
        <v>0</v>
      </c>
      <c r="L75" s="175">
        <f t="shared" si="18"/>
        <v>0</v>
      </c>
      <c r="M75" s="228">
        <f t="shared" si="18"/>
        <v>0</v>
      </c>
      <c r="N75" s="38">
        <f t="shared" si="18"/>
        <v>0</v>
      </c>
      <c r="O75" s="123">
        <f t="shared" si="18"/>
        <v>0</v>
      </c>
      <c r="P75" s="293"/>
      <c r="Q75" s="297"/>
    </row>
    <row r="76" spans="1:17"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hidden="1" x14ac:dyDescent="0.25">
      <c r="A78" s="30">
        <v>2112</v>
      </c>
      <c r="B78" s="43" t="s">
        <v>78</v>
      </c>
      <c r="C78" s="190">
        <f t="shared" si="3"/>
        <v>0</v>
      </c>
      <c r="D78" s="264"/>
      <c r="E78" s="45"/>
      <c r="F78" s="95">
        <f>D78+E78</f>
        <v>0</v>
      </c>
      <c r="G78" s="230"/>
      <c r="H78" s="45"/>
      <c r="I78" s="91">
        <f>G78+H78</f>
        <v>0</v>
      </c>
      <c r="J78" s="264"/>
      <c r="K78" s="45"/>
      <c r="L78" s="95">
        <f>J78+K78</f>
        <v>0</v>
      </c>
      <c r="M78" s="230"/>
      <c r="N78" s="45"/>
      <c r="O78" s="91">
        <f>M78+N78</f>
        <v>0</v>
      </c>
      <c r="P78" s="291"/>
      <c r="Q78" s="297"/>
    </row>
    <row r="79" spans="1:17" ht="24" x14ac:dyDescent="0.25">
      <c r="A79" s="75">
        <v>2120</v>
      </c>
      <c r="B79" s="43" t="s">
        <v>79</v>
      </c>
      <c r="C79" s="190">
        <f t="shared" si="3"/>
        <v>755</v>
      </c>
      <c r="D79" s="132">
        <f t="shared" ref="D79:O79" si="20">SUM(D80:D81)</f>
        <v>0</v>
      </c>
      <c r="E79" s="91">
        <f t="shared" si="20"/>
        <v>755</v>
      </c>
      <c r="F79" s="899">
        <f t="shared" si="20"/>
        <v>755</v>
      </c>
      <c r="G79" s="231">
        <f t="shared" si="20"/>
        <v>0</v>
      </c>
      <c r="H79" s="91">
        <f t="shared" si="20"/>
        <v>0</v>
      </c>
      <c r="I79" s="899">
        <f t="shared" si="20"/>
        <v>0</v>
      </c>
      <c r="J79" s="132">
        <f t="shared" si="20"/>
        <v>0</v>
      </c>
      <c r="K79" s="76">
        <f t="shared" si="20"/>
        <v>0</v>
      </c>
      <c r="L79" s="95">
        <f t="shared" si="20"/>
        <v>0</v>
      </c>
      <c r="M79" s="231">
        <f t="shared" si="20"/>
        <v>0</v>
      </c>
      <c r="N79" s="76">
        <f t="shared" si="20"/>
        <v>0</v>
      </c>
      <c r="O79" s="91">
        <f t="shared" si="20"/>
        <v>0</v>
      </c>
      <c r="P79" s="291"/>
      <c r="Q79" s="297"/>
    </row>
    <row r="80" spans="1:17" ht="36" x14ac:dyDescent="0.25">
      <c r="A80" s="30">
        <v>2121</v>
      </c>
      <c r="B80" s="43" t="s">
        <v>77</v>
      </c>
      <c r="C80" s="190">
        <f t="shared" si="3"/>
        <v>145</v>
      </c>
      <c r="D80" s="264"/>
      <c r="E80" s="705">
        <v>145</v>
      </c>
      <c r="F80" s="899">
        <f>D80+E80</f>
        <v>145</v>
      </c>
      <c r="G80" s="230"/>
      <c r="H80" s="705"/>
      <c r="I80" s="899">
        <f>G80+H80</f>
        <v>0</v>
      </c>
      <c r="J80" s="264"/>
      <c r="K80" s="45"/>
      <c r="L80" s="95">
        <f>J80+K80</f>
        <v>0</v>
      </c>
      <c r="M80" s="230"/>
      <c r="N80" s="45"/>
      <c r="O80" s="91">
        <f>M80+N80</f>
        <v>0</v>
      </c>
      <c r="P80" s="333" t="s">
        <v>1036</v>
      </c>
      <c r="Q80" s="297"/>
    </row>
    <row r="81" spans="1:17" ht="36" x14ac:dyDescent="0.25">
      <c r="A81" s="30">
        <v>2122</v>
      </c>
      <c r="B81" s="43" t="s">
        <v>78</v>
      </c>
      <c r="C81" s="190">
        <f t="shared" si="3"/>
        <v>610</v>
      </c>
      <c r="D81" s="264"/>
      <c r="E81" s="705">
        <v>610</v>
      </c>
      <c r="F81" s="899">
        <f>D81+E81</f>
        <v>610</v>
      </c>
      <c r="G81" s="230"/>
      <c r="H81" s="705"/>
      <c r="I81" s="899">
        <f>G81+H81</f>
        <v>0</v>
      </c>
      <c r="J81" s="264"/>
      <c r="K81" s="45"/>
      <c r="L81" s="95">
        <f>J81+K81</f>
        <v>0</v>
      </c>
      <c r="M81" s="230"/>
      <c r="N81" s="45"/>
      <c r="O81" s="91">
        <f>M81+N81</f>
        <v>0</v>
      </c>
      <c r="P81" s="333" t="s">
        <v>1035</v>
      </c>
      <c r="Q81" s="297"/>
    </row>
    <row r="82" spans="1:17" hidden="1" x14ac:dyDescent="0.25">
      <c r="A82" s="35">
        <v>2200</v>
      </c>
      <c r="B82" s="72" t="s">
        <v>80</v>
      </c>
      <c r="C82" s="188">
        <f t="shared" si="3"/>
        <v>0</v>
      </c>
      <c r="D82" s="130">
        <f t="shared" ref="D82:O82" si="21">SUM(D83,D88,D94,D102,D111,D115,D121,D127)</f>
        <v>0</v>
      </c>
      <c r="E82" s="38">
        <f t="shared" si="21"/>
        <v>0</v>
      </c>
      <c r="F82" s="175">
        <f t="shared" si="21"/>
        <v>0</v>
      </c>
      <c r="G82" s="228">
        <f t="shared" si="21"/>
        <v>0</v>
      </c>
      <c r="H82" s="38">
        <f t="shared" si="21"/>
        <v>0</v>
      </c>
      <c r="I82" s="123">
        <f t="shared" si="21"/>
        <v>0</v>
      </c>
      <c r="J82" s="130">
        <f t="shared" si="21"/>
        <v>0</v>
      </c>
      <c r="K82" s="38">
        <f t="shared" si="21"/>
        <v>0</v>
      </c>
      <c r="L82" s="175">
        <f t="shared" si="21"/>
        <v>0</v>
      </c>
      <c r="M82" s="228">
        <f t="shared" si="21"/>
        <v>0</v>
      </c>
      <c r="N82" s="38">
        <f t="shared" si="21"/>
        <v>0</v>
      </c>
      <c r="O82" s="123">
        <f t="shared" si="21"/>
        <v>0</v>
      </c>
      <c r="P82" s="315"/>
      <c r="Q82" s="297"/>
    </row>
    <row r="83" spans="1:17" ht="24" hidden="1" x14ac:dyDescent="0.25">
      <c r="A83" s="73">
        <v>2210</v>
      </c>
      <c r="B83" s="58" t="s">
        <v>81</v>
      </c>
      <c r="C83" s="195">
        <f t="shared" si="3"/>
        <v>0</v>
      </c>
      <c r="D83" s="86">
        <f t="shared" ref="D83:O83" si="22">SUM(D84:D87)</f>
        <v>0</v>
      </c>
      <c r="E83" s="74">
        <f t="shared" si="22"/>
        <v>0</v>
      </c>
      <c r="F83" s="174">
        <f t="shared" si="22"/>
        <v>0</v>
      </c>
      <c r="G83" s="229">
        <f t="shared" si="22"/>
        <v>0</v>
      </c>
      <c r="H83" s="74">
        <f t="shared" si="22"/>
        <v>0</v>
      </c>
      <c r="I83" s="154">
        <f t="shared" si="22"/>
        <v>0</v>
      </c>
      <c r="J83" s="86">
        <f t="shared" si="22"/>
        <v>0</v>
      </c>
      <c r="K83" s="74">
        <f t="shared" si="22"/>
        <v>0</v>
      </c>
      <c r="L83" s="174">
        <f t="shared" si="22"/>
        <v>0</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hidden="1" x14ac:dyDescent="0.25">
      <c r="A85" s="30">
        <v>2212</v>
      </c>
      <c r="B85" s="43" t="s">
        <v>83</v>
      </c>
      <c r="C85" s="190">
        <f t="shared" si="3"/>
        <v>0</v>
      </c>
      <c r="D85" s="264"/>
      <c r="E85" s="45"/>
      <c r="F85" s="95">
        <f>D85+E85</f>
        <v>0</v>
      </c>
      <c r="G85" s="230"/>
      <c r="H85" s="45"/>
      <c r="I85" s="91">
        <f>G85+H85</f>
        <v>0</v>
      </c>
      <c r="J85" s="264"/>
      <c r="K85" s="45"/>
      <c r="L85" s="95">
        <f>J85+K85</f>
        <v>0</v>
      </c>
      <c r="M85" s="230"/>
      <c r="N85" s="45"/>
      <c r="O85" s="91">
        <f>M85+N85</f>
        <v>0</v>
      </c>
      <c r="P85" s="291"/>
      <c r="Q85" s="297"/>
    </row>
    <row r="86" spans="1:17" ht="24" hidden="1" x14ac:dyDescent="0.25">
      <c r="A86" s="30">
        <v>2214</v>
      </c>
      <c r="B86" s="43" t="s">
        <v>84</v>
      </c>
      <c r="C86" s="190">
        <f t="shared" si="3"/>
        <v>0</v>
      </c>
      <c r="D86" s="264"/>
      <c r="E86" s="45"/>
      <c r="F86" s="95">
        <f>D86+E86</f>
        <v>0</v>
      </c>
      <c r="G86" s="230"/>
      <c r="H86" s="45"/>
      <c r="I86" s="91">
        <f>G86+H86</f>
        <v>0</v>
      </c>
      <c r="J86" s="264"/>
      <c r="K86" s="45"/>
      <c r="L86" s="95">
        <f>J86+K86</f>
        <v>0</v>
      </c>
      <c r="M86" s="230"/>
      <c r="N86" s="45"/>
      <c r="O86" s="91">
        <f>M86+N86</f>
        <v>0</v>
      </c>
      <c r="P86" s="291"/>
      <c r="Q86" s="297"/>
    </row>
    <row r="87" spans="1:17" hidden="1" x14ac:dyDescent="0.25">
      <c r="A87" s="30">
        <v>2219</v>
      </c>
      <c r="B87" s="43" t="s">
        <v>85</v>
      </c>
      <c r="C87" s="190">
        <f t="shared" si="3"/>
        <v>0</v>
      </c>
      <c r="D87" s="264"/>
      <c r="E87" s="45"/>
      <c r="F87" s="95">
        <f>D87+E87</f>
        <v>0</v>
      </c>
      <c r="G87" s="230"/>
      <c r="H87" s="45"/>
      <c r="I87" s="91">
        <f>G87+H87</f>
        <v>0</v>
      </c>
      <c r="J87" s="264"/>
      <c r="K87" s="45"/>
      <c r="L87" s="95">
        <f>J87+K87</f>
        <v>0</v>
      </c>
      <c r="M87" s="230"/>
      <c r="N87" s="45"/>
      <c r="O87" s="91">
        <f>M87+N87</f>
        <v>0</v>
      </c>
      <c r="P87" s="291"/>
      <c r="Q87" s="297"/>
    </row>
    <row r="88" spans="1:17" ht="24" hidden="1" x14ac:dyDescent="0.25">
      <c r="A88" s="75">
        <v>2220</v>
      </c>
      <c r="B88" s="43" t="s">
        <v>86</v>
      </c>
      <c r="C88" s="190">
        <f t="shared" si="3"/>
        <v>0</v>
      </c>
      <c r="D88" s="132">
        <f t="shared" ref="D88:O88" si="23">SUM(D89:D93)</f>
        <v>0</v>
      </c>
      <c r="E88" s="76">
        <f t="shared" si="23"/>
        <v>0</v>
      </c>
      <c r="F88" s="95">
        <f t="shared" si="23"/>
        <v>0</v>
      </c>
      <c r="G88" s="231">
        <f t="shared" si="23"/>
        <v>0</v>
      </c>
      <c r="H88" s="76">
        <f t="shared" si="23"/>
        <v>0</v>
      </c>
      <c r="I88" s="91">
        <f t="shared" si="23"/>
        <v>0</v>
      </c>
      <c r="J88" s="132">
        <f t="shared" si="23"/>
        <v>0</v>
      </c>
      <c r="K88" s="76">
        <f t="shared" si="23"/>
        <v>0</v>
      </c>
      <c r="L88" s="95">
        <f t="shared" si="23"/>
        <v>0</v>
      </c>
      <c r="M88" s="231">
        <f t="shared" si="23"/>
        <v>0</v>
      </c>
      <c r="N88" s="76">
        <f t="shared" si="23"/>
        <v>0</v>
      </c>
      <c r="O88" s="91">
        <f t="shared" si="23"/>
        <v>0</v>
      </c>
      <c r="P88" s="291"/>
      <c r="Q88" s="297"/>
    </row>
    <row r="89" spans="1:17" ht="24" hidden="1" x14ac:dyDescent="0.25">
      <c r="A89" s="30">
        <v>2221</v>
      </c>
      <c r="B89" s="43" t="s">
        <v>305</v>
      </c>
      <c r="C89" s="190">
        <f t="shared" si="3"/>
        <v>0</v>
      </c>
      <c r="D89" s="264"/>
      <c r="E89" s="45"/>
      <c r="F89" s="95">
        <f>D89+E89</f>
        <v>0</v>
      </c>
      <c r="G89" s="230"/>
      <c r="H89" s="45"/>
      <c r="I89" s="91">
        <f>G89+H89</f>
        <v>0</v>
      </c>
      <c r="J89" s="264"/>
      <c r="K89" s="45"/>
      <c r="L89" s="95">
        <f>J89+K89</f>
        <v>0</v>
      </c>
      <c r="M89" s="230"/>
      <c r="N89" s="45"/>
      <c r="O89" s="91">
        <f>M89+N89</f>
        <v>0</v>
      </c>
      <c r="P89" s="291"/>
      <c r="Q89" s="297"/>
    </row>
    <row r="90" spans="1:17" hidden="1" x14ac:dyDescent="0.25">
      <c r="A90" s="30">
        <v>2222</v>
      </c>
      <c r="B90" s="43" t="s">
        <v>87</v>
      </c>
      <c r="C90" s="190">
        <f t="shared" si="3"/>
        <v>0</v>
      </c>
      <c r="D90" s="264"/>
      <c r="E90" s="45"/>
      <c r="F90" s="95">
        <f>D90+E90</f>
        <v>0</v>
      </c>
      <c r="G90" s="230"/>
      <c r="H90" s="45"/>
      <c r="I90" s="91">
        <f>G90+H90</f>
        <v>0</v>
      </c>
      <c r="J90" s="264"/>
      <c r="K90" s="45"/>
      <c r="L90" s="95">
        <f>J90+K90</f>
        <v>0</v>
      </c>
      <c r="M90" s="230"/>
      <c r="N90" s="45"/>
      <c r="O90" s="91">
        <f>M90+N90</f>
        <v>0</v>
      </c>
      <c r="P90" s="291"/>
      <c r="Q90" s="297"/>
    </row>
    <row r="91" spans="1:17" hidden="1" x14ac:dyDescent="0.25">
      <c r="A91" s="30">
        <v>2223</v>
      </c>
      <c r="B91" s="43" t="s">
        <v>88</v>
      </c>
      <c r="C91" s="190">
        <f t="shared" si="3"/>
        <v>0</v>
      </c>
      <c r="D91" s="264"/>
      <c r="E91" s="45"/>
      <c r="F91" s="95">
        <f>D91+E91</f>
        <v>0</v>
      </c>
      <c r="G91" s="230"/>
      <c r="H91" s="45"/>
      <c r="I91" s="91">
        <f>G91+H91</f>
        <v>0</v>
      </c>
      <c r="J91" s="264"/>
      <c r="K91" s="45"/>
      <c r="L91" s="95">
        <f>J91+K91</f>
        <v>0</v>
      </c>
      <c r="M91" s="230"/>
      <c r="N91" s="45"/>
      <c r="O91" s="91">
        <f>M91+N91</f>
        <v>0</v>
      </c>
      <c r="P91" s="291"/>
      <c r="Q91" s="297"/>
    </row>
    <row r="92" spans="1:17" ht="48" hidden="1" x14ac:dyDescent="0.25">
      <c r="A92" s="30">
        <v>2224</v>
      </c>
      <c r="B92" s="43" t="s">
        <v>89</v>
      </c>
      <c r="C92" s="190">
        <f t="shared" si="3"/>
        <v>0</v>
      </c>
      <c r="D92" s="264"/>
      <c r="E92" s="45"/>
      <c r="F92" s="95">
        <f>D92+E92</f>
        <v>0</v>
      </c>
      <c r="G92" s="230"/>
      <c r="H92" s="45"/>
      <c r="I92" s="91">
        <f>G92+H92</f>
        <v>0</v>
      </c>
      <c r="J92" s="264"/>
      <c r="K92" s="45"/>
      <c r="L92" s="95">
        <f>J92+K92</f>
        <v>0</v>
      </c>
      <c r="M92" s="230"/>
      <c r="N92" s="45"/>
      <c r="O92" s="91">
        <f>M92+N92</f>
        <v>0</v>
      </c>
      <c r="P92" s="291"/>
      <c r="Q92" s="297"/>
    </row>
    <row r="93" spans="1:17"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36" hidden="1" x14ac:dyDescent="0.25">
      <c r="A94" s="75">
        <v>2230</v>
      </c>
      <c r="B94" s="43" t="s">
        <v>91</v>
      </c>
      <c r="C94" s="190">
        <f t="shared" si="3"/>
        <v>0</v>
      </c>
      <c r="D94" s="132">
        <f t="shared" ref="D94:O94" si="24">SUM(D95:D101)</f>
        <v>0</v>
      </c>
      <c r="E94" s="76">
        <f t="shared" si="24"/>
        <v>0</v>
      </c>
      <c r="F94" s="95">
        <f t="shared" si="24"/>
        <v>0</v>
      </c>
      <c r="G94" s="231">
        <f t="shared" si="24"/>
        <v>0</v>
      </c>
      <c r="H94" s="76">
        <f t="shared" si="24"/>
        <v>0</v>
      </c>
      <c r="I94" s="91">
        <f t="shared" si="24"/>
        <v>0</v>
      </c>
      <c r="J94" s="132">
        <f t="shared" si="24"/>
        <v>0</v>
      </c>
      <c r="K94" s="76">
        <f t="shared" si="24"/>
        <v>0</v>
      </c>
      <c r="L94" s="95">
        <f t="shared" si="24"/>
        <v>0</v>
      </c>
      <c r="M94" s="231">
        <f t="shared" si="24"/>
        <v>0</v>
      </c>
      <c r="N94" s="76">
        <f t="shared" si="24"/>
        <v>0</v>
      </c>
      <c r="O94" s="91">
        <f t="shared" si="24"/>
        <v>0</v>
      </c>
      <c r="P94" s="291"/>
      <c r="Q94" s="297"/>
    </row>
    <row r="95" spans="1:17" ht="24" hidden="1" x14ac:dyDescent="0.25">
      <c r="A95" s="30">
        <v>2231</v>
      </c>
      <c r="B95" s="43" t="s">
        <v>92</v>
      </c>
      <c r="C95" s="190">
        <f t="shared" si="3"/>
        <v>0</v>
      </c>
      <c r="D95" s="264"/>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36"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291"/>
      <c r="Q98" s="297"/>
    </row>
    <row r="99" spans="1:17" ht="24" hidden="1" x14ac:dyDescent="0.25">
      <c r="A99" s="30">
        <v>2235</v>
      </c>
      <c r="B99" s="43" t="s">
        <v>96</v>
      </c>
      <c r="C99" s="190">
        <f t="shared" si="3"/>
        <v>0</v>
      </c>
      <c r="D99" s="264"/>
      <c r="E99" s="45"/>
      <c r="F99" s="95">
        <f t="shared" si="25"/>
        <v>0</v>
      </c>
      <c r="G99" s="230"/>
      <c r="H99" s="45"/>
      <c r="I99" s="91">
        <f t="shared" si="26"/>
        <v>0</v>
      </c>
      <c r="J99" s="264"/>
      <c r="K99" s="45"/>
      <c r="L99" s="95">
        <f t="shared" si="27"/>
        <v>0</v>
      </c>
      <c r="M99" s="230"/>
      <c r="N99" s="45"/>
      <c r="O99" s="91">
        <f t="shared" si="28"/>
        <v>0</v>
      </c>
      <c r="P99" s="291"/>
      <c r="Q99" s="297"/>
    </row>
    <row r="100" spans="1:17" hidden="1" x14ac:dyDescent="0.25">
      <c r="A100" s="30">
        <v>2236</v>
      </c>
      <c r="B100" s="43" t="s">
        <v>97</v>
      </c>
      <c r="C100" s="190">
        <f t="shared" si="3"/>
        <v>0</v>
      </c>
      <c r="D100" s="264"/>
      <c r="E100" s="45"/>
      <c r="F100" s="95">
        <f t="shared" si="25"/>
        <v>0</v>
      </c>
      <c r="G100" s="230"/>
      <c r="H100" s="45"/>
      <c r="I100" s="91">
        <f t="shared" si="26"/>
        <v>0</v>
      </c>
      <c r="J100" s="264"/>
      <c r="K100" s="45"/>
      <c r="L100" s="95">
        <f t="shared" si="27"/>
        <v>0</v>
      </c>
      <c r="M100" s="230"/>
      <c r="N100" s="45"/>
      <c r="O100" s="91">
        <f t="shared" si="28"/>
        <v>0</v>
      </c>
      <c r="P100" s="291"/>
      <c r="Q100" s="297"/>
    </row>
    <row r="101" spans="1:17" ht="24" hidden="1" x14ac:dyDescent="0.25">
      <c r="A101" s="30">
        <v>2239</v>
      </c>
      <c r="B101" s="43" t="s">
        <v>98</v>
      </c>
      <c r="C101" s="190">
        <f t="shared" si="3"/>
        <v>0</v>
      </c>
      <c r="D101" s="264"/>
      <c r="E101" s="45"/>
      <c r="F101" s="95">
        <f t="shared" si="25"/>
        <v>0</v>
      </c>
      <c r="G101" s="230"/>
      <c r="H101" s="45"/>
      <c r="I101" s="91">
        <f t="shared" si="26"/>
        <v>0</v>
      </c>
      <c r="J101" s="264"/>
      <c r="K101" s="45"/>
      <c r="L101" s="95">
        <f t="shared" si="27"/>
        <v>0</v>
      </c>
      <c r="M101" s="230"/>
      <c r="N101" s="45"/>
      <c r="O101" s="91">
        <f t="shared" si="28"/>
        <v>0</v>
      </c>
      <c r="P101" s="291"/>
      <c r="Q101" s="297"/>
    </row>
    <row r="102" spans="1:17" ht="36" hidden="1" x14ac:dyDescent="0.25">
      <c r="A102" s="75">
        <v>2240</v>
      </c>
      <c r="B102" s="43" t="s">
        <v>99</v>
      </c>
      <c r="C102" s="190">
        <f t="shared" si="3"/>
        <v>0</v>
      </c>
      <c r="D102" s="132">
        <f t="shared" ref="D102:O102" si="29">SUM(D103:D110)</f>
        <v>0</v>
      </c>
      <c r="E102" s="76">
        <f t="shared" si="29"/>
        <v>0</v>
      </c>
      <c r="F102" s="95">
        <f t="shared" si="29"/>
        <v>0</v>
      </c>
      <c r="G102" s="231">
        <f t="shared" si="29"/>
        <v>0</v>
      </c>
      <c r="H102" s="76">
        <f t="shared" si="29"/>
        <v>0</v>
      </c>
      <c r="I102" s="91">
        <f t="shared" si="29"/>
        <v>0</v>
      </c>
      <c r="J102" s="132">
        <f t="shared" si="29"/>
        <v>0</v>
      </c>
      <c r="K102" s="76">
        <f t="shared" si="29"/>
        <v>0</v>
      </c>
      <c r="L102" s="95">
        <f t="shared" si="29"/>
        <v>0</v>
      </c>
      <c r="M102" s="231">
        <f t="shared" si="29"/>
        <v>0</v>
      </c>
      <c r="N102" s="76">
        <f t="shared" si="29"/>
        <v>0</v>
      </c>
      <c r="O102" s="91">
        <f t="shared" si="29"/>
        <v>0</v>
      </c>
      <c r="P102" s="291"/>
      <c r="Q102" s="297"/>
    </row>
    <row r="103" spans="1:17" hidden="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row>
    <row r="104" spans="1:17" ht="24" hidden="1" x14ac:dyDescent="0.25">
      <c r="A104" s="30">
        <v>2242</v>
      </c>
      <c r="B104" s="43" t="s">
        <v>101</v>
      </c>
      <c r="C104" s="190">
        <f t="shared" si="3"/>
        <v>0</v>
      </c>
      <c r="D104" s="264"/>
      <c r="E104" s="45"/>
      <c r="F104" s="95">
        <f t="shared" si="30"/>
        <v>0</v>
      </c>
      <c r="G104" s="230"/>
      <c r="H104" s="45"/>
      <c r="I104" s="91">
        <f t="shared" si="31"/>
        <v>0</v>
      </c>
      <c r="J104" s="264"/>
      <c r="K104" s="45"/>
      <c r="L104" s="95">
        <f t="shared" si="32"/>
        <v>0</v>
      </c>
      <c r="M104" s="230"/>
      <c r="N104" s="45"/>
      <c r="O104" s="91">
        <f t="shared" si="33"/>
        <v>0</v>
      </c>
      <c r="P104" s="291"/>
      <c r="Q104" s="297"/>
    </row>
    <row r="105" spans="1:17" ht="24" hidden="1" x14ac:dyDescent="0.25">
      <c r="A105" s="30">
        <v>2243</v>
      </c>
      <c r="B105" s="43" t="s">
        <v>102</v>
      </c>
      <c r="C105" s="190">
        <f t="shared" si="3"/>
        <v>0</v>
      </c>
      <c r="D105" s="264"/>
      <c r="E105" s="45"/>
      <c r="F105" s="95">
        <f t="shared" si="30"/>
        <v>0</v>
      </c>
      <c r="G105" s="230"/>
      <c r="H105" s="45"/>
      <c r="I105" s="91">
        <f t="shared" si="31"/>
        <v>0</v>
      </c>
      <c r="J105" s="264"/>
      <c r="K105" s="45"/>
      <c r="L105" s="95">
        <f t="shared" si="32"/>
        <v>0</v>
      </c>
      <c r="M105" s="230"/>
      <c r="N105" s="45"/>
      <c r="O105" s="91">
        <f t="shared" si="33"/>
        <v>0</v>
      </c>
      <c r="P105" s="291"/>
      <c r="Q105" s="297"/>
    </row>
    <row r="106" spans="1:17" hidden="1" x14ac:dyDescent="0.25">
      <c r="A106" s="30">
        <v>2244</v>
      </c>
      <c r="B106" s="43" t="s">
        <v>103</v>
      </c>
      <c r="C106" s="190">
        <f t="shared" si="3"/>
        <v>0</v>
      </c>
      <c r="D106" s="264"/>
      <c r="E106" s="45"/>
      <c r="F106" s="95">
        <f t="shared" si="30"/>
        <v>0</v>
      </c>
      <c r="G106" s="230"/>
      <c r="H106" s="45"/>
      <c r="I106" s="91">
        <f t="shared" si="31"/>
        <v>0</v>
      </c>
      <c r="J106" s="264"/>
      <c r="K106" s="45"/>
      <c r="L106" s="95">
        <f t="shared" si="32"/>
        <v>0</v>
      </c>
      <c r="M106" s="230"/>
      <c r="N106" s="45"/>
      <c r="O106" s="91">
        <f t="shared" si="33"/>
        <v>0</v>
      </c>
      <c r="P106" s="291"/>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hidden="1" x14ac:dyDescent="0.25">
      <c r="A108" s="30">
        <v>2247</v>
      </c>
      <c r="B108" s="43" t="s">
        <v>105</v>
      </c>
      <c r="C108" s="190">
        <f t="shared" si="3"/>
        <v>0</v>
      </c>
      <c r="D108" s="264"/>
      <c r="E108" s="45"/>
      <c r="F108" s="95">
        <f t="shared" si="30"/>
        <v>0</v>
      </c>
      <c r="G108" s="230"/>
      <c r="H108" s="45"/>
      <c r="I108" s="91">
        <f t="shared" si="31"/>
        <v>0</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row>
    <row r="110" spans="1:17" ht="24" hidden="1" x14ac:dyDescent="0.25">
      <c r="A110" s="30">
        <v>2249</v>
      </c>
      <c r="B110" s="43" t="s">
        <v>107</v>
      </c>
      <c r="C110" s="190">
        <f t="shared" si="3"/>
        <v>0</v>
      </c>
      <c r="D110" s="264"/>
      <c r="E110" s="45"/>
      <c r="F110" s="95">
        <f t="shared" si="30"/>
        <v>0</v>
      </c>
      <c r="G110" s="230"/>
      <c r="H110" s="45"/>
      <c r="I110" s="91">
        <f t="shared" si="31"/>
        <v>0</v>
      </c>
      <c r="J110" s="264"/>
      <c r="K110" s="45"/>
      <c r="L110" s="95">
        <f t="shared" si="32"/>
        <v>0</v>
      </c>
      <c r="M110" s="230"/>
      <c r="N110" s="45"/>
      <c r="O110" s="91">
        <f t="shared" si="33"/>
        <v>0</v>
      </c>
      <c r="P110" s="291"/>
      <c r="Q110" s="297"/>
    </row>
    <row r="111" spans="1:17" hidden="1" x14ac:dyDescent="0.25">
      <c r="A111" s="75">
        <v>2250</v>
      </c>
      <c r="B111" s="43" t="s">
        <v>108</v>
      </c>
      <c r="C111" s="190">
        <f t="shared" si="3"/>
        <v>0</v>
      </c>
      <c r="D111" s="132">
        <f t="shared" ref="D111:O111" si="34">SUM(D112:D114)</f>
        <v>0</v>
      </c>
      <c r="E111" s="76">
        <f t="shared" si="34"/>
        <v>0</v>
      </c>
      <c r="F111" s="95">
        <f t="shared" si="34"/>
        <v>0</v>
      </c>
      <c r="G111" s="231">
        <f t="shared" si="34"/>
        <v>0</v>
      </c>
      <c r="H111" s="76">
        <f t="shared" si="34"/>
        <v>0</v>
      </c>
      <c r="I111" s="91">
        <f t="shared" si="34"/>
        <v>0</v>
      </c>
      <c r="J111" s="132">
        <f t="shared" si="34"/>
        <v>0</v>
      </c>
      <c r="K111" s="76">
        <f t="shared" si="34"/>
        <v>0</v>
      </c>
      <c r="L111" s="95">
        <f t="shared" si="34"/>
        <v>0</v>
      </c>
      <c r="M111" s="231">
        <f t="shared" si="34"/>
        <v>0</v>
      </c>
      <c r="N111" s="76">
        <f t="shared" si="34"/>
        <v>0</v>
      </c>
      <c r="O111" s="91">
        <f t="shared" si="34"/>
        <v>0</v>
      </c>
      <c r="P111" s="291"/>
      <c r="Q111" s="297"/>
    </row>
    <row r="112" spans="1:17" hidden="1" x14ac:dyDescent="0.25">
      <c r="A112" s="30">
        <v>2251</v>
      </c>
      <c r="B112" s="43" t="s">
        <v>109</v>
      </c>
      <c r="C112" s="190">
        <f t="shared" si="3"/>
        <v>0</v>
      </c>
      <c r="D112" s="264"/>
      <c r="E112" s="45"/>
      <c r="F112" s="95">
        <f>D112+E112</f>
        <v>0</v>
      </c>
      <c r="G112" s="230"/>
      <c r="H112" s="45"/>
      <c r="I112" s="91">
        <f>G112+H112</f>
        <v>0</v>
      </c>
      <c r="J112" s="264"/>
      <c r="K112" s="45"/>
      <c r="L112" s="95">
        <f>J112+K112</f>
        <v>0</v>
      </c>
      <c r="M112" s="230"/>
      <c r="N112" s="45"/>
      <c r="O112" s="91">
        <f>M112+N112</f>
        <v>0</v>
      </c>
      <c r="P112" s="291"/>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t="24" hidden="1" x14ac:dyDescent="0.25">
      <c r="A114" s="30">
        <v>2259</v>
      </c>
      <c r="B114" s="43" t="s">
        <v>111</v>
      </c>
      <c r="C114" s="190">
        <f t="shared" si="35"/>
        <v>0</v>
      </c>
      <c r="D114" s="264"/>
      <c r="E114" s="45"/>
      <c r="F114" s="95">
        <f>D114+E114</f>
        <v>0</v>
      </c>
      <c r="G114" s="230"/>
      <c r="H114" s="45"/>
      <c r="I114" s="91">
        <f>G114+H114</f>
        <v>0</v>
      </c>
      <c r="J114" s="264"/>
      <c r="K114" s="45"/>
      <c r="L114" s="95">
        <f>J114+K114</f>
        <v>0</v>
      </c>
      <c r="M114" s="230"/>
      <c r="N114" s="45"/>
      <c r="O114" s="91">
        <f>M114+N114</f>
        <v>0</v>
      </c>
      <c r="P114" s="291"/>
      <c r="Q114" s="297"/>
    </row>
    <row r="115" spans="1:17" hidden="1" x14ac:dyDescent="0.25">
      <c r="A115" s="75">
        <v>2260</v>
      </c>
      <c r="B115" s="43" t="s">
        <v>112</v>
      </c>
      <c r="C115" s="190">
        <f t="shared" si="35"/>
        <v>0</v>
      </c>
      <c r="D115" s="132">
        <f t="shared" ref="D115:O115" si="36">SUM(D116:D120)</f>
        <v>0</v>
      </c>
      <c r="E115" s="76">
        <f t="shared" si="36"/>
        <v>0</v>
      </c>
      <c r="F115" s="95">
        <f t="shared" si="36"/>
        <v>0</v>
      </c>
      <c r="G115" s="231">
        <f t="shared" si="36"/>
        <v>0</v>
      </c>
      <c r="H115" s="76">
        <f t="shared" si="36"/>
        <v>0</v>
      </c>
      <c r="I115" s="91">
        <f t="shared" si="36"/>
        <v>0</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c r="E117" s="45"/>
      <c r="F117" s="95">
        <f>D117+E117</f>
        <v>0</v>
      </c>
      <c r="G117" s="230"/>
      <c r="H117" s="45"/>
      <c r="I117" s="91">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row>
    <row r="119" spans="1:17" ht="24" hidden="1" x14ac:dyDescent="0.25">
      <c r="A119" s="30">
        <v>2264</v>
      </c>
      <c r="B119" s="43" t="s">
        <v>116</v>
      </c>
      <c r="C119" s="190">
        <f t="shared" si="35"/>
        <v>0</v>
      </c>
      <c r="D119" s="264"/>
      <c r="E119" s="45"/>
      <c r="F119" s="95">
        <f>D119+E119</f>
        <v>0</v>
      </c>
      <c r="G119" s="230"/>
      <c r="H119" s="45"/>
      <c r="I119" s="91">
        <f>G119+H119</f>
        <v>0</v>
      </c>
      <c r="J119" s="264"/>
      <c r="K119" s="45"/>
      <c r="L119" s="95">
        <f>J119+K119</f>
        <v>0</v>
      </c>
      <c r="M119" s="230"/>
      <c r="N119" s="45"/>
      <c r="O119" s="91">
        <f>M119+N119</f>
        <v>0</v>
      </c>
      <c r="P119" s="291"/>
      <c r="Q119" s="297"/>
    </row>
    <row r="120" spans="1:17" hidden="1" x14ac:dyDescent="0.25">
      <c r="A120" s="30">
        <v>2269</v>
      </c>
      <c r="B120" s="43" t="s">
        <v>117</v>
      </c>
      <c r="C120" s="190">
        <f t="shared" si="35"/>
        <v>0</v>
      </c>
      <c r="D120" s="264"/>
      <c r="E120" s="45"/>
      <c r="F120" s="95">
        <f>D120+E120</f>
        <v>0</v>
      </c>
      <c r="G120" s="230"/>
      <c r="H120" s="45"/>
      <c r="I120" s="91">
        <f>G120+H120</f>
        <v>0</v>
      </c>
      <c r="J120" s="264"/>
      <c r="K120" s="45"/>
      <c r="L120" s="95">
        <f>J120+K120</f>
        <v>0</v>
      </c>
      <c r="M120" s="230"/>
      <c r="N120" s="45"/>
      <c r="O120" s="91">
        <f>M120+N120</f>
        <v>0</v>
      </c>
      <c r="P120" s="291"/>
      <c r="Q120" s="297"/>
    </row>
    <row r="121" spans="1:17" hidden="1" x14ac:dyDescent="0.25">
      <c r="A121" s="75">
        <v>2270</v>
      </c>
      <c r="B121" s="43" t="s">
        <v>118</v>
      </c>
      <c r="C121" s="190">
        <f t="shared" si="35"/>
        <v>0</v>
      </c>
      <c r="D121" s="132">
        <f t="shared" ref="D121:O121" si="37">SUM(D122:D126)</f>
        <v>0</v>
      </c>
      <c r="E121" s="76">
        <f t="shared" si="37"/>
        <v>0</v>
      </c>
      <c r="F121" s="95">
        <f t="shared" si="37"/>
        <v>0</v>
      </c>
      <c r="G121" s="231">
        <f t="shared" si="37"/>
        <v>0</v>
      </c>
      <c r="H121" s="76">
        <f t="shared" si="37"/>
        <v>0</v>
      </c>
      <c r="I121" s="91">
        <f t="shared" si="37"/>
        <v>0</v>
      </c>
      <c r="J121" s="132">
        <f t="shared" si="37"/>
        <v>0</v>
      </c>
      <c r="K121" s="76">
        <f t="shared" si="37"/>
        <v>0</v>
      </c>
      <c r="L121" s="95">
        <f t="shared" si="37"/>
        <v>0</v>
      </c>
      <c r="M121" s="231">
        <f t="shared" si="37"/>
        <v>0</v>
      </c>
      <c r="N121" s="76">
        <f t="shared" si="37"/>
        <v>0</v>
      </c>
      <c r="O121" s="91">
        <f t="shared" si="37"/>
        <v>0</v>
      </c>
      <c r="P121" s="291"/>
      <c r="Q121" s="297"/>
    </row>
    <row r="122" spans="1:17"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ht="24" hidden="1" x14ac:dyDescent="0.25">
      <c r="A124" s="30">
        <v>2275</v>
      </c>
      <c r="B124" s="43" t="s">
        <v>120</v>
      </c>
      <c r="C124" s="190">
        <f t="shared" si="35"/>
        <v>0</v>
      </c>
      <c r="D124" s="264"/>
      <c r="E124" s="45"/>
      <c r="F124" s="95">
        <f>D124+E124</f>
        <v>0</v>
      </c>
      <c r="G124" s="230"/>
      <c r="H124" s="45"/>
      <c r="I124" s="91">
        <f>G124+H124</f>
        <v>0</v>
      </c>
      <c r="J124" s="264"/>
      <c r="K124" s="45"/>
      <c r="L124" s="95">
        <f>J124+K124</f>
        <v>0</v>
      </c>
      <c r="M124" s="230"/>
      <c r="N124" s="45"/>
      <c r="O124" s="91">
        <f>M124+N124</f>
        <v>0</v>
      </c>
      <c r="P124" s="291"/>
      <c r="Q124" s="297"/>
    </row>
    <row r="125" spans="1:17"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row>
    <row r="126" spans="1:17" ht="24" hidden="1" x14ac:dyDescent="0.25">
      <c r="A126" s="30">
        <v>2279</v>
      </c>
      <c r="B126" s="43" t="s">
        <v>122</v>
      </c>
      <c r="C126" s="190">
        <f t="shared" si="35"/>
        <v>0</v>
      </c>
      <c r="D126" s="264"/>
      <c r="E126" s="45"/>
      <c r="F126" s="95">
        <f>D126+E126</f>
        <v>0</v>
      </c>
      <c r="G126" s="230"/>
      <c r="H126" s="45"/>
      <c r="I126" s="91">
        <f>G126+H126</f>
        <v>0</v>
      </c>
      <c r="J126" s="264"/>
      <c r="K126" s="45"/>
      <c r="L126" s="95">
        <f>J126+K126</f>
        <v>0</v>
      </c>
      <c r="M126" s="230"/>
      <c r="N126" s="45"/>
      <c r="O126" s="91">
        <f>M126+N126</f>
        <v>0</v>
      </c>
      <c r="P126" s="291"/>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35"/>
        <v>40</v>
      </c>
      <c r="D129" s="130">
        <f t="shared" ref="D129:O129" si="39">SUM(D130,D135,D139,D140,D143,D150,D158,D159,D162)</f>
        <v>0</v>
      </c>
      <c r="E129" s="123">
        <f t="shared" si="39"/>
        <v>40</v>
      </c>
      <c r="F129" s="898">
        <f t="shared" si="39"/>
        <v>40</v>
      </c>
      <c r="G129" s="228">
        <f t="shared" si="39"/>
        <v>0</v>
      </c>
      <c r="H129" s="123">
        <f t="shared" si="39"/>
        <v>0</v>
      </c>
      <c r="I129" s="898">
        <f t="shared" si="39"/>
        <v>0</v>
      </c>
      <c r="J129" s="130">
        <f t="shared" si="39"/>
        <v>0</v>
      </c>
      <c r="K129" s="38">
        <f t="shared" si="39"/>
        <v>0</v>
      </c>
      <c r="L129" s="175">
        <f t="shared" si="39"/>
        <v>0</v>
      </c>
      <c r="M129" s="228">
        <f t="shared" si="39"/>
        <v>0</v>
      </c>
      <c r="N129" s="38">
        <f t="shared" si="39"/>
        <v>0</v>
      </c>
      <c r="O129" s="123">
        <f t="shared" si="39"/>
        <v>0</v>
      </c>
      <c r="P129" s="293"/>
      <c r="Q129" s="297"/>
    </row>
    <row r="130" spans="1:17" ht="24" x14ac:dyDescent="0.25">
      <c r="A130" s="1203">
        <v>2310</v>
      </c>
      <c r="B130" s="40" t="s">
        <v>126</v>
      </c>
      <c r="C130" s="189">
        <f t="shared" si="35"/>
        <v>40</v>
      </c>
      <c r="D130" s="131">
        <f t="shared" ref="D130:O130" si="40">SUM(D131:D134)</f>
        <v>0</v>
      </c>
      <c r="E130" s="90">
        <f t="shared" si="40"/>
        <v>40</v>
      </c>
      <c r="F130" s="900">
        <f t="shared" si="40"/>
        <v>40</v>
      </c>
      <c r="G130" s="233">
        <f t="shared" si="40"/>
        <v>0</v>
      </c>
      <c r="H130" s="90">
        <f t="shared" si="40"/>
        <v>0</v>
      </c>
      <c r="I130" s="900">
        <f t="shared" si="40"/>
        <v>0</v>
      </c>
      <c r="J130" s="131">
        <f t="shared" si="40"/>
        <v>0</v>
      </c>
      <c r="K130" s="79">
        <f t="shared" si="40"/>
        <v>0</v>
      </c>
      <c r="L130" s="176">
        <f t="shared" si="40"/>
        <v>0</v>
      </c>
      <c r="M130" s="233">
        <f t="shared" si="40"/>
        <v>0</v>
      </c>
      <c r="N130" s="79">
        <f t="shared" si="40"/>
        <v>0</v>
      </c>
      <c r="O130" s="90">
        <f t="shared" si="40"/>
        <v>0</v>
      </c>
      <c r="P130" s="290"/>
      <c r="Q130" s="297"/>
    </row>
    <row r="131" spans="1:17" hidden="1" x14ac:dyDescent="0.25">
      <c r="A131" s="30">
        <v>2311</v>
      </c>
      <c r="B131" s="43" t="s">
        <v>127</v>
      </c>
      <c r="C131" s="190">
        <f t="shared" si="35"/>
        <v>0</v>
      </c>
      <c r="D131" s="264"/>
      <c r="E131" s="45"/>
      <c r="F131" s="95">
        <f>D131+E131</f>
        <v>0</v>
      </c>
      <c r="G131" s="230"/>
      <c r="H131" s="45"/>
      <c r="I131" s="91">
        <f>G131+H131</f>
        <v>0</v>
      </c>
      <c r="J131" s="264"/>
      <c r="K131" s="45"/>
      <c r="L131" s="95">
        <f>J131+K131</f>
        <v>0</v>
      </c>
      <c r="M131" s="230"/>
      <c r="N131" s="45"/>
      <c r="O131" s="91">
        <f>M131+N131</f>
        <v>0</v>
      </c>
      <c r="P131" s="291"/>
      <c r="Q131" s="297"/>
    </row>
    <row r="132" spans="1:17" hidden="1" x14ac:dyDescent="0.25">
      <c r="A132" s="30">
        <v>2312</v>
      </c>
      <c r="B132" s="43" t="s">
        <v>128</v>
      </c>
      <c r="C132" s="190">
        <f t="shared" si="35"/>
        <v>0</v>
      </c>
      <c r="D132" s="264"/>
      <c r="E132" s="45"/>
      <c r="F132" s="95">
        <f>D132+E132</f>
        <v>0</v>
      </c>
      <c r="G132" s="230"/>
      <c r="H132" s="45"/>
      <c r="I132" s="91">
        <f>G132+H132</f>
        <v>0</v>
      </c>
      <c r="J132" s="264"/>
      <c r="K132" s="45"/>
      <c r="L132" s="95">
        <f>J132+K132</f>
        <v>0</v>
      </c>
      <c r="M132" s="230"/>
      <c r="N132" s="45"/>
      <c r="O132" s="91">
        <f>M132+N132</f>
        <v>0</v>
      </c>
      <c r="P132" s="291"/>
      <c r="Q132" s="297"/>
    </row>
    <row r="133" spans="1:17"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291"/>
      <c r="Q133" s="297"/>
    </row>
    <row r="134" spans="1:17" ht="47.25" customHeight="1" x14ac:dyDescent="0.25">
      <c r="A134" s="30">
        <v>2314</v>
      </c>
      <c r="B134" s="43" t="s">
        <v>307</v>
      </c>
      <c r="C134" s="190">
        <f t="shared" si="35"/>
        <v>40</v>
      </c>
      <c r="D134" s="264"/>
      <c r="E134" s="705">
        <v>40</v>
      </c>
      <c r="F134" s="899">
        <f>D134+E134</f>
        <v>40</v>
      </c>
      <c r="G134" s="230"/>
      <c r="H134" s="705"/>
      <c r="I134" s="899">
        <f>G134+H134</f>
        <v>0</v>
      </c>
      <c r="J134" s="264"/>
      <c r="K134" s="45"/>
      <c r="L134" s="95">
        <f>J134+K134</f>
        <v>0</v>
      </c>
      <c r="M134" s="230"/>
      <c r="N134" s="45"/>
      <c r="O134" s="91">
        <f>M134+N134</f>
        <v>0</v>
      </c>
      <c r="P134" s="333" t="s">
        <v>1034</v>
      </c>
      <c r="Q134" s="297"/>
    </row>
    <row r="135" spans="1:17" hidden="1" x14ac:dyDescent="0.25">
      <c r="A135" s="75">
        <v>2320</v>
      </c>
      <c r="B135" s="43" t="s">
        <v>130</v>
      </c>
      <c r="C135" s="190">
        <f t="shared" si="35"/>
        <v>0</v>
      </c>
      <c r="D135" s="132">
        <f t="shared" ref="D135:O135" si="41">SUM(D136:D138)</f>
        <v>0</v>
      </c>
      <c r="E135" s="76">
        <f t="shared" si="41"/>
        <v>0</v>
      </c>
      <c r="F135" s="95">
        <f t="shared" si="41"/>
        <v>0</v>
      </c>
      <c r="G135" s="231">
        <f t="shared" si="41"/>
        <v>0</v>
      </c>
      <c r="H135" s="76">
        <f t="shared" si="41"/>
        <v>0</v>
      </c>
      <c r="I135" s="91">
        <f t="shared" si="41"/>
        <v>0</v>
      </c>
      <c r="J135" s="132">
        <f t="shared" si="41"/>
        <v>0</v>
      </c>
      <c r="K135" s="76">
        <f t="shared" si="41"/>
        <v>0</v>
      </c>
      <c r="L135" s="95">
        <f t="shared" si="41"/>
        <v>0</v>
      </c>
      <c r="M135" s="231">
        <f t="shared" si="41"/>
        <v>0</v>
      </c>
      <c r="N135" s="76">
        <f t="shared" si="41"/>
        <v>0</v>
      </c>
      <c r="O135" s="91">
        <f t="shared" si="41"/>
        <v>0</v>
      </c>
      <c r="P135" s="291"/>
      <c r="Q135" s="297"/>
    </row>
    <row r="136" spans="1:17"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291"/>
      <c r="Q136" s="297"/>
    </row>
    <row r="137" spans="1:17" hidden="1" x14ac:dyDescent="0.25">
      <c r="A137" s="30">
        <v>2322</v>
      </c>
      <c r="B137" s="43" t="s">
        <v>132</v>
      </c>
      <c r="C137" s="190">
        <f t="shared" si="35"/>
        <v>0</v>
      </c>
      <c r="D137" s="264"/>
      <c r="E137" s="45"/>
      <c r="F137" s="95">
        <f>D137+E137</f>
        <v>0</v>
      </c>
      <c r="G137" s="230"/>
      <c r="H137" s="45"/>
      <c r="I137" s="91">
        <f>G137+H137</f>
        <v>0</v>
      </c>
      <c r="J137" s="264"/>
      <c r="K137" s="45"/>
      <c r="L137" s="95">
        <f>J137+K137</f>
        <v>0</v>
      </c>
      <c r="M137" s="230"/>
      <c r="N137" s="45"/>
      <c r="O137" s="91">
        <f>M137+N137</f>
        <v>0</v>
      </c>
      <c r="P137" s="291"/>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row>
    <row r="140" spans="1:17" ht="48"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idden="1" x14ac:dyDescent="0.25">
      <c r="A141" s="30">
        <v>2341</v>
      </c>
      <c r="B141" s="43" t="s">
        <v>136</v>
      </c>
      <c r="C141" s="190">
        <f t="shared" si="35"/>
        <v>0</v>
      </c>
      <c r="D141" s="264"/>
      <c r="E141" s="45"/>
      <c r="F141" s="95">
        <f>D141+E141</f>
        <v>0</v>
      </c>
      <c r="G141" s="230"/>
      <c r="H141" s="45"/>
      <c r="I141" s="91">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hidden="1" x14ac:dyDescent="0.25">
      <c r="A143" s="73">
        <v>2350</v>
      </c>
      <c r="B143" s="58" t="s">
        <v>138</v>
      </c>
      <c r="C143" s="195">
        <f t="shared" si="35"/>
        <v>0</v>
      </c>
      <c r="D143" s="86">
        <f t="shared" ref="D143:O143" si="43">SUM(D144:D149)</f>
        <v>0</v>
      </c>
      <c r="E143" s="74">
        <f t="shared" si="43"/>
        <v>0</v>
      </c>
      <c r="F143" s="174">
        <f t="shared" si="43"/>
        <v>0</v>
      </c>
      <c r="G143" s="229">
        <f t="shared" si="43"/>
        <v>0</v>
      </c>
      <c r="H143" s="74">
        <f t="shared" si="43"/>
        <v>0</v>
      </c>
      <c r="I143" s="154">
        <f t="shared" si="43"/>
        <v>0</v>
      </c>
      <c r="J143" s="86">
        <f t="shared" si="43"/>
        <v>0</v>
      </c>
      <c r="K143" s="74">
        <f t="shared" si="43"/>
        <v>0</v>
      </c>
      <c r="L143" s="174">
        <f t="shared" si="43"/>
        <v>0</v>
      </c>
      <c r="M143" s="229">
        <f t="shared" si="43"/>
        <v>0</v>
      </c>
      <c r="N143" s="74">
        <f t="shared" si="43"/>
        <v>0</v>
      </c>
      <c r="O143" s="154">
        <f t="shared" si="43"/>
        <v>0</v>
      </c>
      <c r="P143" s="292"/>
      <c r="Q143" s="297"/>
    </row>
    <row r="144" spans="1:17" hidden="1" x14ac:dyDescent="0.25">
      <c r="A144" s="27">
        <v>2351</v>
      </c>
      <c r="B144" s="40" t="s">
        <v>139</v>
      </c>
      <c r="C144" s="189">
        <f t="shared" si="35"/>
        <v>0</v>
      </c>
      <c r="D144" s="263"/>
      <c r="E144" s="42"/>
      <c r="F144" s="176">
        <f t="shared" ref="F144:F149" si="44">D144+E144</f>
        <v>0</v>
      </c>
      <c r="G144" s="220"/>
      <c r="H144" s="42"/>
      <c r="I144" s="90">
        <f t="shared" ref="I144:I149" si="45">G144+H144</f>
        <v>0</v>
      </c>
      <c r="J144" s="263"/>
      <c r="K144" s="42"/>
      <c r="L144" s="176">
        <f t="shared" ref="L144:L149" si="46">J144+K144</f>
        <v>0</v>
      </c>
      <c r="M144" s="220"/>
      <c r="N144" s="42"/>
      <c r="O144" s="90">
        <f t="shared" ref="O144:O149" si="47">M144+N144</f>
        <v>0</v>
      </c>
      <c r="P144" s="290"/>
      <c r="Q144" s="297"/>
    </row>
    <row r="145" spans="1:17" hidden="1" x14ac:dyDescent="0.25">
      <c r="A145" s="30">
        <v>2352</v>
      </c>
      <c r="B145" s="43" t="s">
        <v>140</v>
      </c>
      <c r="C145" s="190">
        <f t="shared" si="35"/>
        <v>0</v>
      </c>
      <c r="D145" s="264"/>
      <c r="E145" s="45"/>
      <c r="F145" s="95">
        <f t="shared" si="44"/>
        <v>0</v>
      </c>
      <c r="G145" s="230"/>
      <c r="H145" s="45"/>
      <c r="I145" s="91">
        <f t="shared" si="45"/>
        <v>0</v>
      </c>
      <c r="J145" s="264"/>
      <c r="K145" s="45"/>
      <c r="L145" s="95">
        <f t="shared" si="46"/>
        <v>0</v>
      </c>
      <c r="M145" s="230"/>
      <c r="N145" s="45"/>
      <c r="O145" s="91">
        <f t="shared" si="47"/>
        <v>0</v>
      </c>
      <c r="P145" s="291"/>
      <c r="Q145" s="297"/>
    </row>
    <row r="146" spans="1:17" ht="24" hidden="1" x14ac:dyDescent="0.25">
      <c r="A146" s="30">
        <v>2353</v>
      </c>
      <c r="B146" s="43" t="s">
        <v>141</v>
      </c>
      <c r="C146" s="190">
        <f t="shared" si="35"/>
        <v>0</v>
      </c>
      <c r="D146" s="264"/>
      <c r="E146" s="45"/>
      <c r="F146" s="95">
        <f t="shared" si="44"/>
        <v>0</v>
      </c>
      <c r="G146" s="230"/>
      <c r="H146" s="45"/>
      <c r="I146" s="91">
        <f t="shared" si="45"/>
        <v>0</v>
      </c>
      <c r="J146" s="264"/>
      <c r="K146" s="45"/>
      <c r="L146" s="95">
        <f t="shared" si="46"/>
        <v>0</v>
      </c>
      <c r="M146" s="230"/>
      <c r="N146" s="45"/>
      <c r="O146" s="91">
        <f t="shared" si="47"/>
        <v>0</v>
      </c>
      <c r="P146" s="291"/>
      <c r="Q146" s="297"/>
    </row>
    <row r="147" spans="1:17" ht="24" hidden="1" x14ac:dyDescent="0.25">
      <c r="A147" s="30">
        <v>2354</v>
      </c>
      <c r="B147" s="43" t="s">
        <v>142</v>
      </c>
      <c r="C147" s="190">
        <f t="shared" si="35"/>
        <v>0</v>
      </c>
      <c r="D147" s="264"/>
      <c r="E147" s="45"/>
      <c r="F147" s="95">
        <f t="shared" si="44"/>
        <v>0</v>
      </c>
      <c r="G147" s="230"/>
      <c r="H147" s="45"/>
      <c r="I147" s="91">
        <f t="shared" si="45"/>
        <v>0</v>
      </c>
      <c r="J147" s="264"/>
      <c r="K147" s="45"/>
      <c r="L147" s="95">
        <f t="shared" si="46"/>
        <v>0</v>
      </c>
      <c r="M147" s="230"/>
      <c r="N147" s="45"/>
      <c r="O147" s="91">
        <f t="shared" si="47"/>
        <v>0</v>
      </c>
      <c r="P147" s="291"/>
      <c r="Q147" s="297"/>
    </row>
    <row r="148" spans="1:17" ht="24" hidden="1" x14ac:dyDescent="0.25">
      <c r="A148" s="30">
        <v>2355</v>
      </c>
      <c r="B148" s="43" t="s">
        <v>143</v>
      </c>
      <c r="C148" s="190">
        <f t="shared" si="35"/>
        <v>0</v>
      </c>
      <c r="D148" s="264"/>
      <c r="E148" s="45"/>
      <c r="F148" s="95">
        <f t="shared" si="44"/>
        <v>0</v>
      </c>
      <c r="G148" s="230"/>
      <c r="H148" s="45"/>
      <c r="I148" s="91">
        <f t="shared" si="45"/>
        <v>0</v>
      </c>
      <c r="J148" s="264"/>
      <c r="K148" s="45"/>
      <c r="L148" s="95">
        <f t="shared" si="46"/>
        <v>0</v>
      </c>
      <c r="M148" s="230"/>
      <c r="N148" s="45"/>
      <c r="O148" s="91">
        <f t="shared" si="47"/>
        <v>0</v>
      </c>
      <c r="P148" s="291"/>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hidden="1" customHeight="1" x14ac:dyDescent="0.25">
      <c r="A150" s="75">
        <v>2360</v>
      </c>
      <c r="B150" s="43" t="s">
        <v>145</v>
      </c>
      <c r="C150" s="190">
        <f t="shared" si="35"/>
        <v>0</v>
      </c>
      <c r="D150" s="132">
        <f t="shared" ref="D150:O150" si="48">SUM(D151:D157)</f>
        <v>0</v>
      </c>
      <c r="E150" s="76">
        <f t="shared" si="48"/>
        <v>0</v>
      </c>
      <c r="F150" s="95">
        <f t="shared" si="48"/>
        <v>0</v>
      </c>
      <c r="G150" s="231">
        <f t="shared" si="48"/>
        <v>0</v>
      </c>
      <c r="H150" s="76">
        <f t="shared" si="48"/>
        <v>0</v>
      </c>
      <c r="I150" s="91">
        <f t="shared" si="48"/>
        <v>0</v>
      </c>
      <c r="J150" s="132">
        <f t="shared" si="48"/>
        <v>0</v>
      </c>
      <c r="K150" s="76">
        <f t="shared" si="48"/>
        <v>0</v>
      </c>
      <c r="L150" s="95">
        <f t="shared" si="48"/>
        <v>0</v>
      </c>
      <c r="M150" s="231">
        <f t="shared" si="48"/>
        <v>0</v>
      </c>
      <c r="N150" s="76">
        <f t="shared" si="48"/>
        <v>0</v>
      </c>
      <c r="O150" s="91">
        <f t="shared" si="48"/>
        <v>0</v>
      </c>
      <c r="P150" s="291"/>
      <c r="Q150" s="297"/>
    </row>
    <row r="151" spans="1:17" hidden="1" x14ac:dyDescent="0.25">
      <c r="A151" s="29">
        <v>2361</v>
      </c>
      <c r="B151" s="43" t="s">
        <v>146</v>
      </c>
      <c r="C151" s="190">
        <f t="shared" si="35"/>
        <v>0</v>
      </c>
      <c r="D151" s="264"/>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291"/>
      <c r="Q151" s="297"/>
    </row>
    <row r="152" spans="1:17"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row>
    <row r="153" spans="1:17" hidden="1" x14ac:dyDescent="0.25">
      <c r="A153" s="29">
        <v>2363</v>
      </c>
      <c r="B153" s="43" t="s">
        <v>148</v>
      </c>
      <c r="C153" s="190">
        <f t="shared" si="35"/>
        <v>0</v>
      </c>
      <c r="D153" s="264"/>
      <c r="E153" s="45"/>
      <c r="F153" s="95">
        <f t="shared" si="49"/>
        <v>0</v>
      </c>
      <c r="G153" s="230"/>
      <c r="H153" s="45"/>
      <c r="I153" s="91">
        <f t="shared" si="50"/>
        <v>0</v>
      </c>
      <c r="J153" s="264"/>
      <c r="K153" s="45"/>
      <c r="L153" s="95">
        <f t="shared" si="51"/>
        <v>0</v>
      </c>
      <c r="M153" s="230"/>
      <c r="N153" s="45"/>
      <c r="O153" s="91">
        <f t="shared" si="52"/>
        <v>0</v>
      </c>
      <c r="P153" s="291"/>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row>
    <row r="157" spans="1:17"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row>
    <row r="158" spans="1:17" hidden="1" x14ac:dyDescent="0.25">
      <c r="A158" s="73">
        <v>2370</v>
      </c>
      <c r="B158" s="58" t="s">
        <v>153</v>
      </c>
      <c r="C158" s="195">
        <f t="shared" si="35"/>
        <v>0</v>
      </c>
      <c r="D158" s="261"/>
      <c r="E158" s="77"/>
      <c r="F158" s="174">
        <f t="shared" si="49"/>
        <v>0</v>
      </c>
      <c r="G158" s="232"/>
      <c r="H158" s="77"/>
      <c r="I158" s="154">
        <f t="shared" si="50"/>
        <v>0</v>
      </c>
      <c r="J158" s="261"/>
      <c r="K158" s="77"/>
      <c r="L158" s="174">
        <f t="shared" si="51"/>
        <v>0</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293"/>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291"/>
      <c r="Q168" s="297"/>
    </row>
    <row r="169" spans="1:17" ht="24" hidden="1" x14ac:dyDescent="0.25">
      <c r="A169" s="30">
        <v>2519</v>
      </c>
      <c r="B169" s="43" t="s">
        <v>164</v>
      </c>
      <c r="C169" s="190">
        <f t="shared" si="35"/>
        <v>0</v>
      </c>
      <c r="D169" s="264"/>
      <c r="E169" s="45"/>
      <c r="F169" s="95">
        <f t="shared" si="56"/>
        <v>0</v>
      </c>
      <c r="G169" s="230"/>
      <c r="H169" s="45"/>
      <c r="I169" s="91">
        <f t="shared" si="57"/>
        <v>0</v>
      </c>
      <c r="J169" s="264"/>
      <c r="K169" s="45"/>
      <c r="L169" s="95">
        <f t="shared" si="58"/>
        <v>0</v>
      </c>
      <c r="M169" s="230"/>
      <c r="N169" s="45"/>
      <c r="O169" s="91">
        <f t="shared" si="59"/>
        <v>0</v>
      </c>
      <c r="P169" s="291"/>
      <c r="Q169" s="297"/>
    </row>
    <row r="170" spans="1:17"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72"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hidden="1" x14ac:dyDescent="0.25">
      <c r="A193" s="89"/>
      <c r="B193" s="17" t="s">
        <v>187</v>
      </c>
      <c r="C193" s="199">
        <f t="shared" si="63"/>
        <v>0</v>
      </c>
      <c r="D193" s="136">
        <f t="shared" ref="D193:O193" si="70">SUM(D194,D229,D268)</f>
        <v>0</v>
      </c>
      <c r="E193" s="69">
        <f t="shared" si="70"/>
        <v>0</v>
      </c>
      <c r="F193" s="171">
        <f t="shared" si="70"/>
        <v>0</v>
      </c>
      <c r="G193" s="226">
        <f t="shared" si="70"/>
        <v>0</v>
      </c>
      <c r="H193" s="69">
        <f t="shared" si="70"/>
        <v>0</v>
      </c>
      <c r="I193" s="275">
        <f t="shared" si="70"/>
        <v>0</v>
      </c>
      <c r="J193" s="136">
        <f t="shared" si="70"/>
        <v>0</v>
      </c>
      <c r="K193" s="69">
        <f t="shared" si="70"/>
        <v>0</v>
      </c>
      <c r="L193" s="171">
        <f t="shared" si="70"/>
        <v>0</v>
      </c>
      <c r="M193" s="226">
        <f t="shared" si="70"/>
        <v>0</v>
      </c>
      <c r="N193" s="69">
        <f t="shared" si="70"/>
        <v>0</v>
      </c>
      <c r="O193" s="157">
        <f t="shared" si="70"/>
        <v>0</v>
      </c>
      <c r="P193" s="316"/>
      <c r="Q193" s="182"/>
    </row>
    <row r="194" spans="1:17" hidden="1" x14ac:dyDescent="0.25">
      <c r="A194" s="70">
        <v>5000</v>
      </c>
      <c r="B194" s="70" t="s">
        <v>188</v>
      </c>
      <c r="C194" s="200">
        <f t="shared" si="63"/>
        <v>0</v>
      </c>
      <c r="D194" s="137">
        <f t="shared" ref="D194:O194" si="71">D195+D203</f>
        <v>0</v>
      </c>
      <c r="E194" s="71">
        <f t="shared" si="71"/>
        <v>0</v>
      </c>
      <c r="F194" s="172">
        <f t="shared" si="71"/>
        <v>0</v>
      </c>
      <c r="G194" s="227">
        <f t="shared" si="71"/>
        <v>0</v>
      </c>
      <c r="H194" s="71">
        <f t="shared" si="71"/>
        <v>0</v>
      </c>
      <c r="I194" s="125">
        <f t="shared" si="71"/>
        <v>0</v>
      </c>
      <c r="J194" s="137">
        <f t="shared" si="71"/>
        <v>0</v>
      </c>
      <c r="K194" s="71">
        <f t="shared" si="71"/>
        <v>0</v>
      </c>
      <c r="L194" s="172">
        <f t="shared" si="71"/>
        <v>0</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hidden="1" x14ac:dyDescent="0.25">
      <c r="A203" s="35">
        <v>5200</v>
      </c>
      <c r="B203" s="72" t="s">
        <v>197</v>
      </c>
      <c r="C203" s="188">
        <f t="shared" si="63"/>
        <v>0</v>
      </c>
      <c r="D203" s="130">
        <f t="shared" ref="D203:O203" si="74">D204+D214+D215+D224+D225+D226+D228</f>
        <v>0</v>
      </c>
      <c r="E203" s="38">
        <f t="shared" si="74"/>
        <v>0</v>
      </c>
      <c r="F203" s="175">
        <f t="shared" si="74"/>
        <v>0</v>
      </c>
      <c r="G203" s="228">
        <f t="shared" si="74"/>
        <v>0</v>
      </c>
      <c r="H203" s="38">
        <f t="shared" si="74"/>
        <v>0</v>
      </c>
      <c r="I203" s="123">
        <f t="shared" si="74"/>
        <v>0</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hidden="1" x14ac:dyDescent="0.25">
      <c r="A215" s="75">
        <v>5230</v>
      </c>
      <c r="B215" s="43" t="s">
        <v>209</v>
      </c>
      <c r="C215" s="190">
        <f t="shared" si="63"/>
        <v>0</v>
      </c>
      <c r="D215" s="132">
        <f t="shared" ref="D215:O215" si="80">SUM(D216:D223)</f>
        <v>0</v>
      </c>
      <c r="E215" s="76">
        <f t="shared" si="80"/>
        <v>0</v>
      </c>
      <c r="F215" s="95">
        <f t="shared" si="80"/>
        <v>0</v>
      </c>
      <c r="G215" s="231">
        <f t="shared" si="80"/>
        <v>0</v>
      </c>
      <c r="H215" s="76">
        <f t="shared" si="80"/>
        <v>0</v>
      </c>
      <c r="I215" s="91">
        <f t="shared" si="80"/>
        <v>0</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291"/>
      <c r="Q217" s="297"/>
    </row>
    <row r="218" spans="1:17" hidden="1" x14ac:dyDescent="0.25">
      <c r="A218" s="30">
        <v>5233</v>
      </c>
      <c r="B218" s="43" t="s">
        <v>212</v>
      </c>
      <c r="C218" s="190">
        <f t="shared" si="63"/>
        <v>0</v>
      </c>
      <c r="D218" s="264"/>
      <c r="E218" s="45"/>
      <c r="F218" s="95">
        <f t="shared" si="81"/>
        <v>0</v>
      </c>
      <c r="G218" s="230"/>
      <c r="H218" s="45"/>
      <c r="I218" s="91">
        <f t="shared" si="82"/>
        <v>0</v>
      </c>
      <c r="J218" s="264"/>
      <c r="K218" s="45"/>
      <c r="L218" s="95">
        <f t="shared" si="83"/>
        <v>0</v>
      </c>
      <c r="M218" s="230"/>
      <c r="N218" s="45"/>
      <c r="O218" s="91">
        <f t="shared" si="84"/>
        <v>0</v>
      </c>
      <c r="P218" s="291"/>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t="24" hidden="1" x14ac:dyDescent="0.25">
      <c r="A222" s="30">
        <v>5238</v>
      </c>
      <c r="B222" s="43" t="s">
        <v>216</v>
      </c>
      <c r="C222" s="190">
        <f t="shared" si="63"/>
        <v>0</v>
      </c>
      <c r="D222" s="264"/>
      <c r="E222" s="45"/>
      <c r="F222" s="95">
        <f t="shared" si="81"/>
        <v>0</v>
      </c>
      <c r="G222" s="230"/>
      <c r="H222" s="45"/>
      <c r="I222" s="91">
        <f t="shared" si="82"/>
        <v>0</v>
      </c>
      <c r="J222" s="264"/>
      <c r="K222" s="45"/>
      <c r="L222" s="95">
        <f t="shared" si="83"/>
        <v>0</v>
      </c>
      <c r="M222" s="230"/>
      <c r="N222" s="45"/>
      <c r="O222" s="91">
        <f t="shared" si="84"/>
        <v>0</v>
      </c>
      <c r="P222" s="291"/>
      <c r="Q222" s="297"/>
    </row>
    <row r="223" spans="1:17" ht="24" hidden="1" x14ac:dyDescent="0.25">
      <c r="A223" s="30">
        <v>5239</v>
      </c>
      <c r="B223" s="43" t="s">
        <v>217</v>
      </c>
      <c r="C223" s="190">
        <f t="shared" si="63"/>
        <v>0</v>
      </c>
      <c r="D223" s="264"/>
      <c r="E223" s="45"/>
      <c r="F223" s="95">
        <f t="shared" si="81"/>
        <v>0</v>
      </c>
      <c r="G223" s="230"/>
      <c r="H223" s="45"/>
      <c r="I223" s="91">
        <f t="shared" si="82"/>
        <v>0</v>
      </c>
      <c r="J223" s="264"/>
      <c r="K223" s="45"/>
      <c r="L223" s="95">
        <f t="shared" si="83"/>
        <v>0</v>
      </c>
      <c r="M223" s="230"/>
      <c r="N223" s="45"/>
      <c r="O223" s="91">
        <f t="shared" si="84"/>
        <v>0</v>
      </c>
      <c r="P223" s="291"/>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t="24"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36"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291"/>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36"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row>
    <row r="269" spans="1:17" ht="24" hidden="1" x14ac:dyDescent="0.25">
      <c r="A269" s="35">
        <v>7200</v>
      </c>
      <c r="B269" s="72" t="s">
        <v>261</v>
      </c>
      <c r="C269" s="188">
        <f t="shared" si="95"/>
        <v>0</v>
      </c>
      <c r="D269" s="130">
        <f t="shared" ref="D269:O269" si="107">SUM(D270,D271,D274,D275,D278)</f>
        <v>0</v>
      </c>
      <c r="E269" s="38">
        <f t="shared" si="107"/>
        <v>0</v>
      </c>
      <c r="F269" s="175">
        <f t="shared" si="107"/>
        <v>0</v>
      </c>
      <c r="G269" s="228">
        <f t="shared" si="107"/>
        <v>0</v>
      </c>
      <c r="H269" s="38">
        <f t="shared" si="107"/>
        <v>0</v>
      </c>
      <c r="I269" s="123">
        <f t="shared" si="107"/>
        <v>0</v>
      </c>
      <c r="J269" s="130">
        <f t="shared" si="107"/>
        <v>0</v>
      </c>
      <c r="K269" s="38">
        <f t="shared" si="107"/>
        <v>0</v>
      </c>
      <c r="L269" s="175">
        <f t="shared" si="107"/>
        <v>0</v>
      </c>
      <c r="M269" s="228">
        <f t="shared" si="107"/>
        <v>0</v>
      </c>
      <c r="N269" s="38">
        <f t="shared" si="107"/>
        <v>0</v>
      </c>
      <c r="O269" s="124">
        <f t="shared" si="107"/>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95"/>
        <v>0</v>
      </c>
      <c r="D271" s="132">
        <f t="shared" ref="D271:O271" si="108">SUM(D272:D273)</f>
        <v>0</v>
      </c>
      <c r="E271" s="76">
        <f t="shared" si="108"/>
        <v>0</v>
      </c>
      <c r="F271" s="95">
        <f t="shared" si="108"/>
        <v>0</v>
      </c>
      <c r="G271" s="231">
        <f t="shared" si="108"/>
        <v>0</v>
      </c>
      <c r="H271" s="76">
        <f t="shared" si="108"/>
        <v>0</v>
      </c>
      <c r="I271" s="91">
        <f t="shared" si="108"/>
        <v>0</v>
      </c>
      <c r="J271" s="132">
        <f t="shared" si="108"/>
        <v>0</v>
      </c>
      <c r="K271" s="76">
        <f t="shared" si="108"/>
        <v>0</v>
      </c>
      <c r="L271" s="95">
        <f t="shared" si="108"/>
        <v>0</v>
      </c>
      <c r="M271" s="231">
        <f t="shared" si="108"/>
        <v>0</v>
      </c>
      <c r="N271" s="76">
        <f t="shared" si="108"/>
        <v>0</v>
      </c>
      <c r="O271" s="91">
        <f t="shared" si="108"/>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24" hidden="1" x14ac:dyDescent="0.25">
      <c r="A274" s="75">
        <v>7230</v>
      </c>
      <c r="B274" s="43" t="s">
        <v>308</v>
      </c>
      <c r="C274" s="190">
        <f t="shared" si="95"/>
        <v>0</v>
      </c>
      <c r="D274" s="264"/>
      <c r="E274" s="45"/>
      <c r="F274" s="95">
        <f>D274+E274</f>
        <v>0</v>
      </c>
      <c r="G274" s="230"/>
      <c r="H274" s="45"/>
      <c r="I274" s="91">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9">SUM(D276:D277)</f>
        <v>0</v>
      </c>
      <c r="E275" s="76">
        <f t="shared" si="109"/>
        <v>0</v>
      </c>
      <c r="F275" s="95">
        <f t="shared" si="109"/>
        <v>0</v>
      </c>
      <c r="G275" s="231">
        <f t="shared" si="109"/>
        <v>0</v>
      </c>
      <c r="H275" s="76">
        <f t="shared" si="109"/>
        <v>0</v>
      </c>
      <c r="I275" s="91">
        <f t="shared" si="109"/>
        <v>0</v>
      </c>
      <c r="J275" s="132">
        <f t="shared" si="109"/>
        <v>0</v>
      </c>
      <c r="K275" s="76">
        <f t="shared" si="109"/>
        <v>0</v>
      </c>
      <c r="L275" s="95">
        <f t="shared" si="109"/>
        <v>0</v>
      </c>
      <c r="M275" s="231">
        <f t="shared" si="109"/>
        <v>0</v>
      </c>
      <c r="N275" s="76">
        <f t="shared" si="109"/>
        <v>0</v>
      </c>
      <c r="O275" s="91">
        <f t="shared" si="109"/>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96"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10">D280</f>
        <v>0</v>
      </c>
      <c r="E279" s="106">
        <f t="shared" si="110"/>
        <v>0</v>
      </c>
      <c r="F279" s="177">
        <f t="shared" si="110"/>
        <v>0</v>
      </c>
      <c r="G279" s="238">
        <f t="shared" si="110"/>
        <v>0</v>
      </c>
      <c r="H279" s="106">
        <f t="shared" si="110"/>
        <v>0</v>
      </c>
      <c r="I279" s="277">
        <f t="shared" si="110"/>
        <v>0</v>
      </c>
      <c r="J279" s="140">
        <f t="shared" si="110"/>
        <v>0</v>
      </c>
      <c r="K279" s="106">
        <f t="shared" si="110"/>
        <v>0</v>
      </c>
      <c r="L279" s="177">
        <f t="shared" si="110"/>
        <v>0</v>
      </c>
      <c r="M279" s="238">
        <f t="shared" si="110"/>
        <v>0</v>
      </c>
      <c r="N279" s="106">
        <f t="shared" si="110"/>
        <v>0</v>
      </c>
      <c r="O279" s="277">
        <f t="shared" si="110"/>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x14ac:dyDescent="0.25">
      <c r="A281" s="94"/>
      <c r="B281" s="43" t="s">
        <v>270</v>
      </c>
      <c r="C281" s="190">
        <f t="shared" si="95"/>
        <v>5419</v>
      </c>
      <c r="D281" s="132">
        <f t="shared" ref="D281:O281" si="111">SUM(D282:D283)</f>
        <v>0</v>
      </c>
      <c r="E281" s="91">
        <f t="shared" si="111"/>
        <v>5419</v>
      </c>
      <c r="F281" s="899">
        <f t="shared" si="111"/>
        <v>5419</v>
      </c>
      <c r="G281" s="231">
        <f t="shared" si="111"/>
        <v>0</v>
      </c>
      <c r="H281" s="91">
        <f t="shared" si="111"/>
        <v>0</v>
      </c>
      <c r="I281" s="899">
        <f t="shared" si="111"/>
        <v>0</v>
      </c>
      <c r="J281" s="132">
        <f t="shared" si="111"/>
        <v>0</v>
      </c>
      <c r="K281" s="76">
        <f t="shared" si="111"/>
        <v>0</v>
      </c>
      <c r="L281" s="95">
        <f t="shared" si="111"/>
        <v>0</v>
      </c>
      <c r="M281" s="231">
        <f t="shared" si="111"/>
        <v>0</v>
      </c>
      <c r="N281" s="76">
        <f t="shared" si="111"/>
        <v>0</v>
      </c>
      <c r="O281" s="91">
        <f t="shared" si="111"/>
        <v>0</v>
      </c>
      <c r="P281" s="291"/>
      <c r="Q281" s="297"/>
    </row>
    <row r="282" spans="1:17" x14ac:dyDescent="0.25">
      <c r="A282" s="94" t="s">
        <v>271</v>
      </c>
      <c r="B282" s="30" t="s">
        <v>272</v>
      </c>
      <c r="C282" s="190">
        <f t="shared" si="95"/>
        <v>5419</v>
      </c>
      <c r="D282" s="264"/>
      <c r="E282" s="705">
        <v>5419</v>
      </c>
      <c r="F282" s="899">
        <f>E282+D282</f>
        <v>5419</v>
      </c>
      <c r="G282" s="230"/>
      <c r="H282" s="705"/>
      <c r="I282" s="899">
        <f>H282+G282</f>
        <v>0</v>
      </c>
      <c r="J282" s="264"/>
      <c r="K282" s="45"/>
      <c r="L282" s="95">
        <f>K282+J282</f>
        <v>0</v>
      </c>
      <c r="M282" s="230"/>
      <c r="N282" s="45"/>
      <c r="O282" s="91">
        <f>N282+M282</f>
        <v>0</v>
      </c>
      <c r="P282" s="291"/>
      <c r="Q282" s="297"/>
    </row>
    <row r="283" spans="1:17" ht="24"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6214</v>
      </c>
      <c r="D284" s="141">
        <f t="shared" ref="D284:O284" si="112">SUM(D281,D268,D229,D194,D186,D172,D74,D52)</f>
        <v>0</v>
      </c>
      <c r="E284" s="278">
        <f t="shared" si="112"/>
        <v>6214</v>
      </c>
      <c r="F284" s="901">
        <f t="shared" si="112"/>
        <v>6214</v>
      </c>
      <c r="G284" s="240">
        <f t="shared" si="112"/>
        <v>0</v>
      </c>
      <c r="H284" s="278">
        <f t="shared" si="112"/>
        <v>0</v>
      </c>
      <c r="I284" s="901">
        <f t="shared" si="112"/>
        <v>0</v>
      </c>
      <c r="J284" s="141">
        <f t="shared" si="112"/>
        <v>0</v>
      </c>
      <c r="K284" s="111">
        <f t="shared" si="112"/>
        <v>0</v>
      </c>
      <c r="L284" s="112">
        <f t="shared" si="112"/>
        <v>0</v>
      </c>
      <c r="M284" s="240">
        <f t="shared" si="112"/>
        <v>0</v>
      </c>
      <c r="N284" s="111">
        <f t="shared" si="112"/>
        <v>0</v>
      </c>
      <c r="O284" s="278">
        <f t="shared" si="112"/>
        <v>0</v>
      </c>
      <c r="P284" s="318"/>
      <c r="Q284" s="297"/>
    </row>
    <row r="285" spans="1:17" s="19" customFormat="1" ht="13.5" thickTop="1" thickBot="1" x14ac:dyDescent="0.3">
      <c r="A285" s="1283" t="s">
        <v>276</v>
      </c>
      <c r="B285" s="1284"/>
      <c r="C285" s="206">
        <f t="shared" si="95"/>
        <v>5418.75</v>
      </c>
      <c r="D285" s="142">
        <f>SUM(D24,D25,D41,D42)-D50</f>
        <v>0</v>
      </c>
      <c r="E285" s="126">
        <f>SUM(E24,E25,E41,E42)-E50</f>
        <v>5418.75</v>
      </c>
      <c r="F285" s="909">
        <f>SUM(F24,F25,F41,F42)-F50</f>
        <v>5418.75</v>
      </c>
      <c r="G285" s="241">
        <f>SUM(G24,G42)-G50</f>
        <v>0</v>
      </c>
      <c r="H285" s="126">
        <f>SUM(H24,H42)-H50</f>
        <v>0</v>
      </c>
      <c r="I285" s="909">
        <f>SUM(I24,I42)-I50</f>
        <v>0</v>
      </c>
      <c r="J285" s="142">
        <f>SUM(J26,J42)-J50</f>
        <v>0</v>
      </c>
      <c r="K285" s="114">
        <f>SUM(K26,K42)-K50</f>
        <v>0</v>
      </c>
      <c r="L285" s="115">
        <f>SUM(L26,L42)-L50</f>
        <v>0</v>
      </c>
      <c r="M285" s="241">
        <f>SUM(M44)-M50</f>
        <v>0</v>
      </c>
      <c r="N285" s="114">
        <f>SUM(N44)-N50</f>
        <v>0</v>
      </c>
      <c r="O285" s="126">
        <f>SUM(O44)-O50</f>
        <v>0</v>
      </c>
      <c r="P285" s="296"/>
      <c r="Q285" s="182"/>
    </row>
    <row r="286" spans="1:17" s="19" customFormat="1" ht="12.75" thickTop="1" x14ac:dyDescent="0.25">
      <c r="A286" s="1285" t="s">
        <v>277</v>
      </c>
      <c r="B286" s="1286"/>
      <c r="C286" s="207">
        <f t="shared" si="95"/>
        <v>-5419</v>
      </c>
      <c r="D286" s="143">
        <f t="shared" ref="D286:O286" si="113">SUM(D287,D288)-D295+D296</f>
        <v>0</v>
      </c>
      <c r="E286" s="113">
        <f t="shared" si="113"/>
        <v>-5419</v>
      </c>
      <c r="F286" s="910">
        <f t="shared" si="113"/>
        <v>-5419</v>
      </c>
      <c r="G286" s="242">
        <f t="shared" si="113"/>
        <v>0</v>
      </c>
      <c r="H286" s="113">
        <f t="shared" si="113"/>
        <v>0</v>
      </c>
      <c r="I286" s="910">
        <f t="shared" si="113"/>
        <v>0</v>
      </c>
      <c r="J286" s="143">
        <f t="shared" si="113"/>
        <v>0</v>
      </c>
      <c r="K286" s="103">
        <f t="shared" si="113"/>
        <v>0</v>
      </c>
      <c r="L286" s="109">
        <f t="shared" si="113"/>
        <v>0</v>
      </c>
      <c r="M286" s="242">
        <f t="shared" si="113"/>
        <v>0</v>
      </c>
      <c r="N286" s="103">
        <f t="shared" si="113"/>
        <v>0</v>
      </c>
      <c r="O286" s="113">
        <f t="shared" si="113"/>
        <v>0</v>
      </c>
      <c r="P286" s="319"/>
      <c r="Q286" s="182"/>
    </row>
    <row r="287" spans="1:17" s="19" customFormat="1" ht="12.75" thickBot="1" x14ac:dyDescent="0.3">
      <c r="A287" s="63" t="s">
        <v>278</v>
      </c>
      <c r="B287" s="63" t="s">
        <v>279</v>
      </c>
      <c r="C287" s="197">
        <f t="shared" si="95"/>
        <v>-5419</v>
      </c>
      <c r="D287" s="134">
        <f t="shared" ref="D287:O287" si="114">D21-D281</f>
        <v>0</v>
      </c>
      <c r="E287" s="117">
        <f t="shared" si="114"/>
        <v>-5419</v>
      </c>
      <c r="F287" s="894">
        <f t="shared" si="114"/>
        <v>-5419</v>
      </c>
      <c r="G287" s="224">
        <f t="shared" si="114"/>
        <v>0</v>
      </c>
      <c r="H287" s="117">
        <f t="shared" si="114"/>
        <v>0</v>
      </c>
      <c r="I287" s="894">
        <f t="shared" si="114"/>
        <v>0</v>
      </c>
      <c r="J287" s="134">
        <f t="shared" si="114"/>
        <v>0</v>
      </c>
      <c r="K287" s="64">
        <f t="shared" si="114"/>
        <v>0</v>
      </c>
      <c r="L287" s="169">
        <f t="shared" si="114"/>
        <v>0</v>
      </c>
      <c r="M287" s="224">
        <f t="shared" si="114"/>
        <v>0</v>
      </c>
      <c r="N287" s="64">
        <f t="shared" si="114"/>
        <v>0</v>
      </c>
      <c r="O287" s="117">
        <f t="shared" si="114"/>
        <v>0</v>
      </c>
      <c r="P287" s="310"/>
      <c r="Q287" s="182"/>
    </row>
    <row r="288" spans="1:17" s="19" customFormat="1" ht="12.75" hidden="1" thickTop="1" x14ac:dyDescent="0.25">
      <c r="A288" s="116" t="s">
        <v>280</v>
      </c>
      <c r="B288" s="116" t="s">
        <v>281</v>
      </c>
      <c r="C288" s="207">
        <f t="shared" si="95"/>
        <v>0</v>
      </c>
      <c r="D288" s="143">
        <f t="shared" ref="D288:O288" si="115">SUM(D289,D291,D293)-SUM(D290,D292,D294)</f>
        <v>0</v>
      </c>
      <c r="E288" s="103">
        <f t="shared" si="115"/>
        <v>0</v>
      </c>
      <c r="F288" s="109">
        <f t="shared" si="115"/>
        <v>0</v>
      </c>
      <c r="G288" s="242">
        <f t="shared" si="115"/>
        <v>0</v>
      </c>
      <c r="H288" s="103">
        <f t="shared" si="115"/>
        <v>0</v>
      </c>
      <c r="I288" s="113">
        <f t="shared" si="115"/>
        <v>0</v>
      </c>
      <c r="J288" s="143">
        <f t="shared" si="115"/>
        <v>0</v>
      </c>
      <c r="K288" s="103">
        <f t="shared" si="115"/>
        <v>0</v>
      </c>
      <c r="L288" s="109">
        <f t="shared" si="115"/>
        <v>0</v>
      </c>
      <c r="M288" s="242">
        <f t="shared" si="115"/>
        <v>0</v>
      </c>
      <c r="N288" s="103">
        <f t="shared" si="115"/>
        <v>0</v>
      </c>
      <c r="O288" s="113">
        <f t="shared" si="115"/>
        <v>0</v>
      </c>
      <c r="P288" s="319"/>
      <c r="Q288" s="182"/>
    </row>
    <row r="289" spans="1:17" ht="12.75" hidden="1" thickTop="1" x14ac:dyDescent="0.25">
      <c r="A289" s="100" t="s">
        <v>282</v>
      </c>
      <c r="B289" s="60" t="s">
        <v>283</v>
      </c>
      <c r="C289" s="191">
        <f t="shared" si="95"/>
        <v>0</v>
      </c>
      <c r="D289" s="256"/>
      <c r="E289" s="49"/>
      <c r="F289" s="330">
        <f t="shared" ref="F289:F296" si="116">E289+D289</f>
        <v>0</v>
      </c>
      <c r="G289" s="239"/>
      <c r="H289" s="49"/>
      <c r="I289" s="155">
        <f t="shared" ref="I289:I296" si="117">H289+G289</f>
        <v>0</v>
      </c>
      <c r="J289" s="256"/>
      <c r="K289" s="49"/>
      <c r="L289" s="330">
        <f t="shared" ref="L289:L296" si="118">K289+J289</f>
        <v>0</v>
      </c>
      <c r="M289" s="239"/>
      <c r="N289" s="49"/>
      <c r="O289" s="155">
        <f t="shared" ref="O289:O296" si="119">N289+M289</f>
        <v>0</v>
      </c>
      <c r="P289" s="295"/>
      <c r="Q289" s="297"/>
    </row>
    <row r="290" spans="1:17" ht="24.75" hidden="1" thickTop="1" x14ac:dyDescent="0.25">
      <c r="A290" s="94" t="s">
        <v>284</v>
      </c>
      <c r="B290" s="29" t="s">
        <v>285</v>
      </c>
      <c r="C290" s="190">
        <f t="shared" si="95"/>
        <v>0</v>
      </c>
      <c r="D290" s="264"/>
      <c r="E290" s="45"/>
      <c r="F290" s="95">
        <f t="shared" si="116"/>
        <v>0</v>
      </c>
      <c r="G290" s="230"/>
      <c r="H290" s="45"/>
      <c r="I290" s="91">
        <f t="shared" si="117"/>
        <v>0</v>
      </c>
      <c r="J290" s="264"/>
      <c r="K290" s="45"/>
      <c r="L290" s="95">
        <f t="shared" si="118"/>
        <v>0</v>
      </c>
      <c r="M290" s="230"/>
      <c r="N290" s="45"/>
      <c r="O290" s="91">
        <f t="shared" si="119"/>
        <v>0</v>
      </c>
      <c r="P290" s="291"/>
      <c r="Q290" s="297"/>
    </row>
    <row r="291" spans="1:17" ht="12.75" hidden="1" thickTop="1" x14ac:dyDescent="0.25">
      <c r="A291" s="94" t="s">
        <v>286</v>
      </c>
      <c r="B291" s="29" t="s">
        <v>287</v>
      </c>
      <c r="C291" s="190">
        <f t="shared" si="95"/>
        <v>0</v>
      </c>
      <c r="D291" s="264"/>
      <c r="E291" s="45"/>
      <c r="F291" s="95">
        <f t="shared" si="116"/>
        <v>0</v>
      </c>
      <c r="G291" s="230"/>
      <c r="H291" s="45"/>
      <c r="I291" s="91">
        <f t="shared" si="117"/>
        <v>0</v>
      </c>
      <c r="J291" s="264"/>
      <c r="K291" s="45"/>
      <c r="L291" s="95">
        <f t="shared" si="118"/>
        <v>0</v>
      </c>
      <c r="M291" s="230"/>
      <c r="N291" s="45"/>
      <c r="O291" s="91">
        <f t="shared" si="119"/>
        <v>0</v>
      </c>
      <c r="P291" s="291"/>
      <c r="Q291" s="297"/>
    </row>
    <row r="292" spans="1:17" ht="24.75" hidden="1" thickTop="1" x14ac:dyDescent="0.25">
      <c r="A292" s="94" t="s">
        <v>288</v>
      </c>
      <c r="B292" s="29" t="s">
        <v>289</v>
      </c>
      <c r="C292" s="190">
        <f t="shared" si="95"/>
        <v>0</v>
      </c>
      <c r="D292" s="264"/>
      <c r="E292" s="45"/>
      <c r="F292" s="95">
        <f t="shared" si="116"/>
        <v>0</v>
      </c>
      <c r="G292" s="230"/>
      <c r="H292" s="45"/>
      <c r="I292" s="91">
        <f t="shared" si="117"/>
        <v>0</v>
      </c>
      <c r="J292" s="264"/>
      <c r="K292" s="45"/>
      <c r="L292" s="95">
        <f t="shared" si="118"/>
        <v>0</v>
      </c>
      <c r="M292" s="230"/>
      <c r="N292" s="45"/>
      <c r="O292" s="91">
        <f t="shared" si="119"/>
        <v>0</v>
      </c>
      <c r="P292" s="291"/>
      <c r="Q292" s="297"/>
    </row>
    <row r="293" spans="1:17" ht="12.75" hidden="1" thickTop="1" x14ac:dyDescent="0.25">
      <c r="A293" s="94" t="s">
        <v>290</v>
      </c>
      <c r="B293" s="29" t="s">
        <v>291</v>
      </c>
      <c r="C293" s="190">
        <f t="shared" si="95"/>
        <v>0</v>
      </c>
      <c r="D293" s="264"/>
      <c r="E293" s="45"/>
      <c r="F293" s="95">
        <f t="shared" si="116"/>
        <v>0</v>
      </c>
      <c r="G293" s="230"/>
      <c r="H293" s="45"/>
      <c r="I293" s="91">
        <f t="shared" si="117"/>
        <v>0</v>
      </c>
      <c r="J293" s="264"/>
      <c r="K293" s="45"/>
      <c r="L293" s="95">
        <f t="shared" si="118"/>
        <v>0</v>
      </c>
      <c r="M293" s="230"/>
      <c r="N293" s="45"/>
      <c r="O293" s="91">
        <f t="shared" si="119"/>
        <v>0</v>
      </c>
      <c r="P293" s="291"/>
      <c r="Q293" s="297"/>
    </row>
    <row r="294" spans="1:17" ht="24.75" hidden="1" thickTop="1" x14ac:dyDescent="0.25">
      <c r="A294" s="101" t="s">
        <v>292</v>
      </c>
      <c r="B294" s="102" t="s">
        <v>293</v>
      </c>
      <c r="C294" s="201">
        <f t="shared" si="95"/>
        <v>0</v>
      </c>
      <c r="D294" s="265"/>
      <c r="E294" s="84"/>
      <c r="F294" s="329">
        <f t="shared" si="116"/>
        <v>0</v>
      </c>
      <c r="G294" s="235"/>
      <c r="H294" s="84"/>
      <c r="I294" s="156">
        <f t="shared" si="117"/>
        <v>0</v>
      </c>
      <c r="J294" s="265"/>
      <c r="K294" s="84"/>
      <c r="L294" s="329">
        <f t="shared" si="118"/>
        <v>0</v>
      </c>
      <c r="M294" s="235"/>
      <c r="N294" s="84"/>
      <c r="O294" s="156">
        <f t="shared" si="119"/>
        <v>0</v>
      </c>
      <c r="P294" s="294"/>
      <c r="Q294" s="297"/>
    </row>
    <row r="295" spans="1:17" s="19" customFormat="1" ht="13.5" hidden="1" thickTop="1" thickBot="1" x14ac:dyDescent="0.3">
      <c r="A295" s="118" t="s">
        <v>294</v>
      </c>
      <c r="B295" s="118" t="s">
        <v>295</v>
      </c>
      <c r="C295" s="206">
        <f t="shared" si="95"/>
        <v>0</v>
      </c>
      <c r="D295" s="267"/>
      <c r="E295" s="119"/>
      <c r="F295" s="115">
        <f t="shared" si="116"/>
        <v>0</v>
      </c>
      <c r="G295" s="243"/>
      <c r="H295" s="119"/>
      <c r="I295" s="126">
        <f t="shared" si="117"/>
        <v>0</v>
      </c>
      <c r="J295" s="267"/>
      <c r="K295" s="119"/>
      <c r="L295" s="115">
        <f t="shared" si="118"/>
        <v>0</v>
      </c>
      <c r="M295" s="243"/>
      <c r="N295" s="119"/>
      <c r="O295" s="126">
        <f t="shared" si="119"/>
        <v>0</v>
      </c>
      <c r="P295" s="296"/>
      <c r="Q295" s="182"/>
    </row>
    <row r="296" spans="1:17" s="19" customFormat="1" ht="48.75" hidden="1" thickTop="1" x14ac:dyDescent="0.25">
      <c r="A296" s="116" t="s">
        <v>296</v>
      </c>
      <c r="B296" s="104" t="s">
        <v>297</v>
      </c>
      <c r="C296" s="207">
        <f t="shared" si="95"/>
        <v>0</v>
      </c>
      <c r="D296" s="268"/>
      <c r="E296" s="180"/>
      <c r="F296" s="175">
        <f t="shared" si="116"/>
        <v>0</v>
      </c>
      <c r="G296" s="234"/>
      <c r="H296" s="80"/>
      <c r="I296" s="123">
        <f t="shared" si="117"/>
        <v>0</v>
      </c>
      <c r="J296" s="248"/>
      <c r="K296" s="80"/>
      <c r="L296" s="175">
        <f t="shared" si="118"/>
        <v>0</v>
      </c>
      <c r="M296" s="234"/>
      <c r="N296" s="80"/>
      <c r="O296" s="123">
        <f t="shared" si="119"/>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VsvuhKGmP4KCubSOdO8mWi+SpmYiYo+OwwhO9vnyooNR8145/Lk+2Zrnlu7gL8nWTvqlUwfO3idhrYsMfJcHwQ==" saltValue="7BVSDLW/hdLYzrHaFLnWiA==" spinCount="100000" sheet="1" objects="1" scenarios="1" formatCells="0" formatColumns="0" formatRows="0"/>
  <autoFilter ref="A18:P296">
    <filterColumn colId="2">
      <filters blank="1">
        <filter val="145"/>
        <filter val="40"/>
        <filter val="5 419"/>
        <filter val="-5 419"/>
        <filter val="6 214"/>
        <filter val="610"/>
        <filter val="755"/>
        <filter val="795"/>
      </filters>
    </filterColumn>
  </autoFilter>
  <mergeCells count="32">
    <mergeCell ref="C6:P6"/>
    <mergeCell ref="C7:P7"/>
    <mergeCell ref="C8:P8"/>
    <mergeCell ref="C9:P9"/>
    <mergeCell ref="A1:O1"/>
    <mergeCell ref="A2:P2"/>
    <mergeCell ref="C3:P3"/>
    <mergeCell ref="C4:P4"/>
    <mergeCell ref="C5:P5"/>
    <mergeCell ref="C10:P10"/>
    <mergeCell ref="C11:P11"/>
    <mergeCell ref="C13:P13"/>
    <mergeCell ref="A15:A17"/>
    <mergeCell ref="B15:B17"/>
    <mergeCell ref="C15:O15"/>
    <mergeCell ref="C16:C17"/>
    <mergeCell ref="D16:D17"/>
    <mergeCell ref="E16:E17"/>
    <mergeCell ref="F16:F17"/>
    <mergeCell ref="C12:P12"/>
    <mergeCell ref="O16:O17"/>
    <mergeCell ref="P16:P17"/>
    <mergeCell ref="L16:L17"/>
    <mergeCell ref="M16:M17"/>
    <mergeCell ref="N16:N17"/>
    <mergeCell ref="A285:B285"/>
    <mergeCell ref="A286:B286"/>
    <mergeCell ref="I16:I17"/>
    <mergeCell ref="J16:J17"/>
    <mergeCell ref="K16:K17"/>
    <mergeCell ref="G16:G17"/>
    <mergeCell ref="H16:H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&amp;R&amp;"Times New Roman,Regular"&amp;9 73.pielikums Jūrmalas pilsētas domes
2017.gada 9.jūnija saistošajiem noteikumiem Nr.21
(protokols Nr.10, 2.punkts)</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U9" sqref="U9"/>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1055</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788</v>
      </c>
      <c r="D3" s="1318"/>
      <c r="E3" s="1318"/>
      <c r="F3" s="1318"/>
      <c r="G3" s="1318"/>
      <c r="H3" s="1318"/>
      <c r="I3" s="1318"/>
      <c r="J3" s="1318"/>
      <c r="K3" s="1318"/>
      <c r="L3" s="1318"/>
      <c r="M3" s="1318"/>
      <c r="N3" s="1318"/>
      <c r="O3" s="1318"/>
      <c r="P3" s="1319"/>
      <c r="Q3" s="297"/>
    </row>
    <row r="4" spans="1:17" ht="12.75" customHeight="1" x14ac:dyDescent="0.25">
      <c r="A4" s="4" t="s">
        <v>1</v>
      </c>
      <c r="B4" s="5"/>
      <c r="C4" s="1318" t="s">
        <v>1054</v>
      </c>
      <c r="D4" s="1318"/>
      <c r="E4" s="1318"/>
      <c r="F4" s="1318"/>
      <c r="G4" s="1318"/>
      <c r="H4" s="1318"/>
      <c r="I4" s="1318"/>
      <c r="J4" s="1318"/>
      <c r="K4" s="1318"/>
      <c r="L4" s="1318"/>
      <c r="M4" s="1318"/>
      <c r="N4" s="1318"/>
      <c r="O4" s="1318"/>
      <c r="P4" s="1319"/>
      <c r="Q4" s="297"/>
    </row>
    <row r="5" spans="1:17" ht="12.75" customHeight="1" x14ac:dyDescent="0.25">
      <c r="A5" s="2" t="s">
        <v>2</v>
      </c>
      <c r="B5" s="3"/>
      <c r="C5" s="1293" t="s">
        <v>1053</v>
      </c>
      <c r="D5" s="1293"/>
      <c r="E5" s="1293"/>
      <c r="F5" s="1293"/>
      <c r="G5" s="1293"/>
      <c r="H5" s="1293"/>
      <c r="I5" s="1293"/>
      <c r="J5" s="1293"/>
      <c r="K5" s="1293"/>
      <c r="L5" s="1293"/>
      <c r="M5" s="1293"/>
      <c r="N5" s="1293"/>
      <c r="O5" s="1293"/>
      <c r="P5" s="1294"/>
      <c r="Q5" s="297"/>
    </row>
    <row r="6" spans="1:17" ht="12.75" customHeight="1" x14ac:dyDescent="0.25">
      <c r="A6" s="2" t="s">
        <v>3</v>
      </c>
      <c r="B6" s="3"/>
      <c r="C6" s="1293" t="s">
        <v>505</v>
      </c>
      <c r="D6" s="1293"/>
      <c r="E6" s="1293"/>
      <c r="F6" s="1293"/>
      <c r="G6" s="1293"/>
      <c r="H6" s="1293"/>
      <c r="I6" s="1293"/>
      <c r="J6" s="1293"/>
      <c r="K6" s="1293"/>
      <c r="L6" s="1293"/>
      <c r="M6" s="1293"/>
      <c r="N6" s="1293"/>
      <c r="O6" s="1293"/>
      <c r="P6" s="1294"/>
      <c r="Q6" s="297"/>
    </row>
    <row r="7" spans="1:17" x14ac:dyDescent="0.25">
      <c r="A7" s="2" t="s">
        <v>4</v>
      </c>
      <c r="B7" s="3"/>
      <c r="C7" s="1318" t="s">
        <v>514</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1052</v>
      </c>
      <c r="D9" s="1293"/>
      <c r="E9" s="1293"/>
      <c r="F9" s="1293"/>
      <c r="G9" s="1293"/>
      <c r="H9" s="1293"/>
      <c r="I9" s="1293"/>
      <c r="J9" s="1293"/>
      <c r="K9" s="1293"/>
      <c r="L9" s="1293"/>
      <c r="M9" s="1293"/>
      <c r="N9" s="1293"/>
      <c r="O9" s="1293"/>
      <c r="P9" s="1294"/>
      <c r="Q9" s="297"/>
    </row>
    <row r="10" spans="1:17" ht="12.75" customHeight="1" x14ac:dyDescent="0.25">
      <c r="A10" s="2"/>
      <c r="B10" s="3" t="s">
        <v>7</v>
      </c>
      <c r="C10" s="1293" t="s">
        <v>1051</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1050</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1241580</v>
      </c>
      <c r="D20" s="128">
        <f>SUM(D21,D24,D25,D41,D42)</f>
        <v>488373</v>
      </c>
      <c r="E20" s="269">
        <f>SUM(E21,E24,E25,E41,E42)</f>
        <v>0</v>
      </c>
      <c r="F20" s="888">
        <f>SUM(F21,F24,F25,F41,F42)</f>
        <v>488373</v>
      </c>
      <c r="G20" s="210">
        <f>SUM(G21,G24,G42)</f>
        <v>728402</v>
      </c>
      <c r="H20" s="269">
        <f>SUM(H21,H24,H42)</f>
        <v>0</v>
      </c>
      <c r="I20" s="888">
        <f>SUM(I21,I24,I42)</f>
        <v>728402</v>
      </c>
      <c r="J20" s="128">
        <f>SUM(J21,J26,J42)</f>
        <v>24805</v>
      </c>
      <c r="K20" s="22">
        <f>SUM(K21,K26,K42)</f>
        <v>0</v>
      </c>
      <c r="L20" s="161">
        <f>SUM(L21,L26,L42)</f>
        <v>24805</v>
      </c>
      <c r="M20" s="210">
        <f>SUM(M21,M44)</f>
        <v>0</v>
      </c>
      <c r="N20" s="22">
        <f>SUM(N21,N44)</f>
        <v>0</v>
      </c>
      <c r="O20" s="269">
        <f>SUM(O21,O44)</f>
        <v>0</v>
      </c>
      <c r="P20" s="302"/>
      <c r="Q20" s="182"/>
    </row>
    <row r="21" spans="1:17" ht="12.75" thickTop="1" x14ac:dyDescent="0.25">
      <c r="A21" s="23"/>
      <c r="B21" s="24" t="s">
        <v>21</v>
      </c>
      <c r="C21" s="184">
        <f>SUM(F21,I21,L21,O21)</f>
        <v>1462</v>
      </c>
      <c r="D21" s="129">
        <f t="shared" ref="D21:O21" si="0">SUM(D22:D23)</f>
        <v>0</v>
      </c>
      <c r="E21" s="270">
        <f t="shared" si="0"/>
        <v>0</v>
      </c>
      <c r="F21" s="902">
        <f t="shared" si="0"/>
        <v>0</v>
      </c>
      <c r="G21" s="211">
        <f t="shared" si="0"/>
        <v>0</v>
      </c>
      <c r="H21" s="270">
        <f t="shared" si="0"/>
        <v>0</v>
      </c>
      <c r="I21" s="902">
        <f t="shared" si="0"/>
        <v>0</v>
      </c>
      <c r="J21" s="129">
        <f t="shared" si="0"/>
        <v>1462</v>
      </c>
      <c r="K21" s="25">
        <f t="shared" si="0"/>
        <v>0</v>
      </c>
      <c r="L21" s="162">
        <f t="shared" si="0"/>
        <v>1462</v>
      </c>
      <c r="M21" s="211">
        <f t="shared" si="0"/>
        <v>0</v>
      </c>
      <c r="N21" s="25">
        <f t="shared" si="0"/>
        <v>0</v>
      </c>
      <c r="O21" s="270">
        <f t="shared" si="0"/>
        <v>0</v>
      </c>
      <c r="P21" s="303"/>
      <c r="Q21" s="297"/>
    </row>
    <row r="22" spans="1:17"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x14ac:dyDescent="0.25">
      <c r="A23" s="29"/>
      <c r="B23" s="30" t="s">
        <v>23</v>
      </c>
      <c r="C23" s="186">
        <f>SUM(F23,I23,L23,O23)</f>
        <v>1462</v>
      </c>
      <c r="D23" s="246"/>
      <c r="E23" s="696"/>
      <c r="F23" s="904">
        <f>D23+E23</f>
        <v>0</v>
      </c>
      <c r="G23" s="213"/>
      <c r="H23" s="696"/>
      <c r="I23" s="904">
        <f>G23+H23</f>
        <v>0</v>
      </c>
      <c r="J23" s="246">
        <v>1462</v>
      </c>
      <c r="K23" s="31"/>
      <c r="L23" s="326">
        <f>J23+K23</f>
        <v>1462</v>
      </c>
      <c r="M23" s="213"/>
      <c r="N23" s="31"/>
      <c r="O23" s="146">
        <f>M23+N23</f>
        <v>0</v>
      </c>
      <c r="P23" s="645"/>
      <c r="Q23" s="297"/>
    </row>
    <row r="24" spans="1:17" s="19" customFormat="1" ht="24.75" thickBot="1" x14ac:dyDescent="0.3">
      <c r="A24" s="32">
        <v>19300</v>
      </c>
      <c r="B24" s="32" t="s">
        <v>24</v>
      </c>
      <c r="C24" s="187">
        <f>SUM(F24,I24)</f>
        <v>1216775</v>
      </c>
      <c r="D24" s="247">
        <v>488373</v>
      </c>
      <c r="E24" s="697"/>
      <c r="F24" s="889">
        <f>D24+E24</f>
        <v>488373</v>
      </c>
      <c r="G24" s="214">
        <v>728402</v>
      </c>
      <c r="H24" s="697"/>
      <c r="I24" s="889">
        <f>G24+H24</f>
        <v>728402</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thickTop="1" x14ac:dyDescent="0.25">
      <c r="A26" s="35">
        <v>21300</v>
      </c>
      <c r="B26" s="35" t="s">
        <v>27</v>
      </c>
      <c r="C26" s="188">
        <f t="shared" ref="C26:C40" si="1">SUM(L26)</f>
        <v>23343</v>
      </c>
      <c r="D26" s="249" t="s">
        <v>25</v>
      </c>
      <c r="E26" s="122" t="s">
        <v>25</v>
      </c>
      <c r="F26" s="890" t="s">
        <v>25</v>
      </c>
      <c r="G26" s="215" t="s">
        <v>25</v>
      </c>
      <c r="H26" s="122" t="s">
        <v>25</v>
      </c>
      <c r="I26" s="890" t="s">
        <v>25</v>
      </c>
      <c r="J26" s="130">
        <f>SUM(J27,J31,J33,J36)</f>
        <v>23343</v>
      </c>
      <c r="K26" s="38">
        <f>SUM(K27,K31,K33,K36)</f>
        <v>0</v>
      </c>
      <c r="L26" s="175">
        <f>SUM(L27,L31,L33,L36)</f>
        <v>23343</v>
      </c>
      <c r="M26" s="280" t="s">
        <v>25</v>
      </c>
      <c r="N26" s="122" t="s">
        <v>25</v>
      </c>
      <c r="O26" s="122" t="s">
        <v>25</v>
      </c>
      <c r="P26" s="304"/>
      <c r="Q26" s="182"/>
    </row>
    <row r="27" spans="1:17" s="19" customFormat="1" ht="24" hidden="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idden="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idden="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 hidden="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36" hidden="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 hidden="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x14ac:dyDescent="0.25">
      <c r="A33" s="39">
        <v>21380</v>
      </c>
      <c r="B33" s="35" t="s">
        <v>34</v>
      </c>
      <c r="C33" s="188">
        <f t="shared" si="1"/>
        <v>20695</v>
      </c>
      <c r="D33" s="249" t="s">
        <v>25</v>
      </c>
      <c r="E33" s="122" t="s">
        <v>25</v>
      </c>
      <c r="F33" s="890" t="s">
        <v>25</v>
      </c>
      <c r="G33" s="215" t="s">
        <v>25</v>
      </c>
      <c r="H33" s="122" t="s">
        <v>25</v>
      </c>
      <c r="I33" s="890" t="s">
        <v>25</v>
      </c>
      <c r="J33" s="130">
        <f>SUM(J34:J35)</f>
        <v>20695</v>
      </c>
      <c r="K33" s="38">
        <f>SUM(K34:K35)</f>
        <v>0</v>
      </c>
      <c r="L33" s="175">
        <f>SUM(L34:L35)</f>
        <v>20695</v>
      </c>
      <c r="M33" s="280" t="s">
        <v>25</v>
      </c>
      <c r="N33" s="122" t="s">
        <v>25</v>
      </c>
      <c r="O33" s="122" t="s">
        <v>25</v>
      </c>
      <c r="P33" s="304"/>
      <c r="Q33" s="182"/>
    </row>
    <row r="34" spans="1:17" x14ac:dyDescent="0.25">
      <c r="A34" s="27">
        <v>21381</v>
      </c>
      <c r="B34" s="40" t="s">
        <v>35</v>
      </c>
      <c r="C34" s="189">
        <f t="shared" si="1"/>
        <v>20695</v>
      </c>
      <c r="D34" s="250" t="s">
        <v>25</v>
      </c>
      <c r="E34" s="148" t="s">
        <v>25</v>
      </c>
      <c r="F34" s="934" t="s">
        <v>25</v>
      </c>
      <c r="G34" s="216" t="s">
        <v>25</v>
      </c>
      <c r="H34" s="148" t="s">
        <v>25</v>
      </c>
      <c r="I34" s="934" t="s">
        <v>25</v>
      </c>
      <c r="J34" s="564">
        <v>20695</v>
      </c>
      <c r="K34" s="320"/>
      <c r="L34" s="176">
        <f>J34+K34</f>
        <v>20695</v>
      </c>
      <c r="M34" s="281" t="s">
        <v>25</v>
      </c>
      <c r="N34" s="148" t="s">
        <v>25</v>
      </c>
      <c r="O34" s="148" t="s">
        <v>25</v>
      </c>
      <c r="P34" s="305"/>
      <c r="Q34" s="297"/>
    </row>
    <row r="35" spans="1:17" ht="24" hidden="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 x14ac:dyDescent="0.25">
      <c r="A36" s="39">
        <v>21390</v>
      </c>
      <c r="B36" s="35" t="s">
        <v>37</v>
      </c>
      <c r="C36" s="188">
        <f t="shared" si="1"/>
        <v>2648</v>
      </c>
      <c r="D36" s="249" t="s">
        <v>25</v>
      </c>
      <c r="E36" s="122" t="s">
        <v>25</v>
      </c>
      <c r="F36" s="890" t="s">
        <v>25</v>
      </c>
      <c r="G36" s="215" t="s">
        <v>25</v>
      </c>
      <c r="H36" s="122" t="s">
        <v>25</v>
      </c>
      <c r="I36" s="890" t="s">
        <v>25</v>
      </c>
      <c r="J36" s="130">
        <f>SUM(J37:J40)</f>
        <v>2648</v>
      </c>
      <c r="K36" s="38">
        <f>SUM(K37:K40)</f>
        <v>0</v>
      </c>
      <c r="L36" s="175">
        <f>SUM(L37:L40)</f>
        <v>2648</v>
      </c>
      <c r="M36" s="280" t="s">
        <v>25</v>
      </c>
      <c r="N36" s="122" t="s">
        <v>25</v>
      </c>
      <c r="O36" s="122" t="s">
        <v>25</v>
      </c>
      <c r="P36" s="304"/>
      <c r="Q36" s="182"/>
    </row>
    <row r="37" spans="1:17" ht="24" hidden="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idden="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idden="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 x14ac:dyDescent="0.25">
      <c r="A40" s="30">
        <v>21399</v>
      </c>
      <c r="B40" s="43" t="s">
        <v>41</v>
      </c>
      <c r="C40" s="190">
        <f t="shared" si="1"/>
        <v>2648</v>
      </c>
      <c r="D40" s="251" t="s">
        <v>25</v>
      </c>
      <c r="E40" s="149" t="s">
        <v>25</v>
      </c>
      <c r="F40" s="891" t="s">
        <v>25</v>
      </c>
      <c r="G40" s="217" t="s">
        <v>25</v>
      </c>
      <c r="H40" s="149" t="s">
        <v>25</v>
      </c>
      <c r="I40" s="891" t="s">
        <v>25</v>
      </c>
      <c r="J40" s="565">
        <v>2648</v>
      </c>
      <c r="K40" s="321"/>
      <c r="L40" s="95">
        <f>J40+K40</f>
        <v>2648</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hidden="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t="24"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 hidden="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 hidden="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1241580</v>
      </c>
      <c r="D49" s="134">
        <f t="shared" ref="D49:O49" si="4">SUM(D50,D281)</f>
        <v>488373</v>
      </c>
      <c r="E49" s="117">
        <f t="shared" si="4"/>
        <v>0</v>
      </c>
      <c r="F49" s="894">
        <f t="shared" si="4"/>
        <v>488373</v>
      </c>
      <c r="G49" s="224">
        <f t="shared" si="4"/>
        <v>728402</v>
      </c>
      <c r="H49" s="117">
        <f t="shared" si="4"/>
        <v>0</v>
      </c>
      <c r="I49" s="894">
        <f t="shared" si="4"/>
        <v>728402</v>
      </c>
      <c r="J49" s="134">
        <f t="shared" si="4"/>
        <v>24805</v>
      </c>
      <c r="K49" s="64">
        <f t="shared" si="4"/>
        <v>0</v>
      </c>
      <c r="L49" s="169">
        <f t="shared" si="4"/>
        <v>24805</v>
      </c>
      <c r="M49" s="224">
        <f t="shared" si="4"/>
        <v>0</v>
      </c>
      <c r="N49" s="64">
        <f t="shared" si="4"/>
        <v>0</v>
      </c>
      <c r="O49" s="117">
        <f t="shared" si="4"/>
        <v>0</v>
      </c>
      <c r="P49" s="310"/>
      <c r="Q49" s="182"/>
    </row>
    <row r="50" spans="1:17" s="19" customFormat="1" ht="36.75" thickTop="1" x14ac:dyDescent="0.25">
      <c r="A50" s="65"/>
      <c r="B50" s="66" t="s">
        <v>50</v>
      </c>
      <c r="C50" s="198">
        <f t="shared" si="3"/>
        <v>1241580</v>
      </c>
      <c r="D50" s="135">
        <f t="shared" ref="D50:O50" si="5">SUM(D51,D193)</f>
        <v>488373</v>
      </c>
      <c r="E50" s="274">
        <f t="shared" si="5"/>
        <v>0</v>
      </c>
      <c r="F50" s="895">
        <f t="shared" si="5"/>
        <v>488373</v>
      </c>
      <c r="G50" s="225">
        <f t="shared" si="5"/>
        <v>728402</v>
      </c>
      <c r="H50" s="274">
        <f t="shared" si="5"/>
        <v>0</v>
      </c>
      <c r="I50" s="895">
        <f t="shared" si="5"/>
        <v>728402</v>
      </c>
      <c r="J50" s="135">
        <f t="shared" si="5"/>
        <v>24805</v>
      </c>
      <c r="K50" s="67">
        <f t="shared" si="5"/>
        <v>0</v>
      </c>
      <c r="L50" s="170">
        <f t="shared" si="5"/>
        <v>24805</v>
      </c>
      <c r="M50" s="225">
        <f t="shared" si="5"/>
        <v>0</v>
      </c>
      <c r="N50" s="67">
        <f t="shared" si="5"/>
        <v>0</v>
      </c>
      <c r="O50" s="274">
        <f t="shared" si="5"/>
        <v>0</v>
      </c>
      <c r="P50" s="311"/>
      <c r="Q50" s="182"/>
    </row>
    <row r="51" spans="1:17" s="19" customFormat="1" ht="24" x14ac:dyDescent="0.25">
      <c r="A51" s="68"/>
      <c r="B51" s="16" t="s">
        <v>51</v>
      </c>
      <c r="C51" s="199">
        <f t="shared" si="3"/>
        <v>1229575</v>
      </c>
      <c r="D51" s="136">
        <f t="shared" ref="D51:O51" si="6">SUM(D52,D74,D172,D186)</f>
        <v>481949</v>
      </c>
      <c r="E51" s="275">
        <f t="shared" si="6"/>
        <v>-438</v>
      </c>
      <c r="F51" s="896">
        <f t="shared" si="6"/>
        <v>481511</v>
      </c>
      <c r="G51" s="226">
        <f t="shared" si="6"/>
        <v>723767</v>
      </c>
      <c r="H51" s="275">
        <f t="shared" si="6"/>
        <v>0</v>
      </c>
      <c r="I51" s="896">
        <f t="shared" si="6"/>
        <v>723767</v>
      </c>
      <c r="J51" s="136">
        <f t="shared" si="6"/>
        <v>24297</v>
      </c>
      <c r="K51" s="69">
        <f t="shared" si="6"/>
        <v>0</v>
      </c>
      <c r="L51" s="171">
        <f t="shared" si="6"/>
        <v>24297</v>
      </c>
      <c r="M51" s="226">
        <f t="shared" si="6"/>
        <v>0</v>
      </c>
      <c r="N51" s="69">
        <f t="shared" si="6"/>
        <v>0</v>
      </c>
      <c r="O51" s="275">
        <f t="shared" si="6"/>
        <v>0</v>
      </c>
      <c r="P51" s="312"/>
      <c r="Q51" s="182"/>
    </row>
    <row r="52" spans="1:17" s="19" customFormat="1" x14ac:dyDescent="0.25">
      <c r="A52" s="70">
        <v>1000</v>
      </c>
      <c r="B52" s="70" t="s">
        <v>52</v>
      </c>
      <c r="C52" s="200">
        <f t="shared" si="3"/>
        <v>1101870</v>
      </c>
      <c r="D52" s="137">
        <f t="shared" ref="D52:O52" si="7">SUM(D53,D66)</f>
        <v>383773</v>
      </c>
      <c r="E52" s="125">
        <f t="shared" si="7"/>
        <v>0</v>
      </c>
      <c r="F52" s="897">
        <f t="shared" si="7"/>
        <v>383773</v>
      </c>
      <c r="G52" s="227">
        <f t="shared" si="7"/>
        <v>718097</v>
      </c>
      <c r="H52" s="125">
        <f t="shared" si="7"/>
        <v>0</v>
      </c>
      <c r="I52" s="897">
        <f t="shared" si="7"/>
        <v>718097</v>
      </c>
      <c r="J52" s="137">
        <f t="shared" si="7"/>
        <v>0</v>
      </c>
      <c r="K52" s="71">
        <f t="shared" si="7"/>
        <v>0</v>
      </c>
      <c r="L52" s="172">
        <f t="shared" si="7"/>
        <v>0</v>
      </c>
      <c r="M52" s="227">
        <f t="shared" si="7"/>
        <v>0</v>
      </c>
      <c r="N52" s="71">
        <f t="shared" si="7"/>
        <v>0</v>
      </c>
      <c r="O52" s="125">
        <f t="shared" si="7"/>
        <v>0</v>
      </c>
      <c r="P52" s="313"/>
      <c r="Q52" s="182"/>
    </row>
    <row r="53" spans="1:17" x14ac:dyDescent="0.25">
      <c r="A53" s="35">
        <v>1100</v>
      </c>
      <c r="B53" s="72" t="s">
        <v>53</v>
      </c>
      <c r="C53" s="188">
        <f t="shared" si="3"/>
        <v>844363</v>
      </c>
      <c r="D53" s="130">
        <f t="shared" ref="D53:O53" si="8">SUM(D54,D57,D65)</f>
        <v>266762</v>
      </c>
      <c r="E53" s="123">
        <f t="shared" si="8"/>
        <v>0</v>
      </c>
      <c r="F53" s="898">
        <f t="shared" si="8"/>
        <v>266762</v>
      </c>
      <c r="G53" s="228">
        <f t="shared" si="8"/>
        <v>577601</v>
      </c>
      <c r="H53" s="123">
        <f t="shared" si="8"/>
        <v>0</v>
      </c>
      <c r="I53" s="898">
        <f t="shared" si="8"/>
        <v>577601</v>
      </c>
      <c r="J53" s="130">
        <f t="shared" si="8"/>
        <v>0</v>
      </c>
      <c r="K53" s="38">
        <f t="shared" si="8"/>
        <v>0</v>
      </c>
      <c r="L53" s="175">
        <f t="shared" si="8"/>
        <v>0</v>
      </c>
      <c r="M53" s="228">
        <f t="shared" si="8"/>
        <v>0</v>
      </c>
      <c r="N53" s="38">
        <f t="shared" si="8"/>
        <v>0</v>
      </c>
      <c r="O53" s="123">
        <f t="shared" si="8"/>
        <v>0</v>
      </c>
      <c r="P53" s="314"/>
      <c r="Q53" s="297"/>
    </row>
    <row r="54" spans="1:17" x14ac:dyDescent="0.25">
      <c r="A54" s="73">
        <v>1110</v>
      </c>
      <c r="B54" s="58" t="s">
        <v>54</v>
      </c>
      <c r="C54" s="195">
        <f t="shared" si="3"/>
        <v>757422</v>
      </c>
      <c r="D54" s="86">
        <f t="shared" ref="D54:O54" si="9">SUM(D55:D56)</f>
        <v>224717</v>
      </c>
      <c r="E54" s="154">
        <f t="shared" si="9"/>
        <v>0</v>
      </c>
      <c r="F54" s="907">
        <f t="shared" si="9"/>
        <v>224717</v>
      </c>
      <c r="G54" s="229">
        <f t="shared" si="9"/>
        <v>528773</v>
      </c>
      <c r="H54" s="154">
        <f t="shared" si="9"/>
        <v>3932</v>
      </c>
      <c r="I54" s="907">
        <f t="shared" si="9"/>
        <v>532705</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76.5" customHeight="1" x14ac:dyDescent="0.25">
      <c r="A56" s="30">
        <v>1119</v>
      </c>
      <c r="B56" s="43" t="s">
        <v>56</v>
      </c>
      <c r="C56" s="190">
        <f t="shared" si="3"/>
        <v>757422</v>
      </c>
      <c r="D56" s="264">
        <v>224717</v>
      </c>
      <c r="E56" s="705"/>
      <c r="F56" s="899">
        <f>D56+E56</f>
        <v>224717</v>
      </c>
      <c r="G56" s="230">
        <v>528773</v>
      </c>
      <c r="H56" s="705">
        <v>3932</v>
      </c>
      <c r="I56" s="899">
        <f>G56+H56</f>
        <v>532705</v>
      </c>
      <c r="J56" s="264"/>
      <c r="K56" s="45"/>
      <c r="L56" s="95">
        <f>J56+K56</f>
        <v>0</v>
      </c>
      <c r="M56" s="230"/>
      <c r="N56" s="45"/>
      <c r="O56" s="91">
        <f>M56+N56</f>
        <v>0</v>
      </c>
      <c r="P56" s="333" t="s">
        <v>1049</v>
      </c>
      <c r="Q56" s="297"/>
    </row>
    <row r="57" spans="1:17" ht="23.25" customHeight="1" x14ac:dyDescent="0.25">
      <c r="A57" s="75">
        <v>1140</v>
      </c>
      <c r="B57" s="43" t="s">
        <v>57</v>
      </c>
      <c r="C57" s="190">
        <f t="shared" si="3"/>
        <v>85559</v>
      </c>
      <c r="D57" s="132">
        <f t="shared" ref="D57:O57" si="10">SUM(D58:D64)</f>
        <v>40663</v>
      </c>
      <c r="E57" s="91">
        <f t="shared" si="10"/>
        <v>0</v>
      </c>
      <c r="F57" s="899">
        <f t="shared" si="10"/>
        <v>40663</v>
      </c>
      <c r="G57" s="231">
        <f t="shared" si="10"/>
        <v>48828</v>
      </c>
      <c r="H57" s="91">
        <f t="shared" si="10"/>
        <v>-3932</v>
      </c>
      <c r="I57" s="899">
        <f t="shared" si="10"/>
        <v>44896</v>
      </c>
      <c r="J57" s="132">
        <f t="shared" si="10"/>
        <v>0</v>
      </c>
      <c r="K57" s="76">
        <f t="shared" si="10"/>
        <v>0</v>
      </c>
      <c r="L57" s="95">
        <f t="shared" si="10"/>
        <v>0</v>
      </c>
      <c r="M57" s="231">
        <f t="shared" si="10"/>
        <v>0</v>
      </c>
      <c r="N57" s="76">
        <f t="shared" si="10"/>
        <v>0</v>
      </c>
      <c r="O57" s="91">
        <f t="shared" si="10"/>
        <v>0</v>
      </c>
      <c r="P57" s="291"/>
      <c r="Q57" s="297"/>
    </row>
    <row r="58" spans="1:17" x14ac:dyDescent="0.25">
      <c r="A58" s="30">
        <v>1141</v>
      </c>
      <c r="B58" s="43" t="s">
        <v>58</v>
      </c>
      <c r="C58" s="190">
        <f t="shared" si="3"/>
        <v>3709</v>
      </c>
      <c r="D58" s="264">
        <v>3709</v>
      </c>
      <c r="E58" s="705"/>
      <c r="F58" s="899">
        <f t="shared" ref="F58:F65" si="11">D58+E58</f>
        <v>3709</v>
      </c>
      <c r="G58" s="230"/>
      <c r="H58" s="705"/>
      <c r="I58" s="899">
        <f t="shared" ref="I58:I65" si="12">G58+H58</f>
        <v>0</v>
      </c>
      <c r="J58" s="264"/>
      <c r="K58" s="45"/>
      <c r="L58" s="95">
        <f t="shared" ref="L58:L65" si="13">J58+K58</f>
        <v>0</v>
      </c>
      <c r="M58" s="230"/>
      <c r="N58" s="45"/>
      <c r="O58" s="91">
        <f t="shared" ref="O58:O65" si="14">M58+N58</f>
        <v>0</v>
      </c>
      <c r="P58" s="291"/>
      <c r="Q58" s="297"/>
    </row>
    <row r="59" spans="1:17" ht="24.75" customHeight="1" x14ac:dyDescent="0.25">
      <c r="A59" s="30">
        <v>1142</v>
      </c>
      <c r="B59" s="43" t="s">
        <v>59</v>
      </c>
      <c r="C59" s="190">
        <f t="shared" si="3"/>
        <v>976</v>
      </c>
      <c r="D59" s="264">
        <v>976</v>
      </c>
      <c r="E59" s="705"/>
      <c r="F59" s="899">
        <f t="shared" si="11"/>
        <v>976</v>
      </c>
      <c r="G59" s="230"/>
      <c r="H59" s="705"/>
      <c r="I59" s="899">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x14ac:dyDescent="0.25">
      <c r="A62" s="30">
        <v>1147</v>
      </c>
      <c r="B62" s="43" t="s">
        <v>62</v>
      </c>
      <c r="C62" s="190">
        <f t="shared" si="3"/>
        <v>8460</v>
      </c>
      <c r="D62" s="264">
        <v>2820</v>
      </c>
      <c r="E62" s="705"/>
      <c r="F62" s="899">
        <f t="shared" si="11"/>
        <v>2820</v>
      </c>
      <c r="G62" s="230">
        <v>5640</v>
      </c>
      <c r="H62" s="705"/>
      <c r="I62" s="899">
        <f t="shared" si="12"/>
        <v>5640</v>
      </c>
      <c r="J62" s="264"/>
      <c r="K62" s="45"/>
      <c r="L62" s="95">
        <f t="shared" si="13"/>
        <v>0</v>
      </c>
      <c r="M62" s="230"/>
      <c r="N62" s="45"/>
      <c r="O62" s="91">
        <f t="shared" si="14"/>
        <v>0</v>
      </c>
      <c r="P62" s="333"/>
      <c r="Q62" s="297"/>
    </row>
    <row r="63" spans="1:17" x14ac:dyDescent="0.25">
      <c r="A63" s="30">
        <v>1148</v>
      </c>
      <c r="B63" s="43" t="s">
        <v>63</v>
      </c>
      <c r="C63" s="190">
        <f t="shared" si="3"/>
        <v>29888</v>
      </c>
      <c r="D63" s="264">
        <v>29888</v>
      </c>
      <c r="E63" s="705"/>
      <c r="F63" s="899">
        <f t="shared" si="11"/>
        <v>29888</v>
      </c>
      <c r="G63" s="230"/>
      <c r="H63" s="705"/>
      <c r="I63" s="899">
        <f t="shared" si="12"/>
        <v>0</v>
      </c>
      <c r="J63" s="264"/>
      <c r="K63" s="45"/>
      <c r="L63" s="95">
        <f t="shared" si="13"/>
        <v>0</v>
      </c>
      <c r="M63" s="230"/>
      <c r="N63" s="45"/>
      <c r="O63" s="91">
        <f t="shared" si="14"/>
        <v>0</v>
      </c>
      <c r="P63" s="333"/>
      <c r="Q63" s="297"/>
    </row>
    <row r="64" spans="1:17" ht="106.5" customHeight="1" x14ac:dyDescent="0.25">
      <c r="A64" s="30">
        <v>1149</v>
      </c>
      <c r="B64" s="43" t="s">
        <v>64</v>
      </c>
      <c r="C64" s="190">
        <f t="shared" si="3"/>
        <v>42526</v>
      </c>
      <c r="D64" s="264">
        <v>3270</v>
      </c>
      <c r="E64" s="705"/>
      <c r="F64" s="899">
        <f t="shared" si="11"/>
        <v>3270</v>
      </c>
      <c r="G64" s="230">
        <v>43188</v>
      </c>
      <c r="H64" s="705">
        <v>-3932</v>
      </c>
      <c r="I64" s="899">
        <f t="shared" si="12"/>
        <v>39256</v>
      </c>
      <c r="J64" s="264"/>
      <c r="K64" s="45"/>
      <c r="L64" s="95">
        <f t="shared" si="13"/>
        <v>0</v>
      </c>
      <c r="M64" s="230"/>
      <c r="N64" s="45"/>
      <c r="O64" s="91">
        <f t="shared" si="14"/>
        <v>0</v>
      </c>
      <c r="P64" s="645" t="s">
        <v>1048</v>
      </c>
      <c r="Q64" s="297"/>
    </row>
    <row r="65" spans="1:17" ht="36" x14ac:dyDescent="0.25">
      <c r="A65" s="73">
        <v>1150</v>
      </c>
      <c r="B65" s="58" t="s">
        <v>65</v>
      </c>
      <c r="C65" s="195">
        <f t="shared" si="3"/>
        <v>1382</v>
      </c>
      <c r="D65" s="261">
        <v>1382</v>
      </c>
      <c r="E65" s="707"/>
      <c r="F65" s="907">
        <f t="shared" si="11"/>
        <v>1382</v>
      </c>
      <c r="G65" s="232"/>
      <c r="H65" s="707"/>
      <c r="I65" s="907">
        <f t="shared" si="12"/>
        <v>0</v>
      </c>
      <c r="J65" s="261"/>
      <c r="K65" s="77"/>
      <c r="L65" s="174">
        <f t="shared" si="13"/>
        <v>0</v>
      </c>
      <c r="M65" s="232"/>
      <c r="N65" s="77"/>
      <c r="O65" s="154">
        <f t="shared" si="14"/>
        <v>0</v>
      </c>
      <c r="P65" s="292"/>
      <c r="Q65" s="297"/>
    </row>
    <row r="66" spans="1:17" ht="36" x14ac:dyDescent="0.25">
      <c r="A66" s="35">
        <v>1200</v>
      </c>
      <c r="B66" s="72" t="s">
        <v>66</v>
      </c>
      <c r="C66" s="188">
        <f t="shared" si="3"/>
        <v>257507</v>
      </c>
      <c r="D66" s="130">
        <f t="shared" ref="D66:O66" si="15">SUM(D67:D68)</f>
        <v>117011</v>
      </c>
      <c r="E66" s="123">
        <f t="shared" si="15"/>
        <v>0</v>
      </c>
      <c r="F66" s="898">
        <f t="shared" si="15"/>
        <v>117011</v>
      </c>
      <c r="G66" s="228">
        <f t="shared" si="15"/>
        <v>140496</v>
      </c>
      <c r="H66" s="123">
        <f t="shared" si="15"/>
        <v>0</v>
      </c>
      <c r="I66" s="898">
        <f t="shared" si="15"/>
        <v>140496</v>
      </c>
      <c r="J66" s="130">
        <f t="shared" si="15"/>
        <v>0</v>
      </c>
      <c r="K66" s="38">
        <f t="shared" si="15"/>
        <v>0</v>
      </c>
      <c r="L66" s="175">
        <f t="shared" si="15"/>
        <v>0</v>
      </c>
      <c r="M66" s="228">
        <f t="shared" si="15"/>
        <v>0</v>
      </c>
      <c r="N66" s="38">
        <f t="shared" si="15"/>
        <v>0</v>
      </c>
      <c r="O66" s="123">
        <f t="shared" si="15"/>
        <v>0</v>
      </c>
      <c r="P66" s="293"/>
      <c r="Q66" s="297"/>
    </row>
    <row r="67" spans="1:17" ht="24" x14ac:dyDescent="0.25">
      <c r="A67" s="1203">
        <v>1210</v>
      </c>
      <c r="B67" s="40" t="s">
        <v>67</v>
      </c>
      <c r="C67" s="189">
        <f t="shared" si="3"/>
        <v>208240</v>
      </c>
      <c r="D67" s="263">
        <v>71174</v>
      </c>
      <c r="E67" s="703"/>
      <c r="F67" s="900">
        <f>D67+E67</f>
        <v>71174</v>
      </c>
      <c r="G67" s="220">
        <v>137066</v>
      </c>
      <c r="H67" s="703"/>
      <c r="I67" s="900">
        <f>G67+H67</f>
        <v>137066</v>
      </c>
      <c r="J67" s="263"/>
      <c r="K67" s="42"/>
      <c r="L67" s="176">
        <f>J67+K67</f>
        <v>0</v>
      </c>
      <c r="M67" s="220"/>
      <c r="N67" s="42"/>
      <c r="O67" s="90">
        <f>M67+N67</f>
        <v>0</v>
      </c>
      <c r="P67" s="649"/>
      <c r="Q67" s="297"/>
    </row>
    <row r="68" spans="1:17" ht="24" x14ac:dyDescent="0.25">
      <c r="A68" s="75">
        <v>1220</v>
      </c>
      <c r="B68" s="43" t="s">
        <v>68</v>
      </c>
      <c r="C68" s="190">
        <f t="shared" si="3"/>
        <v>49267</v>
      </c>
      <c r="D68" s="132">
        <f t="shared" ref="D68:O68" si="16">SUM(D69:D73)</f>
        <v>45837</v>
      </c>
      <c r="E68" s="91">
        <f t="shared" si="16"/>
        <v>0</v>
      </c>
      <c r="F68" s="899">
        <f t="shared" si="16"/>
        <v>45837</v>
      </c>
      <c r="G68" s="231">
        <f t="shared" si="16"/>
        <v>3430</v>
      </c>
      <c r="H68" s="91">
        <f t="shared" si="16"/>
        <v>0</v>
      </c>
      <c r="I68" s="899">
        <f t="shared" si="16"/>
        <v>3430</v>
      </c>
      <c r="J68" s="132">
        <f t="shared" si="16"/>
        <v>0</v>
      </c>
      <c r="K68" s="76">
        <f t="shared" si="16"/>
        <v>0</v>
      </c>
      <c r="L68" s="95">
        <f t="shared" si="16"/>
        <v>0</v>
      </c>
      <c r="M68" s="231">
        <f t="shared" si="16"/>
        <v>0</v>
      </c>
      <c r="N68" s="76">
        <f t="shared" si="16"/>
        <v>0</v>
      </c>
      <c r="O68" s="91">
        <f t="shared" si="16"/>
        <v>0</v>
      </c>
      <c r="P68" s="291"/>
      <c r="Q68" s="297"/>
    </row>
    <row r="69" spans="1:17" ht="60" x14ac:dyDescent="0.25">
      <c r="A69" s="30">
        <v>1221</v>
      </c>
      <c r="B69" s="43" t="s">
        <v>69</v>
      </c>
      <c r="C69" s="190">
        <f t="shared" si="3"/>
        <v>35184</v>
      </c>
      <c r="D69" s="264">
        <v>31754</v>
      </c>
      <c r="E69" s="705"/>
      <c r="F69" s="899">
        <f>D69+E69</f>
        <v>31754</v>
      </c>
      <c r="G69" s="230">
        <v>3430</v>
      </c>
      <c r="H69" s="705"/>
      <c r="I69" s="899">
        <f>G69+H69</f>
        <v>3430</v>
      </c>
      <c r="J69" s="264"/>
      <c r="K69" s="45"/>
      <c r="L69" s="95">
        <f>J69+K69</f>
        <v>0</v>
      </c>
      <c r="M69" s="230"/>
      <c r="N69" s="45"/>
      <c r="O69" s="91">
        <f>M69+N69</f>
        <v>0</v>
      </c>
      <c r="P69" s="291"/>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x14ac:dyDescent="0.25">
      <c r="A72" s="30">
        <v>1227</v>
      </c>
      <c r="B72" s="43" t="s">
        <v>72</v>
      </c>
      <c r="C72" s="190">
        <f t="shared" si="3"/>
        <v>13655</v>
      </c>
      <c r="D72" s="264">
        <v>13655</v>
      </c>
      <c r="E72" s="705"/>
      <c r="F72" s="899">
        <f>D72+E72</f>
        <v>13655</v>
      </c>
      <c r="G72" s="230"/>
      <c r="H72" s="705"/>
      <c r="I72" s="899">
        <f>G72+H72</f>
        <v>0</v>
      </c>
      <c r="J72" s="264"/>
      <c r="K72" s="45"/>
      <c r="L72" s="95">
        <f>J72+K72</f>
        <v>0</v>
      </c>
      <c r="M72" s="230"/>
      <c r="N72" s="45"/>
      <c r="O72" s="91">
        <f>M72+N72</f>
        <v>0</v>
      </c>
      <c r="P72" s="291"/>
      <c r="Q72" s="297"/>
    </row>
    <row r="73" spans="1:17" ht="60" x14ac:dyDescent="0.25">
      <c r="A73" s="30">
        <v>1228</v>
      </c>
      <c r="B73" s="43" t="s">
        <v>73</v>
      </c>
      <c r="C73" s="190">
        <f t="shared" si="3"/>
        <v>428</v>
      </c>
      <c r="D73" s="264">
        <v>428</v>
      </c>
      <c r="E73" s="705"/>
      <c r="F73" s="899">
        <f>D73+E73</f>
        <v>428</v>
      </c>
      <c r="G73" s="230"/>
      <c r="H73" s="705"/>
      <c r="I73" s="899">
        <f>G73+H73</f>
        <v>0</v>
      </c>
      <c r="J73" s="264"/>
      <c r="K73" s="45"/>
      <c r="L73" s="95">
        <f>J73+K73</f>
        <v>0</v>
      </c>
      <c r="M73" s="230"/>
      <c r="N73" s="45"/>
      <c r="O73" s="91">
        <f>M73+N73</f>
        <v>0</v>
      </c>
      <c r="P73" s="291"/>
      <c r="Q73" s="297"/>
    </row>
    <row r="74" spans="1:17" x14ac:dyDescent="0.25">
      <c r="A74" s="70">
        <v>2000</v>
      </c>
      <c r="B74" s="70" t="s">
        <v>74</v>
      </c>
      <c r="C74" s="200">
        <f t="shared" si="3"/>
        <v>127705</v>
      </c>
      <c r="D74" s="137">
        <f t="shared" ref="D74:O74" si="17">SUM(D75,D82,D129,D163,D164,D171)</f>
        <v>98176</v>
      </c>
      <c r="E74" s="125">
        <f t="shared" si="17"/>
        <v>-438</v>
      </c>
      <c r="F74" s="897">
        <f t="shared" si="17"/>
        <v>97738</v>
      </c>
      <c r="G74" s="227">
        <f t="shared" si="17"/>
        <v>5670</v>
      </c>
      <c r="H74" s="125">
        <f t="shared" si="17"/>
        <v>0</v>
      </c>
      <c r="I74" s="897">
        <f t="shared" si="17"/>
        <v>5670</v>
      </c>
      <c r="J74" s="137">
        <f t="shared" si="17"/>
        <v>24297</v>
      </c>
      <c r="K74" s="71">
        <f t="shared" si="17"/>
        <v>0</v>
      </c>
      <c r="L74" s="172">
        <f t="shared" si="17"/>
        <v>24297</v>
      </c>
      <c r="M74" s="227">
        <f t="shared" si="17"/>
        <v>0</v>
      </c>
      <c r="N74" s="71">
        <f t="shared" si="17"/>
        <v>0</v>
      </c>
      <c r="O74" s="125">
        <f t="shared" si="17"/>
        <v>0</v>
      </c>
      <c r="P74" s="313"/>
      <c r="Q74" s="297"/>
    </row>
    <row r="75" spans="1:17" ht="24" hidden="1" x14ac:dyDescent="0.25">
      <c r="A75" s="35">
        <v>2100</v>
      </c>
      <c r="B75" s="72" t="s">
        <v>75</v>
      </c>
      <c r="C75" s="188">
        <f t="shared" si="3"/>
        <v>0</v>
      </c>
      <c r="D75" s="130">
        <f t="shared" ref="D75:O75" si="18">SUM(D76,D79)</f>
        <v>0</v>
      </c>
      <c r="E75" s="38">
        <f t="shared" si="18"/>
        <v>0</v>
      </c>
      <c r="F75" s="175">
        <f t="shared" si="18"/>
        <v>0</v>
      </c>
      <c r="G75" s="228">
        <f t="shared" si="18"/>
        <v>0</v>
      </c>
      <c r="H75" s="38">
        <f t="shared" si="18"/>
        <v>0</v>
      </c>
      <c r="I75" s="123">
        <f t="shared" si="18"/>
        <v>0</v>
      </c>
      <c r="J75" s="130">
        <f t="shared" si="18"/>
        <v>0</v>
      </c>
      <c r="K75" s="38">
        <f t="shared" si="18"/>
        <v>0</v>
      </c>
      <c r="L75" s="175">
        <f t="shared" si="18"/>
        <v>0</v>
      </c>
      <c r="M75" s="228">
        <f t="shared" si="18"/>
        <v>0</v>
      </c>
      <c r="N75" s="38">
        <f t="shared" si="18"/>
        <v>0</v>
      </c>
      <c r="O75" s="123">
        <f t="shared" si="18"/>
        <v>0</v>
      </c>
      <c r="P75" s="293"/>
      <c r="Q75" s="297"/>
    </row>
    <row r="76" spans="1:17"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hidden="1" x14ac:dyDescent="0.25">
      <c r="A78" s="30">
        <v>2112</v>
      </c>
      <c r="B78" s="43" t="s">
        <v>78</v>
      </c>
      <c r="C78" s="190">
        <f t="shared" si="3"/>
        <v>0</v>
      </c>
      <c r="D78" s="264"/>
      <c r="E78" s="45"/>
      <c r="F78" s="95">
        <f>D78+E78</f>
        <v>0</v>
      </c>
      <c r="G78" s="230"/>
      <c r="H78" s="45"/>
      <c r="I78" s="91">
        <f>G78+H78</f>
        <v>0</v>
      </c>
      <c r="J78" s="264"/>
      <c r="K78" s="45"/>
      <c r="L78" s="95">
        <f>J78+K78</f>
        <v>0</v>
      </c>
      <c r="M78" s="230"/>
      <c r="N78" s="45"/>
      <c r="O78" s="91">
        <f>M78+N78</f>
        <v>0</v>
      </c>
      <c r="P78" s="291"/>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c r="E80" s="45"/>
      <c r="F80" s="95">
        <f>D80+E80</f>
        <v>0</v>
      </c>
      <c r="G80" s="230"/>
      <c r="H80" s="45"/>
      <c r="I80" s="91">
        <f>G80+H80</f>
        <v>0</v>
      </c>
      <c r="J80" s="264"/>
      <c r="K80" s="45"/>
      <c r="L80" s="95">
        <f>J80+K80</f>
        <v>0</v>
      </c>
      <c r="M80" s="230"/>
      <c r="N80" s="45"/>
      <c r="O80" s="91">
        <f>M80+N80</f>
        <v>0</v>
      </c>
      <c r="P80" s="291"/>
      <c r="Q80" s="297"/>
    </row>
    <row r="81" spans="1:17" ht="24" hidden="1" x14ac:dyDescent="0.25">
      <c r="A81" s="30">
        <v>2122</v>
      </c>
      <c r="B81" s="43" t="s">
        <v>78</v>
      </c>
      <c r="C81" s="190">
        <f t="shared" si="3"/>
        <v>0</v>
      </c>
      <c r="D81" s="264"/>
      <c r="E81" s="45"/>
      <c r="F81" s="95">
        <f>D81+E81</f>
        <v>0</v>
      </c>
      <c r="G81" s="230"/>
      <c r="H81" s="45"/>
      <c r="I81" s="91">
        <f>G81+H81</f>
        <v>0</v>
      </c>
      <c r="J81" s="264"/>
      <c r="K81" s="45"/>
      <c r="L81" s="95">
        <f>J81+K81</f>
        <v>0</v>
      </c>
      <c r="M81" s="230"/>
      <c r="N81" s="45"/>
      <c r="O81" s="91">
        <f>M81+N81</f>
        <v>0</v>
      </c>
      <c r="P81" s="291"/>
      <c r="Q81" s="297"/>
    </row>
    <row r="82" spans="1:17" x14ac:dyDescent="0.25">
      <c r="A82" s="35">
        <v>2200</v>
      </c>
      <c r="B82" s="72" t="s">
        <v>80</v>
      </c>
      <c r="C82" s="188">
        <f t="shared" si="3"/>
        <v>86723</v>
      </c>
      <c r="D82" s="130">
        <f t="shared" ref="D82:O82" si="21">SUM(D83,D88,D94,D102,D111,D115,D121,D127)</f>
        <v>67590</v>
      </c>
      <c r="E82" s="123">
        <f t="shared" si="21"/>
        <v>0</v>
      </c>
      <c r="F82" s="898">
        <f t="shared" si="21"/>
        <v>67590</v>
      </c>
      <c r="G82" s="228">
        <f t="shared" si="21"/>
        <v>0</v>
      </c>
      <c r="H82" s="123">
        <f t="shared" si="21"/>
        <v>0</v>
      </c>
      <c r="I82" s="898">
        <f t="shared" si="21"/>
        <v>0</v>
      </c>
      <c r="J82" s="130">
        <f t="shared" si="21"/>
        <v>19133</v>
      </c>
      <c r="K82" s="38">
        <f t="shared" si="21"/>
        <v>0</v>
      </c>
      <c r="L82" s="175">
        <f t="shared" si="21"/>
        <v>19133</v>
      </c>
      <c r="M82" s="228">
        <f t="shared" si="21"/>
        <v>0</v>
      </c>
      <c r="N82" s="38">
        <f t="shared" si="21"/>
        <v>0</v>
      </c>
      <c r="O82" s="123">
        <f t="shared" si="21"/>
        <v>0</v>
      </c>
      <c r="P82" s="315"/>
      <c r="Q82" s="297"/>
    </row>
    <row r="83" spans="1:17" ht="24" x14ac:dyDescent="0.25">
      <c r="A83" s="73">
        <v>2210</v>
      </c>
      <c r="B83" s="58" t="s">
        <v>81</v>
      </c>
      <c r="C83" s="195">
        <f t="shared" si="3"/>
        <v>1584</v>
      </c>
      <c r="D83" s="86">
        <f t="shared" ref="D83:O83" si="22">SUM(D84:D87)</f>
        <v>1584</v>
      </c>
      <c r="E83" s="154">
        <f t="shared" si="22"/>
        <v>0</v>
      </c>
      <c r="F83" s="907">
        <f t="shared" si="22"/>
        <v>1584</v>
      </c>
      <c r="G83" s="229">
        <f t="shared" si="22"/>
        <v>0</v>
      </c>
      <c r="H83" s="154">
        <f t="shared" si="22"/>
        <v>0</v>
      </c>
      <c r="I83" s="907">
        <f t="shared" si="22"/>
        <v>0</v>
      </c>
      <c r="J83" s="86">
        <f t="shared" si="22"/>
        <v>0</v>
      </c>
      <c r="K83" s="74">
        <f t="shared" si="22"/>
        <v>0</v>
      </c>
      <c r="L83" s="174">
        <f t="shared" si="22"/>
        <v>0</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x14ac:dyDescent="0.25">
      <c r="A85" s="30">
        <v>2212</v>
      </c>
      <c r="B85" s="43" t="s">
        <v>83</v>
      </c>
      <c r="C85" s="190">
        <f t="shared" si="3"/>
        <v>1271</v>
      </c>
      <c r="D85" s="264">
        <v>1271</v>
      </c>
      <c r="E85" s="705"/>
      <c r="F85" s="899">
        <f>D85+E85</f>
        <v>1271</v>
      </c>
      <c r="G85" s="230"/>
      <c r="H85" s="705"/>
      <c r="I85" s="899">
        <f>G85+H85</f>
        <v>0</v>
      </c>
      <c r="J85" s="264"/>
      <c r="K85" s="45"/>
      <c r="L85" s="95">
        <f>J85+K85</f>
        <v>0</v>
      </c>
      <c r="M85" s="230"/>
      <c r="N85" s="45"/>
      <c r="O85" s="91">
        <f>M85+N85</f>
        <v>0</v>
      </c>
      <c r="P85" s="291"/>
      <c r="Q85" s="297"/>
    </row>
    <row r="86" spans="1:17" ht="24" x14ac:dyDescent="0.25">
      <c r="A86" s="30">
        <v>2214</v>
      </c>
      <c r="B86" s="43" t="s">
        <v>84</v>
      </c>
      <c r="C86" s="190">
        <f t="shared" si="3"/>
        <v>277</v>
      </c>
      <c r="D86" s="264">
        <v>277</v>
      </c>
      <c r="E86" s="705"/>
      <c r="F86" s="899">
        <f>D86+E86</f>
        <v>277</v>
      </c>
      <c r="G86" s="230"/>
      <c r="H86" s="705"/>
      <c r="I86" s="899">
        <f>G86+H86</f>
        <v>0</v>
      </c>
      <c r="J86" s="264"/>
      <c r="K86" s="45"/>
      <c r="L86" s="95">
        <f>J86+K86</f>
        <v>0</v>
      </c>
      <c r="M86" s="230"/>
      <c r="N86" s="45"/>
      <c r="O86" s="91">
        <f>M86+N86</f>
        <v>0</v>
      </c>
      <c r="P86" s="333"/>
      <c r="Q86" s="297"/>
    </row>
    <row r="87" spans="1:17" x14ac:dyDescent="0.25">
      <c r="A87" s="30">
        <v>2219</v>
      </c>
      <c r="B87" s="43" t="s">
        <v>85</v>
      </c>
      <c r="C87" s="190">
        <f t="shared" si="3"/>
        <v>36</v>
      </c>
      <c r="D87" s="264">
        <v>36</v>
      </c>
      <c r="E87" s="705"/>
      <c r="F87" s="899">
        <f>D87+E87</f>
        <v>36</v>
      </c>
      <c r="G87" s="230"/>
      <c r="H87" s="705"/>
      <c r="I87" s="899">
        <f>G87+H87</f>
        <v>0</v>
      </c>
      <c r="J87" s="264"/>
      <c r="K87" s="45"/>
      <c r="L87" s="95">
        <f>J87+K87</f>
        <v>0</v>
      </c>
      <c r="M87" s="230"/>
      <c r="N87" s="45"/>
      <c r="O87" s="91">
        <f>M87+N87</f>
        <v>0</v>
      </c>
      <c r="P87" s="291"/>
      <c r="Q87" s="297"/>
    </row>
    <row r="88" spans="1:17" ht="24" x14ac:dyDescent="0.25">
      <c r="A88" s="75">
        <v>2220</v>
      </c>
      <c r="B88" s="43" t="s">
        <v>86</v>
      </c>
      <c r="C88" s="190">
        <f t="shared" si="3"/>
        <v>71900</v>
      </c>
      <c r="D88" s="132">
        <f t="shared" ref="D88:O88" si="23">SUM(D89:D93)</f>
        <v>52984</v>
      </c>
      <c r="E88" s="91">
        <f t="shared" si="23"/>
        <v>0</v>
      </c>
      <c r="F88" s="899">
        <f t="shared" si="23"/>
        <v>52984</v>
      </c>
      <c r="G88" s="231">
        <f t="shared" si="23"/>
        <v>0</v>
      </c>
      <c r="H88" s="91">
        <f t="shared" si="23"/>
        <v>0</v>
      </c>
      <c r="I88" s="899">
        <f t="shared" si="23"/>
        <v>0</v>
      </c>
      <c r="J88" s="132">
        <f t="shared" si="23"/>
        <v>18916</v>
      </c>
      <c r="K88" s="76">
        <f t="shared" si="23"/>
        <v>0</v>
      </c>
      <c r="L88" s="95">
        <f t="shared" si="23"/>
        <v>18916</v>
      </c>
      <c r="M88" s="231">
        <f t="shared" si="23"/>
        <v>0</v>
      </c>
      <c r="N88" s="76">
        <f t="shared" si="23"/>
        <v>0</v>
      </c>
      <c r="O88" s="91">
        <f t="shared" si="23"/>
        <v>0</v>
      </c>
      <c r="P88" s="291"/>
      <c r="Q88" s="297"/>
    </row>
    <row r="89" spans="1:17" ht="24" x14ac:dyDescent="0.25">
      <c r="A89" s="30">
        <v>2221</v>
      </c>
      <c r="B89" s="43" t="s">
        <v>305</v>
      </c>
      <c r="C89" s="190">
        <f t="shared" si="3"/>
        <v>42555</v>
      </c>
      <c r="D89" s="264">
        <v>36940</v>
      </c>
      <c r="E89" s="705"/>
      <c r="F89" s="899">
        <f>D89+E89</f>
        <v>36940</v>
      </c>
      <c r="G89" s="230"/>
      <c r="H89" s="705"/>
      <c r="I89" s="899">
        <f>G89+H89</f>
        <v>0</v>
      </c>
      <c r="J89" s="264">
        <v>5615</v>
      </c>
      <c r="K89" s="45"/>
      <c r="L89" s="95">
        <f>J89+K89</f>
        <v>5615</v>
      </c>
      <c r="M89" s="230"/>
      <c r="N89" s="45"/>
      <c r="O89" s="91">
        <f>M89+N89</f>
        <v>0</v>
      </c>
      <c r="P89" s="291"/>
      <c r="Q89" s="297"/>
    </row>
    <row r="90" spans="1:17" x14ac:dyDescent="0.25">
      <c r="A90" s="30">
        <v>2222</v>
      </c>
      <c r="B90" s="43" t="s">
        <v>87</v>
      </c>
      <c r="C90" s="190">
        <f t="shared" si="3"/>
        <v>7200</v>
      </c>
      <c r="D90" s="264">
        <v>4193</v>
      </c>
      <c r="E90" s="705"/>
      <c r="F90" s="899">
        <f>D90+E90</f>
        <v>4193</v>
      </c>
      <c r="G90" s="230"/>
      <c r="H90" s="705"/>
      <c r="I90" s="899">
        <f>G90+H90</f>
        <v>0</v>
      </c>
      <c r="J90" s="264">
        <v>3007</v>
      </c>
      <c r="K90" s="45"/>
      <c r="L90" s="95">
        <f>J90+K90</f>
        <v>3007</v>
      </c>
      <c r="M90" s="230"/>
      <c r="N90" s="45"/>
      <c r="O90" s="91">
        <f>M90+N90</f>
        <v>0</v>
      </c>
      <c r="P90" s="291"/>
      <c r="Q90" s="297"/>
    </row>
    <row r="91" spans="1:17" x14ac:dyDescent="0.25">
      <c r="A91" s="30">
        <v>2223</v>
      </c>
      <c r="B91" s="43" t="s">
        <v>88</v>
      </c>
      <c r="C91" s="190">
        <f t="shared" si="3"/>
        <v>21377</v>
      </c>
      <c r="D91" s="264">
        <v>11228</v>
      </c>
      <c r="E91" s="705"/>
      <c r="F91" s="899">
        <f>D91+E91</f>
        <v>11228</v>
      </c>
      <c r="G91" s="230"/>
      <c r="H91" s="705"/>
      <c r="I91" s="899">
        <f>G91+H91</f>
        <v>0</v>
      </c>
      <c r="J91" s="264">
        <v>10149</v>
      </c>
      <c r="K91" s="45"/>
      <c r="L91" s="95">
        <f>J91+K91</f>
        <v>10149</v>
      </c>
      <c r="M91" s="230"/>
      <c r="N91" s="45"/>
      <c r="O91" s="91">
        <f>M91+N91</f>
        <v>0</v>
      </c>
      <c r="P91" s="291"/>
      <c r="Q91" s="297"/>
    </row>
    <row r="92" spans="1:17" ht="48" x14ac:dyDescent="0.25">
      <c r="A92" s="30">
        <v>2224</v>
      </c>
      <c r="B92" s="43" t="s">
        <v>89</v>
      </c>
      <c r="C92" s="190">
        <f t="shared" si="3"/>
        <v>768</v>
      </c>
      <c r="D92" s="264">
        <v>623</v>
      </c>
      <c r="E92" s="705"/>
      <c r="F92" s="899">
        <f>D92+E92</f>
        <v>623</v>
      </c>
      <c r="G92" s="230"/>
      <c r="H92" s="705"/>
      <c r="I92" s="899">
        <f>G92+H92</f>
        <v>0</v>
      </c>
      <c r="J92" s="264">
        <v>145</v>
      </c>
      <c r="K92" s="45"/>
      <c r="L92" s="95">
        <f>J92+K92</f>
        <v>145</v>
      </c>
      <c r="M92" s="230"/>
      <c r="N92" s="45"/>
      <c r="O92" s="91">
        <f>M92+N92</f>
        <v>0</v>
      </c>
      <c r="P92" s="333"/>
      <c r="Q92" s="297"/>
    </row>
    <row r="93" spans="1:17"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36" x14ac:dyDescent="0.25">
      <c r="A94" s="75">
        <v>2230</v>
      </c>
      <c r="B94" s="43" t="s">
        <v>91</v>
      </c>
      <c r="C94" s="190">
        <f t="shared" si="3"/>
        <v>1546</v>
      </c>
      <c r="D94" s="132">
        <f t="shared" ref="D94:O94" si="24">SUM(D95:D101)</f>
        <v>1546</v>
      </c>
      <c r="E94" s="91">
        <f t="shared" si="24"/>
        <v>0</v>
      </c>
      <c r="F94" s="899">
        <f t="shared" si="24"/>
        <v>1546</v>
      </c>
      <c r="G94" s="231">
        <f t="shared" si="24"/>
        <v>0</v>
      </c>
      <c r="H94" s="91">
        <f t="shared" si="24"/>
        <v>0</v>
      </c>
      <c r="I94" s="899">
        <f t="shared" si="24"/>
        <v>0</v>
      </c>
      <c r="J94" s="132">
        <f t="shared" si="24"/>
        <v>0</v>
      </c>
      <c r="K94" s="76">
        <f t="shared" si="24"/>
        <v>0</v>
      </c>
      <c r="L94" s="95">
        <f t="shared" si="24"/>
        <v>0</v>
      </c>
      <c r="M94" s="231">
        <f t="shared" si="24"/>
        <v>0</v>
      </c>
      <c r="N94" s="76">
        <f t="shared" si="24"/>
        <v>0</v>
      </c>
      <c r="O94" s="91">
        <f t="shared" si="24"/>
        <v>0</v>
      </c>
      <c r="P94" s="291"/>
      <c r="Q94" s="297"/>
    </row>
    <row r="95" spans="1:17" ht="24" hidden="1" x14ac:dyDescent="0.25">
      <c r="A95" s="30">
        <v>2231</v>
      </c>
      <c r="B95" s="43" t="s">
        <v>92</v>
      </c>
      <c r="C95" s="190">
        <f t="shared" si="3"/>
        <v>0</v>
      </c>
      <c r="D95" s="264"/>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36"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291"/>
      <c r="Q98" s="297"/>
    </row>
    <row r="99" spans="1:17" ht="24" hidden="1" x14ac:dyDescent="0.25">
      <c r="A99" s="30">
        <v>2235</v>
      </c>
      <c r="B99" s="43" t="s">
        <v>96</v>
      </c>
      <c r="C99" s="190">
        <f t="shared" si="3"/>
        <v>0</v>
      </c>
      <c r="D99" s="264"/>
      <c r="E99" s="45"/>
      <c r="F99" s="95">
        <f t="shared" si="25"/>
        <v>0</v>
      </c>
      <c r="G99" s="230"/>
      <c r="H99" s="45"/>
      <c r="I99" s="91">
        <f t="shared" si="26"/>
        <v>0</v>
      </c>
      <c r="J99" s="264"/>
      <c r="K99" s="45"/>
      <c r="L99" s="95">
        <f t="shared" si="27"/>
        <v>0</v>
      </c>
      <c r="M99" s="230"/>
      <c r="N99" s="45"/>
      <c r="O99" s="91">
        <f t="shared" si="28"/>
        <v>0</v>
      </c>
      <c r="P99" s="291"/>
      <c r="Q99" s="297"/>
    </row>
    <row r="100" spans="1:17" hidden="1" x14ac:dyDescent="0.25">
      <c r="A100" s="30">
        <v>2236</v>
      </c>
      <c r="B100" s="43" t="s">
        <v>97</v>
      </c>
      <c r="C100" s="190">
        <f t="shared" si="3"/>
        <v>0</v>
      </c>
      <c r="D100" s="264"/>
      <c r="E100" s="45"/>
      <c r="F100" s="95">
        <f t="shared" si="25"/>
        <v>0</v>
      </c>
      <c r="G100" s="230"/>
      <c r="H100" s="45"/>
      <c r="I100" s="91">
        <f t="shared" si="26"/>
        <v>0</v>
      </c>
      <c r="J100" s="264"/>
      <c r="K100" s="45"/>
      <c r="L100" s="95">
        <f t="shared" si="27"/>
        <v>0</v>
      </c>
      <c r="M100" s="230"/>
      <c r="N100" s="45"/>
      <c r="O100" s="91">
        <f t="shared" si="28"/>
        <v>0</v>
      </c>
      <c r="P100" s="291"/>
      <c r="Q100" s="297"/>
    </row>
    <row r="101" spans="1:17" ht="24" x14ac:dyDescent="0.25">
      <c r="A101" s="30">
        <v>2239</v>
      </c>
      <c r="B101" s="43" t="s">
        <v>98</v>
      </c>
      <c r="C101" s="190">
        <f t="shared" si="3"/>
        <v>1546</v>
      </c>
      <c r="D101" s="264">
        <v>1546</v>
      </c>
      <c r="E101" s="705"/>
      <c r="F101" s="899">
        <f t="shared" si="25"/>
        <v>1546</v>
      </c>
      <c r="G101" s="230"/>
      <c r="H101" s="705"/>
      <c r="I101" s="899">
        <f t="shared" si="26"/>
        <v>0</v>
      </c>
      <c r="J101" s="264"/>
      <c r="K101" s="45"/>
      <c r="L101" s="95">
        <f t="shared" si="27"/>
        <v>0</v>
      </c>
      <c r="M101" s="230"/>
      <c r="N101" s="45"/>
      <c r="O101" s="91">
        <f t="shared" si="28"/>
        <v>0</v>
      </c>
      <c r="P101" s="291"/>
      <c r="Q101" s="297"/>
    </row>
    <row r="102" spans="1:17" ht="36" x14ac:dyDescent="0.25">
      <c r="A102" s="75">
        <v>2240</v>
      </c>
      <c r="B102" s="43" t="s">
        <v>99</v>
      </c>
      <c r="C102" s="190">
        <f t="shared" si="3"/>
        <v>7517</v>
      </c>
      <c r="D102" s="132">
        <f t="shared" ref="D102:O102" si="29">SUM(D103:D110)</f>
        <v>7300</v>
      </c>
      <c r="E102" s="91">
        <f t="shared" si="29"/>
        <v>0</v>
      </c>
      <c r="F102" s="899">
        <f t="shared" si="29"/>
        <v>7300</v>
      </c>
      <c r="G102" s="231">
        <f t="shared" si="29"/>
        <v>0</v>
      </c>
      <c r="H102" s="91">
        <f t="shared" si="29"/>
        <v>0</v>
      </c>
      <c r="I102" s="899">
        <f t="shared" si="29"/>
        <v>0</v>
      </c>
      <c r="J102" s="132">
        <f t="shared" si="29"/>
        <v>217</v>
      </c>
      <c r="K102" s="76">
        <f t="shared" si="29"/>
        <v>0</v>
      </c>
      <c r="L102" s="95">
        <f t="shared" si="29"/>
        <v>217</v>
      </c>
      <c r="M102" s="231">
        <f t="shared" si="29"/>
        <v>0</v>
      </c>
      <c r="N102" s="76">
        <f t="shared" si="29"/>
        <v>0</v>
      </c>
      <c r="O102" s="91">
        <f t="shared" si="29"/>
        <v>0</v>
      </c>
      <c r="P102" s="291"/>
      <c r="Q102" s="297"/>
    </row>
    <row r="103" spans="1:17" hidden="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row>
    <row r="104" spans="1:17" ht="24" hidden="1" x14ac:dyDescent="0.25">
      <c r="A104" s="30">
        <v>2242</v>
      </c>
      <c r="B104" s="43" t="s">
        <v>101</v>
      </c>
      <c r="C104" s="190">
        <f t="shared" si="3"/>
        <v>0</v>
      </c>
      <c r="D104" s="264"/>
      <c r="E104" s="45"/>
      <c r="F104" s="95">
        <f t="shared" si="30"/>
        <v>0</v>
      </c>
      <c r="G104" s="230"/>
      <c r="H104" s="45"/>
      <c r="I104" s="91">
        <f t="shared" si="31"/>
        <v>0</v>
      </c>
      <c r="J104" s="264"/>
      <c r="K104" s="45"/>
      <c r="L104" s="95">
        <f t="shared" si="32"/>
        <v>0</v>
      </c>
      <c r="M104" s="230"/>
      <c r="N104" s="45"/>
      <c r="O104" s="91">
        <f t="shared" si="33"/>
        <v>0</v>
      </c>
      <c r="P104" s="291"/>
      <c r="Q104" s="297"/>
    </row>
    <row r="105" spans="1:17" ht="24" x14ac:dyDescent="0.25">
      <c r="A105" s="30">
        <v>2243</v>
      </c>
      <c r="B105" s="43" t="s">
        <v>102</v>
      </c>
      <c r="C105" s="190">
        <f t="shared" si="3"/>
        <v>1059</v>
      </c>
      <c r="D105" s="264">
        <v>842</v>
      </c>
      <c r="E105" s="705"/>
      <c r="F105" s="899">
        <f t="shared" si="30"/>
        <v>842</v>
      </c>
      <c r="G105" s="230"/>
      <c r="H105" s="705"/>
      <c r="I105" s="899">
        <f t="shared" si="31"/>
        <v>0</v>
      </c>
      <c r="J105" s="264">
        <v>217</v>
      </c>
      <c r="K105" s="45"/>
      <c r="L105" s="95">
        <f t="shared" si="32"/>
        <v>217</v>
      </c>
      <c r="M105" s="230"/>
      <c r="N105" s="45"/>
      <c r="O105" s="91">
        <f t="shared" si="33"/>
        <v>0</v>
      </c>
      <c r="P105" s="333"/>
      <c r="Q105" s="297"/>
    </row>
    <row r="106" spans="1:17" x14ac:dyDescent="0.25">
      <c r="A106" s="30">
        <v>2244</v>
      </c>
      <c r="B106" s="43" t="s">
        <v>103</v>
      </c>
      <c r="C106" s="190">
        <f t="shared" si="3"/>
        <v>5974</v>
      </c>
      <c r="D106" s="264">
        <v>5974</v>
      </c>
      <c r="E106" s="705"/>
      <c r="F106" s="899">
        <f t="shared" si="30"/>
        <v>5974</v>
      </c>
      <c r="G106" s="230"/>
      <c r="H106" s="705"/>
      <c r="I106" s="899">
        <f t="shared" si="31"/>
        <v>0</v>
      </c>
      <c r="J106" s="264"/>
      <c r="K106" s="45"/>
      <c r="L106" s="95">
        <f t="shared" si="32"/>
        <v>0</v>
      </c>
      <c r="M106" s="230"/>
      <c r="N106" s="45"/>
      <c r="O106" s="91">
        <f t="shared" si="33"/>
        <v>0</v>
      </c>
      <c r="P106" s="291"/>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hidden="1" x14ac:dyDescent="0.25">
      <c r="A108" s="30">
        <v>2247</v>
      </c>
      <c r="B108" s="43" t="s">
        <v>105</v>
      </c>
      <c r="C108" s="190">
        <f t="shared" si="3"/>
        <v>0</v>
      </c>
      <c r="D108" s="264"/>
      <c r="E108" s="45"/>
      <c r="F108" s="95">
        <f t="shared" si="30"/>
        <v>0</v>
      </c>
      <c r="G108" s="230"/>
      <c r="H108" s="45"/>
      <c r="I108" s="91">
        <f t="shared" si="31"/>
        <v>0</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row>
    <row r="110" spans="1:17" ht="24" x14ac:dyDescent="0.25">
      <c r="A110" s="30">
        <v>2249</v>
      </c>
      <c r="B110" s="43" t="s">
        <v>107</v>
      </c>
      <c r="C110" s="190">
        <f t="shared" si="3"/>
        <v>484</v>
      </c>
      <c r="D110" s="264">
        <v>484</v>
      </c>
      <c r="E110" s="705"/>
      <c r="F110" s="899">
        <f t="shared" si="30"/>
        <v>484</v>
      </c>
      <c r="G110" s="230"/>
      <c r="H110" s="705"/>
      <c r="I110" s="899">
        <f t="shared" si="31"/>
        <v>0</v>
      </c>
      <c r="J110" s="264"/>
      <c r="K110" s="45"/>
      <c r="L110" s="95">
        <f t="shared" si="32"/>
        <v>0</v>
      </c>
      <c r="M110" s="230"/>
      <c r="N110" s="45"/>
      <c r="O110" s="91">
        <f t="shared" si="33"/>
        <v>0</v>
      </c>
      <c r="P110" s="291"/>
      <c r="Q110" s="297"/>
    </row>
    <row r="111" spans="1:17" x14ac:dyDescent="0.25">
      <c r="A111" s="75">
        <v>2250</v>
      </c>
      <c r="B111" s="43" t="s">
        <v>108</v>
      </c>
      <c r="C111" s="190">
        <f t="shared" si="3"/>
        <v>499</v>
      </c>
      <c r="D111" s="132">
        <f t="shared" ref="D111:O111" si="34">SUM(D112:D114)</f>
        <v>499</v>
      </c>
      <c r="E111" s="91">
        <f t="shared" si="34"/>
        <v>0</v>
      </c>
      <c r="F111" s="899">
        <f t="shared" si="34"/>
        <v>499</v>
      </c>
      <c r="G111" s="231">
        <f t="shared" si="34"/>
        <v>0</v>
      </c>
      <c r="H111" s="91">
        <f t="shared" si="34"/>
        <v>0</v>
      </c>
      <c r="I111" s="899">
        <f t="shared" si="34"/>
        <v>0</v>
      </c>
      <c r="J111" s="132">
        <f t="shared" si="34"/>
        <v>0</v>
      </c>
      <c r="K111" s="76">
        <f t="shared" si="34"/>
        <v>0</v>
      </c>
      <c r="L111" s="95">
        <f t="shared" si="34"/>
        <v>0</v>
      </c>
      <c r="M111" s="231">
        <f t="shared" si="34"/>
        <v>0</v>
      </c>
      <c r="N111" s="76">
        <f t="shared" si="34"/>
        <v>0</v>
      </c>
      <c r="O111" s="91">
        <f t="shared" si="34"/>
        <v>0</v>
      </c>
      <c r="P111" s="291"/>
      <c r="Q111" s="297"/>
    </row>
    <row r="112" spans="1:17" x14ac:dyDescent="0.25">
      <c r="A112" s="30">
        <v>2251</v>
      </c>
      <c r="B112" s="43" t="s">
        <v>109</v>
      </c>
      <c r="C112" s="190">
        <f t="shared" si="3"/>
        <v>85</v>
      </c>
      <c r="D112" s="264">
        <v>85</v>
      </c>
      <c r="E112" s="705"/>
      <c r="F112" s="899">
        <f>D112+E112</f>
        <v>85</v>
      </c>
      <c r="G112" s="230"/>
      <c r="H112" s="705"/>
      <c r="I112" s="899">
        <f>G112+H112</f>
        <v>0</v>
      </c>
      <c r="J112" s="264"/>
      <c r="K112" s="45"/>
      <c r="L112" s="95">
        <f>J112+K112</f>
        <v>0</v>
      </c>
      <c r="M112" s="230"/>
      <c r="N112" s="45"/>
      <c r="O112" s="91">
        <f>M112+N112</f>
        <v>0</v>
      </c>
      <c r="P112" s="291"/>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t="24" x14ac:dyDescent="0.25">
      <c r="A114" s="30">
        <v>2259</v>
      </c>
      <c r="B114" s="43" t="s">
        <v>111</v>
      </c>
      <c r="C114" s="190">
        <f t="shared" si="35"/>
        <v>414</v>
      </c>
      <c r="D114" s="264">
        <v>414</v>
      </c>
      <c r="E114" s="705"/>
      <c r="F114" s="899">
        <f>D114+E114</f>
        <v>414</v>
      </c>
      <c r="G114" s="230"/>
      <c r="H114" s="705"/>
      <c r="I114" s="899">
        <f>G114+H114</f>
        <v>0</v>
      </c>
      <c r="J114" s="264"/>
      <c r="K114" s="45"/>
      <c r="L114" s="95">
        <f>J114+K114</f>
        <v>0</v>
      </c>
      <c r="M114" s="230"/>
      <c r="N114" s="45"/>
      <c r="O114" s="91">
        <f>M114+N114</f>
        <v>0</v>
      </c>
      <c r="P114" s="291"/>
      <c r="Q114" s="297"/>
    </row>
    <row r="115" spans="1:17" x14ac:dyDescent="0.25">
      <c r="A115" s="75">
        <v>2260</v>
      </c>
      <c r="B115" s="43" t="s">
        <v>112</v>
      </c>
      <c r="C115" s="190">
        <f t="shared" si="35"/>
        <v>3318</v>
      </c>
      <c r="D115" s="132">
        <f t="shared" ref="D115:O115" si="36">SUM(D116:D120)</f>
        <v>3318</v>
      </c>
      <c r="E115" s="91">
        <f t="shared" si="36"/>
        <v>0</v>
      </c>
      <c r="F115" s="899">
        <f t="shared" si="36"/>
        <v>3318</v>
      </c>
      <c r="G115" s="231">
        <f t="shared" si="36"/>
        <v>0</v>
      </c>
      <c r="H115" s="91">
        <f t="shared" si="36"/>
        <v>0</v>
      </c>
      <c r="I115" s="899">
        <f t="shared" si="36"/>
        <v>0</v>
      </c>
      <c r="J115" s="132">
        <f t="shared" si="36"/>
        <v>0</v>
      </c>
      <c r="K115" s="76">
        <f t="shared" si="36"/>
        <v>0</v>
      </c>
      <c r="L115" s="95">
        <f t="shared" si="36"/>
        <v>0</v>
      </c>
      <c r="M115" s="231">
        <f t="shared" si="36"/>
        <v>0</v>
      </c>
      <c r="N115" s="76">
        <f t="shared" si="36"/>
        <v>0</v>
      </c>
      <c r="O115" s="91">
        <f t="shared" si="36"/>
        <v>0</v>
      </c>
      <c r="P115" s="291"/>
      <c r="Q115" s="297"/>
    </row>
    <row r="116" spans="1:17" x14ac:dyDescent="0.25">
      <c r="A116" s="30">
        <v>2261</v>
      </c>
      <c r="B116" s="43" t="s">
        <v>113</v>
      </c>
      <c r="C116" s="190">
        <f t="shared" si="35"/>
        <v>1260</v>
      </c>
      <c r="D116" s="264">
        <v>1260</v>
      </c>
      <c r="E116" s="705"/>
      <c r="F116" s="899">
        <f>D116+E116</f>
        <v>1260</v>
      </c>
      <c r="G116" s="230"/>
      <c r="H116" s="705"/>
      <c r="I116" s="899">
        <f>G116+H116</f>
        <v>0</v>
      </c>
      <c r="J116" s="264"/>
      <c r="K116" s="45"/>
      <c r="L116" s="95">
        <f>J116+K116</f>
        <v>0</v>
      </c>
      <c r="M116" s="230"/>
      <c r="N116" s="45"/>
      <c r="O116" s="91">
        <f>M116+N116</f>
        <v>0</v>
      </c>
      <c r="P116" s="291"/>
      <c r="Q116" s="297"/>
    </row>
    <row r="117" spans="1:17" x14ac:dyDescent="0.25">
      <c r="A117" s="30">
        <v>2262</v>
      </c>
      <c r="B117" s="43" t="s">
        <v>114</v>
      </c>
      <c r="C117" s="190">
        <f t="shared" si="35"/>
        <v>1890</v>
      </c>
      <c r="D117" s="264">
        <v>1890</v>
      </c>
      <c r="E117" s="705"/>
      <c r="F117" s="899">
        <f>D117+E117</f>
        <v>1890</v>
      </c>
      <c r="G117" s="230"/>
      <c r="H117" s="705"/>
      <c r="I117" s="899">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row>
    <row r="119" spans="1:17" ht="24" x14ac:dyDescent="0.25">
      <c r="A119" s="30">
        <v>2264</v>
      </c>
      <c r="B119" s="43" t="s">
        <v>116</v>
      </c>
      <c r="C119" s="190">
        <f t="shared" si="35"/>
        <v>121</v>
      </c>
      <c r="D119" s="264">
        <v>121</v>
      </c>
      <c r="E119" s="705"/>
      <c r="F119" s="899">
        <f>D119+E119</f>
        <v>121</v>
      </c>
      <c r="G119" s="230"/>
      <c r="H119" s="705"/>
      <c r="I119" s="899">
        <f>G119+H119</f>
        <v>0</v>
      </c>
      <c r="J119" s="264"/>
      <c r="K119" s="45"/>
      <c r="L119" s="95">
        <f>J119+K119</f>
        <v>0</v>
      </c>
      <c r="M119" s="230"/>
      <c r="N119" s="45"/>
      <c r="O119" s="91">
        <f>M119+N119</f>
        <v>0</v>
      </c>
      <c r="P119" s="291"/>
      <c r="Q119" s="297"/>
    </row>
    <row r="120" spans="1:17" x14ac:dyDescent="0.25">
      <c r="A120" s="30">
        <v>2269</v>
      </c>
      <c r="B120" s="43" t="s">
        <v>117</v>
      </c>
      <c r="C120" s="190">
        <f t="shared" si="35"/>
        <v>47</v>
      </c>
      <c r="D120" s="264">
        <v>47</v>
      </c>
      <c r="E120" s="705"/>
      <c r="F120" s="899">
        <f>D120+E120</f>
        <v>47</v>
      </c>
      <c r="G120" s="230"/>
      <c r="H120" s="705"/>
      <c r="I120" s="899">
        <f>G120+H120</f>
        <v>0</v>
      </c>
      <c r="J120" s="264"/>
      <c r="K120" s="45"/>
      <c r="L120" s="95">
        <f>J120+K120</f>
        <v>0</v>
      </c>
      <c r="M120" s="230"/>
      <c r="N120" s="45"/>
      <c r="O120" s="91">
        <f>M120+N120</f>
        <v>0</v>
      </c>
      <c r="P120" s="291"/>
      <c r="Q120" s="297"/>
    </row>
    <row r="121" spans="1:17" x14ac:dyDescent="0.25">
      <c r="A121" s="75">
        <v>2270</v>
      </c>
      <c r="B121" s="43" t="s">
        <v>118</v>
      </c>
      <c r="C121" s="190">
        <f t="shared" si="35"/>
        <v>359</v>
      </c>
      <c r="D121" s="132">
        <f t="shared" ref="D121:O121" si="37">SUM(D122:D126)</f>
        <v>359</v>
      </c>
      <c r="E121" s="91">
        <f t="shared" si="37"/>
        <v>0</v>
      </c>
      <c r="F121" s="899">
        <f t="shared" si="37"/>
        <v>359</v>
      </c>
      <c r="G121" s="231">
        <f t="shared" si="37"/>
        <v>0</v>
      </c>
      <c r="H121" s="91">
        <f t="shared" si="37"/>
        <v>0</v>
      </c>
      <c r="I121" s="899">
        <f t="shared" si="37"/>
        <v>0</v>
      </c>
      <c r="J121" s="132">
        <f t="shared" si="37"/>
        <v>0</v>
      </c>
      <c r="K121" s="76">
        <f t="shared" si="37"/>
        <v>0</v>
      </c>
      <c r="L121" s="95">
        <f t="shared" si="37"/>
        <v>0</v>
      </c>
      <c r="M121" s="231">
        <f t="shared" si="37"/>
        <v>0</v>
      </c>
      <c r="N121" s="76">
        <f t="shared" si="37"/>
        <v>0</v>
      </c>
      <c r="O121" s="91">
        <f t="shared" si="37"/>
        <v>0</v>
      </c>
      <c r="P121" s="291"/>
      <c r="Q121" s="297"/>
    </row>
    <row r="122" spans="1:17"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ht="24" hidden="1" x14ac:dyDescent="0.25">
      <c r="A124" s="30">
        <v>2275</v>
      </c>
      <c r="B124" s="43" t="s">
        <v>120</v>
      </c>
      <c r="C124" s="190">
        <f t="shared" si="35"/>
        <v>0</v>
      </c>
      <c r="D124" s="264"/>
      <c r="E124" s="45"/>
      <c r="F124" s="95">
        <f>D124+E124</f>
        <v>0</v>
      </c>
      <c r="G124" s="230"/>
      <c r="H124" s="45"/>
      <c r="I124" s="91">
        <f>G124+H124</f>
        <v>0</v>
      </c>
      <c r="J124" s="264"/>
      <c r="K124" s="45"/>
      <c r="L124" s="95">
        <f>J124+K124</f>
        <v>0</v>
      </c>
      <c r="M124" s="230"/>
      <c r="N124" s="45"/>
      <c r="O124" s="91">
        <f>M124+N124</f>
        <v>0</v>
      </c>
      <c r="P124" s="291"/>
      <c r="Q124" s="297"/>
    </row>
    <row r="125" spans="1:17"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row>
    <row r="126" spans="1:17" ht="24" x14ac:dyDescent="0.25">
      <c r="A126" s="30">
        <v>2279</v>
      </c>
      <c r="B126" s="43" t="s">
        <v>122</v>
      </c>
      <c r="C126" s="190">
        <f t="shared" si="35"/>
        <v>359</v>
      </c>
      <c r="D126" s="264">
        <v>359</v>
      </c>
      <c r="E126" s="705"/>
      <c r="F126" s="899">
        <f>D126+E126</f>
        <v>359</v>
      </c>
      <c r="G126" s="230"/>
      <c r="H126" s="705"/>
      <c r="I126" s="899">
        <f>G126+H126</f>
        <v>0</v>
      </c>
      <c r="J126" s="264"/>
      <c r="K126" s="45"/>
      <c r="L126" s="95">
        <f>J126+K126</f>
        <v>0</v>
      </c>
      <c r="M126" s="230"/>
      <c r="N126" s="45"/>
      <c r="O126" s="91">
        <f>M126+N126</f>
        <v>0</v>
      </c>
      <c r="P126" s="291"/>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35"/>
        <v>40847</v>
      </c>
      <c r="D129" s="130">
        <f t="shared" ref="D129:O129" si="39">SUM(D130,D135,D139,D140,D143,D150,D158,D159,D162)</f>
        <v>30462</v>
      </c>
      <c r="E129" s="123">
        <f t="shared" si="39"/>
        <v>-438</v>
      </c>
      <c r="F129" s="898">
        <f t="shared" si="39"/>
        <v>30024</v>
      </c>
      <c r="G129" s="228">
        <f t="shared" si="39"/>
        <v>5670</v>
      </c>
      <c r="H129" s="123">
        <f t="shared" si="39"/>
        <v>0</v>
      </c>
      <c r="I129" s="898">
        <f t="shared" si="39"/>
        <v>5670</v>
      </c>
      <c r="J129" s="130">
        <f t="shared" si="39"/>
        <v>5153</v>
      </c>
      <c r="K129" s="38">
        <f t="shared" si="39"/>
        <v>0</v>
      </c>
      <c r="L129" s="175">
        <f t="shared" si="39"/>
        <v>5153</v>
      </c>
      <c r="M129" s="228">
        <f t="shared" si="39"/>
        <v>0</v>
      </c>
      <c r="N129" s="38">
        <f t="shared" si="39"/>
        <v>0</v>
      </c>
      <c r="O129" s="123">
        <f t="shared" si="39"/>
        <v>0</v>
      </c>
      <c r="P129" s="293"/>
      <c r="Q129" s="297"/>
    </row>
    <row r="130" spans="1:17" ht="24" x14ac:dyDescent="0.25">
      <c r="A130" s="1203">
        <v>2310</v>
      </c>
      <c r="B130" s="40" t="s">
        <v>126</v>
      </c>
      <c r="C130" s="189">
        <f t="shared" si="35"/>
        <v>13514</v>
      </c>
      <c r="D130" s="131">
        <f t="shared" ref="D130:O130" si="40">SUM(D131:D134)</f>
        <v>11752</v>
      </c>
      <c r="E130" s="90">
        <f t="shared" si="40"/>
        <v>0</v>
      </c>
      <c r="F130" s="900">
        <f t="shared" si="40"/>
        <v>11752</v>
      </c>
      <c r="G130" s="233">
        <f t="shared" si="40"/>
        <v>0</v>
      </c>
      <c r="H130" s="90">
        <f t="shared" si="40"/>
        <v>0</v>
      </c>
      <c r="I130" s="900">
        <f t="shared" si="40"/>
        <v>0</v>
      </c>
      <c r="J130" s="131">
        <f t="shared" si="40"/>
        <v>2059</v>
      </c>
      <c r="K130" s="79">
        <f t="shared" si="40"/>
        <v>-297</v>
      </c>
      <c r="L130" s="176">
        <f t="shared" si="40"/>
        <v>1762</v>
      </c>
      <c r="M130" s="233">
        <f t="shared" si="40"/>
        <v>0</v>
      </c>
      <c r="N130" s="79">
        <f t="shared" si="40"/>
        <v>0</v>
      </c>
      <c r="O130" s="90">
        <f t="shared" si="40"/>
        <v>0</v>
      </c>
      <c r="P130" s="290"/>
      <c r="Q130" s="297"/>
    </row>
    <row r="131" spans="1:17" x14ac:dyDescent="0.25">
      <c r="A131" s="30">
        <v>2311</v>
      </c>
      <c r="B131" s="43" t="s">
        <v>127</v>
      </c>
      <c r="C131" s="190">
        <f t="shared" si="35"/>
        <v>1670</v>
      </c>
      <c r="D131" s="264">
        <v>1670</v>
      </c>
      <c r="E131" s="705"/>
      <c r="F131" s="899">
        <f>D131+E131</f>
        <v>1670</v>
      </c>
      <c r="G131" s="230"/>
      <c r="H131" s="705"/>
      <c r="I131" s="899">
        <f>G131+H131</f>
        <v>0</v>
      </c>
      <c r="J131" s="264"/>
      <c r="K131" s="45"/>
      <c r="L131" s="95">
        <f>J131+K131</f>
        <v>0</v>
      </c>
      <c r="M131" s="230"/>
      <c r="N131" s="45"/>
      <c r="O131" s="91">
        <f>M131+N131</f>
        <v>0</v>
      </c>
      <c r="P131" s="291"/>
      <c r="Q131" s="297"/>
    </row>
    <row r="132" spans="1:17" x14ac:dyDescent="0.25">
      <c r="A132" s="30">
        <v>2312</v>
      </c>
      <c r="B132" s="43" t="s">
        <v>128</v>
      </c>
      <c r="C132" s="190">
        <f t="shared" si="35"/>
        <v>11718</v>
      </c>
      <c r="D132" s="264">
        <v>10024</v>
      </c>
      <c r="E132" s="705"/>
      <c r="F132" s="899">
        <f>D132+E132</f>
        <v>10024</v>
      </c>
      <c r="G132" s="230"/>
      <c r="H132" s="705"/>
      <c r="I132" s="899">
        <f>G132+H132</f>
        <v>0</v>
      </c>
      <c r="J132" s="264">
        <v>1991</v>
      </c>
      <c r="K132" s="45">
        <v>-297</v>
      </c>
      <c r="L132" s="95">
        <f>J132+K132</f>
        <v>1694</v>
      </c>
      <c r="M132" s="230"/>
      <c r="N132" s="45"/>
      <c r="O132" s="91">
        <f>M132+N132</f>
        <v>0</v>
      </c>
      <c r="P132" s="291" t="s">
        <v>1047</v>
      </c>
      <c r="Q132" s="297"/>
    </row>
    <row r="133" spans="1:17" x14ac:dyDescent="0.25">
      <c r="A133" s="30">
        <v>2313</v>
      </c>
      <c r="B133" s="43" t="s">
        <v>129</v>
      </c>
      <c r="C133" s="190">
        <f t="shared" si="35"/>
        <v>68</v>
      </c>
      <c r="D133" s="264"/>
      <c r="E133" s="705"/>
      <c r="F133" s="899">
        <f>D133+E133</f>
        <v>0</v>
      </c>
      <c r="G133" s="230"/>
      <c r="H133" s="705"/>
      <c r="I133" s="899">
        <f>G133+H133</f>
        <v>0</v>
      </c>
      <c r="J133" s="264">
        <v>68</v>
      </c>
      <c r="K133" s="45"/>
      <c r="L133" s="95">
        <f>J133+K133</f>
        <v>68</v>
      </c>
      <c r="M133" s="230"/>
      <c r="N133" s="45"/>
      <c r="O133" s="91">
        <f>M133+N133</f>
        <v>0</v>
      </c>
      <c r="P133" s="333"/>
      <c r="Q133" s="297"/>
    </row>
    <row r="134" spans="1:17" ht="47.25" customHeight="1" x14ac:dyDescent="0.25">
      <c r="A134" s="30">
        <v>2314</v>
      </c>
      <c r="B134" s="43" t="s">
        <v>307</v>
      </c>
      <c r="C134" s="190">
        <f t="shared" si="35"/>
        <v>58</v>
      </c>
      <c r="D134" s="264">
        <v>58</v>
      </c>
      <c r="E134" s="705"/>
      <c r="F134" s="899">
        <f>D134+E134</f>
        <v>58</v>
      </c>
      <c r="G134" s="230"/>
      <c r="H134" s="705"/>
      <c r="I134" s="899">
        <f>G134+H134</f>
        <v>0</v>
      </c>
      <c r="J134" s="264"/>
      <c r="K134" s="45"/>
      <c r="L134" s="95">
        <f>J134+K134</f>
        <v>0</v>
      </c>
      <c r="M134" s="230"/>
      <c r="N134" s="45"/>
      <c r="O134" s="91">
        <f>M134+N134</f>
        <v>0</v>
      </c>
      <c r="P134" s="291"/>
      <c r="Q134" s="297"/>
    </row>
    <row r="135" spans="1:17" x14ac:dyDescent="0.25">
      <c r="A135" s="75">
        <v>2320</v>
      </c>
      <c r="B135" s="43" t="s">
        <v>130</v>
      </c>
      <c r="C135" s="190">
        <f t="shared" si="35"/>
        <v>2080</v>
      </c>
      <c r="D135" s="132">
        <f t="shared" ref="D135:O135" si="41">SUM(D136:D138)</f>
        <v>234</v>
      </c>
      <c r="E135" s="91">
        <f t="shared" si="41"/>
        <v>0</v>
      </c>
      <c r="F135" s="899">
        <f t="shared" si="41"/>
        <v>234</v>
      </c>
      <c r="G135" s="231">
        <f t="shared" si="41"/>
        <v>0</v>
      </c>
      <c r="H135" s="91">
        <f t="shared" si="41"/>
        <v>0</v>
      </c>
      <c r="I135" s="899">
        <f t="shared" si="41"/>
        <v>0</v>
      </c>
      <c r="J135" s="132">
        <f t="shared" si="41"/>
        <v>1846</v>
      </c>
      <c r="K135" s="76">
        <f t="shared" si="41"/>
        <v>0</v>
      </c>
      <c r="L135" s="95">
        <f t="shared" si="41"/>
        <v>1846</v>
      </c>
      <c r="M135" s="231">
        <f t="shared" si="41"/>
        <v>0</v>
      </c>
      <c r="N135" s="76">
        <f t="shared" si="41"/>
        <v>0</v>
      </c>
      <c r="O135" s="91">
        <f t="shared" si="41"/>
        <v>0</v>
      </c>
      <c r="P135" s="291"/>
      <c r="Q135" s="297"/>
    </row>
    <row r="136" spans="1:17"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291"/>
      <c r="Q136" s="297"/>
    </row>
    <row r="137" spans="1:17" x14ac:dyDescent="0.25">
      <c r="A137" s="30">
        <v>2322</v>
      </c>
      <c r="B137" s="43" t="s">
        <v>132</v>
      </c>
      <c r="C137" s="190">
        <f t="shared" si="35"/>
        <v>2022</v>
      </c>
      <c r="D137" s="264">
        <v>234</v>
      </c>
      <c r="E137" s="705"/>
      <c r="F137" s="899">
        <f>D137+E137</f>
        <v>234</v>
      </c>
      <c r="G137" s="230"/>
      <c r="H137" s="705"/>
      <c r="I137" s="899">
        <f>G137+H137</f>
        <v>0</v>
      </c>
      <c r="J137" s="264">
        <v>1788</v>
      </c>
      <c r="K137" s="45"/>
      <c r="L137" s="95">
        <f>J137+K137</f>
        <v>1788</v>
      </c>
      <c r="M137" s="230"/>
      <c r="N137" s="45"/>
      <c r="O137" s="91">
        <f>M137+N137</f>
        <v>0</v>
      </c>
      <c r="P137" s="291"/>
      <c r="Q137" s="297"/>
    </row>
    <row r="138" spans="1:17" ht="10.5" customHeight="1" x14ac:dyDescent="0.25">
      <c r="A138" s="30">
        <v>2329</v>
      </c>
      <c r="B138" s="43" t="s">
        <v>133</v>
      </c>
      <c r="C138" s="190">
        <f t="shared" si="35"/>
        <v>58</v>
      </c>
      <c r="D138" s="264"/>
      <c r="E138" s="705"/>
      <c r="F138" s="899">
        <f>D138+E138</f>
        <v>0</v>
      </c>
      <c r="G138" s="230"/>
      <c r="H138" s="705"/>
      <c r="I138" s="899">
        <f>G138+H138</f>
        <v>0</v>
      </c>
      <c r="J138" s="264">
        <v>58</v>
      </c>
      <c r="K138" s="45"/>
      <c r="L138" s="95">
        <f>J138+K138</f>
        <v>58</v>
      </c>
      <c r="M138" s="230"/>
      <c r="N138" s="45"/>
      <c r="O138" s="91">
        <f>M138+N138</f>
        <v>0</v>
      </c>
      <c r="P138" s="291"/>
      <c r="Q138" s="297"/>
    </row>
    <row r="139" spans="1:17"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row>
    <row r="140" spans="1:17" ht="48" x14ac:dyDescent="0.25">
      <c r="A140" s="75">
        <v>2340</v>
      </c>
      <c r="B140" s="43" t="s">
        <v>135</v>
      </c>
      <c r="C140" s="190">
        <f t="shared" si="35"/>
        <v>290</v>
      </c>
      <c r="D140" s="132">
        <f t="shared" ref="D140:O140" si="42">SUM(D141:D142)</f>
        <v>290</v>
      </c>
      <c r="E140" s="91">
        <f t="shared" si="42"/>
        <v>0</v>
      </c>
      <c r="F140" s="899">
        <f t="shared" si="42"/>
        <v>290</v>
      </c>
      <c r="G140" s="231">
        <f t="shared" si="42"/>
        <v>0</v>
      </c>
      <c r="H140" s="91">
        <f t="shared" si="42"/>
        <v>0</v>
      </c>
      <c r="I140" s="899">
        <f t="shared" si="42"/>
        <v>0</v>
      </c>
      <c r="J140" s="132">
        <f t="shared" si="42"/>
        <v>0</v>
      </c>
      <c r="K140" s="76">
        <f t="shared" si="42"/>
        <v>0</v>
      </c>
      <c r="L140" s="95">
        <f t="shared" si="42"/>
        <v>0</v>
      </c>
      <c r="M140" s="231">
        <f t="shared" si="42"/>
        <v>0</v>
      </c>
      <c r="N140" s="76">
        <f t="shared" si="42"/>
        <v>0</v>
      </c>
      <c r="O140" s="91">
        <f t="shared" si="42"/>
        <v>0</v>
      </c>
      <c r="P140" s="291"/>
      <c r="Q140" s="297"/>
    </row>
    <row r="141" spans="1:17" x14ac:dyDescent="0.25">
      <c r="A141" s="30">
        <v>2341</v>
      </c>
      <c r="B141" s="43" t="s">
        <v>136</v>
      </c>
      <c r="C141" s="190">
        <f t="shared" si="35"/>
        <v>290</v>
      </c>
      <c r="D141" s="264">
        <v>290</v>
      </c>
      <c r="E141" s="705"/>
      <c r="F141" s="899">
        <f>D141+E141</f>
        <v>290</v>
      </c>
      <c r="G141" s="230"/>
      <c r="H141" s="705"/>
      <c r="I141" s="899">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x14ac:dyDescent="0.25">
      <c r="A143" s="73">
        <v>2350</v>
      </c>
      <c r="B143" s="58" t="s">
        <v>138</v>
      </c>
      <c r="C143" s="195">
        <f t="shared" si="35"/>
        <v>6253</v>
      </c>
      <c r="D143" s="86">
        <f t="shared" ref="D143:O143" si="43">SUM(D144:D149)</f>
        <v>4404</v>
      </c>
      <c r="E143" s="154">
        <f t="shared" si="43"/>
        <v>404</v>
      </c>
      <c r="F143" s="907">
        <f t="shared" si="43"/>
        <v>4808</v>
      </c>
      <c r="G143" s="229">
        <f t="shared" si="43"/>
        <v>0</v>
      </c>
      <c r="H143" s="154">
        <f t="shared" si="43"/>
        <v>0</v>
      </c>
      <c r="I143" s="907">
        <f t="shared" si="43"/>
        <v>0</v>
      </c>
      <c r="J143" s="86">
        <f t="shared" si="43"/>
        <v>1148</v>
      </c>
      <c r="K143" s="74">
        <f t="shared" si="43"/>
        <v>297</v>
      </c>
      <c r="L143" s="174">
        <f t="shared" si="43"/>
        <v>1445</v>
      </c>
      <c r="M143" s="229">
        <f t="shared" si="43"/>
        <v>0</v>
      </c>
      <c r="N143" s="74">
        <f t="shared" si="43"/>
        <v>0</v>
      </c>
      <c r="O143" s="154">
        <f t="shared" si="43"/>
        <v>0</v>
      </c>
      <c r="P143" s="292"/>
      <c r="Q143" s="297"/>
    </row>
    <row r="144" spans="1:17" x14ac:dyDescent="0.25">
      <c r="A144" s="27">
        <v>2351</v>
      </c>
      <c r="B144" s="40" t="s">
        <v>139</v>
      </c>
      <c r="C144" s="189">
        <f t="shared" si="35"/>
        <v>1284</v>
      </c>
      <c r="D144" s="263">
        <v>1015</v>
      </c>
      <c r="E144" s="703"/>
      <c r="F144" s="900">
        <f t="shared" ref="F144:F149" si="44">D144+E144</f>
        <v>1015</v>
      </c>
      <c r="G144" s="220"/>
      <c r="H144" s="703"/>
      <c r="I144" s="900">
        <f t="shared" ref="I144:I149" si="45">G144+H144</f>
        <v>0</v>
      </c>
      <c r="J144" s="263">
        <v>269</v>
      </c>
      <c r="K144" s="42"/>
      <c r="L144" s="176">
        <f t="shared" ref="L144:L149" si="46">J144+K144</f>
        <v>269</v>
      </c>
      <c r="M144" s="220"/>
      <c r="N144" s="42"/>
      <c r="O144" s="90">
        <f t="shared" ref="O144:O149" si="47">M144+N144</f>
        <v>0</v>
      </c>
      <c r="P144" s="290"/>
      <c r="Q144" s="297"/>
    </row>
    <row r="145" spans="1:17" x14ac:dyDescent="0.25">
      <c r="A145" s="30">
        <v>2352</v>
      </c>
      <c r="B145" s="43" t="s">
        <v>140</v>
      </c>
      <c r="C145" s="190">
        <f t="shared" si="35"/>
        <v>3313</v>
      </c>
      <c r="D145" s="264">
        <v>2930</v>
      </c>
      <c r="E145" s="705"/>
      <c r="F145" s="899">
        <f t="shared" si="44"/>
        <v>2930</v>
      </c>
      <c r="G145" s="230"/>
      <c r="H145" s="705"/>
      <c r="I145" s="899">
        <f t="shared" si="45"/>
        <v>0</v>
      </c>
      <c r="J145" s="264">
        <v>383</v>
      </c>
      <c r="K145" s="45"/>
      <c r="L145" s="95">
        <f t="shared" si="46"/>
        <v>383</v>
      </c>
      <c r="M145" s="230"/>
      <c r="N145" s="45"/>
      <c r="O145" s="91">
        <f t="shared" si="47"/>
        <v>0</v>
      </c>
      <c r="P145" s="291"/>
      <c r="Q145" s="297"/>
    </row>
    <row r="146" spans="1:17" ht="24" x14ac:dyDescent="0.25">
      <c r="A146" s="30">
        <v>2353</v>
      </c>
      <c r="B146" s="43" t="s">
        <v>141</v>
      </c>
      <c r="C146" s="190">
        <f t="shared" si="35"/>
        <v>793</v>
      </c>
      <c r="D146" s="264">
        <v>0</v>
      </c>
      <c r="E146" s="705"/>
      <c r="F146" s="899">
        <f t="shared" si="44"/>
        <v>0</v>
      </c>
      <c r="G146" s="230"/>
      <c r="H146" s="705"/>
      <c r="I146" s="899">
        <f t="shared" si="45"/>
        <v>0</v>
      </c>
      <c r="J146" s="264">
        <v>496</v>
      </c>
      <c r="K146" s="45">
        <v>297</v>
      </c>
      <c r="L146" s="95">
        <f t="shared" si="46"/>
        <v>793</v>
      </c>
      <c r="M146" s="230"/>
      <c r="N146" s="45"/>
      <c r="O146" s="91">
        <f t="shared" si="47"/>
        <v>0</v>
      </c>
      <c r="P146" s="333" t="s">
        <v>1046</v>
      </c>
      <c r="Q146" s="297"/>
    </row>
    <row r="147" spans="1:17" ht="24" hidden="1" x14ac:dyDescent="0.25">
      <c r="A147" s="30">
        <v>2354</v>
      </c>
      <c r="B147" s="43" t="s">
        <v>142</v>
      </c>
      <c r="C147" s="190">
        <f t="shared" si="35"/>
        <v>0</v>
      </c>
      <c r="D147" s="264"/>
      <c r="E147" s="45"/>
      <c r="F147" s="95">
        <f t="shared" si="44"/>
        <v>0</v>
      </c>
      <c r="G147" s="230"/>
      <c r="H147" s="45"/>
      <c r="I147" s="91">
        <f t="shared" si="45"/>
        <v>0</v>
      </c>
      <c r="J147" s="264"/>
      <c r="K147" s="45"/>
      <c r="L147" s="95">
        <f t="shared" si="46"/>
        <v>0</v>
      </c>
      <c r="M147" s="230"/>
      <c r="N147" s="45"/>
      <c r="O147" s="91">
        <f t="shared" si="47"/>
        <v>0</v>
      </c>
      <c r="P147" s="291"/>
      <c r="Q147" s="297"/>
    </row>
    <row r="148" spans="1:17" ht="24" x14ac:dyDescent="0.25">
      <c r="A148" s="30">
        <v>2355</v>
      </c>
      <c r="B148" s="43" t="s">
        <v>143</v>
      </c>
      <c r="C148" s="190">
        <f t="shared" si="35"/>
        <v>863</v>
      </c>
      <c r="D148" s="264">
        <v>459</v>
      </c>
      <c r="E148" s="705">
        <v>404</v>
      </c>
      <c r="F148" s="899">
        <f t="shared" si="44"/>
        <v>863</v>
      </c>
      <c r="G148" s="230"/>
      <c r="H148" s="705"/>
      <c r="I148" s="899">
        <f t="shared" si="45"/>
        <v>0</v>
      </c>
      <c r="J148" s="264"/>
      <c r="K148" s="45"/>
      <c r="L148" s="95">
        <f t="shared" si="46"/>
        <v>0</v>
      </c>
      <c r="M148" s="230"/>
      <c r="N148" s="45"/>
      <c r="O148" s="91">
        <f t="shared" si="47"/>
        <v>0</v>
      </c>
      <c r="P148" s="333" t="s">
        <v>1045</v>
      </c>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customHeight="1" x14ac:dyDescent="0.25">
      <c r="A150" s="75">
        <v>2360</v>
      </c>
      <c r="B150" s="43" t="s">
        <v>145</v>
      </c>
      <c r="C150" s="190">
        <f t="shared" si="35"/>
        <v>316</v>
      </c>
      <c r="D150" s="132">
        <f t="shared" ref="D150:O150" si="48">SUM(D151:D157)</f>
        <v>216</v>
      </c>
      <c r="E150" s="91">
        <f t="shared" si="48"/>
        <v>0</v>
      </c>
      <c r="F150" s="899">
        <f t="shared" si="48"/>
        <v>216</v>
      </c>
      <c r="G150" s="231">
        <f t="shared" si="48"/>
        <v>0</v>
      </c>
      <c r="H150" s="91">
        <f t="shared" si="48"/>
        <v>0</v>
      </c>
      <c r="I150" s="899">
        <f t="shared" si="48"/>
        <v>0</v>
      </c>
      <c r="J150" s="132">
        <f t="shared" si="48"/>
        <v>100</v>
      </c>
      <c r="K150" s="76">
        <f t="shared" si="48"/>
        <v>0</v>
      </c>
      <c r="L150" s="95">
        <f t="shared" si="48"/>
        <v>100</v>
      </c>
      <c r="M150" s="231">
        <f t="shared" si="48"/>
        <v>0</v>
      </c>
      <c r="N150" s="76">
        <f t="shared" si="48"/>
        <v>0</v>
      </c>
      <c r="O150" s="91">
        <f t="shared" si="48"/>
        <v>0</v>
      </c>
      <c r="P150" s="291"/>
      <c r="Q150" s="297"/>
    </row>
    <row r="151" spans="1:17" x14ac:dyDescent="0.25">
      <c r="A151" s="29">
        <v>2361</v>
      </c>
      <c r="B151" s="43" t="s">
        <v>146</v>
      </c>
      <c r="C151" s="190">
        <f t="shared" si="35"/>
        <v>316</v>
      </c>
      <c r="D151" s="264">
        <v>216</v>
      </c>
      <c r="E151" s="705"/>
      <c r="F151" s="899">
        <f t="shared" ref="F151:F158" si="49">D151+E151</f>
        <v>216</v>
      </c>
      <c r="G151" s="230"/>
      <c r="H151" s="705"/>
      <c r="I151" s="899">
        <f t="shared" ref="I151:I158" si="50">G151+H151</f>
        <v>0</v>
      </c>
      <c r="J151" s="264">
        <v>100</v>
      </c>
      <c r="K151" s="45"/>
      <c r="L151" s="95">
        <f t="shared" ref="L151:L158" si="51">J151+K151</f>
        <v>100</v>
      </c>
      <c r="M151" s="230"/>
      <c r="N151" s="45"/>
      <c r="O151" s="91">
        <f t="shared" ref="O151:O158" si="52">M151+N151</f>
        <v>0</v>
      </c>
      <c r="P151" s="291"/>
      <c r="Q151" s="297"/>
    </row>
    <row r="152" spans="1:17"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row>
    <row r="153" spans="1:17" hidden="1" x14ac:dyDescent="0.25">
      <c r="A153" s="29">
        <v>2363</v>
      </c>
      <c r="B153" s="43" t="s">
        <v>148</v>
      </c>
      <c r="C153" s="190">
        <f t="shared" si="35"/>
        <v>0</v>
      </c>
      <c r="D153" s="264"/>
      <c r="E153" s="45"/>
      <c r="F153" s="95">
        <f t="shared" si="49"/>
        <v>0</v>
      </c>
      <c r="G153" s="230"/>
      <c r="H153" s="45"/>
      <c r="I153" s="91">
        <f t="shared" si="50"/>
        <v>0</v>
      </c>
      <c r="J153" s="264"/>
      <c r="K153" s="45"/>
      <c r="L153" s="95">
        <f t="shared" si="51"/>
        <v>0</v>
      </c>
      <c r="M153" s="230"/>
      <c r="N153" s="45"/>
      <c r="O153" s="91">
        <f t="shared" si="52"/>
        <v>0</v>
      </c>
      <c r="P153" s="291"/>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row>
    <row r="157" spans="1:17"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row>
    <row r="158" spans="1:17" ht="36" x14ac:dyDescent="0.25">
      <c r="A158" s="73">
        <v>2370</v>
      </c>
      <c r="B158" s="58" t="s">
        <v>153</v>
      </c>
      <c r="C158" s="195">
        <f t="shared" si="35"/>
        <v>18394</v>
      </c>
      <c r="D158" s="261">
        <v>13566</v>
      </c>
      <c r="E158" s="707">
        <v>-842</v>
      </c>
      <c r="F158" s="907">
        <f t="shared" si="49"/>
        <v>12724</v>
      </c>
      <c r="G158" s="232">
        <v>5670</v>
      </c>
      <c r="H158" s="707"/>
      <c r="I158" s="907">
        <f t="shared" si="50"/>
        <v>5670</v>
      </c>
      <c r="J158" s="261"/>
      <c r="K158" s="77"/>
      <c r="L158" s="174">
        <f t="shared" si="51"/>
        <v>0</v>
      </c>
      <c r="M158" s="232"/>
      <c r="N158" s="77"/>
      <c r="O158" s="154">
        <f t="shared" si="52"/>
        <v>0</v>
      </c>
      <c r="P158" s="339" t="s">
        <v>1044</v>
      </c>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292"/>
      <c r="Q162" s="297"/>
    </row>
    <row r="163" spans="1:17" x14ac:dyDescent="0.25">
      <c r="A163" s="35">
        <v>2400</v>
      </c>
      <c r="B163" s="72" t="s">
        <v>158</v>
      </c>
      <c r="C163" s="188">
        <f t="shared" si="35"/>
        <v>124</v>
      </c>
      <c r="D163" s="248">
        <v>124</v>
      </c>
      <c r="E163" s="709"/>
      <c r="F163" s="898">
        <f>D163+E163</f>
        <v>124</v>
      </c>
      <c r="G163" s="234"/>
      <c r="H163" s="709"/>
      <c r="I163" s="898">
        <f>G163+H163</f>
        <v>0</v>
      </c>
      <c r="J163" s="248"/>
      <c r="K163" s="80"/>
      <c r="L163" s="175">
        <f>J163+K163</f>
        <v>0</v>
      </c>
      <c r="M163" s="234"/>
      <c r="N163" s="80"/>
      <c r="O163" s="123">
        <f>M163+N163</f>
        <v>0</v>
      </c>
      <c r="P163" s="293"/>
      <c r="Q163" s="297"/>
    </row>
    <row r="164" spans="1:17" ht="24" x14ac:dyDescent="0.25">
      <c r="A164" s="35">
        <v>2500</v>
      </c>
      <c r="B164" s="72" t="s">
        <v>159</v>
      </c>
      <c r="C164" s="188">
        <f t="shared" si="35"/>
        <v>11</v>
      </c>
      <c r="D164" s="130">
        <f t="shared" ref="D164:O164" si="54">SUM(D165,D170)</f>
        <v>0</v>
      </c>
      <c r="E164" s="123">
        <f t="shared" si="54"/>
        <v>0</v>
      </c>
      <c r="F164" s="898">
        <f t="shared" si="54"/>
        <v>0</v>
      </c>
      <c r="G164" s="228">
        <f t="shared" si="54"/>
        <v>0</v>
      </c>
      <c r="H164" s="123">
        <f t="shared" si="54"/>
        <v>0</v>
      </c>
      <c r="I164" s="898">
        <f t="shared" si="54"/>
        <v>0</v>
      </c>
      <c r="J164" s="130">
        <f t="shared" si="54"/>
        <v>11</v>
      </c>
      <c r="K164" s="38">
        <f t="shared" si="54"/>
        <v>0</v>
      </c>
      <c r="L164" s="175">
        <f t="shared" si="54"/>
        <v>11</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291"/>
      <c r="Q168" s="297"/>
    </row>
    <row r="169" spans="1:17" ht="24" hidden="1" x14ac:dyDescent="0.25">
      <c r="A169" s="30">
        <v>2519</v>
      </c>
      <c r="B169" s="43" t="s">
        <v>164</v>
      </c>
      <c r="C169" s="190">
        <f t="shared" si="35"/>
        <v>0</v>
      </c>
      <c r="D169" s="264"/>
      <c r="E169" s="45"/>
      <c r="F169" s="95">
        <f t="shared" si="56"/>
        <v>0</v>
      </c>
      <c r="G169" s="230"/>
      <c r="H169" s="45"/>
      <c r="I169" s="91">
        <f t="shared" si="57"/>
        <v>0</v>
      </c>
      <c r="J169" s="264"/>
      <c r="K169" s="45"/>
      <c r="L169" s="95">
        <f t="shared" si="58"/>
        <v>0</v>
      </c>
      <c r="M169" s="230"/>
      <c r="N169" s="45"/>
      <c r="O169" s="91">
        <f t="shared" si="59"/>
        <v>0</v>
      </c>
      <c r="P169" s="291"/>
      <c r="Q169" s="297"/>
    </row>
    <row r="170" spans="1:17" ht="24" x14ac:dyDescent="0.25">
      <c r="A170" s="75">
        <v>2520</v>
      </c>
      <c r="B170" s="43" t="s">
        <v>165</v>
      </c>
      <c r="C170" s="190">
        <f t="shared" si="35"/>
        <v>11</v>
      </c>
      <c r="D170" s="264"/>
      <c r="E170" s="705"/>
      <c r="F170" s="899">
        <f t="shared" si="56"/>
        <v>0</v>
      </c>
      <c r="G170" s="230"/>
      <c r="H170" s="705"/>
      <c r="I170" s="899">
        <f t="shared" si="57"/>
        <v>0</v>
      </c>
      <c r="J170" s="264">
        <v>11</v>
      </c>
      <c r="K170" s="45"/>
      <c r="L170" s="95">
        <f t="shared" si="58"/>
        <v>11</v>
      </c>
      <c r="M170" s="230"/>
      <c r="N170" s="45"/>
      <c r="O170" s="91">
        <f t="shared" si="59"/>
        <v>0</v>
      </c>
      <c r="P170" s="291"/>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72"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63"/>
        <v>12005</v>
      </c>
      <c r="D193" s="136">
        <f t="shared" ref="D193:O193" si="70">SUM(D194,D229,D268)</f>
        <v>6424</v>
      </c>
      <c r="E193" s="275">
        <f t="shared" si="70"/>
        <v>438</v>
      </c>
      <c r="F193" s="896">
        <f t="shared" si="70"/>
        <v>6862</v>
      </c>
      <c r="G193" s="226">
        <f t="shared" si="70"/>
        <v>4635</v>
      </c>
      <c r="H193" s="275">
        <f t="shared" si="70"/>
        <v>0</v>
      </c>
      <c r="I193" s="896">
        <f t="shared" si="70"/>
        <v>4635</v>
      </c>
      <c r="J193" s="136">
        <f t="shared" si="70"/>
        <v>508</v>
      </c>
      <c r="K193" s="69">
        <f t="shared" si="70"/>
        <v>0</v>
      </c>
      <c r="L193" s="171">
        <f t="shared" si="70"/>
        <v>508</v>
      </c>
      <c r="M193" s="226">
        <f t="shared" si="70"/>
        <v>0</v>
      </c>
      <c r="N193" s="69">
        <f t="shared" si="70"/>
        <v>0</v>
      </c>
      <c r="O193" s="157">
        <f t="shared" si="70"/>
        <v>0</v>
      </c>
      <c r="P193" s="316"/>
      <c r="Q193" s="182"/>
    </row>
    <row r="194" spans="1:17" x14ac:dyDescent="0.25">
      <c r="A194" s="70">
        <v>5000</v>
      </c>
      <c r="B194" s="70" t="s">
        <v>188</v>
      </c>
      <c r="C194" s="200">
        <f t="shared" si="63"/>
        <v>12005</v>
      </c>
      <c r="D194" s="137">
        <f t="shared" ref="D194:O194" si="71">D195+D203</f>
        <v>6424</v>
      </c>
      <c r="E194" s="125">
        <f t="shared" si="71"/>
        <v>438</v>
      </c>
      <c r="F194" s="897">
        <f t="shared" si="71"/>
        <v>6862</v>
      </c>
      <c r="G194" s="227">
        <f t="shared" si="71"/>
        <v>4635</v>
      </c>
      <c r="H194" s="125">
        <f t="shared" si="71"/>
        <v>0</v>
      </c>
      <c r="I194" s="897">
        <f t="shared" si="71"/>
        <v>4635</v>
      </c>
      <c r="J194" s="137">
        <f t="shared" si="71"/>
        <v>508</v>
      </c>
      <c r="K194" s="71">
        <f t="shared" si="71"/>
        <v>0</v>
      </c>
      <c r="L194" s="172">
        <f t="shared" si="71"/>
        <v>508</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x14ac:dyDescent="0.25">
      <c r="A203" s="35">
        <v>5200</v>
      </c>
      <c r="B203" s="72" t="s">
        <v>197</v>
      </c>
      <c r="C203" s="188">
        <f t="shared" si="63"/>
        <v>12005</v>
      </c>
      <c r="D203" s="130">
        <f t="shared" ref="D203:O203" si="74">D204+D214+D215+D224+D225+D226+D228</f>
        <v>6424</v>
      </c>
      <c r="E203" s="123">
        <f t="shared" si="74"/>
        <v>438</v>
      </c>
      <c r="F203" s="898">
        <f t="shared" si="74"/>
        <v>6862</v>
      </c>
      <c r="G203" s="228">
        <f t="shared" si="74"/>
        <v>4635</v>
      </c>
      <c r="H203" s="123">
        <f t="shared" si="74"/>
        <v>0</v>
      </c>
      <c r="I203" s="898">
        <f t="shared" si="74"/>
        <v>4635</v>
      </c>
      <c r="J203" s="130">
        <f t="shared" si="74"/>
        <v>508</v>
      </c>
      <c r="K203" s="38">
        <f t="shared" si="74"/>
        <v>0</v>
      </c>
      <c r="L203" s="175">
        <f t="shared" si="74"/>
        <v>508</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x14ac:dyDescent="0.25">
      <c r="A215" s="75">
        <v>5230</v>
      </c>
      <c r="B215" s="43" t="s">
        <v>209</v>
      </c>
      <c r="C215" s="190">
        <f t="shared" si="63"/>
        <v>12005</v>
      </c>
      <c r="D215" s="132">
        <f t="shared" ref="D215:O215" si="80">SUM(D216:D223)</f>
        <v>6424</v>
      </c>
      <c r="E215" s="91">
        <f t="shared" si="80"/>
        <v>438</v>
      </c>
      <c r="F215" s="899">
        <f t="shared" si="80"/>
        <v>6862</v>
      </c>
      <c r="G215" s="231">
        <f t="shared" si="80"/>
        <v>4635</v>
      </c>
      <c r="H215" s="91">
        <f t="shared" si="80"/>
        <v>0</v>
      </c>
      <c r="I215" s="899">
        <f t="shared" si="80"/>
        <v>4635</v>
      </c>
      <c r="J215" s="132">
        <f t="shared" si="80"/>
        <v>508</v>
      </c>
      <c r="K215" s="76">
        <f t="shared" si="80"/>
        <v>0</v>
      </c>
      <c r="L215" s="95">
        <f t="shared" si="80"/>
        <v>508</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291"/>
      <c r="Q217" s="297"/>
    </row>
    <row r="218" spans="1:17" x14ac:dyDescent="0.25">
      <c r="A218" s="30">
        <v>5233</v>
      </c>
      <c r="B218" s="43" t="s">
        <v>212</v>
      </c>
      <c r="C218" s="190">
        <f t="shared" si="63"/>
        <v>7429</v>
      </c>
      <c r="D218" s="264">
        <v>2794</v>
      </c>
      <c r="E218" s="705"/>
      <c r="F218" s="899">
        <f t="shared" si="81"/>
        <v>2794</v>
      </c>
      <c r="G218" s="230">
        <v>4635</v>
      </c>
      <c r="H218" s="705"/>
      <c r="I218" s="899">
        <f t="shared" si="82"/>
        <v>4635</v>
      </c>
      <c r="J218" s="264"/>
      <c r="K218" s="45"/>
      <c r="L218" s="95">
        <f t="shared" si="83"/>
        <v>0</v>
      </c>
      <c r="M218" s="230"/>
      <c r="N218" s="45"/>
      <c r="O218" s="91">
        <f t="shared" si="84"/>
        <v>0</v>
      </c>
      <c r="P218" s="291"/>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t="36" x14ac:dyDescent="0.25">
      <c r="A222" s="30">
        <v>5238</v>
      </c>
      <c r="B222" s="43" t="s">
        <v>216</v>
      </c>
      <c r="C222" s="190">
        <f t="shared" si="63"/>
        <v>438</v>
      </c>
      <c r="D222" s="264"/>
      <c r="E222" s="705">
        <v>438</v>
      </c>
      <c r="F222" s="899">
        <f t="shared" si="81"/>
        <v>438</v>
      </c>
      <c r="G222" s="230"/>
      <c r="H222" s="705"/>
      <c r="I222" s="899">
        <f t="shared" si="82"/>
        <v>0</v>
      </c>
      <c r="J222" s="264"/>
      <c r="K222" s="45"/>
      <c r="L222" s="95">
        <f t="shared" si="83"/>
        <v>0</v>
      </c>
      <c r="M222" s="230"/>
      <c r="N222" s="45"/>
      <c r="O222" s="91">
        <f t="shared" si="84"/>
        <v>0</v>
      </c>
      <c r="P222" s="333" t="s">
        <v>1043</v>
      </c>
      <c r="Q222" s="297"/>
    </row>
    <row r="223" spans="1:17" ht="24" x14ac:dyDescent="0.25">
      <c r="A223" s="30">
        <v>5239</v>
      </c>
      <c r="B223" s="43" t="s">
        <v>217</v>
      </c>
      <c r="C223" s="190">
        <f t="shared" si="63"/>
        <v>4138</v>
      </c>
      <c r="D223" s="264">
        <v>3630</v>
      </c>
      <c r="E223" s="705"/>
      <c r="F223" s="899">
        <f t="shared" si="81"/>
        <v>3630</v>
      </c>
      <c r="G223" s="230"/>
      <c r="H223" s="705"/>
      <c r="I223" s="899">
        <f t="shared" si="82"/>
        <v>0</v>
      </c>
      <c r="J223" s="264">
        <v>508</v>
      </c>
      <c r="K223" s="45"/>
      <c r="L223" s="95">
        <f t="shared" si="83"/>
        <v>508</v>
      </c>
      <c r="M223" s="230"/>
      <c r="N223" s="45"/>
      <c r="O223" s="91">
        <f t="shared" si="84"/>
        <v>0</v>
      </c>
      <c r="P223" s="291"/>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t="24"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36"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291"/>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36"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row>
    <row r="269" spans="1:17" ht="24" hidden="1" x14ac:dyDescent="0.25">
      <c r="A269" s="35">
        <v>7200</v>
      </c>
      <c r="B269" s="72" t="s">
        <v>261</v>
      </c>
      <c r="C269" s="188">
        <f t="shared" si="95"/>
        <v>0</v>
      </c>
      <c r="D269" s="130">
        <f>SUM(D270,D271,D274,D275,D278)</f>
        <v>0</v>
      </c>
      <c r="E269" s="38">
        <f>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95"/>
        <v>0</v>
      </c>
      <c r="D271" s="132">
        <f t="shared" ref="D271:O271" si="107">SUM(D272:D273)</f>
        <v>0</v>
      </c>
      <c r="E271" s="76">
        <f t="shared" si="107"/>
        <v>0</v>
      </c>
      <c r="F271" s="95">
        <f t="shared" si="107"/>
        <v>0</v>
      </c>
      <c r="G271" s="231">
        <f t="shared" si="107"/>
        <v>0</v>
      </c>
      <c r="H271" s="76">
        <f t="shared" si="107"/>
        <v>0</v>
      </c>
      <c r="I271" s="91">
        <f t="shared" si="107"/>
        <v>0</v>
      </c>
      <c r="J271" s="132">
        <f t="shared" si="107"/>
        <v>0</v>
      </c>
      <c r="K271" s="76">
        <f t="shared" si="107"/>
        <v>0</v>
      </c>
      <c r="L271" s="95">
        <f t="shared" si="107"/>
        <v>0</v>
      </c>
      <c r="M271" s="231">
        <f t="shared" si="107"/>
        <v>0</v>
      </c>
      <c r="N271" s="76">
        <f t="shared" si="107"/>
        <v>0</v>
      </c>
      <c r="O271" s="91">
        <f t="shared" si="107"/>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24" hidden="1" x14ac:dyDescent="0.25">
      <c r="A274" s="75">
        <v>7230</v>
      </c>
      <c r="B274" s="43" t="s">
        <v>308</v>
      </c>
      <c r="C274" s="190">
        <f t="shared" si="95"/>
        <v>0</v>
      </c>
      <c r="D274" s="264"/>
      <c r="E274" s="45"/>
      <c r="F274" s="95">
        <f>D274+E274</f>
        <v>0</v>
      </c>
      <c r="G274" s="230"/>
      <c r="H274" s="45"/>
      <c r="I274" s="91">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8">SUM(D276:D277)</f>
        <v>0</v>
      </c>
      <c r="E275" s="76">
        <f t="shared" si="108"/>
        <v>0</v>
      </c>
      <c r="F275" s="95">
        <f t="shared" si="108"/>
        <v>0</v>
      </c>
      <c r="G275" s="231">
        <f t="shared" si="108"/>
        <v>0</v>
      </c>
      <c r="H275" s="76">
        <f t="shared" si="108"/>
        <v>0</v>
      </c>
      <c r="I275" s="91">
        <f t="shared" si="108"/>
        <v>0</v>
      </c>
      <c r="J275" s="132">
        <f t="shared" si="108"/>
        <v>0</v>
      </c>
      <c r="K275" s="76">
        <f t="shared" si="108"/>
        <v>0</v>
      </c>
      <c r="L275" s="95">
        <f t="shared" si="108"/>
        <v>0</v>
      </c>
      <c r="M275" s="231">
        <f t="shared" si="108"/>
        <v>0</v>
      </c>
      <c r="N275" s="76">
        <f t="shared" si="108"/>
        <v>0</v>
      </c>
      <c r="O275" s="91">
        <f t="shared" si="108"/>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96"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09">D280</f>
        <v>0</v>
      </c>
      <c r="E279" s="106">
        <f t="shared" si="109"/>
        <v>0</v>
      </c>
      <c r="F279" s="177">
        <f t="shared" si="109"/>
        <v>0</v>
      </c>
      <c r="G279" s="238">
        <f t="shared" si="109"/>
        <v>0</v>
      </c>
      <c r="H279" s="106">
        <f t="shared" si="109"/>
        <v>0</v>
      </c>
      <c r="I279" s="277">
        <f t="shared" si="109"/>
        <v>0</v>
      </c>
      <c r="J279" s="140">
        <f t="shared" si="109"/>
        <v>0</v>
      </c>
      <c r="K279" s="106">
        <f t="shared" si="109"/>
        <v>0</v>
      </c>
      <c r="L279" s="177">
        <f t="shared" si="109"/>
        <v>0</v>
      </c>
      <c r="M279" s="238">
        <f t="shared" si="109"/>
        <v>0</v>
      </c>
      <c r="N279" s="106">
        <f t="shared" si="109"/>
        <v>0</v>
      </c>
      <c r="O279" s="277">
        <f t="shared" si="109"/>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0">SUM(D282:D283)</f>
        <v>0</v>
      </c>
      <c r="E281" s="76">
        <f t="shared" si="110"/>
        <v>0</v>
      </c>
      <c r="F281" s="95">
        <f t="shared" si="110"/>
        <v>0</v>
      </c>
      <c r="G281" s="231">
        <f t="shared" si="110"/>
        <v>0</v>
      </c>
      <c r="H281" s="76">
        <f t="shared" si="110"/>
        <v>0</v>
      </c>
      <c r="I281" s="91">
        <f t="shared" si="110"/>
        <v>0</v>
      </c>
      <c r="J281" s="132">
        <f t="shared" si="110"/>
        <v>0</v>
      </c>
      <c r="K281" s="76">
        <f t="shared" si="110"/>
        <v>0</v>
      </c>
      <c r="L281" s="95">
        <f t="shared" si="110"/>
        <v>0</v>
      </c>
      <c r="M281" s="231">
        <f t="shared" si="110"/>
        <v>0</v>
      </c>
      <c r="N281" s="76">
        <f t="shared" si="110"/>
        <v>0</v>
      </c>
      <c r="O281" s="91">
        <f t="shared" si="110"/>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1241580</v>
      </c>
      <c r="D284" s="141">
        <f t="shared" ref="D284:O284" si="111">SUM(D281,D268,D229,D194,D186,D172,D74,D52)</f>
        <v>488373</v>
      </c>
      <c r="E284" s="278">
        <f t="shared" si="111"/>
        <v>0</v>
      </c>
      <c r="F284" s="901">
        <f t="shared" si="111"/>
        <v>488373</v>
      </c>
      <c r="G284" s="240">
        <f t="shared" si="111"/>
        <v>728402</v>
      </c>
      <c r="H284" s="278">
        <f t="shared" si="111"/>
        <v>0</v>
      </c>
      <c r="I284" s="901">
        <f t="shared" si="111"/>
        <v>728402</v>
      </c>
      <c r="J284" s="141">
        <f t="shared" si="111"/>
        <v>24805</v>
      </c>
      <c r="K284" s="111">
        <f t="shared" si="111"/>
        <v>0</v>
      </c>
      <c r="L284" s="112">
        <f t="shared" si="111"/>
        <v>24805</v>
      </c>
      <c r="M284" s="240">
        <f t="shared" si="111"/>
        <v>0</v>
      </c>
      <c r="N284" s="111">
        <f t="shared" si="111"/>
        <v>0</v>
      </c>
      <c r="O284" s="278">
        <f t="shared" si="111"/>
        <v>0</v>
      </c>
      <c r="P284" s="318"/>
      <c r="Q284" s="297"/>
    </row>
    <row r="285" spans="1:17" s="19" customFormat="1" ht="13.5" thickTop="1" thickBot="1" x14ac:dyDescent="0.3">
      <c r="A285" s="1283" t="s">
        <v>276</v>
      </c>
      <c r="B285" s="1284"/>
      <c r="C285" s="206">
        <f t="shared" si="95"/>
        <v>-1462</v>
      </c>
      <c r="D285" s="142">
        <f>SUM(D24,D25,D41,D42)-D50</f>
        <v>0</v>
      </c>
      <c r="E285" s="126">
        <f>SUM(E24,E25,E41,E42)-E50</f>
        <v>0</v>
      </c>
      <c r="F285" s="909">
        <f>SUM(F24,F25,F41,F42)-F50</f>
        <v>0</v>
      </c>
      <c r="G285" s="241">
        <f>SUM(G24,G42)-G50</f>
        <v>0</v>
      </c>
      <c r="H285" s="126">
        <f>SUM(H24,H42)-H50</f>
        <v>0</v>
      </c>
      <c r="I285" s="909">
        <f>SUM(I24,I42)-I50</f>
        <v>0</v>
      </c>
      <c r="J285" s="142">
        <f>SUM(J26,J42)-J50</f>
        <v>-1462</v>
      </c>
      <c r="K285" s="114">
        <f>SUM(K26,K42)-K50</f>
        <v>0</v>
      </c>
      <c r="L285" s="115">
        <f>SUM(L26,L42)-L50</f>
        <v>-1462</v>
      </c>
      <c r="M285" s="241">
        <f>SUM(M44)-M50</f>
        <v>0</v>
      </c>
      <c r="N285" s="114">
        <f>SUM(N44)-N50</f>
        <v>0</v>
      </c>
      <c r="O285" s="126">
        <f>SUM(O44)-O50</f>
        <v>0</v>
      </c>
      <c r="P285" s="296"/>
      <c r="Q285" s="182"/>
    </row>
    <row r="286" spans="1:17" s="19" customFormat="1" ht="12.75" thickTop="1" x14ac:dyDescent="0.25">
      <c r="A286" s="1285" t="s">
        <v>277</v>
      </c>
      <c r="B286" s="1286"/>
      <c r="C286" s="207">
        <f t="shared" si="95"/>
        <v>1462</v>
      </c>
      <c r="D286" s="143">
        <f t="shared" ref="D286:O286" si="112">SUM(D287,D288)-D295+D296</f>
        <v>0</v>
      </c>
      <c r="E286" s="113">
        <f t="shared" si="112"/>
        <v>0</v>
      </c>
      <c r="F286" s="910">
        <f t="shared" si="112"/>
        <v>0</v>
      </c>
      <c r="G286" s="242">
        <f t="shared" si="112"/>
        <v>0</v>
      </c>
      <c r="H286" s="113">
        <f t="shared" si="112"/>
        <v>0</v>
      </c>
      <c r="I286" s="910">
        <f t="shared" si="112"/>
        <v>0</v>
      </c>
      <c r="J286" s="143">
        <f t="shared" si="112"/>
        <v>1462</v>
      </c>
      <c r="K286" s="103">
        <f t="shared" si="112"/>
        <v>0</v>
      </c>
      <c r="L286" s="109">
        <f t="shared" si="112"/>
        <v>1462</v>
      </c>
      <c r="M286" s="242">
        <f t="shared" si="112"/>
        <v>0</v>
      </c>
      <c r="N286" s="103">
        <f t="shared" si="112"/>
        <v>0</v>
      </c>
      <c r="O286" s="113">
        <f t="shared" si="112"/>
        <v>0</v>
      </c>
      <c r="P286" s="319"/>
      <c r="Q286" s="182"/>
    </row>
    <row r="287" spans="1:17" s="19" customFormat="1" ht="12.75" thickBot="1" x14ac:dyDescent="0.3">
      <c r="A287" s="63" t="s">
        <v>278</v>
      </c>
      <c r="B287" s="63" t="s">
        <v>279</v>
      </c>
      <c r="C287" s="197">
        <f t="shared" si="95"/>
        <v>1462</v>
      </c>
      <c r="D287" s="134">
        <f t="shared" ref="D287:O287" si="113">D21-D281</f>
        <v>0</v>
      </c>
      <c r="E287" s="117">
        <f t="shared" si="113"/>
        <v>0</v>
      </c>
      <c r="F287" s="894">
        <f t="shared" si="113"/>
        <v>0</v>
      </c>
      <c r="G287" s="224">
        <f t="shared" si="113"/>
        <v>0</v>
      </c>
      <c r="H287" s="117">
        <f t="shared" si="113"/>
        <v>0</v>
      </c>
      <c r="I287" s="894">
        <f t="shared" si="113"/>
        <v>0</v>
      </c>
      <c r="J287" s="134">
        <f t="shared" si="113"/>
        <v>1462</v>
      </c>
      <c r="K287" s="64">
        <f t="shared" si="113"/>
        <v>0</v>
      </c>
      <c r="L287" s="169">
        <f t="shared" si="113"/>
        <v>1462</v>
      </c>
      <c r="M287" s="224">
        <f t="shared" si="113"/>
        <v>0</v>
      </c>
      <c r="N287" s="64">
        <f t="shared" si="113"/>
        <v>0</v>
      </c>
      <c r="O287" s="117">
        <f t="shared" si="113"/>
        <v>0</v>
      </c>
      <c r="P287" s="310"/>
      <c r="Q287" s="182"/>
    </row>
    <row r="288" spans="1:17" s="19" customFormat="1" ht="12.75" hidden="1" thickTop="1" x14ac:dyDescent="0.25">
      <c r="A288" s="116" t="s">
        <v>280</v>
      </c>
      <c r="B288" s="116" t="s">
        <v>281</v>
      </c>
      <c r="C288" s="207">
        <f t="shared" si="95"/>
        <v>0</v>
      </c>
      <c r="D288" s="143">
        <f t="shared" ref="D288:O288" si="114">SUM(D289,D291,D293)-SUM(D290,D292,D294)</f>
        <v>0</v>
      </c>
      <c r="E288" s="103">
        <f t="shared" si="114"/>
        <v>0</v>
      </c>
      <c r="F288" s="109">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319"/>
      <c r="Q288" s="182"/>
    </row>
    <row r="289" spans="1:17" ht="12.75" hidden="1" thickTop="1" x14ac:dyDescent="0.25">
      <c r="A289" s="100" t="s">
        <v>282</v>
      </c>
      <c r="B289" s="60" t="s">
        <v>283</v>
      </c>
      <c r="C289" s="191">
        <f t="shared" si="95"/>
        <v>0</v>
      </c>
      <c r="D289" s="256"/>
      <c r="E289" s="49"/>
      <c r="F289" s="330">
        <f t="shared" ref="F289:F296" si="115">E289+D289</f>
        <v>0</v>
      </c>
      <c r="G289" s="239"/>
      <c r="H289" s="49"/>
      <c r="I289" s="155">
        <f t="shared" ref="I289:I296" si="116">H289+G289</f>
        <v>0</v>
      </c>
      <c r="J289" s="256"/>
      <c r="K289" s="49"/>
      <c r="L289" s="330">
        <f t="shared" ref="L289:L296" si="117">K289+J289</f>
        <v>0</v>
      </c>
      <c r="M289" s="239"/>
      <c r="N289" s="49"/>
      <c r="O289" s="155">
        <f t="shared" ref="O289:O296" si="118">N289+M289</f>
        <v>0</v>
      </c>
      <c r="P289" s="295"/>
      <c r="Q289" s="297"/>
    </row>
    <row r="290" spans="1:17" ht="24.75" hidden="1" thickTop="1" x14ac:dyDescent="0.25">
      <c r="A290" s="94" t="s">
        <v>284</v>
      </c>
      <c r="B290" s="29" t="s">
        <v>285</v>
      </c>
      <c r="C290" s="190">
        <f t="shared" si="95"/>
        <v>0</v>
      </c>
      <c r="D290" s="264"/>
      <c r="E290" s="45"/>
      <c r="F290" s="95">
        <f t="shared" si="115"/>
        <v>0</v>
      </c>
      <c r="G290" s="230"/>
      <c r="H290" s="45"/>
      <c r="I290" s="91">
        <f t="shared" si="116"/>
        <v>0</v>
      </c>
      <c r="J290" s="264"/>
      <c r="K290" s="45"/>
      <c r="L290" s="95">
        <f t="shared" si="117"/>
        <v>0</v>
      </c>
      <c r="M290" s="230"/>
      <c r="N290" s="45"/>
      <c r="O290" s="91">
        <f t="shared" si="118"/>
        <v>0</v>
      </c>
      <c r="P290" s="291"/>
      <c r="Q290" s="297"/>
    </row>
    <row r="291" spans="1:17" ht="12.75" hidden="1" thickTop="1" x14ac:dyDescent="0.25">
      <c r="A291" s="94" t="s">
        <v>286</v>
      </c>
      <c r="B291" s="29" t="s">
        <v>287</v>
      </c>
      <c r="C291" s="190">
        <f t="shared" si="95"/>
        <v>0</v>
      </c>
      <c r="D291" s="264"/>
      <c r="E291" s="45"/>
      <c r="F291" s="95">
        <f t="shared" si="115"/>
        <v>0</v>
      </c>
      <c r="G291" s="230"/>
      <c r="H291" s="45"/>
      <c r="I291" s="91">
        <f t="shared" si="116"/>
        <v>0</v>
      </c>
      <c r="J291" s="264"/>
      <c r="K291" s="45"/>
      <c r="L291" s="95">
        <f t="shared" si="117"/>
        <v>0</v>
      </c>
      <c r="M291" s="230"/>
      <c r="N291" s="45"/>
      <c r="O291" s="91">
        <f t="shared" si="118"/>
        <v>0</v>
      </c>
      <c r="P291" s="291"/>
      <c r="Q291" s="297"/>
    </row>
    <row r="292" spans="1:17" ht="24.75" hidden="1" thickTop="1" x14ac:dyDescent="0.25">
      <c r="A292" s="94" t="s">
        <v>288</v>
      </c>
      <c r="B292" s="29" t="s">
        <v>289</v>
      </c>
      <c r="C292" s="190">
        <f t="shared" si="95"/>
        <v>0</v>
      </c>
      <c r="D292" s="264"/>
      <c r="E292" s="45"/>
      <c r="F292" s="95">
        <f t="shared" si="115"/>
        <v>0</v>
      </c>
      <c r="G292" s="230"/>
      <c r="H292" s="45"/>
      <c r="I292" s="91">
        <f t="shared" si="116"/>
        <v>0</v>
      </c>
      <c r="J292" s="264"/>
      <c r="K292" s="45"/>
      <c r="L292" s="95">
        <f t="shared" si="117"/>
        <v>0</v>
      </c>
      <c r="M292" s="230"/>
      <c r="N292" s="45"/>
      <c r="O292" s="91">
        <f t="shared" si="118"/>
        <v>0</v>
      </c>
      <c r="P292" s="291"/>
      <c r="Q292" s="297"/>
    </row>
    <row r="293" spans="1:17" ht="12.75" hidden="1" thickTop="1" x14ac:dyDescent="0.25">
      <c r="A293" s="94" t="s">
        <v>290</v>
      </c>
      <c r="B293" s="29" t="s">
        <v>291</v>
      </c>
      <c r="C293" s="190">
        <f t="shared" si="95"/>
        <v>0</v>
      </c>
      <c r="D293" s="264"/>
      <c r="E293" s="45"/>
      <c r="F293" s="95">
        <f t="shared" si="115"/>
        <v>0</v>
      </c>
      <c r="G293" s="230"/>
      <c r="H293" s="45"/>
      <c r="I293" s="91">
        <f t="shared" si="116"/>
        <v>0</v>
      </c>
      <c r="J293" s="264"/>
      <c r="K293" s="45"/>
      <c r="L293" s="95">
        <f t="shared" si="117"/>
        <v>0</v>
      </c>
      <c r="M293" s="230"/>
      <c r="N293" s="45"/>
      <c r="O293" s="91">
        <f t="shared" si="118"/>
        <v>0</v>
      </c>
      <c r="P293" s="291"/>
      <c r="Q293" s="297"/>
    </row>
    <row r="294" spans="1:17" ht="24.75" hidden="1" thickTop="1" x14ac:dyDescent="0.25">
      <c r="A294" s="101" t="s">
        <v>292</v>
      </c>
      <c r="B294" s="102" t="s">
        <v>293</v>
      </c>
      <c r="C294" s="201">
        <f t="shared" si="95"/>
        <v>0</v>
      </c>
      <c r="D294" s="265"/>
      <c r="E294" s="84"/>
      <c r="F294" s="329">
        <f t="shared" si="115"/>
        <v>0</v>
      </c>
      <c r="G294" s="235"/>
      <c r="H294" s="84"/>
      <c r="I294" s="156">
        <f t="shared" si="116"/>
        <v>0</v>
      </c>
      <c r="J294" s="265"/>
      <c r="K294" s="84"/>
      <c r="L294" s="329">
        <f t="shared" si="117"/>
        <v>0</v>
      </c>
      <c r="M294" s="235"/>
      <c r="N294" s="84"/>
      <c r="O294" s="156">
        <f t="shared" si="118"/>
        <v>0</v>
      </c>
      <c r="P294" s="294"/>
      <c r="Q294" s="297"/>
    </row>
    <row r="295" spans="1:17" s="19" customFormat="1" ht="13.5" hidden="1" thickTop="1" thickBot="1" x14ac:dyDescent="0.3">
      <c r="A295" s="118" t="s">
        <v>294</v>
      </c>
      <c r="B295" s="118" t="s">
        <v>295</v>
      </c>
      <c r="C295" s="206">
        <f t="shared" si="95"/>
        <v>0</v>
      </c>
      <c r="D295" s="267"/>
      <c r="E295" s="119"/>
      <c r="F295" s="115">
        <f t="shared" si="115"/>
        <v>0</v>
      </c>
      <c r="G295" s="243"/>
      <c r="H295" s="119"/>
      <c r="I295" s="126">
        <f t="shared" si="116"/>
        <v>0</v>
      </c>
      <c r="J295" s="267"/>
      <c r="K295" s="119"/>
      <c r="L295" s="115">
        <f t="shared" si="117"/>
        <v>0</v>
      </c>
      <c r="M295" s="243"/>
      <c r="N295" s="119"/>
      <c r="O295" s="126">
        <f t="shared" si="118"/>
        <v>0</v>
      </c>
      <c r="P295" s="296"/>
      <c r="Q295" s="182"/>
    </row>
    <row r="296" spans="1:17" s="19" customFormat="1" ht="48.75" hidden="1" thickTop="1" x14ac:dyDescent="0.25">
      <c r="A296" s="116" t="s">
        <v>296</v>
      </c>
      <c r="B296" s="104" t="s">
        <v>297</v>
      </c>
      <c r="C296" s="207">
        <f t="shared" si="95"/>
        <v>0</v>
      </c>
      <c r="D296" s="268"/>
      <c r="E296" s="180"/>
      <c r="F296" s="175">
        <f t="shared" si="115"/>
        <v>0</v>
      </c>
      <c r="G296" s="234"/>
      <c r="H296" s="80"/>
      <c r="I296" s="123">
        <f t="shared" si="116"/>
        <v>0</v>
      </c>
      <c r="J296" s="248"/>
      <c r="K296" s="80"/>
      <c r="L296" s="175">
        <f t="shared" si="117"/>
        <v>0</v>
      </c>
      <c r="M296" s="234"/>
      <c r="N296" s="80"/>
      <c r="O296" s="123">
        <f t="shared" si="11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nVW9BOXJlf1VmTCanB2Ll/76P8rRhwVJIlMKvFncZRQeqRDRtKwWD9SZ7kXMGgcnD5uXfWWk4j8ru4fghgb8Lw==" saltValue="jY6FNKO3h4RHW+M8MInvaA==" spinCount="100000" sheet="1" objects="1" scenarios="1" formatCells="0" formatColumns="0" formatRows="0"/>
  <autoFilter ref="A18:P296">
    <filterColumn colId="2">
      <filters blank="1">
        <filter val="1 059"/>
        <filter val="1 101 870"/>
        <filter val="1 216 775"/>
        <filter val="1 229 575"/>
        <filter val="1 241 580"/>
        <filter val="1 260"/>
        <filter val="1 271"/>
        <filter val="1 284"/>
        <filter val="1 382"/>
        <filter val="1 462"/>
        <filter val="-1 462"/>
        <filter val="1 546"/>
        <filter val="1 584"/>
        <filter val="1 670"/>
        <filter val="1 890"/>
        <filter val="11"/>
        <filter val="11 718"/>
        <filter val="12 005"/>
        <filter val="121"/>
        <filter val="124"/>
        <filter val="127 705"/>
        <filter val="13 514"/>
        <filter val="13 655"/>
        <filter val="18 394"/>
        <filter val="2 022"/>
        <filter val="2 080"/>
        <filter val="2 648"/>
        <filter val="20 695"/>
        <filter val="208 240"/>
        <filter val="21 377"/>
        <filter val="23 343"/>
        <filter val="257 507"/>
        <filter val="277"/>
        <filter val="29 888"/>
        <filter val="290"/>
        <filter val="3 313"/>
        <filter val="3 318"/>
        <filter val="3 709"/>
        <filter val="316"/>
        <filter val="35 184"/>
        <filter val="359"/>
        <filter val="36"/>
        <filter val="4 138"/>
        <filter val="40 847"/>
        <filter val="414"/>
        <filter val="42 526"/>
        <filter val="42 555"/>
        <filter val="428"/>
        <filter val="438"/>
        <filter val="47"/>
        <filter val="484"/>
        <filter val="49 267"/>
        <filter val="499"/>
        <filter val="5 974"/>
        <filter val="58"/>
        <filter val="6 253"/>
        <filter val="68"/>
        <filter val="7 200"/>
        <filter val="7 429"/>
        <filter val="7 517"/>
        <filter val="71 900"/>
        <filter val="757 422"/>
        <filter val="768"/>
        <filter val="793"/>
        <filter val="8 460"/>
        <filter val="844 363"/>
        <filter val="85"/>
        <filter val="85 559"/>
        <filter val="86 723"/>
        <filter val="863"/>
        <filter val="976"/>
      </filters>
    </filterColumn>
  </autoFilter>
  <mergeCells count="32">
    <mergeCell ref="C6:P6"/>
    <mergeCell ref="C7:P7"/>
    <mergeCell ref="C8:P8"/>
    <mergeCell ref="C9:P9"/>
    <mergeCell ref="A1:O1"/>
    <mergeCell ref="A2:P2"/>
    <mergeCell ref="C3:P3"/>
    <mergeCell ref="C4:P4"/>
    <mergeCell ref="C5:P5"/>
    <mergeCell ref="C10:P10"/>
    <mergeCell ref="C11:P11"/>
    <mergeCell ref="C13:P13"/>
    <mergeCell ref="A15:A17"/>
    <mergeCell ref="B15:B17"/>
    <mergeCell ref="C15:O15"/>
    <mergeCell ref="C16:C17"/>
    <mergeCell ref="D16:D17"/>
    <mergeCell ref="E16:E17"/>
    <mergeCell ref="F16:F17"/>
    <mergeCell ref="C12:P12"/>
    <mergeCell ref="O16:O17"/>
    <mergeCell ref="P16:P17"/>
    <mergeCell ref="L16:L17"/>
    <mergeCell ref="M16:M17"/>
    <mergeCell ref="N16:N17"/>
    <mergeCell ref="A285:B285"/>
    <mergeCell ref="A286:B286"/>
    <mergeCell ref="I16:I17"/>
    <mergeCell ref="J16:J17"/>
    <mergeCell ref="K16:K17"/>
    <mergeCell ref="G16:G17"/>
    <mergeCell ref="H16:H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74.pielikums Jūrmalas pilsētas domes
2017.gada 9.jūnija saistošajiem noteikumiem Nr.21
(protokols Nr.10, 2.punkts)</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R2" sqref="R2"/>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1064</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786</v>
      </c>
      <c r="D3" s="1318"/>
      <c r="E3" s="1318"/>
      <c r="F3" s="1318"/>
      <c r="G3" s="1318"/>
      <c r="H3" s="1318"/>
      <c r="I3" s="1318"/>
      <c r="J3" s="1318"/>
      <c r="K3" s="1318"/>
      <c r="L3" s="1318"/>
      <c r="M3" s="1318"/>
      <c r="N3" s="1318"/>
      <c r="O3" s="1318"/>
      <c r="P3" s="1319"/>
      <c r="Q3" s="297"/>
    </row>
    <row r="4" spans="1:17" ht="12.75" customHeight="1" x14ac:dyDescent="0.25">
      <c r="A4" s="4" t="s">
        <v>1</v>
      </c>
      <c r="B4" s="5"/>
      <c r="C4" s="1318" t="s">
        <v>1063</v>
      </c>
      <c r="D4" s="1318"/>
      <c r="E4" s="1318"/>
      <c r="F4" s="1318"/>
      <c r="G4" s="1318"/>
      <c r="H4" s="1318"/>
      <c r="I4" s="1318"/>
      <c r="J4" s="1318"/>
      <c r="K4" s="1318"/>
      <c r="L4" s="1318"/>
      <c r="M4" s="1318"/>
      <c r="N4" s="1318"/>
      <c r="O4" s="1318"/>
      <c r="P4" s="1319"/>
      <c r="Q4" s="297"/>
    </row>
    <row r="5" spans="1:17" ht="12.75" customHeight="1" x14ac:dyDescent="0.25">
      <c r="A5" s="2" t="s">
        <v>2</v>
      </c>
      <c r="B5" s="3"/>
      <c r="C5" s="1293" t="s">
        <v>1062</v>
      </c>
      <c r="D5" s="1293"/>
      <c r="E5" s="1293"/>
      <c r="F5" s="1293"/>
      <c r="G5" s="1293"/>
      <c r="H5" s="1293"/>
      <c r="I5" s="1293"/>
      <c r="J5" s="1293"/>
      <c r="K5" s="1293"/>
      <c r="L5" s="1293"/>
      <c r="M5" s="1293"/>
      <c r="N5" s="1293"/>
      <c r="O5" s="1293"/>
      <c r="P5" s="1294"/>
      <c r="Q5" s="297"/>
    </row>
    <row r="6" spans="1:17" ht="12.75" customHeight="1" x14ac:dyDescent="0.25">
      <c r="A6" s="2" t="s">
        <v>3</v>
      </c>
      <c r="B6" s="3"/>
      <c r="C6" s="1293" t="s">
        <v>505</v>
      </c>
      <c r="D6" s="1293"/>
      <c r="E6" s="1293"/>
      <c r="F6" s="1293"/>
      <c r="G6" s="1293"/>
      <c r="H6" s="1293"/>
      <c r="I6" s="1293"/>
      <c r="J6" s="1293"/>
      <c r="K6" s="1293"/>
      <c r="L6" s="1293"/>
      <c r="M6" s="1293"/>
      <c r="N6" s="1293"/>
      <c r="O6" s="1293"/>
      <c r="P6" s="1294"/>
      <c r="Q6" s="297"/>
    </row>
    <row r="7" spans="1:17" ht="24.75" customHeight="1" x14ac:dyDescent="0.25">
      <c r="A7" s="2" t="s">
        <v>4</v>
      </c>
      <c r="B7" s="3"/>
      <c r="C7" s="1318" t="s">
        <v>514</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1061</v>
      </c>
      <c r="D9" s="1293"/>
      <c r="E9" s="1293"/>
      <c r="F9" s="1293"/>
      <c r="G9" s="1293"/>
      <c r="H9" s="1293"/>
      <c r="I9" s="1293"/>
      <c r="J9" s="1293"/>
      <c r="K9" s="1293"/>
      <c r="L9" s="1293"/>
      <c r="M9" s="1293"/>
      <c r="N9" s="1293"/>
      <c r="O9" s="1293"/>
      <c r="P9" s="1294"/>
      <c r="Q9" s="297"/>
    </row>
    <row r="10" spans="1:17" ht="12.75" customHeight="1" x14ac:dyDescent="0.25">
      <c r="A10" s="2"/>
      <c r="B10" s="3" t="s">
        <v>7</v>
      </c>
      <c r="C10" s="1293" t="s">
        <v>1060</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1059</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639298</v>
      </c>
      <c r="D20" s="128">
        <f>SUM(D21,D24,D25,D41,D42)</f>
        <v>299414</v>
      </c>
      <c r="E20" s="269">
        <f>SUM(E21,E24,E25,E41,E42)</f>
        <v>0</v>
      </c>
      <c r="F20" s="888">
        <f>SUM(F21,F24,F25,F41,F42)</f>
        <v>299414</v>
      </c>
      <c r="G20" s="210">
        <f>SUM(G21,G24,G42)</f>
        <v>328130</v>
      </c>
      <c r="H20" s="269">
        <f>SUM(H21,H24,H42)</f>
        <v>0</v>
      </c>
      <c r="I20" s="888">
        <f>SUM(I21,I24,I42)</f>
        <v>328130</v>
      </c>
      <c r="J20" s="128">
        <f>SUM(J21,J26,J42)</f>
        <v>11754</v>
      </c>
      <c r="K20" s="22">
        <f>SUM(K21,K26,K42)</f>
        <v>0</v>
      </c>
      <c r="L20" s="161">
        <f>SUM(L21,L26,L42)</f>
        <v>11754</v>
      </c>
      <c r="M20" s="210">
        <f>SUM(M21,M44)</f>
        <v>0</v>
      </c>
      <c r="N20" s="22">
        <f>SUM(N21,N44)</f>
        <v>0</v>
      </c>
      <c r="O20" s="269">
        <f>SUM(O21,O44)</f>
        <v>0</v>
      </c>
      <c r="P20" s="302"/>
      <c r="Q20" s="182"/>
    </row>
    <row r="21" spans="1:17" ht="12.75" thickTop="1" x14ac:dyDescent="0.25">
      <c r="A21" s="23"/>
      <c r="B21" s="24" t="s">
        <v>21</v>
      </c>
      <c r="C21" s="184">
        <f>SUM(F21,I21,L21,O21)</f>
        <v>2718</v>
      </c>
      <c r="D21" s="129">
        <f t="shared" ref="D21:O21" si="0">SUM(D22:D23)</f>
        <v>0</v>
      </c>
      <c r="E21" s="270">
        <f t="shared" si="0"/>
        <v>0</v>
      </c>
      <c r="F21" s="902">
        <f t="shared" si="0"/>
        <v>0</v>
      </c>
      <c r="G21" s="211">
        <f t="shared" si="0"/>
        <v>0</v>
      </c>
      <c r="H21" s="270">
        <f t="shared" si="0"/>
        <v>0</v>
      </c>
      <c r="I21" s="902">
        <f t="shared" si="0"/>
        <v>0</v>
      </c>
      <c r="J21" s="129">
        <f t="shared" si="0"/>
        <v>2718</v>
      </c>
      <c r="K21" s="25">
        <f t="shared" si="0"/>
        <v>0</v>
      </c>
      <c r="L21" s="162">
        <f t="shared" si="0"/>
        <v>2718</v>
      </c>
      <c r="M21" s="211">
        <f t="shared" si="0"/>
        <v>0</v>
      </c>
      <c r="N21" s="25">
        <f t="shared" si="0"/>
        <v>0</v>
      </c>
      <c r="O21" s="270">
        <f t="shared" si="0"/>
        <v>0</v>
      </c>
      <c r="P21" s="303"/>
      <c r="Q21" s="297"/>
    </row>
    <row r="22" spans="1:17"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x14ac:dyDescent="0.25">
      <c r="A23" s="29"/>
      <c r="B23" s="30" t="s">
        <v>23</v>
      </c>
      <c r="C23" s="186">
        <f>SUM(F23,I23,L23,O23)</f>
        <v>2718</v>
      </c>
      <c r="D23" s="246"/>
      <c r="E23" s="696"/>
      <c r="F23" s="904">
        <f>D23+E23</f>
        <v>0</v>
      </c>
      <c r="G23" s="213"/>
      <c r="H23" s="696"/>
      <c r="I23" s="904">
        <f>G23+H23</f>
        <v>0</v>
      </c>
      <c r="J23" s="246">
        <v>2718</v>
      </c>
      <c r="K23" s="31"/>
      <c r="L23" s="326">
        <f>J23+K23</f>
        <v>2718</v>
      </c>
      <c r="M23" s="213"/>
      <c r="N23" s="31"/>
      <c r="O23" s="146">
        <f>M23+N23</f>
        <v>0</v>
      </c>
      <c r="P23" s="368"/>
      <c r="Q23" s="297"/>
    </row>
    <row r="24" spans="1:17" s="19" customFormat="1" ht="24.75" thickBot="1" x14ac:dyDescent="0.3">
      <c r="A24" s="32">
        <v>19300</v>
      </c>
      <c r="B24" s="32" t="s">
        <v>24</v>
      </c>
      <c r="C24" s="187">
        <f>SUM(F24,I24)</f>
        <v>627544</v>
      </c>
      <c r="D24" s="247">
        <v>299414</v>
      </c>
      <c r="E24" s="697"/>
      <c r="F24" s="889">
        <f>D24+E24</f>
        <v>299414</v>
      </c>
      <c r="G24" s="214">
        <v>328130</v>
      </c>
      <c r="H24" s="697"/>
      <c r="I24" s="889">
        <f>G24+H24</f>
        <v>328130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thickTop="1" x14ac:dyDescent="0.25">
      <c r="A26" s="35">
        <v>21300</v>
      </c>
      <c r="B26" s="35" t="s">
        <v>27</v>
      </c>
      <c r="C26" s="188">
        <f t="shared" ref="C26:C40" si="1">SUM(L26)</f>
        <v>9036</v>
      </c>
      <c r="D26" s="249" t="s">
        <v>25</v>
      </c>
      <c r="E26" s="122" t="s">
        <v>25</v>
      </c>
      <c r="F26" s="890" t="s">
        <v>25</v>
      </c>
      <c r="G26" s="215" t="s">
        <v>25</v>
      </c>
      <c r="H26" s="122" t="s">
        <v>25</v>
      </c>
      <c r="I26" s="890" t="s">
        <v>25</v>
      </c>
      <c r="J26" s="130">
        <f>SUM(J27,J31,J33,J36)</f>
        <v>9036</v>
      </c>
      <c r="K26" s="38">
        <f>SUM(K27,K31,K33,K36)</f>
        <v>0</v>
      </c>
      <c r="L26" s="175">
        <f>SUM(L27,L31,L33,L36)</f>
        <v>9036</v>
      </c>
      <c r="M26" s="280" t="s">
        <v>25</v>
      </c>
      <c r="N26" s="122" t="s">
        <v>25</v>
      </c>
      <c r="O26" s="122" t="s">
        <v>25</v>
      </c>
      <c r="P26" s="304"/>
      <c r="Q26" s="182"/>
    </row>
    <row r="27" spans="1:17" s="19" customFormat="1" ht="24" hidden="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idden="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idden="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 hidden="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36" hidden="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 hidden="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x14ac:dyDescent="0.25">
      <c r="A33" s="39">
        <v>21380</v>
      </c>
      <c r="B33" s="35" t="s">
        <v>34</v>
      </c>
      <c r="C33" s="188">
        <f t="shared" si="1"/>
        <v>8844</v>
      </c>
      <c r="D33" s="249" t="s">
        <v>25</v>
      </c>
      <c r="E33" s="122" t="s">
        <v>25</v>
      </c>
      <c r="F33" s="890" t="s">
        <v>25</v>
      </c>
      <c r="G33" s="215" t="s">
        <v>25</v>
      </c>
      <c r="H33" s="122" t="s">
        <v>25</v>
      </c>
      <c r="I33" s="890" t="s">
        <v>25</v>
      </c>
      <c r="J33" s="130">
        <f>SUM(J34:J35)</f>
        <v>8844</v>
      </c>
      <c r="K33" s="38">
        <f>SUM(K34:K35)</f>
        <v>0</v>
      </c>
      <c r="L33" s="175">
        <f>SUM(L34:L35)</f>
        <v>8844</v>
      </c>
      <c r="M33" s="280" t="s">
        <v>25</v>
      </c>
      <c r="N33" s="122" t="s">
        <v>25</v>
      </c>
      <c r="O33" s="122" t="s">
        <v>25</v>
      </c>
      <c r="P33" s="304"/>
      <c r="Q33" s="182"/>
    </row>
    <row r="34" spans="1:17" x14ac:dyDescent="0.25">
      <c r="A34" s="27">
        <v>21381</v>
      </c>
      <c r="B34" s="40" t="s">
        <v>35</v>
      </c>
      <c r="C34" s="189">
        <f t="shared" si="1"/>
        <v>8844</v>
      </c>
      <c r="D34" s="250" t="s">
        <v>25</v>
      </c>
      <c r="E34" s="148" t="s">
        <v>25</v>
      </c>
      <c r="F34" s="934" t="s">
        <v>25</v>
      </c>
      <c r="G34" s="216" t="s">
        <v>25</v>
      </c>
      <c r="H34" s="148" t="s">
        <v>25</v>
      </c>
      <c r="I34" s="934" t="s">
        <v>25</v>
      </c>
      <c r="J34" s="564">
        <v>8844</v>
      </c>
      <c r="K34" s="320"/>
      <c r="L34" s="176">
        <f>J34+K34</f>
        <v>8844</v>
      </c>
      <c r="M34" s="281" t="s">
        <v>25</v>
      </c>
      <c r="N34" s="148" t="s">
        <v>25</v>
      </c>
      <c r="O34" s="148" t="s">
        <v>25</v>
      </c>
      <c r="P34" s="305"/>
      <c r="Q34" s="297"/>
    </row>
    <row r="35" spans="1:17" ht="24" hidden="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 x14ac:dyDescent="0.25">
      <c r="A36" s="39">
        <v>21390</v>
      </c>
      <c r="B36" s="35" t="s">
        <v>37</v>
      </c>
      <c r="C36" s="188">
        <f t="shared" si="1"/>
        <v>192</v>
      </c>
      <c r="D36" s="249" t="s">
        <v>25</v>
      </c>
      <c r="E36" s="122" t="s">
        <v>25</v>
      </c>
      <c r="F36" s="890" t="s">
        <v>25</v>
      </c>
      <c r="G36" s="215" t="s">
        <v>25</v>
      </c>
      <c r="H36" s="122" t="s">
        <v>25</v>
      </c>
      <c r="I36" s="890" t="s">
        <v>25</v>
      </c>
      <c r="J36" s="130">
        <f>SUM(J37:J40)</f>
        <v>192</v>
      </c>
      <c r="K36" s="38">
        <f>SUM(K37:K40)</f>
        <v>0</v>
      </c>
      <c r="L36" s="175">
        <f>SUM(L37:L40)</f>
        <v>192</v>
      </c>
      <c r="M36" s="280" t="s">
        <v>25</v>
      </c>
      <c r="N36" s="122" t="s">
        <v>25</v>
      </c>
      <c r="O36" s="122" t="s">
        <v>25</v>
      </c>
      <c r="P36" s="304"/>
      <c r="Q36" s="182"/>
    </row>
    <row r="37" spans="1:17" ht="24" hidden="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idden="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idden="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 x14ac:dyDescent="0.25">
      <c r="A40" s="30">
        <v>21399</v>
      </c>
      <c r="B40" s="43" t="s">
        <v>41</v>
      </c>
      <c r="C40" s="190">
        <f t="shared" si="1"/>
        <v>192</v>
      </c>
      <c r="D40" s="251" t="s">
        <v>25</v>
      </c>
      <c r="E40" s="149" t="s">
        <v>25</v>
      </c>
      <c r="F40" s="891" t="s">
        <v>25</v>
      </c>
      <c r="G40" s="217" t="s">
        <v>25</v>
      </c>
      <c r="H40" s="149" t="s">
        <v>25</v>
      </c>
      <c r="I40" s="891" t="s">
        <v>25</v>
      </c>
      <c r="J40" s="565">
        <v>192</v>
      </c>
      <c r="K40" s="321"/>
      <c r="L40" s="95">
        <f>J40+K40</f>
        <v>192</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hidden="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t="24"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 hidden="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 hidden="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639298</v>
      </c>
      <c r="D49" s="134">
        <f t="shared" ref="D49:O49" si="4">SUM(D50,D281)</f>
        <v>299414</v>
      </c>
      <c r="E49" s="117">
        <f t="shared" si="4"/>
        <v>0</v>
      </c>
      <c r="F49" s="894">
        <f t="shared" si="4"/>
        <v>299414</v>
      </c>
      <c r="G49" s="224">
        <f t="shared" si="4"/>
        <v>328130</v>
      </c>
      <c r="H49" s="117">
        <f t="shared" si="4"/>
        <v>0</v>
      </c>
      <c r="I49" s="894">
        <f t="shared" si="4"/>
        <v>328130</v>
      </c>
      <c r="J49" s="134">
        <f t="shared" si="4"/>
        <v>11754</v>
      </c>
      <c r="K49" s="64">
        <f t="shared" si="4"/>
        <v>0</v>
      </c>
      <c r="L49" s="169">
        <f t="shared" si="4"/>
        <v>11754</v>
      </c>
      <c r="M49" s="224">
        <f t="shared" si="4"/>
        <v>0</v>
      </c>
      <c r="N49" s="64">
        <f t="shared" si="4"/>
        <v>0</v>
      </c>
      <c r="O49" s="117">
        <f t="shared" si="4"/>
        <v>0</v>
      </c>
      <c r="P49" s="310"/>
      <c r="Q49" s="182"/>
    </row>
    <row r="50" spans="1:17" s="19" customFormat="1" ht="36.75" thickTop="1" x14ac:dyDescent="0.25">
      <c r="A50" s="65"/>
      <c r="B50" s="66" t="s">
        <v>50</v>
      </c>
      <c r="C50" s="198">
        <f t="shared" si="3"/>
        <v>639298</v>
      </c>
      <c r="D50" s="135">
        <f t="shared" ref="D50:O50" si="5">SUM(D51,D193)</f>
        <v>299414</v>
      </c>
      <c r="E50" s="274">
        <f t="shared" si="5"/>
        <v>0</v>
      </c>
      <c r="F50" s="895">
        <f t="shared" si="5"/>
        <v>299414</v>
      </c>
      <c r="G50" s="225">
        <f t="shared" si="5"/>
        <v>328130</v>
      </c>
      <c r="H50" s="274">
        <f t="shared" si="5"/>
        <v>0</v>
      </c>
      <c r="I50" s="895">
        <f t="shared" si="5"/>
        <v>328130</v>
      </c>
      <c r="J50" s="135">
        <f t="shared" si="5"/>
        <v>11754</v>
      </c>
      <c r="K50" s="67">
        <f t="shared" si="5"/>
        <v>0</v>
      </c>
      <c r="L50" s="170">
        <f t="shared" si="5"/>
        <v>11754</v>
      </c>
      <c r="M50" s="225">
        <f t="shared" si="5"/>
        <v>0</v>
      </c>
      <c r="N50" s="67">
        <f t="shared" si="5"/>
        <v>0</v>
      </c>
      <c r="O50" s="274">
        <f t="shared" si="5"/>
        <v>0</v>
      </c>
      <c r="P50" s="311"/>
      <c r="Q50" s="182"/>
    </row>
    <row r="51" spans="1:17" s="19" customFormat="1" ht="24" x14ac:dyDescent="0.25">
      <c r="A51" s="68"/>
      <c r="B51" s="16" t="s">
        <v>51</v>
      </c>
      <c r="C51" s="199">
        <f t="shared" si="3"/>
        <v>628833</v>
      </c>
      <c r="D51" s="136">
        <f t="shared" ref="D51:O51" si="6">SUM(D52,D74,D172,D186)</f>
        <v>290197</v>
      </c>
      <c r="E51" s="275">
        <f t="shared" si="6"/>
        <v>0</v>
      </c>
      <c r="F51" s="896">
        <f t="shared" si="6"/>
        <v>290197</v>
      </c>
      <c r="G51" s="226">
        <f t="shared" si="6"/>
        <v>326882</v>
      </c>
      <c r="H51" s="275">
        <f t="shared" si="6"/>
        <v>0</v>
      </c>
      <c r="I51" s="896">
        <f t="shared" si="6"/>
        <v>326882</v>
      </c>
      <c r="J51" s="136">
        <f t="shared" si="6"/>
        <v>11754</v>
      </c>
      <c r="K51" s="69">
        <f t="shared" si="6"/>
        <v>0</v>
      </c>
      <c r="L51" s="171">
        <f t="shared" si="6"/>
        <v>11754</v>
      </c>
      <c r="M51" s="226">
        <f t="shared" si="6"/>
        <v>0</v>
      </c>
      <c r="N51" s="69">
        <f t="shared" si="6"/>
        <v>0</v>
      </c>
      <c r="O51" s="275">
        <f t="shared" si="6"/>
        <v>0</v>
      </c>
      <c r="P51" s="312"/>
      <c r="Q51" s="182"/>
    </row>
    <row r="52" spans="1:17" s="19" customFormat="1" x14ac:dyDescent="0.25">
      <c r="A52" s="70">
        <v>1000</v>
      </c>
      <c r="B52" s="70" t="s">
        <v>52</v>
      </c>
      <c r="C52" s="200">
        <f t="shared" si="3"/>
        <v>534357</v>
      </c>
      <c r="D52" s="137">
        <f t="shared" ref="D52:O52" si="7">SUM(D53,D66)</f>
        <v>211975</v>
      </c>
      <c r="E52" s="125">
        <f t="shared" si="7"/>
        <v>0</v>
      </c>
      <c r="F52" s="897">
        <f t="shared" si="7"/>
        <v>211975</v>
      </c>
      <c r="G52" s="227">
        <f t="shared" si="7"/>
        <v>322382</v>
      </c>
      <c r="H52" s="125">
        <f t="shared" si="7"/>
        <v>0</v>
      </c>
      <c r="I52" s="897">
        <f t="shared" si="7"/>
        <v>322382</v>
      </c>
      <c r="J52" s="137">
        <f t="shared" si="7"/>
        <v>0</v>
      </c>
      <c r="K52" s="71">
        <f t="shared" si="7"/>
        <v>0</v>
      </c>
      <c r="L52" s="172">
        <f t="shared" si="7"/>
        <v>0</v>
      </c>
      <c r="M52" s="227">
        <f t="shared" si="7"/>
        <v>0</v>
      </c>
      <c r="N52" s="71">
        <f t="shared" si="7"/>
        <v>0</v>
      </c>
      <c r="O52" s="125">
        <f t="shared" si="7"/>
        <v>0</v>
      </c>
      <c r="P52" s="313"/>
      <c r="Q52" s="182"/>
    </row>
    <row r="53" spans="1:17" x14ac:dyDescent="0.25">
      <c r="A53" s="35">
        <v>1100</v>
      </c>
      <c r="B53" s="72" t="s">
        <v>53</v>
      </c>
      <c r="C53" s="188">
        <f t="shared" si="3"/>
        <v>405177</v>
      </c>
      <c r="D53" s="130">
        <f t="shared" ref="D53:O53" si="8">SUM(D54,D57,D65)</f>
        <v>147829</v>
      </c>
      <c r="E53" s="123">
        <f t="shared" si="8"/>
        <v>0</v>
      </c>
      <c r="F53" s="898">
        <f t="shared" si="8"/>
        <v>147829</v>
      </c>
      <c r="G53" s="228">
        <f t="shared" si="8"/>
        <v>257348</v>
      </c>
      <c r="H53" s="123">
        <f t="shared" si="8"/>
        <v>0</v>
      </c>
      <c r="I53" s="898">
        <f t="shared" si="8"/>
        <v>257348</v>
      </c>
      <c r="J53" s="130">
        <f t="shared" si="8"/>
        <v>0</v>
      </c>
      <c r="K53" s="38">
        <f t="shared" si="8"/>
        <v>0</v>
      </c>
      <c r="L53" s="175">
        <f t="shared" si="8"/>
        <v>0</v>
      </c>
      <c r="M53" s="228">
        <f t="shared" si="8"/>
        <v>0</v>
      </c>
      <c r="N53" s="38">
        <f t="shared" si="8"/>
        <v>0</v>
      </c>
      <c r="O53" s="123">
        <f t="shared" si="8"/>
        <v>0</v>
      </c>
      <c r="P53" s="314"/>
      <c r="Q53" s="297"/>
    </row>
    <row r="54" spans="1:17" x14ac:dyDescent="0.25">
      <c r="A54" s="73">
        <v>1110</v>
      </c>
      <c r="B54" s="58" t="s">
        <v>54</v>
      </c>
      <c r="C54" s="195">
        <f t="shared" si="3"/>
        <v>370066</v>
      </c>
      <c r="D54" s="86">
        <f t="shared" ref="D54:O54" si="9">SUM(D55:D56)</f>
        <v>124389</v>
      </c>
      <c r="E54" s="154">
        <f t="shared" si="9"/>
        <v>0</v>
      </c>
      <c r="F54" s="907">
        <f t="shared" si="9"/>
        <v>124389</v>
      </c>
      <c r="G54" s="229">
        <f t="shared" si="9"/>
        <v>245677</v>
      </c>
      <c r="H54" s="154">
        <f t="shared" si="9"/>
        <v>0</v>
      </c>
      <c r="I54" s="907">
        <f t="shared" si="9"/>
        <v>245677</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24" customHeight="1" x14ac:dyDescent="0.25">
      <c r="A56" s="30">
        <v>1119</v>
      </c>
      <c r="B56" s="43" t="s">
        <v>56</v>
      </c>
      <c r="C56" s="190">
        <f t="shared" si="3"/>
        <v>370066</v>
      </c>
      <c r="D56" s="264">
        <v>124389</v>
      </c>
      <c r="E56" s="705"/>
      <c r="F56" s="899">
        <f>D56+E56</f>
        <v>124389</v>
      </c>
      <c r="G56" s="230">
        <v>245677</v>
      </c>
      <c r="H56" s="705"/>
      <c r="I56" s="899">
        <f>G56+H56</f>
        <v>245677</v>
      </c>
      <c r="J56" s="264"/>
      <c r="K56" s="45"/>
      <c r="L56" s="95">
        <f>J56+K56</f>
        <v>0</v>
      </c>
      <c r="M56" s="230"/>
      <c r="N56" s="45"/>
      <c r="O56" s="91">
        <f>M56+N56</f>
        <v>0</v>
      </c>
      <c r="P56" s="291"/>
      <c r="Q56" s="297"/>
    </row>
    <row r="57" spans="1:17" ht="23.25" customHeight="1" x14ac:dyDescent="0.25">
      <c r="A57" s="75">
        <v>1140</v>
      </c>
      <c r="B57" s="43" t="s">
        <v>57</v>
      </c>
      <c r="C57" s="190">
        <f t="shared" si="3"/>
        <v>33736</v>
      </c>
      <c r="D57" s="132">
        <f t="shared" ref="D57:O57" si="10">SUM(D58:D64)</f>
        <v>22065</v>
      </c>
      <c r="E57" s="91">
        <f t="shared" si="10"/>
        <v>0</v>
      </c>
      <c r="F57" s="899">
        <f t="shared" si="10"/>
        <v>22065</v>
      </c>
      <c r="G57" s="231">
        <f t="shared" si="10"/>
        <v>11671</v>
      </c>
      <c r="H57" s="91">
        <f t="shared" si="10"/>
        <v>0</v>
      </c>
      <c r="I57" s="899">
        <f t="shared" si="10"/>
        <v>11671</v>
      </c>
      <c r="J57" s="132">
        <f t="shared" si="10"/>
        <v>0</v>
      </c>
      <c r="K57" s="76">
        <f t="shared" si="10"/>
        <v>0</v>
      </c>
      <c r="L57" s="95">
        <f t="shared" si="10"/>
        <v>0</v>
      </c>
      <c r="M57" s="231">
        <f t="shared" si="10"/>
        <v>0</v>
      </c>
      <c r="N57" s="76">
        <f t="shared" si="10"/>
        <v>0</v>
      </c>
      <c r="O57" s="91">
        <f t="shared" si="10"/>
        <v>0</v>
      </c>
      <c r="P57" s="291"/>
      <c r="Q57" s="297"/>
    </row>
    <row r="58" spans="1:17" x14ac:dyDescent="0.25">
      <c r="A58" s="30">
        <v>1141</v>
      </c>
      <c r="B58" s="43" t="s">
        <v>58</v>
      </c>
      <c r="C58" s="190">
        <f t="shared" si="3"/>
        <v>3709</v>
      </c>
      <c r="D58" s="264">
        <v>3709</v>
      </c>
      <c r="E58" s="705"/>
      <c r="F58" s="899">
        <f t="shared" ref="F58:F65" si="11">D58+E58</f>
        <v>3709</v>
      </c>
      <c r="G58" s="230"/>
      <c r="H58" s="705"/>
      <c r="I58" s="899">
        <f t="shared" ref="I58:I65" si="12">G58+H58</f>
        <v>0</v>
      </c>
      <c r="J58" s="264"/>
      <c r="K58" s="45"/>
      <c r="L58" s="95">
        <f t="shared" ref="L58:L65" si="13">J58+K58</f>
        <v>0</v>
      </c>
      <c r="M58" s="230"/>
      <c r="N58" s="45"/>
      <c r="O58" s="91">
        <f t="shared" ref="O58:O65" si="14">M58+N58</f>
        <v>0</v>
      </c>
      <c r="P58" s="291"/>
      <c r="Q58" s="297"/>
    </row>
    <row r="59" spans="1:17" ht="24.75" customHeight="1" x14ac:dyDescent="0.25">
      <c r="A59" s="30">
        <v>1142</v>
      </c>
      <c r="B59" s="43" t="s">
        <v>59</v>
      </c>
      <c r="C59" s="190">
        <f t="shared" si="3"/>
        <v>976</v>
      </c>
      <c r="D59" s="264">
        <v>976</v>
      </c>
      <c r="E59" s="705"/>
      <c r="F59" s="899">
        <f t="shared" si="11"/>
        <v>976</v>
      </c>
      <c r="G59" s="230"/>
      <c r="H59" s="705"/>
      <c r="I59" s="899">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x14ac:dyDescent="0.25">
      <c r="A62" s="30">
        <v>1147</v>
      </c>
      <c r="B62" s="43" t="s">
        <v>62</v>
      </c>
      <c r="C62" s="190">
        <f t="shared" si="3"/>
        <v>4084</v>
      </c>
      <c r="D62" s="264">
        <v>2061</v>
      </c>
      <c r="E62" s="705"/>
      <c r="F62" s="899">
        <f t="shared" si="11"/>
        <v>2061</v>
      </c>
      <c r="G62" s="230">
        <v>2023</v>
      </c>
      <c r="H62" s="705"/>
      <c r="I62" s="899">
        <f t="shared" si="12"/>
        <v>2023</v>
      </c>
      <c r="J62" s="264"/>
      <c r="K62" s="45"/>
      <c r="L62" s="95">
        <f t="shared" si="13"/>
        <v>0</v>
      </c>
      <c r="M62" s="230"/>
      <c r="N62" s="45"/>
      <c r="O62" s="91">
        <f t="shared" si="14"/>
        <v>0</v>
      </c>
      <c r="P62" s="291"/>
      <c r="Q62" s="297"/>
    </row>
    <row r="63" spans="1:17" x14ac:dyDescent="0.25">
      <c r="A63" s="30">
        <v>1148</v>
      </c>
      <c r="B63" s="43" t="s">
        <v>63</v>
      </c>
      <c r="C63" s="190">
        <f t="shared" si="3"/>
        <v>15319</v>
      </c>
      <c r="D63" s="264">
        <v>15319</v>
      </c>
      <c r="E63" s="705"/>
      <c r="F63" s="899">
        <f t="shared" si="11"/>
        <v>15319</v>
      </c>
      <c r="G63" s="230"/>
      <c r="H63" s="705"/>
      <c r="I63" s="899">
        <f t="shared" si="12"/>
        <v>0</v>
      </c>
      <c r="J63" s="264"/>
      <c r="K63" s="45"/>
      <c r="L63" s="95">
        <f t="shared" si="13"/>
        <v>0</v>
      </c>
      <c r="M63" s="230"/>
      <c r="N63" s="45"/>
      <c r="O63" s="91">
        <f t="shared" si="14"/>
        <v>0</v>
      </c>
      <c r="P63" s="291"/>
      <c r="Q63" s="297"/>
    </row>
    <row r="64" spans="1:17" ht="36" x14ac:dyDescent="0.25">
      <c r="A64" s="30">
        <v>1149</v>
      </c>
      <c r="B64" s="43" t="s">
        <v>64</v>
      </c>
      <c r="C64" s="190">
        <f t="shared" si="3"/>
        <v>9648</v>
      </c>
      <c r="D64" s="264"/>
      <c r="E64" s="705"/>
      <c r="F64" s="899">
        <f t="shared" si="11"/>
        <v>0</v>
      </c>
      <c r="G64" s="230">
        <v>9648</v>
      </c>
      <c r="H64" s="705"/>
      <c r="I64" s="899">
        <f t="shared" si="12"/>
        <v>9648</v>
      </c>
      <c r="J64" s="264"/>
      <c r="K64" s="45"/>
      <c r="L64" s="95">
        <f t="shared" si="13"/>
        <v>0</v>
      </c>
      <c r="M64" s="230"/>
      <c r="N64" s="45"/>
      <c r="O64" s="91">
        <f t="shared" si="14"/>
        <v>0</v>
      </c>
      <c r="P64" s="291"/>
      <c r="Q64" s="297"/>
    </row>
    <row r="65" spans="1:17" ht="36" x14ac:dyDescent="0.25">
      <c r="A65" s="73">
        <v>1150</v>
      </c>
      <c r="B65" s="58" t="s">
        <v>65</v>
      </c>
      <c r="C65" s="195">
        <f t="shared" si="3"/>
        <v>1375</v>
      </c>
      <c r="D65" s="261">
        <v>1375</v>
      </c>
      <c r="E65" s="707"/>
      <c r="F65" s="907">
        <f t="shared" si="11"/>
        <v>1375</v>
      </c>
      <c r="G65" s="232"/>
      <c r="H65" s="707"/>
      <c r="I65" s="907">
        <f t="shared" si="12"/>
        <v>0</v>
      </c>
      <c r="J65" s="261"/>
      <c r="K65" s="77"/>
      <c r="L65" s="174">
        <f t="shared" si="13"/>
        <v>0</v>
      </c>
      <c r="M65" s="232"/>
      <c r="N65" s="77"/>
      <c r="O65" s="154">
        <f t="shared" si="14"/>
        <v>0</v>
      </c>
      <c r="P65" s="292"/>
      <c r="Q65" s="297"/>
    </row>
    <row r="66" spans="1:17" ht="36" x14ac:dyDescent="0.25">
      <c r="A66" s="35">
        <v>1200</v>
      </c>
      <c r="B66" s="72" t="s">
        <v>66</v>
      </c>
      <c r="C66" s="188">
        <f t="shared" si="3"/>
        <v>129180</v>
      </c>
      <c r="D66" s="130">
        <f t="shared" ref="D66:O66" si="15">SUM(D67:D68)</f>
        <v>64146</v>
      </c>
      <c r="E66" s="123">
        <f t="shared" si="15"/>
        <v>0</v>
      </c>
      <c r="F66" s="898">
        <f t="shared" si="15"/>
        <v>64146</v>
      </c>
      <c r="G66" s="228">
        <f t="shared" si="15"/>
        <v>65034</v>
      </c>
      <c r="H66" s="123">
        <f t="shared" si="15"/>
        <v>0</v>
      </c>
      <c r="I66" s="898">
        <f t="shared" si="15"/>
        <v>65034</v>
      </c>
      <c r="J66" s="130">
        <f t="shared" si="15"/>
        <v>0</v>
      </c>
      <c r="K66" s="38">
        <f t="shared" si="15"/>
        <v>0</v>
      </c>
      <c r="L66" s="175">
        <f t="shared" si="15"/>
        <v>0</v>
      </c>
      <c r="M66" s="228">
        <f t="shared" si="15"/>
        <v>0</v>
      </c>
      <c r="N66" s="38">
        <f t="shared" si="15"/>
        <v>0</v>
      </c>
      <c r="O66" s="123">
        <f t="shared" si="15"/>
        <v>0</v>
      </c>
      <c r="P66" s="293"/>
      <c r="Q66" s="297"/>
    </row>
    <row r="67" spans="1:17" ht="24" x14ac:dyDescent="0.25">
      <c r="A67" s="1203">
        <v>1210</v>
      </c>
      <c r="B67" s="40" t="s">
        <v>67</v>
      </c>
      <c r="C67" s="189">
        <f t="shared" si="3"/>
        <v>99996</v>
      </c>
      <c r="D67" s="263">
        <v>38462</v>
      </c>
      <c r="E67" s="703"/>
      <c r="F67" s="900">
        <f>D67+E67</f>
        <v>38462</v>
      </c>
      <c r="G67" s="220">
        <v>61534</v>
      </c>
      <c r="H67" s="703"/>
      <c r="I67" s="900">
        <f>G67+H67</f>
        <v>61534</v>
      </c>
      <c r="J67" s="263"/>
      <c r="K67" s="42"/>
      <c r="L67" s="176">
        <f>J67+K67</f>
        <v>0</v>
      </c>
      <c r="M67" s="220"/>
      <c r="N67" s="42"/>
      <c r="O67" s="90">
        <f>M67+N67</f>
        <v>0</v>
      </c>
      <c r="P67" s="290"/>
      <c r="Q67" s="297"/>
    </row>
    <row r="68" spans="1:17" ht="24" x14ac:dyDescent="0.25">
      <c r="A68" s="75">
        <v>1220</v>
      </c>
      <c r="B68" s="43" t="s">
        <v>68</v>
      </c>
      <c r="C68" s="190">
        <f t="shared" si="3"/>
        <v>29184</v>
      </c>
      <c r="D68" s="132">
        <f t="shared" ref="D68:O68" si="16">SUM(D69:D73)</f>
        <v>25684</v>
      </c>
      <c r="E68" s="91">
        <f t="shared" si="16"/>
        <v>0</v>
      </c>
      <c r="F68" s="899">
        <f t="shared" si="16"/>
        <v>25684</v>
      </c>
      <c r="G68" s="231">
        <f t="shared" si="16"/>
        <v>3500</v>
      </c>
      <c r="H68" s="91">
        <f t="shared" si="16"/>
        <v>0</v>
      </c>
      <c r="I68" s="899">
        <f t="shared" si="16"/>
        <v>3500</v>
      </c>
      <c r="J68" s="132">
        <f t="shared" si="16"/>
        <v>0</v>
      </c>
      <c r="K68" s="76">
        <f t="shared" si="16"/>
        <v>0</v>
      </c>
      <c r="L68" s="95">
        <f t="shared" si="16"/>
        <v>0</v>
      </c>
      <c r="M68" s="231">
        <f t="shared" si="16"/>
        <v>0</v>
      </c>
      <c r="N68" s="76">
        <f t="shared" si="16"/>
        <v>0</v>
      </c>
      <c r="O68" s="91">
        <f t="shared" si="16"/>
        <v>0</v>
      </c>
      <c r="P68" s="291"/>
      <c r="Q68" s="297"/>
    </row>
    <row r="69" spans="1:17" ht="60" x14ac:dyDescent="0.25">
      <c r="A69" s="30">
        <v>1221</v>
      </c>
      <c r="B69" s="43" t="s">
        <v>69</v>
      </c>
      <c r="C69" s="190">
        <f t="shared" si="3"/>
        <v>18702</v>
      </c>
      <c r="D69" s="264">
        <v>15202</v>
      </c>
      <c r="E69" s="705"/>
      <c r="F69" s="899">
        <f>D69+E69</f>
        <v>15202</v>
      </c>
      <c r="G69" s="230">
        <v>3500</v>
      </c>
      <c r="H69" s="705"/>
      <c r="I69" s="899">
        <f>G69+H69</f>
        <v>3500</v>
      </c>
      <c r="J69" s="264"/>
      <c r="K69" s="45"/>
      <c r="L69" s="95">
        <f>J69+K69</f>
        <v>0</v>
      </c>
      <c r="M69" s="230"/>
      <c r="N69" s="45"/>
      <c r="O69" s="91">
        <f>M69+N69</f>
        <v>0</v>
      </c>
      <c r="P69" s="291"/>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x14ac:dyDescent="0.25">
      <c r="A72" s="30">
        <v>1227</v>
      </c>
      <c r="B72" s="43" t="s">
        <v>72</v>
      </c>
      <c r="C72" s="190">
        <f t="shared" si="3"/>
        <v>10054</v>
      </c>
      <c r="D72" s="264">
        <v>10054</v>
      </c>
      <c r="E72" s="705"/>
      <c r="F72" s="899">
        <f>D72+E72</f>
        <v>10054</v>
      </c>
      <c r="G72" s="230"/>
      <c r="H72" s="705"/>
      <c r="I72" s="899">
        <f>G72+H72</f>
        <v>0</v>
      </c>
      <c r="J72" s="264"/>
      <c r="K72" s="45"/>
      <c r="L72" s="95">
        <f>J72+K72</f>
        <v>0</v>
      </c>
      <c r="M72" s="230"/>
      <c r="N72" s="45"/>
      <c r="O72" s="91">
        <f>M72+N72</f>
        <v>0</v>
      </c>
      <c r="P72" s="291"/>
      <c r="Q72" s="297"/>
    </row>
    <row r="73" spans="1:17" ht="60" x14ac:dyDescent="0.25">
      <c r="A73" s="30">
        <v>1228</v>
      </c>
      <c r="B73" s="43" t="s">
        <v>73</v>
      </c>
      <c r="C73" s="190">
        <f t="shared" si="3"/>
        <v>428</v>
      </c>
      <c r="D73" s="264">
        <v>428</v>
      </c>
      <c r="E73" s="705"/>
      <c r="F73" s="899">
        <f>D73+E73</f>
        <v>428</v>
      </c>
      <c r="G73" s="230"/>
      <c r="H73" s="705"/>
      <c r="I73" s="899">
        <f>G73+H73</f>
        <v>0</v>
      </c>
      <c r="J73" s="264"/>
      <c r="K73" s="45"/>
      <c r="L73" s="95">
        <f>J73+K73</f>
        <v>0</v>
      </c>
      <c r="M73" s="230"/>
      <c r="N73" s="45"/>
      <c r="O73" s="91">
        <f>M73+N73</f>
        <v>0</v>
      </c>
      <c r="P73" s="291"/>
      <c r="Q73" s="297"/>
    </row>
    <row r="74" spans="1:17" x14ac:dyDescent="0.25">
      <c r="A74" s="70">
        <v>2000</v>
      </c>
      <c r="B74" s="70" t="s">
        <v>74</v>
      </c>
      <c r="C74" s="200">
        <f t="shared" si="3"/>
        <v>94476</v>
      </c>
      <c r="D74" s="137">
        <f t="shared" ref="D74:O74" si="17">SUM(D75,D82,D129,D163,D164,D171)</f>
        <v>78222</v>
      </c>
      <c r="E74" s="125">
        <f t="shared" si="17"/>
        <v>0</v>
      </c>
      <c r="F74" s="897">
        <f t="shared" si="17"/>
        <v>78222</v>
      </c>
      <c r="G74" s="227">
        <f t="shared" si="17"/>
        <v>4500</v>
      </c>
      <c r="H74" s="125">
        <f t="shared" si="17"/>
        <v>0</v>
      </c>
      <c r="I74" s="897">
        <f t="shared" si="17"/>
        <v>4500</v>
      </c>
      <c r="J74" s="137">
        <f t="shared" si="17"/>
        <v>11754</v>
      </c>
      <c r="K74" s="71">
        <f t="shared" si="17"/>
        <v>0</v>
      </c>
      <c r="L74" s="172">
        <f t="shared" si="17"/>
        <v>11754</v>
      </c>
      <c r="M74" s="227">
        <f t="shared" si="17"/>
        <v>0</v>
      </c>
      <c r="N74" s="71">
        <f t="shared" si="17"/>
        <v>0</v>
      </c>
      <c r="O74" s="125">
        <f t="shared" si="17"/>
        <v>0</v>
      </c>
      <c r="P74" s="313"/>
      <c r="Q74" s="297"/>
    </row>
    <row r="75" spans="1:17" ht="24" x14ac:dyDescent="0.25">
      <c r="A75" s="35">
        <v>2100</v>
      </c>
      <c r="B75" s="72" t="s">
        <v>75</v>
      </c>
      <c r="C75" s="188">
        <f t="shared" si="3"/>
        <v>124</v>
      </c>
      <c r="D75" s="130">
        <f t="shared" ref="D75:O75" si="18">SUM(D76,D79)</f>
        <v>124</v>
      </c>
      <c r="E75" s="123">
        <f t="shared" si="18"/>
        <v>0</v>
      </c>
      <c r="F75" s="898">
        <f t="shared" si="18"/>
        <v>124</v>
      </c>
      <c r="G75" s="228">
        <f t="shared" si="18"/>
        <v>0</v>
      </c>
      <c r="H75" s="123">
        <f t="shared" si="18"/>
        <v>0</v>
      </c>
      <c r="I75" s="898">
        <f t="shared" si="18"/>
        <v>0</v>
      </c>
      <c r="J75" s="130">
        <f t="shared" si="18"/>
        <v>0</v>
      </c>
      <c r="K75" s="38">
        <f t="shared" si="18"/>
        <v>0</v>
      </c>
      <c r="L75" s="175">
        <f t="shared" si="18"/>
        <v>0</v>
      </c>
      <c r="M75" s="228">
        <f t="shared" si="18"/>
        <v>0</v>
      </c>
      <c r="N75" s="38">
        <f t="shared" si="18"/>
        <v>0</v>
      </c>
      <c r="O75" s="123">
        <f t="shared" si="18"/>
        <v>0</v>
      </c>
      <c r="P75" s="293"/>
      <c r="Q75" s="297"/>
    </row>
    <row r="76" spans="1:17" ht="24" x14ac:dyDescent="0.25">
      <c r="A76" s="1203">
        <v>2110</v>
      </c>
      <c r="B76" s="40" t="s">
        <v>76</v>
      </c>
      <c r="C76" s="189">
        <f t="shared" si="3"/>
        <v>124</v>
      </c>
      <c r="D76" s="131">
        <f t="shared" ref="D76:O76" si="19">SUM(D77:D78)</f>
        <v>124</v>
      </c>
      <c r="E76" s="90">
        <f t="shared" si="19"/>
        <v>0</v>
      </c>
      <c r="F76" s="900">
        <f t="shared" si="19"/>
        <v>124</v>
      </c>
      <c r="G76" s="233">
        <f t="shared" si="19"/>
        <v>0</v>
      </c>
      <c r="H76" s="90">
        <f t="shared" si="19"/>
        <v>0</v>
      </c>
      <c r="I76" s="90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x14ac:dyDescent="0.25">
      <c r="A78" s="30">
        <v>2112</v>
      </c>
      <c r="B78" s="43" t="s">
        <v>78</v>
      </c>
      <c r="C78" s="190">
        <f t="shared" si="3"/>
        <v>124</v>
      </c>
      <c r="D78" s="264">
        <v>124</v>
      </c>
      <c r="E78" s="705"/>
      <c r="F78" s="899">
        <f>D78+E78</f>
        <v>124</v>
      </c>
      <c r="G78" s="230"/>
      <c r="H78" s="705"/>
      <c r="I78" s="899">
        <f>G78+H78</f>
        <v>0</v>
      </c>
      <c r="J78" s="264"/>
      <c r="K78" s="45"/>
      <c r="L78" s="95">
        <f>J78+K78</f>
        <v>0</v>
      </c>
      <c r="M78" s="230"/>
      <c r="N78" s="45"/>
      <c r="O78" s="91">
        <f>M78+N78</f>
        <v>0</v>
      </c>
      <c r="P78" s="291"/>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c r="E80" s="45"/>
      <c r="F80" s="95">
        <f>D80+E80</f>
        <v>0</v>
      </c>
      <c r="G80" s="230"/>
      <c r="H80" s="45"/>
      <c r="I80" s="91">
        <f>G80+H80</f>
        <v>0</v>
      </c>
      <c r="J80" s="264"/>
      <c r="K80" s="45"/>
      <c r="L80" s="95">
        <f>J80+K80</f>
        <v>0</v>
      </c>
      <c r="M80" s="230"/>
      <c r="N80" s="45"/>
      <c r="O80" s="91">
        <f>M80+N80</f>
        <v>0</v>
      </c>
      <c r="P80" s="291"/>
      <c r="Q80" s="297"/>
    </row>
    <row r="81" spans="1:17" ht="24" hidden="1" x14ac:dyDescent="0.25">
      <c r="A81" s="30">
        <v>2122</v>
      </c>
      <c r="B81" s="43" t="s">
        <v>78</v>
      </c>
      <c r="C81" s="190">
        <f t="shared" si="3"/>
        <v>0</v>
      </c>
      <c r="D81" s="264"/>
      <c r="E81" s="45"/>
      <c r="F81" s="95">
        <f>D81+E81</f>
        <v>0</v>
      </c>
      <c r="G81" s="230"/>
      <c r="H81" s="45"/>
      <c r="I81" s="91">
        <f>G81+H81</f>
        <v>0</v>
      </c>
      <c r="J81" s="264"/>
      <c r="K81" s="45"/>
      <c r="L81" s="95">
        <f>J81+K81</f>
        <v>0</v>
      </c>
      <c r="M81" s="230"/>
      <c r="N81" s="45"/>
      <c r="O81" s="91">
        <f>M81+N81</f>
        <v>0</v>
      </c>
      <c r="P81" s="291"/>
      <c r="Q81" s="297"/>
    </row>
    <row r="82" spans="1:17" x14ac:dyDescent="0.25">
      <c r="A82" s="35">
        <v>2200</v>
      </c>
      <c r="B82" s="72" t="s">
        <v>80</v>
      </c>
      <c r="C82" s="188">
        <f t="shared" si="3"/>
        <v>68483</v>
      </c>
      <c r="D82" s="130">
        <f t="shared" ref="D82:O82" si="21">SUM(D83,D88,D94,D102,D111,D115,D121,D127)</f>
        <v>62456</v>
      </c>
      <c r="E82" s="123">
        <f t="shared" si="21"/>
        <v>-2000</v>
      </c>
      <c r="F82" s="898">
        <f t="shared" si="21"/>
        <v>60456</v>
      </c>
      <c r="G82" s="228">
        <f t="shared" si="21"/>
        <v>0</v>
      </c>
      <c r="H82" s="123">
        <f t="shared" si="21"/>
        <v>0</v>
      </c>
      <c r="I82" s="898">
        <f t="shared" si="21"/>
        <v>0</v>
      </c>
      <c r="J82" s="130">
        <f t="shared" si="21"/>
        <v>8027</v>
      </c>
      <c r="K82" s="38">
        <f t="shared" si="21"/>
        <v>0</v>
      </c>
      <c r="L82" s="175">
        <f t="shared" si="21"/>
        <v>8027</v>
      </c>
      <c r="M82" s="228">
        <f t="shared" si="21"/>
        <v>0</v>
      </c>
      <c r="N82" s="38">
        <f t="shared" si="21"/>
        <v>0</v>
      </c>
      <c r="O82" s="123">
        <f t="shared" si="21"/>
        <v>0</v>
      </c>
      <c r="P82" s="315"/>
      <c r="Q82" s="297"/>
    </row>
    <row r="83" spans="1:17" ht="24" x14ac:dyDescent="0.25">
      <c r="A83" s="73">
        <v>2210</v>
      </c>
      <c r="B83" s="58" t="s">
        <v>81</v>
      </c>
      <c r="C83" s="195">
        <f t="shared" si="3"/>
        <v>1947</v>
      </c>
      <c r="D83" s="86">
        <f t="shared" ref="D83:O83" si="22">SUM(D84:D87)</f>
        <v>1947</v>
      </c>
      <c r="E83" s="154">
        <f t="shared" si="22"/>
        <v>0</v>
      </c>
      <c r="F83" s="907">
        <f t="shared" si="22"/>
        <v>1947</v>
      </c>
      <c r="G83" s="229">
        <f t="shared" si="22"/>
        <v>0</v>
      </c>
      <c r="H83" s="154">
        <f t="shared" si="22"/>
        <v>0</v>
      </c>
      <c r="I83" s="907">
        <f t="shared" si="22"/>
        <v>0</v>
      </c>
      <c r="J83" s="86">
        <f t="shared" si="22"/>
        <v>0</v>
      </c>
      <c r="K83" s="74">
        <f t="shared" si="22"/>
        <v>0</v>
      </c>
      <c r="L83" s="174">
        <f t="shared" si="22"/>
        <v>0</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x14ac:dyDescent="0.25">
      <c r="A85" s="30">
        <v>2212</v>
      </c>
      <c r="B85" s="43" t="s">
        <v>83</v>
      </c>
      <c r="C85" s="190">
        <f t="shared" si="3"/>
        <v>1487</v>
      </c>
      <c r="D85" s="264">
        <v>1487</v>
      </c>
      <c r="E85" s="705"/>
      <c r="F85" s="899">
        <f>D85+E85</f>
        <v>1487</v>
      </c>
      <c r="G85" s="230"/>
      <c r="H85" s="705"/>
      <c r="I85" s="899">
        <f>G85+H85</f>
        <v>0</v>
      </c>
      <c r="J85" s="264"/>
      <c r="K85" s="45"/>
      <c r="L85" s="95">
        <f>J85+K85</f>
        <v>0</v>
      </c>
      <c r="M85" s="230"/>
      <c r="N85" s="45"/>
      <c r="O85" s="91">
        <f>M85+N85</f>
        <v>0</v>
      </c>
      <c r="P85" s="291"/>
      <c r="Q85" s="297"/>
    </row>
    <row r="86" spans="1:17" ht="24" x14ac:dyDescent="0.25">
      <c r="A86" s="30">
        <v>2214</v>
      </c>
      <c r="B86" s="43" t="s">
        <v>84</v>
      </c>
      <c r="C86" s="190">
        <f t="shared" si="3"/>
        <v>360</v>
      </c>
      <c r="D86" s="264">
        <v>360</v>
      </c>
      <c r="E86" s="705"/>
      <c r="F86" s="899">
        <f>D86+E86</f>
        <v>360</v>
      </c>
      <c r="G86" s="230"/>
      <c r="H86" s="705"/>
      <c r="I86" s="899">
        <f>G86+H86</f>
        <v>0</v>
      </c>
      <c r="J86" s="264"/>
      <c r="K86" s="45"/>
      <c r="L86" s="95">
        <f>J86+K86</f>
        <v>0</v>
      </c>
      <c r="M86" s="230"/>
      <c r="N86" s="45"/>
      <c r="O86" s="91">
        <f>M86+N86</f>
        <v>0</v>
      </c>
      <c r="P86" s="333"/>
      <c r="Q86" s="297"/>
    </row>
    <row r="87" spans="1:17" x14ac:dyDescent="0.25">
      <c r="A87" s="30">
        <v>2219</v>
      </c>
      <c r="B87" s="43" t="s">
        <v>85</v>
      </c>
      <c r="C87" s="190">
        <f t="shared" si="3"/>
        <v>100</v>
      </c>
      <c r="D87" s="264">
        <v>100</v>
      </c>
      <c r="E87" s="705"/>
      <c r="F87" s="899">
        <f>D87+E87</f>
        <v>100</v>
      </c>
      <c r="G87" s="230"/>
      <c r="H87" s="705"/>
      <c r="I87" s="899">
        <f>G87+H87</f>
        <v>0</v>
      </c>
      <c r="J87" s="264"/>
      <c r="K87" s="45"/>
      <c r="L87" s="95">
        <f>J87+K87</f>
        <v>0</v>
      </c>
      <c r="M87" s="230"/>
      <c r="N87" s="45"/>
      <c r="O87" s="91">
        <f>M87+N87</f>
        <v>0</v>
      </c>
      <c r="P87" s="291"/>
      <c r="Q87" s="297"/>
    </row>
    <row r="88" spans="1:17" ht="24" x14ac:dyDescent="0.25">
      <c r="A88" s="75">
        <v>2220</v>
      </c>
      <c r="B88" s="43" t="s">
        <v>86</v>
      </c>
      <c r="C88" s="190">
        <f t="shared" si="3"/>
        <v>51641</v>
      </c>
      <c r="D88" s="132">
        <f t="shared" ref="D88:O88" si="23">SUM(D89:D93)</f>
        <v>46289</v>
      </c>
      <c r="E88" s="91">
        <f t="shared" si="23"/>
        <v>0</v>
      </c>
      <c r="F88" s="899">
        <f t="shared" si="23"/>
        <v>46289</v>
      </c>
      <c r="G88" s="231">
        <f t="shared" si="23"/>
        <v>0</v>
      </c>
      <c r="H88" s="91">
        <f t="shared" si="23"/>
        <v>0</v>
      </c>
      <c r="I88" s="899">
        <f t="shared" si="23"/>
        <v>0</v>
      </c>
      <c r="J88" s="132">
        <f t="shared" si="23"/>
        <v>5352</v>
      </c>
      <c r="K88" s="76">
        <f t="shared" si="23"/>
        <v>0</v>
      </c>
      <c r="L88" s="95">
        <f t="shared" si="23"/>
        <v>5352</v>
      </c>
      <c r="M88" s="231">
        <f t="shared" si="23"/>
        <v>0</v>
      </c>
      <c r="N88" s="76">
        <f t="shared" si="23"/>
        <v>0</v>
      </c>
      <c r="O88" s="91">
        <f t="shared" si="23"/>
        <v>0</v>
      </c>
      <c r="P88" s="291"/>
      <c r="Q88" s="297"/>
    </row>
    <row r="89" spans="1:17" ht="24" x14ac:dyDescent="0.25">
      <c r="A89" s="30">
        <v>2221</v>
      </c>
      <c r="B89" s="43" t="s">
        <v>305</v>
      </c>
      <c r="C89" s="190">
        <f t="shared" si="3"/>
        <v>29562</v>
      </c>
      <c r="D89" s="264">
        <v>28858</v>
      </c>
      <c r="E89" s="705"/>
      <c r="F89" s="899">
        <f>D89+E89</f>
        <v>28858</v>
      </c>
      <c r="G89" s="230"/>
      <c r="H89" s="705"/>
      <c r="I89" s="899">
        <f>G89+H89</f>
        <v>0</v>
      </c>
      <c r="J89" s="264">
        <v>704</v>
      </c>
      <c r="K89" s="45"/>
      <c r="L89" s="95">
        <f>J89+K89</f>
        <v>704</v>
      </c>
      <c r="M89" s="230"/>
      <c r="N89" s="45"/>
      <c r="O89" s="91">
        <f>M89+N89</f>
        <v>0</v>
      </c>
      <c r="P89" s="291"/>
      <c r="Q89" s="297"/>
    </row>
    <row r="90" spans="1:17" x14ac:dyDescent="0.25">
      <c r="A90" s="30">
        <v>2222</v>
      </c>
      <c r="B90" s="43" t="s">
        <v>87</v>
      </c>
      <c r="C90" s="190">
        <f t="shared" si="3"/>
        <v>2693</v>
      </c>
      <c r="D90" s="264">
        <v>525</v>
      </c>
      <c r="E90" s="705"/>
      <c r="F90" s="899">
        <f>D90+E90</f>
        <v>525</v>
      </c>
      <c r="G90" s="230"/>
      <c r="H90" s="705"/>
      <c r="I90" s="899">
        <f>G90+H90</f>
        <v>0</v>
      </c>
      <c r="J90" s="264">
        <v>2168</v>
      </c>
      <c r="K90" s="45"/>
      <c r="L90" s="95">
        <f>J90+K90</f>
        <v>2168</v>
      </c>
      <c r="M90" s="230"/>
      <c r="N90" s="45"/>
      <c r="O90" s="91">
        <f>M90+N90</f>
        <v>0</v>
      </c>
      <c r="P90" s="291"/>
      <c r="Q90" s="297"/>
    </row>
    <row r="91" spans="1:17" ht="18" customHeight="1" x14ac:dyDescent="0.25">
      <c r="A91" s="30">
        <v>2223</v>
      </c>
      <c r="B91" s="43" t="s">
        <v>88</v>
      </c>
      <c r="C91" s="190">
        <f t="shared" si="3"/>
        <v>18535</v>
      </c>
      <c r="D91" s="264">
        <v>16447</v>
      </c>
      <c r="E91" s="705"/>
      <c r="F91" s="899">
        <f>D91+E91</f>
        <v>16447</v>
      </c>
      <c r="G91" s="230"/>
      <c r="H91" s="705"/>
      <c r="I91" s="899">
        <f>G91+H91</f>
        <v>0</v>
      </c>
      <c r="J91" s="264">
        <v>2088</v>
      </c>
      <c r="K91" s="45"/>
      <c r="L91" s="95">
        <f>J91+K91</f>
        <v>2088</v>
      </c>
      <c r="M91" s="230"/>
      <c r="N91" s="45"/>
      <c r="O91" s="91">
        <f>M91+N91</f>
        <v>0</v>
      </c>
      <c r="P91" s="291"/>
      <c r="Q91" s="297"/>
    </row>
    <row r="92" spans="1:17" ht="32.25" customHeight="1" x14ac:dyDescent="0.25">
      <c r="A92" s="30">
        <v>2224</v>
      </c>
      <c r="B92" s="43" t="s">
        <v>89</v>
      </c>
      <c r="C92" s="190">
        <f t="shared" si="3"/>
        <v>851</v>
      </c>
      <c r="D92" s="264">
        <v>459</v>
      </c>
      <c r="E92" s="705"/>
      <c r="F92" s="899">
        <f>D92+E92</f>
        <v>459</v>
      </c>
      <c r="G92" s="230"/>
      <c r="H92" s="705"/>
      <c r="I92" s="899">
        <f>G92+H92</f>
        <v>0</v>
      </c>
      <c r="J92" s="264">
        <v>392</v>
      </c>
      <c r="K92" s="45"/>
      <c r="L92" s="95">
        <f>J92+K92</f>
        <v>392</v>
      </c>
      <c r="M92" s="230"/>
      <c r="N92" s="45"/>
      <c r="O92" s="91">
        <f>M92+N92</f>
        <v>0</v>
      </c>
      <c r="P92" s="333"/>
      <c r="Q92" s="297"/>
    </row>
    <row r="93" spans="1:17"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36" x14ac:dyDescent="0.25">
      <c r="A94" s="75">
        <v>2230</v>
      </c>
      <c r="B94" s="43" t="s">
        <v>91</v>
      </c>
      <c r="C94" s="190">
        <f t="shared" si="3"/>
        <v>2991</v>
      </c>
      <c r="D94" s="132">
        <f t="shared" ref="D94:O94" si="24">SUM(D95:D101)</f>
        <v>2991</v>
      </c>
      <c r="E94" s="91">
        <f t="shared" si="24"/>
        <v>0</v>
      </c>
      <c r="F94" s="899">
        <f t="shared" si="24"/>
        <v>2991</v>
      </c>
      <c r="G94" s="231">
        <f t="shared" si="24"/>
        <v>0</v>
      </c>
      <c r="H94" s="91">
        <f t="shared" si="24"/>
        <v>0</v>
      </c>
      <c r="I94" s="899">
        <f t="shared" si="24"/>
        <v>0</v>
      </c>
      <c r="J94" s="132">
        <f t="shared" si="24"/>
        <v>0</v>
      </c>
      <c r="K94" s="76">
        <f t="shared" si="24"/>
        <v>0</v>
      </c>
      <c r="L94" s="95">
        <f t="shared" si="24"/>
        <v>0</v>
      </c>
      <c r="M94" s="231">
        <f t="shared" si="24"/>
        <v>0</v>
      </c>
      <c r="N94" s="76">
        <f t="shared" si="24"/>
        <v>0</v>
      </c>
      <c r="O94" s="91">
        <f t="shared" si="24"/>
        <v>0</v>
      </c>
      <c r="P94" s="291"/>
      <c r="Q94" s="297"/>
    </row>
    <row r="95" spans="1:17" ht="24" hidden="1" x14ac:dyDescent="0.25">
      <c r="A95" s="30">
        <v>2231</v>
      </c>
      <c r="B95" s="43" t="s">
        <v>92</v>
      </c>
      <c r="C95" s="190">
        <f t="shared" si="3"/>
        <v>0</v>
      </c>
      <c r="D95" s="264"/>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36"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291"/>
      <c r="Q98" s="297"/>
    </row>
    <row r="99" spans="1:17" ht="24" hidden="1" x14ac:dyDescent="0.25">
      <c r="A99" s="30">
        <v>2235</v>
      </c>
      <c r="B99" s="43" t="s">
        <v>96</v>
      </c>
      <c r="C99" s="190">
        <f t="shared" si="3"/>
        <v>0</v>
      </c>
      <c r="D99" s="264"/>
      <c r="E99" s="45"/>
      <c r="F99" s="95">
        <f t="shared" si="25"/>
        <v>0</v>
      </c>
      <c r="G99" s="230"/>
      <c r="H99" s="45"/>
      <c r="I99" s="91">
        <f t="shared" si="26"/>
        <v>0</v>
      </c>
      <c r="J99" s="264"/>
      <c r="K99" s="45"/>
      <c r="L99" s="95">
        <f t="shared" si="27"/>
        <v>0</v>
      </c>
      <c r="M99" s="230"/>
      <c r="N99" s="45"/>
      <c r="O99" s="91">
        <f t="shared" si="28"/>
        <v>0</v>
      </c>
      <c r="P99" s="291"/>
      <c r="Q99" s="297"/>
    </row>
    <row r="100" spans="1:17" hidden="1" x14ac:dyDescent="0.25">
      <c r="A100" s="30">
        <v>2236</v>
      </c>
      <c r="B100" s="43" t="s">
        <v>97</v>
      </c>
      <c r="C100" s="190">
        <f t="shared" si="3"/>
        <v>0</v>
      </c>
      <c r="D100" s="264"/>
      <c r="E100" s="45"/>
      <c r="F100" s="95">
        <f t="shared" si="25"/>
        <v>0</v>
      </c>
      <c r="G100" s="230"/>
      <c r="H100" s="45"/>
      <c r="I100" s="91">
        <f t="shared" si="26"/>
        <v>0</v>
      </c>
      <c r="J100" s="264"/>
      <c r="K100" s="45"/>
      <c r="L100" s="95">
        <f t="shared" si="27"/>
        <v>0</v>
      </c>
      <c r="M100" s="230"/>
      <c r="N100" s="45"/>
      <c r="O100" s="91">
        <f t="shared" si="28"/>
        <v>0</v>
      </c>
      <c r="P100" s="291"/>
      <c r="Q100" s="297"/>
    </row>
    <row r="101" spans="1:17" ht="24" x14ac:dyDescent="0.25">
      <c r="A101" s="30">
        <v>2239</v>
      </c>
      <c r="B101" s="43" t="s">
        <v>98</v>
      </c>
      <c r="C101" s="190">
        <f t="shared" si="3"/>
        <v>2991</v>
      </c>
      <c r="D101" s="264">
        <v>2991</v>
      </c>
      <c r="E101" s="705"/>
      <c r="F101" s="899">
        <f t="shared" si="25"/>
        <v>2991</v>
      </c>
      <c r="G101" s="230"/>
      <c r="H101" s="705"/>
      <c r="I101" s="899">
        <f t="shared" si="26"/>
        <v>0</v>
      </c>
      <c r="J101" s="264"/>
      <c r="K101" s="45"/>
      <c r="L101" s="95">
        <f t="shared" si="27"/>
        <v>0</v>
      </c>
      <c r="M101" s="230"/>
      <c r="N101" s="45"/>
      <c r="O101" s="91">
        <f t="shared" si="28"/>
        <v>0</v>
      </c>
      <c r="P101" s="291"/>
      <c r="Q101" s="297"/>
    </row>
    <row r="102" spans="1:17" ht="36" x14ac:dyDescent="0.25">
      <c r="A102" s="75">
        <v>2240</v>
      </c>
      <c r="B102" s="43" t="s">
        <v>99</v>
      </c>
      <c r="C102" s="190">
        <f t="shared" si="3"/>
        <v>10299</v>
      </c>
      <c r="D102" s="132">
        <f t="shared" ref="D102:O102" si="29">SUM(D103:D110)</f>
        <v>8684</v>
      </c>
      <c r="E102" s="91">
        <f t="shared" si="29"/>
        <v>0</v>
      </c>
      <c r="F102" s="899">
        <f t="shared" si="29"/>
        <v>8684</v>
      </c>
      <c r="G102" s="231">
        <f t="shared" si="29"/>
        <v>0</v>
      </c>
      <c r="H102" s="91">
        <f t="shared" si="29"/>
        <v>0</v>
      </c>
      <c r="I102" s="899">
        <f t="shared" si="29"/>
        <v>0</v>
      </c>
      <c r="J102" s="132">
        <f t="shared" si="29"/>
        <v>1615</v>
      </c>
      <c r="K102" s="76">
        <f t="shared" si="29"/>
        <v>0</v>
      </c>
      <c r="L102" s="95">
        <f t="shared" si="29"/>
        <v>1615</v>
      </c>
      <c r="M102" s="231">
        <f t="shared" si="29"/>
        <v>0</v>
      </c>
      <c r="N102" s="76">
        <f t="shared" si="29"/>
        <v>0</v>
      </c>
      <c r="O102" s="91">
        <f t="shared" si="29"/>
        <v>0</v>
      </c>
      <c r="P102" s="291"/>
      <c r="Q102" s="297"/>
    </row>
    <row r="103" spans="1:17" hidden="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row>
    <row r="104" spans="1:17" ht="24" hidden="1" x14ac:dyDescent="0.25">
      <c r="A104" s="30">
        <v>2242</v>
      </c>
      <c r="B104" s="43" t="s">
        <v>101</v>
      </c>
      <c r="C104" s="190">
        <f t="shared" si="3"/>
        <v>0</v>
      </c>
      <c r="D104" s="264"/>
      <c r="E104" s="45"/>
      <c r="F104" s="95">
        <f t="shared" si="30"/>
        <v>0</v>
      </c>
      <c r="G104" s="230"/>
      <c r="H104" s="45"/>
      <c r="I104" s="91">
        <f t="shared" si="31"/>
        <v>0</v>
      </c>
      <c r="J104" s="264"/>
      <c r="K104" s="45"/>
      <c r="L104" s="95">
        <f t="shared" si="32"/>
        <v>0</v>
      </c>
      <c r="M104" s="230"/>
      <c r="N104" s="45"/>
      <c r="O104" s="91">
        <f t="shared" si="33"/>
        <v>0</v>
      </c>
      <c r="P104" s="291"/>
      <c r="Q104" s="297"/>
    </row>
    <row r="105" spans="1:17" ht="24" x14ac:dyDescent="0.25">
      <c r="A105" s="30">
        <v>2243</v>
      </c>
      <c r="B105" s="43" t="s">
        <v>102</v>
      </c>
      <c r="C105" s="190">
        <f t="shared" si="3"/>
        <v>979</v>
      </c>
      <c r="D105" s="264">
        <v>979</v>
      </c>
      <c r="E105" s="705"/>
      <c r="F105" s="899">
        <f t="shared" si="30"/>
        <v>979</v>
      </c>
      <c r="G105" s="230"/>
      <c r="H105" s="705"/>
      <c r="I105" s="899">
        <f t="shared" si="31"/>
        <v>0</v>
      </c>
      <c r="J105" s="264"/>
      <c r="K105" s="45"/>
      <c r="L105" s="95">
        <f t="shared" si="32"/>
        <v>0</v>
      </c>
      <c r="M105" s="230"/>
      <c r="N105" s="45"/>
      <c r="O105" s="91">
        <f t="shared" si="33"/>
        <v>0</v>
      </c>
      <c r="P105" s="291"/>
      <c r="Q105" s="297"/>
    </row>
    <row r="106" spans="1:17" x14ac:dyDescent="0.25">
      <c r="A106" s="30">
        <v>2244</v>
      </c>
      <c r="B106" s="43" t="s">
        <v>103</v>
      </c>
      <c r="C106" s="190">
        <f t="shared" si="3"/>
        <v>9177</v>
      </c>
      <c r="D106" s="264">
        <v>7705</v>
      </c>
      <c r="E106" s="705"/>
      <c r="F106" s="899">
        <f t="shared" si="30"/>
        <v>7705</v>
      </c>
      <c r="G106" s="230"/>
      <c r="H106" s="705"/>
      <c r="I106" s="899">
        <f t="shared" si="31"/>
        <v>0</v>
      </c>
      <c r="J106" s="264">
        <v>1472</v>
      </c>
      <c r="K106" s="45"/>
      <c r="L106" s="95">
        <f t="shared" si="32"/>
        <v>1472</v>
      </c>
      <c r="M106" s="230"/>
      <c r="N106" s="45"/>
      <c r="O106" s="91">
        <f t="shared" si="33"/>
        <v>0</v>
      </c>
      <c r="P106" s="291"/>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hidden="1" x14ac:dyDescent="0.25">
      <c r="A108" s="30">
        <v>2247</v>
      </c>
      <c r="B108" s="43" t="s">
        <v>105</v>
      </c>
      <c r="C108" s="190">
        <f t="shared" si="3"/>
        <v>0</v>
      </c>
      <c r="D108" s="264"/>
      <c r="E108" s="45"/>
      <c r="F108" s="95">
        <f t="shared" si="30"/>
        <v>0</v>
      </c>
      <c r="G108" s="230"/>
      <c r="H108" s="45"/>
      <c r="I108" s="91">
        <f t="shared" si="31"/>
        <v>0</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row>
    <row r="110" spans="1:17" ht="24" x14ac:dyDescent="0.25">
      <c r="A110" s="30">
        <v>2249</v>
      </c>
      <c r="B110" s="43" t="s">
        <v>107</v>
      </c>
      <c r="C110" s="190">
        <f t="shared" si="3"/>
        <v>143</v>
      </c>
      <c r="D110" s="264"/>
      <c r="E110" s="705"/>
      <c r="F110" s="899">
        <f t="shared" si="30"/>
        <v>0</v>
      </c>
      <c r="G110" s="230"/>
      <c r="H110" s="705"/>
      <c r="I110" s="899">
        <f t="shared" si="31"/>
        <v>0</v>
      </c>
      <c r="J110" s="264">
        <v>143</v>
      </c>
      <c r="K110" s="45"/>
      <c r="L110" s="95">
        <f t="shared" si="32"/>
        <v>143</v>
      </c>
      <c r="M110" s="230"/>
      <c r="N110" s="45"/>
      <c r="O110" s="91">
        <f t="shared" si="33"/>
        <v>0</v>
      </c>
      <c r="P110" s="291"/>
      <c r="Q110" s="297"/>
    </row>
    <row r="111" spans="1:17" x14ac:dyDescent="0.25">
      <c r="A111" s="75">
        <v>2250</v>
      </c>
      <c r="B111" s="43" t="s">
        <v>108</v>
      </c>
      <c r="C111" s="190">
        <f t="shared" si="3"/>
        <v>545</v>
      </c>
      <c r="D111" s="132">
        <f t="shared" ref="D111:O111" si="34">SUM(D112:D114)</f>
        <v>545</v>
      </c>
      <c r="E111" s="91">
        <f t="shared" si="34"/>
        <v>0</v>
      </c>
      <c r="F111" s="899">
        <f t="shared" si="34"/>
        <v>545</v>
      </c>
      <c r="G111" s="231">
        <f t="shared" si="34"/>
        <v>0</v>
      </c>
      <c r="H111" s="91">
        <f t="shared" si="34"/>
        <v>0</v>
      </c>
      <c r="I111" s="899">
        <f t="shared" si="34"/>
        <v>0</v>
      </c>
      <c r="J111" s="132">
        <f t="shared" si="34"/>
        <v>0</v>
      </c>
      <c r="K111" s="76">
        <f t="shared" si="34"/>
        <v>0</v>
      </c>
      <c r="L111" s="95">
        <f t="shared" si="34"/>
        <v>0</v>
      </c>
      <c r="M111" s="231">
        <f t="shared" si="34"/>
        <v>0</v>
      </c>
      <c r="N111" s="76">
        <f t="shared" si="34"/>
        <v>0</v>
      </c>
      <c r="O111" s="91">
        <f t="shared" si="34"/>
        <v>0</v>
      </c>
      <c r="P111" s="291"/>
      <c r="Q111" s="297"/>
    </row>
    <row r="112" spans="1:17" x14ac:dyDescent="0.25">
      <c r="A112" s="30">
        <v>2251</v>
      </c>
      <c r="B112" s="43" t="s">
        <v>109</v>
      </c>
      <c r="C112" s="190">
        <f t="shared" si="3"/>
        <v>85</v>
      </c>
      <c r="D112" s="264">
        <v>85</v>
      </c>
      <c r="E112" s="705"/>
      <c r="F112" s="899">
        <f>D112+E112</f>
        <v>85</v>
      </c>
      <c r="G112" s="230"/>
      <c r="H112" s="705"/>
      <c r="I112" s="899">
        <f>G112+H112</f>
        <v>0</v>
      </c>
      <c r="J112" s="264"/>
      <c r="K112" s="45"/>
      <c r="L112" s="95">
        <f>J112+K112</f>
        <v>0</v>
      </c>
      <c r="M112" s="230"/>
      <c r="N112" s="45"/>
      <c r="O112" s="91">
        <f>M112+N112</f>
        <v>0</v>
      </c>
      <c r="P112" s="291"/>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t="24" x14ac:dyDescent="0.25">
      <c r="A114" s="30">
        <v>2259</v>
      </c>
      <c r="B114" s="43" t="s">
        <v>111</v>
      </c>
      <c r="C114" s="190">
        <f t="shared" si="35"/>
        <v>460</v>
      </c>
      <c r="D114" s="264">
        <v>460</v>
      </c>
      <c r="E114" s="705"/>
      <c r="F114" s="899">
        <f>D114+E114</f>
        <v>460</v>
      </c>
      <c r="G114" s="230"/>
      <c r="H114" s="705"/>
      <c r="I114" s="899">
        <f>G114+H114</f>
        <v>0</v>
      </c>
      <c r="J114" s="264"/>
      <c r="K114" s="45"/>
      <c r="L114" s="95">
        <f>J114+K114</f>
        <v>0</v>
      </c>
      <c r="M114" s="230"/>
      <c r="N114" s="45"/>
      <c r="O114" s="91">
        <f>M114+N114</f>
        <v>0</v>
      </c>
      <c r="P114" s="291"/>
      <c r="Q114" s="297"/>
    </row>
    <row r="115" spans="1:17" x14ac:dyDescent="0.25">
      <c r="A115" s="75">
        <v>2260</v>
      </c>
      <c r="B115" s="43" t="s">
        <v>112</v>
      </c>
      <c r="C115" s="190">
        <f t="shared" si="35"/>
        <v>60</v>
      </c>
      <c r="D115" s="132">
        <f t="shared" ref="D115:O115" si="36">SUM(D116:D120)</f>
        <v>0</v>
      </c>
      <c r="E115" s="91">
        <f t="shared" si="36"/>
        <v>0</v>
      </c>
      <c r="F115" s="899">
        <f t="shared" si="36"/>
        <v>0</v>
      </c>
      <c r="G115" s="231">
        <f t="shared" si="36"/>
        <v>0</v>
      </c>
      <c r="H115" s="91">
        <f t="shared" si="36"/>
        <v>0</v>
      </c>
      <c r="I115" s="899">
        <f t="shared" si="36"/>
        <v>0</v>
      </c>
      <c r="J115" s="132">
        <f t="shared" si="36"/>
        <v>60</v>
      </c>
      <c r="K115" s="76">
        <f t="shared" si="36"/>
        <v>0</v>
      </c>
      <c r="L115" s="95">
        <f t="shared" si="36"/>
        <v>60</v>
      </c>
      <c r="M115" s="231">
        <f t="shared" si="36"/>
        <v>0</v>
      </c>
      <c r="N115" s="76">
        <f t="shared" si="36"/>
        <v>0</v>
      </c>
      <c r="O115" s="91">
        <f t="shared" si="36"/>
        <v>0</v>
      </c>
      <c r="P115" s="291"/>
      <c r="Q115" s="297"/>
    </row>
    <row r="116" spans="1:17"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c r="E117" s="45"/>
      <c r="F117" s="95">
        <f>D117+E117</f>
        <v>0</v>
      </c>
      <c r="G117" s="230"/>
      <c r="H117" s="45"/>
      <c r="I117" s="91">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row>
    <row r="119" spans="1:17" ht="24" hidden="1" x14ac:dyDescent="0.25">
      <c r="A119" s="30">
        <v>2264</v>
      </c>
      <c r="B119" s="43" t="s">
        <v>116</v>
      </c>
      <c r="C119" s="190">
        <f t="shared" si="35"/>
        <v>0</v>
      </c>
      <c r="D119" s="264"/>
      <c r="E119" s="45"/>
      <c r="F119" s="95">
        <f>D119+E119</f>
        <v>0</v>
      </c>
      <c r="G119" s="230"/>
      <c r="H119" s="45"/>
      <c r="I119" s="91">
        <f>G119+H119</f>
        <v>0</v>
      </c>
      <c r="J119" s="264"/>
      <c r="K119" s="45"/>
      <c r="L119" s="95">
        <f>J119+K119</f>
        <v>0</v>
      </c>
      <c r="M119" s="230"/>
      <c r="N119" s="45"/>
      <c r="O119" s="91">
        <f>M119+N119</f>
        <v>0</v>
      </c>
      <c r="P119" s="291"/>
      <c r="Q119" s="297"/>
    </row>
    <row r="120" spans="1:17" x14ac:dyDescent="0.25">
      <c r="A120" s="30">
        <v>2269</v>
      </c>
      <c r="B120" s="43" t="s">
        <v>117</v>
      </c>
      <c r="C120" s="190">
        <f t="shared" si="35"/>
        <v>60</v>
      </c>
      <c r="D120" s="264"/>
      <c r="E120" s="705"/>
      <c r="F120" s="899">
        <f>D120+E120</f>
        <v>0</v>
      </c>
      <c r="G120" s="230"/>
      <c r="H120" s="705"/>
      <c r="I120" s="899">
        <f>G120+H120</f>
        <v>0</v>
      </c>
      <c r="J120" s="264">
        <v>60</v>
      </c>
      <c r="K120" s="45"/>
      <c r="L120" s="95">
        <f>J120+K120</f>
        <v>60</v>
      </c>
      <c r="M120" s="230"/>
      <c r="N120" s="45"/>
      <c r="O120" s="91">
        <f>M120+N120</f>
        <v>0</v>
      </c>
      <c r="P120" s="333"/>
      <c r="Q120" s="297"/>
    </row>
    <row r="121" spans="1:17" x14ac:dyDescent="0.25">
      <c r="A121" s="75">
        <v>2270</v>
      </c>
      <c r="B121" s="43" t="s">
        <v>118</v>
      </c>
      <c r="C121" s="190">
        <f t="shared" si="35"/>
        <v>1000</v>
      </c>
      <c r="D121" s="132">
        <f t="shared" ref="D121:O121" si="37">SUM(D122:D126)</f>
        <v>2000</v>
      </c>
      <c r="E121" s="91">
        <f t="shared" si="37"/>
        <v>-2000</v>
      </c>
      <c r="F121" s="899">
        <f t="shared" si="37"/>
        <v>0</v>
      </c>
      <c r="G121" s="231">
        <f t="shared" si="37"/>
        <v>0</v>
      </c>
      <c r="H121" s="91">
        <f t="shared" si="37"/>
        <v>0</v>
      </c>
      <c r="I121" s="899">
        <f t="shared" si="37"/>
        <v>0</v>
      </c>
      <c r="J121" s="132">
        <f t="shared" si="37"/>
        <v>1000</v>
      </c>
      <c r="K121" s="76">
        <f t="shared" si="37"/>
        <v>0</v>
      </c>
      <c r="L121" s="95">
        <f t="shared" si="37"/>
        <v>1000</v>
      </c>
      <c r="M121" s="231">
        <f t="shared" si="37"/>
        <v>0</v>
      </c>
      <c r="N121" s="76">
        <f t="shared" si="37"/>
        <v>0</v>
      </c>
      <c r="O121" s="91">
        <f t="shared" si="37"/>
        <v>0</v>
      </c>
      <c r="P121" s="291"/>
      <c r="Q121" s="297"/>
    </row>
    <row r="122" spans="1:17"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ht="36" x14ac:dyDescent="0.25">
      <c r="A124" s="30">
        <v>2275</v>
      </c>
      <c r="B124" s="43" t="s">
        <v>120</v>
      </c>
      <c r="C124" s="190">
        <f t="shared" si="35"/>
        <v>1000</v>
      </c>
      <c r="D124" s="264">
        <v>2000</v>
      </c>
      <c r="E124" s="705">
        <v>-2000</v>
      </c>
      <c r="F124" s="899">
        <f>D124+E124</f>
        <v>0</v>
      </c>
      <c r="G124" s="230"/>
      <c r="H124" s="705"/>
      <c r="I124" s="899">
        <f>G124+H124</f>
        <v>0</v>
      </c>
      <c r="J124" s="264">
        <v>1000</v>
      </c>
      <c r="K124" s="45"/>
      <c r="L124" s="95">
        <f>J124+K124</f>
        <v>1000</v>
      </c>
      <c r="M124" s="230"/>
      <c r="N124" s="45"/>
      <c r="O124" s="91">
        <f>M124+N124</f>
        <v>0</v>
      </c>
      <c r="P124" s="333" t="s">
        <v>1058</v>
      </c>
      <c r="Q124" s="297"/>
    </row>
    <row r="125" spans="1:17"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row>
    <row r="126" spans="1:17" ht="24" hidden="1" x14ac:dyDescent="0.25">
      <c r="A126" s="30">
        <v>2279</v>
      </c>
      <c r="B126" s="43" t="s">
        <v>122</v>
      </c>
      <c r="C126" s="190">
        <f t="shared" si="35"/>
        <v>0</v>
      </c>
      <c r="D126" s="264"/>
      <c r="E126" s="45"/>
      <c r="F126" s="95">
        <f>D126+E126</f>
        <v>0</v>
      </c>
      <c r="G126" s="230"/>
      <c r="H126" s="45"/>
      <c r="I126" s="91">
        <f>G126+H126</f>
        <v>0</v>
      </c>
      <c r="J126" s="264"/>
      <c r="K126" s="45"/>
      <c r="L126" s="95">
        <f>J126+K126</f>
        <v>0</v>
      </c>
      <c r="M126" s="230"/>
      <c r="N126" s="45"/>
      <c r="O126" s="91">
        <f>M126+N126</f>
        <v>0</v>
      </c>
      <c r="P126" s="291"/>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35"/>
        <v>25830</v>
      </c>
      <c r="D129" s="130">
        <f t="shared" ref="D129:O129" si="39">SUM(D130,D135,D139,D140,D143,D150,D158,D159,D162)</f>
        <v>15603</v>
      </c>
      <c r="E129" s="123">
        <f t="shared" si="39"/>
        <v>2000</v>
      </c>
      <c r="F129" s="898">
        <f t="shared" si="39"/>
        <v>17603</v>
      </c>
      <c r="G129" s="228">
        <f t="shared" si="39"/>
        <v>4500</v>
      </c>
      <c r="H129" s="123">
        <f t="shared" si="39"/>
        <v>0</v>
      </c>
      <c r="I129" s="898">
        <f t="shared" si="39"/>
        <v>4500</v>
      </c>
      <c r="J129" s="130">
        <f t="shared" si="39"/>
        <v>3727</v>
      </c>
      <c r="K129" s="38">
        <f t="shared" si="39"/>
        <v>0</v>
      </c>
      <c r="L129" s="175">
        <f t="shared" si="39"/>
        <v>3727</v>
      </c>
      <c r="M129" s="228">
        <f t="shared" si="39"/>
        <v>0</v>
      </c>
      <c r="N129" s="38">
        <f t="shared" si="39"/>
        <v>0</v>
      </c>
      <c r="O129" s="123">
        <f t="shared" si="39"/>
        <v>0</v>
      </c>
      <c r="P129" s="293"/>
      <c r="Q129" s="297"/>
    </row>
    <row r="130" spans="1:17" ht="24" x14ac:dyDescent="0.25">
      <c r="A130" s="1203">
        <v>2310</v>
      </c>
      <c r="B130" s="40" t="s">
        <v>126</v>
      </c>
      <c r="C130" s="189">
        <f t="shared" si="35"/>
        <v>7249</v>
      </c>
      <c r="D130" s="131">
        <f t="shared" ref="D130:O130" si="40">SUM(D131:D134)</f>
        <v>6397</v>
      </c>
      <c r="E130" s="90">
        <f t="shared" si="40"/>
        <v>0</v>
      </c>
      <c r="F130" s="900">
        <f t="shared" si="40"/>
        <v>6397</v>
      </c>
      <c r="G130" s="233">
        <f t="shared" si="40"/>
        <v>0</v>
      </c>
      <c r="H130" s="90">
        <f t="shared" si="40"/>
        <v>0</v>
      </c>
      <c r="I130" s="900">
        <f t="shared" si="40"/>
        <v>0</v>
      </c>
      <c r="J130" s="131">
        <f t="shared" si="40"/>
        <v>852</v>
      </c>
      <c r="K130" s="79">
        <f t="shared" si="40"/>
        <v>0</v>
      </c>
      <c r="L130" s="176">
        <f t="shared" si="40"/>
        <v>852</v>
      </c>
      <c r="M130" s="233">
        <f t="shared" si="40"/>
        <v>0</v>
      </c>
      <c r="N130" s="79">
        <f t="shared" si="40"/>
        <v>0</v>
      </c>
      <c r="O130" s="90">
        <f t="shared" si="40"/>
        <v>0</v>
      </c>
      <c r="P130" s="290"/>
      <c r="Q130" s="297"/>
    </row>
    <row r="131" spans="1:17" ht="22.5" customHeight="1" x14ac:dyDescent="0.25">
      <c r="A131" s="30">
        <v>2311</v>
      </c>
      <c r="B131" s="43" t="s">
        <v>127</v>
      </c>
      <c r="C131" s="190">
        <f t="shared" si="35"/>
        <v>1397</v>
      </c>
      <c r="D131" s="264">
        <v>1397</v>
      </c>
      <c r="E131" s="705"/>
      <c r="F131" s="899">
        <f>D131+E131</f>
        <v>1397</v>
      </c>
      <c r="G131" s="230"/>
      <c r="H131" s="705"/>
      <c r="I131" s="899">
        <f>G131+H131</f>
        <v>0</v>
      </c>
      <c r="J131" s="264"/>
      <c r="K131" s="45"/>
      <c r="L131" s="95">
        <f>J131+K131</f>
        <v>0</v>
      </c>
      <c r="M131" s="230"/>
      <c r="N131" s="45"/>
      <c r="O131" s="91">
        <f>M131+N131</f>
        <v>0</v>
      </c>
      <c r="P131" s="291"/>
      <c r="Q131" s="297"/>
    </row>
    <row r="132" spans="1:17" ht="21.75" customHeight="1" x14ac:dyDescent="0.25">
      <c r="A132" s="30">
        <v>2312</v>
      </c>
      <c r="B132" s="43" t="s">
        <v>128</v>
      </c>
      <c r="C132" s="190">
        <f t="shared" si="35"/>
        <v>5812</v>
      </c>
      <c r="D132" s="264">
        <v>5000</v>
      </c>
      <c r="E132" s="705"/>
      <c r="F132" s="899">
        <f>D132+E132</f>
        <v>5000</v>
      </c>
      <c r="G132" s="230"/>
      <c r="H132" s="705"/>
      <c r="I132" s="899">
        <f>G132+H132</f>
        <v>0</v>
      </c>
      <c r="J132" s="264">
        <v>812</v>
      </c>
      <c r="K132" s="45"/>
      <c r="L132" s="95">
        <f>J132+K132</f>
        <v>812</v>
      </c>
      <c r="M132" s="230"/>
      <c r="N132" s="45"/>
      <c r="O132" s="91">
        <f>M132+N132</f>
        <v>0</v>
      </c>
      <c r="P132" s="333"/>
      <c r="Q132" s="297"/>
    </row>
    <row r="133" spans="1:17"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291"/>
      <c r="Q133" s="297"/>
    </row>
    <row r="134" spans="1:17" ht="25.5" customHeight="1" x14ac:dyDescent="0.25">
      <c r="A134" s="30">
        <v>2314</v>
      </c>
      <c r="B134" s="43" t="s">
        <v>307</v>
      </c>
      <c r="C134" s="190">
        <f t="shared" si="35"/>
        <v>40</v>
      </c>
      <c r="D134" s="264"/>
      <c r="E134" s="705"/>
      <c r="F134" s="899">
        <f>D134+E134</f>
        <v>0</v>
      </c>
      <c r="G134" s="230"/>
      <c r="H134" s="705"/>
      <c r="I134" s="899">
        <f>G134+H134</f>
        <v>0</v>
      </c>
      <c r="J134" s="264">
        <v>40</v>
      </c>
      <c r="K134" s="45"/>
      <c r="L134" s="95">
        <f>J134+K134</f>
        <v>40</v>
      </c>
      <c r="M134" s="230"/>
      <c r="N134" s="45"/>
      <c r="O134" s="91">
        <f>M134+N134</f>
        <v>0</v>
      </c>
      <c r="P134" s="333"/>
      <c r="Q134" s="297"/>
    </row>
    <row r="135" spans="1:17" hidden="1" x14ac:dyDescent="0.25">
      <c r="A135" s="75">
        <v>2320</v>
      </c>
      <c r="B135" s="43" t="s">
        <v>130</v>
      </c>
      <c r="C135" s="190">
        <f t="shared" si="35"/>
        <v>0</v>
      </c>
      <c r="D135" s="132">
        <f t="shared" ref="D135:O135" si="41">SUM(D136:D138)</f>
        <v>0</v>
      </c>
      <c r="E135" s="76">
        <f t="shared" si="41"/>
        <v>0</v>
      </c>
      <c r="F135" s="95">
        <f t="shared" si="41"/>
        <v>0</v>
      </c>
      <c r="G135" s="231">
        <f t="shared" si="41"/>
        <v>0</v>
      </c>
      <c r="H135" s="76">
        <f t="shared" si="41"/>
        <v>0</v>
      </c>
      <c r="I135" s="91">
        <f t="shared" si="41"/>
        <v>0</v>
      </c>
      <c r="J135" s="132">
        <f t="shared" si="41"/>
        <v>0</v>
      </c>
      <c r="K135" s="76">
        <f t="shared" si="41"/>
        <v>0</v>
      </c>
      <c r="L135" s="95">
        <f t="shared" si="41"/>
        <v>0</v>
      </c>
      <c r="M135" s="231">
        <f t="shared" si="41"/>
        <v>0</v>
      </c>
      <c r="N135" s="76">
        <f t="shared" si="41"/>
        <v>0</v>
      </c>
      <c r="O135" s="91">
        <f t="shared" si="41"/>
        <v>0</v>
      </c>
      <c r="P135" s="291"/>
      <c r="Q135" s="297"/>
    </row>
    <row r="136" spans="1:17"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291"/>
      <c r="Q136" s="297"/>
    </row>
    <row r="137" spans="1:17" hidden="1" x14ac:dyDescent="0.25">
      <c r="A137" s="30">
        <v>2322</v>
      </c>
      <c r="B137" s="43" t="s">
        <v>132</v>
      </c>
      <c r="C137" s="190">
        <f t="shared" si="35"/>
        <v>0</v>
      </c>
      <c r="D137" s="264"/>
      <c r="E137" s="45"/>
      <c r="F137" s="95">
        <f>D137+E137</f>
        <v>0</v>
      </c>
      <c r="G137" s="230"/>
      <c r="H137" s="45"/>
      <c r="I137" s="91">
        <f>G137+H137</f>
        <v>0</v>
      </c>
      <c r="J137" s="264"/>
      <c r="K137" s="45"/>
      <c r="L137" s="95">
        <f>J137+K137</f>
        <v>0</v>
      </c>
      <c r="M137" s="230"/>
      <c r="N137" s="45"/>
      <c r="O137" s="91">
        <f>M137+N137</f>
        <v>0</v>
      </c>
      <c r="P137" s="291"/>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row>
    <row r="140" spans="1:17" ht="48" x14ac:dyDescent="0.25">
      <c r="A140" s="75">
        <v>2340</v>
      </c>
      <c r="B140" s="43" t="s">
        <v>135</v>
      </c>
      <c r="C140" s="190">
        <f t="shared" si="35"/>
        <v>241</v>
      </c>
      <c r="D140" s="132">
        <f t="shared" ref="D140:O140" si="42">SUM(D141:D142)</f>
        <v>241</v>
      </c>
      <c r="E140" s="91">
        <f t="shared" si="42"/>
        <v>0</v>
      </c>
      <c r="F140" s="899">
        <f t="shared" si="42"/>
        <v>241</v>
      </c>
      <c r="G140" s="231">
        <f t="shared" si="42"/>
        <v>0</v>
      </c>
      <c r="H140" s="91">
        <f t="shared" si="42"/>
        <v>0</v>
      </c>
      <c r="I140" s="899">
        <f t="shared" si="42"/>
        <v>0</v>
      </c>
      <c r="J140" s="132">
        <f t="shared" si="42"/>
        <v>0</v>
      </c>
      <c r="K140" s="76">
        <f t="shared" si="42"/>
        <v>0</v>
      </c>
      <c r="L140" s="95">
        <f t="shared" si="42"/>
        <v>0</v>
      </c>
      <c r="M140" s="231">
        <f t="shared" si="42"/>
        <v>0</v>
      </c>
      <c r="N140" s="76">
        <f t="shared" si="42"/>
        <v>0</v>
      </c>
      <c r="O140" s="91">
        <f t="shared" si="42"/>
        <v>0</v>
      </c>
      <c r="P140" s="291"/>
      <c r="Q140" s="297"/>
    </row>
    <row r="141" spans="1:17" x14ac:dyDescent="0.25">
      <c r="A141" s="30">
        <v>2341</v>
      </c>
      <c r="B141" s="43" t="s">
        <v>136</v>
      </c>
      <c r="C141" s="190">
        <f t="shared" si="35"/>
        <v>241</v>
      </c>
      <c r="D141" s="264">
        <v>241</v>
      </c>
      <c r="E141" s="705"/>
      <c r="F141" s="899">
        <f>D141+E141</f>
        <v>241</v>
      </c>
      <c r="G141" s="230"/>
      <c r="H141" s="705"/>
      <c r="I141" s="899">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x14ac:dyDescent="0.25">
      <c r="A143" s="73">
        <v>2350</v>
      </c>
      <c r="B143" s="58" t="s">
        <v>138</v>
      </c>
      <c r="C143" s="195">
        <f t="shared" si="35"/>
        <v>6635</v>
      </c>
      <c r="D143" s="86">
        <f t="shared" ref="D143:O143" si="43">SUM(D144:D149)</f>
        <v>3865</v>
      </c>
      <c r="E143" s="154">
        <f t="shared" si="43"/>
        <v>0</v>
      </c>
      <c r="F143" s="907">
        <f t="shared" si="43"/>
        <v>3865</v>
      </c>
      <c r="G143" s="229">
        <f t="shared" si="43"/>
        <v>0</v>
      </c>
      <c r="H143" s="154">
        <f t="shared" si="43"/>
        <v>0</v>
      </c>
      <c r="I143" s="907">
        <f t="shared" si="43"/>
        <v>0</v>
      </c>
      <c r="J143" s="86">
        <f t="shared" si="43"/>
        <v>2770</v>
      </c>
      <c r="K143" s="74">
        <f t="shared" si="43"/>
        <v>0</v>
      </c>
      <c r="L143" s="174">
        <f t="shared" si="43"/>
        <v>2770</v>
      </c>
      <c r="M143" s="229">
        <f t="shared" si="43"/>
        <v>0</v>
      </c>
      <c r="N143" s="74">
        <f t="shared" si="43"/>
        <v>0</v>
      </c>
      <c r="O143" s="154">
        <f t="shared" si="43"/>
        <v>0</v>
      </c>
      <c r="P143" s="292"/>
      <c r="Q143" s="297"/>
    </row>
    <row r="144" spans="1:17" ht="24" customHeight="1" x14ac:dyDescent="0.25">
      <c r="A144" s="27">
        <v>2351</v>
      </c>
      <c r="B144" s="40" t="s">
        <v>139</v>
      </c>
      <c r="C144" s="189">
        <f t="shared" si="35"/>
        <v>2690</v>
      </c>
      <c r="D144" s="263">
        <v>1779</v>
      </c>
      <c r="E144" s="703"/>
      <c r="F144" s="900">
        <f t="shared" ref="F144:F149" si="44">D144+E144</f>
        <v>1779</v>
      </c>
      <c r="G144" s="220"/>
      <c r="H144" s="703"/>
      <c r="I144" s="900">
        <f t="shared" ref="I144:I149" si="45">G144+H144</f>
        <v>0</v>
      </c>
      <c r="J144" s="263">
        <v>911</v>
      </c>
      <c r="K144" s="42"/>
      <c r="L144" s="176">
        <f t="shared" ref="L144:L149" si="46">J144+K144</f>
        <v>911</v>
      </c>
      <c r="M144" s="220"/>
      <c r="N144" s="42"/>
      <c r="O144" s="90">
        <f t="shared" ref="O144:O149" si="47">M144+N144</f>
        <v>0</v>
      </c>
      <c r="P144" s="649"/>
      <c r="Q144" s="297"/>
    </row>
    <row r="145" spans="1:17" ht="28.5" customHeight="1" x14ac:dyDescent="0.25">
      <c r="A145" s="30">
        <v>2352</v>
      </c>
      <c r="B145" s="43" t="s">
        <v>140</v>
      </c>
      <c r="C145" s="190">
        <f t="shared" si="35"/>
        <v>3546</v>
      </c>
      <c r="D145" s="264">
        <v>1687</v>
      </c>
      <c r="E145" s="705"/>
      <c r="F145" s="899">
        <f t="shared" si="44"/>
        <v>1687</v>
      </c>
      <c r="G145" s="230"/>
      <c r="H145" s="705"/>
      <c r="I145" s="899">
        <f t="shared" si="45"/>
        <v>0</v>
      </c>
      <c r="J145" s="264">
        <v>1859</v>
      </c>
      <c r="K145" s="45"/>
      <c r="L145" s="95">
        <f t="shared" si="46"/>
        <v>1859</v>
      </c>
      <c r="M145" s="230"/>
      <c r="N145" s="45"/>
      <c r="O145" s="91">
        <f t="shared" si="47"/>
        <v>0</v>
      </c>
      <c r="P145" s="333"/>
      <c r="Q145" s="297"/>
    </row>
    <row r="146" spans="1:17" ht="24" hidden="1" x14ac:dyDescent="0.25">
      <c r="A146" s="30">
        <v>2353</v>
      </c>
      <c r="B146" s="43" t="s">
        <v>141</v>
      </c>
      <c r="C146" s="190">
        <f t="shared" si="35"/>
        <v>0</v>
      </c>
      <c r="D146" s="264"/>
      <c r="E146" s="45"/>
      <c r="F146" s="95">
        <f t="shared" si="44"/>
        <v>0</v>
      </c>
      <c r="G146" s="230"/>
      <c r="H146" s="45"/>
      <c r="I146" s="91">
        <f t="shared" si="45"/>
        <v>0</v>
      </c>
      <c r="J146" s="264"/>
      <c r="K146" s="45"/>
      <c r="L146" s="95">
        <f t="shared" si="46"/>
        <v>0</v>
      </c>
      <c r="M146" s="230"/>
      <c r="N146" s="45"/>
      <c r="O146" s="91">
        <f t="shared" si="47"/>
        <v>0</v>
      </c>
      <c r="P146" s="291"/>
      <c r="Q146" s="297"/>
    </row>
    <row r="147" spans="1:17" ht="24" hidden="1" x14ac:dyDescent="0.25">
      <c r="A147" s="30">
        <v>2354</v>
      </c>
      <c r="B147" s="43" t="s">
        <v>142</v>
      </c>
      <c r="C147" s="190">
        <f t="shared" si="35"/>
        <v>0</v>
      </c>
      <c r="D147" s="264"/>
      <c r="E147" s="45"/>
      <c r="F147" s="95">
        <f t="shared" si="44"/>
        <v>0</v>
      </c>
      <c r="G147" s="230"/>
      <c r="H147" s="45"/>
      <c r="I147" s="91">
        <f t="shared" si="45"/>
        <v>0</v>
      </c>
      <c r="J147" s="264"/>
      <c r="K147" s="45"/>
      <c r="L147" s="95">
        <f t="shared" si="46"/>
        <v>0</v>
      </c>
      <c r="M147" s="230"/>
      <c r="N147" s="45"/>
      <c r="O147" s="91">
        <f t="shared" si="47"/>
        <v>0</v>
      </c>
      <c r="P147" s="291"/>
      <c r="Q147" s="297"/>
    </row>
    <row r="148" spans="1:17" ht="24" x14ac:dyDescent="0.25">
      <c r="A148" s="30">
        <v>2355</v>
      </c>
      <c r="B148" s="43" t="s">
        <v>143</v>
      </c>
      <c r="C148" s="190">
        <f t="shared" si="35"/>
        <v>399</v>
      </c>
      <c r="D148" s="264">
        <v>399</v>
      </c>
      <c r="E148" s="705"/>
      <c r="F148" s="899">
        <f t="shared" si="44"/>
        <v>399</v>
      </c>
      <c r="G148" s="230"/>
      <c r="H148" s="705"/>
      <c r="I148" s="899">
        <f t="shared" si="45"/>
        <v>0</v>
      </c>
      <c r="J148" s="264"/>
      <c r="K148" s="45"/>
      <c r="L148" s="95">
        <f t="shared" si="46"/>
        <v>0</v>
      </c>
      <c r="M148" s="230"/>
      <c r="N148" s="45"/>
      <c r="O148" s="91">
        <f t="shared" si="47"/>
        <v>0</v>
      </c>
      <c r="P148" s="291"/>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customHeight="1" x14ac:dyDescent="0.25">
      <c r="A150" s="75">
        <v>2360</v>
      </c>
      <c r="B150" s="43" t="s">
        <v>145</v>
      </c>
      <c r="C150" s="190">
        <f t="shared" si="35"/>
        <v>1400</v>
      </c>
      <c r="D150" s="132">
        <f t="shared" ref="D150:O150" si="48">SUM(D151:D157)</f>
        <v>0</v>
      </c>
      <c r="E150" s="91">
        <f t="shared" si="48"/>
        <v>1400</v>
      </c>
      <c r="F150" s="899">
        <f t="shared" si="48"/>
        <v>1400</v>
      </c>
      <c r="G150" s="231">
        <f t="shared" si="48"/>
        <v>0</v>
      </c>
      <c r="H150" s="91">
        <f t="shared" si="48"/>
        <v>0</v>
      </c>
      <c r="I150" s="899">
        <f t="shared" si="48"/>
        <v>0</v>
      </c>
      <c r="J150" s="132">
        <f t="shared" si="48"/>
        <v>0</v>
      </c>
      <c r="K150" s="76">
        <f t="shared" si="48"/>
        <v>0</v>
      </c>
      <c r="L150" s="95">
        <f t="shared" si="48"/>
        <v>0</v>
      </c>
      <c r="M150" s="231">
        <f t="shared" si="48"/>
        <v>0</v>
      </c>
      <c r="N150" s="76">
        <f t="shared" si="48"/>
        <v>0</v>
      </c>
      <c r="O150" s="91">
        <f t="shared" si="48"/>
        <v>0</v>
      </c>
      <c r="P150" s="291"/>
      <c r="Q150" s="297"/>
    </row>
    <row r="151" spans="1:17" hidden="1" x14ac:dyDescent="0.25">
      <c r="A151" s="29">
        <v>2361</v>
      </c>
      <c r="B151" s="43" t="s">
        <v>146</v>
      </c>
      <c r="C151" s="190">
        <f t="shared" si="35"/>
        <v>0</v>
      </c>
      <c r="D151" s="264"/>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291"/>
      <c r="Q151" s="297"/>
    </row>
    <row r="152" spans="1:17"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row>
    <row r="153" spans="1:17" ht="48" x14ac:dyDescent="0.25">
      <c r="A153" s="29">
        <v>2363</v>
      </c>
      <c r="B153" s="43" t="s">
        <v>148</v>
      </c>
      <c r="C153" s="190">
        <f t="shared" si="35"/>
        <v>1400</v>
      </c>
      <c r="D153" s="264"/>
      <c r="E153" s="705">
        <v>1400</v>
      </c>
      <c r="F153" s="899">
        <f t="shared" si="49"/>
        <v>1400</v>
      </c>
      <c r="G153" s="230"/>
      <c r="H153" s="705"/>
      <c r="I153" s="899">
        <f t="shared" si="50"/>
        <v>0</v>
      </c>
      <c r="J153" s="264"/>
      <c r="K153" s="45"/>
      <c r="L153" s="95">
        <f t="shared" si="51"/>
        <v>0</v>
      </c>
      <c r="M153" s="230"/>
      <c r="N153" s="45"/>
      <c r="O153" s="91">
        <f t="shared" si="52"/>
        <v>0</v>
      </c>
      <c r="P153" s="333" t="s">
        <v>1057</v>
      </c>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row>
    <row r="157" spans="1:17"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row>
    <row r="158" spans="1:17" ht="124.5" customHeight="1" x14ac:dyDescent="0.25">
      <c r="A158" s="73">
        <v>2370</v>
      </c>
      <c r="B158" s="58" t="s">
        <v>153</v>
      </c>
      <c r="C158" s="195">
        <f t="shared" si="35"/>
        <v>10200</v>
      </c>
      <c r="D158" s="261">
        <v>5100</v>
      </c>
      <c r="E158" s="707">
        <v>600</v>
      </c>
      <c r="F158" s="907">
        <f t="shared" si="49"/>
        <v>5700</v>
      </c>
      <c r="G158" s="232">
        <v>4500</v>
      </c>
      <c r="H158" s="707"/>
      <c r="I158" s="907">
        <f t="shared" si="50"/>
        <v>4500</v>
      </c>
      <c r="J158" s="261"/>
      <c r="K158" s="77"/>
      <c r="L158" s="174">
        <f t="shared" si="51"/>
        <v>0</v>
      </c>
      <c r="M158" s="232"/>
      <c r="N158" s="77"/>
      <c r="O158" s="154">
        <f t="shared" si="52"/>
        <v>0</v>
      </c>
      <c r="P158" s="339" t="s">
        <v>1056</v>
      </c>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t="21.75" customHeight="1" x14ac:dyDescent="0.25">
      <c r="A162" s="73">
        <v>2390</v>
      </c>
      <c r="B162" s="58" t="s">
        <v>157</v>
      </c>
      <c r="C162" s="195">
        <f t="shared" si="35"/>
        <v>105</v>
      </c>
      <c r="D162" s="261"/>
      <c r="E162" s="707"/>
      <c r="F162" s="907">
        <f>D162+E162</f>
        <v>0</v>
      </c>
      <c r="G162" s="232"/>
      <c r="H162" s="707"/>
      <c r="I162" s="907">
        <f>G162+H162</f>
        <v>0</v>
      </c>
      <c r="J162" s="261">
        <v>105</v>
      </c>
      <c r="K162" s="77"/>
      <c r="L162" s="174">
        <f>J162+K162</f>
        <v>105</v>
      </c>
      <c r="M162" s="232"/>
      <c r="N162" s="77"/>
      <c r="O162" s="154">
        <f>M162+N162</f>
        <v>0</v>
      </c>
      <c r="P162" s="339"/>
      <c r="Q162" s="297"/>
    </row>
    <row r="163" spans="1:17" x14ac:dyDescent="0.25">
      <c r="A163" s="35">
        <v>2400</v>
      </c>
      <c r="B163" s="72" t="s">
        <v>158</v>
      </c>
      <c r="C163" s="188">
        <f t="shared" si="35"/>
        <v>39</v>
      </c>
      <c r="D163" s="248">
        <v>39</v>
      </c>
      <c r="E163" s="709"/>
      <c r="F163" s="898">
        <f>D163+E163</f>
        <v>39</v>
      </c>
      <c r="G163" s="234"/>
      <c r="H163" s="709"/>
      <c r="I163" s="898">
        <f>G163+H163</f>
        <v>0</v>
      </c>
      <c r="J163" s="248"/>
      <c r="K163" s="80"/>
      <c r="L163" s="175">
        <f>J163+K163</f>
        <v>0</v>
      </c>
      <c r="M163" s="234"/>
      <c r="N163" s="80"/>
      <c r="O163" s="123">
        <f>M163+N163</f>
        <v>0</v>
      </c>
      <c r="P163" s="293"/>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291"/>
      <c r="Q168" s="297"/>
    </row>
    <row r="169" spans="1:17" ht="24" hidden="1" x14ac:dyDescent="0.25">
      <c r="A169" s="30">
        <v>2519</v>
      </c>
      <c r="B169" s="43" t="s">
        <v>164</v>
      </c>
      <c r="C169" s="190">
        <f t="shared" si="35"/>
        <v>0</v>
      </c>
      <c r="D169" s="264"/>
      <c r="E169" s="45"/>
      <c r="F169" s="95">
        <f t="shared" si="56"/>
        <v>0</v>
      </c>
      <c r="G169" s="230"/>
      <c r="H169" s="45"/>
      <c r="I169" s="91">
        <f t="shared" si="57"/>
        <v>0</v>
      </c>
      <c r="J169" s="264"/>
      <c r="K169" s="45"/>
      <c r="L169" s="95">
        <f t="shared" si="58"/>
        <v>0</v>
      </c>
      <c r="M169" s="230"/>
      <c r="N169" s="45"/>
      <c r="O169" s="91">
        <f t="shared" si="59"/>
        <v>0</v>
      </c>
      <c r="P169" s="291"/>
      <c r="Q169" s="297"/>
    </row>
    <row r="170" spans="1:17"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72"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63"/>
        <v>10465</v>
      </c>
      <c r="D193" s="136">
        <f t="shared" ref="D193:O193" si="70">SUM(D194,D229,D268)</f>
        <v>9217</v>
      </c>
      <c r="E193" s="275">
        <f t="shared" si="70"/>
        <v>0</v>
      </c>
      <c r="F193" s="896">
        <f t="shared" si="70"/>
        <v>9217</v>
      </c>
      <c r="G193" s="226">
        <f t="shared" si="70"/>
        <v>1248</v>
      </c>
      <c r="H193" s="275">
        <f t="shared" si="70"/>
        <v>0</v>
      </c>
      <c r="I193" s="896">
        <f t="shared" si="70"/>
        <v>1248</v>
      </c>
      <c r="J193" s="136">
        <f t="shared" si="70"/>
        <v>0</v>
      </c>
      <c r="K193" s="69">
        <f t="shared" si="70"/>
        <v>0</v>
      </c>
      <c r="L193" s="171">
        <f t="shared" si="70"/>
        <v>0</v>
      </c>
      <c r="M193" s="226">
        <f t="shared" si="70"/>
        <v>0</v>
      </c>
      <c r="N193" s="69">
        <f t="shared" si="70"/>
        <v>0</v>
      </c>
      <c r="O193" s="157">
        <f t="shared" si="70"/>
        <v>0</v>
      </c>
      <c r="P193" s="316"/>
      <c r="Q193" s="182"/>
    </row>
    <row r="194" spans="1:17" x14ac:dyDescent="0.25">
      <c r="A194" s="70">
        <v>5000</v>
      </c>
      <c r="B194" s="70" t="s">
        <v>188</v>
      </c>
      <c r="C194" s="200">
        <f t="shared" si="63"/>
        <v>10465</v>
      </c>
      <c r="D194" s="137">
        <f t="shared" ref="D194:O194" si="71">D195+D203</f>
        <v>9217</v>
      </c>
      <c r="E194" s="125">
        <f t="shared" si="71"/>
        <v>0</v>
      </c>
      <c r="F194" s="897">
        <f t="shared" si="71"/>
        <v>9217</v>
      </c>
      <c r="G194" s="227">
        <f t="shared" si="71"/>
        <v>1248</v>
      </c>
      <c r="H194" s="125">
        <f t="shared" si="71"/>
        <v>0</v>
      </c>
      <c r="I194" s="897">
        <f t="shared" si="71"/>
        <v>1248</v>
      </c>
      <c r="J194" s="137">
        <f t="shared" si="71"/>
        <v>0</v>
      </c>
      <c r="K194" s="71">
        <f t="shared" si="71"/>
        <v>0</v>
      </c>
      <c r="L194" s="172">
        <f t="shared" si="71"/>
        <v>0</v>
      </c>
      <c r="M194" s="227">
        <f t="shared" si="71"/>
        <v>0</v>
      </c>
      <c r="N194" s="71">
        <f t="shared" si="71"/>
        <v>0</v>
      </c>
      <c r="O194" s="125">
        <f t="shared" si="71"/>
        <v>0</v>
      </c>
      <c r="P194" s="313"/>
      <c r="Q194" s="297"/>
    </row>
    <row r="195" spans="1:17" x14ac:dyDescent="0.25">
      <c r="A195" s="35">
        <v>5100</v>
      </c>
      <c r="B195" s="72" t="s">
        <v>189</v>
      </c>
      <c r="C195" s="188">
        <f t="shared" si="63"/>
        <v>1989</v>
      </c>
      <c r="D195" s="130">
        <f t="shared" ref="D195:O195" si="72">D196+D197+D200+D201+D202</f>
        <v>1989</v>
      </c>
      <c r="E195" s="123">
        <f t="shared" si="72"/>
        <v>0</v>
      </c>
      <c r="F195" s="898">
        <f t="shared" si="72"/>
        <v>1989</v>
      </c>
      <c r="G195" s="228">
        <f t="shared" si="72"/>
        <v>0</v>
      </c>
      <c r="H195" s="123">
        <f t="shared" si="72"/>
        <v>0</v>
      </c>
      <c r="I195" s="898">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x14ac:dyDescent="0.25">
      <c r="A197" s="75">
        <v>5120</v>
      </c>
      <c r="B197" s="43" t="s">
        <v>191</v>
      </c>
      <c r="C197" s="190">
        <f t="shared" si="63"/>
        <v>1989</v>
      </c>
      <c r="D197" s="132">
        <f t="shared" ref="D197:O197" si="73">D198+D199</f>
        <v>1989</v>
      </c>
      <c r="E197" s="91">
        <f t="shared" si="73"/>
        <v>0</v>
      </c>
      <c r="F197" s="899">
        <f t="shared" si="73"/>
        <v>1989</v>
      </c>
      <c r="G197" s="231">
        <f t="shared" si="73"/>
        <v>0</v>
      </c>
      <c r="H197" s="91">
        <f t="shared" si="73"/>
        <v>0</v>
      </c>
      <c r="I197" s="899">
        <f t="shared" si="73"/>
        <v>0</v>
      </c>
      <c r="J197" s="132">
        <f t="shared" si="73"/>
        <v>0</v>
      </c>
      <c r="K197" s="76">
        <f t="shared" si="73"/>
        <v>0</v>
      </c>
      <c r="L197" s="95">
        <f t="shared" si="73"/>
        <v>0</v>
      </c>
      <c r="M197" s="231">
        <f t="shared" si="73"/>
        <v>0</v>
      </c>
      <c r="N197" s="76">
        <f t="shared" si="73"/>
        <v>0</v>
      </c>
      <c r="O197" s="91">
        <f t="shared" si="73"/>
        <v>0</v>
      </c>
      <c r="P197" s="291"/>
      <c r="Q197" s="297"/>
    </row>
    <row r="198" spans="1:17" x14ac:dyDescent="0.25">
      <c r="A198" s="30">
        <v>5121</v>
      </c>
      <c r="B198" s="43" t="s">
        <v>192</v>
      </c>
      <c r="C198" s="190">
        <f t="shared" si="63"/>
        <v>1989</v>
      </c>
      <c r="D198" s="264">
        <v>1989</v>
      </c>
      <c r="E198" s="705"/>
      <c r="F198" s="899">
        <f>D198+E198</f>
        <v>1989</v>
      </c>
      <c r="G198" s="230"/>
      <c r="H198" s="705"/>
      <c r="I198" s="899">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x14ac:dyDescent="0.25">
      <c r="A203" s="35">
        <v>5200</v>
      </c>
      <c r="B203" s="72" t="s">
        <v>197</v>
      </c>
      <c r="C203" s="188">
        <f t="shared" si="63"/>
        <v>8476</v>
      </c>
      <c r="D203" s="130">
        <f t="shared" ref="D203:O203" si="74">D204+D214+D215+D224+D225+D226+D228</f>
        <v>7228</v>
      </c>
      <c r="E203" s="123">
        <f t="shared" si="74"/>
        <v>0</v>
      </c>
      <c r="F203" s="898">
        <f t="shared" si="74"/>
        <v>7228</v>
      </c>
      <c r="G203" s="228">
        <f t="shared" si="74"/>
        <v>1248</v>
      </c>
      <c r="H203" s="123">
        <f t="shared" si="74"/>
        <v>0</v>
      </c>
      <c r="I203" s="898">
        <f t="shared" si="74"/>
        <v>1248</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ht="17.25" customHeight="1" x14ac:dyDescent="0.25">
      <c r="A215" s="75">
        <v>5230</v>
      </c>
      <c r="B215" s="43" t="s">
        <v>209</v>
      </c>
      <c r="C215" s="190">
        <f t="shared" si="63"/>
        <v>8476</v>
      </c>
      <c r="D215" s="132">
        <f t="shared" ref="D215:O215" si="80">SUM(D216:D223)</f>
        <v>7228</v>
      </c>
      <c r="E215" s="91">
        <f t="shared" si="80"/>
        <v>0</v>
      </c>
      <c r="F215" s="899">
        <f t="shared" si="80"/>
        <v>7228</v>
      </c>
      <c r="G215" s="231">
        <f t="shared" si="80"/>
        <v>1248</v>
      </c>
      <c r="H215" s="91">
        <f t="shared" si="80"/>
        <v>0</v>
      </c>
      <c r="I215" s="899">
        <f t="shared" si="80"/>
        <v>1248</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291"/>
      <c r="Q217" s="297"/>
    </row>
    <row r="218" spans="1:17" ht="17.25" customHeight="1" x14ac:dyDescent="0.25">
      <c r="A218" s="30">
        <v>5233</v>
      </c>
      <c r="B218" s="43" t="s">
        <v>212</v>
      </c>
      <c r="C218" s="190">
        <f t="shared" si="63"/>
        <v>3748</v>
      </c>
      <c r="D218" s="264">
        <v>2500</v>
      </c>
      <c r="E218" s="705"/>
      <c r="F218" s="899">
        <f t="shared" si="81"/>
        <v>2500</v>
      </c>
      <c r="G218" s="230">
        <v>1248</v>
      </c>
      <c r="H218" s="705"/>
      <c r="I218" s="899">
        <f t="shared" si="82"/>
        <v>1248</v>
      </c>
      <c r="J218" s="264"/>
      <c r="K218" s="45"/>
      <c r="L218" s="95">
        <f t="shared" si="83"/>
        <v>0</v>
      </c>
      <c r="M218" s="230"/>
      <c r="N218" s="45"/>
      <c r="O218" s="91">
        <f t="shared" si="84"/>
        <v>0</v>
      </c>
      <c r="P218" s="291"/>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t="24" hidden="1" x14ac:dyDescent="0.25">
      <c r="A222" s="30">
        <v>5238</v>
      </c>
      <c r="B222" s="43" t="s">
        <v>216</v>
      </c>
      <c r="C222" s="190">
        <f t="shared" si="63"/>
        <v>0</v>
      </c>
      <c r="D222" s="264"/>
      <c r="E222" s="45"/>
      <c r="F222" s="95">
        <f t="shared" si="81"/>
        <v>0</v>
      </c>
      <c r="G222" s="230"/>
      <c r="H222" s="45"/>
      <c r="I222" s="91">
        <f t="shared" si="82"/>
        <v>0</v>
      </c>
      <c r="J222" s="264"/>
      <c r="K222" s="45"/>
      <c r="L222" s="95">
        <f t="shared" si="83"/>
        <v>0</v>
      </c>
      <c r="M222" s="230"/>
      <c r="N222" s="45"/>
      <c r="O222" s="91">
        <f t="shared" si="84"/>
        <v>0</v>
      </c>
      <c r="P222" s="291"/>
      <c r="Q222" s="297"/>
    </row>
    <row r="223" spans="1:17" ht="24" x14ac:dyDescent="0.25">
      <c r="A223" s="30">
        <v>5239</v>
      </c>
      <c r="B223" s="43" t="s">
        <v>217</v>
      </c>
      <c r="C223" s="190">
        <f t="shared" si="63"/>
        <v>4728</v>
      </c>
      <c r="D223" s="264">
        <v>4728</v>
      </c>
      <c r="E223" s="705"/>
      <c r="F223" s="899">
        <f t="shared" si="81"/>
        <v>4728</v>
      </c>
      <c r="G223" s="230"/>
      <c r="H223" s="705"/>
      <c r="I223" s="899">
        <f t="shared" si="82"/>
        <v>0</v>
      </c>
      <c r="J223" s="264"/>
      <c r="K223" s="45"/>
      <c r="L223" s="95">
        <f t="shared" si="83"/>
        <v>0</v>
      </c>
      <c r="M223" s="230"/>
      <c r="N223" s="45"/>
      <c r="O223" s="91">
        <f t="shared" si="84"/>
        <v>0</v>
      </c>
      <c r="P223" s="291"/>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t="24"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36"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291"/>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36"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row>
    <row r="269" spans="1:17" ht="24" hidden="1" x14ac:dyDescent="0.25">
      <c r="A269" s="35">
        <v>7200</v>
      </c>
      <c r="B269" s="72" t="s">
        <v>261</v>
      </c>
      <c r="C269" s="188">
        <f t="shared" si="95"/>
        <v>0</v>
      </c>
      <c r="D269" s="130">
        <f>SUM(D270,D271,D274,D275,D278)</f>
        <v>0</v>
      </c>
      <c r="E269" s="38">
        <f>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95"/>
        <v>0</v>
      </c>
      <c r="D271" s="132">
        <f t="shared" ref="D271:O271" si="107">SUM(D272:D273)</f>
        <v>0</v>
      </c>
      <c r="E271" s="76">
        <f t="shared" si="107"/>
        <v>0</v>
      </c>
      <c r="F271" s="95">
        <f t="shared" si="107"/>
        <v>0</v>
      </c>
      <c r="G271" s="231">
        <f t="shared" si="107"/>
        <v>0</v>
      </c>
      <c r="H271" s="76">
        <f t="shared" si="107"/>
        <v>0</v>
      </c>
      <c r="I271" s="91">
        <f t="shared" si="107"/>
        <v>0</v>
      </c>
      <c r="J271" s="132">
        <f t="shared" si="107"/>
        <v>0</v>
      </c>
      <c r="K271" s="76">
        <f t="shared" si="107"/>
        <v>0</v>
      </c>
      <c r="L271" s="95">
        <f t="shared" si="107"/>
        <v>0</v>
      </c>
      <c r="M271" s="231">
        <f t="shared" si="107"/>
        <v>0</v>
      </c>
      <c r="N271" s="76">
        <f t="shared" si="107"/>
        <v>0</v>
      </c>
      <c r="O271" s="91">
        <f t="shared" si="107"/>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24" hidden="1" x14ac:dyDescent="0.25">
      <c r="A274" s="75">
        <v>7230</v>
      </c>
      <c r="B274" s="43" t="s">
        <v>308</v>
      </c>
      <c r="C274" s="190">
        <f t="shared" si="95"/>
        <v>0</v>
      </c>
      <c r="D274" s="264"/>
      <c r="E274" s="45"/>
      <c r="F274" s="95">
        <f>D274+E274</f>
        <v>0</v>
      </c>
      <c r="G274" s="230"/>
      <c r="H274" s="45"/>
      <c r="I274" s="91">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8">SUM(D276:D277)</f>
        <v>0</v>
      </c>
      <c r="E275" s="76">
        <f t="shared" si="108"/>
        <v>0</v>
      </c>
      <c r="F275" s="95">
        <f t="shared" si="108"/>
        <v>0</v>
      </c>
      <c r="G275" s="231">
        <f t="shared" si="108"/>
        <v>0</v>
      </c>
      <c r="H275" s="76">
        <f t="shared" si="108"/>
        <v>0</v>
      </c>
      <c r="I275" s="91">
        <f t="shared" si="108"/>
        <v>0</v>
      </c>
      <c r="J275" s="132">
        <f t="shared" si="108"/>
        <v>0</v>
      </c>
      <c r="K275" s="76">
        <f t="shared" si="108"/>
        <v>0</v>
      </c>
      <c r="L275" s="95">
        <f t="shared" si="108"/>
        <v>0</v>
      </c>
      <c r="M275" s="231">
        <f t="shared" si="108"/>
        <v>0</v>
      </c>
      <c r="N275" s="76">
        <f t="shared" si="108"/>
        <v>0</v>
      </c>
      <c r="O275" s="91">
        <f t="shared" si="108"/>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96"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09">D280</f>
        <v>0</v>
      </c>
      <c r="E279" s="106">
        <f t="shared" si="109"/>
        <v>0</v>
      </c>
      <c r="F279" s="177">
        <f t="shared" si="109"/>
        <v>0</v>
      </c>
      <c r="G279" s="238">
        <f t="shared" si="109"/>
        <v>0</v>
      </c>
      <c r="H279" s="106">
        <f t="shared" si="109"/>
        <v>0</v>
      </c>
      <c r="I279" s="277">
        <f t="shared" si="109"/>
        <v>0</v>
      </c>
      <c r="J279" s="140">
        <f t="shared" si="109"/>
        <v>0</v>
      </c>
      <c r="K279" s="106">
        <f t="shared" si="109"/>
        <v>0</v>
      </c>
      <c r="L279" s="177">
        <f t="shared" si="109"/>
        <v>0</v>
      </c>
      <c r="M279" s="238">
        <f t="shared" si="109"/>
        <v>0</v>
      </c>
      <c r="N279" s="106">
        <f t="shared" si="109"/>
        <v>0</v>
      </c>
      <c r="O279" s="277">
        <f t="shared" si="109"/>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0">SUM(D282:D283)</f>
        <v>0</v>
      </c>
      <c r="E281" s="76">
        <f t="shared" si="110"/>
        <v>0</v>
      </c>
      <c r="F281" s="95">
        <f t="shared" si="110"/>
        <v>0</v>
      </c>
      <c r="G281" s="231">
        <f t="shared" si="110"/>
        <v>0</v>
      </c>
      <c r="H281" s="76">
        <f t="shared" si="110"/>
        <v>0</v>
      </c>
      <c r="I281" s="91">
        <f t="shared" si="110"/>
        <v>0</v>
      </c>
      <c r="J281" s="132">
        <f t="shared" si="110"/>
        <v>0</v>
      </c>
      <c r="K281" s="76">
        <f t="shared" si="110"/>
        <v>0</v>
      </c>
      <c r="L281" s="95">
        <f t="shared" si="110"/>
        <v>0</v>
      </c>
      <c r="M281" s="231">
        <f t="shared" si="110"/>
        <v>0</v>
      </c>
      <c r="N281" s="76">
        <f t="shared" si="110"/>
        <v>0</v>
      </c>
      <c r="O281" s="91">
        <f t="shared" si="110"/>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639298</v>
      </c>
      <c r="D284" s="141">
        <f t="shared" ref="D284:O284" si="111">SUM(D281,D268,D229,D194,D186,D172,D74,D52)</f>
        <v>299414</v>
      </c>
      <c r="E284" s="278">
        <f t="shared" si="111"/>
        <v>0</v>
      </c>
      <c r="F284" s="901">
        <f t="shared" si="111"/>
        <v>299414</v>
      </c>
      <c r="G284" s="240">
        <f t="shared" si="111"/>
        <v>328130</v>
      </c>
      <c r="H284" s="278">
        <f t="shared" si="111"/>
        <v>0</v>
      </c>
      <c r="I284" s="901">
        <f t="shared" si="111"/>
        <v>328130</v>
      </c>
      <c r="J284" s="141">
        <f t="shared" si="111"/>
        <v>11754</v>
      </c>
      <c r="K284" s="111">
        <f t="shared" si="111"/>
        <v>0</v>
      </c>
      <c r="L284" s="112">
        <f t="shared" si="111"/>
        <v>11754</v>
      </c>
      <c r="M284" s="240">
        <f t="shared" si="111"/>
        <v>0</v>
      </c>
      <c r="N284" s="111">
        <f t="shared" si="111"/>
        <v>0</v>
      </c>
      <c r="O284" s="278">
        <f t="shared" si="111"/>
        <v>0</v>
      </c>
      <c r="P284" s="318"/>
      <c r="Q284" s="297"/>
    </row>
    <row r="285" spans="1:17" s="19" customFormat="1" ht="13.5" thickTop="1" thickBot="1" x14ac:dyDescent="0.3">
      <c r="A285" s="1283" t="s">
        <v>276</v>
      </c>
      <c r="B285" s="1284"/>
      <c r="C285" s="206">
        <f t="shared" si="95"/>
        <v>-2718</v>
      </c>
      <c r="D285" s="142">
        <f>SUM(D24,D25,D41,D42)-D50</f>
        <v>0</v>
      </c>
      <c r="E285" s="126">
        <f>SUM(E24,E25,E41,E42)-E50</f>
        <v>0</v>
      </c>
      <c r="F285" s="909">
        <f>SUM(F24,F25,F41,F42)-F50</f>
        <v>0</v>
      </c>
      <c r="G285" s="241">
        <f>SUM(G24,G42)-G50</f>
        <v>0</v>
      </c>
      <c r="H285" s="126">
        <f>SUM(H24,H42)-H50</f>
        <v>0</v>
      </c>
      <c r="I285" s="909">
        <f>SUM(I24,I42)-I50</f>
        <v>0</v>
      </c>
      <c r="J285" s="142">
        <f>SUM(J26,J42)-J50</f>
        <v>-2718</v>
      </c>
      <c r="K285" s="114">
        <f>SUM(K26,K42)-K50</f>
        <v>0</v>
      </c>
      <c r="L285" s="115">
        <f>SUM(L26,L42)-L50</f>
        <v>-2718</v>
      </c>
      <c r="M285" s="241">
        <f>SUM(M44)-M50</f>
        <v>0</v>
      </c>
      <c r="N285" s="114">
        <f>SUM(N44)-N50</f>
        <v>0</v>
      </c>
      <c r="O285" s="126">
        <f>SUM(O44)-O50</f>
        <v>0</v>
      </c>
      <c r="P285" s="296"/>
      <c r="Q285" s="182"/>
    </row>
    <row r="286" spans="1:17" s="19" customFormat="1" ht="12.75" thickTop="1" x14ac:dyDescent="0.25">
      <c r="A286" s="1285" t="s">
        <v>277</v>
      </c>
      <c r="B286" s="1286"/>
      <c r="C286" s="207">
        <f t="shared" si="95"/>
        <v>2718</v>
      </c>
      <c r="D286" s="143">
        <f t="shared" ref="D286:O286" si="112">SUM(D287,D288)-D295+D296</f>
        <v>0</v>
      </c>
      <c r="E286" s="113">
        <f t="shared" si="112"/>
        <v>0</v>
      </c>
      <c r="F286" s="910">
        <f t="shared" si="112"/>
        <v>0</v>
      </c>
      <c r="G286" s="242">
        <f t="shared" si="112"/>
        <v>0</v>
      </c>
      <c r="H286" s="113">
        <f t="shared" si="112"/>
        <v>0</v>
      </c>
      <c r="I286" s="910">
        <f t="shared" si="112"/>
        <v>0</v>
      </c>
      <c r="J286" s="143">
        <f t="shared" si="112"/>
        <v>2718</v>
      </c>
      <c r="K286" s="103">
        <f t="shared" si="112"/>
        <v>0</v>
      </c>
      <c r="L286" s="109">
        <f t="shared" si="112"/>
        <v>2718</v>
      </c>
      <c r="M286" s="242">
        <f t="shared" si="112"/>
        <v>0</v>
      </c>
      <c r="N286" s="103">
        <f t="shared" si="112"/>
        <v>0</v>
      </c>
      <c r="O286" s="113">
        <f t="shared" si="112"/>
        <v>0</v>
      </c>
      <c r="P286" s="319"/>
      <c r="Q286" s="182"/>
    </row>
    <row r="287" spans="1:17" s="19" customFormat="1" ht="12.75" thickBot="1" x14ac:dyDescent="0.3">
      <c r="A287" s="63" t="s">
        <v>278</v>
      </c>
      <c r="B287" s="63" t="s">
        <v>279</v>
      </c>
      <c r="C287" s="197">
        <f t="shared" si="95"/>
        <v>2718</v>
      </c>
      <c r="D287" s="134">
        <f t="shared" ref="D287:O287" si="113">D21-D281</f>
        <v>0</v>
      </c>
      <c r="E287" s="117">
        <f t="shared" si="113"/>
        <v>0</v>
      </c>
      <c r="F287" s="894">
        <f t="shared" si="113"/>
        <v>0</v>
      </c>
      <c r="G287" s="224">
        <f t="shared" si="113"/>
        <v>0</v>
      </c>
      <c r="H287" s="117">
        <f t="shared" si="113"/>
        <v>0</v>
      </c>
      <c r="I287" s="894">
        <f t="shared" si="113"/>
        <v>0</v>
      </c>
      <c r="J287" s="134">
        <f t="shared" si="113"/>
        <v>2718</v>
      </c>
      <c r="K287" s="64">
        <f t="shared" si="113"/>
        <v>0</v>
      </c>
      <c r="L287" s="169">
        <f t="shared" si="113"/>
        <v>2718</v>
      </c>
      <c r="M287" s="224">
        <f t="shared" si="113"/>
        <v>0</v>
      </c>
      <c r="N287" s="64">
        <f t="shared" si="113"/>
        <v>0</v>
      </c>
      <c r="O287" s="117">
        <f t="shared" si="113"/>
        <v>0</v>
      </c>
      <c r="P287" s="310"/>
      <c r="Q287" s="182"/>
    </row>
    <row r="288" spans="1:17" s="19" customFormat="1" ht="12.75" hidden="1" thickTop="1" x14ac:dyDescent="0.25">
      <c r="A288" s="116" t="s">
        <v>280</v>
      </c>
      <c r="B288" s="116" t="s">
        <v>281</v>
      </c>
      <c r="C288" s="207">
        <f t="shared" si="95"/>
        <v>0</v>
      </c>
      <c r="D288" s="143">
        <f t="shared" ref="D288:O288" si="114">SUM(D289,D291,D293)-SUM(D290,D292,D294)</f>
        <v>0</v>
      </c>
      <c r="E288" s="103">
        <f t="shared" si="114"/>
        <v>0</v>
      </c>
      <c r="F288" s="109">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319"/>
      <c r="Q288" s="182"/>
    </row>
    <row r="289" spans="1:17" ht="12.75" hidden="1" thickTop="1" x14ac:dyDescent="0.25">
      <c r="A289" s="100" t="s">
        <v>282</v>
      </c>
      <c r="B289" s="60" t="s">
        <v>283</v>
      </c>
      <c r="C289" s="191">
        <f t="shared" si="95"/>
        <v>0</v>
      </c>
      <c r="D289" s="256"/>
      <c r="E289" s="49"/>
      <c r="F289" s="330">
        <f t="shared" ref="F289:F296" si="115">E289+D289</f>
        <v>0</v>
      </c>
      <c r="G289" s="239"/>
      <c r="H289" s="49"/>
      <c r="I289" s="155">
        <f t="shared" ref="I289:I296" si="116">H289+G289</f>
        <v>0</v>
      </c>
      <c r="J289" s="256"/>
      <c r="K289" s="49"/>
      <c r="L289" s="330">
        <f t="shared" ref="L289:L296" si="117">K289+J289</f>
        <v>0</v>
      </c>
      <c r="M289" s="239"/>
      <c r="N289" s="49"/>
      <c r="O289" s="155">
        <f t="shared" ref="O289:O296" si="118">N289+M289</f>
        <v>0</v>
      </c>
      <c r="P289" s="295"/>
      <c r="Q289" s="297"/>
    </row>
    <row r="290" spans="1:17" ht="24.75" hidden="1" thickTop="1" x14ac:dyDescent="0.25">
      <c r="A290" s="94" t="s">
        <v>284</v>
      </c>
      <c r="B290" s="29" t="s">
        <v>285</v>
      </c>
      <c r="C290" s="190">
        <f t="shared" si="95"/>
        <v>0</v>
      </c>
      <c r="D290" s="264"/>
      <c r="E290" s="45"/>
      <c r="F290" s="95">
        <f t="shared" si="115"/>
        <v>0</v>
      </c>
      <c r="G290" s="230"/>
      <c r="H290" s="45"/>
      <c r="I290" s="91">
        <f t="shared" si="116"/>
        <v>0</v>
      </c>
      <c r="J290" s="264"/>
      <c r="K290" s="45"/>
      <c r="L290" s="95">
        <f t="shared" si="117"/>
        <v>0</v>
      </c>
      <c r="M290" s="230"/>
      <c r="N290" s="45"/>
      <c r="O290" s="91">
        <f t="shared" si="118"/>
        <v>0</v>
      </c>
      <c r="P290" s="291"/>
      <c r="Q290" s="297"/>
    </row>
    <row r="291" spans="1:17" ht="12.75" hidden="1" thickTop="1" x14ac:dyDescent="0.25">
      <c r="A291" s="94" t="s">
        <v>286</v>
      </c>
      <c r="B291" s="29" t="s">
        <v>287</v>
      </c>
      <c r="C291" s="190">
        <f t="shared" si="95"/>
        <v>0</v>
      </c>
      <c r="D291" s="264"/>
      <c r="E291" s="45"/>
      <c r="F291" s="95">
        <f t="shared" si="115"/>
        <v>0</v>
      </c>
      <c r="G291" s="230"/>
      <c r="H291" s="45"/>
      <c r="I291" s="91">
        <f t="shared" si="116"/>
        <v>0</v>
      </c>
      <c r="J291" s="264"/>
      <c r="K291" s="45"/>
      <c r="L291" s="95">
        <f t="shared" si="117"/>
        <v>0</v>
      </c>
      <c r="M291" s="230"/>
      <c r="N291" s="45"/>
      <c r="O291" s="91">
        <f t="shared" si="118"/>
        <v>0</v>
      </c>
      <c r="P291" s="291"/>
      <c r="Q291" s="297"/>
    </row>
    <row r="292" spans="1:17" ht="24.75" hidden="1" thickTop="1" x14ac:dyDescent="0.25">
      <c r="A292" s="94" t="s">
        <v>288</v>
      </c>
      <c r="B292" s="29" t="s">
        <v>289</v>
      </c>
      <c r="C292" s="190">
        <f t="shared" si="95"/>
        <v>0</v>
      </c>
      <c r="D292" s="264"/>
      <c r="E292" s="45"/>
      <c r="F292" s="95">
        <f t="shared" si="115"/>
        <v>0</v>
      </c>
      <c r="G292" s="230"/>
      <c r="H292" s="45"/>
      <c r="I292" s="91">
        <f t="shared" si="116"/>
        <v>0</v>
      </c>
      <c r="J292" s="264"/>
      <c r="K292" s="45"/>
      <c r="L292" s="95">
        <f t="shared" si="117"/>
        <v>0</v>
      </c>
      <c r="M292" s="230"/>
      <c r="N292" s="45"/>
      <c r="O292" s="91">
        <f t="shared" si="118"/>
        <v>0</v>
      </c>
      <c r="P292" s="291"/>
      <c r="Q292" s="297"/>
    </row>
    <row r="293" spans="1:17" ht="12.75" hidden="1" thickTop="1" x14ac:dyDescent="0.25">
      <c r="A293" s="94" t="s">
        <v>290</v>
      </c>
      <c r="B293" s="29" t="s">
        <v>291</v>
      </c>
      <c r="C293" s="190">
        <f t="shared" si="95"/>
        <v>0</v>
      </c>
      <c r="D293" s="264"/>
      <c r="E293" s="45"/>
      <c r="F293" s="95">
        <f t="shared" si="115"/>
        <v>0</v>
      </c>
      <c r="G293" s="230"/>
      <c r="H293" s="45"/>
      <c r="I293" s="91">
        <f t="shared" si="116"/>
        <v>0</v>
      </c>
      <c r="J293" s="264"/>
      <c r="K293" s="45"/>
      <c r="L293" s="95">
        <f t="shared" si="117"/>
        <v>0</v>
      </c>
      <c r="M293" s="230"/>
      <c r="N293" s="45"/>
      <c r="O293" s="91">
        <f t="shared" si="118"/>
        <v>0</v>
      </c>
      <c r="P293" s="291"/>
      <c r="Q293" s="297"/>
    </row>
    <row r="294" spans="1:17" ht="24.75" hidden="1" thickTop="1" x14ac:dyDescent="0.25">
      <c r="A294" s="101" t="s">
        <v>292</v>
      </c>
      <c r="B294" s="102" t="s">
        <v>293</v>
      </c>
      <c r="C294" s="201">
        <f t="shared" si="95"/>
        <v>0</v>
      </c>
      <c r="D294" s="265"/>
      <c r="E294" s="84"/>
      <c r="F294" s="329">
        <f t="shared" si="115"/>
        <v>0</v>
      </c>
      <c r="G294" s="235"/>
      <c r="H294" s="84"/>
      <c r="I294" s="156">
        <f t="shared" si="116"/>
        <v>0</v>
      </c>
      <c r="J294" s="265"/>
      <c r="K294" s="84"/>
      <c r="L294" s="329">
        <f t="shared" si="117"/>
        <v>0</v>
      </c>
      <c r="M294" s="235"/>
      <c r="N294" s="84"/>
      <c r="O294" s="156">
        <f t="shared" si="118"/>
        <v>0</v>
      </c>
      <c r="P294" s="294"/>
      <c r="Q294" s="297"/>
    </row>
    <row r="295" spans="1:17" s="19" customFormat="1" ht="13.5" hidden="1" thickTop="1" thickBot="1" x14ac:dyDescent="0.3">
      <c r="A295" s="118" t="s">
        <v>294</v>
      </c>
      <c r="B295" s="118" t="s">
        <v>295</v>
      </c>
      <c r="C295" s="206">
        <f t="shared" si="95"/>
        <v>0</v>
      </c>
      <c r="D295" s="267"/>
      <c r="E295" s="119"/>
      <c r="F295" s="115">
        <f t="shared" si="115"/>
        <v>0</v>
      </c>
      <c r="G295" s="243"/>
      <c r="H295" s="119"/>
      <c r="I295" s="126">
        <f t="shared" si="116"/>
        <v>0</v>
      </c>
      <c r="J295" s="267"/>
      <c r="K295" s="119"/>
      <c r="L295" s="115">
        <f t="shared" si="117"/>
        <v>0</v>
      </c>
      <c r="M295" s="243"/>
      <c r="N295" s="119"/>
      <c r="O295" s="126">
        <f t="shared" si="118"/>
        <v>0</v>
      </c>
      <c r="P295" s="296"/>
      <c r="Q295" s="182"/>
    </row>
    <row r="296" spans="1:17" s="19" customFormat="1" ht="48.75" hidden="1" thickTop="1" x14ac:dyDescent="0.25">
      <c r="A296" s="116" t="s">
        <v>296</v>
      </c>
      <c r="B296" s="104" t="s">
        <v>297</v>
      </c>
      <c r="C296" s="207">
        <f t="shared" si="95"/>
        <v>0</v>
      </c>
      <c r="D296" s="268"/>
      <c r="E296" s="180"/>
      <c r="F296" s="175">
        <f t="shared" si="115"/>
        <v>0</v>
      </c>
      <c r="G296" s="234"/>
      <c r="H296" s="80"/>
      <c r="I296" s="123">
        <f t="shared" si="116"/>
        <v>0</v>
      </c>
      <c r="J296" s="248"/>
      <c r="K296" s="80"/>
      <c r="L296" s="175">
        <f t="shared" si="117"/>
        <v>0</v>
      </c>
      <c r="M296" s="234"/>
      <c r="N296" s="80"/>
      <c r="O296" s="123">
        <f t="shared" si="11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dv2XETP47NRqSbIgiCXH0WTTkCZrfevk5An08hq61cvkYLTtET27O6dnTQRrpfZCgTPFiuZ0F4/owGqW5vkSvQ==" saltValue="KF5w0HT2TUgJcp/GHr/zpQ==" spinCount="100000" sheet="1" objects="1" scenarios="1" formatCells="0" formatColumns="0" formatRows="0"/>
  <autoFilter ref="A18:P296">
    <filterColumn colId="2">
      <filters blank="1">
        <filter val="1 000"/>
        <filter val="1 375"/>
        <filter val="1 397"/>
        <filter val="1 400"/>
        <filter val="1 487"/>
        <filter val="1 947"/>
        <filter val="1 989"/>
        <filter val="10 054"/>
        <filter val="10 200"/>
        <filter val="10 299"/>
        <filter val="10 465"/>
        <filter val="100"/>
        <filter val="105"/>
        <filter val="124"/>
        <filter val="129 180"/>
        <filter val="143"/>
        <filter val="15 319"/>
        <filter val="18 535"/>
        <filter val="18 702"/>
        <filter val="192"/>
        <filter val="2 690"/>
        <filter val="2 693"/>
        <filter val="2 718"/>
        <filter val="-2 718"/>
        <filter val="2 991"/>
        <filter val="241"/>
        <filter val="25 830"/>
        <filter val="29 184"/>
        <filter val="29 562"/>
        <filter val="3 546"/>
        <filter val="3 709"/>
        <filter val="3 748"/>
        <filter val="33 736"/>
        <filter val="360"/>
        <filter val="370 066"/>
        <filter val="39"/>
        <filter val="399"/>
        <filter val="4 084"/>
        <filter val="4 728"/>
        <filter val="40"/>
        <filter val="405 177"/>
        <filter val="428"/>
        <filter val="460"/>
        <filter val="5 812"/>
        <filter val="51 641"/>
        <filter val="534 357"/>
        <filter val="545"/>
        <filter val="6 635"/>
        <filter val="60"/>
        <filter val="627 544"/>
        <filter val="628 833"/>
        <filter val="639 298"/>
        <filter val="68 483"/>
        <filter val="7 249"/>
        <filter val="8 476"/>
        <filter val="8 844"/>
        <filter val="85"/>
        <filter val="851"/>
        <filter val="9 036"/>
        <filter val="9 177"/>
        <filter val="9 648"/>
        <filter val="94 476"/>
        <filter val="976"/>
        <filter val="979"/>
        <filter val="99 996"/>
      </filters>
    </filterColumn>
  </autoFilter>
  <mergeCells count="32">
    <mergeCell ref="C6:P6"/>
    <mergeCell ref="C7:P7"/>
    <mergeCell ref="C8:P8"/>
    <mergeCell ref="C9:P9"/>
    <mergeCell ref="A1:O1"/>
    <mergeCell ref="A2:P2"/>
    <mergeCell ref="C3:P3"/>
    <mergeCell ref="C4:P4"/>
    <mergeCell ref="C5:P5"/>
    <mergeCell ref="C10:P10"/>
    <mergeCell ref="C11:P11"/>
    <mergeCell ref="C13:P13"/>
    <mergeCell ref="A15:A17"/>
    <mergeCell ref="B15:B17"/>
    <mergeCell ref="C15:O15"/>
    <mergeCell ref="C16:C17"/>
    <mergeCell ref="D16:D17"/>
    <mergeCell ref="E16:E17"/>
    <mergeCell ref="F16:F17"/>
    <mergeCell ref="C12:P12"/>
    <mergeCell ref="O16:O17"/>
    <mergeCell ref="P16:P17"/>
    <mergeCell ref="L16:L17"/>
    <mergeCell ref="M16:M17"/>
    <mergeCell ref="N16:N17"/>
    <mergeCell ref="A285:B285"/>
    <mergeCell ref="A286:B286"/>
    <mergeCell ref="I16:I17"/>
    <mergeCell ref="J16:J17"/>
    <mergeCell ref="K16:K17"/>
    <mergeCell ref="G16:G17"/>
    <mergeCell ref="H16:H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75.pielikums Jūrmalas pilsētas domes
2017.gada 9.jūnija saistošajiem noteikumiem Nr.21
(protokols Nr.10, 2.punkts)</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5" sqref="T5"/>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7.7109375" style="1" hidden="1" customWidth="1" outlineLevel="1"/>
    <col min="17" max="17" width="9.140625" style="1" collapsed="1"/>
    <col min="18" max="16384" width="9.140625" style="1"/>
  </cols>
  <sheetData>
    <row r="1" spans="1:17" x14ac:dyDescent="0.25">
      <c r="A1" s="1314" t="s">
        <v>544</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x14ac:dyDescent="0.25">
      <c r="A3" s="4" t="s">
        <v>0</v>
      </c>
      <c r="B3" s="5"/>
      <c r="C3" s="1318" t="s">
        <v>545</v>
      </c>
      <c r="D3" s="1318"/>
      <c r="E3" s="1318"/>
      <c r="F3" s="1318"/>
      <c r="G3" s="1318"/>
      <c r="H3" s="1318"/>
      <c r="I3" s="1318"/>
      <c r="J3" s="1318"/>
      <c r="K3" s="1318"/>
      <c r="L3" s="1318"/>
      <c r="M3" s="1318"/>
      <c r="N3" s="1318"/>
      <c r="O3" s="1318"/>
      <c r="P3" s="1319"/>
      <c r="Q3" s="297"/>
    </row>
    <row r="4" spans="1:17" ht="12.75" customHeight="1" x14ac:dyDescent="0.25">
      <c r="A4" s="4" t="s">
        <v>1</v>
      </c>
      <c r="B4" s="5"/>
      <c r="C4" s="1318" t="s">
        <v>546</v>
      </c>
      <c r="D4" s="1318"/>
      <c r="E4" s="1318"/>
      <c r="F4" s="1318"/>
      <c r="G4" s="1318"/>
      <c r="H4" s="1318"/>
      <c r="I4" s="1318"/>
      <c r="J4" s="1318"/>
      <c r="K4" s="1318"/>
      <c r="L4" s="1318"/>
      <c r="M4" s="1318"/>
      <c r="N4" s="1318"/>
      <c r="O4" s="1318"/>
      <c r="P4" s="1319"/>
      <c r="Q4" s="297"/>
    </row>
    <row r="5" spans="1:17" ht="12.75" customHeight="1" x14ac:dyDescent="0.25">
      <c r="A5" s="2" t="s">
        <v>2</v>
      </c>
      <c r="B5" s="3"/>
      <c r="C5" s="1293" t="s">
        <v>547</v>
      </c>
      <c r="D5" s="1293"/>
      <c r="E5" s="1293"/>
      <c r="F5" s="1293"/>
      <c r="G5" s="1293"/>
      <c r="H5" s="1293"/>
      <c r="I5" s="1293"/>
      <c r="J5" s="1293"/>
      <c r="K5" s="1293"/>
      <c r="L5" s="1293"/>
      <c r="M5" s="1293"/>
      <c r="N5" s="1293"/>
      <c r="O5" s="1293"/>
      <c r="P5" s="1294"/>
      <c r="Q5" s="297"/>
    </row>
    <row r="6" spans="1:17" ht="12.75" customHeight="1" x14ac:dyDescent="0.25">
      <c r="A6" s="2" t="s">
        <v>3</v>
      </c>
      <c r="B6" s="3"/>
      <c r="C6" s="1293" t="s">
        <v>525</v>
      </c>
      <c r="D6" s="1293"/>
      <c r="E6" s="1293"/>
      <c r="F6" s="1293"/>
      <c r="G6" s="1293"/>
      <c r="H6" s="1293"/>
      <c r="I6" s="1293"/>
      <c r="J6" s="1293"/>
      <c r="K6" s="1293"/>
      <c r="L6" s="1293"/>
      <c r="M6" s="1293"/>
      <c r="N6" s="1293"/>
      <c r="O6" s="1293"/>
      <c r="P6" s="1294"/>
      <c r="Q6" s="297"/>
    </row>
    <row r="7" spans="1:17" x14ac:dyDescent="0.25">
      <c r="A7" s="2" t="s">
        <v>4</v>
      </c>
      <c r="B7" s="3"/>
      <c r="C7" s="1318" t="s">
        <v>548</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549</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550</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778"/>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357032</v>
      </c>
      <c r="D20" s="128">
        <f>SUM(D21,D24,D25,D41,D42)</f>
        <v>177635</v>
      </c>
      <c r="E20" s="269">
        <f>SUM(E21,E24,E25,E41,E42)</f>
        <v>0</v>
      </c>
      <c r="F20" s="888">
        <f>SUM(F21,F24,F25,F41,F42)</f>
        <v>177635</v>
      </c>
      <c r="G20" s="210">
        <f>SUM(G21,G24,G42)</f>
        <v>0</v>
      </c>
      <c r="H20" s="269">
        <f t="shared" ref="H20:I20" si="0">SUM(H21,H24,H42)</f>
        <v>0</v>
      </c>
      <c r="I20" s="888">
        <f t="shared" si="0"/>
        <v>0</v>
      </c>
      <c r="J20" s="128">
        <f>SUM(J21,J26,J42)</f>
        <v>173773</v>
      </c>
      <c r="K20" s="22">
        <f t="shared" ref="K20:L20" si="1">SUM(K21,K26,K42)</f>
        <v>5624</v>
      </c>
      <c r="L20" s="161">
        <f t="shared" si="1"/>
        <v>179397</v>
      </c>
      <c r="M20" s="210">
        <f>SUM(M21,M44)</f>
        <v>0</v>
      </c>
      <c r="N20" s="22">
        <f t="shared" ref="N20:O20" si="2">SUM(N21,N44)</f>
        <v>0</v>
      </c>
      <c r="O20" s="269">
        <f t="shared" si="2"/>
        <v>0</v>
      </c>
      <c r="P20" s="302"/>
      <c r="Q20" s="182"/>
    </row>
    <row r="21" spans="1:17" ht="12.75" thickTop="1" x14ac:dyDescent="0.25">
      <c r="A21" s="23"/>
      <c r="B21" s="24" t="s">
        <v>21</v>
      </c>
      <c r="C21" s="184">
        <f t="shared" ref="C21" si="3">SUM(F21,I21,L21,O21)</f>
        <v>71773</v>
      </c>
      <c r="D21" s="129">
        <f>SUM(D22:D23)</f>
        <v>0</v>
      </c>
      <c r="E21" s="270">
        <f t="shared" ref="E21" si="4">SUM(E22:E23)</f>
        <v>0</v>
      </c>
      <c r="F21" s="902">
        <f>SUM(F22:F23)</f>
        <v>0</v>
      </c>
      <c r="G21" s="211">
        <f t="shared" ref="G21:O21" si="5">SUM(G22:G23)</f>
        <v>0</v>
      </c>
      <c r="H21" s="270">
        <f t="shared" si="5"/>
        <v>0</v>
      </c>
      <c r="I21" s="902">
        <f t="shared" si="5"/>
        <v>0</v>
      </c>
      <c r="J21" s="129">
        <f>SUM(J22:J23)</f>
        <v>71773</v>
      </c>
      <c r="K21" s="25">
        <f t="shared" si="5"/>
        <v>0</v>
      </c>
      <c r="L21" s="162">
        <f t="shared" si="5"/>
        <v>71773</v>
      </c>
      <c r="M21" s="211">
        <f>SUM(M22:M23)</f>
        <v>0</v>
      </c>
      <c r="N21" s="25">
        <f t="shared" si="5"/>
        <v>0</v>
      </c>
      <c r="O21" s="270">
        <f t="shared" si="5"/>
        <v>0</v>
      </c>
      <c r="P21" s="303"/>
      <c r="Q21" s="297"/>
    </row>
    <row r="22" spans="1:17" x14ac:dyDescent="0.25">
      <c r="A22" s="26"/>
      <c r="B22" s="27" t="s">
        <v>22</v>
      </c>
      <c r="C22" s="185">
        <f>SUM(F22,I22,L22,O22)</f>
        <v>124</v>
      </c>
      <c r="D22" s="245"/>
      <c r="E22" s="694"/>
      <c r="F22" s="903">
        <f>D22+E22</f>
        <v>0</v>
      </c>
      <c r="G22" s="212"/>
      <c r="H22" s="694"/>
      <c r="I22" s="903">
        <f>G22+H22</f>
        <v>0</v>
      </c>
      <c r="J22" s="245">
        <v>124</v>
      </c>
      <c r="K22" s="28"/>
      <c r="L22" s="325">
        <f>J22+K22</f>
        <v>124</v>
      </c>
      <c r="M22" s="212"/>
      <c r="N22" s="28"/>
      <c r="O22" s="331">
        <f t="shared" ref="O22" si="6">M22+N22</f>
        <v>0</v>
      </c>
      <c r="P22" s="288"/>
      <c r="Q22" s="297"/>
    </row>
    <row r="23" spans="1:17" x14ac:dyDescent="0.25">
      <c r="A23" s="29"/>
      <c r="B23" s="30" t="s">
        <v>23</v>
      </c>
      <c r="C23" s="186">
        <f t="shared" ref="C23" si="7">SUM(F23,I23,L23,O23)</f>
        <v>71649</v>
      </c>
      <c r="D23" s="246"/>
      <c r="E23" s="696"/>
      <c r="F23" s="904">
        <f t="shared" ref="F23:F24" si="8">D23+E23</f>
        <v>0</v>
      </c>
      <c r="G23" s="213"/>
      <c r="H23" s="696"/>
      <c r="I23" s="904">
        <f>G23+H23</f>
        <v>0</v>
      </c>
      <c r="J23" s="246">
        <v>71649</v>
      </c>
      <c r="K23" s="31"/>
      <c r="L23" s="326">
        <f>J23+K23</f>
        <v>71649</v>
      </c>
      <c r="M23" s="213"/>
      <c r="N23" s="31"/>
      <c r="O23" s="146">
        <f>M23+N23</f>
        <v>0</v>
      </c>
      <c r="P23" s="368"/>
      <c r="Q23" s="297"/>
    </row>
    <row r="24" spans="1:17" s="19" customFormat="1" ht="24.75" hidden="1" thickBot="1" x14ac:dyDescent="0.3">
      <c r="A24" s="32">
        <v>19300</v>
      </c>
      <c r="B24" s="32" t="s">
        <v>24</v>
      </c>
      <c r="C24" s="187">
        <f>SUM(F24,I24)</f>
        <v>0</v>
      </c>
      <c r="D24" s="247"/>
      <c r="E24" s="33"/>
      <c r="F24" s="327">
        <f t="shared" si="8"/>
        <v>0</v>
      </c>
      <c r="G24" s="214"/>
      <c r="H24" s="33"/>
      <c r="I24" s="332">
        <f t="shared" ref="I24" si="9">G24+H24</f>
        <v>0</v>
      </c>
      <c r="J24" s="286" t="s">
        <v>25</v>
      </c>
      <c r="K24" s="34" t="s">
        <v>25</v>
      </c>
      <c r="L24" s="163" t="s">
        <v>25</v>
      </c>
      <c r="M24" s="279" t="s">
        <v>25</v>
      </c>
      <c r="N24" s="147" t="s">
        <v>25</v>
      </c>
      <c r="O24" s="147" t="s">
        <v>25</v>
      </c>
      <c r="P24" s="380"/>
      <c r="Q24" s="182"/>
    </row>
    <row r="25" spans="1:17" s="19" customFormat="1" ht="24" x14ac:dyDescent="0.25">
      <c r="A25" s="121"/>
      <c r="B25" s="35" t="s">
        <v>26</v>
      </c>
      <c r="C25" s="188">
        <f>SUM(F25)</f>
        <v>177635</v>
      </c>
      <c r="D25" s="248">
        <v>177635</v>
      </c>
      <c r="E25" s="709"/>
      <c r="F25" s="905">
        <f>D25+E25</f>
        <v>177635</v>
      </c>
      <c r="G25" s="215" t="s">
        <v>25</v>
      </c>
      <c r="H25" s="122" t="s">
        <v>25</v>
      </c>
      <c r="I25" s="890" t="s">
        <v>25</v>
      </c>
      <c r="J25" s="249" t="s">
        <v>25</v>
      </c>
      <c r="K25" s="37" t="s">
        <v>25</v>
      </c>
      <c r="L25" s="164" t="s">
        <v>25</v>
      </c>
      <c r="M25" s="280" t="s">
        <v>25</v>
      </c>
      <c r="N25" s="122" t="s">
        <v>25</v>
      </c>
      <c r="O25" s="122" t="s">
        <v>25</v>
      </c>
      <c r="P25" s="304"/>
      <c r="Q25" s="182"/>
    </row>
    <row r="26" spans="1:17" s="19" customFormat="1" ht="36" x14ac:dyDescent="0.25">
      <c r="A26" s="35">
        <v>21300</v>
      </c>
      <c r="B26" s="35" t="s">
        <v>27</v>
      </c>
      <c r="C26" s="188">
        <f>SUM(L26)</f>
        <v>102000</v>
      </c>
      <c r="D26" s="249" t="s">
        <v>25</v>
      </c>
      <c r="E26" s="122" t="s">
        <v>25</v>
      </c>
      <c r="F26" s="890" t="s">
        <v>25</v>
      </c>
      <c r="G26" s="215" t="s">
        <v>25</v>
      </c>
      <c r="H26" s="122" t="s">
        <v>25</v>
      </c>
      <c r="I26" s="890" t="s">
        <v>25</v>
      </c>
      <c r="J26" s="130">
        <f>SUM(J27,J31,J33,J36)</f>
        <v>102000</v>
      </c>
      <c r="K26" s="38">
        <f t="shared" ref="K26" si="10">SUM(K27,K31,K33,K36)</f>
        <v>0</v>
      </c>
      <c r="L26" s="175">
        <f>SUM(L27,L31,L33,L36)</f>
        <v>102000</v>
      </c>
      <c r="M26" s="280" t="s">
        <v>25</v>
      </c>
      <c r="N26" s="122" t="s">
        <v>25</v>
      </c>
      <c r="O26" s="122" t="s">
        <v>25</v>
      </c>
      <c r="P26" s="304"/>
      <c r="Q26" s="182"/>
    </row>
    <row r="27" spans="1:17" s="19" customFormat="1" ht="24" hidden="1" x14ac:dyDescent="0.25">
      <c r="A27" s="39">
        <v>21350</v>
      </c>
      <c r="B27" s="35" t="s">
        <v>28</v>
      </c>
      <c r="C27" s="188">
        <f t="shared" ref="C27:C40" si="11">SUM(L27)</f>
        <v>0</v>
      </c>
      <c r="D27" s="249" t="s">
        <v>25</v>
      </c>
      <c r="E27" s="37" t="s">
        <v>25</v>
      </c>
      <c r="F27" s="164" t="s">
        <v>25</v>
      </c>
      <c r="G27" s="215" t="s">
        <v>25</v>
      </c>
      <c r="H27" s="37" t="s">
        <v>25</v>
      </c>
      <c r="I27" s="122" t="s">
        <v>25</v>
      </c>
      <c r="J27" s="130">
        <f>SUM(J28:J30)</f>
        <v>0</v>
      </c>
      <c r="K27" s="38">
        <f t="shared" ref="K27" si="12">SUM(K28:K30)</f>
        <v>0</v>
      </c>
      <c r="L27" s="175">
        <f>SUM(L28:L30)</f>
        <v>0</v>
      </c>
      <c r="M27" s="280" t="s">
        <v>25</v>
      </c>
      <c r="N27" s="122" t="s">
        <v>25</v>
      </c>
      <c r="O27" s="122" t="s">
        <v>25</v>
      </c>
      <c r="P27" s="304"/>
      <c r="Q27" s="182"/>
    </row>
    <row r="28" spans="1:17" hidden="1" x14ac:dyDescent="0.25">
      <c r="A28" s="26">
        <v>21351</v>
      </c>
      <c r="B28" s="40" t="s">
        <v>29</v>
      </c>
      <c r="C28" s="189">
        <f t="shared" si="11"/>
        <v>0</v>
      </c>
      <c r="D28" s="250" t="s">
        <v>25</v>
      </c>
      <c r="E28" s="41" t="s">
        <v>25</v>
      </c>
      <c r="F28" s="165" t="s">
        <v>25</v>
      </c>
      <c r="G28" s="216" t="s">
        <v>25</v>
      </c>
      <c r="H28" s="41" t="s">
        <v>25</v>
      </c>
      <c r="I28" s="148" t="s">
        <v>25</v>
      </c>
      <c r="J28" s="564"/>
      <c r="K28" s="320"/>
      <c r="L28" s="176">
        <f t="shared" ref="L28:L30" si="13">J28+K28</f>
        <v>0</v>
      </c>
      <c r="M28" s="281" t="s">
        <v>25</v>
      </c>
      <c r="N28" s="148" t="s">
        <v>25</v>
      </c>
      <c r="O28" s="148" t="s">
        <v>25</v>
      </c>
      <c r="P28" s="305"/>
      <c r="Q28" s="297"/>
    </row>
    <row r="29" spans="1:17" hidden="1" x14ac:dyDescent="0.25">
      <c r="A29" s="29">
        <v>21352</v>
      </c>
      <c r="B29" s="43" t="s">
        <v>30</v>
      </c>
      <c r="C29" s="190">
        <f t="shared" si="11"/>
        <v>0</v>
      </c>
      <c r="D29" s="251" t="s">
        <v>25</v>
      </c>
      <c r="E29" s="44" t="s">
        <v>25</v>
      </c>
      <c r="F29" s="166" t="s">
        <v>25</v>
      </c>
      <c r="G29" s="217" t="s">
        <v>25</v>
      </c>
      <c r="H29" s="44" t="s">
        <v>25</v>
      </c>
      <c r="I29" s="149" t="s">
        <v>25</v>
      </c>
      <c r="J29" s="565"/>
      <c r="K29" s="321"/>
      <c r="L29" s="95">
        <f t="shared" si="13"/>
        <v>0</v>
      </c>
      <c r="M29" s="282" t="s">
        <v>25</v>
      </c>
      <c r="N29" s="149" t="s">
        <v>25</v>
      </c>
      <c r="O29" s="149" t="s">
        <v>25</v>
      </c>
      <c r="P29" s="306"/>
      <c r="Q29" s="297"/>
    </row>
    <row r="30" spans="1:17" ht="24" hidden="1" x14ac:dyDescent="0.25">
      <c r="A30" s="29">
        <v>21359</v>
      </c>
      <c r="B30" s="43" t="s">
        <v>31</v>
      </c>
      <c r="C30" s="190">
        <f t="shared" si="11"/>
        <v>0</v>
      </c>
      <c r="D30" s="251" t="s">
        <v>25</v>
      </c>
      <c r="E30" s="44" t="s">
        <v>25</v>
      </c>
      <c r="F30" s="166" t="s">
        <v>25</v>
      </c>
      <c r="G30" s="217" t="s">
        <v>25</v>
      </c>
      <c r="H30" s="44" t="s">
        <v>25</v>
      </c>
      <c r="I30" s="149" t="s">
        <v>25</v>
      </c>
      <c r="J30" s="565"/>
      <c r="K30" s="321"/>
      <c r="L30" s="95">
        <f t="shared" si="13"/>
        <v>0</v>
      </c>
      <c r="M30" s="282" t="s">
        <v>25</v>
      </c>
      <c r="N30" s="149" t="s">
        <v>25</v>
      </c>
      <c r="O30" s="149" t="s">
        <v>25</v>
      </c>
      <c r="P30" s="306"/>
      <c r="Q30" s="297"/>
    </row>
    <row r="31" spans="1:17" s="19" customFormat="1" ht="36" hidden="1" x14ac:dyDescent="0.25">
      <c r="A31" s="39">
        <v>21370</v>
      </c>
      <c r="B31" s="35" t="s">
        <v>32</v>
      </c>
      <c r="C31" s="188">
        <f t="shared" si="11"/>
        <v>0</v>
      </c>
      <c r="D31" s="249" t="s">
        <v>25</v>
      </c>
      <c r="E31" s="37" t="s">
        <v>25</v>
      </c>
      <c r="F31" s="164" t="s">
        <v>25</v>
      </c>
      <c r="G31" s="215" t="s">
        <v>25</v>
      </c>
      <c r="H31" s="37" t="s">
        <v>25</v>
      </c>
      <c r="I31" s="122" t="s">
        <v>25</v>
      </c>
      <c r="J31" s="130">
        <f>SUM(J32)</f>
        <v>0</v>
      </c>
      <c r="K31" s="38">
        <f t="shared" ref="K31" si="14">SUM(K32)</f>
        <v>0</v>
      </c>
      <c r="L31" s="175">
        <f>SUM(L32)</f>
        <v>0</v>
      </c>
      <c r="M31" s="280" t="s">
        <v>25</v>
      </c>
      <c r="N31" s="122" t="s">
        <v>25</v>
      </c>
      <c r="O31" s="122" t="s">
        <v>25</v>
      </c>
      <c r="P31" s="304"/>
      <c r="Q31" s="182"/>
    </row>
    <row r="32" spans="1:17" ht="36" hidden="1" x14ac:dyDescent="0.25">
      <c r="A32" s="46">
        <v>21379</v>
      </c>
      <c r="B32" s="47" t="s">
        <v>33</v>
      </c>
      <c r="C32" s="191">
        <f t="shared" si="1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idden="1" x14ac:dyDescent="0.25">
      <c r="A33" s="39">
        <v>21380</v>
      </c>
      <c r="B33" s="35" t="s">
        <v>34</v>
      </c>
      <c r="C33" s="188">
        <f t="shared" si="11"/>
        <v>0</v>
      </c>
      <c r="D33" s="249" t="s">
        <v>25</v>
      </c>
      <c r="E33" s="37" t="s">
        <v>25</v>
      </c>
      <c r="F33" s="164" t="s">
        <v>25</v>
      </c>
      <c r="G33" s="215" t="s">
        <v>25</v>
      </c>
      <c r="H33" s="37" t="s">
        <v>25</v>
      </c>
      <c r="I33" s="122" t="s">
        <v>25</v>
      </c>
      <c r="J33" s="130">
        <f>SUM(J34:J35)</f>
        <v>0</v>
      </c>
      <c r="K33" s="38">
        <f t="shared" ref="K33" si="15">SUM(K34:K35)</f>
        <v>0</v>
      </c>
      <c r="L33" s="175">
        <f>SUM(L34:L35)</f>
        <v>0</v>
      </c>
      <c r="M33" s="280" t="s">
        <v>25</v>
      </c>
      <c r="N33" s="122" t="s">
        <v>25</v>
      </c>
      <c r="O33" s="122" t="s">
        <v>25</v>
      </c>
      <c r="P33" s="304"/>
      <c r="Q33" s="182"/>
    </row>
    <row r="34" spans="1:17" hidden="1" x14ac:dyDescent="0.25">
      <c r="A34" s="27">
        <v>21381</v>
      </c>
      <c r="B34" s="40" t="s">
        <v>35</v>
      </c>
      <c r="C34" s="189">
        <f t="shared" si="11"/>
        <v>0</v>
      </c>
      <c r="D34" s="250" t="s">
        <v>25</v>
      </c>
      <c r="E34" s="41" t="s">
        <v>25</v>
      </c>
      <c r="F34" s="165" t="s">
        <v>25</v>
      </c>
      <c r="G34" s="216" t="s">
        <v>25</v>
      </c>
      <c r="H34" s="41" t="s">
        <v>25</v>
      </c>
      <c r="I34" s="148" t="s">
        <v>25</v>
      </c>
      <c r="J34" s="564"/>
      <c r="K34" s="320"/>
      <c r="L34" s="176">
        <f t="shared" ref="L34:L35" si="16">J34+K34</f>
        <v>0</v>
      </c>
      <c r="M34" s="281" t="s">
        <v>25</v>
      </c>
      <c r="N34" s="148" t="s">
        <v>25</v>
      </c>
      <c r="O34" s="148" t="s">
        <v>25</v>
      </c>
      <c r="P34" s="305"/>
      <c r="Q34" s="297"/>
    </row>
    <row r="35" spans="1:17" ht="24" hidden="1" x14ac:dyDescent="0.25">
      <c r="A35" s="30">
        <v>21383</v>
      </c>
      <c r="B35" s="43" t="s">
        <v>36</v>
      </c>
      <c r="C35" s="190">
        <f t="shared" si="11"/>
        <v>0</v>
      </c>
      <c r="D35" s="251" t="s">
        <v>25</v>
      </c>
      <c r="E35" s="44" t="s">
        <v>25</v>
      </c>
      <c r="F35" s="166" t="s">
        <v>25</v>
      </c>
      <c r="G35" s="217" t="s">
        <v>25</v>
      </c>
      <c r="H35" s="44" t="s">
        <v>25</v>
      </c>
      <c r="I35" s="149" t="s">
        <v>25</v>
      </c>
      <c r="J35" s="565"/>
      <c r="K35" s="321"/>
      <c r="L35" s="95">
        <f t="shared" si="16"/>
        <v>0</v>
      </c>
      <c r="M35" s="282" t="s">
        <v>25</v>
      </c>
      <c r="N35" s="149" t="s">
        <v>25</v>
      </c>
      <c r="O35" s="149" t="s">
        <v>25</v>
      </c>
      <c r="P35" s="306"/>
      <c r="Q35" s="297"/>
    </row>
    <row r="36" spans="1:17" s="19" customFormat="1" ht="24" x14ac:dyDescent="0.25">
      <c r="A36" s="39">
        <v>21390</v>
      </c>
      <c r="B36" s="35" t="s">
        <v>37</v>
      </c>
      <c r="C36" s="188">
        <f t="shared" si="11"/>
        <v>102000</v>
      </c>
      <c r="D36" s="249" t="s">
        <v>25</v>
      </c>
      <c r="E36" s="122" t="s">
        <v>25</v>
      </c>
      <c r="F36" s="890" t="s">
        <v>25</v>
      </c>
      <c r="G36" s="215" t="s">
        <v>25</v>
      </c>
      <c r="H36" s="122" t="s">
        <v>25</v>
      </c>
      <c r="I36" s="890" t="s">
        <v>25</v>
      </c>
      <c r="J36" s="130">
        <f>SUM(J37:J40)</f>
        <v>102000</v>
      </c>
      <c r="K36" s="38">
        <f t="shared" ref="K36" si="17">SUM(K37:K40)</f>
        <v>0</v>
      </c>
      <c r="L36" s="175">
        <f>SUM(L37:L40)</f>
        <v>102000</v>
      </c>
      <c r="M36" s="280" t="s">
        <v>25</v>
      </c>
      <c r="N36" s="122" t="s">
        <v>25</v>
      </c>
      <c r="O36" s="122" t="s">
        <v>25</v>
      </c>
      <c r="P36" s="304"/>
      <c r="Q36" s="182"/>
    </row>
    <row r="37" spans="1:17" ht="24" hidden="1" x14ac:dyDescent="0.25">
      <c r="A37" s="27">
        <v>21391</v>
      </c>
      <c r="B37" s="40" t="s">
        <v>38</v>
      </c>
      <c r="C37" s="189">
        <f t="shared" si="11"/>
        <v>0</v>
      </c>
      <c r="D37" s="250" t="s">
        <v>25</v>
      </c>
      <c r="E37" s="41" t="s">
        <v>25</v>
      </c>
      <c r="F37" s="165" t="s">
        <v>25</v>
      </c>
      <c r="G37" s="216" t="s">
        <v>25</v>
      </c>
      <c r="H37" s="41" t="s">
        <v>25</v>
      </c>
      <c r="I37" s="148" t="s">
        <v>25</v>
      </c>
      <c r="J37" s="564"/>
      <c r="K37" s="320"/>
      <c r="L37" s="176">
        <f t="shared" ref="L37:L40" si="18">J37+K37</f>
        <v>0</v>
      </c>
      <c r="M37" s="281" t="s">
        <v>25</v>
      </c>
      <c r="N37" s="148" t="s">
        <v>25</v>
      </c>
      <c r="O37" s="148" t="s">
        <v>25</v>
      </c>
      <c r="P37" s="305"/>
      <c r="Q37" s="297"/>
    </row>
    <row r="38" spans="1:17" hidden="1" x14ac:dyDescent="0.25">
      <c r="A38" s="30">
        <v>21393</v>
      </c>
      <c r="B38" s="43" t="s">
        <v>39</v>
      </c>
      <c r="C38" s="190">
        <f t="shared" si="11"/>
        <v>0</v>
      </c>
      <c r="D38" s="251" t="s">
        <v>25</v>
      </c>
      <c r="E38" s="44" t="s">
        <v>25</v>
      </c>
      <c r="F38" s="166" t="s">
        <v>25</v>
      </c>
      <c r="G38" s="217" t="s">
        <v>25</v>
      </c>
      <c r="H38" s="44" t="s">
        <v>25</v>
      </c>
      <c r="I38" s="149" t="s">
        <v>25</v>
      </c>
      <c r="J38" s="565"/>
      <c r="K38" s="321"/>
      <c r="L38" s="95">
        <f t="shared" si="18"/>
        <v>0</v>
      </c>
      <c r="M38" s="282" t="s">
        <v>25</v>
      </c>
      <c r="N38" s="149" t="s">
        <v>25</v>
      </c>
      <c r="O38" s="149" t="s">
        <v>25</v>
      </c>
      <c r="P38" s="306"/>
      <c r="Q38" s="297"/>
    </row>
    <row r="39" spans="1:17" hidden="1" x14ac:dyDescent="0.25">
      <c r="A39" s="30">
        <v>21395</v>
      </c>
      <c r="B39" s="43" t="s">
        <v>40</v>
      </c>
      <c r="C39" s="190">
        <f t="shared" si="11"/>
        <v>0</v>
      </c>
      <c r="D39" s="251" t="s">
        <v>25</v>
      </c>
      <c r="E39" s="44" t="s">
        <v>25</v>
      </c>
      <c r="F39" s="166" t="s">
        <v>25</v>
      </c>
      <c r="G39" s="217" t="s">
        <v>25</v>
      </c>
      <c r="H39" s="44" t="s">
        <v>25</v>
      </c>
      <c r="I39" s="149" t="s">
        <v>25</v>
      </c>
      <c r="J39" s="565"/>
      <c r="K39" s="321"/>
      <c r="L39" s="95">
        <f t="shared" si="18"/>
        <v>0</v>
      </c>
      <c r="M39" s="282" t="s">
        <v>25</v>
      </c>
      <c r="N39" s="149" t="s">
        <v>25</v>
      </c>
      <c r="O39" s="149" t="s">
        <v>25</v>
      </c>
      <c r="P39" s="306"/>
      <c r="Q39" s="297"/>
    </row>
    <row r="40" spans="1:17" ht="24" x14ac:dyDescent="0.25">
      <c r="A40" s="30">
        <v>21399</v>
      </c>
      <c r="B40" s="43" t="s">
        <v>41</v>
      </c>
      <c r="C40" s="955">
        <f t="shared" si="11"/>
        <v>102000</v>
      </c>
      <c r="D40" s="251" t="s">
        <v>25</v>
      </c>
      <c r="E40" s="149" t="s">
        <v>25</v>
      </c>
      <c r="F40" s="956" t="s">
        <v>25</v>
      </c>
      <c r="G40" s="217" t="s">
        <v>25</v>
      </c>
      <c r="H40" s="149" t="s">
        <v>25</v>
      </c>
      <c r="I40" s="956" t="s">
        <v>25</v>
      </c>
      <c r="J40" s="565">
        <v>102000</v>
      </c>
      <c r="K40" s="321"/>
      <c r="L40" s="177">
        <f t="shared" si="18"/>
        <v>102000</v>
      </c>
      <c r="M40" s="282" t="s">
        <v>25</v>
      </c>
      <c r="N40" s="149" t="s">
        <v>25</v>
      </c>
      <c r="O40" s="258" t="s">
        <v>25</v>
      </c>
      <c r="P40" s="334"/>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x14ac:dyDescent="0.25">
      <c r="A42" s="50">
        <v>21490</v>
      </c>
      <c r="B42" s="51" t="s">
        <v>43</v>
      </c>
      <c r="C42" s="192">
        <f>SUM(F42,I42,L42)</f>
        <v>5624</v>
      </c>
      <c r="D42" s="254">
        <f>D43</f>
        <v>0</v>
      </c>
      <c r="E42" s="271">
        <f t="shared" ref="E42" si="19">E43</f>
        <v>0</v>
      </c>
      <c r="F42" s="906">
        <f>F43</f>
        <v>0</v>
      </c>
      <c r="G42" s="219">
        <f t="shared" ref="G42:K42" si="20">G43</f>
        <v>0</v>
      </c>
      <c r="H42" s="271">
        <f t="shared" si="20"/>
        <v>0</v>
      </c>
      <c r="I42" s="906">
        <f t="shared" si="20"/>
        <v>0</v>
      </c>
      <c r="J42" s="254">
        <f t="shared" si="20"/>
        <v>0</v>
      </c>
      <c r="K42" s="52">
        <f t="shared" si="20"/>
        <v>5624</v>
      </c>
      <c r="L42" s="255">
        <f>L43</f>
        <v>5624</v>
      </c>
      <c r="M42" s="280" t="s">
        <v>25</v>
      </c>
      <c r="N42" s="122" t="s">
        <v>25</v>
      </c>
      <c r="O42" s="122" t="s">
        <v>25</v>
      </c>
      <c r="P42" s="304"/>
      <c r="Q42" s="182"/>
    </row>
    <row r="43" spans="1:17" s="19" customFormat="1" ht="36" x14ac:dyDescent="0.25">
      <c r="A43" s="30">
        <v>21499</v>
      </c>
      <c r="B43" s="43" t="s">
        <v>44</v>
      </c>
      <c r="C43" s="193">
        <f>SUM(F43,I43,L43)</f>
        <v>5624</v>
      </c>
      <c r="D43" s="256"/>
      <c r="E43" s="712"/>
      <c r="F43" s="911">
        <f>D43+E43</f>
        <v>0</v>
      </c>
      <c r="G43" s="220"/>
      <c r="H43" s="703"/>
      <c r="I43" s="911">
        <f>G43+H43</f>
        <v>0</v>
      </c>
      <c r="J43" s="263"/>
      <c r="K43" s="42">
        <f>5594+30</f>
        <v>5624</v>
      </c>
      <c r="L43" s="330">
        <f>J43+K43</f>
        <v>5624</v>
      </c>
      <c r="M43" s="283" t="s">
        <v>25</v>
      </c>
      <c r="N43" s="150" t="s">
        <v>25</v>
      </c>
      <c r="O43" s="150" t="s">
        <v>25</v>
      </c>
      <c r="P43" s="508" t="s">
        <v>678</v>
      </c>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row>
    <row r="45" spans="1:17" ht="24" hidden="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289"/>
      <c r="Q45" s="297"/>
    </row>
    <row r="46" spans="1:17" ht="24" hidden="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4">SUM(F49,I49,L49,O49)</f>
        <v>357032</v>
      </c>
      <c r="D49" s="134">
        <f>SUM(D50,D281)</f>
        <v>177635</v>
      </c>
      <c r="E49" s="117">
        <f t="shared" ref="E49" si="25">SUM(E50,E281)</f>
        <v>0</v>
      </c>
      <c r="F49" s="894">
        <f>SUM(F50,F281)</f>
        <v>177635</v>
      </c>
      <c r="G49" s="224">
        <f t="shared" ref="G49:O49" si="26">SUM(G50,G281)</f>
        <v>0</v>
      </c>
      <c r="H49" s="117">
        <f t="shared" si="26"/>
        <v>0</v>
      </c>
      <c r="I49" s="894">
        <f t="shared" si="26"/>
        <v>0</v>
      </c>
      <c r="J49" s="134">
        <f>SUM(J50,J281)</f>
        <v>173773</v>
      </c>
      <c r="K49" s="64">
        <f t="shared" si="26"/>
        <v>5624</v>
      </c>
      <c r="L49" s="169">
        <f t="shared" si="26"/>
        <v>179397</v>
      </c>
      <c r="M49" s="224">
        <f t="shared" si="26"/>
        <v>0</v>
      </c>
      <c r="N49" s="64">
        <f t="shared" si="26"/>
        <v>0</v>
      </c>
      <c r="O49" s="117">
        <f t="shared" si="26"/>
        <v>0</v>
      </c>
      <c r="P49" s="310"/>
      <c r="Q49" s="182"/>
    </row>
    <row r="50" spans="1:17" s="19" customFormat="1" ht="36.75" thickTop="1" x14ac:dyDescent="0.25">
      <c r="A50" s="65"/>
      <c r="B50" s="66" t="s">
        <v>50</v>
      </c>
      <c r="C50" s="198">
        <f t="shared" si="24"/>
        <v>357032</v>
      </c>
      <c r="D50" s="135">
        <f>SUM(D51,D193)</f>
        <v>177635</v>
      </c>
      <c r="E50" s="274">
        <f t="shared" ref="E50" si="27">SUM(E51,E193)</f>
        <v>0</v>
      </c>
      <c r="F50" s="895">
        <f>SUM(F51,F193)</f>
        <v>177635</v>
      </c>
      <c r="G50" s="225">
        <f t="shared" ref="G50:O50" si="28">SUM(G51,G193)</f>
        <v>0</v>
      </c>
      <c r="H50" s="274">
        <f t="shared" si="28"/>
        <v>0</v>
      </c>
      <c r="I50" s="895">
        <f t="shared" si="28"/>
        <v>0</v>
      </c>
      <c r="J50" s="135">
        <f>SUM(J51,J193)</f>
        <v>173773</v>
      </c>
      <c r="K50" s="67">
        <f t="shared" si="28"/>
        <v>5624</v>
      </c>
      <c r="L50" s="170">
        <f t="shared" si="28"/>
        <v>179397</v>
      </c>
      <c r="M50" s="225">
        <f t="shared" si="28"/>
        <v>0</v>
      </c>
      <c r="N50" s="67">
        <f t="shared" si="28"/>
        <v>0</v>
      </c>
      <c r="O50" s="274">
        <f t="shared" si="28"/>
        <v>0</v>
      </c>
      <c r="P50" s="311"/>
      <c r="Q50" s="182"/>
    </row>
    <row r="51" spans="1:17" s="19" customFormat="1" ht="24" x14ac:dyDescent="0.25">
      <c r="A51" s="68"/>
      <c r="B51" s="16" t="s">
        <v>51</v>
      </c>
      <c r="C51" s="199">
        <f t="shared" si="24"/>
        <v>343900</v>
      </c>
      <c r="D51" s="136">
        <f>SUM(D52,D74,D172,D186)</f>
        <v>177635</v>
      </c>
      <c r="E51" s="275">
        <f t="shared" ref="E51" si="29">SUM(E52,E74,E172,E186)</f>
        <v>0</v>
      </c>
      <c r="F51" s="896">
        <f>SUM(F52,F74,F172,F186)</f>
        <v>177635</v>
      </c>
      <c r="G51" s="226">
        <f t="shared" ref="G51:O51" si="30">SUM(G52,G74,G172,G186)</f>
        <v>0</v>
      </c>
      <c r="H51" s="275">
        <f t="shared" si="30"/>
        <v>0</v>
      </c>
      <c r="I51" s="896">
        <f t="shared" si="30"/>
        <v>0</v>
      </c>
      <c r="J51" s="136">
        <f>SUM(J52,J74,J172,J186)</f>
        <v>163931</v>
      </c>
      <c r="K51" s="69">
        <f t="shared" si="30"/>
        <v>2334</v>
      </c>
      <c r="L51" s="171">
        <f t="shared" si="30"/>
        <v>166265</v>
      </c>
      <c r="M51" s="226">
        <f t="shared" si="30"/>
        <v>0</v>
      </c>
      <c r="N51" s="69">
        <f t="shared" si="30"/>
        <v>0</v>
      </c>
      <c r="O51" s="275">
        <f t="shared" si="30"/>
        <v>0</v>
      </c>
      <c r="P51" s="312"/>
      <c r="Q51" s="182"/>
    </row>
    <row r="52" spans="1:17" s="19" customFormat="1" x14ac:dyDescent="0.25">
      <c r="A52" s="70">
        <v>1000</v>
      </c>
      <c r="B52" s="70" t="s">
        <v>52</v>
      </c>
      <c r="C52" s="200">
        <f t="shared" si="24"/>
        <v>196783</v>
      </c>
      <c r="D52" s="137">
        <f>SUM(D53,D66)</f>
        <v>177635</v>
      </c>
      <c r="E52" s="125">
        <f t="shared" ref="E52" si="31">SUM(E53,E66)</f>
        <v>0</v>
      </c>
      <c r="F52" s="897">
        <f>SUM(F53,F66)</f>
        <v>177635</v>
      </c>
      <c r="G52" s="227">
        <f t="shared" ref="G52:O52" si="32">SUM(G53,G66)</f>
        <v>0</v>
      </c>
      <c r="H52" s="125">
        <f t="shared" si="32"/>
        <v>0</v>
      </c>
      <c r="I52" s="897">
        <f t="shared" si="32"/>
        <v>0</v>
      </c>
      <c r="J52" s="137">
        <f>SUM(J53,J66)</f>
        <v>19148</v>
      </c>
      <c r="K52" s="71">
        <f t="shared" si="32"/>
        <v>0</v>
      </c>
      <c r="L52" s="172">
        <f t="shared" si="32"/>
        <v>19148</v>
      </c>
      <c r="M52" s="227">
        <f t="shared" si="32"/>
        <v>0</v>
      </c>
      <c r="N52" s="71">
        <f t="shared" si="32"/>
        <v>0</v>
      </c>
      <c r="O52" s="125">
        <f t="shared" si="32"/>
        <v>0</v>
      </c>
      <c r="P52" s="313"/>
      <c r="Q52" s="182"/>
    </row>
    <row r="53" spans="1:17" x14ac:dyDescent="0.25">
      <c r="A53" s="35">
        <v>1100</v>
      </c>
      <c r="B53" s="72" t="s">
        <v>53</v>
      </c>
      <c r="C53" s="188">
        <f t="shared" si="24"/>
        <v>148125</v>
      </c>
      <c r="D53" s="130">
        <f>SUM(D54,D57,D65)</f>
        <v>137034</v>
      </c>
      <c r="E53" s="123">
        <f t="shared" ref="E53" si="33">SUM(E54,E57,E65)</f>
        <v>0</v>
      </c>
      <c r="F53" s="898">
        <f>SUM(F54,F57,F65)</f>
        <v>137034</v>
      </c>
      <c r="G53" s="228">
        <f t="shared" ref="G53:N53" si="34">SUM(G54,G57,G65)</f>
        <v>0</v>
      </c>
      <c r="H53" s="123">
        <f t="shared" si="34"/>
        <v>0</v>
      </c>
      <c r="I53" s="898">
        <f t="shared" si="34"/>
        <v>0</v>
      </c>
      <c r="J53" s="130">
        <f>SUM(J54,J57,J65)</f>
        <v>11091</v>
      </c>
      <c r="K53" s="38">
        <f t="shared" si="34"/>
        <v>0</v>
      </c>
      <c r="L53" s="175">
        <f t="shared" si="34"/>
        <v>11091</v>
      </c>
      <c r="M53" s="228">
        <f t="shared" si="34"/>
        <v>0</v>
      </c>
      <c r="N53" s="38">
        <f t="shared" si="34"/>
        <v>0</v>
      </c>
      <c r="O53" s="123">
        <f>SUM(O54,O57,O65)</f>
        <v>0</v>
      </c>
      <c r="P53" s="314"/>
      <c r="Q53" s="297"/>
    </row>
    <row r="54" spans="1:17" x14ac:dyDescent="0.25">
      <c r="A54" s="73">
        <v>1110</v>
      </c>
      <c r="B54" s="58" t="s">
        <v>54</v>
      </c>
      <c r="C54" s="195">
        <f>SUM(F54,I54,L54,O54)</f>
        <v>133659</v>
      </c>
      <c r="D54" s="86">
        <f>SUM(D55:D56)</f>
        <v>133659</v>
      </c>
      <c r="E54" s="154">
        <f>SUM(E55:E56)</f>
        <v>0</v>
      </c>
      <c r="F54" s="907">
        <f>SUM(F55:F56)</f>
        <v>133659</v>
      </c>
      <c r="G54" s="229">
        <f t="shared" ref="G54:H54" si="35">SUM(G55:G56)</f>
        <v>0</v>
      </c>
      <c r="H54" s="154">
        <f t="shared" si="35"/>
        <v>0</v>
      </c>
      <c r="I54" s="907">
        <f>SUM(I55:I56)</f>
        <v>0</v>
      </c>
      <c r="J54" s="86">
        <f>SUM(J55:J56)</f>
        <v>0</v>
      </c>
      <c r="K54" s="74">
        <f t="shared" ref="K54" si="36">SUM(K55:K56)</f>
        <v>0</v>
      </c>
      <c r="L54" s="174">
        <f>SUM(L55:L56)</f>
        <v>0</v>
      </c>
      <c r="M54" s="229">
        <f t="shared" ref="M54:N54" si="37">SUM(M55:M56)</f>
        <v>0</v>
      </c>
      <c r="N54" s="74">
        <f t="shared" si="37"/>
        <v>0</v>
      </c>
      <c r="O54" s="154">
        <f>SUM(O55:O56)</f>
        <v>0</v>
      </c>
      <c r="P54" s="292"/>
      <c r="Q54" s="297"/>
    </row>
    <row r="55" spans="1:17" hidden="1" x14ac:dyDescent="0.25">
      <c r="A55" s="27">
        <v>1111</v>
      </c>
      <c r="B55" s="40" t="s">
        <v>55</v>
      </c>
      <c r="C55" s="189">
        <f t="shared" si="24"/>
        <v>0</v>
      </c>
      <c r="D55" s="263"/>
      <c r="E55" s="42"/>
      <c r="F55" s="176">
        <f>D55+E55</f>
        <v>0</v>
      </c>
      <c r="G55" s="220"/>
      <c r="H55" s="42"/>
      <c r="I55" s="90">
        <f>G55+H55</f>
        <v>0</v>
      </c>
      <c r="J55" s="263"/>
      <c r="K55" s="42"/>
      <c r="L55" s="176">
        <f>J55+K55</f>
        <v>0</v>
      </c>
      <c r="M55" s="220"/>
      <c r="N55" s="42"/>
      <c r="O55" s="90">
        <f>M55+N55</f>
        <v>0</v>
      </c>
      <c r="P55" s="290"/>
      <c r="Q55" s="297"/>
    </row>
    <row r="56" spans="1:17" ht="63" customHeight="1" x14ac:dyDescent="0.25">
      <c r="A56" s="30">
        <v>1119</v>
      </c>
      <c r="B56" s="43" t="s">
        <v>56</v>
      </c>
      <c r="C56" s="190">
        <f t="shared" si="24"/>
        <v>133659</v>
      </c>
      <c r="D56" s="264">
        <v>133659</v>
      </c>
      <c r="E56" s="705"/>
      <c r="F56" s="899">
        <f>D56+E56</f>
        <v>133659</v>
      </c>
      <c r="G56" s="230"/>
      <c r="H56" s="705"/>
      <c r="I56" s="899">
        <f>G56+H56</f>
        <v>0</v>
      </c>
      <c r="J56" s="264"/>
      <c r="K56" s="45"/>
      <c r="L56" s="95">
        <f>J56+K56</f>
        <v>0</v>
      </c>
      <c r="M56" s="230"/>
      <c r="N56" s="45"/>
      <c r="O56" s="91">
        <f>M56+N56</f>
        <v>0</v>
      </c>
      <c r="P56" s="333"/>
      <c r="Q56" s="297"/>
    </row>
    <row r="57" spans="1:17" ht="23.25" customHeight="1" x14ac:dyDescent="0.25">
      <c r="A57" s="75">
        <v>1140</v>
      </c>
      <c r="B57" s="43" t="s">
        <v>57</v>
      </c>
      <c r="C57" s="190">
        <f t="shared" si="24"/>
        <v>11091</v>
      </c>
      <c r="D57" s="132">
        <f>SUM(D58:D64)</f>
        <v>0</v>
      </c>
      <c r="E57" s="91">
        <f t="shared" ref="E57" si="38">SUM(E58:E64)</f>
        <v>0</v>
      </c>
      <c r="F57" s="899">
        <f>SUM(F58:F64)</f>
        <v>0</v>
      </c>
      <c r="G57" s="231">
        <f t="shared" ref="G57:I57" si="39">SUM(G58:G64)</f>
        <v>0</v>
      </c>
      <c r="H57" s="91">
        <f t="shared" si="39"/>
        <v>0</v>
      </c>
      <c r="I57" s="899">
        <f t="shared" si="39"/>
        <v>0</v>
      </c>
      <c r="J57" s="132">
        <f>SUM(J58:J64)</f>
        <v>11091</v>
      </c>
      <c r="K57" s="76">
        <f t="shared" ref="K57:N57" si="40">SUM(K58:K64)</f>
        <v>0</v>
      </c>
      <c r="L57" s="95">
        <f t="shared" si="40"/>
        <v>11091</v>
      </c>
      <c r="M57" s="231">
        <f t="shared" si="40"/>
        <v>0</v>
      </c>
      <c r="N57" s="76">
        <f t="shared" si="40"/>
        <v>0</v>
      </c>
      <c r="O57" s="91">
        <f>SUM(O58:O64)</f>
        <v>0</v>
      </c>
      <c r="P57" s="291"/>
      <c r="Q57" s="297"/>
    </row>
    <row r="58" spans="1:17" hidden="1" x14ac:dyDescent="0.25">
      <c r="A58" s="30">
        <v>1141</v>
      </c>
      <c r="B58" s="43" t="s">
        <v>58</v>
      </c>
      <c r="C58" s="190">
        <f t="shared" si="24"/>
        <v>0</v>
      </c>
      <c r="D58" s="264"/>
      <c r="E58" s="45"/>
      <c r="F58" s="95">
        <f t="shared" ref="F58:F65" si="41">D58+E58</f>
        <v>0</v>
      </c>
      <c r="G58" s="230"/>
      <c r="H58" s="45"/>
      <c r="I58" s="91">
        <f t="shared" ref="I58:I65" si="42">G58+H58</f>
        <v>0</v>
      </c>
      <c r="J58" s="264"/>
      <c r="K58" s="45"/>
      <c r="L58" s="95">
        <f t="shared" ref="L58:L65" si="43">J58+K58</f>
        <v>0</v>
      </c>
      <c r="M58" s="230"/>
      <c r="N58" s="45"/>
      <c r="O58" s="91">
        <f t="shared" ref="O58:O65" si="44">M58+N58</f>
        <v>0</v>
      </c>
      <c r="P58" s="291"/>
      <c r="Q58" s="297"/>
    </row>
    <row r="59" spans="1:17" ht="24.75" hidden="1" customHeight="1" x14ac:dyDescent="0.25">
      <c r="A59" s="30">
        <v>1142</v>
      </c>
      <c r="B59" s="43" t="s">
        <v>59</v>
      </c>
      <c r="C59" s="190">
        <f t="shared" si="24"/>
        <v>0</v>
      </c>
      <c r="D59" s="264"/>
      <c r="E59" s="45"/>
      <c r="F59" s="95">
        <f t="shared" si="41"/>
        <v>0</v>
      </c>
      <c r="G59" s="230"/>
      <c r="H59" s="45"/>
      <c r="I59" s="91">
        <f t="shared" si="42"/>
        <v>0</v>
      </c>
      <c r="J59" s="264"/>
      <c r="K59" s="45"/>
      <c r="L59" s="95">
        <f t="shared" si="43"/>
        <v>0</v>
      </c>
      <c r="M59" s="230"/>
      <c r="N59" s="45"/>
      <c r="O59" s="91">
        <f t="shared" si="44"/>
        <v>0</v>
      </c>
      <c r="P59" s="291"/>
      <c r="Q59" s="297"/>
    </row>
    <row r="60" spans="1:17" ht="24" hidden="1" x14ac:dyDescent="0.25">
      <c r="A60" s="30">
        <v>1145</v>
      </c>
      <c r="B60" s="43" t="s">
        <v>60</v>
      </c>
      <c r="C60" s="190">
        <f t="shared" si="24"/>
        <v>0</v>
      </c>
      <c r="D60" s="264"/>
      <c r="E60" s="45"/>
      <c r="F60" s="95">
        <f t="shared" si="41"/>
        <v>0</v>
      </c>
      <c r="G60" s="230"/>
      <c r="H60" s="45"/>
      <c r="I60" s="91">
        <f t="shared" si="42"/>
        <v>0</v>
      </c>
      <c r="J60" s="264"/>
      <c r="K60" s="45"/>
      <c r="L60" s="95">
        <f t="shared" si="43"/>
        <v>0</v>
      </c>
      <c r="M60" s="230"/>
      <c r="N60" s="45"/>
      <c r="O60" s="91">
        <f t="shared" si="44"/>
        <v>0</v>
      </c>
      <c r="P60" s="291"/>
      <c r="Q60" s="297"/>
    </row>
    <row r="61" spans="1:17" ht="27.75" hidden="1" customHeight="1" x14ac:dyDescent="0.25">
      <c r="A61" s="30">
        <v>1146</v>
      </c>
      <c r="B61" s="43" t="s">
        <v>61</v>
      </c>
      <c r="C61" s="190">
        <f t="shared" si="24"/>
        <v>0</v>
      </c>
      <c r="D61" s="264"/>
      <c r="E61" s="45"/>
      <c r="F61" s="95">
        <f t="shared" si="41"/>
        <v>0</v>
      </c>
      <c r="G61" s="230"/>
      <c r="H61" s="45"/>
      <c r="I61" s="91">
        <f t="shared" si="42"/>
        <v>0</v>
      </c>
      <c r="J61" s="264"/>
      <c r="K61" s="45"/>
      <c r="L61" s="95">
        <f t="shared" si="43"/>
        <v>0</v>
      </c>
      <c r="M61" s="230"/>
      <c r="N61" s="45"/>
      <c r="O61" s="91">
        <f t="shared" si="44"/>
        <v>0</v>
      </c>
      <c r="P61" s="291"/>
      <c r="Q61" s="297"/>
    </row>
    <row r="62" spans="1:17" x14ac:dyDescent="0.25">
      <c r="A62" s="30">
        <v>1147</v>
      </c>
      <c r="B62" s="43" t="s">
        <v>62</v>
      </c>
      <c r="C62" s="190">
        <f t="shared" si="24"/>
        <v>2873</v>
      </c>
      <c r="D62" s="264"/>
      <c r="E62" s="705"/>
      <c r="F62" s="899">
        <f t="shared" si="41"/>
        <v>0</v>
      </c>
      <c r="G62" s="230"/>
      <c r="H62" s="705"/>
      <c r="I62" s="899">
        <f t="shared" si="42"/>
        <v>0</v>
      </c>
      <c r="J62" s="264">
        <v>2873</v>
      </c>
      <c r="K62" s="45"/>
      <c r="L62" s="95">
        <f t="shared" si="43"/>
        <v>2873</v>
      </c>
      <c r="M62" s="230"/>
      <c r="N62" s="45"/>
      <c r="O62" s="91">
        <f t="shared" si="44"/>
        <v>0</v>
      </c>
      <c r="P62" s="291"/>
      <c r="Q62" s="297"/>
    </row>
    <row r="63" spans="1:17" x14ac:dyDescent="0.25">
      <c r="A63" s="30">
        <v>1148</v>
      </c>
      <c r="B63" s="43" t="s">
        <v>63</v>
      </c>
      <c r="C63" s="190">
        <f t="shared" si="24"/>
        <v>8218</v>
      </c>
      <c r="D63" s="264"/>
      <c r="E63" s="705"/>
      <c r="F63" s="899">
        <f t="shared" si="41"/>
        <v>0</v>
      </c>
      <c r="G63" s="230"/>
      <c r="H63" s="705"/>
      <c r="I63" s="899">
        <f t="shared" si="42"/>
        <v>0</v>
      </c>
      <c r="J63" s="264">
        <v>8218</v>
      </c>
      <c r="K63" s="45"/>
      <c r="L63" s="95">
        <f t="shared" si="43"/>
        <v>8218</v>
      </c>
      <c r="M63" s="230"/>
      <c r="N63" s="45"/>
      <c r="O63" s="91">
        <f t="shared" si="44"/>
        <v>0</v>
      </c>
      <c r="P63" s="291"/>
      <c r="Q63" s="297"/>
    </row>
    <row r="64" spans="1:17" ht="36" hidden="1" x14ac:dyDescent="0.25">
      <c r="A64" s="30">
        <v>1149</v>
      </c>
      <c r="B64" s="43" t="s">
        <v>64</v>
      </c>
      <c r="C64" s="190">
        <f t="shared" si="24"/>
        <v>0</v>
      </c>
      <c r="D64" s="264"/>
      <c r="E64" s="45"/>
      <c r="F64" s="95">
        <f t="shared" si="41"/>
        <v>0</v>
      </c>
      <c r="G64" s="230"/>
      <c r="H64" s="45"/>
      <c r="I64" s="91">
        <f t="shared" si="42"/>
        <v>0</v>
      </c>
      <c r="J64" s="264"/>
      <c r="K64" s="45"/>
      <c r="L64" s="95">
        <f t="shared" si="43"/>
        <v>0</v>
      </c>
      <c r="M64" s="230"/>
      <c r="N64" s="45"/>
      <c r="O64" s="91">
        <f t="shared" si="44"/>
        <v>0</v>
      </c>
      <c r="P64" s="291"/>
      <c r="Q64" s="297"/>
    </row>
    <row r="65" spans="1:17" ht="36" x14ac:dyDescent="0.25">
      <c r="A65" s="73">
        <v>1150</v>
      </c>
      <c r="B65" s="58" t="s">
        <v>65</v>
      </c>
      <c r="C65" s="195">
        <f t="shared" si="24"/>
        <v>3375</v>
      </c>
      <c r="D65" s="261">
        <v>3375</v>
      </c>
      <c r="E65" s="707"/>
      <c r="F65" s="907">
        <f t="shared" si="41"/>
        <v>3375</v>
      </c>
      <c r="G65" s="232"/>
      <c r="H65" s="707"/>
      <c r="I65" s="907">
        <f t="shared" si="42"/>
        <v>0</v>
      </c>
      <c r="J65" s="261"/>
      <c r="K65" s="77"/>
      <c r="L65" s="174">
        <f t="shared" si="43"/>
        <v>0</v>
      </c>
      <c r="M65" s="232"/>
      <c r="N65" s="77"/>
      <c r="O65" s="154">
        <f t="shared" si="44"/>
        <v>0</v>
      </c>
      <c r="P65" s="292"/>
      <c r="Q65" s="297"/>
    </row>
    <row r="66" spans="1:17" ht="36" x14ac:dyDescent="0.25">
      <c r="A66" s="35">
        <v>1200</v>
      </c>
      <c r="B66" s="72" t="s">
        <v>66</v>
      </c>
      <c r="C66" s="188">
        <f t="shared" si="24"/>
        <v>48658</v>
      </c>
      <c r="D66" s="130">
        <f>SUM(D67:D68)</f>
        <v>40601</v>
      </c>
      <c r="E66" s="123">
        <f t="shared" ref="E66" si="45">SUM(E67:E68)</f>
        <v>0</v>
      </c>
      <c r="F66" s="898">
        <f>SUM(F67:F68)</f>
        <v>40601</v>
      </c>
      <c r="G66" s="228">
        <f t="shared" ref="G66:I66" si="46">SUM(G67:G68)</f>
        <v>0</v>
      </c>
      <c r="H66" s="123">
        <f t="shared" si="46"/>
        <v>0</v>
      </c>
      <c r="I66" s="898">
        <f t="shared" si="46"/>
        <v>0</v>
      </c>
      <c r="J66" s="130">
        <f>SUM(J67:J68)</f>
        <v>8057</v>
      </c>
      <c r="K66" s="38">
        <f t="shared" ref="K66:N66" si="47">SUM(K67:K68)</f>
        <v>0</v>
      </c>
      <c r="L66" s="175">
        <f t="shared" si="47"/>
        <v>8057</v>
      </c>
      <c r="M66" s="228">
        <f t="shared" si="47"/>
        <v>0</v>
      </c>
      <c r="N66" s="38">
        <f t="shared" si="47"/>
        <v>0</v>
      </c>
      <c r="O66" s="123">
        <f>SUM(O67:O68)</f>
        <v>0</v>
      </c>
      <c r="P66" s="293"/>
      <c r="Q66" s="297"/>
    </row>
    <row r="67" spans="1:17" ht="24" x14ac:dyDescent="0.25">
      <c r="A67" s="777">
        <v>1210</v>
      </c>
      <c r="B67" s="40" t="s">
        <v>67</v>
      </c>
      <c r="C67" s="189">
        <f t="shared" si="24"/>
        <v>36853</v>
      </c>
      <c r="D67" s="263">
        <v>34237</v>
      </c>
      <c r="E67" s="703"/>
      <c r="F67" s="900">
        <f>D67+E67</f>
        <v>34237</v>
      </c>
      <c r="G67" s="220"/>
      <c r="H67" s="703"/>
      <c r="I67" s="900">
        <f>G67+H67</f>
        <v>0</v>
      </c>
      <c r="J67" s="263">
        <v>2616</v>
      </c>
      <c r="K67" s="42"/>
      <c r="L67" s="176">
        <f>J67+K67</f>
        <v>2616</v>
      </c>
      <c r="M67" s="220"/>
      <c r="N67" s="42"/>
      <c r="O67" s="90">
        <f>M67+N67</f>
        <v>0</v>
      </c>
      <c r="P67" s="649"/>
      <c r="Q67" s="297"/>
    </row>
    <row r="68" spans="1:17" ht="24" x14ac:dyDescent="0.25">
      <c r="A68" s="75">
        <v>1220</v>
      </c>
      <c r="B68" s="43" t="s">
        <v>68</v>
      </c>
      <c r="C68" s="190">
        <f t="shared" si="24"/>
        <v>11805</v>
      </c>
      <c r="D68" s="132">
        <f>SUM(D69:D73)</f>
        <v>6364</v>
      </c>
      <c r="E68" s="91">
        <f t="shared" ref="E68" si="48">SUM(E69:E73)</f>
        <v>0</v>
      </c>
      <c r="F68" s="899">
        <f>SUM(F69:F73)</f>
        <v>6364</v>
      </c>
      <c r="G68" s="231">
        <f t="shared" ref="G68:I68" si="49">SUM(G69:G73)</f>
        <v>0</v>
      </c>
      <c r="H68" s="91">
        <f t="shared" si="49"/>
        <v>0</v>
      </c>
      <c r="I68" s="899">
        <f t="shared" si="49"/>
        <v>0</v>
      </c>
      <c r="J68" s="132">
        <f>SUM(J69:J73)</f>
        <v>5441</v>
      </c>
      <c r="K68" s="76">
        <f t="shared" ref="K68:O68" si="50">SUM(K69:K73)</f>
        <v>0</v>
      </c>
      <c r="L68" s="95">
        <f t="shared" si="50"/>
        <v>5441</v>
      </c>
      <c r="M68" s="231">
        <f t="shared" si="50"/>
        <v>0</v>
      </c>
      <c r="N68" s="76">
        <f t="shared" si="50"/>
        <v>0</v>
      </c>
      <c r="O68" s="91">
        <f t="shared" si="50"/>
        <v>0</v>
      </c>
      <c r="P68" s="291"/>
      <c r="Q68" s="297"/>
    </row>
    <row r="69" spans="1:17" ht="60" x14ac:dyDescent="0.25">
      <c r="A69" s="30">
        <v>1221</v>
      </c>
      <c r="B69" s="43" t="s">
        <v>69</v>
      </c>
      <c r="C69" s="190">
        <f t="shared" si="24"/>
        <v>6364</v>
      </c>
      <c r="D69" s="264">
        <v>6364</v>
      </c>
      <c r="E69" s="705"/>
      <c r="F69" s="899">
        <f t="shared" ref="F69:F73" si="51">D69+E69</f>
        <v>6364</v>
      </c>
      <c r="G69" s="230"/>
      <c r="H69" s="705"/>
      <c r="I69" s="899">
        <f t="shared" ref="I69:I73" si="52">G69+H69</f>
        <v>0</v>
      </c>
      <c r="J69" s="264"/>
      <c r="K69" s="45"/>
      <c r="L69" s="95">
        <f t="shared" ref="L69:L73" si="53">J69+K69</f>
        <v>0</v>
      </c>
      <c r="M69" s="230"/>
      <c r="N69" s="45"/>
      <c r="O69" s="91">
        <f t="shared" ref="O69:O73" si="54">M69+N69</f>
        <v>0</v>
      </c>
      <c r="P69" s="291"/>
      <c r="Q69" s="297"/>
    </row>
    <row r="70" spans="1:17" hidden="1" x14ac:dyDescent="0.25">
      <c r="A70" s="30">
        <v>1223</v>
      </c>
      <c r="B70" s="43" t="s">
        <v>70</v>
      </c>
      <c r="C70" s="190">
        <f t="shared" si="24"/>
        <v>0</v>
      </c>
      <c r="D70" s="264"/>
      <c r="E70" s="45"/>
      <c r="F70" s="95">
        <f t="shared" si="51"/>
        <v>0</v>
      </c>
      <c r="G70" s="230"/>
      <c r="H70" s="45"/>
      <c r="I70" s="91">
        <f t="shared" si="52"/>
        <v>0</v>
      </c>
      <c r="J70" s="264"/>
      <c r="K70" s="45"/>
      <c r="L70" s="95">
        <f t="shared" si="53"/>
        <v>0</v>
      </c>
      <c r="M70" s="230"/>
      <c r="N70" s="45"/>
      <c r="O70" s="91">
        <f t="shared" si="54"/>
        <v>0</v>
      </c>
      <c r="P70" s="291"/>
      <c r="Q70" s="297"/>
    </row>
    <row r="71" spans="1:17" hidden="1" x14ac:dyDescent="0.25">
      <c r="A71" s="30">
        <v>1225</v>
      </c>
      <c r="B71" s="43" t="s">
        <v>71</v>
      </c>
      <c r="C71" s="190">
        <f t="shared" si="24"/>
        <v>0</v>
      </c>
      <c r="D71" s="264"/>
      <c r="E71" s="45"/>
      <c r="F71" s="95">
        <f t="shared" si="51"/>
        <v>0</v>
      </c>
      <c r="G71" s="230"/>
      <c r="H71" s="45"/>
      <c r="I71" s="91">
        <f t="shared" si="52"/>
        <v>0</v>
      </c>
      <c r="J71" s="264"/>
      <c r="K71" s="45"/>
      <c r="L71" s="95">
        <f t="shared" si="53"/>
        <v>0</v>
      </c>
      <c r="M71" s="230"/>
      <c r="N71" s="45"/>
      <c r="O71" s="91">
        <f t="shared" si="54"/>
        <v>0</v>
      </c>
      <c r="P71" s="291"/>
      <c r="Q71" s="297"/>
    </row>
    <row r="72" spans="1:17" ht="36" x14ac:dyDescent="0.25">
      <c r="A72" s="30">
        <v>1227</v>
      </c>
      <c r="B72" s="43" t="s">
        <v>72</v>
      </c>
      <c r="C72" s="190">
        <f t="shared" si="24"/>
        <v>3842</v>
      </c>
      <c r="D72" s="264"/>
      <c r="E72" s="705"/>
      <c r="F72" s="899">
        <f t="shared" si="51"/>
        <v>0</v>
      </c>
      <c r="G72" s="230"/>
      <c r="H72" s="705"/>
      <c r="I72" s="899">
        <f t="shared" si="52"/>
        <v>0</v>
      </c>
      <c r="J72" s="264">
        <v>3842</v>
      </c>
      <c r="K72" s="45"/>
      <c r="L72" s="95">
        <f t="shared" si="53"/>
        <v>3842</v>
      </c>
      <c r="M72" s="230"/>
      <c r="N72" s="45"/>
      <c r="O72" s="91">
        <f t="shared" si="54"/>
        <v>0</v>
      </c>
      <c r="P72" s="291"/>
      <c r="Q72" s="297"/>
    </row>
    <row r="73" spans="1:17" ht="60" x14ac:dyDescent="0.25">
      <c r="A73" s="30">
        <v>1228</v>
      </c>
      <c r="B73" s="43" t="s">
        <v>73</v>
      </c>
      <c r="C73" s="190">
        <f t="shared" si="24"/>
        <v>1599</v>
      </c>
      <c r="D73" s="264"/>
      <c r="E73" s="705"/>
      <c r="F73" s="899">
        <f t="shared" si="51"/>
        <v>0</v>
      </c>
      <c r="G73" s="230"/>
      <c r="H73" s="705"/>
      <c r="I73" s="899">
        <f t="shared" si="52"/>
        <v>0</v>
      </c>
      <c r="J73" s="264">
        <v>1599</v>
      </c>
      <c r="K73" s="45"/>
      <c r="L73" s="95">
        <f t="shared" si="53"/>
        <v>1599</v>
      </c>
      <c r="M73" s="230"/>
      <c r="N73" s="45"/>
      <c r="O73" s="91">
        <f t="shared" si="54"/>
        <v>0</v>
      </c>
      <c r="P73" s="291"/>
      <c r="Q73" s="297"/>
    </row>
    <row r="74" spans="1:17" x14ac:dyDescent="0.25">
      <c r="A74" s="70">
        <v>2000</v>
      </c>
      <c r="B74" s="70" t="s">
        <v>74</v>
      </c>
      <c r="C74" s="200">
        <f t="shared" si="24"/>
        <v>147117</v>
      </c>
      <c r="D74" s="137">
        <f>SUM(D75,D82,D129,D163,D164,D171)</f>
        <v>0</v>
      </c>
      <c r="E74" s="125">
        <f t="shared" ref="E74" si="55">SUM(E75,E82,E129,E163,E164,E171)</f>
        <v>0</v>
      </c>
      <c r="F74" s="897">
        <f>SUM(F75,F82,F129,F163,F164,F171)</f>
        <v>0</v>
      </c>
      <c r="G74" s="227">
        <f t="shared" ref="G74:I74" si="56">SUM(G75,G82,G129,G163,G164,G171)</f>
        <v>0</v>
      </c>
      <c r="H74" s="125">
        <f t="shared" si="56"/>
        <v>0</v>
      </c>
      <c r="I74" s="897">
        <f t="shared" si="56"/>
        <v>0</v>
      </c>
      <c r="J74" s="137">
        <f>SUM(J75,J82,J129,J163,J164,J171)</f>
        <v>144783</v>
      </c>
      <c r="K74" s="71">
        <f t="shared" ref="K74:O74" si="57">SUM(K75,K82,K129,K163,K164,K171)</f>
        <v>2334</v>
      </c>
      <c r="L74" s="172">
        <f t="shared" si="57"/>
        <v>147117</v>
      </c>
      <c r="M74" s="227">
        <f t="shared" si="57"/>
        <v>0</v>
      </c>
      <c r="N74" s="71">
        <f t="shared" si="57"/>
        <v>0</v>
      </c>
      <c r="O74" s="125">
        <f t="shared" si="57"/>
        <v>0</v>
      </c>
      <c r="P74" s="313"/>
      <c r="Q74" s="297"/>
    </row>
    <row r="75" spans="1:17" ht="24" hidden="1" x14ac:dyDescent="0.25">
      <c r="A75" s="35">
        <v>2100</v>
      </c>
      <c r="B75" s="72" t="s">
        <v>75</v>
      </c>
      <c r="C75" s="188">
        <f t="shared" si="24"/>
        <v>0</v>
      </c>
      <c r="D75" s="130">
        <f>SUM(D76,D79)</f>
        <v>0</v>
      </c>
      <c r="E75" s="38">
        <f t="shared" ref="E75" si="58">SUM(E76,E79)</f>
        <v>0</v>
      </c>
      <c r="F75" s="175">
        <f>SUM(F76,F79)</f>
        <v>0</v>
      </c>
      <c r="G75" s="228">
        <f t="shared" ref="G75:I75" si="59">SUM(G76,G79)</f>
        <v>0</v>
      </c>
      <c r="H75" s="38">
        <f t="shared" si="59"/>
        <v>0</v>
      </c>
      <c r="I75" s="123">
        <f t="shared" si="59"/>
        <v>0</v>
      </c>
      <c r="J75" s="130">
        <f>SUM(J76,J79)</f>
        <v>0</v>
      </c>
      <c r="K75" s="38">
        <f t="shared" ref="K75:O75" si="60">SUM(K76,K79)</f>
        <v>0</v>
      </c>
      <c r="L75" s="175">
        <f t="shared" si="60"/>
        <v>0</v>
      </c>
      <c r="M75" s="228">
        <f t="shared" si="60"/>
        <v>0</v>
      </c>
      <c r="N75" s="38">
        <f t="shared" si="60"/>
        <v>0</v>
      </c>
      <c r="O75" s="123">
        <f t="shared" si="60"/>
        <v>0</v>
      </c>
      <c r="P75" s="293"/>
      <c r="Q75" s="297"/>
    </row>
    <row r="76" spans="1:17" ht="24" hidden="1" x14ac:dyDescent="0.25">
      <c r="A76" s="777">
        <v>2110</v>
      </c>
      <c r="B76" s="40" t="s">
        <v>76</v>
      </c>
      <c r="C76" s="189">
        <f t="shared" si="24"/>
        <v>0</v>
      </c>
      <c r="D76" s="131">
        <f>SUM(D77:D78)</f>
        <v>0</v>
      </c>
      <c r="E76" s="79">
        <f t="shared" ref="E76" si="61">SUM(E77:E78)</f>
        <v>0</v>
      </c>
      <c r="F76" s="176">
        <f>SUM(F77:F78)</f>
        <v>0</v>
      </c>
      <c r="G76" s="233">
        <f t="shared" ref="G76:I76" si="62">SUM(G77:G78)</f>
        <v>0</v>
      </c>
      <c r="H76" s="79">
        <f t="shared" si="62"/>
        <v>0</v>
      </c>
      <c r="I76" s="90">
        <f t="shared" si="62"/>
        <v>0</v>
      </c>
      <c r="J76" s="131">
        <f>SUM(J77:J78)</f>
        <v>0</v>
      </c>
      <c r="K76" s="79">
        <f t="shared" ref="K76:O76" si="63">SUM(K77:K78)</f>
        <v>0</v>
      </c>
      <c r="L76" s="176">
        <f t="shared" si="63"/>
        <v>0</v>
      </c>
      <c r="M76" s="233">
        <f t="shared" si="63"/>
        <v>0</v>
      </c>
      <c r="N76" s="79">
        <f t="shared" si="63"/>
        <v>0</v>
      </c>
      <c r="O76" s="90">
        <f t="shared" si="63"/>
        <v>0</v>
      </c>
      <c r="P76" s="290"/>
      <c r="Q76" s="297"/>
    </row>
    <row r="77" spans="1:17" hidden="1" x14ac:dyDescent="0.25">
      <c r="A77" s="30">
        <v>2111</v>
      </c>
      <c r="B77" s="43" t="s">
        <v>77</v>
      </c>
      <c r="C77" s="190">
        <f t="shared" si="24"/>
        <v>0</v>
      </c>
      <c r="D77" s="264"/>
      <c r="E77" s="45"/>
      <c r="F77" s="95">
        <f t="shared" ref="F77:F78" si="64">D77+E77</f>
        <v>0</v>
      </c>
      <c r="G77" s="230"/>
      <c r="H77" s="45"/>
      <c r="I77" s="91">
        <f t="shared" ref="I77:I78" si="65">G77+H77</f>
        <v>0</v>
      </c>
      <c r="J77" s="264"/>
      <c r="K77" s="45"/>
      <c r="L77" s="95">
        <f t="shared" ref="L77:L78" si="66">J77+K77</f>
        <v>0</v>
      </c>
      <c r="M77" s="230"/>
      <c r="N77" s="45"/>
      <c r="O77" s="91">
        <f t="shared" ref="O77:O78" si="67">M77+N77</f>
        <v>0</v>
      </c>
      <c r="P77" s="291"/>
      <c r="Q77" s="297"/>
    </row>
    <row r="78" spans="1:17" ht="24" hidden="1" x14ac:dyDescent="0.25">
      <c r="A78" s="30">
        <v>2112</v>
      </c>
      <c r="B78" s="43" t="s">
        <v>78</v>
      </c>
      <c r="C78" s="190">
        <f t="shared" si="24"/>
        <v>0</v>
      </c>
      <c r="D78" s="264"/>
      <c r="E78" s="45"/>
      <c r="F78" s="95">
        <f t="shared" si="64"/>
        <v>0</v>
      </c>
      <c r="G78" s="230"/>
      <c r="H78" s="45"/>
      <c r="I78" s="91">
        <f t="shared" si="65"/>
        <v>0</v>
      </c>
      <c r="J78" s="264"/>
      <c r="K78" s="45"/>
      <c r="L78" s="95">
        <f t="shared" si="66"/>
        <v>0</v>
      </c>
      <c r="M78" s="230"/>
      <c r="N78" s="45"/>
      <c r="O78" s="91">
        <f t="shared" si="67"/>
        <v>0</v>
      </c>
      <c r="P78" s="291"/>
      <c r="Q78" s="297"/>
    </row>
    <row r="79" spans="1:17" ht="24" hidden="1" x14ac:dyDescent="0.25">
      <c r="A79" s="75">
        <v>2120</v>
      </c>
      <c r="B79" s="43" t="s">
        <v>79</v>
      </c>
      <c r="C79" s="190">
        <f t="shared" si="24"/>
        <v>0</v>
      </c>
      <c r="D79" s="132">
        <f>SUM(D80:D81)</f>
        <v>0</v>
      </c>
      <c r="E79" s="76">
        <f t="shared" ref="E79" si="68">SUM(E80:E81)</f>
        <v>0</v>
      </c>
      <c r="F79" s="95">
        <f>SUM(F80:F81)</f>
        <v>0</v>
      </c>
      <c r="G79" s="231">
        <f t="shared" ref="G79:I79" si="69">SUM(G80:G81)</f>
        <v>0</v>
      </c>
      <c r="H79" s="76">
        <f t="shared" si="69"/>
        <v>0</v>
      </c>
      <c r="I79" s="91">
        <f t="shared" si="69"/>
        <v>0</v>
      </c>
      <c r="J79" s="132">
        <f>SUM(J80:J81)</f>
        <v>0</v>
      </c>
      <c r="K79" s="76">
        <f t="shared" ref="K79:O79" si="70">SUM(K80:K81)</f>
        <v>0</v>
      </c>
      <c r="L79" s="95">
        <f t="shared" si="70"/>
        <v>0</v>
      </c>
      <c r="M79" s="231">
        <f t="shared" si="70"/>
        <v>0</v>
      </c>
      <c r="N79" s="76">
        <f t="shared" si="70"/>
        <v>0</v>
      </c>
      <c r="O79" s="91">
        <f t="shared" si="70"/>
        <v>0</v>
      </c>
      <c r="P79" s="291"/>
      <c r="Q79" s="297"/>
    </row>
    <row r="80" spans="1:17" hidden="1" x14ac:dyDescent="0.25">
      <c r="A80" s="30">
        <v>2121</v>
      </c>
      <c r="B80" s="43" t="s">
        <v>77</v>
      </c>
      <c r="C80" s="190">
        <f t="shared" si="24"/>
        <v>0</v>
      </c>
      <c r="D80" s="264"/>
      <c r="E80" s="45"/>
      <c r="F80" s="95">
        <f t="shared" ref="F80:F81" si="71">D80+E80</f>
        <v>0</v>
      </c>
      <c r="G80" s="230"/>
      <c r="H80" s="45"/>
      <c r="I80" s="91">
        <f t="shared" ref="I80:I81" si="72">G80+H80</f>
        <v>0</v>
      </c>
      <c r="J80" s="264"/>
      <c r="K80" s="45"/>
      <c r="L80" s="95">
        <f t="shared" ref="L80:L81" si="73">J80+K80</f>
        <v>0</v>
      </c>
      <c r="M80" s="230"/>
      <c r="N80" s="45"/>
      <c r="O80" s="91">
        <f t="shared" ref="O80:O81" si="74">M80+N80</f>
        <v>0</v>
      </c>
      <c r="P80" s="291"/>
      <c r="Q80" s="297"/>
    </row>
    <row r="81" spans="1:17" ht="24" hidden="1" x14ac:dyDescent="0.25">
      <c r="A81" s="30">
        <v>2122</v>
      </c>
      <c r="B81" s="43" t="s">
        <v>78</v>
      </c>
      <c r="C81" s="190">
        <f t="shared" si="24"/>
        <v>0</v>
      </c>
      <c r="D81" s="264"/>
      <c r="E81" s="45"/>
      <c r="F81" s="95">
        <f t="shared" si="71"/>
        <v>0</v>
      </c>
      <c r="G81" s="230"/>
      <c r="H81" s="45"/>
      <c r="I81" s="91">
        <f t="shared" si="72"/>
        <v>0</v>
      </c>
      <c r="J81" s="264"/>
      <c r="K81" s="45"/>
      <c r="L81" s="95">
        <f t="shared" si="73"/>
        <v>0</v>
      </c>
      <c r="M81" s="230"/>
      <c r="N81" s="45"/>
      <c r="O81" s="91">
        <f t="shared" si="74"/>
        <v>0</v>
      </c>
      <c r="P81" s="291"/>
      <c r="Q81" s="297"/>
    </row>
    <row r="82" spans="1:17" x14ac:dyDescent="0.25">
      <c r="A82" s="35">
        <v>2200</v>
      </c>
      <c r="B82" s="72" t="s">
        <v>80</v>
      </c>
      <c r="C82" s="188">
        <f t="shared" si="24"/>
        <v>104267</v>
      </c>
      <c r="D82" s="130">
        <f>SUM(D83,D88,D94,D102,D111,D115,D121,D127)</f>
        <v>0</v>
      </c>
      <c r="E82" s="123">
        <f t="shared" ref="E82" si="75">SUM(E83,E88,E94,E102,E111,E115,E121,E127)</f>
        <v>0</v>
      </c>
      <c r="F82" s="898">
        <f>SUM(F83,F88,F94,F102,F111,F115,F121,F127)</f>
        <v>0</v>
      </c>
      <c r="G82" s="228">
        <f t="shared" ref="G82:I82" si="76">SUM(G83,G88,G94,G102,G111,G115,G121,G127)</f>
        <v>0</v>
      </c>
      <c r="H82" s="123">
        <f t="shared" si="76"/>
        <v>0</v>
      </c>
      <c r="I82" s="898">
        <f t="shared" si="76"/>
        <v>0</v>
      </c>
      <c r="J82" s="130">
        <f>SUM(J83,J88,J94,J102,J111,J115,J121,J127)</f>
        <v>101933</v>
      </c>
      <c r="K82" s="38">
        <f t="shared" ref="K82:O82" si="77">SUM(K83,K88,K94,K102,K111,K115,K121,K127)</f>
        <v>2334</v>
      </c>
      <c r="L82" s="175">
        <f t="shared" si="77"/>
        <v>104267</v>
      </c>
      <c r="M82" s="228">
        <f t="shared" si="77"/>
        <v>0</v>
      </c>
      <c r="N82" s="38">
        <f t="shared" si="77"/>
        <v>0</v>
      </c>
      <c r="O82" s="123">
        <f t="shared" si="77"/>
        <v>0</v>
      </c>
      <c r="P82" s="315"/>
      <c r="Q82" s="297"/>
    </row>
    <row r="83" spans="1:17" ht="24" x14ac:dyDescent="0.25">
      <c r="A83" s="73">
        <v>2210</v>
      </c>
      <c r="B83" s="58" t="s">
        <v>81</v>
      </c>
      <c r="C83" s="195">
        <f t="shared" si="24"/>
        <v>9367</v>
      </c>
      <c r="D83" s="86">
        <f>SUM(D84:D87)</f>
        <v>0</v>
      </c>
      <c r="E83" s="154">
        <f t="shared" ref="E83" si="78">SUM(E84:E87)</f>
        <v>0</v>
      </c>
      <c r="F83" s="907">
        <f>SUM(F84:F87)</f>
        <v>0</v>
      </c>
      <c r="G83" s="229">
        <f t="shared" ref="G83:I83" si="79">SUM(G84:G87)</f>
        <v>0</v>
      </c>
      <c r="H83" s="154">
        <f t="shared" si="79"/>
        <v>0</v>
      </c>
      <c r="I83" s="907">
        <f t="shared" si="79"/>
        <v>0</v>
      </c>
      <c r="J83" s="86">
        <f>SUM(J84:J87)</f>
        <v>9267</v>
      </c>
      <c r="K83" s="74">
        <f t="shared" ref="K83:O83" si="80">SUM(K84:K87)</f>
        <v>100</v>
      </c>
      <c r="L83" s="174">
        <f t="shared" si="80"/>
        <v>9367</v>
      </c>
      <c r="M83" s="229">
        <f t="shared" si="80"/>
        <v>0</v>
      </c>
      <c r="N83" s="74">
        <f t="shared" si="80"/>
        <v>0</v>
      </c>
      <c r="O83" s="154">
        <f t="shared" si="80"/>
        <v>0</v>
      </c>
      <c r="P83" s="292"/>
      <c r="Q83" s="297"/>
    </row>
    <row r="84" spans="1:17" ht="24" hidden="1" x14ac:dyDescent="0.25">
      <c r="A84" s="27">
        <v>2211</v>
      </c>
      <c r="B84" s="40" t="s">
        <v>82</v>
      </c>
      <c r="C84" s="189">
        <f t="shared" si="24"/>
        <v>0</v>
      </c>
      <c r="D84" s="263"/>
      <c r="E84" s="42"/>
      <c r="F84" s="176">
        <f t="shared" ref="F84:F87" si="81">D84+E84</f>
        <v>0</v>
      </c>
      <c r="G84" s="220"/>
      <c r="H84" s="42"/>
      <c r="I84" s="90">
        <f t="shared" ref="I84:I87" si="82">G84+H84</f>
        <v>0</v>
      </c>
      <c r="J84" s="263"/>
      <c r="K84" s="42"/>
      <c r="L84" s="176">
        <f t="shared" ref="L84:L87" si="83">J84+K84</f>
        <v>0</v>
      </c>
      <c r="M84" s="220"/>
      <c r="N84" s="42"/>
      <c r="O84" s="90">
        <f t="shared" ref="O84:O87" si="84">M84+N84</f>
        <v>0</v>
      </c>
      <c r="P84" s="290"/>
      <c r="Q84" s="297"/>
    </row>
    <row r="85" spans="1:17" ht="36" hidden="1" x14ac:dyDescent="0.25">
      <c r="A85" s="30">
        <v>2212</v>
      </c>
      <c r="B85" s="43" t="s">
        <v>83</v>
      </c>
      <c r="C85" s="190">
        <f t="shared" si="24"/>
        <v>0</v>
      </c>
      <c r="D85" s="264"/>
      <c r="E85" s="45"/>
      <c r="F85" s="95">
        <f t="shared" si="81"/>
        <v>0</v>
      </c>
      <c r="G85" s="230"/>
      <c r="H85" s="45"/>
      <c r="I85" s="91">
        <f t="shared" si="82"/>
        <v>0</v>
      </c>
      <c r="J85" s="264"/>
      <c r="K85" s="45"/>
      <c r="L85" s="95">
        <f t="shared" si="83"/>
        <v>0</v>
      </c>
      <c r="M85" s="230"/>
      <c r="N85" s="45"/>
      <c r="O85" s="91">
        <f t="shared" si="84"/>
        <v>0</v>
      </c>
      <c r="P85" s="291"/>
      <c r="Q85" s="297"/>
    </row>
    <row r="86" spans="1:17" ht="72" x14ac:dyDescent="0.25">
      <c r="A86" s="30">
        <v>2214</v>
      </c>
      <c r="B86" s="43" t="s">
        <v>84</v>
      </c>
      <c r="C86" s="190">
        <f t="shared" si="24"/>
        <v>1415</v>
      </c>
      <c r="D86" s="264"/>
      <c r="E86" s="705"/>
      <c r="F86" s="899">
        <f t="shared" si="81"/>
        <v>0</v>
      </c>
      <c r="G86" s="230"/>
      <c r="H86" s="705"/>
      <c r="I86" s="899">
        <f t="shared" si="82"/>
        <v>0</v>
      </c>
      <c r="J86" s="264">
        <v>1315</v>
      </c>
      <c r="K86" s="648">
        <v>100</v>
      </c>
      <c r="L86" s="95">
        <f t="shared" si="83"/>
        <v>1415</v>
      </c>
      <c r="M86" s="230"/>
      <c r="N86" s="45"/>
      <c r="O86" s="91">
        <f t="shared" si="84"/>
        <v>0</v>
      </c>
      <c r="P86" s="647" t="s">
        <v>679</v>
      </c>
      <c r="Q86" s="297"/>
    </row>
    <row r="87" spans="1:17" x14ac:dyDescent="0.25">
      <c r="A87" s="30">
        <v>2219</v>
      </c>
      <c r="B87" s="43" t="s">
        <v>85</v>
      </c>
      <c r="C87" s="190">
        <f t="shared" si="24"/>
        <v>7952</v>
      </c>
      <c r="D87" s="264"/>
      <c r="E87" s="705"/>
      <c r="F87" s="899">
        <f t="shared" si="81"/>
        <v>0</v>
      </c>
      <c r="G87" s="230"/>
      <c r="H87" s="705"/>
      <c r="I87" s="899">
        <f t="shared" si="82"/>
        <v>0</v>
      </c>
      <c r="J87" s="264">
        <v>7952</v>
      </c>
      <c r="K87" s="45"/>
      <c r="L87" s="95">
        <f t="shared" si="83"/>
        <v>7952</v>
      </c>
      <c r="M87" s="230"/>
      <c r="N87" s="45"/>
      <c r="O87" s="91">
        <f t="shared" si="84"/>
        <v>0</v>
      </c>
      <c r="P87" s="291"/>
      <c r="Q87" s="297"/>
    </row>
    <row r="88" spans="1:17" ht="24" x14ac:dyDescent="0.25">
      <c r="A88" s="75">
        <v>2220</v>
      </c>
      <c r="B88" s="43" t="s">
        <v>86</v>
      </c>
      <c r="C88" s="190">
        <f t="shared" si="24"/>
        <v>27076</v>
      </c>
      <c r="D88" s="132">
        <f>SUM(D89:D93)</f>
        <v>0</v>
      </c>
      <c r="E88" s="91">
        <f t="shared" ref="E88" si="85">SUM(E89:E93)</f>
        <v>0</v>
      </c>
      <c r="F88" s="899">
        <f>SUM(F89:F93)</f>
        <v>0</v>
      </c>
      <c r="G88" s="231">
        <f t="shared" ref="G88:I88" si="86">SUM(G89:G93)</f>
        <v>0</v>
      </c>
      <c r="H88" s="91">
        <f t="shared" si="86"/>
        <v>0</v>
      </c>
      <c r="I88" s="899">
        <f t="shared" si="86"/>
        <v>0</v>
      </c>
      <c r="J88" s="132">
        <f>SUM(J89:J93)</f>
        <v>25076</v>
      </c>
      <c r="K88" s="76">
        <f t="shared" ref="K88:O88" si="87">SUM(K89:K93)</f>
        <v>2000</v>
      </c>
      <c r="L88" s="95">
        <f t="shared" si="87"/>
        <v>27076</v>
      </c>
      <c r="M88" s="231">
        <f t="shared" si="87"/>
        <v>0</v>
      </c>
      <c r="N88" s="76">
        <f t="shared" si="87"/>
        <v>0</v>
      </c>
      <c r="O88" s="91">
        <f t="shared" si="87"/>
        <v>0</v>
      </c>
      <c r="P88" s="291"/>
      <c r="Q88" s="297"/>
    </row>
    <row r="89" spans="1:17" ht="24" hidden="1" x14ac:dyDescent="0.25">
      <c r="A89" s="30">
        <v>2221</v>
      </c>
      <c r="B89" s="43" t="s">
        <v>305</v>
      </c>
      <c r="C89" s="190">
        <f t="shared" si="24"/>
        <v>0</v>
      </c>
      <c r="D89" s="264"/>
      <c r="E89" s="45"/>
      <c r="F89" s="95">
        <f t="shared" ref="F89:F93" si="88">D89+E89</f>
        <v>0</v>
      </c>
      <c r="G89" s="230"/>
      <c r="H89" s="45"/>
      <c r="I89" s="91">
        <f t="shared" ref="I89:I93" si="89">G89+H89</f>
        <v>0</v>
      </c>
      <c r="J89" s="264"/>
      <c r="K89" s="45"/>
      <c r="L89" s="95">
        <f t="shared" ref="L89:L93" si="90">J89+K89</f>
        <v>0</v>
      </c>
      <c r="M89" s="230"/>
      <c r="N89" s="45"/>
      <c r="O89" s="91">
        <f t="shared" ref="O89:O93" si="91">M89+N89</f>
        <v>0</v>
      </c>
      <c r="P89" s="291"/>
      <c r="Q89" s="297"/>
    </row>
    <row r="90" spans="1:17" x14ac:dyDescent="0.25">
      <c r="A90" s="30">
        <v>2222</v>
      </c>
      <c r="B90" s="43" t="s">
        <v>87</v>
      </c>
      <c r="C90" s="190">
        <f t="shared" si="24"/>
        <v>53</v>
      </c>
      <c r="D90" s="264"/>
      <c r="E90" s="705"/>
      <c r="F90" s="899">
        <f t="shared" si="88"/>
        <v>0</v>
      </c>
      <c r="G90" s="230"/>
      <c r="H90" s="705"/>
      <c r="I90" s="899">
        <f t="shared" si="89"/>
        <v>0</v>
      </c>
      <c r="J90" s="264">
        <v>53</v>
      </c>
      <c r="K90" s="45"/>
      <c r="L90" s="95">
        <f t="shared" si="90"/>
        <v>53</v>
      </c>
      <c r="M90" s="230"/>
      <c r="N90" s="45"/>
      <c r="O90" s="91">
        <f t="shared" si="91"/>
        <v>0</v>
      </c>
      <c r="P90" s="291"/>
      <c r="Q90" s="297"/>
    </row>
    <row r="91" spans="1:17" ht="96" x14ac:dyDescent="0.25">
      <c r="A91" s="30">
        <v>2223</v>
      </c>
      <c r="B91" s="43" t="s">
        <v>88</v>
      </c>
      <c r="C91" s="190">
        <f t="shared" si="24"/>
        <v>6528</v>
      </c>
      <c r="D91" s="264"/>
      <c r="E91" s="705"/>
      <c r="F91" s="899">
        <f t="shared" si="88"/>
        <v>0</v>
      </c>
      <c r="G91" s="230"/>
      <c r="H91" s="705"/>
      <c r="I91" s="899">
        <f t="shared" si="89"/>
        <v>0</v>
      </c>
      <c r="J91" s="264">
        <v>4528</v>
      </c>
      <c r="K91" s="45">
        <v>2000</v>
      </c>
      <c r="L91" s="95">
        <f t="shared" si="90"/>
        <v>6528</v>
      </c>
      <c r="M91" s="230"/>
      <c r="N91" s="45"/>
      <c r="O91" s="91">
        <f t="shared" si="91"/>
        <v>0</v>
      </c>
      <c r="P91" s="333" t="s">
        <v>680</v>
      </c>
      <c r="Q91" s="297"/>
    </row>
    <row r="92" spans="1:17" ht="48" x14ac:dyDescent="0.25">
      <c r="A92" s="30">
        <v>2224</v>
      </c>
      <c r="B92" s="43" t="s">
        <v>89</v>
      </c>
      <c r="C92" s="190">
        <f t="shared" si="24"/>
        <v>20495</v>
      </c>
      <c r="D92" s="264">
        <v>0</v>
      </c>
      <c r="E92" s="705"/>
      <c r="F92" s="899">
        <f t="shared" si="88"/>
        <v>0</v>
      </c>
      <c r="G92" s="230"/>
      <c r="H92" s="705"/>
      <c r="I92" s="899">
        <f t="shared" si="89"/>
        <v>0</v>
      </c>
      <c r="J92" s="264">
        <v>20495</v>
      </c>
      <c r="K92" s="45"/>
      <c r="L92" s="95">
        <f t="shared" si="90"/>
        <v>20495</v>
      </c>
      <c r="M92" s="230"/>
      <c r="N92" s="45"/>
      <c r="O92" s="91">
        <f t="shared" si="91"/>
        <v>0</v>
      </c>
      <c r="P92" s="291"/>
      <c r="Q92" s="297"/>
    </row>
    <row r="93" spans="1:17" ht="24" hidden="1" x14ac:dyDescent="0.25">
      <c r="A93" s="30">
        <v>2229</v>
      </c>
      <c r="B93" s="43" t="s">
        <v>90</v>
      </c>
      <c r="C93" s="190">
        <f t="shared" si="24"/>
        <v>0</v>
      </c>
      <c r="D93" s="264"/>
      <c r="E93" s="45"/>
      <c r="F93" s="95">
        <f t="shared" si="88"/>
        <v>0</v>
      </c>
      <c r="G93" s="230"/>
      <c r="H93" s="45"/>
      <c r="I93" s="91">
        <f t="shared" si="89"/>
        <v>0</v>
      </c>
      <c r="J93" s="264"/>
      <c r="K93" s="45"/>
      <c r="L93" s="95">
        <f t="shared" si="90"/>
        <v>0</v>
      </c>
      <c r="M93" s="230"/>
      <c r="N93" s="45"/>
      <c r="O93" s="91">
        <f t="shared" si="91"/>
        <v>0</v>
      </c>
      <c r="P93" s="291"/>
      <c r="Q93" s="297"/>
    </row>
    <row r="94" spans="1:17" ht="36" x14ac:dyDescent="0.25">
      <c r="A94" s="75">
        <v>2230</v>
      </c>
      <c r="B94" s="43" t="s">
        <v>91</v>
      </c>
      <c r="C94" s="190">
        <f t="shared" si="24"/>
        <v>12234</v>
      </c>
      <c r="D94" s="132">
        <f>SUM(D95:D101)</f>
        <v>0</v>
      </c>
      <c r="E94" s="91">
        <f t="shared" ref="E94" si="92">SUM(E95:E101)</f>
        <v>0</v>
      </c>
      <c r="F94" s="899">
        <f>SUM(F95:F101)</f>
        <v>0</v>
      </c>
      <c r="G94" s="231">
        <f t="shared" ref="G94:I94" si="93">SUM(G95:G101)</f>
        <v>0</v>
      </c>
      <c r="H94" s="91">
        <f t="shared" si="93"/>
        <v>0</v>
      </c>
      <c r="I94" s="899">
        <f t="shared" si="93"/>
        <v>0</v>
      </c>
      <c r="J94" s="132">
        <f>SUM(J95:J101)</f>
        <v>12234</v>
      </c>
      <c r="K94" s="76">
        <f t="shared" ref="K94:N94" si="94">SUM(K95:K101)</f>
        <v>0</v>
      </c>
      <c r="L94" s="95">
        <f t="shared" si="94"/>
        <v>12234</v>
      </c>
      <c r="M94" s="231">
        <f t="shared" si="94"/>
        <v>0</v>
      </c>
      <c r="N94" s="76">
        <f t="shared" si="94"/>
        <v>0</v>
      </c>
      <c r="O94" s="91">
        <f>SUM(O95:O101)</f>
        <v>0</v>
      </c>
      <c r="P94" s="291"/>
      <c r="Q94" s="297"/>
    </row>
    <row r="95" spans="1:17" ht="24" hidden="1" x14ac:dyDescent="0.25">
      <c r="A95" s="30">
        <v>2231</v>
      </c>
      <c r="B95" s="43" t="s">
        <v>92</v>
      </c>
      <c r="C95" s="190">
        <f t="shared" si="24"/>
        <v>0</v>
      </c>
      <c r="D95" s="264"/>
      <c r="E95" s="45"/>
      <c r="F95" s="95">
        <f t="shared" ref="F95:F101" si="95">D95+E95</f>
        <v>0</v>
      </c>
      <c r="G95" s="230"/>
      <c r="H95" s="45"/>
      <c r="I95" s="91">
        <f t="shared" ref="I95:I101" si="96">G95+H95</f>
        <v>0</v>
      </c>
      <c r="J95" s="264"/>
      <c r="K95" s="45"/>
      <c r="L95" s="95">
        <f t="shared" ref="L95:L101" si="97">J95+K95</f>
        <v>0</v>
      </c>
      <c r="M95" s="230"/>
      <c r="N95" s="45"/>
      <c r="O95" s="91">
        <f t="shared" ref="O95:O101" si="98">M95+N95</f>
        <v>0</v>
      </c>
      <c r="P95" s="291"/>
      <c r="Q95" s="297"/>
    </row>
    <row r="96" spans="1:17" ht="36" hidden="1" x14ac:dyDescent="0.2">
      <c r="A96" s="30">
        <v>2232</v>
      </c>
      <c r="B96" s="43" t="s">
        <v>93</v>
      </c>
      <c r="C96" s="190">
        <f t="shared" si="24"/>
        <v>0</v>
      </c>
      <c r="D96" s="264"/>
      <c r="E96" s="45"/>
      <c r="F96" s="95">
        <f t="shared" si="95"/>
        <v>0</v>
      </c>
      <c r="G96" s="230"/>
      <c r="H96" s="45"/>
      <c r="I96" s="91">
        <f t="shared" si="96"/>
        <v>0</v>
      </c>
      <c r="J96" s="264"/>
      <c r="K96" s="45"/>
      <c r="L96" s="95">
        <f t="shared" si="97"/>
        <v>0</v>
      </c>
      <c r="M96" s="230"/>
      <c r="N96" s="45"/>
      <c r="O96" s="91">
        <f t="shared" si="98"/>
        <v>0</v>
      </c>
      <c r="P96" s="687"/>
      <c r="Q96" s="297"/>
    </row>
    <row r="97" spans="1:17" ht="24" hidden="1" x14ac:dyDescent="0.25">
      <c r="A97" s="27">
        <v>2233</v>
      </c>
      <c r="B97" s="40" t="s">
        <v>94</v>
      </c>
      <c r="C97" s="189">
        <f t="shared" si="24"/>
        <v>0</v>
      </c>
      <c r="D97" s="263"/>
      <c r="E97" s="42"/>
      <c r="F97" s="176">
        <f t="shared" si="95"/>
        <v>0</v>
      </c>
      <c r="G97" s="220"/>
      <c r="H97" s="42"/>
      <c r="I97" s="90">
        <f t="shared" si="96"/>
        <v>0</v>
      </c>
      <c r="J97" s="263"/>
      <c r="K97" s="42"/>
      <c r="L97" s="176">
        <f t="shared" si="97"/>
        <v>0</v>
      </c>
      <c r="M97" s="220"/>
      <c r="N97" s="42"/>
      <c r="O97" s="90">
        <f t="shared" si="98"/>
        <v>0</v>
      </c>
      <c r="P97" s="290"/>
      <c r="Q97" s="297"/>
    </row>
    <row r="98" spans="1:17" ht="36" hidden="1" x14ac:dyDescent="0.25">
      <c r="A98" s="30">
        <v>2234</v>
      </c>
      <c r="B98" s="43" t="s">
        <v>95</v>
      </c>
      <c r="C98" s="190">
        <f t="shared" si="24"/>
        <v>0</v>
      </c>
      <c r="D98" s="264"/>
      <c r="E98" s="45"/>
      <c r="F98" s="95">
        <f t="shared" si="95"/>
        <v>0</v>
      </c>
      <c r="G98" s="230"/>
      <c r="H98" s="45"/>
      <c r="I98" s="91">
        <f t="shared" si="96"/>
        <v>0</v>
      </c>
      <c r="J98" s="264"/>
      <c r="K98" s="45"/>
      <c r="L98" s="95">
        <f t="shared" si="97"/>
        <v>0</v>
      </c>
      <c r="M98" s="230"/>
      <c r="N98" s="45"/>
      <c r="O98" s="91">
        <f t="shared" si="98"/>
        <v>0</v>
      </c>
      <c r="P98" s="291"/>
      <c r="Q98" s="297"/>
    </row>
    <row r="99" spans="1:17" ht="24" x14ac:dyDescent="0.25">
      <c r="A99" s="30">
        <v>2235</v>
      </c>
      <c r="B99" s="43" t="s">
        <v>96</v>
      </c>
      <c r="C99" s="190">
        <f t="shared" si="24"/>
        <v>420</v>
      </c>
      <c r="D99" s="264"/>
      <c r="E99" s="705"/>
      <c r="F99" s="899">
        <f t="shared" si="95"/>
        <v>0</v>
      </c>
      <c r="G99" s="230"/>
      <c r="H99" s="705"/>
      <c r="I99" s="899">
        <f t="shared" si="96"/>
        <v>0</v>
      </c>
      <c r="J99" s="264">
        <v>420</v>
      </c>
      <c r="K99" s="45"/>
      <c r="L99" s="95">
        <f t="shared" si="97"/>
        <v>420</v>
      </c>
      <c r="M99" s="230"/>
      <c r="N99" s="45"/>
      <c r="O99" s="91">
        <f t="shared" si="98"/>
        <v>0</v>
      </c>
      <c r="P99" s="291"/>
      <c r="Q99" s="297"/>
    </row>
    <row r="100" spans="1:17" x14ac:dyDescent="0.25">
      <c r="A100" s="30">
        <v>2236</v>
      </c>
      <c r="B100" s="43" t="s">
        <v>97</v>
      </c>
      <c r="C100" s="190">
        <f t="shared" si="24"/>
        <v>570</v>
      </c>
      <c r="D100" s="264"/>
      <c r="E100" s="705"/>
      <c r="F100" s="899">
        <f t="shared" si="95"/>
        <v>0</v>
      </c>
      <c r="G100" s="230"/>
      <c r="H100" s="705"/>
      <c r="I100" s="899">
        <f t="shared" si="96"/>
        <v>0</v>
      </c>
      <c r="J100" s="264">
        <v>570</v>
      </c>
      <c r="K100" s="45"/>
      <c r="L100" s="95">
        <f t="shared" si="97"/>
        <v>570</v>
      </c>
      <c r="M100" s="230"/>
      <c r="N100" s="45"/>
      <c r="O100" s="91">
        <f t="shared" si="98"/>
        <v>0</v>
      </c>
      <c r="P100" s="291"/>
      <c r="Q100" s="297"/>
    </row>
    <row r="101" spans="1:17" ht="24" x14ac:dyDescent="0.2">
      <c r="A101" s="30">
        <v>2239</v>
      </c>
      <c r="B101" s="43" t="s">
        <v>98</v>
      </c>
      <c r="C101" s="190">
        <f t="shared" si="24"/>
        <v>11244</v>
      </c>
      <c r="D101" s="264"/>
      <c r="E101" s="705"/>
      <c r="F101" s="899">
        <f t="shared" si="95"/>
        <v>0</v>
      </c>
      <c r="G101" s="230"/>
      <c r="H101" s="705"/>
      <c r="I101" s="899">
        <f t="shared" si="96"/>
        <v>0</v>
      </c>
      <c r="J101" s="264">
        <v>11244</v>
      </c>
      <c r="K101" s="45"/>
      <c r="L101" s="95">
        <f t="shared" si="97"/>
        <v>11244</v>
      </c>
      <c r="M101" s="230"/>
      <c r="N101" s="45"/>
      <c r="O101" s="91">
        <f t="shared" si="98"/>
        <v>0</v>
      </c>
      <c r="P101" s="688"/>
      <c r="Q101" s="297"/>
    </row>
    <row r="102" spans="1:17" ht="36" x14ac:dyDescent="0.25">
      <c r="A102" s="75">
        <v>2240</v>
      </c>
      <c r="B102" s="43" t="s">
        <v>99</v>
      </c>
      <c r="C102" s="190">
        <f t="shared" si="24"/>
        <v>25695</v>
      </c>
      <c r="D102" s="132">
        <v>0</v>
      </c>
      <c r="E102" s="91">
        <f t="shared" ref="E102" si="99">SUM(E103:E110)</f>
        <v>0</v>
      </c>
      <c r="F102" s="899">
        <f>SUM(F103:F110)</f>
        <v>0</v>
      </c>
      <c r="G102" s="231">
        <f>SUM(G103:G110)</f>
        <v>0</v>
      </c>
      <c r="H102" s="91">
        <f t="shared" ref="H102:I102" si="100">SUM(H103:H110)</f>
        <v>0</v>
      </c>
      <c r="I102" s="899">
        <f t="shared" si="100"/>
        <v>0</v>
      </c>
      <c r="J102" s="132">
        <f>SUM(J103:J110)</f>
        <v>28705</v>
      </c>
      <c r="K102" s="76">
        <f>SUM(K103:K110)</f>
        <v>-3010</v>
      </c>
      <c r="L102" s="95">
        <f>SUM(L103:L110)</f>
        <v>25695</v>
      </c>
      <c r="M102" s="231">
        <f t="shared" ref="M102:N102" si="101">SUM(M103:M110)</f>
        <v>0</v>
      </c>
      <c r="N102" s="76">
        <f t="shared" si="101"/>
        <v>0</v>
      </c>
      <c r="O102" s="91">
        <f>SUM(O103:O110)</f>
        <v>0</v>
      </c>
      <c r="P102" s="291"/>
      <c r="Q102" s="297"/>
    </row>
    <row r="103" spans="1:17" hidden="1" x14ac:dyDescent="0.25">
      <c r="A103" s="30">
        <v>2241</v>
      </c>
      <c r="B103" s="43" t="s">
        <v>100</v>
      </c>
      <c r="C103" s="190">
        <f t="shared" si="24"/>
        <v>0</v>
      </c>
      <c r="D103" s="264"/>
      <c r="E103" s="45"/>
      <c r="F103" s="95">
        <f t="shared" ref="F103:F110" si="102">D103+E103</f>
        <v>0</v>
      </c>
      <c r="G103" s="230"/>
      <c r="H103" s="45"/>
      <c r="I103" s="91">
        <f t="shared" ref="I103:I110" si="103">G103+H103</f>
        <v>0</v>
      </c>
      <c r="J103" s="264"/>
      <c r="K103" s="45"/>
      <c r="L103" s="95">
        <f t="shared" ref="L103:L110" si="104">J103+K103</f>
        <v>0</v>
      </c>
      <c r="M103" s="230"/>
      <c r="N103" s="45"/>
      <c r="O103" s="91">
        <f t="shared" ref="O103:O110" si="105">M103+N103</f>
        <v>0</v>
      </c>
      <c r="P103" s="291"/>
      <c r="Q103" s="297"/>
    </row>
    <row r="104" spans="1:17" ht="24" x14ac:dyDescent="0.25">
      <c r="A104" s="30">
        <v>2242</v>
      </c>
      <c r="B104" s="43" t="s">
        <v>101</v>
      </c>
      <c r="C104" s="190">
        <f t="shared" si="24"/>
        <v>3260</v>
      </c>
      <c r="D104" s="264"/>
      <c r="E104" s="705"/>
      <c r="F104" s="899">
        <f t="shared" si="102"/>
        <v>0</v>
      </c>
      <c r="G104" s="230"/>
      <c r="H104" s="705"/>
      <c r="I104" s="899">
        <f t="shared" si="103"/>
        <v>0</v>
      </c>
      <c r="J104" s="264">
        <v>3260</v>
      </c>
      <c r="K104" s="45"/>
      <c r="L104" s="95">
        <f t="shared" si="104"/>
        <v>3260</v>
      </c>
      <c r="M104" s="230"/>
      <c r="N104" s="45"/>
      <c r="O104" s="91">
        <f t="shared" si="105"/>
        <v>0</v>
      </c>
      <c r="P104" s="94"/>
      <c r="Q104" s="297"/>
    </row>
    <row r="105" spans="1:17" ht="48" x14ac:dyDescent="0.25">
      <c r="A105" s="30">
        <v>2243</v>
      </c>
      <c r="B105" s="43" t="s">
        <v>102</v>
      </c>
      <c r="C105" s="190">
        <f t="shared" si="24"/>
        <v>2896</v>
      </c>
      <c r="D105" s="264"/>
      <c r="E105" s="705"/>
      <c r="F105" s="899">
        <f t="shared" si="102"/>
        <v>0</v>
      </c>
      <c r="G105" s="230"/>
      <c r="H105" s="705"/>
      <c r="I105" s="899">
        <f t="shared" si="103"/>
        <v>0</v>
      </c>
      <c r="J105" s="264">
        <v>1189</v>
      </c>
      <c r="K105" s="648">
        <v>1707</v>
      </c>
      <c r="L105" s="95">
        <f t="shared" si="104"/>
        <v>2896</v>
      </c>
      <c r="M105" s="230"/>
      <c r="N105" s="45"/>
      <c r="O105" s="91">
        <f t="shared" si="105"/>
        <v>0</v>
      </c>
      <c r="P105" s="647" t="s">
        <v>551</v>
      </c>
      <c r="Q105" s="297"/>
    </row>
    <row r="106" spans="1:17" ht="180" x14ac:dyDescent="0.25">
      <c r="A106" s="30">
        <v>2244</v>
      </c>
      <c r="B106" s="43" t="s">
        <v>103</v>
      </c>
      <c r="C106" s="190">
        <f t="shared" si="24"/>
        <v>19205</v>
      </c>
      <c r="D106" s="264"/>
      <c r="E106" s="705"/>
      <c r="F106" s="899">
        <f t="shared" si="102"/>
        <v>0</v>
      </c>
      <c r="G106" s="230"/>
      <c r="H106" s="705"/>
      <c r="I106" s="899">
        <f t="shared" si="103"/>
        <v>0</v>
      </c>
      <c r="J106" s="264">
        <v>23922</v>
      </c>
      <c r="K106" s="648">
        <v>-4717</v>
      </c>
      <c r="L106" s="95">
        <f t="shared" si="104"/>
        <v>19205</v>
      </c>
      <c r="M106" s="230"/>
      <c r="N106" s="45"/>
      <c r="O106" s="91">
        <f t="shared" si="105"/>
        <v>0</v>
      </c>
      <c r="P106" s="647" t="s">
        <v>552</v>
      </c>
      <c r="Q106" s="297"/>
    </row>
    <row r="107" spans="1:17" ht="24" hidden="1" x14ac:dyDescent="0.25">
      <c r="A107" s="30">
        <v>2246</v>
      </c>
      <c r="B107" s="43" t="s">
        <v>104</v>
      </c>
      <c r="C107" s="190">
        <f t="shared" si="24"/>
        <v>0</v>
      </c>
      <c r="D107" s="264"/>
      <c r="E107" s="45"/>
      <c r="F107" s="95">
        <f t="shared" si="102"/>
        <v>0</v>
      </c>
      <c r="G107" s="230"/>
      <c r="H107" s="45"/>
      <c r="I107" s="91">
        <f t="shared" si="103"/>
        <v>0</v>
      </c>
      <c r="J107" s="264"/>
      <c r="K107" s="45"/>
      <c r="L107" s="95">
        <f t="shared" si="104"/>
        <v>0</v>
      </c>
      <c r="M107" s="230"/>
      <c r="N107" s="45"/>
      <c r="O107" s="91">
        <f t="shared" si="105"/>
        <v>0</v>
      </c>
      <c r="P107" s="291"/>
      <c r="Q107" s="297"/>
    </row>
    <row r="108" spans="1:17" x14ac:dyDescent="0.25">
      <c r="A108" s="30">
        <v>2247</v>
      </c>
      <c r="B108" s="43" t="s">
        <v>105</v>
      </c>
      <c r="C108" s="190">
        <f t="shared" si="24"/>
        <v>178</v>
      </c>
      <c r="D108" s="264"/>
      <c r="E108" s="705"/>
      <c r="F108" s="899">
        <f t="shared" si="102"/>
        <v>0</v>
      </c>
      <c r="G108" s="230"/>
      <c r="H108" s="705"/>
      <c r="I108" s="899">
        <f t="shared" si="103"/>
        <v>0</v>
      </c>
      <c r="J108" s="264">
        <v>178</v>
      </c>
      <c r="K108" s="45"/>
      <c r="L108" s="95">
        <f t="shared" si="104"/>
        <v>178</v>
      </c>
      <c r="M108" s="230"/>
      <c r="N108" s="45"/>
      <c r="O108" s="91">
        <f t="shared" si="105"/>
        <v>0</v>
      </c>
      <c r="P108" s="291"/>
      <c r="Q108" s="297"/>
    </row>
    <row r="109" spans="1:17" ht="24" hidden="1" x14ac:dyDescent="0.25">
      <c r="A109" s="30">
        <v>2248</v>
      </c>
      <c r="B109" s="43" t="s">
        <v>106</v>
      </c>
      <c r="C109" s="190">
        <f t="shared" si="24"/>
        <v>0</v>
      </c>
      <c r="D109" s="264"/>
      <c r="E109" s="45"/>
      <c r="F109" s="95">
        <f t="shared" si="102"/>
        <v>0</v>
      </c>
      <c r="G109" s="230"/>
      <c r="H109" s="45"/>
      <c r="I109" s="91">
        <f t="shared" si="103"/>
        <v>0</v>
      </c>
      <c r="J109" s="264"/>
      <c r="K109" s="45"/>
      <c r="L109" s="95">
        <f t="shared" si="104"/>
        <v>0</v>
      </c>
      <c r="M109" s="230"/>
      <c r="N109" s="45"/>
      <c r="O109" s="91">
        <f t="shared" si="105"/>
        <v>0</v>
      </c>
      <c r="P109" s="291"/>
      <c r="Q109" s="297"/>
    </row>
    <row r="110" spans="1:17" ht="24" x14ac:dyDescent="0.25">
      <c r="A110" s="30">
        <v>2249</v>
      </c>
      <c r="B110" s="43" t="s">
        <v>107</v>
      </c>
      <c r="C110" s="190">
        <f t="shared" si="24"/>
        <v>156</v>
      </c>
      <c r="D110" s="264"/>
      <c r="E110" s="705"/>
      <c r="F110" s="899">
        <f t="shared" si="102"/>
        <v>0</v>
      </c>
      <c r="G110" s="230"/>
      <c r="H110" s="705"/>
      <c r="I110" s="899">
        <f t="shared" si="103"/>
        <v>0</v>
      </c>
      <c r="J110" s="264">
        <v>156</v>
      </c>
      <c r="K110" s="45"/>
      <c r="L110" s="95">
        <f t="shared" si="104"/>
        <v>156</v>
      </c>
      <c r="M110" s="230"/>
      <c r="N110" s="45"/>
      <c r="O110" s="91">
        <f t="shared" si="105"/>
        <v>0</v>
      </c>
      <c r="P110" s="291"/>
      <c r="Q110" s="297"/>
    </row>
    <row r="111" spans="1:17" x14ac:dyDescent="0.25">
      <c r="A111" s="75">
        <v>2250</v>
      </c>
      <c r="B111" s="43" t="s">
        <v>108</v>
      </c>
      <c r="C111" s="190">
        <f t="shared" si="24"/>
        <v>7010</v>
      </c>
      <c r="D111" s="132">
        <f>SUM(D112:D114)</f>
        <v>0</v>
      </c>
      <c r="E111" s="91">
        <f t="shared" ref="E111" si="106">SUM(E112:E114)</f>
        <v>0</v>
      </c>
      <c r="F111" s="899">
        <f>SUM(F112:F114)</f>
        <v>0</v>
      </c>
      <c r="G111" s="231">
        <f t="shared" ref="G111:I111" si="107">SUM(G112:G114)</f>
        <v>0</v>
      </c>
      <c r="H111" s="91">
        <f t="shared" si="107"/>
        <v>0</v>
      </c>
      <c r="I111" s="899">
        <f t="shared" si="107"/>
        <v>0</v>
      </c>
      <c r="J111" s="132">
        <f>SUM(J112:J114)</f>
        <v>7010</v>
      </c>
      <c r="K111" s="76">
        <f t="shared" ref="K111:N111" si="108">SUM(K112:K114)</f>
        <v>0</v>
      </c>
      <c r="L111" s="95">
        <f t="shared" si="108"/>
        <v>7010</v>
      </c>
      <c r="M111" s="231">
        <f t="shared" si="108"/>
        <v>0</v>
      </c>
      <c r="N111" s="76">
        <f t="shared" si="108"/>
        <v>0</v>
      </c>
      <c r="O111" s="91">
        <f>SUM(O112:O114)</f>
        <v>0</v>
      </c>
      <c r="P111" s="291"/>
      <c r="Q111" s="297"/>
    </row>
    <row r="112" spans="1:17" x14ac:dyDescent="0.2">
      <c r="A112" s="30">
        <v>2251</v>
      </c>
      <c r="B112" s="43" t="s">
        <v>109</v>
      </c>
      <c r="C112" s="190">
        <f t="shared" si="24"/>
        <v>7010</v>
      </c>
      <c r="D112" s="264"/>
      <c r="E112" s="705"/>
      <c r="F112" s="899">
        <f t="shared" ref="F112:F114" si="109">D112+E112</f>
        <v>0</v>
      </c>
      <c r="G112" s="230"/>
      <c r="H112" s="705"/>
      <c r="I112" s="899">
        <f t="shared" ref="I112:I114" si="110">G112+H112</f>
        <v>0</v>
      </c>
      <c r="J112" s="264">
        <v>7010</v>
      </c>
      <c r="K112" s="45"/>
      <c r="L112" s="95">
        <f t="shared" ref="L112:L114" si="111">J112+K112</f>
        <v>7010</v>
      </c>
      <c r="M112" s="230"/>
      <c r="N112" s="45"/>
      <c r="O112" s="91">
        <f t="shared" ref="O112:O114" si="112">M112+N112</f>
        <v>0</v>
      </c>
      <c r="P112" s="689"/>
      <c r="Q112" s="297"/>
    </row>
    <row r="113" spans="1:17" ht="24" hidden="1" x14ac:dyDescent="0.25">
      <c r="A113" s="30">
        <v>2252</v>
      </c>
      <c r="B113" s="43" t="s">
        <v>110</v>
      </c>
      <c r="C113" s="190">
        <f t="shared" ref="C113:C176" si="113">SUM(F113,I113,L113,O113)</f>
        <v>0</v>
      </c>
      <c r="D113" s="264"/>
      <c r="E113" s="45"/>
      <c r="F113" s="95">
        <f t="shared" si="109"/>
        <v>0</v>
      </c>
      <c r="G113" s="230"/>
      <c r="H113" s="45"/>
      <c r="I113" s="91">
        <f t="shared" si="110"/>
        <v>0</v>
      </c>
      <c r="J113" s="264"/>
      <c r="K113" s="45"/>
      <c r="L113" s="95">
        <f t="shared" si="111"/>
        <v>0</v>
      </c>
      <c r="M113" s="230"/>
      <c r="N113" s="45"/>
      <c r="O113" s="91">
        <f t="shared" si="112"/>
        <v>0</v>
      </c>
      <c r="P113" s="291"/>
      <c r="Q113" s="297"/>
    </row>
    <row r="114" spans="1:17" ht="24" hidden="1" x14ac:dyDescent="0.25">
      <c r="A114" s="30">
        <v>2259</v>
      </c>
      <c r="B114" s="43" t="s">
        <v>111</v>
      </c>
      <c r="C114" s="190">
        <f t="shared" si="113"/>
        <v>0</v>
      </c>
      <c r="D114" s="264"/>
      <c r="E114" s="45"/>
      <c r="F114" s="95">
        <f t="shared" si="109"/>
        <v>0</v>
      </c>
      <c r="G114" s="230"/>
      <c r="H114" s="45"/>
      <c r="I114" s="91">
        <f t="shared" si="110"/>
        <v>0</v>
      </c>
      <c r="J114" s="264"/>
      <c r="K114" s="45"/>
      <c r="L114" s="95">
        <f t="shared" si="111"/>
        <v>0</v>
      </c>
      <c r="M114" s="230"/>
      <c r="N114" s="45"/>
      <c r="O114" s="91">
        <f t="shared" si="112"/>
        <v>0</v>
      </c>
      <c r="P114" s="291"/>
      <c r="Q114" s="297"/>
    </row>
    <row r="115" spans="1:17" x14ac:dyDescent="0.25">
      <c r="A115" s="75">
        <v>2260</v>
      </c>
      <c r="B115" s="43" t="s">
        <v>112</v>
      </c>
      <c r="C115" s="190">
        <f t="shared" si="113"/>
        <v>484</v>
      </c>
      <c r="D115" s="132">
        <f>SUM(D116:D120)</f>
        <v>0</v>
      </c>
      <c r="E115" s="91">
        <f t="shared" ref="E115" si="114">SUM(E116:E120)</f>
        <v>0</v>
      </c>
      <c r="F115" s="899">
        <f>SUM(F116:F120)</f>
        <v>0</v>
      </c>
      <c r="G115" s="231">
        <f t="shared" ref="G115:I115" si="115">SUM(G116:G120)</f>
        <v>0</v>
      </c>
      <c r="H115" s="91">
        <f t="shared" si="115"/>
        <v>0</v>
      </c>
      <c r="I115" s="899">
        <f t="shared" si="115"/>
        <v>0</v>
      </c>
      <c r="J115" s="132">
        <f>SUM(J116:J120)</f>
        <v>834</v>
      </c>
      <c r="K115" s="76">
        <f t="shared" ref="K115:N115" si="116">SUM(K116:K120)</f>
        <v>-350</v>
      </c>
      <c r="L115" s="95">
        <f t="shared" si="116"/>
        <v>484</v>
      </c>
      <c r="M115" s="231">
        <f t="shared" si="116"/>
        <v>0</v>
      </c>
      <c r="N115" s="76">
        <f t="shared" si="116"/>
        <v>0</v>
      </c>
      <c r="O115" s="91">
        <f>SUM(O116:O120)</f>
        <v>0</v>
      </c>
      <c r="P115" s="291"/>
      <c r="Q115" s="297"/>
    </row>
    <row r="116" spans="1:17" hidden="1" x14ac:dyDescent="0.25">
      <c r="A116" s="30">
        <v>2261</v>
      </c>
      <c r="B116" s="43" t="s">
        <v>113</v>
      </c>
      <c r="C116" s="190">
        <f t="shared" si="113"/>
        <v>0</v>
      </c>
      <c r="D116" s="264"/>
      <c r="E116" s="45"/>
      <c r="F116" s="95">
        <f t="shared" ref="F116:F120" si="117">D116+E116</f>
        <v>0</v>
      </c>
      <c r="G116" s="230"/>
      <c r="H116" s="45"/>
      <c r="I116" s="91">
        <f t="shared" ref="I116:I120" si="118">G116+H116</f>
        <v>0</v>
      </c>
      <c r="J116" s="264"/>
      <c r="K116" s="45"/>
      <c r="L116" s="95">
        <f t="shared" ref="L116:L120" si="119">J116+K116</f>
        <v>0</v>
      </c>
      <c r="M116" s="230"/>
      <c r="N116" s="45"/>
      <c r="O116" s="91">
        <f t="shared" ref="O116:O120" si="120">M116+N116</f>
        <v>0</v>
      </c>
      <c r="P116" s="291"/>
      <c r="Q116" s="297"/>
    </row>
    <row r="117" spans="1:17" ht="60" x14ac:dyDescent="0.2">
      <c r="A117" s="30">
        <v>2262</v>
      </c>
      <c r="B117" s="43" t="s">
        <v>114</v>
      </c>
      <c r="C117" s="190">
        <f t="shared" si="113"/>
        <v>484</v>
      </c>
      <c r="D117" s="264"/>
      <c r="E117" s="705"/>
      <c r="F117" s="899">
        <f t="shared" si="117"/>
        <v>0</v>
      </c>
      <c r="G117" s="230"/>
      <c r="H117" s="705"/>
      <c r="I117" s="899">
        <f t="shared" si="118"/>
        <v>0</v>
      </c>
      <c r="J117" s="264">
        <v>834</v>
      </c>
      <c r="K117" s="648">
        <v>-350</v>
      </c>
      <c r="L117" s="95">
        <f t="shared" si="119"/>
        <v>484</v>
      </c>
      <c r="M117" s="230"/>
      <c r="N117" s="45"/>
      <c r="O117" s="91">
        <f t="shared" si="120"/>
        <v>0</v>
      </c>
      <c r="P117" s="690" t="s">
        <v>553</v>
      </c>
      <c r="Q117" s="297"/>
    </row>
    <row r="118" spans="1:17" hidden="1" x14ac:dyDescent="0.25">
      <c r="A118" s="30">
        <v>2263</v>
      </c>
      <c r="B118" s="43" t="s">
        <v>115</v>
      </c>
      <c r="C118" s="190">
        <f t="shared" si="113"/>
        <v>0</v>
      </c>
      <c r="D118" s="264"/>
      <c r="E118" s="45"/>
      <c r="F118" s="95">
        <f t="shared" si="117"/>
        <v>0</v>
      </c>
      <c r="G118" s="230"/>
      <c r="H118" s="45"/>
      <c r="I118" s="91">
        <f t="shared" si="118"/>
        <v>0</v>
      </c>
      <c r="J118" s="264"/>
      <c r="K118" s="45"/>
      <c r="L118" s="95">
        <f t="shared" si="119"/>
        <v>0</v>
      </c>
      <c r="M118" s="230"/>
      <c r="N118" s="45"/>
      <c r="O118" s="91">
        <f t="shared" si="120"/>
        <v>0</v>
      </c>
      <c r="P118" s="291"/>
      <c r="Q118" s="297"/>
    </row>
    <row r="119" spans="1:17" ht="24" hidden="1" x14ac:dyDescent="0.25">
      <c r="A119" s="30">
        <v>2264</v>
      </c>
      <c r="B119" s="43" t="s">
        <v>116</v>
      </c>
      <c r="C119" s="190">
        <f t="shared" si="113"/>
        <v>0</v>
      </c>
      <c r="D119" s="264"/>
      <c r="E119" s="45"/>
      <c r="F119" s="95">
        <f t="shared" si="117"/>
        <v>0</v>
      </c>
      <c r="G119" s="230"/>
      <c r="H119" s="45"/>
      <c r="I119" s="91">
        <f t="shared" si="118"/>
        <v>0</v>
      </c>
      <c r="J119" s="264"/>
      <c r="K119" s="45"/>
      <c r="L119" s="95">
        <f t="shared" si="119"/>
        <v>0</v>
      </c>
      <c r="M119" s="230"/>
      <c r="N119" s="45"/>
      <c r="O119" s="91">
        <f t="shared" si="120"/>
        <v>0</v>
      </c>
      <c r="P119" s="291"/>
      <c r="Q119" s="297"/>
    </row>
    <row r="120" spans="1:17" hidden="1" x14ac:dyDescent="0.25">
      <c r="A120" s="30">
        <v>2269</v>
      </c>
      <c r="B120" s="43" t="s">
        <v>117</v>
      </c>
      <c r="C120" s="190">
        <f t="shared" si="113"/>
        <v>0</v>
      </c>
      <c r="D120" s="264"/>
      <c r="E120" s="45"/>
      <c r="F120" s="95">
        <f t="shared" si="117"/>
        <v>0</v>
      </c>
      <c r="G120" s="230"/>
      <c r="H120" s="45"/>
      <c r="I120" s="91">
        <f t="shared" si="118"/>
        <v>0</v>
      </c>
      <c r="J120" s="264"/>
      <c r="K120" s="45"/>
      <c r="L120" s="95">
        <f t="shared" si="119"/>
        <v>0</v>
      </c>
      <c r="M120" s="230"/>
      <c r="N120" s="45"/>
      <c r="O120" s="91">
        <f t="shared" si="120"/>
        <v>0</v>
      </c>
      <c r="P120" s="333"/>
      <c r="Q120" s="297"/>
    </row>
    <row r="121" spans="1:17" x14ac:dyDescent="0.25">
      <c r="A121" s="75">
        <v>2270</v>
      </c>
      <c r="B121" s="43" t="s">
        <v>118</v>
      </c>
      <c r="C121" s="190">
        <f t="shared" si="113"/>
        <v>22401</v>
      </c>
      <c r="D121" s="132">
        <f>SUM(D122:D126)</f>
        <v>0</v>
      </c>
      <c r="E121" s="91">
        <f t="shared" ref="E121" si="121">SUM(E122:E126)</f>
        <v>0</v>
      </c>
      <c r="F121" s="899">
        <f>SUM(F122:F126)</f>
        <v>0</v>
      </c>
      <c r="G121" s="231">
        <f t="shared" ref="G121:I121" si="122">SUM(G122:G126)</f>
        <v>0</v>
      </c>
      <c r="H121" s="91">
        <f t="shared" si="122"/>
        <v>0</v>
      </c>
      <c r="I121" s="899">
        <f t="shared" si="122"/>
        <v>0</v>
      </c>
      <c r="J121" s="132">
        <f>SUM(J122:J126)</f>
        <v>18807</v>
      </c>
      <c r="K121" s="76">
        <f t="shared" ref="K121:N121" si="123">SUM(K122:K126)</f>
        <v>3594</v>
      </c>
      <c r="L121" s="95">
        <f t="shared" si="123"/>
        <v>22401</v>
      </c>
      <c r="M121" s="231">
        <f t="shared" si="123"/>
        <v>0</v>
      </c>
      <c r="N121" s="76">
        <f t="shared" si="123"/>
        <v>0</v>
      </c>
      <c r="O121" s="91">
        <f>SUM(O122:O126)</f>
        <v>0</v>
      </c>
      <c r="P121" s="291"/>
      <c r="Q121" s="297"/>
    </row>
    <row r="122" spans="1:17" hidden="1" x14ac:dyDescent="0.25">
      <c r="A122" s="30">
        <v>2272</v>
      </c>
      <c r="B122" s="94" t="s">
        <v>119</v>
      </c>
      <c r="C122" s="190">
        <f t="shared" si="113"/>
        <v>0</v>
      </c>
      <c r="D122" s="264"/>
      <c r="E122" s="45"/>
      <c r="F122" s="95">
        <f t="shared" ref="F122:F126" si="124">D122+E122</f>
        <v>0</v>
      </c>
      <c r="G122" s="230"/>
      <c r="H122" s="45"/>
      <c r="I122" s="91">
        <f t="shared" ref="I122:I126" si="125">G122+H122</f>
        <v>0</v>
      </c>
      <c r="J122" s="264"/>
      <c r="K122" s="45"/>
      <c r="L122" s="95">
        <f t="shared" ref="L122:L126" si="126">J122+K122</f>
        <v>0</v>
      </c>
      <c r="M122" s="230"/>
      <c r="N122" s="45"/>
      <c r="O122" s="91">
        <f t="shared" ref="O122:O126" si="127">M122+N122</f>
        <v>0</v>
      </c>
      <c r="P122" s="291"/>
      <c r="Q122" s="297"/>
    </row>
    <row r="123" spans="1:17" ht="24" hidden="1" x14ac:dyDescent="0.25">
      <c r="A123" s="30">
        <v>2274</v>
      </c>
      <c r="B123" s="120" t="s">
        <v>306</v>
      </c>
      <c r="C123" s="190">
        <f t="shared" si="113"/>
        <v>0</v>
      </c>
      <c r="D123" s="264"/>
      <c r="E123" s="45"/>
      <c r="F123" s="95">
        <f t="shared" si="124"/>
        <v>0</v>
      </c>
      <c r="G123" s="230"/>
      <c r="H123" s="45"/>
      <c r="I123" s="91">
        <f t="shared" si="125"/>
        <v>0</v>
      </c>
      <c r="J123" s="264"/>
      <c r="K123" s="45"/>
      <c r="L123" s="95">
        <f t="shared" si="126"/>
        <v>0</v>
      </c>
      <c r="M123" s="230"/>
      <c r="N123" s="45"/>
      <c r="O123" s="91">
        <f t="shared" si="127"/>
        <v>0</v>
      </c>
      <c r="P123" s="291"/>
      <c r="Q123" s="297"/>
    </row>
    <row r="124" spans="1:17" ht="36" x14ac:dyDescent="0.25">
      <c r="A124" s="30">
        <v>2275</v>
      </c>
      <c r="B124" s="43" t="s">
        <v>120</v>
      </c>
      <c r="C124" s="190">
        <f t="shared" si="113"/>
        <v>22363</v>
      </c>
      <c r="D124" s="264"/>
      <c r="E124" s="705"/>
      <c r="F124" s="899">
        <f t="shared" si="124"/>
        <v>0</v>
      </c>
      <c r="G124" s="230"/>
      <c r="H124" s="705"/>
      <c r="I124" s="899">
        <f t="shared" si="125"/>
        <v>0</v>
      </c>
      <c r="J124" s="264">
        <v>18769</v>
      </c>
      <c r="K124" s="45">
        <f>5594-2000</f>
        <v>3594</v>
      </c>
      <c r="L124" s="95">
        <f t="shared" si="126"/>
        <v>22363</v>
      </c>
      <c r="M124" s="230"/>
      <c r="N124" s="45"/>
      <c r="O124" s="91">
        <f t="shared" si="127"/>
        <v>0</v>
      </c>
      <c r="P124" s="333" t="s">
        <v>681</v>
      </c>
      <c r="Q124" s="297"/>
    </row>
    <row r="125" spans="1:17" ht="36" hidden="1" x14ac:dyDescent="0.25">
      <c r="A125" s="30">
        <v>2276</v>
      </c>
      <c r="B125" s="43" t="s">
        <v>121</v>
      </c>
      <c r="C125" s="190">
        <f t="shared" si="113"/>
        <v>0</v>
      </c>
      <c r="D125" s="264"/>
      <c r="E125" s="45"/>
      <c r="F125" s="95">
        <f t="shared" si="124"/>
        <v>0</v>
      </c>
      <c r="G125" s="230"/>
      <c r="H125" s="45"/>
      <c r="I125" s="91">
        <f t="shared" si="125"/>
        <v>0</v>
      </c>
      <c r="J125" s="264"/>
      <c r="K125" s="45"/>
      <c r="L125" s="95">
        <f t="shared" si="126"/>
        <v>0</v>
      </c>
      <c r="M125" s="230"/>
      <c r="N125" s="45"/>
      <c r="O125" s="91">
        <f t="shared" si="127"/>
        <v>0</v>
      </c>
      <c r="P125" s="291"/>
      <c r="Q125" s="297"/>
    </row>
    <row r="126" spans="1:17" ht="24" x14ac:dyDescent="0.25">
      <c r="A126" s="30">
        <v>2279</v>
      </c>
      <c r="B126" s="43" t="s">
        <v>122</v>
      </c>
      <c r="C126" s="190">
        <f t="shared" si="113"/>
        <v>38</v>
      </c>
      <c r="D126" s="264"/>
      <c r="E126" s="705"/>
      <c r="F126" s="899">
        <f t="shared" si="124"/>
        <v>0</v>
      </c>
      <c r="G126" s="230"/>
      <c r="H126" s="705"/>
      <c r="I126" s="899">
        <f t="shared" si="125"/>
        <v>0</v>
      </c>
      <c r="J126" s="264">
        <v>38</v>
      </c>
      <c r="K126" s="45"/>
      <c r="L126" s="95">
        <f t="shared" si="126"/>
        <v>38</v>
      </c>
      <c r="M126" s="230"/>
      <c r="N126" s="45"/>
      <c r="O126" s="91">
        <f t="shared" si="127"/>
        <v>0</v>
      </c>
      <c r="P126" s="291"/>
      <c r="Q126" s="297"/>
    </row>
    <row r="127" spans="1:17" ht="24" hidden="1" x14ac:dyDescent="0.25">
      <c r="A127" s="777">
        <v>2280</v>
      </c>
      <c r="B127" s="40" t="s">
        <v>123</v>
      </c>
      <c r="C127" s="189">
        <f t="shared" si="113"/>
        <v>0</v>
      </c>
      <c r="D127" s="131">
        <f>SUM(D128)</f>
        <v>0</v>
      </c>
      <c r="E127" s="79">
        <f>SUM(E128)</f>
        <v>0</v>
      </c>
      <c r="F127" s="176">
        <f t="shared" ref="F127:O127" si="128">SUM(F128)</f>
        <v>0</v>
      </c>
      <c r="G127" s="233">
        <f t="shared" si="128"/>
        <v>0</v>
      </c>
      <c r="H127" s="79">
        <f t="shared" si="128"/>
        <v>0</v>
      </c>
      <c r="I127" s="90">
        <f t="shared" si="128"/>
        <v>0</v>
      </c>
      <c r="J127" s="131">
        <f t="shared" si="128"/>
        <v>0</v>
      </c>
      <c r="K127" s="79">
        <f t="shared" si="128"/>
        <v>0</v>
      </c>
      <c r="L127" s="176">
        <f t="shared" si="128"/>
        <v>0</v>
      </c>
      <c r="M127" s="233">
        <f t="shared" si="128"/>
        <v>0</v>
      </c>
      <c r="N127" s="79">
        <f t="shared" si="128"/>
        <v>0</v>
      </c>
      <c r="O127" s="91">
        <f t="shared" si="128"/>
        <v>0</v>
      </c>
      <c r="P127" s="291"/>
      <c r="Q127" s="297"/>
    </row>
    <row r="128" spans="1:17" ht="24" hidden="1" x14ac:dyDescent="0.25">
      <c r="A128" s="30">
        <v>2283</v>
      </c>
      <c r="B128" s="43" t="s">
        <v>124</v>
      </c>
      <c r="C128" s="190">
        <f t="shared" si="113"/>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113"/>
        <v>24606</v>
      </c>
      <c r="D129" s="130">
        <f>SUM(D130,D135,D139,D140,D143,D150,D158,D159,D162)</f>
        <v>0</v>
      </c>
      <c r="E129" s="123">
        <f t="shared" ref="E129" si="129">SUM(E130,E135,E139,E140,E143,E150,E158,E159,E162)</f>
        <v>0</v>
      </c>
      <c r="F129" s="898">
        <f>SUM(F130,F135,F139,F140,F143,F150,F158,F159,F162)</f>
        <v>0</v>
      </c>
      <c r="G129" s="228">
        <f t="shared" ref="G129:I129" si="130">SUM(G130,G135,G139,G140,G143,G150,G158,G159,G162)</f>
        <v>0</v>
      </c>
      <c r="H129" s="123">
        <f t="shared" si="130"/>
        <v>0</v>
      </c>
      <c r="I129" s="898">
        <f t="shared" si="130"/>
        <v>0</v>
      </c>
      <c r="J129" s="130">
        <f>SUM(J130,J135,J139,J140,J143,J150,J158,J159,J162)</f>
        <v>24606</v>
      </c>
      <c r="K129" s="38">
        <f t="shared" ref="K129:N129" si="131">SUM(K130,K135,K139,K140,K143,K150,K158,K159,K162)</f>
        <v>0</v>
      </c>
      <c r="L129" s="175">
        <f t="shared" si="131"/>
        <v>24606</v>
      </c>
      <c r="M129" s="228">
        <f t="shared" si="131"/>
        <v>0</v>
      </c>
      <c r="N129" s="38">
        <f t="shared" si="131"/>
        <v>0</v>
      </c>
      <c r="O129" s="123">
        <f>SUM(O130,O135,O139,O140,O143,O150,O158,O159,O162)</f>
        <v>0</v>
      </c>
      <c r="P129" s="293"/>
      <c r="Q129" s="297"/>
    </row>
    <row r="130" spans="1:17" ht="24" x14ac:dyDescent="0.25">
      <c r="A130" s="777">
        <v>2310</v>
      </c>
      <c r="B130" s="40" t="s">
        <v>126</v>
      </c>
      <c r="C130" s="189">
        <f t="shared" si="113"/>
        <v>4773</v>
      </c>
      <c r="D130" s="131">
        <f>SUM(D131:D134)</f>
        <v>0</v>
      </c>
      <c r="E130" s="90">
        <f t="shared" ref="E130:O130" si="132">SUM(E131:E134)</f>
        <v>0</v>
      </c>
      <c r="F130" s="900">
        <f t="shared" si="132"/>
        <v>0</v>
      </c>
      <c r="G130" s="233">
        <f t="shared" si="132"/>
        <v>0</v>
      </c>
      <c r="H130" s="90">
        <f t="shared" si="132"/>
        <v>0</v>
      </c>
      <c r="I130" s="900">
        <f t="shared" si="132"/>
        <v>0</v>
      </c>
      <c r="J130" s="131">
        <f t="shared" si="132"/>
        <v>4773</v>
      </c>
      <c r="K130" s="79">
        <f t="shared" si="132"/>
        <v>0</v>
      </c>
      <c r="L130" s="176">
        <f t="shared" si="132"/>
        <v>4773</v>
      </c>
      <c r="M130" s="233">
        <f t="shared" si="132"/>
        <v>0</v>
      </c>
      <c r="N130" s="79">
        <f t="shared" si="132"/>
        <v>0</v>
      </c>
      <c r="O130" s="90">
        <f t="shared" si="132"/>
        <v>0</v>
      </c>
      <c r="P130" s="290"/>
      <c r="Q130" s="297"/>
    </row>
    <row r="131" spans="1:17" x14ac:dyDescent="0.2">
      <c r="A131" s="30">
        <v>2311</v>
      </c>
      <c r="B131" s="43" t="s">
        <v>127</v>
      </c>
      <c r="C131" s="190">
        <f t="shared" si="113"/>
        <v>1347</v>
      </c>
      <c r="D131" s="264">
        <v>0</v>
      </c>
      <c r="E131" s="705"/>
      <c r="F131" s="899">
        <f t="shared" ref="F131:F134" si="133">D131+E131</f>
        <v>0</v>
      </c>
      <c r="G131" s="230"/>
      <c r="H131" s="705"/>
      <c r="I131" s="899">
        <f t="shared" ref="I131:I134" si="134">G131+H131</f>
        <v>0</v>
      </c>
      <c r="J131" s="264">
        <v>1347</v>
      </c>
      <c r="K131" s="648"/>
      <c r="L131" s="95">
        <f t="shared" ref="L131:L134" si="135">J131+K131</f>
        <v>1347</v>
      </c>
      <c r="M131" s="230"/>
      <c r="N131" s="45"/>
      <c r="O131" s="91">
        <f t="shared" ref="O131:O134" si="136">M131+N131</f>
        <v>0</v>
      </c>
      <c r="P131" s="690"/>
      <c r="Q131" s="297"/>
    </row>
    <row r="132" spans="1:17" x14ac:dyDescent="0.25">
      <c r="A132" s="30">
        <v>2312</v>
      </c>
      <c r="B132" s="43" t="s">
        <v>128</v>
      </c>
      <c r="C132" s="190">
        <f t="shared" si="113"/>
        <v>1626</v>
      </c>
      <c r="D132" s="264">
        <v>0</v>
      </c>
      <c r="E132" s="705"/>
      <c r="F132" s="899">
        <f t="shared" si="133"/>
        <v>0</v>
      </c>
      <c r="G132" s="230"/>
      <c r="H132" s="705"/>
      <c r="I132" s="899">
        <f t="shared" si="134"/>
        <v>0</v>
      </c>
      <c r="J132" s="264">
        <v>1626</v>
      </c>
      <c r="K132" s="648"/>
      <c r="L132" s="95">
        <f t="shared" si="135"/>
        <v>1626</v>
      </c>
      <c r="M132" s="230"/>
      <c r="N132" s="45"/>
      <c r="O132" s="91">
        <f t="shared" si="136"/>
        <v>0</v>
      </c>
      <c r="P132" s="340"/>
      <c r="Q132" s="297"/>
    </row>
    <row r="133" spans="1:17" x14ac:dyDescent="0.2">
      <c r="A133" s="30">
        <v>2313</v>
      </c>
      <c r="B133" s="43" t="s">
        <v>129</v>
      </c>
      <c r="C133" s="190">
        <f t="shared" si="113"/>
        <v>1800</v>
      </c>
      <c r="D133" s="264"/>
      <c r="E133" s="705"/>
      <c r="F133" s="899">
        <f t="shared" si="133"/>
        <v>0</v>
      </c>
      <c r="G133" s="230"/>
      <c r="H133" s="705"/>
      <c r="I133" s="899">
        <f t="shared" si="134"/>
        <v>0</v>
      </c>
      <c r="J133" s="264">
        <v>1800</v>
      </c>
      <c r="K133" s="45"/>
      <c r="L133" s="95">
        <f t="shared" si="135"/>
        <v>1800</v>
      </c>
      <c r="M133" s="230"/>
      <c r="N133" s="45"/>
      <c r="O133" s="91">
        <f t="shared" si="136"/>
        <v>0</v>
      </c>
      <c r="P133" s="688"/>
      <c r="Q133" s="297"/>
    </row>
    <row r="134" spans="1:17" ht="47.25" hidden="1" customHeight="1" x14ac:dyDescent="0.25">
      <c r="A134" s="30">
        <v>2314</v>
      </c>
      <c r="B134" s="43" t="s">
        <v>307</v>
      </c>
      <c r="C134" s="190">
        <f t="shared" si="113"/>
        <v>0</v>
      </c>
      <c r="D134" s="264"/>
      <c r="E134" s="45"/>
      <c r="F134" s="95">
        <f t="shared" si="133"/>
        <v>0</v>
      </c>
      <c r="G134" s="230"/>
      <c r="H134" s="45"/>
      <c r="I134" s="91">
        <f t="shared" si="134"/>
        <v>0</v>
      </c>
      <c r="J134" s="264"/>
      <c r="K134" s="45"/>
      <c r="L134" s="95">
        <f t="shared" si="135"/>
        <v>0</v>
      </c>
      <c r="M134" s="230"/>
      <c r="N134" s="45"/>
      <c r="O134" s="91">
        <f t="shared" si="136"/>
        <v>0</v>
      </c>
      <c r="P134" s="291"/>
      <c r="Q134" s="297"/>
    </row>
    <row r="135" spans="1:17" x14ac:dyDescent="0.25">
      <c r="A135" s="75">
        <v>2320</v>
      </c>
      <c r="B135" s="43" t="s">
        <v>130</v>
      </c>
      <c r="C135" s="190">
        <f t="shared" si="113"/>
        <v>14428</v>
      </c>
      <c r="D135" s="132">
        <f>SUM(D136:D138)</f>
        <v>0</v>
      </c>
      <c r="E135" s="91">
        <f>SUM(E136:E138)</f>
        <v>0</v>
      </c>
      <c r="F135" s="899">
        <f>SUM(F136:F138)</f>
        <v>0</v>
      </c>
      <c r="G135" s="231">
        <f t="shared" ref="G135" si="137">SUM(G136:G138)</f>
        <v>0</v>
      </c>
      <c r="H135" s="91">
        <f>SUM(H136:H138)</f>
        <v>0</v>
      </c>
      <c r="I135" s="899">
        <f t="shared" ref="I135" si="138">SUM(I136:I138)</f>
        <v>0</v>
      </c>
      <c r="J135" s="132">
        <f>SUM(J136:J138)</f>
        <v>14428</v>
      </c>
      <c r="K135" s="76">
        <f t="shared" ref="K135:N135" si="139">SUM(K136:K138)</f>
        <v>0</v>
      </c>
      <c r="L135" s="95">
        <f t="shared" si="139"/>
        <v>14428</v>
      </c>
      <c r="M135" s="231">
        <f t="shared" si="139"/>
        <v>0</v>
      </c>
      <c r="N135" s="76">
        <f t="shared" si="139"/>
        <v>0</v>
      </c>
      <c r="O135" s="91">
        <f>SUM(O136:O138)</f>
        <v>0</v>
      </c>
      <c r="P135" s="291"/>
      <c r="Q135" s="297"/>
    </row>
    <row r="136" spans="1:17" hidden="1" x14ac:dyDescent="0.25">
      <c r="A136" s="30">
        <v>2321</v>
      </c>
      <c r="B136" s="43" t="s">
        <v>131</v>
      </c>
      <c r="C136" s="190">
        <f t="shared" si="113"/>
        <v>0</v>
      </c>
      <c r="D136" s="264"/>
      <c r="E136" s="45"/>
      <c r="F136" s="95">
        <f t="shared" ref="F136:F139" si="140">D136+E136</f>
        <v>0</v>
      </c>
      <c r="G136" s="230"/>
      <c r="H136" s="45"/>
      <c r="I136" s="91">
        <f t="shared" ref="I136:I139" si="141">G136+H136</f>
        <v>0</v>
      </c>
      <c r="J136" s="264"/>
      <c r="K136" s="45"/>
      <c r="L136" s="95">
        <f t="shared" ref="L136:L139" si="142">J136+K136</f>
        <v>0</v>
      </c>
      <c r="M136" s="230"/>
      <c r="N136" s="45"/>
      <c r="O136" s="91">
        <f t="shared" ref="O136:O139" si="143">M136+N136</f>
        <v>0</v>
      </c>
      <c r="P136" s="291"/>
      <c r="Q136" s="297"/>
    </row>
    <row r="137" spans="1:17" x14ac:dyDescent="0.2">
      <c r="A137" s="30">
        <v>2322</v>
      </c>
      <c r="B137" s="43" t="s">
        <v>132</v>
      </c>
      <c r="C137" s="190">
        <f t="shared" si="113"/>
        <v>14428</v>
      </c>
      <c r="D137" s="264">
        <v>0</v>
      </c>
      <c r="E137" s="705"/>
      <c r="F137" s="899">
        <f t="shared" si="140"/>
        <v>0</v>
      </c>
      <c r="G137" s="230"/>
      <c r="H137" s="705"/>
      <c r="I137" s="899">
        <f t="shared" si="141"/>
        <v>0</v>
      </c>
      <c r="J137" s="264">
        <v>14428</v>
      </c>
      <c r="K137" s="45"/>
      <c r="L137" s="95">
        <f t="shared" si="142"/>
        <v>14428</v>
      </c>
      <c r="M137" s="230"/>
      <c r="N137" s="45"/>
      <c r="O137" s="91">
        <f t="shared" si="143"/>
        <v>0</v>
      </c>
      <c r="P137" s="688"/>
      <c r="Q137" s="297"/>
    </row>
    <row r="138" spans="1:17" ht="10.5" hidden="1" customHeight="1" x14ac:dyDescent="0.25">
      <c r="A138" s="30">
        <v>2329</v>
      </c>
      <c r="B138" s="43" t="s">
        <v>133</v>
      </c>
      <c r="C138" s="190">
        <f t="shared" si="113"/>
        <v>0</v>
      </c>
      <c r="D138" s="264"/>
      <c r="E138" s="45"/>
      <c r="F138" s="95">
        <f t="shared" si="140"/>
        <v>0</v>
      </c>
      <c r="G138" s="230"/>
      <c r="H138" s="45"/>
      <c r="I138" s="91">
        <f t="shared" si="141"/>
        <v>0</v>
      </c>
      <c r="J138" s="264"/>
      <c r="K138" s="45"/>
      <c r="L138" s="95">
        <f t="shared" si="142"/>
        <v>0</v>
      </c>
      <c r="M138" s="230"/>
      <c r="N138" s="45"/>
      <c r="O138" s="91">
        <f t="shared" si="143"/>
        <v>0</v>
      </c>
      <c r="P138" s="291"/>
      <c r="Q138" s="297"/>
    </row>
    <row r="139" spans="1:17" hidden="1" x14ac:dyDescent="0.25">
      <c r="A139" s="75">
        <v>2330</v>
      </c>
      <c r="B139" s="43" t="s">
        <v>134</v>
      </c>
      <c r="C139" s="190">
        <f t="shared" si="113"/>
        <v>0</v>
      </c>
      <c r="D139" s="264"/>
      <c r="E139" s="45"/>
      <c r="F139" s="95">
        <f t="shared" si="140"/>
        <v>0</v>
      </c>
      <c r="G139" s="230"/>
      <c r="H139" s="45"/>
      <c r="I139" s="91">
        <f t="shared" si="141"/>
        <v>0</v>
      </c>
      <c r="J139" s="264"/>
      <c r="K139" s="45"/>
      <c r="L139" s="95">
        <f t="shared" si="142"/>
        <v>0</v>
      </c>
      <c r="M139" s="230"/>
      <c r="N139" s="45"/>
      <c r="O139" s="91">
        <f t="shared" si="143"/>
        <v>0</v>
      </c>
      <c r="P139" s="291"/>
      <c r="Q139" s="297"/>
    </row>
    <row r="140" spans="1:17" ht="48" hidden="1" x14ac:dyDescent="0.25">
      <c r="A140" s="75">
        <v>2340</v>
      </c>
      <c r="B140" s="43" t="s">
        <v>135</v>
      </c>
      <c r="C140" s="190">
        <f t="shared" si="113"/>
        <v>0</v>
      </c>
      <c r="D140" s="132">
        <f>SUM(D141:D142)</f>
        <v>0</v>
      </c>
      <c r="E140" s="76">
        <f>SUM(E141:E142)</f>
        <v>0</v>
      </c>
      <c r="F140" s="95">
        <f>SUM(F141:F142)</f>
        <v>0</v>
      </c>
      <c r="G140" s="231">
        <f t="shared" ref="G140:I140" si="144">SUM(G141:G142)</f>
        <v>0</v>
      </c>
      <c r="H140" s="76">
        <f t="shared" si="144"/>
        <v>0</v>
      </c>
      <c r="I140" s="91">
        <f t="shared" si="144"/>
        <v>0</v>
      </c>
      <c r="J140" s="132">
        <f>SUM(J141:J142)</f>
        <v>0</v>
      </c>
      <c r="K140" s="76">
        <f t="shared" ref="K140:N140" si="145">SUM(K141:K142)</f>
        <v>0</v>
      </c>
      <c r="L140" s="95">
        <f t="shared" si="145"/>
        <v>0</v>
      </c>
      <c r="M140" s="231">
        <f t="shared" si="145"/>
        <v>0</v>
      </c>
      <c r="N140" s="76">
        <f t="shared" si="145"/>
        <v>0</v>
      </c>
      <c r="O140" s="91">
        <f>SUM(O141:O142)</f>
        <v>0</v>
      </c>
      <c r="P140" s="291"/>
      <c r="Q140" s="297"/>
    </row>
    <row r="141" spans="1:17" hidden="1" x14ac:dyDescent="0.25">
      <c r="A141" s="30">
        <v>2341</v>
      </c>
      <c r="B141" s="43" t="s">
        <v>136</v>
      </c>
      <c r="C141" s="190">
        <f t="shared" si="113"/>
        <v>0</v>
      </c>
      <c r="D141" s="264"/>
      <c r="E141" s="45"/>
      <c r="F141" s="95">
        <f t="shared" ref="F141:F142" si="146">D141+E141</f>
        <v>0</v>
      </c>
      <c r="G141" s="230"/>
      <c r="H141" s="45"/>
      <c r="I141" s="91">
        <f t="shared" ref="I141:I142" si="147">G141+H141</f>
        <v>0</v>
      </c>
      <c r="J141" s="264"/>
      <c r="K141" s="45"/>
      <c r="L141" s="95">
        <f t="shared" ref="L141:L142" si="148">J141+K141</f>
        <v>0</v>
      </c>
      <c r="M141" s="230"/>
      <c r="N141" s="45"/>
      <c r="O141" s="91">
        <f t="shared" ref="O141:O142" si="149">M141+N141</f>
        <v>0</v>
      </c>
      <c r="P141" s="291"/>
      <c r="Q141" s="297"/>
    </row>
    <row r="142" spans="1:17" ht="24" hidden="1" x14ac:dyDescent="0.25">
      <c r="A142" s="30">
        <v>2344</v>
      </c>
      <c r="B142" s="43" t="s">
        <v>137</v>
      </c>
      <c r="C142" s="190">
        <f t="shared" si="113"/>
        <v>0</v>
      </c>
      <c r="D142" s="264"/>
      <c r="E142" s="45"/>
      <c r="F142" s="95">
        <f t="shared" si="146"/>
        <v>0</v>
      </c>
      <c r="G142" s="230"/>
      <c r="H142" s="45"/>
      <c r="I142" s="91">
        <f t="shared" si="147"/>
        <v>0</v>
      </c>
      <c r="J142" s="264"/>
      <c r="K142" s="45"/>
      <c r="L142" s="95">
        <f t="shared" si="148"/>
        <v>0</v>
      </c>
      <c r="M142" s="230"/>
      <c r="N142" s="45"/>
      <c r="O142" s="91">
        <f t="shared" si="149"/>
        <v>0</v>
      </c>
      <c r="P142" s="291"/>
      <c r="Q142" s="297"/>
    </row>
    <row r="143" spans="1:17" ht="24" x14ac:dyDescent="0.25">
      <c r="A143" s="73">
        <v>2350</v>
      </c>
      <c r="B143" s="58" t="s">
        <v>138</v>
      </c>
      <c r="C143" s="195">
        <f t="shared" si="113"/>
        <v>5405</v>
      </c>
      <c r="D143" s="86">
        <f>SUM(D144:D149)</f>
        <v>0</v>
      </c>
      <c r="E143" s="154">
        <f>SUM(E144:E149)</f>
        <v>0</v>
      </c>
      <c r="F143" s="907">
        <f>SUM(F144:F149)</f>
        <v>0</v>
      </c>
      <c r="G143" s="229">
        <f t="shared" ref="G143:N143" si="150">SUM(G144:G149)</f>
        <v>0</v>
      </c>
      <c r="H143" s="154">
        <f t="shared" si="150"/>
        <v>0</v>
      </c>
      <c r="I143" s="907">
        <f t="shared" si="150"/>
        <v>0</v>
      </c>
      <c r="J143" s="86">
        <f>SUM(J144:J149)</f>
        <v>5405</v>
      </c>
      <c r="K143" s="74">
        <f t="shared" si="150"/>
        <v>0</v>
      </c>
      <c r="L143" s="174">
        <f t="shared" si="150"/>
        <v>5405</v>
      </c>
      <c r="M143" s="229">
        <f t="shared" si="150"/>
        <v>0</v>
      </c>
      <c r="N143" s="74">
        <f t="shared" si="150"/>
        <v>0</v>
      </c>
      <c r="O143" s="154">
        <f>SUM(O144:O149)</f>
        <v>0</v>
      </c>
      <c r="P143" s="292"/>
      <c r="Q143" s="297"/>
    </row>
    <row r="144" spans="1:17" x14ac:dyDescent="0.25">
      <c r="A144" s="27">
        <v>2351</v>
      </c>
      <c r="B144" s="40" t="s">
        <v>139</v>
      </c>
      <c r="C144" s="189">
        <f t="shared" si="113"/>
        <v>250</v>
      </c>
      <c r="D144" s="263"/>
      <c r="E144" s="703"/>
      <c r="F144" s="900">
        <f t="shared" ref="F144:F149" si="151">D144+E144</f>
        <v>0</v>
      </c>
      <c r="G144" s="220"/>
      <c r="H144" s="703"/>
      <c r="I144" s="900">
        <f t="shared" ref="I144:I149" si="152">G144+H144</f>
        <v>0</v>
      </c>
      <c r="J144" s="263">
        <v>250</v>
      </c>
      <c r="K144" s="42"/>
      <c r="L144" s="176">
        <f t="shared" ref="L144:L149" si="153">J144+K144</f>
        <v>250</v>
      </c>
      <c r="M144" s="220"/>
      <c r="N144" s="42"/>
      <c r="O144" s="90">
        <f t="shared" ref="O144:O149" si="154">M144+N144</f>
        <v>0</v>
      </c>
      <c r="P144" s="290"/>
      <c r="Q144" s="297"/>
    </row>
    <row r="145" spans="1:17" x14ac:dyDescent="0.25">
      <c r="A145" s="30">
        <v>2352</v>
      </c>
      <c r="B145" s="43" t="s">
        <v>140</v>
      </c>
      <c r="C145" s="190">
        <f t="shared" si="113"/>
        <v>2719</v>
      </c>
      <c r="D145" s="264"/>
      <c r="E145" s="705"/>
      <c r="F145" s="899">
        <f t="shared" si="151"/>
        <v>0</v>
      </c>
      <c r="G145" s="230"/>
      <c r="H145" s="705"/>
      <c r="I145" s="899">
        <f t="shared" si="152"/>
        <v>0</v>
      </c>
      <c r="J145" s="264">
        <v>2719</v>
      </c>
      <c r="K145" s="45"/>
      <c r="L145" s="95">
        <f t="shared" si="153"/>
        <v>2719</v>
      </c>
      <c r="M145" s="230"/>
      <c r="N145" s="45"/>
      <c r="O145" s="91">
        <f t="shared" si="154"/>
        <v>0</v>
      </c>
      <c r="P145" s="333"/>
      <c r="Q145" s="297"/>
    </row>
    <row r="146" spans="1:17" ht="24" x14ac:dyDescent="0.25">
      <c r="A146" s="30">
        <v>2353</v>
      </c>
      <c r="B146" s="43" t="s">
        <v>141</v>
      </c>
      <c r="C146" s="190">
        <f t="shared" si="113"/>
        <v>1320</v>
      </c>
      <c r="D146" s="264"/>
      <c r="E146" s="705"/>
      <c r="F146" s="899">
        <f t="shared" si="151"/>
        <v>0</v>
      </c>
      <c r="G146" s="230"/>
      <c r="H146" s="705"/>
      <c r="I146" s="899">
        <f t="shared" si="152"/>
        <v>0</v>
      </c>
      <c r="J146" s="264">
        <v>1320</v>
      </c>
      <c r="K146" s="45"/>
      <c r="L146" s="95">
        <f t="shared" si="153"/>
        <v>1320</v>
      </c>
      <c r="M146" s="230"/>
      <c r="N146" s="45"/>
      <c r="O146" s="91">
        <f t="shared" si="154"/>
        <v>0</v>
      </c>
      <c r="P146" s="333"/>
      <c r="Q146" s="297"/>
    </row>
    <row r="147" spans="1:17" ht="24" x14ac:dyDescent="0.2">
      <c r="A147" s="30">
        <v>2354</v>
      </c>
      <c r="B147" s="43" t="s">
        <v>142</v>
      </c>
      <c r="C147" s="190">
        <f t="shared" si="113"/>
        <v>1116</v>
      </c>
      <c r="D147" s="264"/>
      <c r="E147" s="705"/>
      <c r="F147" s="899">
        <f t="shared" si="151"/>
        <v>0</v>
      </c>
      <c r="G147" s="230"/>
      <c r="H147" s="705"/>
      <c r="I147" s="899">
        <f t="shared" si="152"/>
        <v>0</v>
      </c>
      <c r="J147" s="264">
        <v>1116</v>
      </c>
      <c r="K147" s="45"/>
      <c r="L147" s="95">
        <f t="shared" si="153"/>
        <v>1116</v>
      </c>
      <c r="M147" s="230"/>
      <c r="N147" s="45"/>
      <c r="O147" s="91">
        <f t="shared" si="154"/>
        <v>0</v>
      </c>
      <c r="P147" s="688"/>
      <c r="Q147" s="297"/>
    </row>
    <row r="148" spans="1:17" ht="24" hidden="1" x14ac:dyDescent="0.25">
      <c r="A148" s="30">
        <v>2355</v>
      </c>
      <c r="B148" s="43" t="s">
        <v>143</v>
      </c>
      <c r="C148" s="190">
        <f t="shared" si="113"/>
        <v>0</v>
      </c>
      <c r="D148" s="264"/>
      <c r="E148" s="45"/>
      <c r="F148" s="95">
        <f t="shared" si="151"/>
        <v>0</v>
      </c>
      <c r="G148" s="230"/>
      <c r="H148" s="45"/>
      <c r="I148" s="91">
        <f t="shared" si="152"/>
        <v>0</v>
      </c>
      <c r="J148" s="264"/>
      <c r="K148" s="45"/>
      <c r="L148" s="95">
        <f t="shared" si="153"/>
        <v>0</v>
      </c>
      <c r="M148" s="230"/>
      <c r="N148" s="45"/>
      <c r="O148" s="91">
        <f t="shared" si="154"/>
        <v>0</v>
      </c>
      <c r="P148" s="333"/>
      <c r="Q148" s="297"/>
    </row>
    <row r="149" spans="1:17" ht="24" hidden="1" x14ac:dyDescent="0.25">
      <c r="A149" s="30">
        <v>2359</v>
      </c>
      <c r="B149" s="43" t="s">
        <v>144</v>
      </c>
      <c r="C149" s="190">
        <f t="shared" si="113"/>
        <v>0</v>
      </c>
      <c r="D149" s="264"/>
      <c r="E149" s="45"/>
      <c r="F149" s="95">
        <f t="shared" si="151"/>
        <v>0</v>
      </c>
      <c r="G149" s="230"/>
      <c r="H149" s="45"/>
      <c r="I149" s="91">
        <f t="shared" si="152"/>
        <v>0</v>
      </c>
      <c r="J149" s="264"/>
      <c r="K149" s="45"/>
      <c r="L149" s="95">
        <f t="shared" si="153"/>
        <v>0</v>
      </c>
      <c r="M149" s="230"/>
      <c r="N149" s="45"/>
      <c r="O149" s="91">
        <f t="shared" si="154"/>
        <v>0</v>
      </c>
      <c r="P149" s="291"/>
      <c r="Q149" s="297"/>
    </row>
    <row r="150" spans="1:17" ht="24.75" hidden="1" customHeight="1" x14ac:dyDescent="0.25">
      <c r="A150" s="75">
        <v>2360</v>
      </c>
      <c r="B150" s="43" t="s">
        <v>145</v>
      </c>
      <c r="C150" s="190">
        <f t="shared" si="113"/>
        <v>0</v>
      </c>
      <c r="D150" s="132">
        <f>SUM(D151:D157)</f>
        <v>0</v>
      </c>
      <c r="E150" s="76">
        <f>SUM(E151:E157)</f>
        <v>0</v>
      </c>
      <c r="F150" s="95">
        <f>SUM(F151:F157)</f>
        <v>0</v>
      </c>
      <c r="G150" s="231">
        <f t="shared" ref="G150:I150" si="155">SUM(G151:G157)</f>
        <v>0</v>
      </c>
      <c r="H150" s="76">
        <f t="shared" si="155"/>
        <v>0</v>
      </c>
      <c r="I150" s="91">
        <f t="shared" si="155"/>
        <v>0</v>
      </c>
      <c r="J150" s="132">
        <f>SUM(J151:J157)</f>
        <v>0</v>
      </c>
      <c r="K150" s="76">
        <f t="shared" ref="K150:N150" si="156">SUM(K151:K157)</f>
        <v>0</v>
      </c>
      <c r="L150" s="95">
        <f t="shared" si="156"/>
        <v>0</v>
      </c>
      <c r="M150" s="231">
        <f t="shared" si="156"/>
        <v>0</v>
      </c>
      <c r="N150" s="76">
        <f t="shared" si="156"/>
        <v>0</v>
      </c>
      <c r="O150" s="91">
        <f>SUM(O151:O157)</f>
        <v>0</v>
      </c>
      <c r="P150" s="291"/>
      <c r="Q150" s="297"/>
    </row>
    <row r="151" spans="1:17" hidden="1" x14ac:dyDescent="0.2">
      <c r="A151" s="29">
        <v>2361</v>
      </c>
      <c r="B151" s="43" t="s">
        <v>146</v>
      </c>
      <c r="C151" s="190">
        <f t="shared" si="113"/>
        <v>0</v>
      </c>
      <c r="D151" s="264"/>
      <c r="E151" s="45"/>
      <c r="F151" s="95">
        <f t="shared" ref="F151:F158" si="157">D151+E151</f>
        <v>0</v>
      </c>
      <c r="G151" s="230"/>
      <c r="H151" s="45"/>
      <c r="I151" s="91">
        <f t="shared" ref="I151:I158" si="158">G151+H151</f>
        <v>0</v>
      </c>
      <c r="J151" s="264"/>
      <c r="K151" s="45"/>
      <c r="L151" s="95">
        <f t="shared" ref="L151:L158" si="159">J151+K151</f>
        <v>0</v>
      </c>
      <c r="M151" s="230"/>
      <c r="N151" s="45"/>
      <c r="O151" s="91">
        <f t="shared" ref="O151:O158" si="160">M151+N151</f>
        <v>0</v>
      </c>
      <c r="P151" s="691"/>
      <c r="Q151" s="297"/>
    </row>
    <row r="152" spans="1:17" ht="24" hidden="1" x14ac:dyDescent="0.25">
      <c r="A152" s="29">
        <v>2362</v>
      </c>
      <c r="B152" s="43" t="s">
        <v>147</v>
      </c>
      <c r="C152" s="190">
        <f t="shared" si="113"/>
        <v>0</v>
      </c>
      <c r="D152" s="264"/>
      <c r="E152" s="45"/>
      <c r="F152" s="95">
        <f t="shared" si="157"/>
        <v>0</v>
      </c>
      <c r="G152" s="230"/>
      <c r="H152" s="45"/>
      <c r="I152" s="91">
        <f t="shared" si="158"/>
        <v>0</v>
      </c>
      <c r="J152" s="264"/>
      <c r="K152" s="45"/>
      <c r="L152" s="95">
        <f t="shared" si="159"/>
        <v>0</v>
      </c>
      <c r="M152" s="230"/>
      <c r="N152" s="45"/>
      <c r="O152" s="91">
        <f t="shared" si="160"/>
        <v>0</v>
      </c>
      <c r="P152" s="291"/>
      <c r="Q152" s="297"/>
    </row>
    <row r="153" spans="1:17" hidden="1" x14ac:dyDescent="0.25">
      <c r="A153" s="29">
        <v>2363</v>
      </c>
      <c r="B153" s="43" t="s">
        <v>148</v>
      </c>
      <c r="C153" s="190">
        <f t="shared" si="113"/>
        <v>0</v>
      </c>
      <c r="D153" s="264"/>
      <c r="E153" s="45"/>
      <c r="F153" s="95">
        <f t="shared" si="157"/>
        <v>0</v>
      </c>
      <c r="G153" s="230"/>
      <c r="H153" s="45"/>
      <c r="I153" s="91">
        <f t="shared" si="158"/>
        <v>0</v>
      </c>
      <c r="J153" s="264"/>
      <c r="K153" s="45"/>
      <c r="L153" s="95">
        <f t="shared" si="159"/>
        <v>0</v>
      </c>
      <c r="M153" s="230"/>
      <c r="N153" s="45"/>
      <c r="O153" s="91">
        <f t="shared" si="160"/>
        <v>0</v>
      </c>
      <c r="P153" s="291"/>
      <c r="Q153" s="297"/>
    </row>
    <row r="154" spans="1:17" hidden="1" x14ac:dyDescent="0.25">
      <c r="A154" s="29">
        <v>2364</v>
      </c>
      <c r="B154" s="43" t="s">
        <v>149</v>
      </c>
      <c r="C154" s="190">
        <f t="shared" si="113"/>
        <v>0</v>
      </c>
      <c r="D154" s="264"/>
      <c r="E154" s="45"/>
      <c r="F154" s="95">
        <f t="shared" si="157"/>
        <v>0</v>
      </c>
      <c r="G154" s="230"/>
      <c r="H154" s="45"/>
      <c r="I154" s="91">
        <f t="shared" si="158"/>
        <v>0</v>
      </c>
      <c r="J154" s="264"/>
      <c r="K154" s="45"/>
      <c r="L154" s="95">
        <f t="shared" si="159"/>
        <v>0</v>
      </c>
      <c r="M154" s="230"/>
      <c r="N154" s="45"/>
      <c r="O154" s="91">
        <f t="shared" si="160"/>
        <v>0</v>
      </c>
      <c r="P154" s="291"/>
      <c r="Q154" s="297"/>
    </row>
    <row r="155" spans="1:17" ht="12.75" hidden="1" customHeight="1" x14ac:dyDescent="0.25">
      <c r="A155" s="29">
        <v>2365</v>
      </c>
      <c r="B155" s="43" t="s">
        <v>150</v>
      </c>
      <c r="C155" s="190">
        <f t="shared" si="113"/>
        <v>0</v>
      </c>
      <c r="D155" s="264"/>
      <c r="E155" s="45"/>
      <c r="F155" s="95">
        <f t="shared" si="157"/>
        <v>0</v>
      </c>
      <c r="G155" s="230"/>
      <c r="H155" s="45"/>
      <c r="I155" s="91">
        <f t="shared" si="158"/>
        <v>0</v>
      </c>
      <c r="J155" s="264"/>
      <c r="K155" s="45"/>
      <c r="L155" s="95">
        <f t="shared" si="159"/>
        <v>0</v>
      </c>
      <c r="M155" s="230"/>
      <c r="N155" s="45"/>
      <c r="O155" s="91">
        <f t="shared" si="160"/>
        <v>0</v>
      </c>
      <c r="P155" s="291"/>
      <c r="Q155" s="297"/>
    </row>
    <row r="156" spans="1:17" ht="36" hidden="1" x14ac:dyDescent="0.25">
      <c r="A156" s="29">
        <v>2366</v>
      </c>
      <c r="B156" s="43" t="s">
        <v>151</v>
      </c>
      <c r="C156" s="190">
        <f t="shared" si="113"/>
        <v>0</v>
      </c>
      <c r="D156" s="264"/>
      <c r="E156" s="45"/>
      <c r="F156" s="95">
        <f t="shared" si="157"/>
        <v>0</v>
      </c>
      <c r="G156" s="230"/>
      <c r="H156" s="45"/>
      <c r="I156" s="91">
        <f t="shared" si="158"/>
        <v>0</v>
      </c>
      <c r="J156" s="264"/>
      <c r="K156" s="45"/>
      <c r="L156" s="95">
        <f t="shared" si="159"/>
        <v>0</v>
      </c>
      <c r="M156" s="230"/>
      <c r="N156" s="45"/>
      <c r="O156" s="91">
        <f t="shared" si="160"/>
        <v>0</v>
      </c>
      <c r="P156" s="291"/>
      <c r="Q156" s="297"/>
    </row>
    <row r="157" spans="1:17" ht="48" hidden="1" x14ac:dyDescent="0.25">
      <c r="A157" s="29">
        <v>2369</v>
      </c>
      <c r="B157" s="43" t="s">
        <v>152</v>
      </c>
      <c r="C157" s="190">
        <f t="shared" si="113"/>
        <v>0</v>
      </c>
      <c r="D157" s="264"/>
      <c r="E157" s="45"/>
      <c r="F157" s="95">
        <f t="shared" si="157"/>
        <v>0</v>
      </c>
      <c r="G157" s="230"/>
      <c r="H157" s="45"/>
      <c r="I157" s="91">
        <f t="shared" si="158"/>
        <v>0</v>
      </c>
      <c r="J157" s="264"/>
      <c r="K157" s="45"/>
      <c r="L157" s="95">
        <f t="shared" si="159"/>
        <v>0</v>
      </c>
      <c r="M157" s="230"/>
      <c r="N157" s="45"/>
      <c r="O157" s="91">
        <f t="shared" si="160"/>
        <v>0</v>
      </c>
      <c r="P157" s="291"/>
      <c r="Q157" s="297"/>
    </row>
    <row r="158" spans="1:17" hidden="1" x14ac:dyDescent="0.25">
      <c r="A158" s="73">
        <v>2370</v>
      </c>
      <c r="B158" s="58" t="s">
        <v>153</v>
      </c>
      <c r="C158" s="195">
        <f t="shared" si="113"/>
        <v>0</v>
      </c>
      <c r="D158" s="261"/>
      <c r="E158" s="77"/>
      <c r="F158" s="174">
        <f t="shared" si="157"/>
        <v>0</v>
      </c>
      <c r="G158" s="232"/>
      <c r="H158" s="77"/>
      <c r="I158" s="154">
        <f t="shared" si="158"/>
        <v>0</v>
      </c>
      <c r="J158" s="261"/>
      <c r="K158" s="77"/>
      <c r="L158" s="174">
        <f t="shared" si="159"/>
        <v>0</v>
      </c>
      <c r="M158" s="232"/>
      <c r="N158" s="77"/>
      <c r="O158" s="154">
        <f t="shared" si="160"/>
        <v>0</v>
      </c>
      <c r="P158" s="292"/>
      <c r="Q158" s="297"/>
    </row>
    <row r="159" spans="1:17" hidden="1" x14ac:dyDescent="0.25">
      <c r="A159" s="73">
        <v>2380</v>
      </c>
      <c r="B159" s="58" t="s">
        <v>154</v>
      </c>
      <c r="C159" s="195">
        <f t="shared" si="113"/>
        <v>0</v>
      </c>
      <c r="D159" s="86">
        <f>SUM(D160:D161)</f>
        <v>0</v>
      </c>
      <c r="E159" s="74">
        <f t="shared" ref="E159" si="161">SUM(E160:E161)</f>
        <v>0</v>
      </c>
      <c r="F159" s="174">
        <f>SUM(F160:F161)</f>
        <v>0</v>
      </c>
      <c r="G159" s="229">
        <f t="shared" ref="G159:I159" si="162">SUM(G160:G161)</f>
        <v>0</v>
      </c>
      <c r="H159" s="74">
        <f t="shared" si="162"/>
        <v>0</v>
      </c>
      <c r="I159" s="154">
        <f t="shared" si="162"/>
        <v>0</v>
      </c>
      <c r="J159" s="86">
        <f>SUM(J160:J161)</f>
        <v>0</v>
      </c>
      <c r="K159" s="74">
        <f t="shared" ref="K159:N159" si="163">SUM(K160:K161)</f>
        <v>0</v>
      </c>
      <c r="L159" s="174">
        <f t="shared" si="163"/>
        <v>0</v>
      </c>
      <c r="M159" s="229">
        <f t="shared" si="163"/>
        <v>0</v>
      </c>
      <c r="N159" s="74">
        <f t="shared" si="163"/>
        <v>0</v>
      </c>
      <c r="O159" s="154">
        <f>SUM(O160:O161)</f>
        <v>0</v>
      </c>
      <c r="P159" s="292"/>
      <c r="Q159" s="297"/>
    </row>
    <row r="160" spans="1:17" hidden="1" x14ac:dyDescent="0.25">
      <c r="A160" s="26">
        <v>2381</v>
      </c>
      <c r="B160" s="40" t="s">
        <v>155</v>
      </c>
      <c r="C160" s="189">
        <f t="shared" si="113"/>
        <v>0</v>
      </c>
      <c r="D160" s="263"/>
      <c r="E160" s="42"/>
      <c r="F160" s="176">
        <f t="shared" ref="F160:F163" si="164">D160+E160</f>
        <v>0</v>
      </c>
      <c r="G160" s="220"/>
      <c r="H160" s="42"/>
      <c r="I160" s="90">
        <f t="shared" ref="I160:I163" si="165">G160+H160</f>
        <v>0</v>
      </c>
      <c r="J160" s="263"/>
      <c r="K160" s="42"/>
      <c r="L160" s="176">
        <f t="shared" ref="L160:L163" si="166">J160+K160</f>
        <v>0</v>
      </c>
      <c r="M160" s="220"/>
      <c r="N160" s="42"/>
      <c r="O160" s="90">
        <f t="shared" ref="O160:O163" si="167">M160+N160</f>
        <v>0</v>
      </c>
      <c r="P160" s="290"/>
      <c r="Q160" s="297"/>
    </row>
    <row r="161" spans="1:17" ht="24" hidden="1" x14ac:dyDescent="0.25">
      <c r="A161" s="29">
        <v>2389</v>
      </c>
      <c r="B161" s="43" t="s">
        <v>156</v>
      </c>
      <c r="C161" s="190">
        <f t="shared" si="113"/>
        <v>0</v>
      </c>
      <c r="D161" s="264"/>
      <c r="E161" s="45"/>
      <c r="F161" s="95">
        <f t="shared" si="164"/>
        <v>0</v>
      </c>
      <c r="G161" s="230"/>
      <c r="H161" s="45"/>
      <c r="I161" s="91">
        <f t="shared" si="165"/>
        <v>0</v>
      </c>
      <c r="J161" s="264"/>
      <c r="K161" s="45"/>
      <c r="L161" s="95">
        <f t="shared" si="166"/>
        <v>0</v>
      </c>
      <c r="M161" s="230"/>
      <c r="N161" s="45"/>
      <c r="O161" s="91">
        <f t="shared" si="167"/>
        <v>0</v>
      </c>
      <c r="P161" s="291"/>
      <c r="Q161" s="297"/>
    </row>
    <row r="162" spans="1:17" hidden="1" x14ac:dyDescent="0.25">
      <c r="A162" s="73">
        <v>2390</v>
      </c>
      <c r="B162" s="58" t="s">
        <v>157</v>
      </c>
      <c r="C162" s="195">
        <f t="shared" si="113"/>
        <v>0</v>
      </c>
      <c r="D162" s="261"/>
      <c r="E162" s="77"/>
      <c r="F162" s="174">
        <f t="shared" si="164"/>
        <v>0</v>
      </c>
      <c r="G162" s="232"/>
      <c r="H162" s="77"/>
      <c r="I162" s="154">
        <f t="shared" si="165"/>
        <v>0</v>
      </c>
      <c r="J162" s="261"/>
      <c r="K162" s="77"/>
      <c r="L162" s="174">
        <f t="shared" si="166"/>
        <v>0</v>
      </c>
      <c r="M162" s="232"/>
      <c r="N162" s="77"/>
      <c r="O162" s="154">
        <f t="shared" si="167"/>
        <v>0</v>
      </c>
      <c r="P162" s="292"/>
      <c r="Q162" s="297"/>
    </row>
    <row r="163" spans="1:17" hidden="1" x14ac:dyDescent="0.25">
      <c r="A163" s="35">
        <v>2400</v>
      </c>
      <c r="B163" s="72" t="s">
        <v>158</v>
      </c>
      <c r="C163" s="188">
        <f t="shared" si="113"/>
        <v>0</v>
      </c>
      <c r="D163" s="248"/>
      <c r="E163" s="80"/>
      <c r="F163" s="175">
        <f t="shared" si="164"/>
        <v>0</v>
      </c>
      <c r="G163" s="234"/>
      <c r="H163" s="80"/>
      <c r="I163" s="123">
        <f t="shared" si="165"/>
        <v>0</v>
      </c>
      <c r="J163" s="248"/>
      <c r="K163" s="80"/>
      <c r="L163" s="175">
        <f t="shared" si="166"/>
        <v>0</v>
      </c>
      <c r="M163" s="234"/>
      <c r="N163" s="80"/>
      <c r="O163" s="123">
        <f t="shared" si="167"/>
        <v>0</v>
      </c>
      <c r="P163" s="293"/>
      <c r="Q163" s="297"/>
    </row>
    <row r="164" spans="1:17" ht="24" x14ac:dyDescent="0.25">
      <c r="A164" s="35">
        <v>2500</v>
      </c>
      <c r="B164" s="72" t="s">
        <v>159</v>
      </c>
      <c r="C164" s="188">
        <f t="shared" si="113"/>
        <v>18244</v>
      </c>
      <c r="D164" s="130">
        <f>SUM(D165,D170)</f>
        <v>0</v>
      </c>
      <c r="E164" s="123">
        <f t="shared" ref="E164" si="168">SUM(E165,E170)</f>
        <v>0</v>
      </c>
      <c r="F164" s="898">
        <f>SUM(F165,F170)</f>
        <v>0</v>
      </c>
      <c r="G164" s="228">
        <f t="shared" ref="G164:O164" si="169">SUM(G165,G170)</f>
        <v>0</v>
      </c>
      <c r="H164" s="123">
        <f t="shared" si="169"/>
        <v>0</v>
      </c>
      <c r="I164" s="898">
        <f t="shared" si="169"/>
        <v>0</v>
      </c>
      <c r="J164" s="130">
        <f t="shared" si="169"/>
        <v>18244</v>
      </c>
      <c r="K164" s="38">
        <f t="shared" si="169"/>
        <v>0</v>
      </c>
      <c r="L164" s="175">
        <f t="shared" si="169"/>
        <v>18244</v>
      </c>
      <c r="M164" s="228">
        <f t="shared" si="169"/>
        <v>0</v>
      </c>
      <c r="N164" s="38">
        <f t="shared" si="169"/>
        <v>0</v>
      </c>
      <c r="O164" s="123">
        <f t="shared" si="169"/>
        <v>0</v>
      </c>
      <c r="P164" s="314"/>
      <c r="Q164" s="297"/>
    </row>
    <row r="165" spans="1:17" ht="16.5" customHeight="1" x14ac:dyDescent="0.25">
      <c r="A165" s="957">
        <v>2510</v>
      </c>
      <c r="B165" s="47" t="s">
        <v>160</v>
      </c>
      <c r="C165" s="911">
        <f t="shared" si="113"/>
        <v>18244</v>
      </c>
      <c r="D165" s="131">
        <f>SUM(D166:D169)</f>
        <v>0</v>
      </c>
      <c r="E165" s="90">
        <f t="shared" ref="E165" si="170">SUM(E166:E169)</f>
        <v>0</v>
      </c>
      <c r="F165" s="911">
        <f>SUM(F166:F169)</f>
        <v>0</v>
      </c>
      <c r="G165" s="233">
        <f t="shared" ref="G165:O165" si="171">SUM(G166:G169)</f>
        <v>0</v>
      </c>
      <c r="H165" s="90">
        <f t="shared" si="171"/>
        <v>0</v>
      </c>
      <c r="I165" s="911">
        <f t="shared" si="171"/>
        <v>0</v>
      </c>
      <c r="J165" s="131">
        <f t="shared" si="171"/>
        <v>18244</v>
      </c>
      <c r="K165" s="79">
        <f t="shared" si="171"/>
        <v>0</v>
      </c>
      <c r="L165" s="330">
        <f t="shared" si="171"/>
        <v>18244</v>
      </c>
      <c r="M165" s="233">
        <f t="shared" si="171"/>
        <v>0</v>
      </c>
      <c r="N165" s="79">
        <f t="shared" si="171"/>
        <v>0</v>
      </c>
      <c r="O165" s="330">
        <f t="shared" si="171"/>
        <v>0</v>
      </c>
      <c r="P165" s="295"/>
      <c r="Q165" s="297"/>
    </row>
    <row r="166" spans="1:17" ht="24" x14ac:dyDescent="0.25">
      <c r="A166" s="30">
        <v>2512</v>
      </c>
      <c r="B166" s="43" t="s">
        <v>161</v>
      </c>
      <c r="C166" s="190">
        <f t="shared" si="113"/>
        <v>17588</v>
      </c>
      <c r="D166" s="264"/>
      <c r="E166" s="705"/>
      <c r="F166" s="899">
        <f t="shared" ref="F166:F171" si="172">D166+E166</f>
        <v>0</v>
      </c>
      <c r="G166" s="230"/>
      <c r="H166" s="705"/>
      <c r="I166" s="899">
        <f t="shared" ref="I166:I171" si="173">G166+H166</f>
        <v>0</v>
      </c>
      <c r="J166" s="264">
        <v>17588</v>
      </c>
      <c r="K166" s="45"/>
      <c r="L166" s="95">
        <f t="shared" ref="L166:L171" si="174">J166+K166</f>
        <v>17588</v>
      </c>
      <c r="M166" s="230"/>
      <c r="N166" s="45"/>
      <c r="O166" s="91">
        <f t="shared" ref="O166:O171" si="175">M166+N166</f>
        <v>0</v>
      </c>
      <c r="P166" s="291"/>
      <c r="Q166" s="297"/>
    </row>
    <row r="167" spans="1:17" ht="36" hidden="1" x14ac:dyDescent="0.25">
      <c r="A167" s="30">
        <v>2513</v>
      </c>
      <c r="B167" s="43" t="s">
        <v>162</v>
      </c>
      <c r="C167" s="190">
        <f t="shared" si="113"/>
        <v>0</v>
      </c>
      <c r="D167" s="264"/>
      <c r="E167" s="45"/>
      <c r="F167" s="95">
        <f t="shared" si="172"/>
        <v>0</v>
      </c>
      <c r="G167" s="230"/>
      <c r="H167" s="45"/>
      <c r="I167" s="91">
        <f t="shared" si="173"/>
        <v>0</v>
      </c>
      <c r="J167" s="264"/>
      <c r="K167" s="45"/>
      <c r="L167" s="95">
        <f t="shared" si="174"/>
        <v>0</v>
      </c>
      <c r="M167" s="230"/>
      <c r="N167" s="45"/>
      <c r="O167" s="91">
        <f t="shared" si="175"/>
        <v>0</v>
      </c>
      <c r="P167" s="291"/>
      <c r="Q167" s="297"/>
    </row>
    <row r="168" spans="1:17" ht="24" hidden="1" x14ac:dyDescent="0.25">
      <c r="A168" s="30">
        <v>2515</v>
      </c>
      <c r="B168" s="43" t="s">
        <v>163</v>
      </c>
      <c r="C168" s="190">
        <f t="shared" si="113"/>
        <v>0</v>
      </c>
      <c r="D168" s="264"/>
      <c r="E168" s="45"/>
      <c r="F168" s="95">
        <f t="shared" si="172"/>
        <v>0</v>
      </c>
      <c r="G168" s="230"/>
      <c r="H168" s="45"/>
      <c r="I168" s="91">
        <f t="shared" si="173"/>
        <v>0</v>
      </c>
      <c r="J168" s="264"/>
      <c r="K168" s="45"/>
      <c r="L168" s="95">
        <f t="shared" si="174"/>
        <v>0</v>
      </c>
      <c r="M168" s="230"/>
      <c r="N168" s="45"/>
      <c r="O168" s="91">
        <f t="shared" si="175"/>
        <v>0</v>
      </c>
      <c r="P168" s="291"/>
      <c r="Q168" s="297"/>
    </row>
    <row r="169" spans="1:17" ht="24" x14ac:dyDescent="0.25">
      <c r="A169" s="30">
        <v>2519</v>
      </c>
      <c r="B169" s="43" t="s">
        <v>164</v>
      </c>
      <c r="C169" s="190">
        <f t="shared" si="113"/>
        <v>656</v>
      </c>
      <c r="D169" s="264"/>
      <c r="E169" s="705"/>
      <c r="F169" s="899">
        <f t="shared" si="172"/>
        <v>0</v>
      </c>
      <c r="G169" s="230"/>
      <c r="H169" s="705"/>
      <c r="I169" s="899">
        <f t="shared" si="173"/>
        <v>0</v>
      </c>
      <c r="J169" s="264">
        <v>656</v>
      </c>
      <c r="K169" s="45"/>
      <c r="L169" s="95">
        <f t="shared" si="174"/>
        <v>656</v>
      </c>
      <c r="M169" s="230"/>
      <c r="N169" s="45"/>
      <c r="O169" s="91">
        <f t="shared" si="175"/>
        <v>0</v>
      </c>
      <c r="P169" s="333"/>
      <c r="Q169" s="297"/>
    </row>
    <row r="170" spans="1:17" ht="24" hidden="1" x14ac:dyDescent="0.25">
      <c r="A170" s="75">
        <v>2520</v>
      </c>
      <c r="B170" s="43" t="s">
        <v>165</v>
      </c>
      <c r="C170" s="190">
        <f t="shared" si="113"/>
        <v>0</v>
      </c>
      <c r="D170" s="264"/>
      <c r="E170" s="45"/>
      <c r="F170" s="95">
        <f t="shared" si="172"/>
        <v>0</v>
      </c>
      <c r="G170" s="230"/>
      <c r="H170" s="45"/>
      <c r="I170" s="91">
        <f t="shared" si="173"/>
        <v>0</v>
      </c>
      <c r="J170" s="264"/>
      <c r="K170" s="45"/>
      <c r="L170" s="95">
        <f t="shared" si="174"/>
        <v>0</v>
      </c>
      <c r="M170" s="230"/>
      <c r="N170" s="45"/>
      <c r="O170" s="91">
        <f t="shared" si="175"/>
        <v>0</v>
      </c>
      <c r="P170" s="291"/>
      <c r="Q170" s="297"/>
    </row>
    <row r="171" spans="1:17" s="81" customFormat="1" ht="48" hidden="1" x14ac:dyDescent="0.25">
      <c r="A171" s="17">
        <v>2800</v>
      </c>
      <c r="B171" s="40" t="s">
        <v>166</v>
      </c>
      <c r="C171" s="189">
        <f t="shared" si="113"/>
        <v>0</v>
      </c>
      <c r="D171" s="263"/>
      <c r="E171" s="42"/>
      <c r="F171" s="325">
        <f t="shared" si="172"/>
        <v>0</v>
      </c>
      <c r="G171" s="212"/>
      <c r="H171" s="28"/>
      <c r="I171" s="331">
        <f t="shared" si="173"/>
        <v>0</v>
      </c>
      <c r="J171" s="245"/>
      <c r="K171" s="28"/>
      <c r="L171" s="325">
        <f t="shared" si="174"/>
        <v>0</v>
      </c>
      <c r="M171" s="212"/>
      <c r="N171" s="28"/>
      <c r="O171" s="331">
        <f t="shared" si="175"/>
        <v>0</v>
      </c>
      <c r="P171" s="288"/>
      <c r="Q171" s="300"/>
    </row>
    <row r="172" spans="1:17" hidden="1" x14ac:dyDescent="0.25">
      <c r="A172" s="70">
        <v>3000</v>
      </c>
      <c r="B172" s="70" t="s">
        <v>167</v>
      </c>
      <c r="C172" s="200">
        <f t="shared" si="113"/>
        <v>0</v>
      </c>
      <c r="D172" s="137">
        <f>SUM(D173,D183)</f>
        <v>0</v>
      </c>
      <c r="E172" s="71">
        <f t="shared" ref="E172" si="176">SUM(E173,E183)</f>
        <v>0</v>
      </c>
      <c r="F172" s="172">
        <f>SUM(F173,F183)</f>
        <v>0</v>
      </c>
      <c r="G172" s="227">
        <f t="shared" ref="G172:I172" si="177">SUM(G173,G183)</f>
        <v>0</v>
      </c>
      <c r="H172" s="71">
        <f t="shared" si="177"/>
        <v>0</v>
      </c>
      <c r="I172" s="125">
        <f t="shared" si="177"/>
        <v>0</v>
      </c>
      <c r="J172" s="137">
        <f>SUM(J173,J183)</f>
        <v>0</v>
      </c>
      <c r="K172" s="71">
        <f t="shared" ref="K172:N172" si="178">SUM(K173,K183)</f>
        <v>0</v>
      </c>
      <c r="L172" s="172">
        <f t="shared" si="178"/>
        <v>0</v>
      </c>
      <c r="M172" s="227">
        <f t="shared" si="178"/>
        <v>0</v>
      </c>
      <c r="N172" s="71">
        <f t="shared" si="178"/>
        <v>0</v>
      </c>
      <c r="O172" s="125">
        <f>SUM(O173,O183)</f>
        <v>0</v>
      </c>
      <c r="P172" s="313"/>
      <c r="Q172" s="297"/>
    </row>
    <row r="173" spans="1:17" ht="24" hidden="1" x14ac:dyDescent="0.25">
      <c r="A173" s="35">
        <v>3200</v>
      </c>
      <c r="B173" s="82" t="s">
        <v>168</v>
      </c>
      <c r="C173" s="188">
        <f t="shared" si="113"/>
        <v>0</v>
      </c>
      <c r="D173" s="130">
        <f>SUM(D174,D178)</f>
        <v>0</v>
      </c>
      <c r="E173" s="38">
        <f t="shared" ref="E173" si="179">SUM(E174,E178)</f>
        <v>0</v>
      </c>
      <c r="F173" s="175">
        <f>SUM(F174,F178)</f>
        <v>0</v>
      </c>
      <c r="G173" s="228">
        <f t="shared" ref="G173:O173" si="180">SUM(G174,G178)</f>
        <v>0</v>
      </c>
      <c r="H173" s="38">
        <f t="shared" si="180"/>
        <v>0</v>
      </c>
      <c r="I173" s="123">
        <f t="shared" si="180"/>
        <v>0</v>
      </c>
      <c r="J173" s="130">
        <f t="shared" si="180"/>
        <v>0</v>
      </c>
      <c r="K173" s="38">
        <f t="shared" si="180"/>
        <v>0</v>
      </c>
      <c r="L173" s="175">
        <f t="shared" si="180"/>
        <v>0</v>
      </c>
      <c r="M173" s="228">
        <f t="shared" si="180"/>
        <v>0</v>
      </c>
      <c r="N173" s="38">
        <f t="shared" si="180"/>
        <v>0</v>
      </c>
      <c r="O173" s="124">
        <f t="shared" si="180"/>
        <v>0</v>
      </c>
      <c r="P173" s="314"/>
      <c r="Q173" s="297"/>
    </row>
    <row r="174" spans="1:17" ht="36" hidden="1" x14ac:dyDescent="0.25">
      <c r="A174" s="777">
        <v>3260</v>
      </c>
      <c r="B174" s="40" t="s">
        <v>169</v>
      </c>
      <c r="C174" s="189">
        <f t="shared" si="113"/>
        <v>0</v>
      </c>
      <c r="D174" s="131">
        <f>SUM(D175:D177)</f>
        <v>0</v>
      </c>
      <c r="E174" s="79">
        <f t="shared" ref="E174" si="181">SUM(E175:E177)</f>
        <v>0</v>
      </c>
      <c r="F174" s="176">
        <f>SUM(F175:F177)</f>
        <v>0</v>
      </c>
      <c r="G174" s="233">
        <f t="shared" ref="G174:I174" si="182">SUM(G175:G177)</f>
        <v>0</v>
      </c>
      <c r="H174" s="79">
        <f t="shared" si="182"/>
        <v>0</v>
      </c>
      <c r="I174" s="90">
        <f t="shared" si="182"/>
        <v>0</v>
      </c>
      <c r="J174" s="131">
        <f>SUM(J175:J177)</f>
        <v>0</v>
      </c>
      <c r="K174" s="79">
        <f t="shared" ref="K174:N174" si="183">SUM(K175:K177)</f>
        <v>0</v>
      </c>
      <c r="L174" s="176">
        <f t="shared" si="183"/>
        <v>0</v>
      </c>
      <c r="M174" s="233">
        <f t="shared" si="183"/>
        <v>0</v>
      </c>
      <c r="N174" s="79">
        <f t="shared" si="183"/>
        <v>0</v>
      </c>
      <c r="O174" s="90">
        <f>SUM(O175:O177)</f>
        <v>0</v>
      </c>
      <c r="P174" s="290"/>
      <c r="Q174" s="297"/>
    </row>
    <row r="175" spans="1:17" ht="24" hidden="1" x14ac:dyDescent="0.25">
      <c r="A175" s="30">
        <v>3261</v>
      </c>
      <c r="B175" s="43" t="s">
        <v>170</v>
      </c>
      <c r="C175" s="190">
        <f t="shared" si="113"/>
        <v>0</v>
      </c>
      <c r="D175" s="264"/>
      <c r="E175" s="45"/>
      <c r="F175" s="95">
        <f t="shared" ref="F175:F177" si="184">D175+E175</f>
        <v>0</v>
      </c>
      <c r="G175" s="230"/>
      <c r="H175" s="45"/>
      <c r="I175" s="91">
        <f t="shared" ref="I175:I177" si="185">G175+H175</f>
        <v>0</v>
      </c>
      <c r="J175" s="264"/>
      <c r="K175" s="45"/>
      <c r="L175" s="95">
        <f t="shared" ref="L175:L177" si="186">J175+K175</f>
        <v>0</v>
      </c>
      <c r="M175" s="230"/>
      <c r="N175" s="45"/>
      <c r="O175" s="91">
        <f t="shared" ref="O175:O177" si="187">M175+N175</f>
        <v>0</v>
      </c>
      <c r="P175" s="291"/>
      <c r="Q175" s="297"/>
    </row>
    <row r="176" spans="1:17" ht="36" hidden="1" x14ac:dyDescent="0.25">
      <c r="A176" s="30">
        <v>3262</v>
      </c>
      <c r="B176" s="43" t="s">
        <v>171</v>
      </c>
      <c r="C176" s="190">
        <f t="shared" si="113"/>
        <v>0</v>
      </c>
      <c r="D176" s="264"/>
      <c r="E176" s="45"/>
      <c r="F176" s="95">
        <f t="shared" si="184"/>
        <v>0</v>
      </c>
      <c r="G176" s="230"/>
      <c r="H176" s="45"/>
      <c r="I176" s="91">
        <f t="shared" si="185"/>
        <v>0</v>
      </c>
      <c r="J176" s="264"/>
      <c r="K176" s="45"/>
      <c r="L176" s="95">
        <f t="shared" si="186"/>
        <v>0</v>
      </c>
      <c r="M176" s="230"/>
      <c r="N176" s="45"/>
      <c r="O176" s="91">
        <f t="shared" si="187"/>
        <v>0</v>
      </c>
      <c r="P176" s="291"/>
      <c r="Q176" s="297"/>
    </row>
    <row r="177" spans="1:17" ht="24" hidden="1" x14ac:dyDescent="0.25">
      <c r="A177" s="30">
        <v>3263</v>
      </c>
      <c r="B177" s="43" t="s">
        <v>172</v>
      </c>
      <c r="C177" s="190">
        <f t="shared" ref="C177:C240" si="188">SUM(F177,I177,L177,O177)</f>
        <v>0</v>
      </c>
      <c r="D177" s="264"/>
      <c r="E177" s="45"/>
      <c r="F177" s="95">
        <f t="shared" si="184"/>
        <v>0</v>
      </c>
      <c r="G177" s="230"/>
      <c r="H177" s="45"/>
      <c r="I177" s="91">
        <f t="shared" si="185"/>
        <v>0</v>
      </c>
      <c r="J177" s="264"/>
      <c r="K177" s="45"/>
      <c r="L177" s="95">
        <f t="shared" si="186"/>
        <v>0</v>
      </c>
      <c r="M177" s="230"/>
      <c r="N177" s="45"/>
      <c r="O177" s="91">
        <f t="shared" si="187"/>
        <v>0</v>
      </c>
      <c r="P177" s="291"/>
      <c r="Q177" s="297"/>
    </row>
    <row r="178" spans="1:17" ht="84" hidden="1" x14ac:dyDescent="0.25">
      <c r="A178" s="777">
        <v>3290</v>
      </c>
      <c r="B178" s="40" t="s">
        <v>300</v>
      </c>
      <c r="C178" s="201">
        <f t="shared" si="188"/>
        <v>0</v>
      </c>
      <c r="D178" s="131">
        <f>SUM(D179:D182)</f>
        <v>0</v>
      </c>
      <c r="E178" s="79">
        <f t="shared" ref="E178" si="189">SUM(E179:E182)</f>
        <v>0</v>
      </c>
      <c r="F178" s="176">
        <f>SUM(F179:F182)</f>
        <v>0</v>
      </c>
      <c r="G178" s="233">
        <f t="shared" ref="G178:O178" si="190">SUM(G179:G182)</f>
        <v>0</v>
      </c>
      <c r="H178" s="79">
        <f t="shared" si="190"/>
        <v>0</v>
      </c>
      <c r="I178" s="90">
        <f t="shared" si="190"/>
        <v>0</v>
      </c>
      <c r="J178" s="131">
        <f t="shared" si="190"/>
        <v>0</v>
      </c>
      <c r="K178" s="79">
        <f t="shared" si="190"/>
        <v>0</v>
      </c>
      <c r="L178" s="176">
        <f t="shared" si="190"/>
        <v>0</v>
      </c>
      <c r="M178" s="233">
        <f t="shared" si="190"/>
        <v>0</v>
      </c>
      <c r="N178" s="79">
        <f t="shared" si="190"/>
        <v>0</v>
      </c>
      <c r="O178" s="156">
        <f t="shared" si="190"/>
        <v>0</v>
      </c>
      <c r="P178" s="294"/>
      <c r="Q178" s="297"/>
    </row>
    <row r="179" spans="1:17" ht="72" hidden="1" x14ac:dyDescent="0.25">
      <c r="A179" s="30">
        <v>3291</v>
      </c>
      <c r="B179" s="43" t="s">
        <v>173</v>
      </c>
      <c r="C179" s="190">
        <f t="shared" si="188"/>
        <v>0</v>
      </c>
      <c r="D179" s="264"/>
      <c r="E179" s="45"/>
      <c r="F179" s="95">
        <f t="shared" ref="F179:F182" si="191">D179+E179</f>
        <v>0</v>
      </c>
      <c r="G179" s="230"/>
      <c r="H179" s="45"/>
      <c r="I179" s="91">
        <f t="shared" ref="I179:I182" si="192">G179+H179</f>
        <v>0</v>
      </c>
      <c r="J179" s="264"/>
      <c r="K179" s="45"/>
      <c r="L179" s="95">
        <f t="shared" ref="L179:L182" si="193">J179+K179</f>
        <v>0</v>
      </c>
      <c r="M179" s="230"/>
      <c r="N179" s="45"/>
      <c r="O179" s="91">
        <f t="shared" ref="O179:O182" si="194">M179+N179</f>
        <v>0</v>
      </c>
      <c r="P179" s="291"/>
      <c r="Q179" s="297"/>
    </row>
    <row r="180" spans="1:17" ht="72" hidden="1" x14ac:dyDescent="0.25">
      <c r="A180" s="30">
        <v>3292</v>
      </c>
      <c r="B180" s="43" t="s">
        <v>174</v>
      </c>
      <c r="C180" s="190">
        <f t="shared" si="188"/>
        <v>0</v>
      </c>
      <c r="D180" s="264"/>
      <c r="E180" s="45"/>
      <c r="F180" s="95">
        <f t="shared" si="191"/>
        <v>0</v>
      </c>
      <c r="G180" s="230"/>
      <c r="H180" s="45"/>
      <c r="I180" s="91">
        <f t="shared" si="192"/>
        <v>0</v>
      </c>
      <c r="J180" s="264"/>
      <c r="K180" s="45"/>
      <c r="L180" s="95">
        <f t="shared" si="193"/>
        <v>0</v>
      </c>
      <c r="M180" s="230"/>
      <c r="N180" s="45"/>
      <c r="O180" s="91">
        <f t="shared" si="194"/>
        <v>0</v>
      </c>
      <c r="P180" s="291"/>
      <c r="Q180" s="297"/>
    </row>
    <row r="181" spans="1:17" ht="72" hidden="1" x14ac:dyDescent="0.25">
      <c r="A181" s="30">
        <v>3293</v>
      </c>
      <c r="B181" s="43" t="s">
        <v>175</v>
      </c>
      <c r="C181" s="190">
        <f t="shared" si="188"/>
        <v>0</v>
      </c>
      <c r="D181" s="264"/>
      <c r="E181" s="45"/>
      <c r="F181" s="95">
        <f t="shared" si="191"/>
        <v>0</v>
      </c>
      <c r="G181" s="230"/>
      <c r="H181" s="45"/>
      <c r="I181" s="91">
        <f t="shared" si="192"/>
        <v>0</v>
      </c>
      <c r="J181" s="264"/>
      <c r="K181" s="45"/>
      <c r="L181" s="95">
        <f t="shared" si="193"/>
        <v>0</v>
      </c>
      <c r="M181" s="230"/>
      <c r="N181" s="45"/>
      <c r="O181" s="91">
        <f t="shared" si="194"/>
        <v>0</v>
      </c>
      <c r="P181" s="291"/>
      <c r="Q181" s="297"/>
    </row>
    <row r="182" spans="1:17" ht="60" hidden="1" x14ac:dyDescent="0.25">
      <c r="A182" s="83">
        <v>3294</v>
      </c>
      <c r="B182" s="43" t="s">
        <v>176</v>
      </c>
      <c r="C182" s="201">
        <f t="shared" si="188"/>
        <v>0</v>
      </c>
      <c r="D182" s="265"/>
      <c r="E182" s="84"/>
      <c r="F182" s="329">
        <f t="shared" si="191"/>
        <v>0</v>
      </c>
      <c r="G182" s="235"/>
      <c r="H182" s="84"/>
      <c r="I182" s="156">
        <f t="shared" si="192"/>
        <v>0</v>
      </c>
      <c r="J182" s="265"/>
      <c r="K182" s="84"/>
      <c r="L182" s="329">
        <f t="shared" si="193"/>
        <v>0</v>
      </c>
      <c r="M182" s="235"/>
      <c r="N182" s="84"/>
      <c r="O182" s="156">
        <f t="shared" si="194"/>
        <v>0</v>
      </c>
      <c r="P182" s="294"/>
      <c r="Q182" s="297"/>
    </row>
    <row r="183" spans="1:17" ht="48" hidden="1" x14ac:dyDescent="0.25">
      <c r="A183" s="51">
        <v>3300</v>
      </c>
      <c r="B183" s="82" t="s">
        <v>177</v>
      </c>
      <c r="C183" s="202">
        <f t="shared" si="188"/>
        <v>0</v>
      </c>
      <c r="D183" s="138">
        <f>SUM(D184:D185)</f>
        <v>0</v>
      </c>
      <c r="E183" s="85">
        <f t="shared" ref="E183" si="195">SUM(E184:E185)</f>
        <v>0</v>
      </c>
      <c r="F183" s="173">
        <f>SUM(F184:F185)</f>
        <v>0</v>
      </c>
      <c r="G183" s="236">
        <f t="shared" ref="G183:O183" si="196">SUM(G184:G185)</f>
        <v>0</v>
      </c>
      <c r="H183" s="85">
        <f t="shared" si="196"/>
        <v>0</v>
      </c>
      <c r="I183" s="124">
        <f t="shared" si="196"/>
        <v>0</v>
      </c>
      <c r="J183" s="138">
        <f t="shared" si="196"/>
        <v>0</v>
      </c>
      <c r="K183" s="85">
        <f t="shared" si="196"/>
        <v>0</v>
      </c>
      <c r="L183" s="173">
        <f t="shared" si="196"/>
        <v>0</v>
      </c>
      <c r="M183" s="236">
        <f t="shared" si="196"/>
        <v>0</v>
      </c>
      <c r="N183" s="85">
        <f t="shared" si="196"/>
        <v>0</v>
      </c>
      <c r="O183" s="124">
        <f t="shared" si="196"/>
        <v>0</v>
      </c>
      <c r="P183" s="314"/>
      <c r="Q183" s="297"/>
    </row>
    <row r="184" spans="1:17" ht="48" hidden="1" x14ac:dyDescent="0.25">
      <c r="A184" s="57">
        <v>3310</v>
      </c>
      <c r="B184" s="58" t="s">
        <v>178</v>
      </c>
      <c r="C184" s="195">
        <f t="shared" si="188"/>
        <v>0</v>
      </c>
      <c r="D184" s="261"/>
      <c r="E184" s="77"/>
      <c r="F184" s="174">
        <f t="shared" ref="F184:F185" si="197">D184+E184</f>
        <v>0</v>
      </c>
      <c r="G184" s="232"/>
      <c r="H184" s="77"/>
      <c r="I184" s="154">
        <f t="shared" ref="I184:I185" si="198">G184+H184</f>
        <v>0</v>
      </c>
      <c r="J184" s="261"/>
      <c r="K184" s="77"/>
      <c r="L184" s="174">
        <f t="shared" ref="L184:L185" si="199">J184+K184</f>
        <v>0</v>
      </c>
      <c r="M184" s="232"/>
      <c r="N184" s="77"/>
      <c r="O184" s="154">
        <f t="shared" ref="O184:O185" si="200">M184+N184</f>
        <v>0</v>
      </c>
      <c r="P184" s="292"/>
      <c r="Q184" s="297"/>
    </row>
    <row r="185" spans="1:17" ht="60" hidden="1" x14ac:dyDescent="0.25">
      <c r="A185" s="27">
        <v>3320</v>
      </c>
      <c r="B185" s="40" t="s">
        <v>179</v>
      </c>
      <c r="C185" s="189">
        <f t="shared" si="188"/>
        <v>0</v>
      </c>
      <c r="D185" s="263"/>
      <c r="E185" s="42"/>
      <c r="F185" s="176">
        <f t="shared" si="197"/>
        <v>0</v>
      </c>
      <c r="G185" s="220"/>
      <c r="H185" s="42"/>
      <c r="I185" s="90">
        <f t="shared" si="198"/>
        <v>0</v>
      </c>
      <c r="J185" s="263"/>
      <c r="K185" s="42"/>
      <c r="L185" s="176">
        <f t="shared" si="199"/>
        <v>0</v>
      </c>
      <c r="M185" s="220"/>
      <c r="N185" s="42"/>
      <c r="O185" s="90">
        <f t="shared" si="200"/>
        <v>0</v>
      </c>
      <c r="P185" s="290"/>
      <c r="Q185" s="297"/>
    </row>
    <row r="186" spans="1:17" hidden="1" x14ac:dyDescent="0.25">
      <c r="A186" s="87">
        <v>4000</v>
      </c>
      <c r="B186" s="70" t="s">
        <v>180</v>
      </c>
      <c r="C186" s="200">
        <f t="shared" si="188"/>
        <v>0</v>
      </c>
      <c r="D186" s="137">
        <f>SUM(D187,D190)</f>
        <v>0</v>
      </c>
      <c r="E186" s="71">
        <f t="shared" ref="E186" si="201">SUM(E187,E190)</f>
        <v>0</v>
      </c>
      <c r="F186" s="172">
        <f>SUM(F187,F190)</f>
        <v>0</v>
      </c>
      <c r="G186" s="227">
        <f t="shared" ref="G186:I186" si="202">SUM(G187,G190)</f>
        <v>0</v>
      </c>
      <c r="H186" s="71">
        <f t="shared" si="202"/>
        <v>0</v>
      </c>
      <c r="I186" s="125">
        <f t="shared" si="202"/>
        <v>0</v>
      </c>
      <c r="J186" s="137">
        <f>SUM(J187,J190)</f>
        <v>0</v>
      </c>
      <c r="K186" s="71">
        <f t="shared" ref="K186:N186" si="203">SUM(K187,K190)</f>
        <v>0</v>
      </c>
      <c r="L186" s="172">
        <f t="shared" si="203"/>
        <v>0</v>
      </c>
      <c r="M186" s="227">
        <f t="shared" si="203"/>
        <v>0</v>
      </c>
      <c r="N186" s="71">
        <f t="shared" si="203"/>
        <v>0</v>
      </c>
      <c r="O186" s="125">
        <f>SUM(O187,O190)</f>
        <v>0</v>
      </c>
      <c r="P186" s="313"/>
      <c r="Q186" s="297"/>
    </row>
    <row r="187" spans="1:17" ht="24" hidden="1" x14ac:dyDescent="0.25">
      <c r="A187" s="88">
        <v>4200</v>
      </c>
      <c r="B187" s="72" t="s">
        <v>181</v>
      </c>
      <c r="C187" s="188">
        <f t="shared" si="188"/>
        <v>0</v>
      </c>
      <c r="D187" s="130">
        <f>SUM(D188,D189)</f>
        <v>0</v>
      </c>
      <c r="E187" s="38">
        <f t="shared" ref="E187" si="204">SUM(E188,E189)</f>
        <v>0</v>
      </c>
      <c r="F187" s="175">
        <f>SUM(F188,F189)</f>
        <v>0</v>
      </c>
      <c r="G187" s="228">
        <f t="shared" ref="G187:I187" si="205">SUM(G188,G189)</f>
        <v>0</v>
      </c>
      <c r="H187" s="38">
        <f t="shared" si="205"/>
        <v>0</v>
      </c>
      <c r="I187" s="123">
        <f t="shared" si="205"/>
        <v>0</v>
      </c>
      <c r="J187" s="130">
        <f>SUM(J188,J189)</f>
        <v>0</v>
      </c>
      <c r="K187" s="38">
        <f t="shared" ref="K187:N187" si="206">SUM(K188,K189)</f>
        <v>0</v>
      </c>
      <c r="L187" s="175">
        <f t="shared" si="206"/>
        <v>0</v>
      </c>
      <c r="M187" s="228">
        <f t="shared" si="206"/>
        <v>0</v>
      </c>
      <c r="N187" s="38">
        <f t="shared" si="206"/>
        <v>0</v>
      </c>
      <c r="O187" s="123">
        <f>SUM(O188,O189)</f>
        <v>0</v>
      </c>
      <c r="P187" s="293"/>
      <c r="Q187" s="297"/>
    </row>
    <row r="188" spans="1:17" ht="36" hidden="1" x14ac:dyDescent="0.25">
      <c r="A188" s="777">
        <v>4240</v>
      </c>
      <c r="B188" s="40" t="s">
        <v>182</v>
      </c>
      <c r="C188" s="189">
        <f t="shared" si="188"/>
        <v>0</v>
      </c>
      <c r="D188" s="263"/>
      <c r="E188" s="42"/>
      <c r="F188" s="176">
        <f t="shared" ref="F188:F189" si="207">D188+E188</f>
        <v>0</v>
      </c>
      <c r="G188" s="220"/>
      <c r="H188" s="42"/>
      <c r="I188" s="90">
        <f t="shared" ref="I188:I189" si="208">G188+H188</f>
        <v>0</v>
      </c>
      <c r="J188" s="263"/>
      <c r="K188" s="42"/>
      <c r="L188" s="176">
        <f t="shared" ref="L188:L189" si="209">J188+K188</f>
        <v>0</v>
      </c>
      <c r="M188" s="220"/>
      <c r="N188" s="42"/>
      <c r="O188" s="90">
        <f t="shared" ref="O188:O189" si="210">M188+N188</f>
        <v>0</v>
      </c>
      <c r="P188" s="290"/>
      <c r="Q188" s="297"/>
    </row>
    <row r="189" spans="1:17" ht="24" hidden="1" x14ac:dyDescent="0.25">
      <c r="A189" s="75">
        <v>4250</v>
      </c>
      <c r="B189" s="43" t="s">
        <v>183</v>
      </c>
      <c r="C189" s="190">
        <f t="shared" si="188"/>
        <v>0</v>
      </c>
      <c r="D189" s="264"/>
      <c r="E189" s="45"/>
      <c r="F189" s="95">
        <f t="shared" si="207"/>
        <v>0</v>
      </c>
      <c r="G189" s="230"/>
      <c r="H189" s="45"/>
      <c r="I189" s="91">
        <f t="shared" si="208"/>
        <v>0</v>
      </c>
      <c r="J189" s="264"/>
      <c r="K189" s="45"/>
      <c r="L189" s="95">
        <f t="shared" si="209"/>
        <v>0</v>
      </c>
      <c r="M189" s="230"/>
      <c r="N189" s="45"/>
      <c r="O189" s="91">
        <f t="shared" si="210"/>
        <v>0</v>
      </c>
      <c r="P189" s="291"/>
      <c r="Q189" s="297"/>
    </row>
    <row r="190" spans="1:17" hidden="1" x14ac:dyDescent="0.25">
      <c r="A190" s="35">
        <v>4300</v>
      </c>
      <c r="B190" s="72" t="s">
        <v>184</v>
      </c>
      <c r="C190" s="188">
        <f t="shared" si="188"/>
        <v>0</v>
      </c>
      <c r="D190" s="130">
        <f>SUM(D191)</f>
        <v>0</v>
      </c>
      <c r="E190" s="38">
        <f t="shared" ref="E190" si="211">SUM(E191)</f>
        <v>0</v>
      </c>
      <c r="F190" s="175">
        <f>SUM(F191)</f>
        <v>0</v>
      </c>
      <c r="G190" s="228">
        <f t="shared" ref="G190:I190" si="212">SUM(G191)</f>
        <v>0</v>
      </c>
      <c r="H190" s="38">
        <f t="shared" si="212"/>
        <v>0</v>
      </c>
      <c r="I190" s="123">
        <f t="shared" si="212"/>
        <v>0</v>
      </c>
      <c r="J190" s="130">
        <f>SUM(J191)</f>
        <v>0</v>
      </c>
      <c r="K190" s="38">
        <f t="shared" ref="K190:N190" si="213">SUM(K191)</f>
        <v>0</v>
      </c>
      <c r="L190" s="175">
        <f t="shared" si="213"/>
        <v>0</v>
      </c>
      <c r="M190" s="228">
        <f t="shared" si="213"/>
        <v>0</v>
      </c>
      <c r="N190" s="38">
        <f t="shared" si="213"/>
        <v>0</v>
      </c>
      <c r="O190" s="123">
        <f>SUM(O191)</f>
        <v>0</v>
      </c>
      <c r="P190" s="293"/>
      <c r="Q190" s="297"/>
    </row>
    <row r="191" spans="1:17" ht="24" hidden="1" x14ac:dyDescent="0.25">
      <c r="A191" s="777">
        <v>4310</v>
      </c>
      <c r="B191" s="40" t="s">
        <v>185</v>
      </c>
      <c r="C191" s="189">
        <f t="shared" si="188"/>
        <v>0</v>
      </c>
      <c r="D191" s="131">
        <f>SUM(D192:D192)</f>
        <v>0</v>
      </c>
      <c r="E191" s="79">
        <f t="shared" ref="E191" si="214">SUM(E192:E192)</f>
        <v>0</v>
      </c>
      <c r="F191" s="176">
        <f>SUM(F192:F192)</f>
        <v>0</v>
      </c>
      <c r="G191" s="233">
        <f t="shared" ref="G191:I191" si="215">SUM(G192:G192)</f>
        <v>0</v>
      </c>
      <c r="H191" s="79">
        <f t="shared" si="215"/>
        <v>0</v>
      </c>
      <c r="I191" s="90">
        <f t="shared" si="215"/>
        <v>0</v>
      </c>
      <c r="J191" s="131">
        <f>SUM(J192:J192)</f>
        <v>0</v>
      </c>
      <c r="K191" s="79">
        <f t="shared" ref="K191:N191" si="216">SUM(K192:K192)</f>
        <v>0</v>
      </c>
      <c r="L191" s="176">
        <f t="shared" si="216"/>
        <v>0</v>
      </c>
      <c r="M191" s="233">
        <f t="shared" si="216"/>
        <v>0</v>
      </c>
      <c r="N191" s="79">
        <f t="shared" si="216"/>
        <v>0</v>
      </c>
      <c r="O191" s="90">
        <f>SUM(O192:O192)</f>
        <v>0</v>
      </c>
      <c r="P191" s="290"/>
      <c r="Q191" s="297"/>
    </row>
    <row r="192" spans="1:17" ht="36" hidden="1" x14ac:dyDescent="0.25">
      <c r="A192" s="30">
        <v>4311</v>
      </c>
      <c r="B192" s="43" t="s">
        <v>186</v>
      </c>
      <c r="C192" s="190">
        <f t="shared" si="188"/>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188"/>
        <v>13132</v>
      </c>
      <c r="D193" s="136">
        <f>SUM(D194,D229,D268)</f>
        <v>0</v>
      </c>
      <c r="E193" s="275">
        <f t="shared" ref="E193" si="217">SUM(E194,E229,E268)</f>
        <v>0</v>
      </c>
      <c r="F193" s="896">
        <f>SUM(F194,F229,F268)</f>
        <v>0</v>
      </c>
      <c r="G193" s="226">
        <f t="shared" ref="G193:I193" si="218">SUM(G194,G229,G268)</f>
        <v>0</v>
      </c>
      <c r="H193" s="275">
        <f t="shared" si="218"/>
        <v>0</v>
      </c>
      <c r="I193" s="896">
        <f t="shared" si="218"/>
        <v>0</v>
      </c>
      <c r="J193" s="136">
        <f>SUM(J194,J229,J268)</f>
        <v>9842</v>
      </c>
      <c r="K193" s="69">
        <f t="shared" ref="K193:N193" si="219">SUM(K194,K229,K268)</f>
        <v>3290</v>
      </c>
      <c r="L193" s="171">
        <f t="shared" si="219"/>
        <v>13132</v>
      </c>
      <c r="M193" s="226">
        <f t="shared" si="219"/>
        <v>0</v>
      </c>
      <c r="N193" s="69">
        <f t="shared" si="219"/>
        <v>0</v>
      </c>
      <c r="O193" s="157">
        <f>SUM(O194,O229,O268)</f>
        <v>0</v>
      </c>
      <c r="P193" s="316"/>
      <c r="Q193" s="182"/>
    </row>
    <row r="194" spans="1:17" x14ac:dyDescent="0.25">
      <c r="A194" s="70">
        <v>5000</v>
      </c>
      <c r="B194" s="70" t="s">
        <v>188</v>
      </c>
      <c r="C194" s="200">
        <f t="shared" si="188"/>
        <v>13060</v>
      </c>
      <c r="D194" s="137">
        <f>D195+D203</f>
        <v>0</v>
      </c>
      <c r="E194" s="125">
        <f t="shared" ref="E194" si="220">E195+E203</f>
        <v>0</v>
      </c>
      <c r="F194" s="897">
        <f>F195+F203</f>
        <v>0</v>
      </c>
      <c r="G194" s="227">
        <f t="shared" ref="G194:I194" si="221">G195+G203</f>
        <v>0</v>
      </c>
      <c r="H194" s="125">
        <f t="shared" si="221"/>
        <v>0</v>
      </c>
      <c r="I194" s="897">
        <f t="shared" si="221"/>
        <v>0</v>
      </c>
      <c r="J194" s="137">
        <f>J195+J203</f>
        <v>9770</v>
      </c>
      <c r="K194" s="71">
        <f t="shared" ref="K194:N194" si="222">K195+K203</f>
        <v>3290</v>
      </c>
      <c r="L194" s="172">
        <f t="shared" si="222"/>
        <v>13060</v>
      </c>
      <c r="M194" s="227">
        <f t="shared" si="222"/>
        <v>0</v>
      </c>
      <c r="N194" s="71">
        <f t="shared" si="222"/>
        <v>0</v>
      </c>
      <c r="O194" s="125">
        <f>O195+O203</f>
        <v>0</v>
      </c>
      <c r="P194" s="313"/>
      <c r="Q194" s="297"/>
    </row>
    <row r="195" spans="1:17" hidden="1" x14ac:dyDescent="0.25">
      <c r="A195" s="35">
        <v>5100</v>
      </c>
      <c r="B195" s="72" t="s">
        <v>189</v>
      </c>
      <c r="C195" s="188">
        <f t="shared" si="188"/>
        <v>0</v>
      </c>
      <c r="D195" s="130">
        <f>D196+D197+D200+D201+D202</f>
        <v>0</v>
      </c>
      <c r="E195" s="38">
        <f t="shared" ref="E195" si="223">E196+E197+E200+E201+E202</f>
        <v>0</v>
      </c>
      <c r="F195" s="175">
        <f>F196+F197+F200+F201+F202</f>
        <v>0</v>
      </c>
      <c r="G195" s="228">
        <f t="shared" ref="G195:I195" si="224">G196+G197+G200+G201+G202</f>
        <v>0</v>
      </c>
      <c r="H195" s="38">
        <f t="shared" si="224"/>
        <v>0</v>
      </c>
      <c r="I195" s="123">
        <f t="shared" si="224"/>
        <v>0</v>
      </c>
      <c r="J195" s="130">
        <f>J196+J197+J200+J201+J202</f>
        <v>0</v>
      </c>
      <c r="K195" s="38">
        <f t="shared" ref="K195:N195" si="225">K196+K197+K200+K201+K202</f>
        <v>0</v>
      </c>
      <c r="L195" s="175">
        <f t="shared" si="225"/>
        <v>0</v>
      </c>
      <c r="M195" s="228">
        <f t="shared" si="225"/>
        <v>0</v>
      </c>
      <c r="N195" s="38">
        <f t="shared" si="225"/>
        <v>0</v>
      </c>
      <c r="O195" s="123">
        <f>O196+O197+O200+O201+O202</f>
        <v>0</v>
      </c>
      <c r="P195" s="293"/>
      <c r="Q195" s="297"/>
    </row>
    <row r="196" spans="1:17" hidden="1" x14ac:dyDescent="0.25">
      <c r="A196" s="777">
        <v>5110</v>
      </c>
      <c r="B196" s="40" t="s">
        <v>190</v>
      </c>
      <c r="C196" s="189">
        <f t="shared" si="188"/>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188"/>
        <v>0</v>
      </c>
      <c r="D197" s="132">
        <f>D198+D199</f>
        <v>0</v>
      </c>
      <c r="E197" s="76">
        <f t="shared" ref="E197" si="226">E198+E199</f>
        <v>0</v>
      </c>
      <c r="F197" s="95">
        <f>F198+F199</f>
        <v>0</v>
      </c>
      <c r="G197" s="231">
        <f t="shared" ref="G197:I197" si="227">G198+G199</f>
        <v>0</v>
      </c>
      <c r="H197" s="76">
        <f t="shared" si="227"/>
        <v>0</v>
      </c>
      <c r="I197" s="91">
        <f t="shared" si="227"/>
        <v>0</v>
      </c>
      <c r="J197" s="132">
        <f>J198+J199</f>
        <v>0</v>
      </c>
      <c r="K197" s="76">
        <f t="shared" ref="K197:O197" si="228">K198+K199</f>
        <v>0</v>
      </c>
      <c r="L197" s="95">
        <f t="shared" si="228"/>
        <v>0</v>
      </c>
      <c r="M197" s="231">
        <f t="shared" si="228"/>
        <v>0</v>
      </c>
      <c r="N197" s="76">
        <f t="shared" si="228"/>
        <v>0</v>
      </c>
      <c r="O197" s="91">
        <f t="shared" si="228"/>
        <v>0</v>
      </c>
      <c r="P197" s="291"/>
      <c r="Q197" s="297"/>
    </row>
    <row r="198" spans="1:17" hidden="1" x14ac:dyDescent="0.25">
      <c r="A198" s="30">
        <v>5121</v>
      </c>
      <c r="B198" s="43" t="s">
        <v>192</v>
      </c>
      <c r="C198" s="190">
        <f t="shared" si="188"/>
        <v>0</v>
      </c>
      <c r="D198" s="264"/>
      <c r="E198" s="45"/>
      <c r="F198" s="95">
        <f t="shared" ref="F198:F202" si="229">D198+E198</f>
        <v>0</v>
      </c>
      <c r="G198" s="230"/>
      <c r="H198" s="45"/>
      <c r="I198" s="91">
        <f t="shared" ref="I198:I202" si="230">G198+H198</f>
        <v>0</v>
      </c>
      <c r="J198" s="264"/>
      <c r="K198" s="45"/>
      <c r="L198" s="95">
        <f t="shared" ref="L198:L202" si="231">J198+K198</f>
        <v>0</v>
      </c>
      <c r="M198" s="230"/>
      <c r="N198" s="45"/>
      <c r="O198" s="91">
        <f t="shared" ref="O198:O202" si="232">M198+N198</f>
        <v>0</v>
      </c>
      <c r="P198" s="291"/>
      <c r="Q198" s="297"/>
    </row>
    <row r="199" spans="1:17" ht="24" hidden="1" x14ac:dyDescent="0.25">
      <c r="A199" s="30">
        <v>5129</v>
      </c>
      <c r="B199" s="43" t="s">
        <v>193</v>
      </c>
      <c r="C199" s="190">
        <f t="shared" si="188"/>
        <v>0</v>
      </c>
      <c r="D199" s="264"/>
      <c r="E199" s="45"/>
      <c r="F199" s="95">
        <f t="shared" si="229"/>
        <v>0</v>
      </c>
      <c r="G199" s="230"/>
      <c r="H199" s="45"/>
      <c r="I199" s="91">
        <f t="shared" si="230"/>
        <v>0</v>
      </c>
      <c r="J199" s="264"/>
      <c r="K199" s="45"/>
      <c r="L199" s="95">
        <f t="shared" si="231"/>
        <v>0</v>
      </c>
      <c r="M199" s="230"/>
      <c r="N199" s="45"/>
      <c r="O199" s="91">
        <f t="shared" si="232"/>
        <v>0</v>
      </c>
      <c r="P199" s="291"/>
      <c r="Q199" s="297"/>
    </row>
    <row r="200" spans="1:17" hidden="1" x14ac:dyDescent="0.25">
      <c r="A200" s="75">
        <v>5130</v>
      </c>
      <c r="B200" s="43" t="s">
        <v>194</v>
      </c>
      <c r="C200" s="190">
        <f t="shared" si="188"/>
        <v>0</v>
      </c>
      <c r="D200" s="264"/>
      <c r="E200" s="45"/>
      <c r="F200" s="95">
        <f t="shared" si="229"/>
        <v>0</v>
      </c>
      <c r="G200" s="230"/>
      <c r="H200" s="45"/>
      <c r="I200" s="91">
        <f t="shared" si="230"/>
        <v>0</v>
      </c>
      <c r="J200" s="264"/>
      <c r="K200" s="45"/>
      <c r="L200" s="95">
        <f t="shared" si="231"/>
        <v>0</v>
      </c>
      <c r="M200" s="230"/>
      <c r="N200" s="45"/>
      <c r="O200" s="91">
        <f t="shared" si="232"/>
        <v>0</v>
      </c>
      <c r="P200" s="291"/>
      <c r="Q200" s="297"/>
    </row>
    <row r="201" spans="1:17" hidden="1" x14ac:dyDescent="0.25">
      <c r="A201" s="75">
        <v>5140</v>
      </c>
      <c r="B201" s="43" t="s">
        <v>195</v>
      </c>
      <c r="C201" s="190">
        <f t="shared" si="188"/>
        <v>0</v>
      </c>
      <c r="D201" s="264"/>
      <c r="E201" s="45"/>
      <c r="F201" s="95">
        <f t="shared" si="229"/>
        <v>0</v>
      </c>
      <c r="G201" s="230"/>
      <c r="H201" s="45"/>
      <c r="I201" s="91">
        <f t="shared" si="230"/>
        <v>0</v>
      </c>
      <c r="J201" s="264"/>
      <c r="K201" s="45"/>
      <c r="L201" s="95">
        <f t="shared" si="231"/>
        <v>0</v>
      </c>
      <c r="M201" s="230"/>
      <c r="N201" s="45"/>
      <c r="O201" s="91">
        <f t="shared" si="232"/>
        <v>0</v>
      </c>
      <c r="P201" s="291"/>
      <c r="Q201" s="297"/>
    </row>
    <row r="202" spans="1:17" ht="24" hidden="1" x14ac:dyDescent="0.25">
      <c r="A202" s="75">
        <v>5170</v>
      </c>
      <c r="B202" s="43" t="s">
        <v>196</v>
      </c>
      <c r="C202" s="190">
        <f t="shared" si="188"/>
        <v>0</v>
      </c>
      <c r="D202" s="264"/>
      <c r="E202" s="45"/>
      <c r="F202" s="95">
        <f t="shared" si="229"/>
        <v>0</v>
      </c>
      <c r="G202" s="230"/>
      <c r="H202" s="45"/>
      <c r="I202" s="91">
        <f t="shared" si="230"/>
        <v>0</v>
      </c>
      <c r="J202" s="264"/>
      <c r="K202" s="45"/>
      <c r="L202" s="95">
        <f t="shared" si="231"/>
        <v>0</v>
      </c>
      <c r="M202" s="230"/>
      <c r="N202" s="45"/>
      <c r="O202" s="91">
        <f t="shared" si="232"/>
        <v>0</v>
      </c>
      <c r="P202" s="291"/>
      <c r="Q202" s="297"/>
    </row>
    <row r="203" spans="1:17" x14ac:dyDescent="0.25">
      <c r="A203" s="35">
        <v>5200</v>
      </c>
      <c r="B203" s="72" t="s">
        <v>197</v>
      </c>
      <c r="C203" s="188">
        <f t="shared" si="188"/>
        <v>13060</v>
      </c>
      <c r="D203" s="130">
        <f>D204+D214+D215+D224+D225+D226+D228</f>
        <v>0</v>
      </c>
      <c r="E203" s="123">
        <f t="shared" ref="E203" si="233">E204+E214+E215+E224+E225+E226+E228</f>
        <v>0</v>
      </c>
      <c r="F203" s="898">
        <f>F204+F214+F215+F224+F225+F226+F228</f>
        <v>0</v>
      </c>
      <c r="G203" s="228">
        <f t="shared" ref="G203:I203" si="234">G204+G214+G215+G224+G225+G226+G228</f>
        <v>0</v>
      </c>
      <c r="H203" s="123">
        <f t="shared" si="234"/>
        <v>0</v>
      </c>
      <c r="I203" s="898">
        <f t="shared" si="234"/>
        <v>0</v>
      </c>
      <c r="J203" s="130">
        <f>J204+J214+J215+J224+J225+J226+J228</f>
        <v>9770</v>
      </c>
      <c r="K203" s="38">
        <f t="shared" ref="K203:O203" si="235">K204+K214+K215+K224+K225+K226+K228</f>
        <v>3290</v>
      </c>
      <c r="L203" s="175">
        <f t="shared" si="235"/>
        <v>13060</v>
      </c>
      <c r="M203" s="228">
        <f t="shared" si="235"/>
        <v>0</v>
      </c>
      <c r="N203" s="38">
        <f t="shared" si="235"/>
        <v>0</v>
      </c>
      <c r="O203" s="123">
        <f t="shared" si="235"/>
        <v>0</v>
      </c>
      <c r="P203" s="293"/>
      <c r="Q203" s="297"/>
    </row>
    <row r="204" spans="1:17" hidden="1" x14ac:dyDescent="0.25">
      <c r="A204" s="73">
        <v>5210</v>
      </c>
      <c r="B204" s="58" t="s">
        <v>198</v>
      </c>
      <c r="C204" s="195">
        <f t="shared" si="188"/>
        <v>0</v>
      </c>
      <c r="D204" s="86">
        <f>SUM(D205:D213)</f>
        <v>0</v>
      </c>
      <c r="E204" s="74">
        <f>SUM(E205:E213)</f>
        <v>0</v>
      </c>
      <c r="F204" s="174">
        <f t="shared" ref="F204:N204" si="236">SUM(F205:F213)</f>
        <v>0</v>
      </c>
      <c r="G204" s="229">
        <f t="shared" si="236"/>
        <v>0</v>
      </c>
      <c r="H204" s="74">
        <f t="shared" si="236"/>
        <v>0</v>
      </c>
      <c r="I204" s="154">
        <f t="shared" si="236"/>
        <v>0</v>
      </c>
      <c r="J204" s="86">
        <f>SUM(J205:J213)</f>
        <v>0</v>
      </c>
      <c r="K204" s="74">
        <f t="shared" si="236"/>
        <v>0</v>
      </c>
      <c r="L204" s="174">
        <f t="shared" si="236"/>
        <v>0</v>
      </c>
      <c r="M204" s="229">
        <f t="shared" si="236"/>
        <v>0</v>
      </c>
      <c r="N204" s="74">
        <f t="shared" si="236"/>
        <v>0</v>
      </c>
      <c r="O204" s="154">
        <f>SUM(O205:O213)</f>
        <v>0</v>
      </c>
      <c r="P204" s="292"/>
      <c r="Q204" s="297"/>
    </row>
    <row r="205" spans="1:17" hidden="1" x14ac:dyDescent="0.25">
      <c r="A205" s="27">
        <v>5211</v>
      </c>
      <c r="B205" s="40" t="s">
        <v>199</v>
      </c>
      <c r="C205" s="189">
        <f t="shared" si="188"/>
        <v>0</v>
      </c>
      <c r="D205" s="263"/>
      <c r="E205" s="42"/>
      <c r="F205" s="176">
        <f t="shared" ref="F205:F214" si="237">D205+E205</f>
        <v>0</v>
      </c>
      <c r="G205" s="220"/>
      <c r="H205" s="42"/>
      <c r="I205" s="90">
        <f t="shared" ref="I205:I214" si="238">G205+H205</f>
        <v>0</v>
      </c>
      <c r="J205" s="263"/>
      <c r="K205" s="42"/>
      <c r="L205" s="176">
        <f t="shared" ref="L205:L214" si="239">J205+K205</f>
        <v>0</v>
      </c>
      <c r="M205" s="220"/>
      <c r="N205" s="42"/>
      <c r="O205" s="90">
        <f t="shared" ref="O205:O214" si="240">M205+N205</f>
        <v>0</v>
      </c>
      <c r="P205" s="290"/>
      <c r="Q205" s="297"/>
    </row>
    <row r="206" spans="1:17" hidden="1" x14ac:dyDescent="0.25">
      <c r="A206" s="30">
        <v>5212</v>
      </c>
      <c r="B206" s="43" t="s">
        <v>200</v>
      </c>
      <c r="C206" s="190">
        <f t="shared" si="188"/>
        <v>0</v>
      </c>
      <c r="D206" s="264"/>
      <c r="E206" s="45"/>
      <c r="F206" s="95">
        <f t="shared" si="237"/>
        <v>0</v>
      </c>
      <c r="G206" s="230"/>
      <c r="H206" s="45"/>
      <c r="I206" s="91">
        <f t="shared" si="238"/>
        <v>0</v>
      </c>
      <c r="J206" s="264"/>
      <c r="K206" s="45"/>
      <c r="L206" s="95">
        <f t="shared" si="239"/>
        <v>0</v>
      </c>
      <c r="M206" s="230"/>
      <c r="N206" s="45"/>
      <c r="O206" s="91">
        <f t="shared" si="240"/>
        <v>0</v>
      </c>
      <c r="P206" s="291"/>
      <c r="Q206" s="297"/>
    </row>
    <row r="207" spans="1:17" hidden="1" x14ac:dyDescent="0.25">
      <c r="A207" s="30">
        <v>5213</v>
      </c>
      <c r="B207" s="43" t="s">
        <v>201</v>
      </c>
      <c r="C207" s="190">
        <f t="shared" si="188"/>
        <v>0</v>
      </c>
      <c r="D207" s="264"/>
      <c r="E207" s="45"/>
      <c r="F207" s="95">
        <f t="shared" si="237"/>
        <v>0</v>
      </c>
      <c r="G207" s="230"/>
      <c r="H207" s="45"/>
      <c r="I207" s="91">
        <f t="shared" si="238"/>
        <v>0</v>
      </c>
      <c r="J207" s="264"/>
      <c r="K207" s="45"/>
      <c r="L207" s="95">
        <f t="shared" si="239"/>
        <v>0</v>
      </c>
      <c r="M207" s="230"/>
      <c r="N207" s="45"/>
      <c r="O207" s="91">
        <f t="shared" si="240"/>
        <v>0</v>
      </c>
      <c r="P207" s="291"/>
      <c r="Q207" s="297"/>
    </row>
    <row r="208" spans="1:17" hidden="1" x14ac:dyDescent="0.25">
      <c r="A208" s="30">
        <v>5214</v>
      </c>
      <c r="B208" s="43" t="s">
        <v>202</v>
      </c>
      <c r="C208" s="190">
        <f t="shared" si="188"/>
        <v>0</v>
      </c>
      <c r="D208" s="264"/>
      <c r="E208" s="45"/>
      <c r="F208" s="95">
        <f t="shared" si="237"/>
        <v>0</v>
      </c>
      <c r="G208" s="230"/>
      <c r="H208" s="45"/>
      <c r="I208" s="91">
        <f t="shared" si="238"/>
        <v>0</v>
      </c>
      <c r="J208" s="264"/>
      <c r="K208" s="45"/>
      <c r="L208" s="95">
        <f t="shared" si="239"/>
        <v>0</v>
      </c>
      <c r="M208" s="230"/>
      <c r="N208" s="45"/>
      <c r="O208" s="91">
        <f t="shared" si="240"/>
        <v>0</v>
      </c>
      <c r="P208" s="291"/>
      <c r="Q208" s="297"/>
    </row>
    <row r="209" spans="1:17" hidden="1" x14ac:dyDescent="0.25">
      <c r="A209" s="30">
        <v>5215</v>
      </c>
      <c r="B209" s="43" t="s">
        <v>203</v>
      </c>
      <c r="C209" s="190">
        <f t="shared" si="188"/>
        <v>0</v>
      </c>
      <c r="D209" s="264"/>
      <c r="E209" s="45"/>
      <c r="F209" s="95">
        <f t="shared" si="237"/>
        <v>0</v>
      </c>
      <c r="G209" s="230"/>
      <c r="H209" s="45"/>
      <c r="I209" s="91">
        <f t="shared" si="238"/>
        <v>0</v>
      </c>
      <c r="J209" s="264"/>
      <c r="K209" s="45"/>
      <c r="L209" s="95">
        <f t="shared" si="239"/>
        <v>0</v>
      </c>
      <c r="M209" s="230"/>
      <c r="N209" s="45"/>
      <c r="O209" s="91">
        <f t="shared" si="240"/>
        <v>0</v>
      </c>
      <c r="P209" s="291"/>
      <c r="Q209" s="297"/>
    </row>
    <row r="210" spans="1:17" ht="24" hidden="1" x14ac:dyDescent="0.2">
      <c r="A210" s="30">
        <v>5216</v>
      </c>
      <c r="B210" s="43" t="s">
        <v>204</v>
      </c>
      <c r="C210" s="190">
        <f t="shared" si="188"/>
        <v>0</v>
      </c>
      <c r="D210" s="264"/>
      <c r="E210" s="45"/>
      <c r="F210" s="95">
        <f t="shared" si="237"/>
        <v>0</v>
      </c>
      <c r="G210" s="230"/>
      <c r="H210" s="45"/>
      <c r="I210" s="91">
        <f t="shared" si="238"/>
        <v>0</v>
      </c>
      <c r="J210" s="264"/>
      <c r="K210" s="45"/>
      <c r="L210" s="95">
        <f t="shared" si="239"/>
        <v>0</v>
      </c>
      <c r="M210" s="230"/>
      <c r="N210" s="45"/>
      <c r="O210" s="91">
        <f t="shared" si="240"/>
        <v>0</v>
      </c>
      <c r="P210" s="690"/>
      <c r="Q210" s="297"/>
    </row>
    <row r="211" spans="1:17" hidden="1" x14ac:dyDescent="0.25">
      <c r="A211" s="30">
        <v>5217</v>
      </c>
      <c r="B211" s="43" t="s">
        <v>205</v>
      </c>
      <c r="C211" s="190">
        <f t="shared" si="188"/>
        <v>0</v>
      </c>
      <c r="D211" s="264"/>
      <c r="E211" s="45"/>
      <c r="F211" s="95">
        <f t="shared" si="237"/>
        <v>0</v>
      </c>
      <c r="G211" s="230"/>
      <c r="H211" s="45"/>
      <c r="I211" s="91">
        <f t="shared" si="238"/>
        <v>0</v>
      </c>
      <c r="J211" s="264"/>
      <c r="K211" s="45"/>
      <c r="L211" s="95">
        <f t="shared" si="239"/>
        <v>0</v>
      </c>
      <c r="M211" s="230"/>
      <c r="N211" s="45"/>
      <c r="O211" s="91">
        <f t="shared" si="240"/>
        <v>0</v>
      </c>
      <c r="P211" s="291"/>
      <c r="Q211" s="297"/>
    </row>
    <row r="212" spans="1:17" hidden="1" x14ac:dyDescent="0.25">
      <c r="A212" s="30">
        <v>5218</v>
      </c>
      <c r="B212" s="43" t="s">
        <v>206</v>
      </c>
      <c r="C212" s="190">
        <f t="shared" si="188"/>
        <v>0</v>
      </c>
      <c r="D212" s="264"/>
      <c r="E212" s="45"/>
      <c r="F212" s="95">
        <f t="shared" si="237"/>
        <v>0</v>
      </c>
      <c r="G212" s="230"/>
      <c r="H212" s="45"/>
      <c r="I212" s="91">
        <f t="shared" si="238"/>
        <v>0</v>
      </c>
      <c r="J212" s="264"/>
      <c r="K212" s="45"/>
      <c r="L212" s="95">
        <f t="shared" si="239"/>
        <v>0</v>
      </c>
      <c r="M212" s="230"/>
      <c r="N212" s="45"/>
      <c r="O212" s="91">
        <f t="shared" si="240"/>
        <v>0</v>
      </c>
      <c r="P212" s="291"/>
      <c r="Q212" s="297"/>
    </row>
    <row r="213" spans="1:17" hidden="1" x14ac:dyDescent="0.25">
      <c r="A213" s="30">
        <v>5219</v>
      </c>
      <c r="B213" s="43" t="s">
        <v>207</v>
      </c>
      <c r="C213" s="190">
        <f t="shared" si="188"/>
        <v>0</v>
      </c>
      <c r="D213" s="264"/>
      <c r="E213" s="45"/>
      <c r="F213" s="95">
        <f t="shared" si="237"/>
        <v>0</v>
      </c>
      <c r="G213" s="230"/>
      <c r="H213" s="45"/>
      <c r="I213" s="91">
        <f t="shared" si="238"/>
        <v>0</v>
      </c>
      <c r="J213" s="264"/>
      <c r="K213" s="45"/>
      <c r="L213" s="95">
        <f t="shared" si="239"/>
        <v>0</v>
      </c>
      <c r="M213" s="230"/>
      <c r="N213" s="45"/>
      <c r="O213" s="91">
        <f t="shared" si="240"/>
        <v>0</v>
      </c>
      <c r="P213" s="291"/>
      <c r="Q213" s="297"/>
    </row>
    <row r="214" spans="1:17" ht="13.5" hidden="1" customHeight="1" x14ac:dyDescent="0.25">
      <c r="A214" s="75">
        <v>5220</v>
      </c>
      <c r="B214" s="43" t="s">
        <v>208</v>
      </c>
      <c r="C214" s="190">
        <f t="shared" si="188"/>
        <v>0</v>
      </c>
      <c r="D214" s="264"/>
      <c r="E214" s="45"/>
      <c r="F214" s="95">
        <f t="shared" si="237"/>
        <v>0</v>
      </c>
      <c r="G214" s="230"/>
      <c r="H214" s="45"/>
      <c r="I214" s="91">
        <f t="shared" si="238"/>
        <v>0</v>
      </c>
      <c r="J214" s="264"/>
      <c r="K214" s="45"/>
      <c r="L214" s="95">
        <f t="shared" si="239"/>
        <v>0</v>
      </c>
      <c r="M214" s="230"/>
      <c r="N214" s="45"/>
      <c r="O214" s="91">
        <f t="shared" si="240"/>
        <v>0</v>
      </c>
      <c r="P214" s="291"/>
      <c r="Q214" s="297"/>
    </row>
    <row r="215" spans="1:17" x14ac:dyDescent="0.25">
      <c r="A215" s="75">
        <v>5230</v>
      </c>
      <c r="B215" s="43" t="s">
        <v>209</v>
      </c>
      <c r="C215" s="190">
        <f t="shared" si="188"/>
        <v>12940</v>
      </c>
      <c r="D215" s="132">
        <f>SUM(D216:D223)</f>
        <v>0</v>
      </c>
      <c r="E215" s="91">
        <f t="shared" ref="E215" si="241">SUM(E216:E223)</f>
        <v>0</v>
      </c>
      <c r="F215" s="899">
        <f>SUM(F216:F223)</f>
        <v>0</v>
      </c>
      <c r="G215" s="231">
        <f t="shared" ref="G215:I215" si="242">SUM(G216:G223)</f>
        <v>0</v>
      </c>
      <c r="H215" s="91">
        <f t="shared" si="242"/>
        <v>0</v>
      </c>
      <c r="I215" s="899">
        <f t="shared" si="242"/>
        <v>0</v>
      </c>
      <c r="J215" s="132">
        <f>SUM(J216:J223)</f>
        <v>9650</v>
      </c>
      <c r="K215" s="76">
        <f t="shared" ref="K215:N215" si="243">SUM(K216:K223)</f>
        <v>3290</v>
      </c>
      <c r="L215" s="95">
        <f t="shared" si="243"/>
        <v>12940</v>
      </c>
      <c r="M215" s="231">
        <f t="shared" si="243"/>
        <v>0</v>
      </c>
      <c r="N215" s="76">
        <f t="shared" si="243"/>
        <v>0</v>
      </c>
      <c r="O215" s="91">
        <f>SUM(O216:O223)</f>
        <v>0</v>
      </c>
      <c r="P215" s="291"/>
      <c r="Q215" s="297"/>
    </row>
    <row r="216" spans="1:17" x14ac:dyDescent="0.25">
      <c r="A216" s="30">
        <v>5231</v>
      </c>
      <c r="B216" s="43" t="s">
        <v>210</v>
      </c>
      <c r="C216" s="190">
        <f t="shared" si="188"/>
        <v>640</v>
      </c>
      <c r="D216" s="264"/>
      <c r="E216" s="705"/>
      <c r="F216" s="899">
        <f t="shared" ref="F216:F225" si="244">D216+E216</f>
        <v>0</v>
      </c>
      <c r="G216" s="230"/>
      <c r="H216" s="705"/>
      <c r="I216" s="899">
        <f t="shared" ref="I216:I225" si="245">G216+H216</f>
        <v>0</v>
      </c>
      <c r="J216" s="264"/>
      <c r="K216" s="648">
        <v>640</v>
      </c>
      <c r="L216" s="95">
        <f t="shared" ref="L216:L225" si="246">J216+K216</f>
        <v>640</v>
      </c>
      <c r="M216" s="230"/>
      <c r="N216" s="45"/>
      <c r="O216" s="91">
        <f t="shared" ref="O216:O225" si="247">M216+N216</f>
        <v>0</v>
      </c>
      <c r="P216" s="647" t="s">
        <v>554</v>
      </c>
      <c r="Q216" s="297"/>
    </row>
    <row r="217" spans="1:17" ht="144" x14ac:dyDescent="0.25">
      <c r="A217" s="30">
        <v>5232</v>
      </c>
      <c r="B217" s="43" t="s">
        <v>211</v>
      </c>
      <c r="C217" s="190">
        <f t="shared" si="188"/>
        <v>11935</v>
      </c>
      <c r="D217" s="264"/>
      <c r="E217" s="705"/>
      <c r="F217" s="899">
        <f t="shared" si="244"/>
        <v>0</v>
      </c>
      <c r="G217" s="230"/>
      <c r="H217" s="705"/>
      <c r="I217" s="899">
        <f t="shared" si="245"/>
        <v>0</v>
      </c>
      <c r="J217" s="264">
        <v>9285</v>
      </c>
      <c r="K217" s="648">
        <v>2650</v>
      </c>
      <c r="L217" s="95">
        <f t="shared" si="246"/>
        <v>11935</v>
      </c>
      <c r="M217" s="230"/>
      <c r="N217" s="45"/>
      <c r="O217" s="91">
        <f t="shared" si="247"/>
        <v>0</v>
      </c>
      <c r="P217" s="647" t="s">
        <v>555</v>
      </c>
      <c r="Q217" s="297"/>
    </row>
    <row r="218" spans="1:17" hidden="1" x14ac:dyDescent="0.25">
      <c r="A218" s="30">
        <v>5233</v>
      </c>
      <c r="B218" s="43" t="s">
        <v>212</v>
      </c>
      <c r="C218" s="190">
        <f t="shared" si="188"/>
        <v>0</v>
      </c>
      <c r="D218" s="264"/>
      <c r="E218" s="45"/>
      <c r="F218" s="95">
        <f t="shared" si="244"/>
        <v>0</v>
      </c>
      <c r="G218" s="230"/>
      <c r="H218" s="45"/>
      <c r="I218" s="91">
        <f t="shared" si="245"/>
        <v>0</v>
      </c>
      <c r="J218" s="264"/>
      <c r="K218" s="45"/>
      <c r="L218" s="95">
        <f t="shared" si="246"/>
        <v>0</v>
      </c>
      <c r="M218" s="230"/>
      <c r="N218" s="45"/>
      <c r="O218" s="91">
        <f t="shared" si="247"/>
        <v>0</v>
      </c>
      <c r="P218" s="291"/>
      <c r="Q218" s="297"/>
    </row>
    <row r="219" spans="1:17" ht="24" hidden="1" x14ac:dyDescent="0.25">
      <c r="A219" s="30">
        <v>5234</v>
      </c>
      <c r="B219" s="43" t="s">
        <v>213</v>
      </c>
      <c r="C219" s="190">
        <f t="shared" si="188"/>
        <v>0</v>
      </c>
      <c r="D219" s="264"/>
      <c r="E219" s="45"/>
      <c r="F219" s="95">
        <f t="shared" si="244"/>
        <v>0</v>
      </c>
      <c r="G219" s="230"/>
      <c r="H219" s="45"/>
      <c r="I219" s="91">
        <f t="shared" si="245"/>
        <v>0</v>
      </c>
      <c r="J219" s="264"/>
      <c r="K219" s="45"/>
      <c r="L219" s="95">
        <f t="shared" si="246"/>
        <v>0</v>
      </c>
      <c r="M219" s="230"/>
      <c r="N219" s="45"/>
      <c r="O219" s="91">
        <f t="shared" si="247"/>
        <v>0</v>
      </c>
      <c r="P219" s="291"/>
      <c r="Q219" s="297"/>
    </row>
    <row r="220" spans="1:17" ht="14.25" hidden="1" customHeight="1" x14ac:dyDescent="0.25">
      <c r="A220" s="30">
        <v>5236</v>
      </c>
      <c r="B220" s="43" t="s">
        <v>214</v>
      </c>
      <c r="C220" s="190">
        <f t="shared" si="188"/>
        <v>0</v>
      </c>
      <c r="D220" s="264"/>
      <c r="E220" s="45"/>
      <c r="F220" s="95">
        <f t="shared" si="244"/>
        <v>0</v>
      </c>
      <c r="G220" s="230"/>
      <c r="H220" s="45"/>
      <c r="I220" s="91">
        <f t="shared" si="245"/>
        <v>0</v>
      </c>
      <c r="J220" s="264"/>
      <c r="K220" s="45"/>
      <c r="L220" s="95">
        <f t="shared" si="246"/>
        <v>0</v>
      </c>
      <c r="M220" s="230"/>
      <c r="N220" s="45"/>
      <c r="O220" s="91">
        <f t="shared" si="247"/>
        <v>0</v>
      </c>
      <c r="P220" s="291"/>
      <c r="Q220" s="297"/>
    </row>
    <row r="221" spans="1:17" ht="14.25" hidden="1" customHeight="1" x14ac:dyDescent="0.25">
      <c r="A221" s="30">
        <v>5237</v>
      </c>
      <c r="B221" s="43" t="s">
        <v>215</v>
      </c>
      <c r="C221" s="190">
        <f t="shared" si="188"/>
        <v>0</v>
      </c>
      <c r="D221" s="264"/>
      <c r="E221" s="45"/>
      <c r="F221" s="95">
        <f t="shared" si="244"/>
        <v>0</v>
      </c>
      <c r="G221" s="230"/>
      <c r="H221" s="45"/>
      <c r="I221" s="91">
        <f t="shared" si="245"/>
        <v>0</v>
      </c>
      <c r="J221" s="264"/>
      <c r="K221" s="45"/>
      <c r="L221" s="95">
        <f t="shared" si="246"/>
        <v>0</v>
      </c>
      <c r="M221" s="230"/>
      <c r="N221" s="45"/>
      <c r="O221" s="91">
        <f t="shared" si="247"/>
        <v>0</v>
      </c>
      <c r="P221" s="291"/>
      <c r="Q221" s="297"/>
    </row>
    <row r="222" spans="1:17" ht="24" x14ac:dyDescent="0.2">
      <c r="A222" s="30">
        <v>5238</v>
      </c>
      <c r="B222" s="43" t="s">
        <v>216</v>
      </c>
      <c r="C222" s="190">
        <f t="shared" si="188"/>
        <v>365</v>
      </c>
      <c r="D222" s="264"/>
      <c r="E222" s="705"/>
      <c r="F222" s="899">
        <f t="shared" si="244"/>
        <v>0</v>
      </c>
      <c r="G222" s="230"/>
      <c r="H222" s="705"/>
      <c r="I222" s="899">
        <f t="shared" si="245"/>
        <v>0</v>
      </c>
      <c r="J222" s="264">
        <v>365</v>
      </c>
      <c r="K222" s="45"/>
      <c r="L222" s="95">
        <f t="shared" si="246"/>
        <v>365</v>
      </c>
      <c r="M222" s="230"/>
      <c r="N222" s="45"/>
      <c r="O222" s="91">
        <f t="shared" si="247"/>
        <v>0</v>
      </c>
      <c r="P222" s="692"/>
      <c r="Q222" s="297"/>
    </row>
    <row r="223" spans="1:17" ht="24" hidden="1" x14ac:dyDescent="0.25">
      <c r="A223" s="30">
        <v>5239</v>
      </c>
      <c r="B223" s="43" t="s">
        <v>217</v>
      </c>
      <c r="C223" s="190">
        <f t="shared" si="188"/>
        <v>0</v>
      </c>
      <c r="D223" s="264"/>
      <c r="E223" s="45"/>
      <c r="F223" s="95">
        <f t="shared" si="244"/>
        <v>0</v>
      </c>
      <c r="G223" s="230"/>
      <c r="H223" s="45"/>
      <c r="I223" s="91">
        <f t="shared" si="245"/>
        <v>0</v>
      </c>
      <c r="J223" s="264"/>
      <c r="K223" s="45"/>
      <c r="L223" s="95">
        <f t="shared" si="246"/>
        <v>0</v>
      </c>
      <c r="M223" s="230"/>
      <c r="N223" s="45"/>
      <c r="O223" s="91">
        <f t="shared" si="247"/>
        <v>0</v>
      </c>
      <c r="P223" s="291"/>
      <c r="Q223" s="297"/>
    </row>
    <row r="224" spans="1:17" ht="24" hidden="1" x14ac:dyDescent="0.25">
      <c r="A224" s="75">
        <v>5240</v>
      </c>
      <c r="B224" s="43" t="s">
        <v>218</v>
      </c>
      <c r="C224" s="190">
        <f t="shared" si="188"/>
        <v>0</v>
      </c>
      <c r="D224" s="264"/>
      <c r="E224" s="45"/>
      <c r="F224" s="95">
        <f t="shared" si="244"/>
        <v>0</v>
      </c>
      <c r="G224" s="230"/>
      <c r="H224" s="45"/>
      <c r="I224" s="91">
        <f t="shared" si="245"/>
        <v>0</v>
      </c>
      <c r="J224" s="264"/>
      <c r="K224" s="45"/>
      <c r="L224" s="95">
        <f t="shared" si="246"/>
        <v>0</v>
      </c>
      <c r="M224" s="230"/>
      <c r="N224" s="45"/>
      <c r="O224" s="91">
        <f t="shared" si="247"/>
        <v>0</v>
      </c>
      <c r="P224" s="333"/>
      <c r="Q224" s="297"/>
    </row>
    <row r="225" spans="1:17" hidden="1" x14ac:dyDescent="0.25">
      <c r="A225" s="75">
        <v>5250</v>
      </c>
      <c r="B225" s="43" t="s">
        <v>219</v>
      </c>
      <c r="C225" s="190">
        <f t="shared" si="188"/>
        <v>0</v>
      </c>
      <c r="D225" s="264"/>
      <c r="E225" s="45"/>
      <c r="F225" s="95">
        <f t="shared" si="244"/>
        <v>0</v>
      </c>
      <c r="G225" s="230"/>
      <c r="H225" s="45"/>
      <c r="I225" s="91">
        <f t="shared" si="245"/>
        <v>0</v>
      </c>
      <c r="J225" s="264"/>
      <c r="K225" s="45"/>
      <c r="L225" s="95">
        <f t="shared" si="246"/>
        <v>0</v>
      </c>
      <c r="M225" s="230"/>
      <c r="N225" s="45"/>
      <c r="O225" s="91">
        <f t="shared" si="247"/>
        <v>0</v>
      </c>
      <c r="P225" s="291"/>
      <c r="Q225" s="297"/>
    </row>
    <row r="226" spans="1:17" x14ac:dyDescent="0.25">
      <c r="A226" s="75">
        <v>5260</v>
      </c>
      <c r="B226" s="43" t="s">
        <v>220</v>
      </c>
      <c r="C226" s="190">
        <f t="shared" si="188"/>
        <v>120</v>
      </c>
      <c r="D226" s="132">
        <f>SUM(D227)</f>
        <v>0</v>
      </c>
      <c r="E226" s="91">
        <f t="shared" ref="E226" si="248">SUM(E227)</f>
        <v>0</v>
      </c>
      <c r="F226" s="899">
        <f>SUM(F227)</f>
        <v>0</v>
      </c>
      <c r="G226" s="231">
        <f t="shared" ref="G226:I226" si="249">SUM(G227)</f>
        <v>0</v>
      </c>
      <c r="H226" s="91">
        <f t="shared" si="249"/>
        <v>0</v>
      </c>
      <c r="I226" s="899">
        <f t="shared" si="249"/>
        <v>0</v>
      </c>
      <c r="J226" s="132">
        <f>SUM(J227)</f>
        <v>120</v>
      </c>
      <c r="K226" s="76">
        <f t="shared" ref="K226:N226" si="250">SUM(K227)</f>
        <v>0</v>
      </c>
      <c r="L226" s="95">
        <f t="shared" si="250"/>
        <v>120</v>
      </c>
      <c r="M226" s="231">
        <f t="shared" si="250"/>
        <v>0</v>
      </c>
      <c r="N226" s="76">
        <f t="shared" si="250"/>
        <v>0</v>
      </c>
      <c r="O226" s="91">
        <f>SUM(O227)</f>
        <v>0</v>
      </c>
      <c r="P226" s="291"/>
      <c r="Q226" s="297"/>
    </row>
    <row r="227" spans="1:17" ht="24" x14ac:dyDescent="0.25">
      <c r="A227" s="30">
        <v>5269</v>
      </c>
      <c r="B227" s="43" t="s">
        <v>221</v>
      </c>
      <c r="C227" s="190">
        <f t="shared" si="188"/>
        <v>120</v>
      </c>
      <c r="D227" s="264"/>
      <c r="E227" s="705"/>
      <c r="F227" s="899">
        <f t="shared" ref="F227:F228" si="251">D227+E227</f>
        <v>0</v>
      </c>
      <c r="G227" s="230"/>
      <c r="H227" s="705"/>
      <c r="I227" s="899">
        <f t="shared" ref="I227:I228" si="252">G227+H227</f>
        <v>0</v>
      </c>
      <c r="J227" s="264">
        <v>120</v>
      </c>
      <c r="K227" s="45"/>
      <c r="L227" s="95">
        <f t="shared" ref="L227:L228" si="253">J227+K227</f>
        <v>120</v>
      </c>
      <c r="M227" s="230"/>
      <c r="N227" s="45"/>
      <c r="O227" s="91">
        <f t="shared" ref="O227:O228" si="254">M227+N227</f>
        <v>0</v>
      </c>
      <c r="P227" s="291"/>
      <c r="Q227" s="297"/>
    </row>
    <row r="228" spans="1:17" ht="24" hidden="1" x14ac:dyDescent="0.25">
      <c r="A228" s="73">
        <v>5270</v>
      </c>
      <c r="B228" s="58" t="s">
        <v>222</v>
      </c>
      <c r="C228" s="195">
        <f t="shared" si="188"/>
        <v>0</v>
      </c>
      <c r="D228" s="261"/>
      <c r="E228" s="77"/>
      <c r="F228" s="174">
        <f t="shared" si="251"/>
        <v>0</v>
      </c>
      <c r="G228" s="232"/>
      <c r="H228" s="77"/>
      <c r="I228" s="154">
        <f t="shared" si="252"/>
        <v>0</v>
      </c>
      <c r="J228" s="261"/>
      <c r="K228" s="77"/>
      <c r="L228" s="174">
        <f t="shared" si="253"/>
        <v>0</v>
      </c>
      <c r="M228" s="232"/>
      <c r="N228" s="77"/>
      <c r="O228" s="154">
        <f t="shared" si="254"/>
        <v>0</v>
      </c>
      <c r="P228" s="292"/>
      <c r="Q228" s="297"/>
    </row>
    <row r="229" spans="1:17" hidden="1" x14ac:dyDescent="0.25">
      <c r="A229" s="70">
        <v>6000</v>
      </c>
      <c r="B229" s="70" t="s">
        <v>223</v>
      </c>
      <c r="C229" s="200">
        <f t="shared" si="188"/>
        <v>0</v>
      </c>
      <c r="D229" s="137">
        <f>D230+D250+D258</f>
        <v>0</v>
      </c>
      <c r="E229" s="71">
        <f t="shared" ref="E229" si="255">E230+E250+E258</f>
        <v>0</v>
      </c>
      <c r="F229" s="172">
        <f>F230+F250+F258</f>
        <v>0</v>
      </c>
      <c r="G229" s="227">
        <f t="shared" ref="G229:I229" si="256">G230+G250+G258</f>
        <v>0</v>
      </c>
      <c r="H229" s="71">
        <f t="shared" si="256"/>
        <v>0</v>
      </c>
      <c r="I229" s="125">
        <f t="shared" si="256"/>
        <v>0</v>
      </c>
      <c r="J229" s="137">
        <f>J230+J250+J258</f>
        <v>0</v>
      </c>
      <c r="K229" s="71">
        <f t="shared" ref="K229:N229" si="257">K230+K250+K258</f>
        <v>0</v>
      </c>
      <c r="L229" s="172">
        <f t="shared" si="257"/>
        <v>0</v>
      </c>
      <c r="M229" s="227">
        <f t="shared" si="257"/>
        <v>0</v>
      </c>
      <c r="N229" s="71">
        <f t="shared" si="257"/>
        <v>0</v>
      </c>
      <c r="O229" s="125">
        <f>O230+O250+O258</f>
        <v>0</v>
      </c>
      <c r="P229" s="313"/>
      <c r="Q229" s="297"/>
    </row>
    <row r="230" spans="1:17" ht="14.25" hidden="1" customHeight="1" x14ac:dyDescent="0.25">
      <c r="A230" s="51">
        <v>6200</v>
      </c>
      <c r="B230" s="82" t="s">
        <v>224</v>
      </c>
      <c r="C230" s="202">
        <f t="shared" si="188"/>
        <v>0</v>
      </c>
      <c r="D230" s="138">
        <f>SUM(D231,D232,D234,D237,D243,D244,D245)</f>
        <v>0</v>
      </c>
      <c r="E230" s="85">
        <f t="shared" ref="E230" si="258">SUM(E231,E232,E234,E237,E243,E244,E245)</f>
        <v>0</v>
      </c>
      <c r="F230" s="173">
        <f>SUM(F231,F232,F234,F237,F243,F244,F245)</f>
        <v>0</v>
      </c>
      <c r="G230" s="236">
        <f t="shared" ref="G230:I230" si="259">SUM(G231,G232,G234,G237,G243,G244,G245)</f>
        <v>0</v>
      </c>
      <c r="H230" s="85">
        <f t="shared" si="259"/>
        <v>0</v>
      </c>
      <c r="I230" s="124">
        <f t="shared" si="259"/>
        <v>0</v>
      </c>
      <c r="J230" s="138">
        <f>SUM(J231,J232,J234,J237,J243,J244,J245)</f>
        <v>0</v>
      </c>
      <c r="K230" s="85">
        <f t="shared" ref="K230:N230" si="260">SUM(K231,K232,K234,K237,K243,K244,K245)</f>
        <v>0</v>
      </c>
      <c r="L230" s="173">
        <f t="shared" si="260"/>
        <v>0</v>
      </c>
      <c r="M230" s="236">
        <f t="shared" si="260"/>
        <v>0</v>
      </c>
      <c r="N230" s="85">
        <f t="shared" si="260"/>
        <v>0</v>
      </c>
      <c r="O230" s="124">
        <f>SUM(O231,O232,O234,O237,O243,O244,O245)</f>
        <v>0</v>
      </c>
      <c r="P230" s="314"/>
      <c r="Q230" s="297"/>
    </row>
    <row r="231" spans="1:17" ht="24" hidden="1" x14ac:dyDescent="0.25">
      <c r="A231" s="777">
        <v>6220</v>
      </c>
      <c r="B231" s="40" t="s">
        <v>225</v>
      </c>
      <c r="C231" s="189">
        <f t="shared" si="188"/>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188"/>
        <v>0</v>
      </c>
      <c r="D232" s="132">
        <f>SUM(D233)</f>
        <v>0</v>
      </c>
      <c r="E232" s="76">
        <f t="shared" ref="E232:O232" si="261">SUM(E233)</f>
        <v>0</v>
      </c>
      <c r="F232" s="95">
        <f t="shared" si="261"/>
        <v>0</v>
      </c>
      <c r="G232" s="231">
        <f t="shared" si="261"/>
        <v>0</v>
      </c>
      <c r="H232" s="76">
        <f t="shared" si="261"/>
        <v>0</v>
      </c>
      <c r="I232" s="91">
        <f t="shared" si="261"/>
        <v>0</v>
      </c>
      <c r="J232" s="132">
        <f t="shared" si="261"/>
        <v>0</v>
      </c>
      <c r="K232" s="76">
        <f t="shared" si="261"/>
        <v>0</v>
      </c>
      <c r="L232" s="95">
        <f t="shared" si="261"/>
        <v>0</v>
      </c>
      <c r="M232" s="231">
        <f t="shared" si="261"/>
        <v>0</v>
      </c>
      <c r="N232" s="76">
        <f t="shared" si="261"/>
        <v>0</v>
      </c>
      <c r="O232" s="91">
        <f t="shared" si="261"/>
        <v>0</v>
      </c>
      <c r="P232" s="291"/>
      <c r="Q232" s="297"/>
    </row>
    <row r="233" spans="1:17" ht="24" hidden="1" x14ac:dyDescent="0.25">
      <c r="A233" s="30">
        <v>6239</v>
      </c>
      <c r="B233" s="40" t="s">
        <v>227</v>
      </c>
      <c r="C233" s="190">
        <f t="shared" si="188"/>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188"/>
        <v>0</v>
      </c>
      <c r="D234" s="132">
        <f>SUM(D235:D236)</f>
        <v>0</v>
      </c>
      <c r="E234" s="76">
        <f t="shared" ref="E234" si="262">SUM(E235:E236)</f>
        <v>0</v>
      </c>
      <c r="F234" s="95">
        <f>SUM(F235:F236)</f>
        <v>0</v>
      </c>
      <c r="G234" s="231">
        <f t="shared" ref="G234:I234" si="263">SUM(G235:G236)</f>
        <v>0</v>
      </c>
      <c r="H234" s="76">
        <f t="shared" si="263"/>
        <v>0</v>
      </c>
      <c r="I234" s="91">
        <f t="shared" si="263"/>
        <v>0</v>
      </c>
      <c r="J234" s="132">
        <f>SUM(J235:J236)</f>
        <v>0</v>
      </c>
      <c r="K234" s="76">
        <f t="shared" ref="K234:N234" si="264">SUM(K235:K236)</f>
        <v>0</v>
      </c>
      <c r="L234" s="95">
        <f t="shared" si="264"/>
        <v>0</v>
      </c>
      <c r="M234" s="231">
        <f t="shared" si="264"/>
        <v>0</v>
      </c>
      <c r="N234" s="76">
        <f t="shared" si="264"/>
        <v>0</v>
      </c>
      <c r="O234" s="91">
        <f>SUM(O235:O236)</f>
        <v>0</v>
      </c>
      <c r="P234" s="291"/>
      <c r="Q234" s="297"/>
    </row>
    <row r="235" spans="1:17" hidden="1" x14ac:dyDescent="0.25">
      <c r="A235" s="30">
        <v>6241</v>
      </c>
      <c r="B235" s="43" t="s">
        <v>229</v>
      </c>
      <c r="C235" s="190">
        <f t="shared" si="188"/>
        <v>0</v>
      </c>
      <c r="D235" s="264"/>
      <c r="E235" s="45"/>
      <c r="F235" s="95">
        <f t="shared" ref="F235:F236" si="265">D235+E235</f>
        <v>0</v>
      </c>
      <c r="G235" s="230"/>
      <c r="H235" s="45"/>
      <c r="I235" s="91">
        <f t="shared" ref="I235:I236" si="266">G235+H235</f>
        <v>0</v>
      </c>
      <c r="J235" s="264"/>
      <c r="K235" s="45"/>
      <c r="L235" s="95">
        <f t="shared" ref="L235:L236" si="267">J235+K235</f>
        <v>0</v>
      </c>
      <c r="M235" s="230"/>
      <c r="N235" s="45"/>
      <c r="O235" s="91">
        <f t="shared" ref="O235:O236" si="268">M235+N235</f>
        <v>0</v>
      </c>
      <c r="P235" s="291"/>
      <c r="Q235" s="297"/>
    </row>
    <row r="236" spans="1:17" hidden="1" x14ac:dyDescent="0.25">
      <c r="A236" s="30">
        <v>6242</v>
      </c>
      <c r="B236" s="43" t="s">
        <v>230</v>
      </c>
      <c r="C236" s="190">
        <f t="shared" si="188"/>
        <v>0</v>
      </c>
      <c r="D236" s="264"/>
      <c r="E236" s="45"/>
      <c r="F236" s="95">
        <f t="shared" si="265"/>
        <v>0</v>
      </c>
      <c r="G236" s="230"/>
      <c r="H236" s="45"/>
      <c r="I236" s="91">
        <f t="shared" si="266"/>
        <v>0</v>
      </c>
      <c r="J236" s="264"/>
      <c r="K236" s="45"/>
      <c r="L236" s="95">
        <f t="shared" si="267"/>
        <v>0</v>
      </c>
      <c r="M236" s="230"/>
      <c r="N236" s="45"/>
      <c r="O236" s="91">
        <f t="shared" si="268"/>
        <v>0</v>
      </c>
      <c r="P236" s="291"/>
      <c r="Q236" s="297"/>
    </row>
    <row r="237" spans="1:17" ht="25.5" hidden="1" customHeight="1" x14ac:dyDescent="0.25">
      <c r="A237" s="75">
        <v>6250</v>
      </c>
      <c r="B237" s="43" t="s">
        <v>231</v>
      </c>
      <c r="C237" s="190">
        <f t="shared" si="188"/>
        <v>0</v>
      </c>
      <c r="D237" s="132">
        <f>SUM(D238:D242)</f>
        <v>0</v>
      </c>
      <c r="E237" s="76">
        <f t="shared" ref="E237" si="269">SUM(E238:E242)</f>
        <v>0</v>
      </c>
      <c r="F237" s="95">
        <f>SUM(F238:F242)</f>
        <v>0</v>
      </c>
      <c r="G237" s="231">
        <f t="shared" ref="G237:I237" si="270">SUM(G238:G242)</f>
        <v>0</v>
      </c>
      <c r="H237" s="76">
        <f t="shared" si="270"/>
        <v>0</v>
      </c>
      <c r="I237" s="91">
        <f t="shared" si="270"/>
        <v>0</v>
      </c>
      <c r="J237" s="132">
        <f>SUM(J238:J242)</f>
        <v>0</v>
      </c>
      <c r="K237" s="76">
        <f t="shared" ref="K237:N237" si="271">SUM(K238:K242)</f>
        <v>0</v>
      </c>
      <c r="L237" s="95">
        <f t="shared" si="271"/>
        <v>0</v>
      </c>
      <c r="M237" s="231">
        <f t="shared" si="271"/>
        <v>0</v>
      </c>
      <c r="N237" s="76">
        <f t="shared" si="271"/>
        <v>0</v>
      </c>
      <c r="O237" s="91">
        <f>SUM(O238:O242)</f>
        <v>0</v>
      </c>
      <c r="P237" s="291"/>
      <c r="Q237" s="297"/>
    </row>
    <row r="238" spans="1:17" ht="14.25" hidden="1" customHeight="1" x14ac:dyDescent="0.25">
      <c r="A238" s="30">
        <v>6252</v>
      </c>
      <c r="B238" s="43" t="s">
        <v>232</v>
      </c>
      <c r="C238" s="190">
        <f t="shared" si="188"/>
        <v>0</v>
      </c>
      <c r="D238" s="264"/>
      <c r="E238" s="45"/>
      <c r="F238" s="95">
        <f t="shared" ref="F238:F244" si="272">D238+E238</f>
        <v>0</v>
      </c>
      <c r="G238" s="230"/>
      <c r="H238" s="45"/>
      <c r="I238" s="91">
        <f t="shared" ref="I238:I244" si="273">G238+H238</f>
        <v>0</v>
      </c>
      <c r="J238" s="264"/>
      <c r="K238" s="45"/>
      <c r="L238" s="95">
        <f t="shared" ref="L238:L244" si="274">J238+K238</f>
        <v>0</v>
      </c>
      <c r="M238" s="230"/>
      <c r="N238" s="45"/>
      <c r="O238" s="91">
        <f t="shared" ref="O238:O244" si="275">M238+N238</f>
        <v>0</v>
      </c>
      <c r="P238" s="291"/>
      <c r="Q238" s="297"/>
    </row>
    <row r="239" spans="1:17" ht="14.25" hidden="1" customHeight="1" x14ac:dyDescent="0.25">
      <c r="A239" s="30">
        <v>6253</v>
      </c>
      <c r="B239" s="43" t="s">
        <v>233</v>
      </c>
      <c r="C239" s="190">
        <f t="shared" si="188"/>
        <v>0</v>
      </c>
      <c r="D239" s="264"/>
      <c r="E239" s="45"/>
      <c r="F239" s="95">
        <f t="shared" si="272"/>
        <v>0</v>
      </c>
      <c r="G239" s="230"/>
      <c r="H239" s="45"/>
      <c r="I239" s="91">
        <f t="shared" si="273"/>
        <v>0</v>
      </c>
      <c r="J239" s="264"/>
      <c r="K239" s="45"/>
      <c r="L239" s="95">
        <f t="shared" si="274"/>
        <v>0</v>
      </c>
      <c r="M239" s="230"/>
      <c r="N239" s="45"/>
      <c r="O239" s="91">
        <f t="shared" si="275"/>
        <v>0</v>
      </c>
      <c r="P239" s="291"/>
      <c r="Q239" s="297"/>
    </row>
    <row r="240" spans="1:17" ht="24" hidden="1" x14ac:dyDescent="0.25">
      <c r="A240" s="30">
        <v>6254</v>
      </c>
      <c r="B240" s="43" t="s">
        <v>234</v>
      </c>
      <c r="C240" s="190">
        <f t="shared" si="188"/>
        <v>0</v>
      </c>
      <c r="D240" s="264"/>
      <c r="E240" s="45"/>
      <c r="F240" s="95">
        <f t="shared" si="272"/>
        <v>0</v>
      </c>
      <c r="G240" s="230"/>
      <c r="H240" s="45"/>
      <c r="I240" s="91">
        <f t="shared" si="273"/>
        <v>0</v>
      </c>
      <c r="J240" s="264"/>
      <c r="K240" s="45"/>
      <c r="L240" s="95">
        <f t="shared" si="274"/>
        <v>0</v>
      </c>
      <c r="M240" s="230"/>
      <c r="N240" s="45"/>
      <c r="O240" s="91">
        <f t="shared" si="275"/>
        <v>0</v>
      </c>
      <c r="P240" s="291"/>
      <c r="Q240" s="297"/>
    </row>
    <row r="241" spans="1:17" ht="24" hidden="1" x14ac:dyDescent="0.25">
      <c r="A241" s="30">
        <v>6255</v>
      </c>
      <c r="B241" s="43" t="s">
        <v>235</v>
      </c>
      <c r="C241" s="190">
        <f t="shared" ref="C241:C295" si="276">SUM(F241,I241,L241,O241)</f>
        <v>0</v>
      </c>
      <c r="D241" s="264"/>
      <c r="E241" s="45"/>
      <c r="F241" s="95">
        <f t="shared" si="272"/>
        <v>0</v>
      </c>
      <c r="G241" s="230"/>
      <c r="H241" s="45"/>
      <c r="I241" s="91">
        <f t="shared" si="273"/>
        <v>0</v>
      </c>
      <c r="J241" s="264"/>
      <c r="K241" s="45"/>
      <c r="L241" s="95">
        <f t="shared" si="274"/>
        <v>0</v>
      </c>
      <c r="M241" s="230"/>
      <c r="N241" s="45"/>
      <c r="O241" s="91">
        <f t="shared" si="275"/>
        <v>0</v>
      </c>
      <c r="P241" s="291"/>
      <c r="Q241" s="297"/>
    </row>
    <row r="242" spans="1:17" hidden="1" x14ac:dyDescent="0.25">
      <c r="A242" s="30">
        <v>6259</v>
      </c>
      <c r="B242" s="43" t="s">
        <v>236</v>
      </c>
      <c r="C242" s="190">
        <f t="shared" si="276"/>
        <v>0</v>
      </c>
      <c r="D242" s="264"/>
      <c r="E242" s="45"/>
      <c r="F242" s="95">
        <f t="shared" si="272"/>
        <v>0</v>
      </c>
      <c r="G242" s="230"/>
      <c r="H242" s="45"/>
      <c r="I242" s="91">
        <f t="shared" si="273"/>
        <v>0</v>
      </c>
      <c r="J242" s="264"/>
      <c r="K242" s="45"/>
      <c r="L242" s="95">
        <f t="shared" si="274"/>
        <v>0</v>
      </c>
      <c r="M242" s="230"/>
      <c r="N242" s="45"/>
      <c r="O242" s="91">
        <f t="shared" si="275"/>
        <v>0</v>
      </c>
      <c r="P242" s="291"/>
      <c r="Q242" s="297"/>
    </row>
    <row r="243" spans="1:17" ht="24" hidden="1" x14ac:dyDescent="0.25">
      <c r="A243" s="75">
        <v>6260</v>
      </c>
      <c r="B243" s="43" t="s">
        <v>237</v>
      </c>
      <c r="C243" s="190">
        <f t="shared" si="276"/>
        <v>0</v>
      </c>
      <c r="D243" s="264"/>
      <c r="E243" s="45"/>
      <c r="F243" s="95">
        <f t="shared" si="272"/>
        <v>0</v>
      </c>
      <c r="G243" s="230"/>
      <c r="H243" s="45"/>
      <c r="I243" s="91">
        <f t="shared" si="273"/>
        <v>0</v>
      </c>
      <c r="J243" s="264"/>
      <c r="K243" s="45"/>
      <c r="L243" s="95">
        <f t="shared" si="274"/>
        <v>0</v>
      </c>
      <c r="M243" s="230"/>
      <c r="N243" s="45"/>
      <c r="O243" s="91">
        <f t="shared" si="275"/>
        <v>0</v>
      </c>
      <c r="P243" s="291"/>
      <c r="Q243" s="297"/>
    </row>
    <row r="244" spans="1:17" hidden="1" x14ac:dyDescent="0.25">
      <c r="A244" s="75">
        <v>6270</v>
      </c>
      <c r="B244" s="43" t="s">
        <v>238</v>
      </c>
      <c r="C244" s="190">
        <f t="shared" si="276"/>
        <v>0</v>
      </c>
      <c r="D244" s="264"/>
      <c r="E244" s="45"/>
      <c r="F244" s="95">
        <f t="shared" si="272"/>
        <v>0</v>
      </c>
      <c r="G244" s="230"/>
      <c r="H244" s="45"/>
      <c r="I244" s="91">
        <f t="shared" si="273"/>
        <v>0</v>
      </c>
      <c r="J244" s="264"/>
      <c r="K244" s="45"/>
      <c r="L244" s="95">
        <f t="shared" si="274"/>
        <v>0</v>
      </c>
      <c r="M244" s="230"/>
      <c r="N244" s="45"/>
      <c r="O244" s="91">
        <f t="shared" si="275"/>
        <v>0</v>
      </c>
      <c r="P244" s="291"/>
      <c r="Q244" s="297"/>
    </row>
    <row r="245" spans="1:17" ht="24" hidden="1" x14ac:dyDescent="0.25">
      <c r="A245" s="777">
        <v>6290</v>
      </c>
      <c r="B245" s="40" t="s">
        <v>239</v>
      </c>
      <c r="C245" s="201">
        <f t="shared" si="276"/>
        <v>0</v>
      </c>
      <c r="D245" s="131">
        <f>SUM(D246:D249)</f>
        <v>0</v>
      </c>
      <c r="E245" s="79">
        <f t="shared" ref="E245" si="277">SUM(E246:E249)</f>
        <v>0</v>
      </c>
      <c r="F245" s="176">
        <f>SUM(F246:F249)</f>
        <v>0</v>
      </c>
      <c r="G245" s="233">
        <f t="shared" ref="G245:O245" si="278">SUM(G246:G249)</f>
        <v>0</v>
      </c>
      <c r="H245" s="79">
        <f t="shared" si="278"/>
        <v>0</v>
      </c>
      <c r="I245" s="90">
        <f t="shared" si="278"/>
        <v>0</v>
      </c>
      <c r="J245" s="131">
        <f t="shared" si="278"/>
        <v>0</v>
      </c>
      <c r="K245" s="79">
        <f t="shared" si="278"/>
        <v>0</v>
      </c>
      <c r="L245" s="176">
        <f t="shared" si="278"/>
        <v>0</v>
      </c>
      <c r="M245" s="233">
        <f t="shared" si="278"/>
        <v>0</v>
      </c>
      <c r="N245" s="79">
        <f t="shared" si="278"/>
        <v>0</v>
      </c>
      <c r="O245" s="90">
        <f t="shared" si="278"/>
        <v>0</v>
      </c>
      <c r="P245" s="294"/>
      <c r="Q245" s="297"/>
    </row>
    <row r="246" spans="1:17" hidden="1" x14ac:dyDescent="0.25">
      <c r="A246" s="30">
        <v>6291</v>
      </c>
      <c r="B246" s="43" t="s">
        <v>240</v>
      </c>
      <c r="C246" s="190">
        <f t="shared" si="276"/>
        <v>0</v>
      </c>
      <c r="D246" s="264"/>
      <c r="E246" s="45"/>
      <c r="F246" s="95">
        <f t="shared" ref="F246:F249" si="279">D246+E246</f>
        <v>0</v>
      </c>
      <c r="G246" s="230"/>
      <c r="H246" s="45"/>
      <c r="I246" s="91">
        <f t="shared" ref="I246:I249" si="280">G246+H246</f>
        <v>0</v>
      </c>
      <c r="J246" s="264"/>
      <c r="K246" s="45"/>
      <c r="L246" s="95">
        <f t="shared" ref="L246:L249" si="281">J246+K246</f>
        <v>0</v>
      </c>
      <c r="M246" s="230"/>
      <c r="N246" s="45"/>
      <c r="O246" s="91">
        <f t="shared" ref="O246:O249" si="282">M246+N246</f>
        <v>0</v>
      </c>
      <c r="P246" s="291"/>
      <c r="Q246" s="297"/>
    </row>
    <row r="247" spans="1:17" hidden="1" x14ac:dyDescent="0.25">
      <c r="A247" s="30">
        <v>6292</v>
      </c>
      <c r="B247" s="43" t="s">
        <v>241</v>
      </c>
      <c r="C247" s="190">
        <f t="shared" si="276"/>
        <v>0</v>
      </c>
      <c r="D247" s="264"/>
      <c r="E247" s="45"/>
      <c r="F247" s="95">
        <f t="shared" si="279"/>
        <v>0</v>
      </c>
      <c r="G247" s="230"/>
      <c r="H247" s="45"/>
      <c r="I247" s="91">
        <f t="shared" si="280"/>
        <v>0</v>
      </c>
      <c r="J247" s="264"/>
      <c r="K247" s="45"/>
      <c r="L247" s="95">
        <f t="shared" si="281"/>
        <v>0</v>
      </c>
      <c r="M247" s="230"/>
      <c r="N247" s="45"/>
      <c r="O247" s="91">
        <f t="shared" si="282"/>
        <v>0</v>
      </c>
      <c r="P247" s="291"/>
      <c r="Q247" s="297"/>
    </row>
    <row r="248" spans="1:17" ht="72" hidden="1" x14ac:dyDescent="0.25">
      <c r="A248" s="30">
        <v>6296</v>
      </c>
      <c r="B248" s="43" t="s">
        <v>242</v>
      </c>
      <c r="C248" s="190">
        <f t="shared" si="276"/>
        <v>0</v>
      </c>
      <c r="D248" s="264"/>
      <c r="E248" s="45"/>
      <c r="F248" s="95">
        <f t="shared" si="279"/>
        <v>0</v>
      </c>
      <c r="G248" s="230"/>
      <c r="H248" s="45"/>
      <c r="I248" s="91">
        <f t="shared" si="280"/>
        <v>0</v>
      </c>
      <c r="J248" s="264"/>
      <c r="K248" s="45"/>
      <c r="L248" s="95">
        <f t="shared" si="281"/>
        <v>0</v>
      </c>
      <c r="M248" s="230"/>
      <c r="N248" s="45"/>
      <c r="O248" s="91">
        <f t="shared" si="282"/>
        <v>0</v>
      </c>
      <c r="P248" s="291"/>
      <c r="Q248" s="297"/>
    </row>
    <row r="249" spans="1:17" ht="39.75" hidden="1" customHeight="1" x14ac:dyDescent="0.25">
      <c r="A249" s="30">
        <v>6299</v>
      </c>
      <c r="B249" s="43" t="s">
        <v>243</v>
      </c>
      <c r="C249" s="190">
        <f t="shared" si="276"/>
        <v>0</v>
      </c>
      <c r="D249" s="264"/>
      <c r="E249" s="45"/>
      <c r="F249" s="95">
        <f t="shared" si="279"/>
        <v>0</v>
      </c>
      <c r="G249" s="230"/>
      <c r="H249" s="45"/>
      <c r="I249" s="91">
        <f t="shared" si="280"/>
        <v>0</v>
      </c>
      <c r="J249" s="264"/>
      <c r="K249" s="45"/>
      <c r="L249" s="95">
        <f t="shared" si="281"/>
        <v>0</v>
      </c>
      <c r="M249" s="230"/>
      <c r="N249" s="45"/>
      <c r="O249" s="91">
        <f t="shared" si="282"/>
        <v>0</v>
      </c>
      <c r="P249" s="291"/>
      <c r="Q249" s="297"/>
    </row>
    <row r="250" spans="1:17" hidden="1" x14ac:dyDescent="0.25">
      <c r="A250" s="35">
        <v>6300</v>
      </c>
      <c r="B250" s="72" t="s">
        <v>244</v>
      </c>
      <c r="C250" s="188">
        <f t="shared" si="276"/>
        <v>0</v>
      </c>
      <c r="D250" s="130">
        <f>SUM(D251,D256,D257)</f>
        <v>0</v>
      </c>
      <c r="E250" s="38">
        <f t="shared" ref="E250" si="283">SUM(E251,E256,E257)</f>
        <v>0</v>
      </c>
      <c r="F250" s="175">
        <f>SUM(F251,F256,F257)</f>
        <v>0</v>
      </c>
      <c r="G250" s="228">
        <f t="shared" ref="G250:O250" si="284">SUM(G251,G256,G257)</f>
        <v>0</v>
      </c>
      <c r="H250" s="38">
        <f t="shared" si="284"/>
        <v>0</v>
      </c>
      <c r="I250" s="123">
        <f t="shared" si="284"/>
        <v>0</v>
      </c>
      <c r="J250" s="130">
        <f t="shared" si="284"/>
        <v>0</v>
      </c>
      <c r="K250" s="38">
        <f t="shared" si="284"/>
        <v>0</v>
      </c>
      <c r="L250" s="175">
        <f t="shared" si="284"/>
        <v>0</v>
      </c>
      <c r="M250" s="228">
        <f t="shared" si="284"/>
        <v>0</v>
      </c>
      <c r="N250" s="38">
        <f t="shared" si="284"/>
        <v>0</v>
      </c>
      <c r="O250" s="123">
        <f t="shared" si="284"/>
        <v>0</v>
      </c>
      <c r="P250" s="315"/>
      <c r="Q250" s="297"/>
    </row>
    <row r="251" spans="1:17" ht="24" hidden="1" x14ac:dyDescent="0.25">
      <c r="A251" s="777">
        <v>6320</v>
      </c>
      <c r="B251" s="40" t="s">
        <v>245</v>
      </c>
      <c r="C251" s="201">
        <f t="shared" si="276"/>
        <v>0</v>
      </c>
      <c r="D251" s="131">
        <f>SUM(D252:D255)</f>
        <v>0</v>
      </c>
      <c r="E251" s="79">
        <f t="shared" ref="E251" si="285">SUM(E252:E255)</f>
        <v>0</v>
      </c>
      <c r="F251" s="176">
        <f>SUM(F252:F255)</f>
        <v>0</v>
      </c>
      <c r="G251" s="233">
        <f t="shared" ref="G251:O251" si="286">SUM(G252:G255)</f>
        <v>0</v>
      </c>
      <c r="H251" s="79">
        <f t="shared" si="286"/>
        <v>0</v>
      </c>
      <c r="I251" s="90">
        <f t="shared" si="286"/>
        <v>0</v>
      </c>
      <c r="J251" s="131">
        <f t="shared" si="286"/>
        <v>0</v>
      </c>
      <c r="K251" s="79">
        <f t="shared" si="286"/>
        <v>0</v>
      </c>
      <c r="L251" s="176">
        <f t="shared" si="286"/>
        <v>0</v>
      </c>
      <c r="M251" s="233">
        <f t="shared" si="286"/>
        <v>0</v>
      </c>
      <c r="N251" s="79">
        <f t="shared" si="286"/>
        <v>0</v>
      </c>
      <c r="O251" s="90">
        <f t="shared" si="286"/>
        <v>0</v>
      </c>
      <c r="P251" s="290"/>
      <c r="Q251" s="297"/>
    </row>
    <row r="252" spans="1:17" hidden="1" x14ac:dyDescent="0.25">
      <c r="A252" s="30">
        <v>6322</v>
      </c>
      <c r="B252" s="43" t="s">
        <v>246</v>
      </c>
      <c r="C252" s="190">
        <f t="shared" si="276"/>
        <v>0</v>
      </c>
      <c r="D252" s="264"/>
      <c r="E252" s="45"/>
      <c r="F252" s="95">
        <f t="shared" ref="F252:F257" si="287">D252+E252</f>
        <v>0</v>
      </c>
      <c r="G252" s="230"/>
      <c r="H252" s="45"/>
      <c r="I252" s="91">
        <f t="shared" ref="I252:I257" si="288">G252+H252</f>
        <v>0</v>
      </c>
      <c r="J252" s="264"/>
      <c r="K252" s="45"/>
      <c r="L252" s="95">
        <f t="shared" ref="L252:L257" si="289">J252+K252</f>
        <v>0</v>
      </c>
      <c r="M252" s="230"/>
      <c r="N252" s="45"/>
      <c r="O252" s="91">
        <f t="shared" ref="O252:O257" si="290">M252+N252</f>
        <v>0</v>
      </c>
      <c r="P252" s="291"/>
      <c r="Q252" s="297"/>
    </row>
    <row r="253" spans="1:17" ht="24" hidden="1" x14ac:dyDescent="0.25">
      <c r="A253" s="30">
        <v>6323</v>
      </c>
      <c r="B253" s="43" t="s">
        <v>247</v>
      </c>
      <c r="C253" s="190">
        <f t="shared" si="276"/>
        <v>0</v>
      </c>
      <c r="D253" s="264"/>
      <c r="E253" s="45"/>
      <c r="F253" s="95">
        <f t="shared" si="287"/>
        <v>0</v>
      </c>
      <c r="G253" s="230"/>
      <c r="H253" s="45"/>
      <c r="I253" s="91">
        <f t="shared" si="288"/>
        <v>0</v>
      </c>
      <c r="J253" s="264"/>
      <c r="K253" s="45"/>
      <c r="L253" s="95">
        <f t="shared" si="289"/>
        <v>0</v>
      </c>
      <c r="M253" s="230"/>
      <c r="N253" s="45"/>
      <c r="O253" s="91">
        <f t="shared" si="290"/>
        <v>0</v>
      </c>
      <c r="P253" s="291"/>
      <c r="Q253" s="297"/>
    </row>
    <row r="254" spans="1:17" ht="24" hidden="1" x14ac:dyDescent="0.25">
      <c r="A254" s="30">
        <v>6324</v>
      </c>
      <c r="B254" s="43" t="s">
        <v>301</v>
      </c>
      <c r="C254" s="190">
        <f t="shared" si="276"/>
        <v>0</v>
      </c>
      <c r="D254" s="264"/>
      <c r="E254" s="45"/>
      <c r="F254" s="95">
        <f t="shared" si="287"/>
        <v>0</v>
      </c>
      <c r="G254" s="230"/>
      <c r="H254" s="45"/>
      <c r="I254" s="91">
        <f t="shared" si="288"/>
        <v>0</v>
      </c>
      <c r="J254" s="264"/>
      <c r="K254" s="45"/>
      <c r="L254" s="95">
        <f t="shared" si="289"/>
        <v>0</v>
      </c>
      <c r="M254" s="230"/>
      <c r="N254" s="45"/>
      <c r="O254" s="91">
        <f t="shared" si="290"/>
        <v>0</v>
      </c>
      <c r="P254" s="291"/>
      <c r="Q254" s="297"/>
    </row>
    <row r="255" spans="1:17" hidden="1" x14ac:dyDescent="0.25">
      <c r="A255" s="27">
        <v>6329</v>
      </c>
      <c r="B255" s="40" t="s">
        <v>302</v>
      </c>
      <c r="C255" s="189">
        <f t="shared" si="276"/>
        <v>0</v>
      </c>
      <c r="D255" s="263"/>
      <c r="E255" s="42"/>
      <c r="F255" s="176">
        <f t="shared" si="287"/>
        <v>0</v>
      </c>
      <c r="G255" s="220"/>
      <c r="H255" s="42"/>
      <c r="I255" s="90">
        <f t="shared" si="288"/>
        <v>0</v>
      </c>
      <c r="J255" s="263"/>
      <c r="K255" s="42"/>
      <c r="L255" s="176">
        <f t="shared" si="289"/>
        <v>0</v>
      </c>
      <c r="M255" s="220"/>
      <c r="N255" s="42"/>
      <c r="O255" s="90">
        <f t="shared" si="290"/>
        <v>0</v>
      </c>
      <c r="P255" s="290"/>
      <c r="Q255" s="297"/>
    </row>
    <row r="256" spans="1:17" ht="24" hidden="1" x14ac:dyDescent="0.25">
      <c r="A256" s="92">
        <v>6330</v>
      </c>
      <c r="B256" s="93" t="s">
        <v>248</v>
      </c>
      <c r="C256" s="201">
        <f t="shared" si="276"/>
        <v>0</v>
      </c>
      <c r="D256" s="265"/>
      <c r="E256" s="84"/>
      <c r="F256" s="329">
        <f t="shared" si="287"/>
        <v>0</v>
      </c>
      <c r="G256" s="235"/>
      <c r="H256" s="84"/>
      <c r="I256" s="156">
        <f t="shared" si="288"/>
        <v>0</v>
      </c>
      <c r="J256" s="265"/>
      <c r="K256" s="84"/>
      <c r="L256" s="329">
        <f t="shared" si="289"/>
        <v>0</v>
      </c>
      <c r="M256" s="235"/>
      <c r="N256" s="84"/>
      <c r="O256" s="156">
        <f t="shared" si="290"/>
        <v>0</v>
      </c>
      <c r="P256" s="294"/>
      <c r="Q256" s="297"/>
    </row>
    <row r="257" spans="1:17" hidden="1" x14ac:dyDescent="0.25">
      <c r="A257" s="75">
        <v>6360</v>
      </c>
      <c r="B257" s="43" t="s">
        <v>249</v>
      </c>
      <c r="C257" s="190">
        <f t="shared" si="276"/>
        <v>0</v>
      </c>
      <c r="D257" s="264"/>
      <c r="E257" s="45"/>
      <c r="F257" s="95">
        <f t="shared" si="287"/>
        <v>0</v>
      </c>
      <c r="G257" s="230"/>
      <c r="H257" s="45"/>
      <c r="I257" s="91">
        <f t="shared" si="288"/>
        <v>0</v>
      </c>
      <c r="J257" s="264"/>
      <c r="K257" s="45"/>
      <c r="L257" s="95">
        <f t="shared" si="289"/>
        <v>0</v>
      </c>
      <c r="M257" s="230"/>
      <c r="N257" s="45"/>
      <c r="O257" s="91">
        <f t="shared" si="290"/>
        <v>0</v>
      </c>
      <c r="P257" s="291"/>
      <c r="Q257" s="297"/>
    </row>
    <row r="258" spans="1:17" ht="36" hidden="1" x14ac:dyDescent="0.25">
      <c r="A258" s="35">
        <v>6400</v>
      </c>
      <c r="B258" s="72" t="s">
        <v>250</v>
      </c>
      <c r="C258" s="188">
        <f t="shared" si="276"/>
        <v>0</v>
      </c>
      <c r="D258" s="130">
        <f>SUM(D259,D263)</f>
        <v>0</v>
      </c>
      <c r="E258" s="38">
        <f t="shared" ref="E258" si="291">SUM(E259,E263)</f>
        <v>0</v>
      </c>
      <c r="F258" s="175">
        <f>SUM(F259,F263)</f>
        <v>0</v>
      </c>
      <c r="G258" s="228">
        <f t="shared" ref="G258:O258" si="292">SUM(G259,G263)</f>
        <v>0</v>
      </c>
      <c r="H258" s="38">
        <f t="shared" si="292"/>
        <v>0</v>
      </c>
      <c r="I258" s="123">
        <f t="shared" si="292"/>
        <v>0</v>
      </c>
      <c r="J258" s="130">
        <f t="shared" si="292"/>
        <v>0</v>
      </c>
      <c r="K258" s="38">
        <f t="shared" si="292"/>
        <v>0</v>
      </c>
      <c r="L258" s="175">
        <f t="shared" si="292"/>
        <v>0</v>
      </c>
      <c r="M258" s="228">
        <f t="shared" si="292"/>
        <v>0</v>
      </c>
      <c r="N258" s="38">
        <f t="shared" si="292"/>
        <v>0</v>
      </c>
      <c r="O258" s="123">
        <f t="shared" si="292"/>
        <v>0</v>
      </c>
      <c r="P258" s="315"/>
      <c r="Q258" s="297"/>
    </row>
    <row r="259" spans="1:17" ht="24" hidden="1" x14ac:dyDescent="0.25">
      <c r="A259" s="777">
        <v>6410</v>
      </c>
      <c r="B259" s="40" t="s">
        <v>251</v>
      </c>
      <c r="C259" s="189">
        <f t="shared" si="276"/>
        <v>0</v>
      </c>
      <c r="D259" s="131">
        <f>SUM(D260:D262)</f>
        <v>0</v>
      </c>
      <c r="E259" s="79">
        <f t="shared" ref="E259" si="293">SUM(E260:E262)</f>
        <v>0</v>
      </c>
      <c r="F259" s="176">
        <f>SUM(F260:F262)</f>
        <v>0</v>
      </c>
      <c r="G259" s="233">
        <f t="shared" ref="G259:O259" si="294">SUM(G260:G262)</f>
        <v>0</v>
      </c>
      <c r="H259" s="79">
        <f t="shared" si="294"/>
        <v>0</v>
      </c>
      <c r="I259" s="90">
        <f t="shared" si="294"/>
        <v>0</v>
      </c>
      <c r="J259" s="131">
        <f t="shared" si="294"/>
        <v>0</v>
      </c>
      <c r="K259" s="79">
        <f t="shared" si="294"/>
        <v>0</v>
      </c>
      <c r="L259" s="176">
        <f t="shared" si="294"/>
        <v>0</v>
      </c>
      <c r="M259" s="233">
        <f t="shared" si="294"/>
        <v>0</v>
      </c>
      <c r="N259" s="79">
        <f t="shared" si="294"/>
        <v>0</v>
      </c>
      <c r="O259" s="155">
        <f t="shared" si="294"/>
        <v>0</v>
      </c>
      <c r="P259" s="295"/>
      <c r="Q259" s="297"/>
    </row>
    <row r="260" spans="1:17" hidden="1" x14ac:dyDescent="0.25">
      <c r="A260" s="30">
        <v>6411</v>
      </c>
      <c r="B260" s="94" t="s">
        <v>252</v>
      </c>
      <c r="C260" s="190">
        <f t="shared" si="276"/>
        <v>0</v>
      </c>
      <c r="D260" s="264"/>
      <c r="E260" s="45"/>
      <c r="F260" s="95">
        <f t="shared" ref="F260:F262" si="295">D260+E260</f>
        <v>0</v>
      </c>
      <c r="G260" s="230"/>
      <c r="H260" s="45"/>
      <c r="I260" s="91">
        <f t="shared" ref="I260:I262" si="296">G260+H260</f>
        <v>0</v>
      </c>
      <c r="J260" s="264"/>
      <c r="K260" s="45"/>
      <c r="L260" s="95">
        <f t="shared" ref="L260:L262" si="297">J260+K260</f>
        <v>0</v>
      </c>
      <c r="M260" s="230"/>
      <c r="N260" s="45"/>
      <c r="O260" s="91">
        <f t="shared" ref="O260:O262" si="298">M260+N260</f>
        <v>0</v>
      </c>
      <c r="P260" s="291"/>
      <c r="Q260" s="297"/>
    </row>
    <row r="261" spans="1:17" ht="36" hidden="1" x14ac:dyDescent="0.25">
      <c r="A261" s="30">
        <v>6412</v>
      </c>
      <c r="B261" s="43" t="s">
        <v>253</v>
      </c>
      <c r="C261" s="190">
        <f t="shared" si="276"/>
        <v>0</v>
      </c>
      <c r="D261" s="264"/>
      <c r="E261" s="45"/>
      <c r="F261" s="95">
        <f t="shared" si="295"/>
        <v>0</v>
      </c>
      <c r="G261" s="230"/>
      <c r="H261" s="45"/>
      <c r="I261" s="91">
        <f t="shared" si="296"/>
        <v>0</v>
      </c>
      <c r="J261" s="264"/>
      <c r="K261" s="45"/>
      <c r="L261" s="95">
        <f t="shared" si="297"/>
        <v>0</v>
      </c>
      <c r="M261" s="230"/>
      <c r="N261" s="45"/>
      <c r="O261" s="91">
        <f t="shared" si="298"/>
        <v>0</v>
      </c>
      <c r="P261" s="291"/>
      <c r="Q261" s="297"/>
    </row>
    <row r="262" spans="1:17" ht="36" hidden="1" x14ac:dyDescent="0.25">
      <c r="A262" s="30">
        <v>6419</v>
      </c>
      <c r="B262" s="43" t="s">
        <v>254</v>
      </c>
      <c r="C262" s="190">
        <f t="shared" si="276"/>
        <v>0</v>
      </c>
      <c r="D262" s="264"/>
      <c r="E262" s="45"/>
      <c r="F262" s="95">
        <f t="shared" si="295"/>
        <v>0</v>
      </c>
      <c r="G262" s="230"/>
      <c r="H262" s="45"/>
      <c r="I262" s="91">
        <f t="shared" si="296"/>
        <v>0</v>
      </c>
      <c r="J262" s="264"/>
      <c r="K262" s="45"/>
      <c r="L262" s="95">
        <f t="shared" si="297"/>
        <v>0</v>
      </c>
      <c r="M262" s="230"/>
      <c r="N262" s="45"/>
      <c r="O262" s="91">
        <f t="shared" si="298"/>
        <v>0</v>
      </c>
      <c r="P262" s="291"/>
      <c r="Q262" s="297"/>
    </row>
    <row r="263" spans="1:17" ht="36" hidden="1" x14ac:dyDescent="0.25">
      <c r="A263" s="75">
        <v>6420</v>
      </c>
      <c r="B263" s="43" t="s">
        <v>255</v>
      </c>
      <c r="C263" s="190">
        <f t="shared" si="276"/>
        <v>0</v>
      </c>
      <c r="D263" s="132">
        <f>SUM(D264:D267)</f>
        <v>0</v>
      </c>
      <c r="E263" s="76">
        <f t="shared" ref="E263" si="299">SUM(E264:E267)</f>
        <v>0</v>
      </c>
      <c r="F263" s="95">
        <f>SUM(F264:F267)</f>
        <v>0</v>
      </c>
      <c r="G263" s="231">
        <f t="shared" ref="G263:I263" si="300">SUM(G264:G267)</f>
        <v>0</v>
      </c>
      <c r="H263" s="76">
        <f t="shared" si="300"/>
        <v>0</v>
      </c>
      <c r="I263" s="91">
        <f t="shared" si="300"/>
        <v>0</v>
      </c>
      <c r="J263" s="132">
        <f>SUM(J264:J267)</f>
        <v>0</v>
      </c>
      <c r="K263" s="76">
        <f t="shared" ref="K263:N263" si="301">SUM(K264:K267)</f>
        <v>0</v>
      </c>
      <c r="L263" s="95">
        <f t="shared" si="301"/>
        <v>0</v>
      </c>
      <c r="M263" s="231">
        <f t="shared" si="301"/>
        <v>0</v>
      </c>
      <c r="N263" s="76">
        <f t="shared" si="301"/>
        <v>0</v>
      </c>
      <c r="O263" s="91">
        <f>SUM(O264:O267)</f>
        <v>0</v>
      </c>
      <c r="P263" s="291"/>
      <c r="Q263" s="297"/>
    </row>
    <row r="264" spans="1:17" hidden="1" x14ac:dyDescent="0.25">
      <c r="A264" s="30">
        <v>6421</v>
      </c>
      <c r="B264" s="43" t="s">
        <v>256</v>
      </c>
      <c r="C264" s="190">
        <f t="shared" si="276"/>
        <v>0</v>
      </c>
      <c r="D264" s="264"/>
      <c r="E264" s="45"/>
      <c r="F264" s="95">
        <f t="shared" ref="F264:F267" si="302">D264+E264</f>
        <v>0</v>
      </c>
      <c r="G264" s="230"/>
      <c r="H264" s="45"/>
      <c r="I264" s="91">
        <f t="shared" ref="I264:I267" si="303">G264+H264</f>
        <v>0</v>
      </c>
      <c r="J264" s="264"/>
      <c r="K264" s="45"/>
      <c r="L264" s="95">
        <f t="shared" ref="L264:L267" si="304">J264+K264</f>
        <v>0</v>
      </c>
      <c r="M264" s="230"/>
      <c r="N264" s="45"/>
      <c r="O264" s="91">
        <f t="shared" ref="O264:O267" si="305">M264+N264</f>
        <v>0</v>
      </c>
      <c r="P264" s="291"/>
      <c r="Q264" s="297"/>
    </row>
    <row r="265" spans="1:17" hidden="1" x14ac:dyDescent="0.25">
      <c r="A265" s="30">
        <v>6422</v>
      </c>
      <c r="B265" s="43" t="s">
        <v>257</v>
      </c>
      <c r="C265" s="190">
        <f t="shared" si="276"/>
        <v>0</v>
      </c>
      <c r="D265" s="264"/>
      <c r="E265" s="45"/>
      <c r="F265" s="95">
        <f t="shared" si="302"/>
        <v>0</v>
      </c>
      <c r="G265" s="230"/>
      <c r="H265" s="45"/>
      <c r="I265" s="91">
        <f t="shared" si="303"/>
        <v>0</v>
      </c>
      <c r="J265" s="264"/>
      <c r="K265" s="45"/>
      <c r="L265" s="95">
        <f t="shared" si="304"/>
        <v>0</v>
      </c>
      <c r="M265" s="230"/>
      <c r="N265" s="45"/>
      <c r="O265" s="91">
        <f t="shared" si="305"/>
        <v>0</v>
      </c>
      <c r="P265" s="291"/>
      <c r="Q265" s="297"/>
    </row>
    <row r="266" spans="1:17" ht="24" hidden="1" x14ac:dyDescent="0.25">
      <c r="A266" s="30">
        <v>6423</v>
      </c>
      <c r="B266" s="43" t="s">
        <v>258</v>
      </c>
      <c r="C266" s="190">
        <f t="shared" si="276"/>
        <v>0</v>
      </c>
      <c r="D266" s="264"/>
      <c r="E266" s="45"/>
      <c r="F266" s="95">
        <f t="shared" si="302"/>
        <v>0</v>
      </c>
      <c r="G266" s="230"/>
      <c r="H266" s="45"/>
      <c r="I266" s="91">
        <f t="shared" si="303"/>
        <v>0</v>
      </c>
      <c r="J266" s="264"/>
      <c r="K266" s="45"/>
      <c r="L266" s="95">
        <f t="shared" si="304"/>
        <v>0</v>
      </c>
      <c r="M266" s="230"/>
      <c r="N266" s="45"/>
      <c r="O266" s="91">
        <f t="shared" si="305"/>
        <v>0</v>
      </c>
      <c r="P266" s="291"/>
      <c r="Q266" s="297"/>
    </row>
    <row r="267" spans="1:17" ht="36" hidden="1" x14ac:dyDescent="0.25">
      <c r="A267" s="30">
        <v>6424</v>
      </c>
      <c r="B267" s="43" t="s">
        <v>259</v>
      </c>
      <c r="C267" s="190">
        <f t="shared" si="276"/>
        <v>0</v>
      </c>
      <c r="D267" s="264"/>
      <c r="E267" s="45"/>
      <c r="F267" s="95">
        <f t="shared" si="302"/>
        <v>0</v>
      </c>
      <c r="G267" s="230"/>
      <c r="H267" s="45"/>
      <c r="I267" s="91">
        <f t="shared" si="303"/>
        <v>0</v>
      </c>
      <c r="J267" s="264"/>
      <c r="K267" s="45"/>
      <c r="L267" s="95">
        <f t="shared" si="304"/>
        <v>0</v>
      </c>
      <c r="M267" s="230"/>
      <c r="N267" s="45"/>
      <c r="O267" s="91">
        <f t="shared" si="305"/>
        <v>0</v>
      </c>
      <c r="P267" s="291"/>
      <c r="Q267" s="297"/>
    </row>
    <row r="268" spans="1:17" ht="36" x14ac:dyDescent="0.25">
      <c r="A268" s="97">
        <v>7000</v>
      </c>
      <c r="B268" s="97" t="s">
        <v>260</v>
      </c>
      <c r="C268" s="203">
        <f>SUM(F268,I268,L268,O268)</f>
        <v>72</v>
      </c>
      <c r="D268" s="139">
        <f>SUM(D269,D279)</f>
        <v>0</v>
      </c>
      <c r="E268" s="276">
        <f t="shared" ref="E268" si="306">SUM(E269,E279)</f>
        <v>0</v>
      </c>
      <c r="F268" s="908">
        <f>SUM(F269,F279)</f>
        <v>0</v>
      </c>
      <c r="G268" s="237">
        <f t="shared" ref="G268:I268" si="307">SUM(G269,G279)</f>
        <v>0</v>
      </c>
      <c r="H268" s="276">
        <f t="shared" si="307"/>
        <v>0</v>
      </c>
      <c r="I268" s="908">
        <f t="shared" si="307"/>
        <v>0</v>
      </c>
      <c r="J268" s="139">
        <f>SUM(J269,J279)</f>
        <v>72</v>
      </c>
      <c r="K268" s="98">
        <f t="shared" ref="K268:N268" si="308">SUM(K269,K279)</f>
        <v>0</v>
      </c>
      <c r="L268" s="266">
        <f t="shared" si="308"/>
        <v>72</v>
      </c>
      <c r="M268" s="237">
        <f t="shared" si="308"/>
        <v>0</v>
      </c>
      <c r="N268" s="98">
        <f t="shared" si="308"/>
        <v>0</v>
      </c>
      <c r="O268" s="158">
        <f>SUM(O269,O279)</f>
        <v>0</v>
      </c>
      <c r="P268" s="317"/>
      <c r="Q268" s="297"/>
    </row>
    <row r="269" spans="1:17" ht="24" x14ac:dyDescent="0.25">
      <c r="A269" s="35">
        <v>7200</v>
      </c>
      <c r="B269" s="72" t="s">
        <v>261</v>
      </c>
      <c r="C269" s="188">
        <f t="shared" si="276"/>
        <v>72</v>
      </c>
      <c r="D269" s="130">
        <f>SUM(D270,D271,D274,D275,D278)</f>
        <v>0</v>
      </c>
      <c r="E269" s="123">
        <f t="shared" ref="E269:H269" si="309">SUM(E270,E271,E274,E275,E278)</f>
        <v>0</v>
      </c>
      <c r="F269" s="898">
        <f>SUM(F270,F271,F274,F275,F278)</f>
        <v>0</v>
      </c>
      <c r="G269" s="228">
        <f t="shared" si="309"/>
        <v>0</v>
      </c>
      <c r="H269" s="123">
        <f t="shared" si="309"/>
        <v>0</v>
      </c>
      <c r="I269" s="898">
        <f>SUM(I270,I271,I274,I275,I278)</f>
        <v>0</v>
      </c>
      <c r="J269" s="130">
        <f>SUM(J270,J271,J274,J275,J278)</f>
        <v>72</v>
      </c>
      <c r="K269" s="38">
        <f t="shared" ref="K269" si="310">SUM(K270,K271,K274,K275,K278)</f>
        <v>0</v>
      </c>
      <c r="L269" s="175">
        <f>SUM(L270,L271,L274,L275,L278)</f>
        <v>72</v>
      </c>
      <c r="M269" s="228">
        <f t="shared" ref="M269:N269" si="311">SUM(M270,M271,M274,M275,M278)</f>
        <v>0</v>
      </c>
      <c r="N269" s="38">
        <f t="shared" si="311"/>
        <v>0</v>
      </c>
      <c r="O269" s="124">
        <f>SUM(O270,O271,O274,O275,O278)</f>
        <v>0</v>
      </c>
      <c r="P269" s="314"/>
      <c r="Q269" s="297"/>
    </row>
    <row r="270" spans="1:17" ht="24" hidden="1" x14ac:dyDescent="0.25">
      <c r="A270" s="777">
        <v>7210</v>
      </c>
      <c r="B270" s="40" t="s">
        <v>262</v>
      </c>
      <c r="C270" s="189">
        <f t="shared" si="276"/>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276"/>
        <v>0</v>
      </c>
      <c r="D271" s="132">
        <f>SUM(D272:D273)</f>
        <v>0</v>
      </c>
      <c r="E271" s="76">
        <f t="shared" ref="E271" si="312">SUM(E272:E273)</f>
        <v>0</v>
      </c>
      <c r="F271" s="95">
        <f>SUM(F272:F273)</f>
        <v>0</v>
      </c>
      <c r="G271" s="231">
        <f t="shared" ref="G271:I271" si="313">SUM(G272:G273)</f>
        <v>0</v>
      </c>
      <c r="H271" s="76">
        <f t="shared" si="313"/>
        <v>0</v>
      </c>
      <c r="I271" s="91">
        <f t="shared" si="313"/>
        <v>0</v>
      </c>
      <c r="J271" s="132">
        <f>SUM(J272:J273)</f>
        <v>0</v>
      </c>
      <c r="K271" s="76">
        <f t="shared" ref="K271:O271" si="314">SUM(K272:K273)</f>
        <v>0</v>
      </c>
      <c r="L271" s="95">
        <f t="shared" si="314"/>
        <v>0</v>
      </c>
      <c r="M271" s="231">
        <f t="shared" si="314"/>
        <v>0</v>
      </c>
      <c r="N271" s="76">
        <f t="shared" si="314"/>
        <v>0</v>
      </c>
      <c r="O271" s="91">
        <f t="shared" si="314"/>
        <v>0</v>
      </c>
      <c r="P271" s="291"/>
      <c r="Q271" s="301"/>
    </row>
    <row r="272" spans="1:17" s="96" customFormat="1" ht="36" hidden="1" x14ac:dyDescent="0.25">
      <c r="A272" s="30">
        <v>7221</v>
      </c>
      <c r="B272" s="43" t="s">
        <v>264</v>
      </c>
      <c r="C272" s="190">
        <f t="shared" si="276"/>
        <v>0</v>
      </c>
      <c r="D272" s="264"/>
      <c r="E272" s="45"/>
      <c r="F272" s="95">
        <f t="shared" ref="F272:F274" si="315">D272+E272</f>
        <v>0</v>
      </c>
      <c r="G272" s="230"/>
      <c r="H272" s="45"/>
      <c r="I272" s="91">
        <f t="shared" ref="I272:I274" si="316">G272+H272</f>
        <v>0</v>
      </c>
      <c r="J272" s="264"/>
      <c r="K272" s="45"/>
      <c r="L272" s="95">
        <f t="shared" ref="L272:L274" si="317">J272+K272</f>
        <v>0</v>
      </c>
      <c r="M272" s="230"/>
      <c r="N272" s="45"/>
      <c r="O272" s="91">
        <f t="shared" ref="O272:O274" si="318">M272+N272</f>
        <v>0</v>
      </c>
      <c r="P272" s="291"/>
      <c r="Q272" s="301"/>
    </row>
    <row r="273" spans="1:17" s="96" customFormat="1" ht="36" hidden="1" x14ac:dyDescent="0.25">
      <c r="A273" s="30">
        <v>7222</v>
      </c>
      <c r="B273" s="43" t="s">
        <v>265</v>
      </c>
      <c r="C273" s="190">
        <f t="shared" si="276"/>
        <v>0</v>
      </c>
      <c r="D273" s="264"/>
      <c r="E273" s="45"/>
      <c r="F273" s="95">
        <f t="shared" si="315"/>
        <v>0</v>
      </c>
      <c r="G273" s="230"/>
      <c r="H273" s="45"/>
      <c r="I273" s="91">
        <f t="shared" si="316"/>
        <v>0</v>
      </c>
      <c r="J273" s="264"/>
      <c r="K273" s="45"/>
      <c r="L273" s="95">
        <f t="shared" si="317"/>
        <v>0</v>
      </c>
      <c r="M273" s="230"/>
      <c r="N273" s="45"/>
      <c r="O273" s="91">
        <f t="shared" si="318"/>
        <v>0</v>
      </c>
      <c r="P273" s="291"/>
      <c r="Q273" s="301"/>
    </row>
    <row r="274" spans="1:17" ht="24" x14ac:dyDescent="0.25">
      <c r="A274" s="75">
        <v>7230</v>
      </c>
      <c r="B274" s="43" t="s">
        <v>308</v>
      </c>
      <c r="C274" s="190">
        <f t="shared" si="276"/>
        <v>72</v>
      </c>
      <c r="D274" s="264"/>
      <c r="E274" s="705"/>
      <c r="F274" s="899">
        <f t="shared" si="315"/>
        <v>0</v>
      </c>
      <c r="G274" s="230"/>
      <c r="H274" s="705"/>
      <c r="I274" s="899">
        <f t="shared" si="316"/>
        <v>0</v>
      </c>
      <c r="J274" s="264">
        <v>72</v>
      </c>
      <c r="K274" s="45"/>
      <c r="L274" s="95">
        <f t="shared" si="317"/>
        <v>72</v>
      </c>
      <c r="M274" s="230"/>
      <c r="N274" s="45"/>
      <c r="O274" s="91">
        <f t="shared" si="318"/>
        <v>0</v>
      </c>
      <c r="P274" s="333"/>
      <c r="Q274" s="297"/>
    </row>
    <row r="275" spans="1:17" ht="24" hidden="1" x14ac:dyDescent="0.25">
      <c r="A275" s="75">
        <v>7240</v>
      </c>
      <c r="B275" s="43" t="s">
        <v>266</v>
      </c>
      <c r="C275" s="190">
        <f t="shared" si="276"/>
        <v>0</v>
      </c>
      <c r="D275" s="132">
        <f>SUM(D276:D277)</f>
        <v>0</v>
      </c>
      <c r="E275" s="76">
        <f t="shared" ref="E275" si="319">SUM(E276:E277)</f>
        <v>0</v>
      </c>
      <c r="F275" s="95">
        <f>SUM(F276:F277)</f>
        <v>0</v>
      </c>
      <c r="G275" s="231">
        <f t="shared" ref="G275:I275" si="320">SUM(G276:G277)</f>
        <v>0</v>
      </c>
      <c r="H275" s="76">
        <f t="shared" si="320"/>
        <v>0</v>
      </c>
      <c r="I275" s="91">
        <f t="shared" si="320"/>
        <v>0</v>
      </c>
      <c r="J275" s="132">
        <f>SUM(J276:J277)</f>
        <v>0</v>
      </c>
      <c r="K275" s="76">
        <f t="shared" ref="K275:O275" si="321">SUM(K276:K277)</f>
        <v>0</v>
      </c>
      <c r="L275" s="95">
        <f t="shared" si="321"/>
        <v>0</v>
      </c>
      <c r="M275" s="231">
        <f t="shared" si="321"/>
        <v>0</v>
      </c>
      <c r="N275" s="76">
        <f t="shared" si="321"/>
        <v>0</v>
      </c>
      <c r="O275" s="91">
        <f t="shared" si="321"/>
        <v>0</v>
      </c>
      <c r="P275" s="291"/>
      <c r="Q275" s="297"/>
    </row>
    <row r="276" spans="1:17" ht="48" hidden="1" x14ac:dyDescent="0.25">
      <c r="A276" s="30">
        <v>7245</v>
      </c>
      <c r="B276" s="43" t="s">
        <v>267</v>
      </c>
      <c r="C276" s="190">
        <f t="shared" si="276"/>
        <v>0</v>
      </c>
      <c r="D276" s="264"/>
      <c r="E276" s="45"/>
      <c r="F276" s="95">
        <f t="shared" ref="F276:F278" si="322">D276+E276</f>
        <v>0</v>
      </c>
      <c r="G276" s="230"/>
      <c r="H276" s="45"/>
      <c r="I276" s="91">
        <f t="shared" ref="I276:I278" si="323">G276+H276</f>
        <v>0</v>
      </c>
      <c r="J276" s="264"/>
      <c r="K276" s="45"/>
      <c r="L276" s="95">
        <f t="shared" ref="L276:L278" si="324">J276+K276</f>
        <v>0</v>
      </c>
      <c r="M276" s="230"/>
      <c r="N276" s="45"/>
      <c r="O276" s="91">
        <f t="shared" ref="O276:O278" si="325">M276+N276</f>
        <v>0</v>
      </c>
      <c r="P276" s="291"/>
      <c r="Q276" s="297"/>
    </row>
    <row r="277" spans="1:17" ht="96" hidden="1" x14ac:dyDescent="0.25">
      <c r="A277" s="30">
        <v>7246</v>
      </c>
      <c r="B277" s="43" t="s">
        <v>268</v>
      </c>
      <c r="C277" s="190">
        <f t="shared" si="276"/>
        <v>0</v>
      </c>
      <c r="D277" s="264"/>
      <c r="E277" s="45"/>
      <c r="F277" s="95">
        <f t="shared" si="322"/>
        <v>0</v>
      </c>
      <c r="G277" s="230"/>
      <c r="H277" s="45"/>
      <c r="I277" s="91">
        <f t="shared" si="323"/>
        <v>0</v>
      </c>
      <c r="J277" s="264"/>
      <c r="K277" s="45"/>
      <c r="L277" s="95">
        <f t="shared" si="324"/>
        <v>0</v>
      </c>
      <c r="M277" s="230"/>
      <c r="N277" s="45"/>
      <c r="O277" s="91">
        <f t="shared" si="325"/>
        <v>0</v>
      </c>
      <c r="P277" s="291"/>
      <c r="Q277" s="297"/>
    </row>
    <row r="278" spans="1:17" ht="24" hidden="1" x14ac:dyDescent="0.25">
      <c r="A278" s="92">
        <v>7260</v>
      </c>
      <c r="B278" s="40" t="s">
        <v>269</v>
      </c>
      <c r="C278" s="189">
        <f t="shared" si="276"/>
        <v>0</v>
      </c>
      <c r="D278" s="263"/>
      <c r="E278" s="42"/>
      <c r="F278" s="176">
        <f t="shared" si="322"/>
        <v>0</v>
      </c>
      <c r="G278" s="220"/>
      <c r="H278" s="42"/>
      <c r="I278" s="90">
        <f t="shared" si="323"/>
        <v>0</v>
      </c>
      <c r="J278" s="263"/>
      <c r="K278" s="42"/>
      <c r="L278" s="176">
        <f t="shared" si="324"/>
        <v>0</v>
      </c>
      <c r="M278" s="220"/>
      <c r="N278" s="42"/>
      <c r="O278" s="90">
        <f t="shared" si="325"/>
        <v>0</v>
      </c>
      <c r="P278" s="290"/>
      <c r="Q278" s="297"/>
    </row>
    <row r="279" spans="1:17" hidden="1" x14ac:dyDescent="0.25">
      <c r="A279" s="55">
        <v>7700</v>
      </c>
      <c r="B279" s="105" t="s">
        <v>298</v>
      </c>
      <c r="C279" s="204">
        <f t="shared" si="276"/>
        <v>0</v>
      </c>
      <c r="D279" s="140">
        <f>D280</f>
        <v>0</v>
      </c>
      <c r="E279" s="106">
        <f t="shared" ref="E279:O279" si="326">E280</f>
        <v>0</v>
      </c>
      <c r="F279" s="177">
        <f t="shared" si="326"/>
        <v>0</v>
      </c>
      <c r="G279" s="238">
        <f t="shared" si="326"/>
        <v>0</v>
      </c>
      <c r="H279" s="106">
        <f t="shared" si="326"/>
        <v>0</v>
      </c>
      <c r="I279" s="277">
        <f t="shared" si="326"/>
        <v>0</v>
      </c>
      <c r="J279" s="140">
        <f t="shared" si="326"/>
        <v>0</v>
      </c>
      <c r="K279" s="106">
        <f t="shared" si="326"/>
        <v>0</v>
      </c>
      <c r="L279" s="177">
        <f t="shared" si="326"/>
        <v>0</v>
      </c>
      <c r="M279" s="238">
        <f t="shared" si="326"/>
        <v>0</v>
      </c>
      <c r="N279" s="106">
        <f t="shared" si="326"/>
        <v>0</v>
      </c>
      <c r="O279" s="277">
        <f t="shared" si="326"/>
        <v>0</v>
      </c>
      <c r="P279" s="315"/>
      <c r="Q279" s="297"/>
    </row>
    <row r="280" spans="1:17" hidden="1" x14ac:dyDescent="0.25">
      <c r="A280" s="73">
        <v>7720</v>
      </c>
      <c r="B280" s="40" t="s">
        <v>299</v>
      </c>
      <c r="C280" s="191">
        <f t="shared" si="276"/>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276"/>
        <v>0</v>
      </c>
      <c r="D281" s="132">
        <f>SUM(D282:D283)</f>
        <v>0</v>
      </c>
      <c r="E281" s="76">
        <f t="shared" ref="E281" si="327">SUM(E282:E283)</f>
        <v>0</v>
      </c>
      <c r="F281" s="95">
        <f>SUM(F282:F283)</f>
        <v>0</v>
      </c>
      <c r="G281" s="231">
        <f t="shared" ref="G281:I281" si="328">SUM(G282:G283)</f>
        <v>0</v>
      </c>
      <c r="H281" s="76">
        <f t="shared" si="328"/>
        <v>0</v>
      </c>
      <c r="I281" s="91">
        <f t="shared" si="328"/>
        <v>0</v>
      </c>
      <c r="J281" s="132">
        <f>SUM(J282:J283)</f>
        <v>0</v>
      </c>
      <c r="K281" s="76">
        <f t="shared" ref="K281:O281" si="329">SUM(K282:K283)</f>
        <v>0</v>
      </c>
      <c r="L281" s="95">
        <f t="shared" si="329"/>
        <v>0</v>
      </c>
      <c r="M281" s="231">
        <f t="shared" si="329"/>
        <v>0</v>
      </c>
      <c r="N281" s="76">
        <f t="shared" si="329"/>
        <v>0</v>
      </c>
      <c r="O281" s="91">
        <f t="shared" si="329"/>
        <v>0</v>
      </c>
      <c r="P281" s="291"/>
      <c r="Q281" s="297"/>
    </row>
    <row r="282" spans="1:17" hidden="1" x14ac:dyDescent="0.25">
      <c r="A282" s="94" t="s">
        <v>271</v>
      </c>
      <c r="B282" s="30" t="s">
        <v>272</v>
      </c>
      <c r="C282" s="190">
        <f t="shared" si="276"/>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276"/>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276"/>
        <v>357032</v>
      </c>
      <c r="D284" s="141">
        <f>SUM(D281,D268,D229,D194,D186,D172,D74,D52)</f>
        <v>177635</v>
      </c>
      <c r="E284" s="278">
        <f t="shared" ref="E284:O284" si="330">SUM(E281,E268,E229,E194,E186,E172,E74,E52)</f>
        <v>0</v>
      </c>
      <c r="F284" s="901">
        <f t="shared" si="330"/>
        <v>177635</v>
      </c>
      <c r="G284" s="240">
        <f t="shared" si="330"/>
        <v>0</v>
      </c>
      <c r="H284" s="278">
        <f t="shared" si="330"/>
        <v>0</v>
      </c>
      <c r="I284" s="901">
        <f t="shared" si="330"/>
        <v>0</v>
      </c>
      <c r="J284" s="141">
        <f t="shared" si="330"/>
        <v>173773</v>
      </c>
      <c r="K284" s="111">
        <f t="shared" si="330"/>
        <v>5624</v>
      </c>
      <c r="L284" s="112">
        <f t="shared" si="330"/>
        <v>179397</v>
      </c>
      <c r="M284" s="240">
        <f t="shared" si="330"/>
        <v>0</v>
      </c>
      <c r="N284" s="111">
        <f t="shared" si="330"/>
        <v>0</v>
      </c>
      <c r="O284" s="278">
        <f t="shared" si="330"/>
        <v>0</v>
      </c>
      <c r="P284" s="318"/>
      <c r="Q284" s="297"/>
    </row>
    <row r="285" spans="1:17" s="19" customFormat="1" ht="13.5" thickTop="1" thickBot="1" x14ac:dyDescent="0.3">
      <c r="A285" s="1283" t="s">
        <v>276</v>
      </c>
      <c r="B285" s="1284"/>
      <c r="C285" s="206">
        <f t="shared" si="276"/>
        <v>-71773</v>
      </c>
      <c r="D285" s="142">
        <f>SUM(D24,D25,D41,D42)-D50</f>
        <v>0</v>
      </c>
      <c r="E285" s="126">
        <f t="shared" ref="E285:F285" si="331">SUM(E24,E25,E41,E42)-E50</f>
        <v>0</v>
      </c>
      <c r="F285" s="909">
        <f t="shared" si="331"/>
        <v>0</v>
      </c>
      <c r="G285" s="241">
        <f>SUM(G24,G42)-G50</f>
        <v>0</v>
      </c>
      <c r="H285" s="126">
        <f t="shared" ref="H285:I285" si="332">SUM(H24,H42)-H50</f>
        <v>0</v>
      </c>
      <c r="I285" s="909">
        <f t="shared" si="332"/>
        <v>0</v>
      </c>
      <c r="J285" s="142">
        <f>(J26+J42)-J50</f>
        <v>-71773</v>
      </c>
      <c r="K285" s="114">
        <f t="shared" ref="K285" si="333">SUM(K26,K42)-K50</f>
        <v>0</v>
      </c>
      <c r="L285" s="115">
        <f>SUM(L26,L42)-L50</f>
        <v>-71773</v>
      </c>
      <c r="M285" s="241">
        <f>SUM(M44)-M50</f>
        <v>0</v>
      </c>
      <c r="N285" s="114">
        <f t="shared" ref="N285:O285" si="334">SUM(N44)-N50</f>
        <v>0</v>
      </c>
      <c r="O285" s="126">
        <f t="shared" si="334"/>
        <v>0</v>
      </c>
      <c r="P285" s="296"/>
      <c r="Q285" s="182"/>
    </row>
    <row r="286" spans="1:17" s="19" customFormat="1" ht="12.75" thickTop="1" x14ac:dyDescent="0.25">
      <c r="A286" s="1285" t="s">
        <v>277</v>
      </c>
      <c r="B286" s="1286"/>
      <c r="C286" s="207">
        <f t="shared" si="276"/>
        <v>71773</v>
      </c>
      <c r="D286" s="143">
        <f>SUM(D287,D288)-D295+D296</f>
        <v>0</v>
      </c>
      <c r="E286" s="113">
        <f t="shared" ref="E286:O286" si="335">SUM(E287,E288)-E295+E296</f>
        <v>0</v>
      </c>
      <c r="F286" s="910">
        <f t="shared" si="335"/>
        <v>0</v>
      </c>
      <c r="G286" s="242">
        <f t="shared" si="335"/>
        <v>0</v>
      </c>
      <c r="H286" s="113">
        <f t="shared" si="335"/>
        <v>0</v>
      </c>
      <c r="I286" s="910">
        <f t="shared" si="335"/>
        <v>0</v>
      </c>
      <c r="J286" s="143">
        <f t="shared" si="335"/>
        <v>71773</v>
      </c>
      <c r="K286" s="103">
        <f t="shared" si="335"/>
        <v>0</v>
      </c>
      <c r="L286" s="109">
        <f t="shared" si="335"/>
        <v>71773</v>
      </c>
      <c r="M286" s="242">
        <f t="shared" si="335"/>
        <v>0</v>
      </c>
      <c r="N286" s="103">
        <f t="shared" si="335"/>
        <v>0</v>
      </c>
      <c r="O286" s="113">
        <f t="shared" si="335"/>
        <v>0</v>
      </c>
      <c r="P286" s="319"/>
      <c r="Q286" s="182"/>
    </row>
    <row r="287" spans="1:17" s="19" customFormat="1" ht="12.75" thickBot="1" x14ac:dyDescent="0.3">
      <c r="A287" s="63" t="s">
        <v>278</v>
      </c>
      <c r="B287" s="63" t="s">
        <v>279</v>
      </c>
      <c r="C287" s="197">
        <f t="shared" si="276"/>
        <v>71773</v>
      </c>
      <c r="D287" s="134">
        <f>D21-D281</f>
        <v>0</v>
      </c>
      <c r="E287" s="117">
        <f t="shared" ref="E287:O287" si="336">E21-E281</f>
        <v>0</v>
      </c>
      <c r="F287" s="894">
        <f t="shared" si="336"/>
        <v>0</v>
      </c>
      <c r="G287" s="224">
        <f t="shared" si="336"/>
        <v>0</v>
      </c>
      <c r="H287" s="117">
        <f t="shared" si="336"/>
        <v>0</v>
      </c>
      <c r="I287" s="894">
        <f t="shared" si="336"/>
        <v>0</v>
      </c>
      <c r="J287" s="134">
        <f t="shared" si="336"/>
        <v>71773</v>
      </c>
      <c r="K287" s="64">
        <f t="shared" si="336"/>
        <v>0</v>
      </c>
      <c r="L287" s="169">
        <f t="shared" si="336"/>
        <v>71773</v>
      </c>
      <c r="M287" s="224">
        <f t="shared" si="336"/>
        <v>0</v>
      </c>
      <c r="N287" s="64">
        <f t="shared" si="336"/>
        <v>0</v>
      </c>
      <c r="O287" s="117">
        <f t="shared" si="336"/>
        <v>0</v>
      </c>
      <c r="P287" s="310"/>
      <c r="Q287" s="182"/>
    </row>
    <row r="288" spans="1:17" s="19" customFormat="1" ht="12.75" hidden="1" thickTop="1" x14ac:dyDescent="0.25">
      <c r="A288" s="116" t="s">
        <v>280</v>
      </c>
      <c r="B288" s="116" t="s">
        <v>281</v>
      </c>
      <c r="C288" s="207">
        <f t="shared" si="276"/>
        <v>0</v>
      </c>
      <c r="D288" s="143">
        <f>SUM(D289,D291,D293)-SUM(D290,D292,D294)</f>
        <v>0</v>
      </c>
      <c r="E288" s="103">
        <f t="shared" ref="E288:O288" si="337">SUM(E289,E291,E293)-SUM(E290,E292,E294)</f>
        <v>0</v>
      </c>
      <c r="F288" s="109">
        <f t="shared" si="337"/>
        <v>0</v>
      </c>
      <c r="G288" s="242">
        <f t="shared" si="337"/>
        <v>0</v>
      </c>
      <c r="H288" s="103">
        <f t="shared" si="337"/>
        <v>0</v>
      </c>
      <c r="I288" s="113">
        <f t="shared" si="337"/>
        <v>0</v>
      </c>
      <c r="J288" s="143">
        <f t="shared" si="337"/>
        <v>0</v>
      </c>
      <c r="K288" s="103">
        <f t="shared" si="337"/>
        <v>0</v>
      </c>
      <c r="L288" s="109">
        <f t="shared" si="337"/>
        <v>0</v>
      </c>
      <c r="M288" s="242">
        <f t="shared" si="337"/>
        <v>0</v>
      </c>
      <c r="N288" s="103">
        <f t="shared" si="337"/>
        <v>0</v>
      </c>
      <c r="O288" s="113">
        <f t="shared" si="337"/>
        <v>0</v>
      </c>
      <c r="P288" s="319"/>
      <c r="Q288" s="182"/>
    </row>
    <row r="289" spans="1:17" ht="12.75" hidden="1" thickTop="1" x14ac:dyDescent="0.25">
      <c r="A289" s="100" t="s">
        <v>282</v>
      </c>
      <c r="B289" s="60" t="s">
        <v>283</v>
      </c>
      <c r="C289" s="191">
        <f t="shared" si="276"/>
        <v>0</v>
      </c>
      <c r="D289" s="256"/>
      <c r="E289" s="49"/>
      <c r="F289" s="330">
        <f t="shared" ref="F289:F296" si="338">E289+D289</f>
        <v>0</v>
      </c>
      <c r="G289" s="239"/>
      <c r="H289" s="49"/>
      <c r="I289" s="155">
        <f t="shared" ref="I289:I296" si="339">H289+G289</f>
        <v>0</v>
      </c>
      <c r="J289" s="256"/>
      <c r="K289" s="49"/>
      <c r="L289" s="330">
        <f t="shared" ref="L289:L296" si="340">K289+J289</f>
        <v>0</v>
      </c>
      <c r="M289" s="239"/>
      <c r="N289" s="49"/>
      <c r="O289" s="155">
        <f t="shared" ref="O289:O296" si="341">N289+M289</f>
        <v>0</v>
      </c>
      <c r="P289" s="295"/>
      <c r="Q289" s="297"/>
    </row>
    <row r="290" spans="1:17" ht="24.75" hidden="1" thickTop="1" x14ac:dyDescent="0.25">
      <c r="A290" s="94" t="s">
        <v>284</v>
      </c>
      <c r="B290" s="29" t="s">
        <v>285</v>
      </c>
      <c r="C290" s="190">
        <f t="shared" si="276"/>
        <v>0</v>
      </c>
      <c r="D290" s="264"/>
      <c r="E290" s="45"/>
      <c r="F290" s="95">
        <f t="shared" si="338"/>
        <v>0</v>
      </c>
      <c r="G290" s="230"/>
      <c r="H290" s="45"/>
      <c r="I290" s="91">
        <f t="shared" si="339"/>
        <v>0</v>
      </c>
      <c r="J290" s="264"/>
      <c r="K290" s="45"/>
      <c r="L290" s="95">
        <f t="shared" si="340"/>
        <v>0</v>
      </c>
      <c r="M290" s="230"/>
      <c r="N290" s="45"/>
      <c r="O290" s="91">
        <f t="shared" si="341"/>
        <v>0</v>
      </c>
      <c r="P290" s="291"/>
      <c r="Q290" s="297"/>
    </row>
    <row r="291" spans="1:17" ht="12.75" hidden="1" thickTop="1" x14ac:dyDescent="0.25">
      <c r="A291" s="94" t="s">
        <v>286</v>
      </c>
      <c r="B291" s="29" t="s">
        <v>287</v>
      </c>
      <c r="C291" s="190">
        <f t="shared" si="276"/>
        <v>0</v>
      </c>
      <c r="D291" s="264"/>
      <c r="E291" s="45"/>
      <c r="F291" s="95">
        <f t="shared" si="338"/>
        <v>0</v>
      </c>
      <c r="G291" s="230"/>
      <c r="H291" s="45"/>
      <c r="I291" s="91">
        <f t="shared" si="339"/>
        <v>0</v>
      </c>
      <c r="J291" s="264"/>
      <c r="K291" s="45"/>
      <c r="L291" s="95">
        <f t="shared" si="340"/>
        <v>0</v>
      </c>
      <c r="M291" s="230"/>
      <c r="N291" s="45"/>
      <c r="O291" s="91">
        <f t="shared" si="341"/>
        <v>0</v>
      </c>
      <c r="P291" s="291"/>
      <c r="Q291" s="297"/>
    </row>
    <row r="292" spans="1:17" ht="24.75" hidden="1" thickTop="1" x14ac:dyDescent="0.25">
      <c r="A292" s="94" t="s">
        <v>288</v>
      </c>
      <c r="B292" s="29" t="s">
        <v>289</v>
      </c>
      <c r="C292" s="190">
        <f>SUM(F292,I292,L292,O292)</f>
        <v>0</v>
      </c>
      <c r="D292" s="264"/>
      <c r="E292" s="45"/>
      <c r="F292" s="95">
        <f t="shared" si="338"/>
        <v>0</v>
      </c>
      <c r="G292" s="230"/>
      <c r="H292" s="45"/>
      <c r="I292" s="91">
        <f t="shared" si="339"/>
        <v>0</v>
      </c>
      <c r="J292" s="264"/>
      <c r="K292" s="45"/>
      <c r="L292" s="95">
        <f t="shared" si="340"/>
        <v>0</v>
      </c>
      <c r="M292" s="230"/>
      <c r="N292" s="45"/>
      <c r="O292" s="91">
        <f t="shared" si="341"/>
        <v>0</v>
      </c>
      <c r="P292" s="291"/>
      <c r="Q292" s="297"/>
    </row>
    <row r="293" spans="1:17" ht="12.75" hidden="1" thickTop="1" x14ac:dyDescent="0.25">
      <c r="A293" s="94" t="s">
        <v>290</v>
      </c>
      <c r="B293" s="29" t="s">
        <v>291</v>
      </c>
      <c r="C293" s="190">
        <f t="shared" si="276"/>
        <v>0</v>
      </c>
      <c r="D293" s="264"/>
      <c r="E293" s="45"/>
      <c r="F293" s="95">
        <f t="shared" si="338"/>
        <v>0</v>
      </c>
      <c r="G293" s="230"/>
      <c r="H293" s="45"/>
      <c r="I293" s="91">
        <f t="shared" si="339"/>
        <v>0</v>
      </c>
      <c r="J293" s="264"/>
      <c r="K293" s="45"/>
      <c r="L293" s="95">
        <f t="shared" si="340"/>
        <v>0</v>
      </c>
      <c r="M293" s="230"/>
      <c r="N293" s="45"/>
      <c r="O293" s="91">
        <f t="shared" si="341"/>
        <v>0</v>
      </c>
      <c r="P293" s="291"/>
      <c r="Q293" s="297"/>
    </row>
    <row r="294" spans="1:17" ht="24.75" hidden="1" thickTop="1" x14ac:dyDescent="0.25">
      <c r="A294" s="101" t="s">
        <v>292</v>
      </c>
      <c r="B294" s="102" t="s">
        <v>293</v>
      </c>
      <c r="C294" s="201">
        <f t="shared" si="276"/>
        <v>0</v>
      </c>
      <c r="D294" s="265"/>
      <c r="E294" s="84"/>
      <c r="F294" s="329">
        <f t="shared" si="338"/>
        <v>0</v>
      </c>
      <c r="G294" s="235"/>
      <c r="H294" s="84"/>
      <c r="I294" s="156">
        <f t="shared" si="339"/>
        <v>0</v>
      </c>
      <c r="J294" s="265"/>
      <c r="K294" s="84"/>
      <c r="L294" s="329">
        <f t="shared" si="340"/>
        <v>0</v>
      </c>
      <c r="M294" s="235"/>
      <c r="N294" s="84"/>
      <c r="O294" s="156">
        <f t="shared" si="341"/>
        <v>0</v>
      </c>
      <c r="P294" s="294"/>
      <c r="Q294" s="297"/>
    </row>
    <row r="295" spans="1:17" s="19" customFormat="1" ht="13.5" hidden="1" thickTop="1" thickBot="1" x14ac:dyDescent="0.3">
      <c r="A295" s="118" t="s">
        <v>294</v>
      </c>
      <c r="B295" s="118" t="s">
        <v>295</v>
      </c>
      <c r="C295" s="206">
        <f t="shared" si="276"/>
        <v>0</v>
      </c>
      <c r="D295" s="267"/>
      <c r="E295" s="119"/>
      <c r="F295" s="115">
        <f t="shared" si="338"/>
        <v>0</v>
      </c>
      <c r="G295" s="243"/>
      <c r="H295" s="119"/>
      <c r="I295" s="126">
        <f t="shared" si="339"/>
        <v>0</v>
      </c>
      <c r="J295" s="267"/>
      <c r="K295" s="119"/>
      <c r="L295" s="115">
        <f t="shared" si="340"/>
        <v>0</v>
      </c>
      <c r="M295" s="243"/>
      <c r="N295" s="119"/>
      <c r="O295" s="126">
        <f t="shared" si="341"/>
        <v>0</v>
      </c>
      <c r="P295" s="296"/>
      <c r="Q295" s="182"/>
    </row>
    <row r="296" spans="1:17" s="19" customFormat="1" ht="48.75" hidden="1" thickTop="1" x14ac:dyDescent="0.25">
      <c r="A296" s="116" t="s">
        <v>296</v>
      </c>
      <c r="B296" s="104" t="s">
        <v>297</v>
      </c>
      <c r="C296" s="207">
        <f>SUM(F296,I296,L296,O296)</f>
        <v>0</v>
      </c>
      <c r="D296" s="268"/>
      <c r="E296" s="180"/>
      <c r="F296" s="175">
        <f t="shared" si="338"/>
        <v>0</v>
      </c>
      <c r="G296" s="234"/>
      <c r="H296" s="80"/>
      <c r="I296" s="123">
        <f t="shared" si="339"/>
        <v>0</v>
      </c>
      <c r="J296" s="248"/>
      <c r="K296" s="80"/>
      <c r="L296" s="175">
        <f t="shared" si="340"/>
        <v>0</v>
      </c>
      <c r="M296" s="234"/>
      <c r="N296" s="80"/>
      <c r="O296" s="123">
        <f t="shared" si="341"/>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vt+RUlHAKBkjVN5C82r6IRGleP43p+IyNb9atbmlvu2qtFJx9A1h/MueeISOiAru3fFc7gz+tm0M//3srvKgHg==" saltValue="LBj3oO45Cf5pPZ0QpYaTlw==" spinCount="100000" sheet="1" objects="1" scenarios="1" formatCells="0" formatColumns="0" formatRows="0"/>
  <autoFilter ref="A18:P296">
    <filterColumn colId="2">
      <filters blank="1">
        <filter val="1 116"/>
        <filter val="1 320"/>
        <filter val="1 347"/>
        <filter val="1 415"/>
        <filter val="1 599"/>
        <filter val="1 626"/>
        <filter val="1 800"/>
        <filter val="102 000"/>
        <filter val="104 267"/>
        <filter val="11 091"/>
        <filter val="11 244"/>
        <filter val="11 805"/>
        <filter val="11 935"/>
        <filter val="12 234"/>
        <filter val="12 940"/>
        <filter val="120"/>
        <filter val="124"/>
        <filter val="13 060"/>
        <filter val="13 132"/>
        <filter val="133 659"/>
        <filter val="14 428"/>
        <filter val="147 117"/>
        <filter val="148 125"/>
        <filter val="156"/>
        <filter val="17 588"/>
        <filter val="177 635"/>
        <filter val="178"/>
        <filter val="18 244"/>
        <filter val="19 205"/>
        <filter val="196 783"/>
        <filter val="2 719"/>
        <filter val="2 873"/>
        <filter val="2 896"/>
        <filter val="20 495"/>
        <filter val="22 363"/>
        <filter val="22 401"/>
        <filter val="24 606"/>
        <filter val="25 695"/>
        <filter val="250"/>
        <filter val="27 076"/>
        <filter val="3 260"/>
        <filter val="3 375"/>
        <filter val="3 842"/>
        <filter val="343 900"/>
        <filter val="357 032"/>
        <filter val="36 853"/>
        <filter val="365"/>
        <filter val="38"/>
        <filter val="4 773"/>
        <filter val="420"/>
        <filter val="48 658"/>
        <filter val="484"/>
        <filter val="5 405"/>
        <filter val="5 624"/>
        <filter val="53"/>
        <filter val="570"/>
        <filter val="6 364"/>
        <filter val="6 528"/>
        <filter val="640"/>
        <filter val="656"/>
        <filter val="7 010"/>
        <filter val="7 952"/>
        <filter val="71 649"/>
        <filter val="71 773"/>
        <filter val="-71 773"/>
        <filter val="72"/>
        <filter val="8 218"/>
        <filter val="9 367"/>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2017.gada 9.jūnija saistošajiem noteikumiem Nr.21
(protokols Nr.10, 2.punkts)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T2" sqref="T2"/>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1081</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783</v>
      </c>
      <c r="D3" s="1318"/>
      <c r="E3" s="1318"/>
      <c r="F3" s="1318"/>
      <c r="G3" s="1318"/>
      <c r="H3" s="1318"/>
      <c r="I3" s="1318"/>
      <c r="J3" s="1318"/>
      <c r="K3" s="1318"/>
      <c r="L3" s="1318"/>
      <c r="M3" s="1318"/>
      <c r="N3" s="1318"/>
      <c r="O3" s="1318"/>
      <c r="P3" s="1319"/>
      <c r="Q3" s="297"/>
    </row>
    <row r="4" spans="1:17" ht="12.75" customHeight="1" x14ac:dyDescent="0.25">
      <c r="A4" s="4" t="s">
        <v>1</v>
      </c>
      <c r="B4" s="5"/>
      <c r="C4" s="1318" t="s">
        <v>1080</v>
      </c>
      <c r="D4" s="1318"/>
      <c r="E4" s="1318"/>
      <c r="F4" s="1318"/>
      <c r="G4" s="1318"/>
      <c r="H4" s="1318"/>
      <c r="I4" s="1318"/>
      <c r="J4" s="1318"/>
      <c r="K4" s="1318"/>
      <c r="L4" s="1318"/>
      <c r="M4" s="1318"/>
      <c r="N4" s="1318"/>
      <c r="O4" s="1318"/>
      <c r="P4" s="1319"/>
      <c r="Q4" s="297"/>
    </row>
    <row r="5" spans="1:17" ht="12.75" customHeight="1" x14ac:dyDescent="0.25">
      <c r="A5" s="2" t="s">
        <v>2</v>
      </c>
      <c r="B5" s="3"/>
      <c r="C5" s="1293" t="s">
        <v>1079</v>
      </c>
      <c r="D5" s="1293"/>
      <c r="E5" s="1293"/>
      <c r="F5" s="1293"/>
      <c r="G5" s="1293"/>
      <c r="H5" s="1293"/>
      <c r="I5" s="1293"/>
      <c r="J5" s="1293"/>
      <c r="K5" s="1293"/>
      <c r="L5" s="1293"/>
      <c r="M5" s="1293"/>
      <c r="N5" s="1293"/>
      <c r="O5" s="1293"/>
      <c r="P5" s="1294"/>
      <c r="Q5" s="297"/>
    </row>
    <row r="6" spans="1:17" ht="12.75" customHeight="1" x14ac:dyDescent="0.25">
      <c r="A6" s="2" t="s">
        <v>3</v>
      </c>
      <c r="B6" s="3"/>
      <c r="C6" s="1293" t="s">
        <v>505</v>
      </c>
      <c r="D6" s="1293"/>
      <c r="E6" s="1293"/>
      <c r="F6" s="1293"/>
      <c r="G6" s="1293"/>
      <c r="H6" s="1293"/>
      <c r="I6" s="1293"/>
      <c r="J6" s="1293"/>
      <c r="K6" s="1293"/>
      <c r="L6" s="1293"/>
      <c r="M6" s="1293"/>
      <c r="N6" s="1293"/>
      <c r="O6" s="1293"/>
      <c r="P6" s="1294"/>
      <c r="Q6" s="297"/>
    </row>
    <row r="7" spans="1:17" ht="24" customHeight="1" x14ac:dyDescent="0.25">
      <c r="A7" s="2" t="s">
        <v>4</v>
      </c>
      <c r="B7" s="3"/>
      <c r="C7" s="1318" t="s">
        <v>514</v>
      </c>
      <c r="D7" s="1318"/>
      <c r="E7" s="1318"/>
      <c r="F7" s="1318"/>
      <c r="G7" s="1318"/>
      <c r="H7" s="1318"/>
      <c r="I7" s="1318"/>
      <c r="J7" s="1318"/>
      <c r="K7" s="1318"/>
      <c r="L7" s="1318"/>
      <c r="M7" s="1318"/>
      <c r="N7" s="1318"/>
      <c r="O7" s="1318"/>
      <c r="P7" s="1319"/>
      <c r="Q7" s="297"/>
    </row>
    <row r="8" spans="1:17" ht="12.75" customHeight="1" x14ac:dyDescent="0.25">
      <c r="A8" s="7" t="s">
        <v>5</v>
      </c>
      <c r="B8" s="3"/>
      <c r="C8" s="1513" t="s">
        <v>1018</v>
      </c>
      <c r="D8" s="1513"/>
      <c r="E8" s="1513"/>
      <c r="F8" s="1513"/>
      <c r="G8" s="1513"/>
      <c r="H8" s="1513"/>
      <c r="I8" s="1513"/>
      <c r="J8" s="1513"/>
      <c r="K8" s="1513"/>
      <c r="L8" s="1513"/>
      <c r="M8" s="1513"/>
      <c r="N8" s="1513"/>
      <c r="O8" s="1513"/>
      <c r="P8" s="1514"/>
      <c r="Q8" s="297"/>
    </row>
    <row r="9" spans="1:17" ht="12.75" customHeight="1" x14ac:dyDescent="0.25">
      <c r="A9" s="2"/>
      <c r="B9" s="3" t="s">
        <v>6</v>
      </c>
      <c r="C9" s="1293" t="s">
        <v>1078</v>
      </c>
      <c r="D9" s="1293"/>
      <c r="E9" s="1293"/>
      <c r="F9" s="1293"/>
      <c r="G9" s="1293"/>
      <c r="H9" s="1293"/>
      <c r="I9" s="1293"/>
      <c r="J9" s="1293"/>
      <c r="K9" s="1293"/>
      <c r="L9" s="1293"/>
      <c r="M9" s="1293"/>
      <c r="N9" s="1293"/>
      <c r="O9" s="1293"/>
      <c r="P9" s="1294"/>
      <c r="Q9" s="297"/>
    </row>
    <row r="10" spans="1:17" ht="12.75" customHeight="1" x14ac:dyDescent="0.25">
      <c r="A10" s="2"/>
      <c r="B10" s="3" t="s">
        <v>7</v>
      </c>
      <c r="C10" s="1293" t="s">
        <v>1077</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293" t="s">
        <v>1076</v>
      </c>
      <c r="D11" s="1293"/>
      <c r="E11" s="1293"/>
      <c r="F11" s="1293"/>
      <c r="G11" s="1293"/>
      <c r="H11" s="1293"/>
      <c r="I11" s="1293"/>
      <c r="J11" s="1293"/>
      <c r="K11" s="1293"/>
      <c r="L11" s="1293"/>
      <c r="M11" s="1293"/>
      <c r="N11" s="1293"/>
      <c r="O11" s="1293"/>
      <c r="P11" s="1294"/>
      <c r="Q11" s="297"/>
    </row>
    <row r="12" spans="1:17" ht="12.75" customHeight="1" x14ac:dyDescent="0.25">
      <c r="A12" s="2"/>
      <c r="B12" s="3" t="s">
        <v>9</v>
      </c>
      <c r="C12" s="1293" t="s">
        <v>1075</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t="s">
        <v>1018</v>
      </c>
      <c r="D13" s="1293"/>
      <c r="E13" s="1293"/>
      <c r="F13" s="1293"/>
      <c r="G13" s="1293"/>
      <c r="H13" s="1293"/>
      <c r="I13" s="1293"/>
      <c r="J13" s="1293"/>
      <c r="K13" s="1293"/>
      <c r="L13" s="1293"/>
      <c r="M13" s="1293"/>
      <c r="N13" s="1293"/>
      <c r="O13" s="1293"/>
      <c r="P13" s="1294"/>
      <c r="Q13" s="297"/>
    </row>
    <row r="14" spans="1:17" ht="12.75" customHeight="1" x14ac:dyDescent="0.25">
      <c r="A14" s="8"/>
      <c r="B14" s="9"/>
      <c r="C14" s="1293"/>
      <c r="D14" s="1293"/>
      <c r="E14" s="1293"/>
      <c r="F14" s="1293"/>
      <c r="G14" s="1293"/>
      <c r="H14" s="1293"/>
      <c r="I14" s="1293"/>
      <c r="J14" s="1293"/>
      <c r="K14" s="1293"/>
      <c r="L14" s="1293"/>
      <c r="M14" s="1293"/>
      <c r="N14" s="1293"/>
      <c r="O14" s="1293"/>
      <c r="P14" s="1294"/>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852379</v>
      </c>
      <c r="D20" s="128">
        <f>SUM(D21,D24,D25,D41,D42)</f>
        <v>52163</v>
      </c>
      <c r="E20" s="269">
        <f>SUM(E21,E24,E25,E41,E42)</f>
        <v>0</v>
      </c>
      <c r="F20" s="888">
        <f>SUM(F21,F24,F25,F41,F42)</f>
        <v>52163</v>
      </c>
      <c r="G20" s="210">
        <f>SUM(G21,G24,G42)</f>
        <v>788511</v>
      </c>
      <c r="H20" s="269">
        <f>SUM(H21,H24,H42)</f>
        <v>0</v>
      </c>
      <c r="I20" s="888">
        <f>SUM(I21,I24,I42)</f>
        <v>788511</v>
      </c>
      <c r="J20" s="128">
        <f>SUM(J21,J26,J42)</f>
        <v>11705</v>
      </c>
      <c r="K20" s="22">
        <f>SUM(K21,K26,K42)</f>
        <v>0</v>
      </c>
      <c r="L20" s="161">
        <f>SUM(L21,L26,L42)</f>
        <v>11705</v>
      </c>
      <c r="M20" s="210">
        <f>SUM(M21,M44)</f>
        <v>0</v>
      </c>
      <c r="N20" s="22">
        <f>SUM(N21,N44)</f>
        <v>0</v>
      </c>
      <c r="O20" s="269">
        <f>SUM(O21,O44)</f>
        <v>0</v>
      </c>
      <c r="P20" s="302"/>
      <c r="Q20" s="182"/>
    </row>
    <row r="21" spans="1:17" ht="12.75" thickTop="1" x14ac:dyDescent="0.25">
      <c r="A21" s="23"/>
      <c r="B21" s="24" t="s">
        <v>21</v>
      </c>
      <c r="C21" s="184">
        <f>SUM(F21,I21,L21,O21)</f>
        <v>330</v>
      </c>
      <c r="D21" s="129">
        <f t="shared" ref="D21:O21" si="0">SUM(D22:D23)</f>
        <v>0</v>
      </c>
      <c r="E21" s="270">
        <f t="shared" si="0"/>
        <v>0</v>
      </c>
      <c r="F21" s="902">
        <f t="shared" si="0"/>
        <v>0</v>
      </c>
      <c r="G21" s="211">
        <f t="shared" si="0"/>
        <v>0</v>
      </c>
      <c r="H21" s="270">
        <f t="shared" si="0"/>
        <v>0</v>
      </c>
      <c r="I21" s="902">
        <f t="shared" si="0"/>
        <v>0</v>
      </c>
      <c r="J21" s="129">
        <f t="shared" si="0"/>
        <v>330</v>
      </c>
      <c r="K21" s="25">
        <f t="shared" si="0"/>
        <v>0</v>
      </c>
      <c r="L21" s="162">
        <f t="shared" si="0"/>
        <v>330</v>
      </c>
      <c r="M21" s="211">
        <f t="shared" si="0"/>
        <v>0</v>
      </c>
      <c r="N21" s="25">
        <f t="shared" si="0"/>
        <v>0</v>
      </c>
      <c r="O21" s="270">
        <f t="shared" si="0"/>
        <v>0</v>
      </c>
      <c r="P21" s="303"/>
      <c r="Q21" s="297"/>
    </row>
    <row r="22" spans="1:17"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x14ac:dyDescent="0.25">
      <c r="A23" s="29"/>
      <c r="B23" s="30" t="s">
        <v>23</v>
      </c>
      <c r="C23" s="186">
        <f>SUM(F23,I23,L23,O23)</f>
        <v>330</v>
      </c>
      <c r="D23" s="246"/>
      <c r="E23" s="696"/>
      <c r="F23" s="904">
        <f>D23+E23</f>
        <v>0</v>
      </c>
      <c r="G23" s="213"/>
      <c r="H23" s="696"/>
      <c r="I23" s="904">
        <f>G23+H23</f>
        <v>0</v>
      </c>
      <c r="J23" s="246">
        <v>330</v>
      </c>
      <c r="K23" s="31">
        <v>0</v>
      </c>
      <c r="L23" s="326">
        <f>J23+K23</f>
        <v>330</v>
      </c>
      <c r="M23" s="213"/>
      <c r="N23" s="31"/>
      <c r="O23" s="146">
        <f>M23+N23</f>
        <v>0</v>
      </c>
      <c r="P23" s="1280" t="s">
        <v>1018</v>
      </c>
      <c r="Q23" s="297"/>
    </row>
    <row r="24" spans="1:17" s="19" customFormat="1" ht="24.75" thickBot="1" x14ac:dyDescent="0.3">
      <c r="A24" s="32">
        <v>19300</v>
      </c>
      <c r="B24" s="32" t="s">
        <v>24</v>
      </c>
      <c r="C24" s="187">
        <f>SUM(F24,I24)</f>
        <v>840674</v>
      </c>
      <c r="D24" s="247">
        <v>52163</v>
      </c>
      <c r="E24" s="697"/>
      <c r="F24" s="889">
        <f>D24+E24</f>
        <v>52163</v>
      </c>
      <c r="G24" s="214">
        <v>788511</v>
      </c>
      <c r="H24" s="697"/>
      <c r="I24" s="889">
        <f>G24+H24</f>
        <v>788511</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thickTop="1" x14ac:dyDescent="0.25">
      <c r="A26" s="35">
        <v>21300</v>
      </c>
      <c r="B26" s="35" t="s">
        <v>27</v>
      </c>
      <c r="C26" s="188">
        <f t="shared" ref="C26:C40" si="1">SUM(L26)</f>
        <v>11375</v>
      </c>
      <c r="D26" s="249" t="s">
        <v>25</v>
      </c>
      <c r="E26" s="122" t="s">
        <v>25</v>
      </c>
      <c r="F26" s="890" t="s">
        <v>25</v>
      </c>
      <c r="G26" s="215" t="s">
        <v>25</v>
      </c>
      <c r="H26" s="122" t="s">
        <v>25</v>
      </c>
      <c r="I26" s="890" t="s">
        <v>25</v>
      </c>
      <c r="J26" s="130">
        <f>SUM(J27,J31,J33,J36)</f>
        <v>11375</v>
      </c>
      <c r="K26" s="38">
        <f>SUM(K27,K31,K33,K36)</f>
        <v>0</v>
      </c>
      <c r="L26" s="175">
        <f>SUM(L27,L31,L33,L36)</f>
        <v>11375</v>
      </c>
      <c r="M26" s="280" t="s">
        <v>25</v>
      </c>
      <c r="N26" s="122" t="s">
        <v>25</v>
      </c>
      <c r="O26" s="122" t="s">
        <v>25</v>
      </c>
      <c r="P26" s="304"/>
      <c r="Q26" s="182"/>
    </row>
    <row r="27" spans="1:17" s="19" customFormat="1" ht="24" x14ac:dyDescent="0.25">
      <c r="A27" s="39">
        <v>21350</v>
      </c>
      <c r="B27" s="35" t="s">
        <v>28</v>
      </c>
      <c r="C27" s="188">
        <f t="shared" si="1"/>
        <v>4711</v>
      </c>
      <c r="D27" s="249" t="s">
        <v>25</v>
      </c>
      <c r="E27" s="122" t="s">
        <v>25</v>
      </c>
      <c r="F27" s="890" t="s">
        <v>25</v>
      </c>
      <c r="G27" s="215" t="s">
        <v>25</v>
      </c>
      <c r="H27" s="122" t="s">
        <v>25</v>
      </c>
      <c r="I27" s="890" t="s">
        <v>25</v>
      </c>
      <c r="J27" s="130">
        <f>SUM(J28:J30)</f>
        <v>4711</v>
      </c>
      <c r="K27" s="38">
        <f>SUM(K28:K30)</f>
        <v>0</v>
      </c>
      <c r="L27" s="175">
        <f>SUM(L28:L30)</f>
        <v>4711</v>
      </c>
      <c r="M27" s="280" t="s">
        <v>25</v>
      </c>
      <c r="N27" s="122" t="s">
        <v>25</v>
      </c>
      <c r="O27" s="122" t="s">
        <v>25</v>
      </c>
      <c r="P27" s="304"/>
      <c r="Q27" s="182"/>
    </row>
    <row r="28" spans="1:17" hidden="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x14ac:dyDescent="0.25">
      <c r="A29" s="29">
        <v>21352</v>
      </c>
      <c r="B29" s="43" t="s">
        <v>30</v>
      </c>
      <c r="C29" s="190">
        <f t="shared" si="1"/>
        <v>4711</v>
      </c>
      <c r="D29" s="251" t="s">
        <v>25</v>
      </c>
      <c r="E29" s="149" t="s">
        <v>25</v>
      </c>
      <c r="F29" s="891" t="s">
        <v>25</v>
      </c>
      <c r="G29" s="217" t="s">
        <v>25</v>
      </c>
      <c r="H29" s="149" t="s">
        <v>25</v>
      </c>
      <c r="I29" s="891" t="s">
        <v>25</v>
      </c>
      <c r="J29" s="246">
        <v>4711</v>
      </c>
      <c r="K29" s="321"/>
      <c r="L29" s="95">
        <f>J29+K29</f>
        <v>4711</v>
      </c>
      <c r="M29" s="282" t="s">
        <v>25</v>
      </c>
      <c r="N29" s="149" t="s">
        <v>25</v>
      </c>
      <c r="O29" s="149" t="s">
        <v>25</v>
      </c>
      <c r="P29" s="306"/>
      <c r="Q29" s="297"/>
    </row>
    <row r="30" spans="1:17" ht="24" hidden="1" x14ac:dyDescent="0.25">
      <c r="A30" s="29">
        <v>21359</v>
      </c>
      <c r="B30" s="43" t="s">
        <v>31</v>
      </c>
      <c r="C30" s="190">
        <f t="shared" si="1"/>
        <v>0</v>
      </c>
      <c r="D30" s="251" t="s">
        <v>25</v>
      </c>
      <c r="E30" s="44" t="s">
        <v>25</v>
      </c>
      <c r="F30" s="166" t="s">
        <v>25</v>
      </c>
      <c r="G30" s="217" t="s">
        <v>25</v>
      </c>
      <c r="H30" s="44" t="s">
        <v>25</v>
      </c>
      <c r="I30" s="149" t="s">
        <v>25</v>
      </c>
      <c r="J30" s="246">
        <v>0</v>
      </c>
      <c r="K30" s="321"/>
      <c r="L30" s="95">
        <f>J30+K30</f>
        <v>0</v>
      </c>
      <c r="M30" s="282" t="s">
        <v>25</v>
      </c>
      <c r="N30" s="149" t="s">
        <v>25</v>
      </c>
      <c r="O30" s="149" t="s">
        <v>25</v>
      </c>
      <c r="P30" s="306"/>
      <c r="Q30" s="297"/>
    </row>
    <row r="31" spans="1:17" s="19" customFormat="1" ht="36" hidden="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 hidden="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x14ac:dyDescent="0.25">
      <c r="A33" s="39">
        <v>21380</v>
      </c>
      <c r="B33" s="35" t="s">
        <v>34</v>
      </c>
      <c r="C33" s="188">
        <f t="shared" si="1"/>
        <v>3557</v>
      </c>
      <c r="D33" s="249" t="s">
        <v>25</v>
      </c>
      <c r="E33" s="122" t="s">
        <v>25</v>
      </c>
      <c r="F33" s="890" t="s">
        <v>25</v>
      </c>
      <c r="G33" s="215" t="s">
        <v>25</v>
      </c>
      <c r="H33" s="122" t="s">
        <v>25</v>
      </c>
      <c r="I33" s="890" t="s">
        <v>25</v>
      </c>
      <c r="J33" s="130">
        <f>SUM(J34:J35)</f>
        <v>3557</v>
      </c>
      <c r="K33" s="38">
        <f>SUM(K34:K35)</f>
        <v>0</v>
      </c>
      <c r="L33" s="175">
        <f>SUM(L34:L35)</f>
        <v>3557</v>
      </c>
      <c r="M33" s="280" t="s">
        <v>25</v>
      </c>
      <c r="N33" s="122" t="s">
        <v>25</v>
      </c>
      <c r="O33" s="122" t="s">
        <v>25</v>
      </c>
      <c r="P33" s="304"/>
      <c r="Q33" s="182"/>
    </row>
    <row r="34" spans="1:17" x14ac:dyDescent="0.25">
      <c r="A34" s="1279">
        <v>21381</v>
      </c>
      <c r="B34" s="82" t="s">
        <v>35</v>
      </c>
      <c r="C34" s="954">
        <f t="shared" si="1"/>
        <v>3557</v>
      </c>
      <c r="D34" s="250" t="s">
        <v>25</v>
      </c>
      <c r="E34" s="148" t="s">
        <v>25</v>
      </c>
      <c r="F34" s="1277" t="s">
        <v>25</v>
      </c>
      <c r="G34" s="216" t="s">
        <v>25</v>
      </c>
      <c r="H34" s="148" t="s">
        <v>25</v>
      </c>
      <c r="I34" s="1277" t="s">
        <v>25</v>
      </c>
      <c r="J34" s="245">
        <v>3557</v>
      </c>
      <c r="K34" s="320"/>
      <c r="L34" s="173">
        <f>J34+K34</f>
        <v>3557</v>
      </c>
      <c r="M34" s="281" t="s">
        <v>25</v>
      </c>
      <c r="N34" s="148" t="s">
        <v>25</v>
      </c>
      <c r="O34" s="1276" t="s">
        <v>25</v>
      </c>
      <c r="P34" s="305"/>
      <c r="Q34" s="297"/>
    </row>
    <row r="35" spans="1:17" ht="24" hidden="1" x14ac:dyDescent="0.25">
      <c r="A35" s="57">
        <v>21383</v>
      </c>
      <c r="B35" s="58" t="s">
        <v>36</v>
      </c>
      <c r="C35" s="195">
        <f t="shared" si="1"/>
        <v>0</v>
      </c>
      <c r="D35" s="251" t="s">
        <v>25</v>
      </c>
      <c r="E35" s="44" t="s">
        <v>25</v>
      </c>
      <c r="F35" s="260" t="s">
        <v>25</v>
      </c>
      <c r="G35" s="217" t="s">
        <v>25</v>
      </c>
      <c r="H35" s="44" t="s">
        <v>25</v>
      </c>
      <c r="I35" s="273" t="s">
        <v>25</v>
      </c>
      <c r="J35" s="565"/>
      <c r="K35" s="321"/>
      <c r="L35" s="174">
        <f>J35+K35</f>
        <v>0</v>
      </c>
      <c r="M35" s="282" t="s">
        <v>25</v>
      </c>
      <c r="N35" s="149" t="s">
        <v>25</v>
      </c>
      <c r="O35" s="273" t="s">
        <v>25</v>
      </c>
      <c r="P35" s="306"/>
      <c r="Q35" s="297"/>
    </row>
    <row r="36" spans="1:17" s="19" customFormat="1" ht="24" x14ac:dyDescent="0.25">
      <c r="A36" s="39">
        <v>21390</v>
      </c>
      <c r="B36" s="35" t="s">
        <v>37</v>
      </c>
      <c r="C36" s="188">
        <f t="shared" si="1"/>
        <v>3107</v>
      </c>
      <c r="D36" s="249" t="s">
        <v>25</v>
      </c>
      <c r="E36" s="122" t="s">
        <v>25</v>
      </c>
      <c r="F36" s="890" t="s">
        <v>25</v>
      </c>
      <c r="G36" s="215" t="s">
        <v>25</v>
      </c>
      <c r="H36" s="122" t="s">
        <v>25</v>
      </c>
      <c r="I36" s="890" t="s">
        <v>25</v>
      </c>
      <c r="J36" s="130">
        <f>SUM(J37:J40)</f>
        <v>3107</v>
      </c>
      <c r="K36" s="38">
        <f>SUM(K37:K40)</f>
        <v>0</v>
      </c>
      <c r="L36" s="175">
        <f>SUM(L37:L40)</f>
        <v>3107</v>
      </c>
      <c r="M36" s="280" t="s">
        <v>25</v>
      </c>
      <c r="N36" s="122" t="s">
        <v>25</v>
      </c>
      <c r="O36" s="122" t="s">
        <v>25</v>
      </c>
      <c r="P36" s="304"/>
      <c r="Q36" s="182"/>
    </row>
    <row r="37" spans="1:17" ht="24" hidden="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idden="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idden="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 x14ac:dyDescent="0.25">
      <c r="A40" s="30">
        <v>21399</v>
      </c>
      <c r="B40" s="43" t="s">
        <v>41</v>
      </c>
      <c r="C40" s="190">
        <f t="shared" si="1"/>
        <v>3107</v>
      </c>
      <c r="D40" s="251" t="s">
        <v>25</v>
      </c>
      <c r="E40" s="149" t="s">
        <v>25</v>
      </c>
      <c r="F40" s="891" t="s">
        <v>25</v>
      </c>
      <c r="G40" s="217" t="s">
        <v>25</v>
      </c>
      <c r="H40" s="149" t="s">
        <v>25</v>
      </c>
      <c r="I40" s="891" t="s">
        <v>25</v>
      </c>
      <c r="J40" s="246">
        <v>3107</v>
      </c>
      <c r="K40" s="321"/>
      <c r="L40" s="95">
        <f>J40+K40</f>
        <v>3107</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hidden="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t="24" hidden="1" x14ac:dyDescent="0.25">
      <c r="A43" s="30">
        <v>21499</v>
      </c>
      <c r="B43" s="43" t="s">
        <v>44</v>
      </c>
      <c r="C43" s="193">
        <f>SUM(F43,I43,L43)</f>
        <v>0</v>
      </c>
      <c r="D43" s="256"/>
      <c r="E43" s="49"/>
      <c r="F43" s="176">
        <f>D43+E43</f>
        <v>0</v>
      </c>
      <c r="G43" s="220"/>
      <c r="H43" s="42"/>
      <c r="I43" s="90">
        <f>G43+H43</f>
        <v>0</v>
      </c>
      <c r="J43" s="263">
        <v>0</v>
      </c>
      <c r="K43" s="42">
        <v>0</v>
      </c>
      <c r="L43" s="176">
        <f>J43+K43</f>
        <v>0</v>
      </c>
      <c r="M43" s="283" t="s">
        <v>25</v>
      </c>
      <c r="N43" s="150" t="s">
        <v>25</v>
      </c>
      <c r="O43" s="150" t="s">
        <v>25</v>
      </c>
      <c r="P43" s="508" t="s">
        <v>1018</v>
      </c>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 hidden="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92"/>
      <c r="Q45" s="297"/>
    </row>
    <row r="46" spans="1:17" ht="24" hidden="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852379</v>
      </c>
      <c r="D49" s="134">
        <f t="shared" ref="D49:O49" si="4">SUM(D50,D281)</f>
        <v>52163</v>
      </c>
      <c r="E49" s="117">
        <f t="shared" si="4"/>
        <v>0</v>
      </c>
      <c r="F49" s="894">
        <f t="shared" si="4"/>
        <v>52163</v>
      </c>
      <c r="G49" s="224">
        <f t="shared" si="4"/>
        <v>788511</v>
      </c>
      <c r="H49" s="117">
        <f t="shared" si="4"/>
        <v>0</v>
      </c>
      <c r="I49" s="894">
        <f t="shared" si="4"/>
        <v>788511</v>
      </c>
      <c r="J49" s="134">
        <f t="shared" si="4"/>
        <v>11705</v>
      </c>
      <c r="K49" s="64">
        <f t="shared" si="4"/>
        <v>0</v>
      </c>
      <c r="L49" s="169">
        <f t="shared" si="4"/>
        <v>11705</v>
      </c>
      <c r="M49" s="224">
        <f t="shared" si="4"/>
        <v>0</v>
      </c>
      <c r="N49" s="64">
        <f t="shared" si="4"/>
        <v>0</v>
      </c>
      <c r="O49" s="117">
        <f t="shared" si="4"/>
        <v>0</v>
      </c>
      <c r="P49" s="310"/>
      <c r="Q49" s="182"/>
    </row>
    <row r="50" spans="1:17" s="19" customFormat="1" ht="36.75" thickTop="1" x14ac:dyDescent="0.25">
      <c r="A50" s="65"/>
      <c r="B50" s="66" t="s">
        <v>50</v>
      </c>
      <c r="C50" s="198">
        <f t="shared" si="3"/>
        <v>852379</v>
      </c>
      <c r="D50" s="135">
        <f t="shared" ref="D50:O50" si="5">SUM(D51,D193)</f>
        <v>52163</v>
      </c>
      <c r="E50" s="274">
        <f t="shared" si="5"/>
        <v>0</v>
      </c>
      <c r="F50" s="895">
        <f t="shared" si="5"/>
        <v>52163</v>
      </c>
      <c r="G50" s="225">
        <f t="shared" si="5"/>
        <v>788511</v>
      </c>
      <c r="H50" s="274">
        <f t="shared" si="5"/>
        <v>0</v>
      </c>
      <c r="I50" s="895">
        <f t="shared" si="5"/>
        <v>788511</v>
      </c>
      <c r="J50" s="135">
        <f t="shared" si="5"/>
        <v>11705</v>
      </c>
      <c r="K50" s="67">
        <f t="shared" si="5"/>
        <v>0</v>
      </c>
      <c r="L50" s="170">
        <f t="shared" si="5"/>
        <v>11705</v>
      </c>
      <c r="M50" s="225">
        <f t="shared" si="5"/>
        <v>0</v>
      </c>
      <c r="N50" s="67">
        <f t="shared" si="5"/>
        <v>0</v>
      </c>
      <c r="O50" s="274">
        <f t="shared" si="5"/>
        <v>0</v>
      </c>
      <c r="P50" s="311"/>
      <c r="Q50" s="182"/>
    </row>
    <row r="51" spans="1:17" s="19" customFormat="1" ht="24" x14ac:dyDescent="0.25">
      <c r="A51" s="68"/>
      <c r="B51" s="16" t="s">
        <v>51</v>
      </c>
      <c r="C51" s="199">
        <f t="shared" si="3"/>
        <v>832923</v>
      </c>
      <c r="D51" s="136">
        <f t="shared" ref="D51:O51" si="6">SUM(D52,D74,D172,D186)</f>
        <v>52163</v>
      </c>
      <c r="E51" s="275">
        <f t="shared" si="6"/>
        <v>0</v>
      </c>
      <c r="F51" s="896">
        <f t="shared" si="6"/>
        <v>52163</v>
      </c>
      <c r="G51" s="226">
        <f t="shared" si="6"/>
        <v>775987</v>
      </c>
      <c r="H51" s="275">
        <f t="shared" si="6"/>
        <v>-6932</v>
      </c>
      <c r="I51" s="896">
        <f t="shared" si="6"/>
        <v>769055</v>
      </c>
      <c r="J51" s="136">
        <f t="shared" si="6"/>
        <v>11705</v>
      </c>
      <c r="K51" s="69">
        <f t="shared" si="6"/>
        <v>0</v>
      </c>
      <c r="L51" s="171">
        <f t="shared" si="6"/>
        <v>11705</v>
      </c>
      <c r="M51" s="226">
        <f t="shared" si="6"/>
        <v>0</v>
      </c>
      <c r="N51" s="69">
        <f t="shared" si="6"/>
        <v>0</v>
      </c>
      <c r="O51" s="275">
        <f t="shared" si="6"/>
        <v>0</v>
      </c>
      <c r="P51" s="312"/>
      <c r="Q51" s="182"/>
    </row>
    <row r="52" spans="1:17" s="19" customFormat="1" x14ac:dyDescent="0.25">
      <c r="A52" s="70">
        <v>1000</v>
      </c>
      <c r="B52" s="70" t="s">
        <v>52</v>
      </c>
      <c r="C52" s="200">
        <f t="shared" si="3"/>
        <v>645652</v>
      </c>
      <c r="D52" s="137">
        <f t="shared" ref="D52:O52" si="7">SUM(D53,D66)</f>
        <v>52163</v>
      </c>
      <c r="E52" s="125">
        <f t="shared" si="7"/>
        <v>0</v>
      </c>
      <c r="F52" s="897">
        <f t="shared" si="7"/>
        <v>52163</v>
      </c>
      <c r="G52" s="227">
        <f t="shared" si="7"/>
        <v>591885</v>
      </c>
      <c r="H52" s="125">
        <f t="shared" si="7"/>
        <v>1604</v>
      </c>
      <c r="I52" s="897">
        <f t="shared" si="7"/>
        <v>593489</v>
      </c>
      <c r="J52" s="137">
        <f t="shared" si="7"/>
        <v>0</v>
      </c>
      <c r="K52" s="71">
        <f t="shared" si="7"/>
        <v>0</v>
      </c>
      <c r="L52" s="172">
        <f t="shared" si="7"/>
        <v>0</v>
      </c>
      <c r="M52" s="227">
        <f t="shared" si="7"/>
        <v>0</v>
      </c>
      <c r="N52" s="71">
        <f t="shared" si="7"/>
        <v>0</v>
      </c>
      <c r="O52" s="125">
        <f t="shared" si="7"/>
        <v>0</v>
      </c>
      <c r="P52" s="313"/>
      <c r="Q52" s="182"/>
    </row>
    <row r="53" spans="1:17" x14ac:dyDescent="0.25">
      <c r="A53" s="35">
        <v>1100</v>
      </c>
      <c r="B53" s="72" t="s">
        <v>53</v>
      </c>
      <c r="C53" s="188">
        <f t="shared" si="3"/>
        <v>494490</v>
      </c>
      <c r="D53" s="130">
        <f t="shared" ref="D53:O53" si="8">SUM(D54,D57,D65)</f>
        <v>21082</v>
      </c>
      <c r="E53" s="123">
        <f t="shared" si="8"/>
        <v>0</v>
      </c>
      <c r="F53" s="898">
        <f t="shared" si="8"/>
        <v>21082</v>
      </c>
      <c r="G53" s="228">
        <f t="shared" si="8"/>
        <v>472110</v>
      </c>
      <c r="H53" s="123">
        <f t="shared" si="8"/>
        <v>1298</v>
      </c>
      <c r="I53" s="898">
        <f t="shared" si="8"/>
        <v>473408</v>
      </c>
      <c r="J53" s="130">
        <f t="shared" si="8"/>
        <v>0</v>
      </c>
      <c r="K53" s="38">
        <f t="shared" si="8"/>
        <v>0</v>
      </c>
      <c r="L53" s="175">
        <f t="shared" si="8"/>
        <v>0</v>
      </c>
      <c r="M53" s="228">
        <f t="shared" si="8"/>
        <v>0</v>
      </c>
      <c r="N53" s="38">
        <f t="shared" si="8"/>
        <v>0</v>
      </c>
      <c r="O53" s="123">
        <f t="shared" si="8"/>
        <v>0</v>
      </c>
      <c r="P53" s="314"/>
      <c r="Q53" s="297"/>
    </row>
    <row r="54" spans="1:17" x14ac:dyDescent="0.25">
      <c r="A54" s="73">
        <v>1110</v>
      </c>
      <c r="B54" s="58" t="s">
        <v>54</v>
      </c>
      <c r="C54" s="195">
        <f t="shared" si="3"/>
        <v>418591</v>
      </c>
      <c r="D54" s="86">
        <f t="shared" ref="D54:O54" si="9">SUM(D55:D56)</f>
        <v>1944</v>
      </c>
      <c r="E54" s="154">
        <f t="shared" si="9"/>
        <v>0</v>
      </c>
      <c r="F54" s="907">
        <f t="shared" si="9"/>
        <v>1944</v>
      </c>
      <c r="G54" s="229">
        <f t="shared" si="9"/>
        <v>415349</v>
      </c>
      <c r="H54" s="154">
        <f t="shared" si="9"/>
        <v>1298</v>
      </c>
      <c r="I54" s="907">
        <f t="shared" si="9"/>
        <v>416647</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24" customHeight="1" x14ac:dyDescent="0.25">
      <c r="A56" s="30">
        <v>1119</v>
      </c>
      <c r="B56" s="43" t="s">
        <v>56</v>
      </c>
      <c r="C56" s="190">
        <f t="shared" si="3"/>
        <v>418591</v>
      </c>
      <c r="D56" s="264">
        <v>1944</v>
      </c>
      <c r="E56" s="705"/>
      <c r="F56" s="899">
        <f>D56+E56</f>
        <v>1944</v>
      </c>
      <c r="G56" s="230">
        <v>415349</v>
      </c>
      <c r="H56" s="705">
        <v>1298</v>
      </c>
      <c r="I56" s="899">
        <f>G56+H56</f>
        <v>416647</v>
      </c>
      <c r="J56" s="264"/>
      <c r="K56" s="45"/>
      <c r="L56" s="95">
        <f>J56+K56</f>
        <v>0</v>
      </c>
      <c r="M56" s="230"/>
      <c r="N56" s="45"/>
      <c r="O56" s="91">
        <f>M56+N56</f>
        <v>0</v>
      </c>
      <c r="P56" s="333" t="s">
        <v>1074</v>
      </c>
      <c r="Q56" s="297"/>
    </row>
    <row r="57" spans="1:17" ht="23.25" customHeight="1" x14ac:dyDescent="0.25">
      <c r="A57" s="75">
        <v>1140</v>
      </c>
      <c r="B57" s="43" t="s">
        <v>57</v>
      </c>
      <c r="C57" s="190">
        <f t="shared" si="3"/>
        <v>75374</v>
      </c>
      <c r="D57" s="132">
        <f t="shared" ref="D57:O57" si="10">SUM(D58:D64)</f>
        <v>19138</v>
      </c>
      <c r="E57" s="91">
        <f t="shared" si="10"/>
        <v>0</v>
      </c>
      <c r="F57" s="899">
        <f t="shared" si="10"/>
        <v>19138</v>
      </c>
      <c r="G57" s="231">
        <f t="shared" si="10"/>
        <v>56236</v>
      </c>
      <c r="H57" s="91">
        <f t="shared" si="10"/>
        <v>0</v>
      </c>
      <c r="I57" s="899">
        <f t="shared" si="10"/>
        <v>56236</v>
      </c>
      <c r="J57" s="132">
        <f t="shared" si="10"/>
        <v>0</v>
      </c>
      <c r="K57" s="76">
        <f t="shared" si="10"/>
        <v>0</v>
      </c>
      <c r="L57" s="95">
        <f t="shared" si="10"/>
        <v>0</v>
      </c>
      <c r="M57" s="231">
        <f t="shared" si="10"/>
        <v>0</v>
      </c>
      <c r="N57" s="76">
        <f t="shared" si="10"/>
        <v>0</v>
      </c>
      <c r="O57" s="91">
        <f t="shared" si="10"/>
        <v>0</v>
      </c>
      <c r="P57" s="291"/>
      <c r="Q57" s="297"/>
    </row>
    <row r="58" spans="1:17" x14ac:dyDescent="0.25">
      <c r="A58" s="30">
        <v>1141</v>
      </c>
      <c r="B58" s="43" t="s">
        <v>58</v>
      </c>
      <c r="C58" s="190">
        <f t="shared" si="3"/>
        <v>3709</v>
      </c>
      <c r="D58" s="264"/>
      <c r="E58" s="705"/>
      <c r="F58" s="899">
        <f t="shared" ref="F58:F65" si="11">D58+E58</f>
        <v>0</v>
      </c>
      <c r="G58" s="230">
        <v>3709</v>
      </c>
      <c r="H58" s="705"/>
      <c r="I58" s="899">
        <f t="shared" ref="I58:I65" si="12">G58+H58</f>
        <v>3709</v>
      </c>
      <c r="J58" s="264"/>
      <c r="K58" s="45"/>
      <c r="L58" s="95">
        <f t="shared" ref="L58:L65" si="13">J58+K58</f>
        <v>0</v>
      </c>
      <c r="M58" s="230"/>
      <c r="N58" s="45"/>
      <c r="O58" s="91">
        <f t="shared" ref="O58:O65" si="14">M58+N58</f>
        <v>0</v>
      </c>
      <c r="P58" s="291"/>
      <c r="Q58" s="297"/>
    </row>
    <row r="59" spans="1:17" ht="24.75" customHeight="1" x14ac:dyDescent="0.25">
      <c r="A59" s="30">
        <v>1142</v>
      </c>
      <c r="B59" s="43" t="s">
        <v>59</v>
      </c>
      <c r="C59" s="190">
        <f t="shared" si="3"/>
        <v>976</v>
      </c>
      <c r="D59" s="264"/>
      <c r="E59" s="705"/>
      <c r="F59" s="899">
        <f t="shared" si="11"/>
        <v>0</v>
      </c>
      <c r="G59" s="230">
        <v>976</v>
      </c>
      <c r="H59" s="705"/>
      <c r="I59" s="899">
        <f t="shared" si="12"/>
        <v>976</v>
      </c>
      <c r="J59" s="264"/>
      <c r="K59" s="45"/>
      <c r="L59" s="95">
        <f t="shared" si="13"/>
        <v>0</v>
      </c>
      <c r="M59" s="230"/>
      <c r="N59" s="45"/>
      <c r="O59" s="91">
        <f t="shared" si="14"/>
        <v>0</v>
      </c>
      <c r="P59" s="291"/>
      <c r="Q59" s="297"/>
    </row>
    <row r="60" spans="1:17" ht="24" x14ac:dyDescent="0.25">
      <c r="A60" s="30">
        <v>1145</v>
      </c>
      <c r="B60" s="43" t="s">
        <v>60</v>
      </c>
      <c r="C60" s="190">
        <f t="shared" si="3"/>
        <v>40550</v>
      </c>
      <c r="D60" s="264">
        <v>284</v>
      </c>
      <c r="E60" s="705">
        <v>0</v>
      </c>
      <c r="F60" s="899">
        <f t="shared" si="11"/>
        <v>284</v>
      </c>
      <c r="G60" s="230">
        <v>40266</v>
      </c>
      <c r="H60" s="705">
        <v>0</v>
      </c>
      <c r="I60" s="899">
        <f t="shared" si="12"/>
        <v>40266</v>
      </c>
      <c r="J60" s="264"/>
      <c r="K60" s="45"/>
      <c r="L60" s="95">
        <f t="shared" si="13"/>
        <v>0</v>
      </c>
      <c r="M60" s="230"/>
      <c r="N60" s="45"/>
      <c r="O60" s="91">
        <f t="shared" si="14"/>
        <v>0</v>
      </c>
      <c r="P60" s="333" t="s">
        <v>1018</v>
      </c>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x14ac:dyDescent="0.25">
      <c r="A62" s="30">
        <v>1147</v>
      </c>
      <c r="B62" s="43" t="s">
        <v>62</v>
      </c>
      <c r="C62" s="190">
        <f t="shared" si="3"/>
        <v>2993</v>
      </c>
      <c r="D62" s="264"/>
      <c r="E62" s="705"/>
      <c r="F62" s="899">
        <f t="shared" si="11"/>
        <v>0</v>
      </c>
      <c r="G62" s="230">
        <v>2993</v>
      </c>
      <c r="H62" s="705"/>
      <c r="I62" s="899">
        <f t="shared" si="12"/>
        <v>2993</v>
      </c>
      <c r="J62" s="264"/>
      <c r="K62" s="45"/>
      <c r="L62" s="95">
        <f t="shared" si="13"/>
        <v>0</v>
      </c>
      <c r="M62" s="230"/>
      <c r="N62" s="45"/>
      <c r="O62" s="91">
        <f t="shared" si="14"/>
        <v>0</v>
      </c>
      <c r="P62" s="291"/>
      <c r="Q62" s="297"/>
    </row>
    <row r="63" spans="1:17" x14ac:dyDescent="0.25">
      <c r="A63" s="30">
        <v>1148</v>
      </c>
      <c r="B63" s="43" t="s">
        <v>63</v>
      </c>
      <c r="C63" s="190">
        <f t="shared" si="3"/>
        <v>18845</v>
      </c>
      <c r="D63" s="264">
        <v>18845</v>
      </c>
      <c r="E63" s="705"/>
      <c r="F63" s="899">
        <f t="shared" si="11"/>
        <v>18845</v>
      </c>
      <c r="G63" s="230"/>
      <c r="H63" s="705"/>
      <c r="I63" s="899">
        <f t="shared" si="12"/>
        <v>0</v>
      </c>
      <c r="J63" s="264"/>
      <c r="K63" s="45"/>
      <c r="L63" s="95">
        <f t="shared" si="13"/>
        <v>0</v>
      </c>
      <c r="M63" s="230"/>
      <c r="N63" s="45"/>
      <c r="O63" s="91">
        <f t="shared" si="14"/>
        <v>0</v>
      </c>
      <c r="P63" s="291"/>
      <c r="Q63" s="297"/>
    </row>
    <row r="64" spans="1:17" ht="36" x14ac:dyDescent="0.25">
      <c r="A64" s="30">
        <v>1149</v>
      </c>
      <c r="B64" s="43" t="s">
        <v>64</v>
      </c>
      <c r="C64" s="190">
        <f t="shared" si="3"/>
        <v>8301</v>
      </c>
      <c r="D64" s="264">
        <v>9</v>
      </c>
      <c r="E64" s="705"/>
      <c r="F64" s="899">
        <f t="shared" si="11"/>
        <v>9</v>
      </c>
      <c r="G64" s="230">
        <v>8292</v>
      </c>
      <c r="H64" s="705"/>
      <c r="I64" s="899">
        <f t="shared" si="12"/>
        <v>8292</v>
      </c>
      <c r="J64" s="264"/>
      <c r="K64" s="45"/>
      <c r="L64" s="95">
        <f t="shared" si="13"/>
        <v>0</v>
      </c>
      <c r="M64" s="230"/>
      <c r="N64" s="45"/>
      <c r="O64" s="91">
        <f t="shared" si="14"/>
        <v>0</v>
      </c>
      <c r="P64" s="291"/>
      <c r="Q64" s="297"/>
    </row>
    <row r="65" spans="1:17" ht="36" x14ac:dyDescent="0.25">
      <c r="A65" s="73">
        <v>1150</v>
      </c>
      <c r="B65" s="58" t="s">
        <v>65</v>
      </c>
      <c r="C65" s="195">
        <f t="shared" si="3"/>
        <v>525</v>
      </c>
      <c r="D65" s="261"/>
      <c r="E65" s="707"/>
      <c r="F65" s="907">
        <f t="shared" si="11"/>
        <v>0</v>
      </c>
      <c r="G65" s="232">
        <v>525</v>
      </c>
      <c r="H65" s="707"/>
      <c r="I65" s="907">
        <f t="shared" si="12"/>
        <v>525</v>
      </c>
      <c r="J65" s="261"/>
      <c r="K65" s="77"/>
      <c r="L65" s="174">
        <f t="shared" si="13"/>
        <v>0</v>
      </c>
      <c r="M65" s="232"/>
      <c r="N65" s="77"/>
      <c r="O65" s="154">
        <f t="shared" si="14"/>
        <v>0</v>
      </c>
      <c r="P65" s="292"/>
      <c r="Q65" s="297"/>
    </row>
    <row r="66" spans="1:17" ht="36" x14ac:dyDescent="0.25">
      <c r="A66" s="35">
        <v>1200</v>
      </c>
      <c r="B66" s="72" t="s">
        <v>66</v>
      </c>
      <c r="C66" s="188">
        <f t="shared" si="3"/>
        <v>151162</v>
      </c>
      <c r="D66" s="130">
        <f t="shared" ref="D66:O66" si="15">SUM(D67:D68)</f>
        <v>31081</v>
      </c>
      <c r="E66" s="123">
        <f t="shared" si="15"/>
        <v>0</v>
      </c>
      <c r="F66" s="898">
        <f t="shared" si="15"/>
        <v>31081</v>
      </c>
      <c r="G66" s="228">
        <f t="shared" si="15"/>
        <v>119775</v>
      </c>
      <c r="H66" s="123">
        <f t="shared" si="15"/>
        <v>306</v>
      </c>
      <c r="I66" s="898">
        <f t="shared" si="15"/>
        <v>120081</v>
      </c>
      <c r="J66" s="130">
        <f t="shared" si="15"/>
        <v>0</v>
      </c>
      <c r="K66" s="38">
        <f t="shared" si="15"/>
        <v>0</v>
      </c>
      <c r="L66" s="175">
        <f t="shared" si="15"/>
        <v>0</v>
      </c>
      <c r="M66" s="228">
        <f t="shared" si="15"/>
        <v>0</v>
      </c>
      <c r="N66" s="38">
        <f t="shared" si="15"/>
        <v>0</v>
      </c>
      <c r="O66" s="123">
        <f t="shared" si="15"/>
        <v>0</v>
      </c>
      <c r="P66" s="293"/>
      <c r="Q66" s="297"/>
    </row>
    <row r="67" spans="1:17" ht="24" x14ac:dyDescent="0.25">
      <c r="A67" s="1203">
        <v>1210</v>
      </c>
      <c r="B67" s="40" t="s">
        <v>67</v>
      </c>
      <c r="C67" s="189">
        <f t="shared" si="3"/>
        <v>118499</v>
      </c>
      <c r="D67" s="263">
        <v>8181</v>
      </c>
      <c r="E67" s="703"/>
      <c r="F67" s="900">
        <f>D67+E67</f>
        <v>8181</v>
      </c>
      <c r="G67" s="220">
        <v>110012</v>
      </c>
      <c r="H67" s="703">
        <v>306</v>
      </c>
      <c r="I67" s="900">
        <f>G67+H67</f>
        <v>110318</v>
      </c>
      <c r="J67" s="263"/>
      <c r="K67" s="42"/>
      <c r="L67" s="176">
        <f>J67+K67</f>
        <v>0</v>
      </c>
      <c r="M67" s="220"/>
      <c r="N67" s="42"/>
      <c r="O67" s="90">
        <f>M67+N67</f>
        <v>0</v>
      </c>
      <c r="P67" s="333" t="s">
        <v>1074</v>
      </c>
      <c r="Q67" s="297"/>
    </row>
    <row r="68" spans="1:17" ht="24" x14ac:dyDescent="0.25">
      <c r="A68" s="75">
        <v>1220</v>
      </c>
      <c r="B68" s="43" t="s">
        <v>68</v>
      </c>
      <c r="C68" s="190">
        <f t="shared" si="3"/>
        <v>32663</v>
      </c>
      <c r="D68" s="132">
        <f t="shared" ref="D68:O68" si="16">SUM(D69:D73)</f>
        <v>22900</v>
      </c>
      <c r="E68" s="91">
        <f t="shared" si="16"/>
        <v>0</v>
      </c>
      <c r="F68" s="899">
        <f t="shared" si="16"/>
        <v>22900</v>
      </c>
      <c r="G68" s="231">
        <f t="shared" si="16"/>
        <v>9763</v>
      </c>
      <c r="H68" s="91">
        <f t="shared" si="16"/>
        <v>0</v>
      </c>
      <c r="I68" s="899">
        <f t="shared" si="16"/>
        <v>9763</v>
      </c>
      <c r="J68" s="132">
        <f t="shared" si="16"/>
        <v>0</v>
      </c>
      <c r="K68" s="76">
        <f t="shared" si="16"/>
        <v>0</v>
      </c>
      <c r="L68" s="95">
        <f t="shared" si="16"/>
        <v>0</v>
      </c>
      <c r="M68" s="231">
        <f t="shared" si="16"/>
        <v>0</v>
      </c>
      <c r="N68" s="76">
        <f t="shared" si="16"/>
        <v>0</v>
      </c>
      <c r="O68" s="91">
        <f t="shared" si="16"/>
        <v>0</v>
      </c>
      <c r="P68" s="291"/>
      <c r="Q68" s="297"/>
    </row>
    <row r="69" spans="1:17" ht="60" x14ac:dyDescent="0.25">
      <c r="A69" s="30">
        <v>1221</v>
      </c>
      <c r="B69" s="43" t="s">
        <v>69</v>
      </c>
      <c r="C69" s="190">
        <f t="shared" si="3"/>
        <v>19539</v>
      </c>
      <c r="D69" s="264">
        <v>15539</v>
      </c>
      <c r="E69" s="705">
        <v>0</v>
      </c>
      <c r="F69" s="899">
        <f>D69+E69</f>
        <v>15539</v>
      </c>
      <c r="G69" s="230">
        <v>4000</v>
      </c>
      <c r="H69" s="705"/>
      <c r="I69" s="899">
        <f>G69+H69</f>
        <v>4000</v>
      </c>
      <c r="J69" s="264"/>
      <c r="K69" s="45"/>
      <c r="L69" s="95">
        <f>J69+K69</f>
        <v>0</v>
      </c>
      <c r="M69" s="230"/>
      <c r="N69" s="45"/>
      <c r="O69" s="91">
        <f>M69+N69</f>
        <v>0</v>
      </c>
      <c r="P69" s="291" t="s">
        <v>1018</v>
      </c>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x14ac:dyDescent="0.25">
      <c r="A72" s="30">
        <v>1227</v>
      </c>
      <c r="B72" s="43" t="s">
        <v>72</v>
      </c>
      <c r="C72" s="190">
        <f t="shared" si="3"/>
        <v>12270</v>
      </c>
      <c r="D72" s="264">
        <v>6934</v>
      </c>
      <c r="E72" s="705"/>
      <c r="F72" s="899">
        <f>D72+E72</f>
        <v>6934</v>
      </c>
      <c r="G72" s="230">
        <v>5336</v>
      </c>
      <c r="H72" s="705"/>
      <c r="I72" s="899">
        <f>G72+H72</f>
        <v>5336</v>
      </c>
      <c r="J72" s="264"/>
      <c r="K72" s="45"/>
      <c r="L72" s="95">
        <f>J72+K72</f>
        <v>0</v>
      </c>
      <c r="M72" s="230"/>
      <c r="N72" s="45"/>
      <c r="O72" s="91">
        <f>M72+N72</f>
        <v>0</v>
      </c>
      <c r="P72" s="291"/>
      <c r="Q72" s="297"/>
    </row>
    <row r="73" spans="1:17" ht="60" x14ac:dyDescent="0.25">
      <c r="A73" s="30">
        <v>1228</v>
      </c>
      <c r="B73" s="43" t="s">
        <v>73</v>
      </c>
      <c r="C73" s="190">
        <f t="shared" si="3"/>
        <v>854</v>
      </c>
      <c r="D73" s="264">
        <v>427</v>
      </c>
      <c r="E73" s="705"/>
      <c r="F73" s="899">
        <f>D73+E73</f>
        <v>427</v>
      </c>
      <c r="G73" s="230">
        <v>427</v>
      </c>
      <c r="H73" s="705"/>
      <c r="I73" s="899">
        <f>G73+H73</f>
        <v>427</v>
      </c>
      <c r="J73" s="264"/>
      <c r="K73" s="45"/>
      <c r="L73" s="95">
        <f>J73+K73</f>
        <v>0</v>
      </c>
      <c r="M73" s="230"/>
      <c r="N73" s="45"/>
      <c r="O73" s="91">
        <f>M73+N73</f>
        <v>0</v>
      </c>
      <c r="P73" s="291"/>
      <c r="Q73" s="297"/>
    </row>
    <row r="74" spans="1:17" x14ac:dyDescent="0.25">
      <c r="A74" s="70">
        <v>2000</v>
      </c>
      <c r="B74" s="70" t="s">
        <v>74</v>
      </c>
      <c r="C74" s="200">
        <f t="shared" si="3"/>
        <v>187271</v>
      </c>
      <c r="D74" s="137">
        <f t="shared" ref="D74:O74" si="17">SUM(D75,D82,D129,D163,D164,D171)</f>
        <v>0</v>
      </c>
      <c r="E74" s="125">
        <f t="shared" si="17"/>
        <v>0</v>
      </c>
      <c r="F74" s="897">
        <f t="shared" si="17"/>
        <v>0</v>
      </c>
      <c r="G74" s="227">
        <f t="shared" si="17"/>
        <v>184102</v>
      </c>
      <c r="H74" s="125">
        <f t="shared" si="17"/>
        <v>-8536</v>
      </c>
      <c r="I74" s="897">
        <f t="shared" si="17"/>
        <v>175566</v>
      </c>
      <c r="J74" s="137">
        <f t="shared" si="17"/>
        <v>11705</v>
      </c>
      <c r="K74" s="71">
        <f t="shared" si="17"/>
        <v>0</v>
      </c>
      <c r="L74" s="172">
        <f t="shared" si="17"/>
        <v>11705</v>
      </c>
      <c r="M74" s="227">
        <f t="shared" si="17"/>
        <v>0</v>
      </c>
      <c r="N74" s="71">
        <f t="shared" si="17"/>
        <v>0</v>
      </c>
      <c r="O74" s="125">
        <f t="shared" si="17"/>
        <v>0</v>
      </c>
      <c r="P74" s="313"/>
      <c r="Q74" s="297"/>
    </row>
    <row r="75" spans="1:17" ht="24" x14ac:dyDescent="0.25">
      <c r="A75" s="35">
        <v>2100</v>
      </c>
      <c r="B75" s="72" t="s">
        <v>75</v>
      </c>
      <c r="C75" s="188">
        <f t="shared" si="3"/>
        <v>1156</v>
      </c>
      <c r="D75" s="130">
        <f t="shared" ref="D75:O75" si="18">SUM(D76,D79)</f>
        <v>0</v>
      </c>
      <c r="E75" s="123">
        <f t="shared" si="18"/>
        <v>0</v>
      </c>
      <c r="F75" s="898">
        <f t="shared" si="18"/>
        <v>0</v>
      </c>
      <c r="G75" s="228">
        <f t="shared" si="18"/>
        <v>256</v>
      </c>
      <c r="H75" s="123">
        <f t="shared" si="18"/>
        <v>900</v>
      </c>
      <c r="I75" s="898">
        <f t="shared" si="18"/>
        <v>1156</v>
      </c>
      <c r="J75" s="130">
        <f t="shared" si="18"/>
        <v>0</v>
      </c>
      <c r="K75" s="38">
        <f t="shared" si="18"/>
        <v>0</v>
      </c>
      <c r="L75" s="175">
        <f t="shared" si="18"/>
        <v>0</v>
      </c>
      <c r="M75" s="228">
        <f t="shared" si="18"/>
        <v>0</v>
      </c>
      <c r="N75" s="38">
        <f t="shared" si="18"/>
        <v>0</v>
      </c>
      <c r="O75" s="123">
        <f t="shared" si="18"/>
        <v>0</v>
      </c>
      <c r="P75" s="293"/>
      <c r="Q75" s="297"/>
    </row>
    <row r="76" spans="1:17" ht="24" x14ac:dyDescent="0.25">
      <c r="A76" s="1203">
        <v>2110</v>
      </c>
      <c r="B76" s="40" t="s">
        <v>76</v>
      </c>
      <c r="C76" s="189">
        <f t="shared" si="3"/>
        <v>256</v>
      </c>
      <c r="D76" s="131">
        <f t="shared" ref="D76:O76" si="19">SUM(D77:D78)</f>
        <v>0</v>
      </c>
      <c r="E76" s="90">
        <f t="shared" si="19"/>
        <v>0</v>
      </c>
      <c r="F76" s="900">
        <f t="shared" si="19"/>
        <v>0</v>
      </c>
      <c r="G76" s="233">
        <f t="shared" si="19"/>
        <v>256</v>
      </c>
      <c r="H76" s="90">
        <f t="shared" si="19"/>
        <v>0</v>
      </c>
      <c r="I76" s="900">
        <f t="shared" si="19"/>
        <v>256</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x14ac:dyDescent="0.25">
      <c r="A78" s="30">
        <v>2112</v>
      </c>
      <c r="B78" s="43" t="s">
        <v>78</v>
      </c>
      <c r="C78" s="190">
        <f t="shared" si="3"/>
        <v>256</v>
      </c>
      <c r="D78" s="264"/>
      <c r="E78" s="705"/>
      <c r="F78" s="899">
        <f>D78+E78</f>
        <v>0</v>
      </c>
      <c r="G78" s="230">
        <v>256</v>
      </c>
      <c r="H78" s="705"/>
      <c r="I78" s="899">
        <f>G78+H78</f>
        <v>256</v>
      </c>
      <c r="J78" s="264"/>
      <c r="K78" s="45"/>
      <c r="L78" s="95">
        <f>J78+K78</f>
        <v>0</v>
      </c>
      <c r="M78" s="230"/>
      <c r="N78" s="45"/>
      <c r="O78" s="91">
        <f>M78+N78</f>
        <v>0</v>
      </c>
      <c r="P78" s="291"/>
      <c r="Q78" s="297"/>
    </row>
    <row r="79" spans="1:17" ht="24" x14ac:dyDescent="0.25">
      <c r="A79" s="75">
        <v>2120</v>
      </c>
      <c r="B79" s="43" t="s">
        <v>79</v>
      </c>
      <c r="C79" s="190">
        <f t="shared" si="3"/>
        <v>900</v>
      </c>
      <c r="D79" s="132">
        <f t="shared" ref="D79:O79" si="20">SUM(D80:D81)</f>
        <v>0</v>
      </c>
      <c r="E79" s="91">
        <f t="shared" si="20"/>
        <v>0</v>
      </c>
      <c r="F79" s="899">
        <f t="shared" si="20"/>
        <v>0</v>
      </c>
      <c r="G79" s="231">
        <f t="shared" si="20"/>
        <v>0</v>
      </c>
      <c r="H79" s="91">
        <f t="shared" si="20"/>
        <v>900</v>
      </c>
      <c r="I79" s="899">
        <f t="shared" si="20"/>
        <v>900</v>
      </c>
      <c r="J79" s="132">
        <f t="shared" si="20"/>
        <v>0</v>
      </c>
      <c r="K79" s="76">
        <f t="shared" si="20"/>
        <v>0</v>
      </c>
      <c r="L79" s="95">
        <f t="shared" si="20"/>
        <v>0</v>
      </c>
      <c r="M79" s="231">
        <f t="shared" si="20"/>
        <v>0</v>
      </c>
      <c r="N79" s="76">
        <f t="shared" si="20"/>
        <v>0</v>
      </c>
      <c r="O79" s="91">
        <f t="shared" si="20"/>
        <v>0</v>
      </c>
      <c r="P79" s="291"/>
      <c r="Q79" s="297"/>
    </row>
    <row r="80" spans="1:17" ht="24" x14ac:dyDescent="0.25">
      <c r="A80" s="30">
        <v>2121</v>
      </c>
      <c r="B80" s="43" t="s">
        <v>77</v>
      </c>
      <c r="C80" s="190">
        <f t="shared" si="3"/>
        <v>580</v>
      </c>
      <c r="D80" s="264"/>
      <c r="E80" s="705"/>
      <c r="F80" s="899">
        <f>D80+E80</f>
        <v>0</v>
      </c>
      <c r="G80" s="230"/>
      <c r="H80" s="705">
        <v>580</v>
      </c>
      <c r="I80" s="899">
        <f>G80+H80</f>
        <v>580</v>
      </c>
      <c r="J80" s="264"/>
      <c r="K80" s="45"/>
      <c r="L80" s="95">
        <f>J80+K80</f>
        <v>0</v>
      </c>
      <c r="M80" s="230"/>
      <c r="N80" s="45"/>
      <c r="O80" s="91">
        <f>M80+N80</f>
        <v>0</v>
      </c>
      <c r="P80" s="333" t="s">
        <v>1073</v>
      </c>
      <c r="Q80" s="297"/>
    </row>
    <row r="81" spans="1:17" ht="24" x14ac:dyDescent="0.25">
      <c r="A81" s="30">
        <v>2122</v>
      </c>
      <c r="B81" s="43" t="s">
        <v>78</v>
      </c>
      <c r="C81" s="190">
        <f t="shared" si="3"/>
        <v>320</v>
      </c>
      <c r="D81" s="264"/>
      <c r="E81" s="705"/>
      <c r="F81" s="899">
        <f>D81+E81</f>
        <v>0</v>
      </c>
      <c r="G81" s="230"/>
      <c r="H81" s="705">
        <v>320</v>
      </c>
      <c r="I81" s="899">
        <f>G81+H81</f>
        <v>320</v>
      </c>
      <c r="J81" s="264"/>
      <c r="K81" s="45"/>
      <c r="L81" s="95">
        <f>J81+K81</f>
        <v>0</v>
      </c>
      <c r="M81" s="230"/>
      <c r="N81" s="45"/>
      <c r="O81" s="91">
        <f>M81+N81</f>
        <v>0</v>
      </c>
      <c r="P81" s="333" t="s">
        <v>1072</v>
      </c>
      <c r="Q81" s="297"/>
    </row>
    <row r="82" spans="1:17" x14ac:dyDescent="0.25">
      <c r="A82" s="35">
        <v>2200</v>
      </c>
      <c r="B82" s="72" t="s">
        <v>80</v>
      </c>
      <c r="C82" s="188">
        <f t="shared" si="3"/>
        <v>82814</v>
      </c>
      <c r="D82" s="130">
        <f t="shared" ref="D82:O82" si="21">SUM(D83,D88,D94,D102,D111,D115,D121,D127)</f>
        <v>0</v>
      </c>
      <c r="E82" s="123">
        <f t="shared" si="21"/>
        <v>0</v>
      </c>
      <c r="F82" s="898">
        <f t="shared" si="21"/>
        <v>0</v>
      </c>
      <c r="G82" s="228">
        <f t="shared" si="21"/>
        <v>90968</v>
      </c>
      <c r="H82" s="123">
        <f t="shared" si="21"/>
        <v>-11436</v>
      </c>
      <c r="I82" s="898">
        <f t="shared" si="21"/>
        <v>79532</v>
      </c>
      <c r="J82" s="130">
        <f t="shared" si="21"/>
        <v>3282</v>
      </c>
      <c r="K82" s="38">
        <f t="shared" si="21"/>
        <v>0</v>
      </c>
      <c r="L82" s="175">
        <f t="shared" si="21"/>
        <v>3282</v>
      </c>
      <c r="M82" s="228">
        <f t="shared" si="21"/>
        <v>0</v>
      </c>
      <c r="N82" s="38">
        <f t="shared" si="21"/>
        <v>0</v>
      </c>
      <c r="O82" s="123">
        <f t="shared" si="21"/>
        <v>0</v>
      </c>
      <c r="P82" s="315"/>
      <c r="Q82" s="297"/>
    </row>
    <row r="83" spans="1:17" ht="24" x14ac:dyDescent="0.25">
      <c r="A83" s="73">
        <v>2210</v>
      </c>
      <c r="B83" s="58" t="s">
        <v>81</v>
      </c>
      <c r="C83" s="195">
        <f t="shared" si="3"/>
        <v>3232</v>
      </c>
      <c r="D83" s="86">
        <f t="shared" ref="D83:O83" si="22">SUM(D84:D87)</f>
        <v>0</v>
      </c>
      <c r="E83" s="154">
        <f t="shared" si="22"/>
        <v>0</v>
      </c>
      <c r="F83" s="907">
        <f t="shared" si="22"/>
        <v>0</v>
      </c>
      <c r="G83" s="229">
        <f t="shared" si="22"/>
        <v>3111</v>
      </c>
      <c r="H83" s="154">
        <f t="shared" si="22"/>
        <v>0</v>
      </c>
      <c r="I83" s="907">
        <f t="shared" si="22"/>
        <v>3111</v>
      </c>
      <c r="J83" s="86">
        <f t="shared" si="22"/>
        <v>121</v>
      </c>
      <c r="K83" s="74">
        <f t="shared" si="22"/>
        <v>0</v>
      </c>
      <c r="L83" s="174">
        <f t="shared" si="22"/>
        <v>121</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x14ac:dyDescent="0.25">
      <c r="A85" s="30">
        <v>2212</v>
      </c>
      <c r="B85" s="43" t="s">
        <v>83</v>
      </c>
      <c r="C85" s="190">
        <f t="shared" si="3"/>
        <v>2384</v>
      </c>
      <c r="D85" s="264"/>
      <c r="E85" s="705"/>
      <c r="F85" s="899">
        <f>D85+E85</f>
        <v>0</v>
      </c>
      <c r="G85" s="230">
        <v>2313</v>
      </c>
      <c r="H85" s="705"/>
      <c r="I85" s="899">
        <f>G85+H85</f>
        <v>2313</v>
      </c>
      <c r="J85" s="264">
        <v>71</v>
      </c>
      <c r="K85" s="45"/>
      <c r="L85" s="95">
        <f>J85+K85</f>
        <v>71</v>
      </c>
      <c r="M85" s="230"/>
      <c r="N85" s="45"/>
      <c r="O85" s="91">
        <f>M85+N85</f>
        <v>0</v>
      </c>
      <c r="P85" s="291"/>
      <c r="Q85" s="297"/>
    </row>
    <row r="86" spans="1:17" ht="24" x14ac:dyDescent="0.25">
      <c r="A86" s="30">
        <v>2214</v>
      </c>
      <c r="B86" s="43" t="s">
        <v>84</v>
      </c>
      <c r="C86" s="190">
        <f t="shared" si="3"/>
        <v>686</v>
      </c>
      <c r="D86" s="264"/>
      <c r="E86" s="705"/>
      <c r="F86" s="899">
        <f>D86+E86</f>
        <v>0</v>
      </c>
      <c r="G86" s="230">
        <v>636</v>
      </c>
      <c r="H86" s="705">
        <v>0</v>
      </c>
      <c r="I86" s="899">
        <f>G86+H86</f>
        <v>636</v>
      </c>
      <c r="J86" s="264">
        <v>50</v>
      </c>
      <c r="K86" s="45">
        <v>0</v>
      </c>
      <c r="L86" s="95">
        <f>J86+K86</f>
        <v>50</v>
      </c>
      <c r="M86" s="230"/>
      <c r="N86" s="45"/>
      <c r="O86" s="91">
        <f>M86+N86</f>
        <v>0</v>
      </c>
      <c r="P86" s="291"/>
      <c r="Q86" s="297"/>
    </row>
    <row r="87" spans="1:17" x14ac:dyDescent="0.25">
      <c r="A87" s="30">
        <v>2219</v>
      </c>
      <c r="B87" s="43" t="s">
        <v>85</v>
      </c>
      <c r="C87" s="190">
        <f t="shared" si="3"/>
        <v>162</v>
      </c>
      <c r="D87" s="264"/>
      <c r="E87" s="705"/>
      <c r="F87" s="899">
        <f>D87+E87</f>
        <v>0</v>
      </c>
      <c r="G87" s="230">
        <v>162</v>
      </c>
      <c r="H87" s="705"/>
      <c r="I87" s="899">
        <f>G87+H87</f>
        <v>162</v>
      </c>
      <c r="J87" s="264"/>
      <c r="K87" s="45"/>
      <c r="L87" s="95">
        <f>J87+K87</f>
        <v>0</v>
      </c>
      <c r="M87" s="230"/>
      <c r="N87" s="45"/>
      <c r="O87" s="91">
        <f>M87+N87</f>
        <v>0</v>
      </c>
      <c r="P87" s="291"/>
      <c r="Q87" s="297"/>
    </row>
    <row r="88" spans="1:17" ht="24" x14ac:dyDescent="0.25">
      <c r="A88" s="75">
        <v>2220</v>
      </c>
      <c r="B88" s="43" t="s">
        <v>86</v>
      </c>
      <c r="C88" s="190">
        <f t="shared" si="3"/>
        <v>18619</v>
      </c>
      <c r="D88" s="132">
        <f t="shared" ref="D88:O88" si="23">SUM(D89:D93)</f>
        <v>0</v>
      </c>
      <c r="E88" s="91">
        <f t="shared" si="23"/>
        <v>0</v>
      </c>
      <c r="F88" s="899">
        <f t="shared" si="23"/>
        <v>0</v>
      </c>
      <c r="G88" s="231">
        <f t="shared" si="23"/>
        <v>17079</v>
      </c>
      <c r="H88" s="91">
        <f t="shared" si="23"/>
        <v>0</v>
      </c>
      <c r="I88" s="899">
        <f t="shared" si="23"/>
        <v>17079</v>
      </c>
      <c r="J88" s="132">
        <f t="shared" si="23"/>
        <v>1540</v>
      </c>
      <c r="K88" s="76">
        <f t="shared" si="23"/>
        <v>0</v>
      </c>
      <c r="L88" s="95">
        <f t="shared" si="23"/>
        <v>1540</v>
      </c>
      <c r="M88" s="231">
        <f t="shared" si="23"/>
        <v>0</v>
      </c>
      <c r="N88" s="76">
        <f t="shared" si="23"/>
        <v>0</v>
      </c>
      <c r="O88" s="91">
        <f t="shared" si="23"/>
        <v>0</v>
      </c>
      <c r="P88" s="291"/>
      <c r="Q88" s="297"/>
    </row>
    <row r="89" spans="1:17" ht="24" hidden="1" x14ac:dyDescent="0.25">
      <c r="A89" s="30">
        <v>2221</v>
      </c>
      <c r="B89" s="43" t="s">
        <v>305</v>
      </c>
      <c r="C89" s="190">
        <f t="shared" si="3"/>
        <v>0</v>
      </c>
      <c r="D89" s="264"/>
      <c r="E89" s="45"/>
      <c r="F89" s="95">
        <f>D89+E89</f>
        <v>0</v>
      </c>
      <c r="G89" s="230"/>
      <c r="H89" s="45"/>
      <c r="I89" s="91">
        <f>G89+H89</f>
        <v>0</v>
      </c>
      <c r="J89" s="264"/>
      <c r="K89" s="45"/>
      <c r="L89" s="95">
        <f>J89+K89</f>
        <v>0</v>
      </c>
      <c r="M89" s="230"/>
      <c r="N89" s="45"/>
      <c r="O89" s="91">
        <f>M89+N89</f>
        <v>0</v>
      </c>
      <c r="P89" s="291"/>
      <c r="Q89" s="297"/>
    </row>
    <row r="90" spans="1:17" x14ac:dyDescent="0.25">
      <c r="A90" s="30">
        <v>2222</v>
      </c>
      <c r="B90" s="43" t="s">
        <v>87</v>
      </c>
      <c r="C90" s="190">
        <f t="shared" si="3"/>
        <v>4172</v>
      </c>
      <c r="D90" s="264"/>
      <c r="E90" s="705"/>
      <c r="F90" s="899">
        <f>D90+E90</f>
        <v>0</v>
      </c>
      <c r="G90" s="230">
        <v>3862</v>
      </c>
      <c r="H90" s="705"/>
      <c r="I90" s="899">
        <f>G90+H90</f>
        <v>3862</v>
      </c>
      <c r="J90" s="264">
        <v>310</v>
      </c>
      <c r="K90" s="45"/>
      <c r="L90" s="95">
        <f>J90+K90</f>
        <v>310</v>
      </c>
      <c r="M90" s="230"/>
      <c r="N90" s="45"/>
      <c r="O90" s="91">
        <f>M90+N90</f>
        <v>0</v>
      </c>
      <c r="P90" s="291"/>
      <c r="Q90" s="297"/>
    </row>
    <row r="91" spans="1:17" x14ac:dyDescent="0.25">
      <c r="A91" s="30">
        <v>2223</v>
      </c>
      <c r="B91" s="43" t="s">
        <v>88</v>
      </c>
      <c r="C91" s="190">
        <f t="shared" si="3"/>
        <v>13648</v>
      </c>
      <c r="D91" s="264"/>
      <c r="E91" s="705"/>
      <c r="F91" s="899">
        <f>D91+E91</f>
        <v>0</v>
      </c>
      <c r="G91" s="230">
        <v>12648</v>
      </c>
      <c r="H91" s="705"/>
      <c r="I91" s="899">
        <f>G91+H91</f>
        <v>12648</v>
      </c>
      <c r="J91" s="264">
        <v>1000</v>
      </c>
      <c r="K91" s="45"/>
      <c r="L91" s="95">
        <f>J91+K91</f>
        <v>1000</v>
      </c>
      <c r="M91" s="230"/>
      <c r="N91" s="45"/>
      <c r="O91" s="91">
        <f>M91+N91</f>
        <v>0</v>
      </c>
      <c r="P91" s="291"/>
      <c r="Q91" s="297"/>
    </row>
    <row r="92" spans="1:17" ht="48" x14ac:dyDescent="0.25">
      <c r="A92" s="30">
        <v>2224</v>
      </c>
      <c r="B92" s="43" t="s">
        <v>89</v>
      </c>
      <c r="C92" s="190">
        <f t="shared" si="3"/>
        <v>799</v>
      </c>
      <c r="D92" s="264"/>
      <c r="E92" s="705"/>
      <c r="F92" s="899">
        <f>D92+E92</f>
        <v>0</v>
      </c>
      <c r="G92" s="230">
        <v>569</v>
      </c>
      <c r="H92" s="705"/>
      <c r="I92" s="899">
        <f>G92+H92</f>
        <v>569</v>
      </c>
      <c r="J92" s="264">
        <v>230</v>
      </c>
      <c r="K92" s="45"/>
      <c r="L92" s="95">
        <f>J92+K92</f>
        <v>230</v>
      </c>
      <c r="M92" s="230"/>
      <c r="N92" s="45"/>
      <c r="O92" s="91">
        <f>M92+N92</f>
        <v>0</v>
      </c>
      <c r="P92" s="291"/>
      <c r="Q92" s="297"/>
    </row>
    <row r="93" spans="1:17"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36" x14ac:dyDescent="0.25">
      <c r="A94" s="75">
        <v>2230</v>
      </c>
      <c r="B94" s="43" t="s">
        <v>91</v>
      </c>
      <c r="C94" s="190">
        <f t="shared" si="3"/>
        <v>2762</v>
      </c>
      <c r="D94" s="132">
        <f t="shared" ref="D94:O94" si="24">SUM(D95:D101)</f>
        <v>0</v>
      </c>
      <c r="E94" s="91">
        <f t="shared" si="24"/>
        <v>0</v>
      </c>
      <c r="F94" s="899">
        <f t="shared" si="24"/>
        <v>0</v>
      </c>
      <c r="G94" s="231">
        <f t="shared" si="24"/>
        <v>1834</v>
      </c>
      <c r="H94" s="91">
        <f t="shared" si="24"/>
        <v>418</v>
      </c>
      <c r="I94" s="899">
        <f t="shared" si="24"/>
        <v>2252</v>
      </c>
      <c r="J94" s="132">
        <f t="shared" si="24"/>
        <v>510</v>
      </c>
      <c r="K94" s="76">
        <f t="shared" si="24"/>
        <v>0</v>
      </c>
      <c r="L94" s="95">
        <f t="shared" si="24"/>
        <v>510</v>
      </c>
      <c r="M94" s="231">
        <f t="shared" si="24"/>
        <v>0</v>
      </c>
      <c r="N94" s="76">
        <f t="shared" si="24"/>
        <v>0</v>
      </c>
      <c r="O94" s="91">
        <f t="shared" si="24"/>
        <v>0</v>
      </c>
      <c r="P94" s="291"/>
      <c r="Q94" s="297"/>
    </row>
    <row r="95" spans="1:17" ht="24" hidden="1" x14ac:dyDescent="0.25">
      <c r="A95" s="30">
        <v>2231</v>
      </c>
      <c r="B95" s="43" t="s">
        <v>92</v>
      </c>
      <c r="C95" s="190">
        <f t="shared" si="3"/>
        <v>0</v>
      </c>
      <c r="D95" s="264"/>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36" x14ac:dyDescent="0.25">
      <c r="A98" s="30">
        <v>2234</v>
      </c>
      <c r="B98" s="43" t="s">
        <v>95</v>
      </c>
      <c r="C98" s="190">
        <f t="shared" si="3"/>
        <v>50</v>
      </c>
      <c r="D98" s="264"/>
      <c r="E98" s="705"/>
      <c r="F98" s="899">
        <f t="shared" si="25"/>
        <v>0</v>
      </c>
      <c r="G98" s="230">
        <v>50</v>
      </c>
      <c r="H98" s="705"/>
      <c r="I98" s="899">
        <f t="shared" si="26"/>
        <v>50</v>
      </c>
      <c r="J98" s="264"/>
      <c r="K98" s="45"/>
      <c r="L98" s="95">
        <f t="shared" si="27"/>
        <v>0</v>
      </c>
      <c r="M98" s="230"/>
      <c r="N98" s="45"/>
      <c r="O98" s="91">
        <f t="shared" si="28"/>
        <v>0</v>
      </c>
      <c r="P98" s="291"/>
      <c r="Q98" s="297"/>
    </row>
    <row r="99" spans="1:17" ht="24" x14ac:dyDescent="0.25">
      <c r="A99" s="30">
        <v>2235</v>
      </c>
      <c r="B99" s="43" t="s">
        <v>96</v>
      </c>
      <c r="C99" s="190">
        <f t="shared" si="3"/>
        <v>1145</v>
      </c>
      <c r="D99" s="264"/>
      <c r="E99" s="705"/>
      <c r="F99" s="899">
        <f t="shared" si="25"/>
        <v>0</v>
      </c>
      <c r="G99" s="230">
        <v>645</v>
      </c>
      <c r="H99" s="705"/>
      <c r="I99" s="899">
        <f t="shared" si="26"/>
        <v>645</v>
      </c>
      <c r="J99" s="264">
        <v>500</v>
      </c>
      <c r="K99" s="45"/>
      <c r="L99" s="95">
        <f t="shared" si="27"/>
        <v>500</v>
      </c>
      <c r="M99" s="230"/>
      <c r="N99" s="45"/>
      <c r="O99" s="91">
        <f t="shared" si="28"/>
        <v>0</v>
      </c>
      <c r="P99" s="291"/>
      <c r="Q99" s="297"/>
    </row>
    <row r="100" spans="1:17" x14ac:dyDescent="0.25">
      <c r="A100" s="30">
        <v>2236</v>
      </c>
      <c r="B100" s="43" t="s">
        <v>97</v>
      </c>
      <c r="C100" s="190">
        <f t="shared" si="3"/>
        <v>10</v>
      </c>
      <c r="D100" s="264"/>
      <c r="E100" s="705"/>
      <c r="F100" s="899">
        <f t="shared" si="25"/>
        <v>0</v>
      </c>
      <c r="G100" s="230"/>
      <c r="H100" s="705"/>
      <c r="I100" s="899">
        <f t="shared" si="26"/>
        <v>0</v>
      </c>
      <c r="J100" s="264">
        <v>10</v>
      </c>
      <c r="K100" s="45"/>
      <c r="L100" s="95">
        <f t="shared" si="27"/>
        <v>10</v>
      </c>
      <c r="M100" s="230"/>
      <c r="N100" s="45"/>
      <c r="O100" s="91">
        <f t="shared" si="28"/>
        <v>0</v>
      </c>
      <c r="P100" s="291"/>
      <c r="Q100" s="297"/>
    </row>
    <row r="101" spans="1:17" ht="24" x14ac:dyDescent="0.25">
      <c r="A101" s="30">
        <v>2239</v>
      </c>
      <c r="B101" s="43" t="s">
        <v>98</v>
      </c>
      <c r="C101" s="190">
        <f t="shared" si="3"/>
        <v>1557</v>
      </c>
      <c r="D101" s="264"/>
      <c r="E101" s="705"/>
      <c r="F101" s="899">
        <f t="shared" si="25"/>
        <v>0</v>
      </c>
      <c r="G101" s="230">
        <v>1139</v>
      </c>
      <c r="H101" s="705">
        <v>418</v>
      </c>
      <c r="I101" s="899">
        <f t="shared" si="26"/>
        <v>1557</v>
      </c>
      <c r="J101" s="264"/>
      <c r="K101" s="45"/>
      <c r="L101" s="95">
        <f t="shared" si="27"/>
        <v>0</v>
      </c>
      <c r="M101" s="230"/>
      <c r="N101" s="45"/>
      <c r="O101" s="91">
        <f t="shared" si="28"/>
        <v>0</v>
      </c>
      <c r="P101" s="333" t="s">
        <v>1071</v>
      </c>
      <c r="Q101" s="297"/>
    </row>
    <row r="102" spans="1:17" ht="36" x14ac:dyDescent="0.25">
      <c r="A102" s="75">
        <v>2240</v>
      </c>
      <c r="B102" s="43" t="s">
        <v>99</v>
      </c>
      <c r="C102" s="190">
        <f t="shared" si="3"/>
        <v>25048</v>
      </c>
      <c r="D102" s="132">
        <f t="shared" ref="D102:O102" si="29">SUM(D103:D110)</f>
        <v>0</v>
      </c>
      <c r="E102" s="91">
        <f t="shared" si="29"/>
        <v>0</v>
      </c>
      <c r="F102" s="899">
        <f t="shared" si="29"/>
        <v>0</v>
      </c>
      <c r="G102" s="231">
        <f t="shared" si="29"/>
        <v>22182</v>
      </c>
      <c r="H102" s="91">
        <f t="shared" si="29"/>
        <v>1755</v>
      </c>
      <c r="I102" s="899">
        <f t="shared" si="29"/>
        <v>23937</v>
      </c>
      <c r="J102" s="132">
        <f t="shared" si="29"/>
        <v>1111</v>
      </c>
      <c r="K102" s="76">
        <f t="shared" si="29"/>
        <v>0</v>
      </c>
      <c r="L102" s="95">
        <f t="shared" si="29"/>
        <v>1111</v>
      </c>
      <c r="M102" s="231">
        <f t="shared" si="29"/>
        <v>0</v>
      </c>
      <c r="N102" s="76">
        <f t="shared" si="29"/>
        <v>0</v>
      </c>
      <c r="O102" s="91">
        <f t="shared" si="29"/>
        <v>0</v>
      </c>
      <c r="P102" s="291"/>
      <c r="Q102" s="297"/>
    </row>
    <row r="103" spans="1:17" ht="24" x14ac:dyDescent="0.25">
      <c r="A103" s="30">
        <v>2241</v>
      </c>
      <c r="B103" s="43" t="s">
        <v>100</v>
      </c>
      <c r="C103" s="190">
        <f t="shared" si="3"/>
        <v>6068</v>
      </c>
      <c r="D103" s="264"/>
      <c r="E103" s="705"/>
      <c r="F103" s="899">
        <f t="shared" ref="F103:F110" si="30">D103+E103</f>
        <v>0</v>
      </c>
      <c r="G103" s="230">
        <v>5789</v>
      </c>
      <c r="H103" s="705"/>
      <c r="I103" s="899">
        <f t="shared" ref="I103:I110" si="31">G103+H103</f>
        <v>5789</v>
      </c>
      <c r="J103" s="264">
        <v>279</v>
      </c>
      <c r="K103" s="45"/>
      <c r="L103" s="95">
        <f t="shared" ref="L103:L110" si="32">J103+K103</f>
        <v>279</v>
      </c>
      <c r="M103" s="230"/>
      <c r="N103" s="45"/>
      <c r="O103" s="91">
        <f t="shared" ref="O103:O110" si="33">M103+N103</f>
        <v>0</v>
      </c>
      <c r="P103" s="333" t="s">
        <v>1070</v>
      </c>
      <c r="Q103" s="297"/>
    </row>
    <row r="104" spans="1:17" ht="24" x14ac:dyDescent="0.25">
      <c r="A104" s="30">
        <v>2242</v>
      </c>
      <c r="B104" s="43" t="s">
        <v>101</v>
      </c>
      <c r="C104" s="190">
        <f t="shared" si="3"/>
        <v>3181</v>
      </c>
      <c r="D104" s="264"/>
      <c r="E104" s="705"/>
      <c r="F104" s="899">
        <f t="shared" si="30"/>
        <v>0</v>
      </c>
      <c r="G104" s="230">
        <v>2682</v>
      </c>
      <c r="H104" s="705"/>
      <c r="I104" s="899">
        <f t="shared" si="31"/>
        <v>2682</v>
      </c>
      <c r="J104" s="264">
        <v>499</v>
      </c>
      <c r="K104" s="45"/>
      <c r="L104" s="95">
        <f t="shared" si="32"/>
        <v>499</v>
      </c>
      <c r="M104" s="230"/>
      <c r="N104" s="45"/>
      <c r="O104" s="91">
        <f t="shared" si="33"/>
        <v>0</v>
      </c>
      <c r="P104" s="333"/>
      <c r="Q104" s="297"/>
    </row>
    <row r="105" spans="1:17" ht="24" x14ac:dyDescent="0.25">
      <c r="A105" s="30">
        <v>2243</v>
      </c>
      <c r="B105" s="43" t="s">
        <v>102</v>
      </c>
      <c r="C105" s="190">
        <f t="shared" si="3"/>
        <v>1294</v>
      </c>
      <c r="D105" s="264"/>
      <c r="E105" s="705"/>
      <c r="F105" s="899">
        <f t="shared" si="30"/>
        <v>0</v>
      </c>
      <c r="G105" s="230">
        <v>1104</v>
      </c>
      <c r="H105" s="705"/>
      <c r="I105" s="899">
        <f t="shared" si="31"/>
        <v>1104</v>
      </c>
      <c r="J105" s="264">
        <v>190</v>
      </c>
      <c r="K105" s="45"/>
      <c r="L105" s="95">
        <f t="shared" si="32"/>
        <v>190</v>
      </c>
      <c r="M105" s="230"/>
      <c r="N105" s="45"/>
      <c r="O105" s="91">
        <f t="shared" si="33"/>
        <v>0</v>
      </c>
      <c r="P105" s="333" t="s">
        <v>1018</v>
      </c>
      <c r="Q105" s="297"/>
    </row>
    <row r="106" spans="1:17" ht="36" x14ac:dyDescent="0.25">
      <c r="A106" s="30">
        <v>2244</v>
      </c>
      <c r="B106" s="43" t="s">
        <v>103</v>
      </c>
      <c r="C106" s="190">
        <f t="shared" si="3"/>
        <v>12005</v>
      </c>
      <c r="D106" s="264"/>
      <c r="E106" s="705"/>
      <c r="F106" s="899">
        <f t="shared" si="30"/>
        <v>0</v>
      </c>
      <c r="G106" s="230">
        <v>10250</v>
      </c>
      <c r="H106" s="705">
        <v>1755</v>
      </c>
      <c r="I106" s="899">
        <f t="shared" si="31"/>
        <v>12005</v>
      </c>
      <c r="J106" s="264"/>
      <c r="K106" s="45"/>
      <c r="L106" s="95">
        <f t="shared" si="32"/>
        <v>0</v>
      </c>
      <c r="M106" s="230"/>
      <c r="N106" s="45"/>
      <c r="O106" s="91">
        <f t="shared" si="33"/>
        <v>0</v>
      </c>
      <c r="P106" s="333" t="s">
        <v>1069</v>
      </c>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x14ac:dyDescent="0.25">
      <c r="A108" s="30">
        <v>2247</v>
      </c>
      <c r="B108" s="43" t="s">
        <v>105</v>
      </c>
      <c r="C108" s="190">
        <f t="shared" si="3"/>
        <v>1787</v>
      </c>
      <c r="D108" s="264"/>
      <c r="E108" s="705"/>
      <c r="F108" s="899">
        <f t="shared" si="30"/>
        <v>0</v>
      </c>
      <c r="G108" s="230">
        <v>1787</v>
      </c>
      <c r="H108" s="705"/>
      <c r="I108" s="899">
        <f t="shared" si="31"/>
        <v>1787</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row>
    <row r="110" spans="1:17" ht="24" x14ac:dyDescent="0.25">
      <c r="A110" s="30">
        <v>2249</v>
      </c>
      <c r="B110" s="43" t="s">
        <v>107</v>
      </c>
      <c r="C110" s="190">
        <f t="shared" si="3"/>
        <v>713</v>
      </c>
      <c r="D110" s="264"/>
      <c r="E110" s="705"/>
      <c r="F110" s="899">
        <f t="shared" si="30"/>
        <v>0</v>
      </c>
      <c r="G110" s="230">
        <v>570</v>
      </c>
      <c r="H110" s="705"/>
      <c r="I110" s="899">
        <f t="shared" si="31"/>
        <v>570</v>
      </c>
      <c r="J110" s="264">
        <v>143</v>
      </c>
      <c r="K110" s="45"/>
      <c r="L110" s="95">
        <f t="shared" si="32"/>
        <v>143</v>
      </c>
      <c r="M110" s="230"/>
      <c r="N110" s="45"/>
      <c r="O110" s="91">
        <f t="shared" si="33"/>
        <v>0</v>
      </c>
      <c r="P110" s="291"/>
      <c r="Q110" s="297"/>
    </row>
    <row r="111" spans="1:17" x14ac:dyDescent="0.25">
      <c r="A111" s="75">
        <v>2250</v>
      </c>
      <c r="B111" s="43" t="s">
        <v>108</v>
      </c>
      <c r="C111" s="190">
        <f t="shared" si="3"/>
        <v>1002</v>
      </c>
      <c r="D111" s="132">
        <f t="shared" ref="D111:O111" si="34">SUM(D112:D114)</f>
        <v>0</v>
      </c>
      <c r="E111" s="91">
        <f t="shared" si="34"/>
        <v>0</v>
      </c>
      <c r="F111" s="899">
        <f t="shared" si="34"/>
        <v>0</v>
      </c>
      <c r="G111" s="231">
        <f t="shared" si="34"/>
        <v>1002</v>
      </c>
      <c r="H111" s="91">
        <f t="shared" si="34"/>
        <v>0</v>
      </c>
      <c r="I111" s="899">
        <f t="shared" si="34"/>
        <v>1002</v>
      </c>
      <c r="J111" s="132">
        <f t="shared" si="34"/>
        <v>0</v>
      </c>
      <c r="K111" s="76">
        <f t="shared" si="34"/>
        <v>0</v>
      </c>
      <c r="L111" s="95">
        <f t="shared" si="34"/>
        <v>0</v>
      </c>
      <c r="M111" s="231">
        <f t="shared" si="34"/>
        <v>0</v>
      </c>
      <c r="N111" s="76">
        <f t="shared" si="34"/>
        <v>0</v>
      </c>
      <c r="O111" s="91">
        <f t="shared" si="34"/>
        <v>0</v>
      </c>
      <c r="P111" s="291"/>
      <c r="Q111" s="297"/>
    </row>
    <row r="112" spans="1:17" hidden="1" x14ac:dyDescent="0.25">
      <c r="A112" s="30">
        <v>2251</v>
      </c>
      <c r="B112" s="43" t="s">
        <v>109</v>
      </c>
      <c r="C112" s="190">
        <f t="shared" si="3"/>
        <v>0</v>
      </c>
      <c r="D112" s="264"/>
      <c r="E112" s="45"/>
      <c r="F112" s="95">
        <f>D112+E112</f>
        <v>0</v>
      </c>
      <c r="G112" s="230"/>
      <c r="H112" s="45"/>
      <c r="I112" s="91">
        <f>G112+H112</f>
        <v>0</v>
      </c>
      <c r="J112" s="264"/>
      <c r="K112" s="45"/>
      <c r="L112" s="95">
        <f>J112+K112</f>
        <v>0</v>
      </c>
      <c r="M112" s="230"/>
      <c r="N112" s="45"/>
      <c r="O112" s="91">
        <f>M112+N112</f>
        <v>0</v>
      </c>
      <c r="P112" s="291"/>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t="24" x14ac:dyDescent="0.25">
      <c r="A114" s="30">
        <v>2259</v>
      </c>
      <c r="B114" s="43" t="s">
        <v>111</v>
      </c>
      <c r="C114" s="190">
        <f t="shared" si="35"/>
        <v>1002</v>
      </c>
      <c r="D114" s="264"/>
      <c r="E114" s="705"/>
      <c r="F114" s="899">
        <f>D114+E114</f>
        <v>0</v>
      </c>
      <c r="G114" s="230">
        <v>1002</v>
      </c>
      <c r="H114" s="705">
        <v>0</v>
      </c>
      <c r="I114" s="899">
        <f>G114+H114</f>
        <v>1002</v>
      </c>
      <c r="J114" s="264"/>
      <c r="K114" s="45"/>
      <c r="L114" s="95">
        <f>J114+K114</f>
        <v>0</v>
      </c>
      <c r="M114" s="230"/>
      <c r="N114" s="45"/>
      <c r="O114" s="91">
        <f>M114+N114</f>
        <v>0</v>
      </c>
      <c r="P114" s="291"/>
      <c r="Q114" s="297"/>
    </row>
    <row r="115" spans="1:17" x14ac:dyDescent="0.25">
      <c r="A115" s="75">
        <v>2260</v>
      </c>
      <c r="B115" s="43" t="s">
        <v>112</v>
      </c>
      <c r="C115" s="190">
        <f t="shared" si="35"/>
        <v>47</v>
      </c>
      <c r="D115" s="132">
        <f t="shared" ref="D115:O115" si="36">SUM(D116:D120)</f>
        <v>0</v>
      </c>
      <c r="E115" s="91">
        <f t="shared" si="36"/>
        <v>0</v>
      </c>
      <c r="F115" s="899">
        <f t="shared" si="36"/>
        <v>0</v>
      </c>
      <c r="G115" s="231">
        <f t="shared" si="36"/>
        <v>47</v>
      </c>
      <c r="H115" s="91">
        <f t="shared" si="36"/>
        <v>0</v>
      </c>
      <c r="I115" s="899">
        <f t="shared" si="36"/>
        <v>47</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c r="E117" s="45"/>
      <c r="F117" s="95">
        <f>D117+E117</f>
        <v>0</v>
      </c>
      <c r="G117" s="230"/>
      <c r="H117" s="45"/>
      <c r="I117" s="91">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row>
    <row r="119" spans="1:17" ht="24" hidden="1" x14ac:dyDescent="0.25">
      <c r="A119" s="30">
        <v>2264</v>
      </c>
      <c r="B119" s="43" t="s">
        <v>116</v>
      </c>
      <c r="C119" s="190">
        <f t="shared" si="35"/>
        <v>0</v>
      </c>
      <c r="D119" s="264"/>
      <c r="E119" s="45"/>
      <c r="F119" s="95">
        <f>D119+E119</f>
        <v>0</v>
      </c>
      <c r="G119" s="230"/>
      <c r="H119" s="45"/>
      <c r="I119" s="91">
        <f>G119+H119</f>
        <v>0</v>
      </c>
      <c r="J119" s="264"/>
      <c r="K119" s="45"/>
      <c r="L119" s="95">
        <f>J119+K119</f>
        <v>0</v>
      </c>
      <c r="M119" s="230"/>
      <c r="N119" s="45"/>
      <c r="O119" s="91">
        <f>M119+N119</f>
        <v>0</v>
      </c>
      <c r="P119" s="291"/>
      <c r="Q119" s="297"/>
    </row>
    <row r="120" spans="1:17" x14ac:dyDescent="0.25">
      <c r="A120" s="30">
        <v>2269</v>
      </c>
      <c r="B120" s="43" t="s">
        <v>117</v>
      </c>
      <c r="C120" s="190">
        <f t="shared" si="35"/>
        <v>47</v>
      </c>
      <c r="D120" s="264"/>
      <c r="E120" s="705"/>
      <c r="F120" s="899">
        <f>D120+E120</f>
        <v>0</v>
      </c>
      <c r="G120" s="230">
        <v>47</v>
      </c>
      <c r="H120" s="705"/>
      <c r="I120" s="899">
        <f>G120+H120</f>
        <v>47</v>
      </c>
      <c r="J120" s="264"/>
      <c r="K120" s="45"/>
      <c r="L120" s="95">
        <f>J120+K120</f>
        <v>0</v>
      </c>
      <c r="M120" s="230"/>
      <c r="N120" s="45"/>
      <c r="O120" s="91">
        <f>M120+N120</f>
        <v>0</v>
      </c>
      <c r="P120" s="291"/>
      <c r="Q120" s="297"/>
    </row>
    <row r="121" spans="1:17" x14ac:dyDescent="0.25">
      <c r="A121" s="75">
        <v>2270</v>
      </c>
      <c r="B121" s="43" t="s">
        <v>118</v>
      </c>
      <c r="C121" s="190">
        <f t="shared" si="35"/>
        <v>32104</v>
      </c>
      <c r="D121" s="132">
        <f t="shared" ref="D121:O121" si="37">SUM(D122:D126)</f>
        <v>0</v>
      </c>
      <c r="E121" s="91">
        <f t="shared" si="37"/>
        <v>0</v>
      </c>
      <c r="F121" s="899">
        <f t="shared" si="37"/>
        <v>0</v>
      </c>
      <c r="G121" s="231">
        <f t="shared" si="37"/>
        <v>45713</v>
      </c>
      <c r="H121" s="91">
        <f t="shared" si="37"/>
        <v>-13609</v>
      </c>
      <c r="I121" s="899">
        <f t="shared" si="37"/>
        <v>32104</v>
      </c>
      <c r="J121" s="132">
        <f t="shared" si="37"/>
        <v>0</v>
      </c>
      <c r="K121" s="76">
        <f t="shared" si="37"/>
        <v>0</v>
      </c>
      <c r="L121" s="95">
        <f t="shared" si="37"/>
        <v>0</v>
      </c>
      <c r="M121" s="231">
        <f t="shared" si="37"/>
        <v>0</v>
      </c>
      <c r="N121" s="76">
        <f t="shared" si="37"/>
        <v>0</v>
      </c>
      <c r="O121" s="91">
        <f t="shared" si="37"/>
        <v>0</v>
      </c>
      <c r="P121" s="291"/>
      <c r="Q121" s="297"/>
    </row>
    <row r="122" spans="1:17"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ht="24" x14ac:dyDescent="0.25">
      <c r="A124" s="30">
        <v>2275</v>
      </c>
      <c r="B124" s="43" t="s">
        <v>120</v>
      </c>
      <c r="C124" s="190">
        <f t="shared" si="35"/>
        <v>30598</v>
      </c>
      <c r="D124" s="264"/>
      <c r="E124" s="705"/>
      <c r="F124" s="899">
        <f>D124+E124</f>
        <v>0</v>
      </c>
      <c r="G124" s="230">
        <v>44207</v>
      </c>
      <c r="H124" s="705">
        <v>-13609</v>
      </c>
      <c r="I124" s="899">
        <f>G124+H124</f>
        <v>30598</v>
      </c>
      <c r="J124" s="264"/>
      <c r="K124" s="45"/>
      <c r="L124" s="95">
        <f>J124+K124</f>
        <v>0</v>
      </c>
      <c r="M124" s="230"/>
      <c r="N124" s="45"/>
      <c r="O124" s="91">
        <f>M124+N124</f>
        <v>0</v>
      </c>
      <c r="P124" s="333" t="s">
        <v>1068</v>
      </c>
      <c r="Q124" s="297"/>
    </row>
    <row r="125" spans="1:17"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row>
    <row r="126" spans="1:17" ht="24" x14ac:dyDescent="0.25">
      <c r="A126" s="30">
        <v>2279</v>
      </c>
      <c r="B126" s="43" t="s">
        <v>122</v>
      </c>
      <c r="C126" s="190">
        <f t="shared" si="35"/>
        <v>1506</v>
      </c>
      <c r="D126" s="264"/>
      <c r="E126" s="705"/>
      <c r="F126" s="899">
        <f>D126+E126</f>
        <v>0</v>
      </c>
      <c r="G126" s="230">
        <v>1506</v>
      </c>
      <c r="H126" s="705"/>
      <c r="I126" s="899">
        <f>G126+H126</f>
        <v>1506</v>
      </c>
      <c r="J126" s="264"/>
      <c r="K126" s="45"/>
      <c r="L126" s="95">
        <f>J126+K126</f>
        <v>0</v>
      </c>
      <c r="M126" s="230"/>
      <c r="N126" s="45"/>
      <c r="O126" s="91">
        <f>M126+N126</f>
        <v>0</v>
      </c>
      <c r="P126" s="291"/>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35"/>
        <v>102917</v>
      </c>
      <c r="D129" s="130">
        <f t="shared" ref="D129:O129" si="39">SUM(D130,D135,D139,D140,D143,D150,D158,D159,D162)</f>
        <v>0</v>
      </c>
      <c r="E129" s="123">
        <f t="shared" si="39"/>
        <v>0</v>
      </c>
      <c r="F129" s="898">
        <f t="shared" si="39"/>
        <v>0</v>
      </c>
      <c r="G129" s="228">
        <f t="shared" si="39"/>
        <v>92494</v>
      </c>
      <c r="H129" s="123">
        <f t="shared" si="39"/>
        <v>2000</v>
      </c>
      <c r="I129" s="898">
        <f t="shared" si="39"/>
        <v>94494</v>
      </c>
      <c r="J129" s="130">
        <f t="shared" si="39"/>
        <v>8423</v>
      </c>
      <c r="K129" s="38">
        <f t="shared" si="39"/>
        <v>0</v>
      </c>
      <c r="L129" s="175">
        <f t="shared" si="39"/>
        <v>8423</v>
      </c>
      <c r="M129" s="228">
        <f t="shared" si="39"/>
        <v>0</v>
      </c>
      <c r="N129" s="38">
        <f t="shared" si="39"/>
        <v>0</v>
      </c>
      <c r="O129" s="123">
        <f t="shared" si="39"/>
        <v>0</v>
      </c>
      <c r="P129" s="293"/>
      <c r="Q129" s="297"/>
    </row>
    <row r="130" spans="1:17" ht="24" x14ac:dyDescent="0.25">
      <c r="A130" s="1203">
        <v>2310</v>
      </c>
      <c r="B130" s="40" t="s">
        <v>126</v>
      </c>
      <c r="C130" s="189">
        <f t="shared" si="35"/>
        <v>11817</v>
      </c>
      <c r="D130" s="131">
        <f t="shared" ref="D130:O130" si="40">SUM(D131:D134)</f>
        <v>0</v>
      </c>
      <c r="E130" s="90">
        <f t="shared" si="40"/>
        <v>0</v>
      </c>
      <c r="F130" s="900">
        <f t="shared" si="40"/>
        <v>0</v>
      </c>
      <c r="G130" s="233">
        <f t="shared" si="40"/>
        <v>11498</v>
      </c>
      <c r="H130" s="90">
        <f t="shared" si="40"/>
        <v>0</v>
      </c>
      <c r="I130" s="900">
        <f t="shared" si="40"/>
        <v>11498</v>
      </c>
      <c r="J130" s="131">
        <f t="shared" si="40"/>
        <v>319</v>
      </c>
      <c r="K130" s="79">
        <f t="shared" si="40"/>
        <v>0</v>
      </c>
      <c r="L130" s="176">
        <f t="shared" si="40"/>
        <v>319</v>
      </c>
      <c r="M130" s="233">
        <f t="shared" si="40"/>
        <v>0</v>
      </c>
      <c r="N130" s="79">
        <f t="shared" si="40"/>
        <v>0</v>
      </c>
      <c r="O130" s="90">
        <f t="shared" si="40"/>
        <v>0</v>
      </c>
      <c r="P130" s="290"/>
      <c r="Q130" s="297"/>
    </row>
    <row r="131" spans="1:17" x14ac:dyDescent="0.25">
      <c r="A131" s="30">
        <v>2311</v>
      </c>
      <c r="B131" s="43" t="s">
        <v>127</v>
      </c>
      <c r="C131" s="190">
        <f t="shared" si="35"/>
        <v>2327</v>
      </c>
      <c r="D131" s="264"/>
      <c r="E131" s="705"/>
      <c r="F131" s="899">
        <f>D131+E131</f>
        <v>0</v>
      </c>
      <c r="G131" s="230">
        <v>2008</v>
      </c>
      <c r="H131" s="705"/>
      <c r="I131" s="899">
        <f>G131+H131</f>
        <v>2008</v>
      </c>
      <c r="J131" s="264">
        <v>319</v>
      </c>
      <c r="K131" s="45"/>
      <c r="L131" s="95">
        <f>J131+K131</f>
        <v>319</v>
      </c>
      <c r="M131" s="230"/>
      <c r="N131" s="45"/>
      <c r="O131" s="91">
        <f>M131+N131</f>
        <v>0</v>
      </c>
      <c r="P131" s="291"/>
      <c r="Q131" s="297"/>
    </row>
    <row r="132" spans="1:17" x14ac:dyDescent="0.25">
      <c r="A132" s="30">
        <v>2312</v>
      </c>
      <c r="B132" s="43" t="s">
        <v>128</v>
      </c>
      <c r="C132" s="190">
        <f t="shared" si="35"/>
        <v>8550</v>
      </c>
      <c r="D132" s="264"/>
      <c r="E132" s="705"/>
      <c r="F132" s="899">
        <f>D132+E132</f>
        <v>0</v>
      </c>
      <c r="G132" s="230">
        <v>8550</v>
      </c>
      <c r="H132" s="705">
        <v>0</v>
      </c>
      <c r="I132" s="899">
        <f>G132+H132</f>
        <v>8550</v>
      </c>
      <c r="J132" s="264"/>
      <c r="K132" s="45"/>
      <c r="L132" s="95">
        <f>J132+K132</f>
        <v>0</v>
      </c>
      <c r="M132" s="230"/>
      <c r="N132" s="45"/>
      <c r="O132" s="91">
        <f>M132+N132</f>
        <v>0</v>
      </c>
      <c r="P132" s="333" t="s">
        <v>1018</v>
      </c>
      <c r="Q132" s="297"/>
    </row>
    <row r="133" spans="1:17"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291"/>
      <c r="Q133" s="297"/>
    </row>
    <row r="134" spans="1:17" ht="47.25" customHeight="1" x14ac:dyDescent="0.25">
      <c r="A134" s="30">
        <v>2314</v>
      </c>
      <c r="B134" s="43" t="s">
        <v>307</v>
      </c>
      <c r="C134" s="190">
        <f t="shared" si="35"/>
        <v>940</v>
      </c>
      <c r="D134" s="264"/>
      <c r="E134" s="705"/>
      <c r="F134" s="899">
        <f>D134+E134</f>
        <v>0</v>
      </c>
      <c r="G134" s="230">
        <v>940</v>
      </c>
      <c r="H134" s="705"/>
      <c r="I134" s="899">
        <f>G134+H134</f>
        <v>940</v>
      </c>
      <c r="J134" s="264"/>
      <c r="K134" s="45"/>
      <c r="L134" s="95">
        <f>J134+K134</f>
        <v>0</v>
      </c>
      <c r="M134" s="230"/>
      <c r="N134" s="45"/>
      <c r="O134" s="91">
        <f>M134+N134</f>
        <v>0</v>
      </c>
      <c r="P134" s="291"/>
      <c r="Q134" s="297"/>
    </row>
    <row r="135" spans="1:17" x14ac:dyDescent="0.25">
      <c r="A135" s="75">
        <v>2320</v>
      </c>
      <c r="B135" s="43" t="s">
        <v>130</v>
      </c>
      <c r="C135" s="190">
        <f t="shared" si="35"/>
        <v>20707</v>
      </c>
      <c r="D135" s="132">
        <f t="shared" ref="D135:O135" si="41">SUM(D136:D138)</f>
        <v>0</v>
      </c>
      <c r="E135" s="91">
        <f t="shared" si="41"/>
        <v>0</v>
      </c>
      <c r="F135" s="899">
        <f t="shared" si="41"/>
        <v>0</v>
      </c>
      <c r="G135" s="231">
        <f t="shared" si="41"/>
        <v>19570</v>
      </c>
      <c r="H135" s="91">
        <f t="shared" si="41"/>
        <v>0</v>
      </c>
      <c r="I135" s="899">
        <f t="shared" si="41"/>
        <v>19570</v>
      </c>
      <c r="J135" s="132">
        <f t="shared" si="41"/>
        <v>1137</v>
      </c>
      <c r="K135" s="76">
        <f t="shared" si="41"/>
        <v>0</v>
      </c>
      <c r="L135" s="95">
        <f t="shared" si="41"/>
        <v>1137</v>
      </c>
      <c r="M135" s="231">
        <f t="shared" si="41"/>
        <v>0</v>
      </c>
      <c r="N135" s="76">
        <f t="shared" si="41"/>
        <v>0</v>
      </c>
      <c r="O135" s="91">
        <f t="shared" si="41"/>
        <v>0</v>
      </c>
      <c r="P135" s="291"/>
      <c r="Q135" s="297"/>
    </row>
    <row r="136" spans="1:17" x14ac:dyDescent="0.25">
      <c r="A136" s="30">
        <v>2321</v>
      </c>
      <c r="B136" s="43" t="s">
        <v>131</v>
      </c>
      <c r="C136" s="190">
        <f t="shared" si="35"/>
        <v>13876</v>
      </c>
      <c r="D136" s="264"/>
      <c r="E136" s="705"/>
      <c r="F136" s="899">
        <f>D136+E136</f>
        <v>0</v>
      </c>
      <c r="G136" s="230">
        <v>13576</v>
      </c>
      <c r="H136" s="705"/>
      <c r="I136" s="899">
        <f>G136+H136</f>
        <v>13576</v>
      </c>
      <c r="J136" s="264">
        <v>300</v>
      </c>
      <c r="K136" s="45"/>
      <c r="L136" s="95">
        <f>J136+K136</f>
        <v>300</v>
      </c>
      <c r="M136" s="230"/>
      <c r="N136" s="45"/>
      <c r="O136" s="91">
        <f>M136+N136</f>
        <v>0</v>
      </c>
      <c r="P136" s="333" t="s">
        <v>1018</v>
      </c>
      <c r="Q136" s="297"/>
    </row>
    <row r="137" spans="1:17" x14ac:dyDescent="0.25">
      <c r="A137" s="30">
        <v>2322</v>
      </c>
      <c r="B137" s="43" t="s">
        <v>132</v>
      </c>
      <c r="C137" s="190">
        <f t="shared" si="35"/>
        <v>6831</v>
      </c>
      <c r="D137" s="264"/>
      <c r="E137" s="705"/>
      <c r="F137" s="899">
        <f>D137+E137</f>
        <v>0</v>
      </c>
      <c r="G137" s="230">
        <v>5994</v>
      </c>
      <c r="H137" s="705"/>
      <c r="I137" s="899">
        <f>G137+H137</f>
        <v>5994</v>
      </c>
      <c r="J137" s="264">
        <v>837</v>
      </c>
      <c r="K137" s="45"/>
      <c r="L137" s="95">
        <f>J137+K137</f>
        <v>837</v>
      </c>
      <c r="M137" s="230"/>
      <c r="N137" s="45"/>
      <c r="O137" s="91">
        <f>M137+N137</f>
        <v>0</v>
      </c>
      <c r="P137" s="333" t="s">
        <v>1018</v>
      </c>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row>
    <row r="140" spans="1:17" ht="48" x14ac:dyDescent="0.25">
      <c r="A140" s="75">
        <v>2340</v>
      </c>
      <c r="B140" s="43" t="s">
        <v>135</v>
      </c>
      <c r="C140" s="190">
        <f t="shared" si="35"/>
        <v>1566</v>
      </c>
      <c r="D140" s="132">
        <f t="shared" ref="D140:O140" si="42">SUM(D141:D142)</f>
        <v>0</v>
      </c>
      <c r="E140" s="91">
        <f t="shared" si="42"/>
        <v>0</v>
      </c>
      <c r="F140" s="899">
        <f t="shared" si="42"/>
        <v>0</v>
      </c>
      <c r="G140" s="231">
        <f t="shared" si="42"/>
        <v>1566</v>
      </c>
      <c r="H140" s="91">
        <f t="shared" si="42"/>
        <v>0</v>
      </c>
      <c r="I140" s="899">
        <f t="shared" si="42"/>
        <v>1566</v>
      </c>
      <c r="J140" s="132">
        <f t="shared" si="42"/>
        <v>0</v>
      </c>
      <c r="K140" s="76">
        <f t="shared" si="42"/>
        <v>0</v>
      </c>
      <c r="L140" s="95">
        <f t="shared" si="42"/>
        <v>0</v>
      </c>
      <c r="M140" s="231">
        <f t="shared" si="42"/>
        <v>0</v>
      </c>
      <c r="N140" s="76">
        <f t="shared" si="42"/>
        <v>0</v>
      </c>
      <c r="O140" s="91">
        <f t="shared" si="42"/>
        <v>0</v>
      </c>
      <c r="P140" s="291"/>
      <c r="Q140" s="297"/>
    </row>
    <row r="141" spans="1:17" x14ac:dyDescent="0.25">
      <c r="A141" s="30">
        <v>2341</v>
      </c>
      <c r="B141" s="43" t="s">
        <v>136</v>
      </c>
      <c r="C141" s="190">
        <f t="shared" si="35"/>
        <v>1566</v>
      </c>
      <c r="D141" s="264"/>
      <c r="E141" s="705"/>
      <c r="F141" s="899">
        <f>D141+E141</f>
        <v>0</v>
      </c>
      <c r="G141" s="230">
        <v>1566</v>
      </c>
      <c r="H141" s="705"/>
      <c r="I141" s="899">
        <f>G141+H141</f>
        <v>1566</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x14ac:dyDescent="0.25">
      <c r="A143" s="73">
        <v>2350</v>
      </c>
      <c r="B143" s="58" t="s">
        <v>138</v>
      </c>
      <c r="C143" s="195">
        <f t="shared" si="35"/>
        <v>13339</v>
      </c>
      <c r="D143" s="86">
        <f t="shared" ref="D143:O143" si="43">SUM(D144:D149)</f>
        <v>0</v>
      </c>
      <c r="E143" s="154">
        <f t="shared" si="43"/>
        <v>0</v>
      </c>
      <c r="F143" s="907">
        <f t="shared" si="43"/>
        <v>0</v>
      </c>
      <c r="G143" s="229">
        <f t="shared" si="43"/>
        <v>11942</v>
      </c>
      <c r="H143" s="154">
        <f t="shared" si="43"/>
        <v>0</v>
      </c>
      <c r="I143" s="907">
        <f t="shared" si="43"/>
        <v>11942</v>
      </c>
      <c r="J143" s="86">
        <f t="shared" si="43"/>
        <v>1397</v>
      </c>
      <c r="K143" s="74">
        <f t="shared" si="43"/>
        <v>0</v>
      </c>
      <c r="L143" s="174">
        <f t="shared" si="43"/>
        <v>1397</v>
      </c>
      <c r="M143" s="229">
        <f t="shared" si="43"/>
        <v>0</v>
      </c>
      <c r="N143" s="74">
        <f t="shared" si="43"/>
        <v>0</v>
      </c>
      <c r="O143" s="154">
        <f t="shared" si="43"/>
        <v>0</v>
      </c>
      <c r="P143" s="292"/>
      <c r="Q143" s="297"/>
    </row>
    <row r="144" spans="1:17" x14ac:dyDescent="0.25">
      <c r="A144" s="27">
        <v>2351</v>
      </c>
      <c r="B144" s="40" t="s">
        <v>139</v>
      </c>
      <c r="C144" s="189">
        <f t="shared" si="35"/>
        <v>7033</v>
      </c>
      <c r="D144" s="263"/>
      <c r="E144" s="703"/>
      <c r="F144" s="900">
        <f t="shared" ref="F144:F149" si="44">D144+E144</f>
        <v>0</v>
      </c>
      <c r="G144" s="220">
        <v>6594</v>
      </c>
      <c r="H144" s="703">
        <v>0</v>
      </c>
      <c r="I144" s="900">
        <f t="shared" ref="I144:I149" si="45">G144+H144</f>
        <v>6594</v>
      </c>
      <c r="J144" s="263">
        <v>439</v>
      </c>
      <c r="K144" s="42"/>
      <c r="L144" s="176">
        <f t="shared" ref="L144:L149" si="46">J144+K144</f>
        <v>439</v>
      </c>
      <c r="M144" s="220"/>
      <c r="N144" s="42"/>
      <c r="O144" s="90">
        <f t="shared" ref="O144:O149" si="47">M144+N144</f>
        <v>0</v>
      </c>
      <c r="P144" s="290" t="s">
        <v>1018</v>
      </c>
      <c r="Q144" s="297"/>
    </row>
    <row r="145" spans="1:17" x14ac:dyDescent="0.25">
      <c r="A145" s="30">
        <v>2352</v>
      </c>
      <c r="B145" s="43" t="s">
        <v>140</v>
      </c>
      <c r="C145" s="190">
        <f t="shared" si="35"/>
        <v>4385</v>
      </c>
      <c r="D145" s="264"/>
      <c r="E145" s="705"/>
      <c r="F145" s="899">
        <f t="shared" si="44"/>
        <v>0</v>
      </c>
      <c r="G145" s="230">
        <v>3946</v>
      </c>
      <c r="H145" s="705"/>
      <c r="I145" s="899">
        <f t="shared" si="45"/>
        <v>3946</v>
      </c>
      <c r="J145" s="264">
        <v>439</v>
      </c>
      <c r="K145" s="45"/>
      <c r="L145" s="95">
        <f t="shared" si="46"/>
        <v>439</v>
      </c>
      <c r="M145" s="230"/>
      <c r="N145" s="45"/>
      <c r="O145" s="91">
        <f t="shared" si="47"/>
        <v>0</v>
      </c>
      <c r="P145" s="291"/>
      <c r="Q145" s="297"/>
    </row>
    <row r="146" spans="1:17" ht="24" x14ac:dyDescent="0.25">
      <c r="A146" s="30">
        <v>2353</v>
      </c>
      <c r="B146" s="43" t="s">
        <v>141</v>
      </c>
      <c r="C146" s="190">
        <f t="shared" si="35"/>
        <v>122</v>
      </c>
      <c r="D146" s="264"/>
      <c r="E146" s="705"/>
      <c r="F146" s="899">
        <f t="shared" si="44"/>
        <v>0</v>
      </c>
      <c r="G146" s="230">
        <v>122</v>
      </c>
      <c r="H146" s="705"/>
      <c r="I146" s="899">
        <f t="shared" si="45"/>
        <v>122</v>
      </c>
      <c r="J146" s="264"/>
      <c r="K146" s="45"/>
      <c r="L146" s="95">
        <f t="shared" si="46"/>
        <v>0</v>
      </c>
      <c r="M146" s="230"/>
      <c r="N146" s="45"/>
      <c r="O146" s="91">
        <f t="shared" si="47"/>
        <v>0</v>
      </c>
      <c r="P146" s="291"/>
      <c r="Q146" s="297"/>
    </row>
    <row r="147" spans="1:17" ht="24" x14ac:dyDescent="0.25">
      <c r="A147" s="30">
        <v>2354</v>
      </c>
      <c r="B147" s="43" t="s">
        <v>142</v>
      </c>
      <c r="C147" s="190">
        <f t="shared" si="35"/>
        <v>1045</v>
      </c>
      <c r="D147" s="264"/>
      <c r="E147" s="705"/>
      <c r="F147" s="899">
        <f t="shared" si="44"/>
        <v>0</v>
      </c>
      <c r="G147" s="230">
        <v>583</v>
      </c>
      <c r="H147" s="705"/>
      <c r="I147" s="899">
        <f t="shared" si="45"/>
        <v>583</v>
      </c>
      <c r="J147" s="264">
        <v>462</v>
      </c>
      <c r="K147" s="45"/>
      <c r="L147" s="95">
        <f t="shared" si="46"/>
        <v>462</v>
      </c>
      <c r="M147" s="230"/>
      <c r="N147" s="45"/>
      <c r="O147" s="91">
        <f t="shared" si="47"/>
        <v>0</v>
      </c>
      <c r="P147" s="291"/>
      <c r="Q147" s="297"/>
    </row>
    <row r="148" spans="1:17" ht="24" x14ac:dyDescent="0.25">
      <c r="A148" s="30">
        <v>2355</v>
      </c>
      <c r="B148" s="43" t="s">
        <v>143</v>
      </c>
      <c r="C148" s="190">
        <f t="shared" si="35"/>
        <v>754</v>
      </c>
      <c r="D148" s="264"/>
      <c r="E148" s="705"/>
      <c r="F148" s="899">
        <f t="shared" si="44"/>
        <v>0</v>
      </c>
      <c r="G148" s="230">
        <v>697</v>
      </c>
      <c r="H148" s="705"/>
      <c r="I148" s="899">
        <f t="shared" si="45"/>
        <v>697</v>
      </c>
      <c r="J148" s="264">
        <v>57</v>
      </c>
      <c r="K148" s="45"/>
      <c r="L148" s="95">
        <f t="shared" si="46"/>
        <v>57</v>
      </c>
      <c r="M148" s="230"/>
      <c r="N148" s="45"/>
      <c r="O148" s="91">
        <f t="shared" si="47"/>
        <v>0</v>
      </c>
      <c r="P148" s="291"/>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customHeight="1" x14ac:dyDescent="0.25">
      <c r="A150" s="75">
        <v>2360</v>
      </c>
      <c r="B150" s="43" t="s">
        <v>145</v>
      </c>
      <c r="C150" s="190">
        <f t="shared" si="35"/>
        <v>49239</v>
      </c>
      <c r="D150" s="132">
        <f t="shared" ref="D150:O150" si="48">SUM(D151:D157)</f>
        <v>0</v>
      </c>
      <c r="E150" s="91">
        <f t="shared" si="48"/>
        <v>0</v>
      </c>
      <c r="F150" s="899">
        <f t="shared" si="48"/>
        <v>0</v>
      </c>
      <c r="G150" s="231">
        <f t="shared" si="48"/>
        <v>41904</v>
      </c>
      <c r="H150" s="91">
        <f t="shared" si="48"/>
        <v>2000</v>
      </c>
      <c r="I150" s="899">
        <f t="shared" si="48"/>
        <v>43904</v>
      </c>
      <c r="J150" s="132">
        <f t="shared" si="48"/>
        <v>5335</v>
      </c>
      <c r="K150" s="76">
        <f t="shared" si="48"/>
        <v>0</v>
      </c>
      <c r="L150" s="95">
        <f t="shared" si="48"/>
        <v>5335</v>
      </c>
      <c r="M150" s="231">
        <f t="shared" si="48"/>
        <v>0</v>
      </c>
      <c r="N150" s="76">
        <f t="shared" si="48"/>
        <v>0</v>
      </c>
      <c r="O150" s="91">
        <f t="shared" si="48"/>
        <v>0</v>
      </c>
      <c r="P150" s="291"/>
      <c r="Q150" s="297"/>
    </row>
    <row r="151" spans="1:17" ht="36" x14ac:dyDescent="0.25">
      <c r="A151" s="29">
        <v>2361</v>
      </c>
      <c r="B151" s="43" t="s">
        <v>146</v>
      </c>
      <c r="C151" s="190">
        <f t="shared" si="35"/>
        <v>7190</v>
      </c>
      <c r="D151" s="264"/>
      <c r="E151" s="705"/>
      <c r="F151" s="899">
        <f t="shared" ref="F151:F158" si="49">D151+E151</f>
        <v>0</v>
      </c>
      <c r="G151" s="230">
        <v>4500</v>
      </c>
      <c r="H151" s="705">
        <v>2000</v>
      </c>
      <c r="I151" s="899">
        <f t="shared" ref="I151:I158" si="50">G151+H151</f>
        <v>6500</v>
      </c>
      <c r="J151" s="264">
        <v>690</v>
      </c>
      <c r="K151" s="45"/>
      <c r="L151" s="95">
        <f t="shared" ref="L151:L158" si="51">J151+K151</f>
        <v>690</v>
      </c>
      <c r="M151" s="230"/>
      <c r="N151" s="45"/>
      <c r="O151" s="91">
        <f t="shared" ref="O151:O158" si="52">M151+N151</f>
        <v>0</v>
      </c>
      <c r="P151" s="333" t="s">
        <v>1067</v>
      </c>
      <c r="Q151" s="297"/>
    </row>
    <row r="152" spans="1:17" ht="24" x14ac:dyDescent="0.25">
      <c r="A152" s="29">
        <v>2362</v>
      </c>
      <c r="B152" s="43" t="s">
        <v>147</v>
      </c>
      <c r="C152" s="190">
        <f t="shared" si="35"/>
        <v>1473</v>
      </c>
      <c r="D152" s="264"/>
      <c r="E152" s="705"/>
      <c r="F152" s="899">
        <f t="shared" si="49"/>
        <v>0</v>
      </c>
      <c r="G152" s="230">
        <v>1003</v>
      </c>
      <c r="H152" s="705"/>
      <c r="I152" s="899">
        <f t="shared" si="50"/>
        <v>1003</v>
      </c>
      <c r="J152" s="264">
        <v>470</v>
      </c>
      <c r="K152" s="45"/>
      <c r="L152" s="95">
        <f t="shared" si="51"/>
        <v>470</v>
      </c>
      <c r="M152" s="230"/>
      <c r="N152" s="45"/>
      <c r="O152" s="91">
        <f t="shared" si="52"/>
        <v>0</v>
      </c>
      <c r="P152" s="291"/>
      <c r="Q152" s="297"/>
    </row>
    <row r="153" spans="1:17" x14ac:dyDescent="0.25">
      <c r="A153" s="29">
        <v>2363</v>
      </c>
      <c r="B153" s="43" t="s">
        <v>148</v>
      </c>
      <c r="C153" s="190">
        <f t="shared" si="35"/>
        <v>38798</v>
      </c>
      <c r="D153" s="264"/>
      <c r="E153" s="705"/>
      <c r="F153" s="899">
        <f t="shared" si="49"/>
        <v>0</v>
      </c>
      <c r="G153" s="230">
        <v>34758</v>
      </c>
      <c r="H153" s="705"/>
      <c r="I153" s="899">
        <f t="shared" si="50"/>
        <v>34758</v>
      </c>
      <c r="J153" s="264">
        <v>4040</v>
      </c>
      <c r="K153" s="45">
        <v>0</v>
      </c>
      <c r="L153" s="95">
        <f t="shared" si="51"/>
        <v>4040</v>
      </c>
      <c r="M153" s="230"/>
      <c r="N153" s="45"/>
      <c r="O153" s="91">
        <f t="shared" si="52"/>
        <v>0</v>
      </c>
      <c r="P153" s="291">
        <v>0</v>
      </c>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36" x14ac:dyDescent="0.25">
      <c r="A156" s="29">
        <v>2366</v>
      </c>
      <c r="B156" s="43" t="s">
        <v>151</v>
      </c>
      <c r="C156" s="190">
        <f t="shared" si="35"/>
        <v>143</v>
      </c>
      <c r="D156" s="264"/>
      <c r="E156" s="705"/>
      <c r="F156" s="899">
        <f t="shared" si="49"/>
        <v>0</v>
      </c>
      <c r="G156" s="230">
        <v>143</v>
      </c>
      <c r="H156" s="705"/>
      <c r="I156" s="899">
        <f t="shared" si="50"/>
        <v>143</v>
      </c>
      <c r="J156" s="264"/>
      <c r="K156" s="45"/>
      <c r="L156" s="95">
        <f t="shared" si="51"/>
        <v>0</v>
      </c>
      <c r="M156" s="230"/>
      <c r="N156" s="45"/>
      <c r="O156" s="91">
        <f t="shared" si="52"/>
        <v>0</v>
      </c>
      <c r="P156" s="291"/>
      <c r="Q156" s="297"/>
    </row>
    <row r="157" spans="1:17" ht="48" x14ac:dyDescent="0.25">
      <c r="A157" s="29">
        <v>2369</v>
      </c>
      <c r="B157" s="43" t="s">
        <v>152</v>
      </c>
      <c r="C157" s="190">
        <f t="shared" si="35"/>
        <v>1635</v>
      </c>
      <c r="D157" s="264"/>
      <c r="E157" s="705"/>
      <c r="F157" s="899">
        <f t="shared" si="49"/>
        <v>0</v>
      </c>
      <c r="G157" s="230">
        <v>1500</v>
      </c>
      <c r="H157" s="705"/>
      <c r="I157" s="899">
        <f t="shared" si="50"/>
        <v>1500</v>
      </c>
      <c r="J157" s="264">
        <v>135</v>
      </c>
      <c r="K157" s="45"/>
      <c r="L157" s="95">
        <f t="shared" si="51"/>
        <v>135</v>
      </c>
      <c r="M157" s="230"/>
      <c r="N157" s="45"/>
      <c r="O157" s="91">
        <f t="shared" si="52"/>
        <v>0</v>
      </c>
      <c r="P157" s="291"/>
      <c r="Q157" s="297"/>
    </row>
    <row r="158" spans="1:17" x14ac:dyDescent="0.25">
      <c r="A158" s="73">
        <v>2370</v>
      </c>
      <c r="B158" s="58" t="s">
        <v>153</v>
      </c>
      <c r="C158" s="195">
        <f t="shared" si="35"/>
        <v>6249</v>
      </c>
      <c r="D158" s="261"/>
      <c r="E158" s="707"/>
      <c r="F158" s="907">
        <f t="shared" si="49"/>
        <v>0</v>
      </c>
      <c r="G158" s="232">
        <v>6014</v>
      </c>
      <c r="H158" s="707"/>
      <c r="I158" s="907">
        <f t="shared" si="50"/>
        <v>6014</v>
      </c>
      <c r="J158" s="261">
        <v>235</v>
      </c>
      <c r="K158" s="77"/>
      <c r="L158" s="174">
        <f t="shared" si="51"/>
        <v>235</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293"/>
      <c r="Q163" s="297"/>
    </row>
    <row r="164" spans="1:17" ht="24" x14ac:dyDescent="0.25">
      <c r="A164" s="35">
        <v>2500</v>
      </c>
      <c r="B164" s="72" t="s">
        <v>159</v>
      </c>
      <c r="C164" s="188">
        <f t="shared" si="35"/>
        <v>384</v>
      </c>
      <c r="D164" s="130">
        <f t="shared" ref="D164:O164" si="54">SUM(D165,D170)</f>
        <v>0</v>
      </c>
      <c r="E164" s="123">
        <f t="shared" si="54"/>
        <v>0</v>
      </c>
      <c r="F164" s="898">
        <f t="shared" si="54"/>
        <v>0</v>
      </c>
      <c r="G164" s="228">
        <f t="shared" si="54"/>
        <v>384</v>
      </c>
      <c r="H164" s="123">
        <f t="shared" si="54"/>
        <v>0</v>
      </c>
      <c r="I164" s="898">
        <f t="shared" si="54"/>
        <v>384</v>
      </c>
      <c r="J164" s="130">
        <f t="shared" si="54"/>
        <v>0</v>
      </c>
      <c r="K164" s="38">
        <f t="shared" si="54"/>
        <v>0</v>
      </c>
      <c r="L164" s="175">
        <f t="shared" si="54"/>
        <v>0</v>
      </c>
      <c r="M164" s="228">
        <f t="shared" si="54"/>
        <v>0</v>
      </c>
      <c r="N164" s="38">
        <f t="shared" si="54"/>
        <v>0</v>
      </c>
      <c r="O164" s="123">
        <f t="shared" si="54"/>
        <v>0</v>
      </c>
      <c r="P164" s="314"/>
      <c r="Q164" s="297"/>
    </row>
    <row r="165" spans="1:17" ht="16.5" customHeight="1" x14ac:dyDescent="0.25">
      <c r="A165" s="1203">
        <v>2510</v>
      </c>
      <c r="B165" s="40" t="s">
        <v>160</v>
      </c>
      <c r="C165" s="189">
        <f t="shared" si="35"/>
        <v>384</v>
      </c>
      <c r="D165" s="131">
        <f t="shared" ref="D165:O165" si="55">SUM(D166:D169)</f>
        <v>0</v>
      </c>
      <c r="E165" s="90">
        <f t="shared" si="55"/>
        <v>0</v>
      </c>
      <c r="F165" s="900">
        <f t="shared" si="55"/>
        <v>0</v>
      </c>
      <c r="G165" s="233">
        <f t="shared" si="55"/>
        <v>384</v>
      </c>
      <c r="H165" s="90">
        <f t="shared" si="55"/>
        <v>0</v>
      </c>
      <c r="I165" s="900">
        <f t="shared" si="55"/>
        <v>384</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x14ac:dyDescent="0.25">
      <c r="A168" s="30">
        <v>2515</v>
      </c>
      <c r="B168" s="43" t="s">
        <v>163</v>
      </c>
      <c r="C168" s="190">
        <f t="shared" si="35"/>
        <v>210</v>
      </c>
      <c r="D168" s="264"/>
      <c r="E168" s="705"/>
      <c r="F168" s="899">
        <f t="shared" si="56"/>
        <v>0</v>
      </c>
      <c r="G168" s="230">
        <v>210</v>
      </c>
      <c r="H168" s="705"/>
      <c r="I168" s="899">
        <f t="shared" si="57"/>
        <v>210</v>
      </c>
      <c r="J168" s="264"/>
      <c r="K168" s="45"/>
      <c r="L168" s="95">
        <f t="shared" si="58"/>
        <v>0</v>
      </c>
      <c r="M168" s="230"/>
      <c r="N168" s="45"/>
      <c r="O168" s="91">
        <f t="shared" si="59"/>
        <v>0</v>
      </c>
      <c r="P168" s="291"/>
      <c r="Q168" s="297"/>
    </row>
    <row r="169" spans="1:17" ht="24" x14ac:dyDescent="0.25">
      <c r="A169" s="30">
        <v>2519</v>
      </c>
      <c r="B169" s="43" t="s">
        <v>164</v>
      </c>
      <c r="C169" s="190">
        <f t="shared" si="35"/>
        <v>174</v>
      </c>
      <c r="D169" s="264"/>
      <c r="E169" s="705"/>
      <c r="F169" s="899">
        <f t="shared" si="56"/>
        <v>0</v>
      </c>
      <c r="G169" s="230">
        <v>174</v>
      </c>
      <c r="H169" s="705"/>
      <c r="I169" s="899">
        <f t="shared" si="57"/>
        <v>174</v>
      </c>
      <c r="J169" s="264"/>
      <c r="K169" s="45"/>
      <c r="L169" s="95">
        <f t="shared" si="58"/>
        <v>0</v>
      </c>
      <c r="M169" s="230"/>
      <c r="N169" s="45"/>
      <c r="O169" s="91">
        <f t="shared" si="59"/>
        <v>0</v>
      </c>
      <c r="P169" s="291"/>
      <c r="Q169" s="297"/>
    </row>
    <row r="170" spans="1:17"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72"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63"/>
        <v>19456</v>
      </c>
      <c r="D193" s="136">
        <f t="shared" ref="D193:O193" si="70">SUM(D194,D229,D268)</f>
        <v>0</v>
      </c>
      <c r="E193" s="275">
        <f t="shared" si="70"/>
        <v>0</v>
      </c>
      <c r="F193" s="896">
        <f t="shared" si="70"/>
        <v>0</v>
      </c>
      <c r="G193" s="226">
        <f t="shared" si="70"/>
        <v>12524</v>
      </c>
      <c r="H193" s="275">
        <f t="shared" si="70"/>
        <v>6932</v>
      </c>
      <c r="I193" s="896">
        <f t="shared" si="70"/>
        <v>19456</v>
      </c>
      <c r="J193" s="136">
        <f t="shared" si="70"/>
        <v>0</v>
      </c>
      <c r="K193" s="69">
        <f t="shared" si="70"/>
        <v>0</v>
      </c>
      <c r="L193" s="171">
        <f t="shared" si="70"/>
        <v>0</v>
      </c>
      <c r="M193" s="226">
        <f t="shared" si="70"/>
        <v>0</v>
      </c>
      <c r="N193" s="69">
        <f t="shared" si="70"/>
        <v>0</v>
      </c>
      <c r="O193" s="157">
        <f t="shared" si="70"/>
        <v>0</v>
      </c>
      <c r="P193" s="316"/>
      <c r="Q193" s="182"/>
    </row>
    <row r="194" spans="1:17" x14ac:dyDescent="0.25">
      <c r="A194" s="70">
        <v>5000</v>
      </c>
      <c r="B194" s="70" t="s">
        <v>188</v>
      </c>
      <c r="C194" s="200">
        <f t="shared" si="63"/>
        <v>19456</v>
      </c>
      <c r="D194" s="137">
        <f t="shared" ref="D194:O194" si="71">D195+D203</f>
        <v>0</v>
      </c>
      <c r="E194" s="125">
        <f t="shared" si="71"/>
        <v>0</v>
      </c>
      <c r="F194" s="897">
        <f t="shared" si="71"/>
        <v>0</v>
      </c>
      <c r="G194" s="227">
        <f t="shared" si="71"/>
        <v>12524</v>
      </c>
      <c r="H194" s="125">
        <f t="shared" si="71"/>
        <v>6932</v>
      </c>
      <c r="I194" s="897">
        <f t="shared" si="71"/>
        <v>19456</v>
      </c>
      <c r="J194" s="137">
        <f t="shared" si="71"/>
        <v>0</v>
      </c>
      <c r="K194" s="71">
        <f t="shared" si="71"/>
        <v>0</v>
      </c>
      <c r="L194" s="172">
        <f t="shared" si="71"/>
        <v>0</v>
      </c>
      <c r="M194" s="227">
        <f t="shared" si="71"/>
        <v>0</v>
      </c>
      <c r="N194" s="71">
        <f t="shared" si="71"/>
        <v>0</v>
      </c>
      <c r="O194" s="125">
        <f t="shared" si="71"/>
        <v>0</v>
      </c>
      <c r="P194" s="313"/>
      <c r="Q194" s="297"/>
    </row>
    <row r="195" spans="1:17" x14ac:dyDescent="0.25">
      <c r="A195" s="35">
        <v>5100</v>
      </c>
      <c r="B195" s="72" t="s">
        <v>189</v>
      </c>
      <c r="C195" s="188">
        <f t="shared" si="63"/>
        <v>210</v>
      </c>
      <c r="D195" s="130">
        <f t="shared" ref="D195:O195" si="72">D196+D197+D200+D201+D202</f>
        <v>0</v>
      </c>
      <c r="E195" s="123">
        <f t="shared" si="72"/>
        <v>0</v>
      </c>
      <c r="F195" s="898">
        <f t="shared" si="72"/>
        <v>0</v>
      </c>
      <c r="G195" s="228">
        <f t="shared" si="72"/>
        <v>210</v>
      </c>
      <c r="H195" s="123">
        <f t="shared" si="72"/>
        <v>0</v>
      </c>
      <c r="I195" s="898">
        <f t="shared" si="72"/>
        <v>210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x14ac:dyDescent="0.25">
      <c r="A197" s="75">
        <v>5120</v>
      </c>
      <c r="B197" s="43" t="s">
        <v>191</v>
      </c>
      <c r="C197" s="190">
        <f t="shared" si="63"/>
        <v>210</v>
      </c>
      <c r="D197" s="132">
        <f t="shared" ref="D197:O197" si="73">D198+D199</f>
        <v>0</v>
      </c>
      <c r="E197" s="91">
        <f t="shared" si="73"/>
        <v>0</v>
      </c>
      <c r="F197" s="899">
        <f t="shared" si="73"/>
        <v>0</v>
      </c>
      <c r="G197" s="231">
        <f t="shared" si="73"/>
        <v>210</v>
      </c>
      <c r="H197" s="91">
        <f t="shared" si="73"/>
        <v>0</v>
      </c>
      <c r="I197" s="899">
        <f t="shared" si="73"/>
        <v>210</v>
      </c>
      <c r="J197" s="132">
        <f t="shared" si="73"/>
        <v>0</v>
      </c>
      <c r="K197" s="76">
        <f t="shared" si="73"/>
        <v>0</v>
      </c>
      <c r="L197" s="95">
        <f t="shared" si="73"/>
        <v>0</v>
      </c>
      <c r="M197" s="231">
        <f t="shared" si="73"/>
        <v>0</v>
      </c>
      <c r="N197" s="76">
        <f t="shared" si="73"/>
        <v>0</v>
      </c>
      <c r="O197" s="91">
        <f t="shared" si="73"/>
        <v>0</v>
      </c>
      <c r="P197" s="291"/>
      <c r="Q197" s="297"/>
    </row>
    <row r="198" spans="1:17" x14ac:dyDescent="0.25">
      <c r="A198" s="30">
        <v>5121</v>
      </c>
      <c r="B198" s="43" t="s">
        <v>192</v>
      </c>
      <c r="C198" s="190">
        <f t="shared" si="63"/>
        <v>210</v>
      </c>
      <c r="D198" s="264"/>
      <c r="E198" s="705"/>
      <c r="F198" s="899">
        <f>D198+E198</f>
        <v>0</v>
      </c>
      <c r="G198" s="230">
        <v>210</v>
      </c>
      <c r="H198" s="705">
        <v>0</v>
      </c>
      <c r="I198" s="899">
        <f>G198+H198</f>
        <v>210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x14ac:dyDescent="0.25">
      <c r="A203" s="35">
        <v>5200</v>
      </c>
      <c r="B203" s="72" t="s">
        <v>197</v>
      </c>
      <c r="C203" s="188">
        <f t="shared" si="63"/>
        <v>19246</v>
      </c>
      <c r="D203" s="130">
        <f t="shared" ref="D203:O203" si="74">D204+D214+D215+D224+D225+D226+D228</f>
        <v>0</v>
      </c>
      <c r="E203" s="123">
        <f t="shared" si="74"/>
        <v>0</v>
      </c>
      <c r="F203" s="898">
        <f t="shared" si="74"/>
        <v>0</v>
      </c>
      <c r="G203" s="228">
        <f t="shared" si="74"/>
        <v>12314</v>
      </c>
      <c r="H203" s="123">
        <f t="shared" si="74"/>
        <v>6932</v>
      </c>
      <c r="I203" s="898">
        <f t="shared" si="74"/>
        <v>19246</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x14ac:dyDescent="0.25">
      <c r="A215" s="75">
        <v>5230</v>
      </c>
      <c r="B215" s="43" t="s">
        <v>209</v>
      </c>
      <c r="C215" s="190">
        <f t="shared" si="63"/>
        <v>19246</v>
      </c>
      <c r="D215" s="132">
        <f t="shared" ref="D215:O215" si="80">SUM(D216:D223)</f>
        <v>0</v>
      </c>
      <c r="E215" s="91">
        <f t="shared" si="80"/>
        <v>0</v>
      </c>
      <c r="F215" s="899">
        <f t="shared" si="80"/>
        <v>0</v>
      </c>
      <c r="G215" s="231">
        <f t="shared" si="80"/>
        <v>12314</v>
      </c>
      <c r="H215" s="91">
        <f t="shared" si="80"/>
        <v>6932</v>
      </c>
      <c r="I215" s="899">
        <f t="shared" si="80"/>
        <v>19246</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x14ac:dyDescent="0.25">
      <c r="A217" s="30">
        <v>5232</v>
      </c>
      <c r="B217" s="43" t="s">
        <v>211</v>
      </c>
      <c r="C217" s="190">
        <f t="shared" si="63"/>
        <v>5000</v>
      </c>
      <c r="D217" s="264"/>
      <c r="E217" s="705"/>
      <c r="F217" s="899">
        <f t="shared" si="81"/>
        <v>0</v>
      </c>
      <c r="G217" s="230">
        <v>5000</v>
      </c>
      <c r="H217" s="705">
        <v>0</v>
      </c>
      <c r="I217" s="899">
        <f t="shared" si="82"/>
        <v>5000</v>
      </c>
      <c r="J217" s="264"/>
      <c r="K217" s="45"/>
      <c r="L217" s="95">
        <f t="shared" si="83"/>
        <v>0</v>
      </c>
      <c r="M217" s="230"/>
      <c r="N217" s="45"/>
      <c r="O217" s="91">
        <f t="shared" si="84"/>
        <v>0</v>
      </c>
      <c r="P217" s="291" t="s">
        <v>1018</v>
      </c>
      <c r="Q217" s="297"/>
    </row>
    <row r="218" spans="1:17" x14ac:dyDescent="0.25">
      <c r="A218" s="30">
        <v>5233</v>
      </c>
      <c r="B218" s="43" t="s">
        <v>212</v>
      </c>
      <c r="C218" s="190">
        <f t="shared" si="63"/>
        <v>800</v>
      </c>
      <c r="D218" s="264"/>
      <c r="E218" s="705"/>
      <c r="F218" s="899">
        <f t="shared" si="81"/>
        <v>0</v>
      </c>
      <c r="G218" s="230">
        <v>800</v>
      </c>
      <c r="H218" s="705"/>
      <c r="I218" s="899">
        <f t="shared" si="82"/>
        <v>800</v>
      </c>
      <c r="J218" s="264"/>
      <c r="K218" s="45"/>
      <c r="L218" s="95">
        <f t="shared" si="83"/>
        <v>0</v>
      </c>
      <c r="M218" s="230"/>
      <c r="N218" s="45"/>
      <c r="O218" s="91">
        <f t="shared" si="84"/>
        <v>0</v>
      </c>
      <c r="P218" s="291"/>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t="24" x14ac:dyDescent="0.25">
      <c r="A222" s="30">
        <v>5238</v>
      </c>
      <c r="B222" s="43" t="s">
        <v>216</v>
      </c>
      <c r="C222" s="190">
        <f t="shared" si="63"/>
        <v>7264</v>
      </c>
      <c r="D222" s="264"/>
      <c r="E222" s="705"/>
      <c r="F222" s="899">
        <f t="shared" si="81"/>
        <v>0</v>
      </c>
      <c r="G222" s="230">
        <v>5414</v>
      </c>
      <c r="H222" s="705">
        <v>1850</v>
      </c>
      <c r="I222" s="899">
        <f t="shared" si="82"/>
        <v>7264</v>
      </c>
      <c r="J222" s="264"/>
      <c r="K222" s="45"/>
      <c r="L222" s="95">
        <f t="shared" si="83"/>
        <v>0</v>
      </c>
      <c r="M222" s="230"/>
      <c r="N222" s="45"/>
      <c r="O222" s="91">
        <f t="shared" si="84"/>
        <v>0</v>
      </c>
      <c r="P222" s="333" t="s">
        <v>1066</v>
      </c>
      <c r="Q222" s="297"/>
    </row>
    <row r="223" spans="1:17" ht="24" x14ac:dyDescent="0.25">
      <c r="A223" s="30">
        <v>5239</v>
      </c>
      <c r="B223" s="43" t="s">
        <v>217</v>
      </c>
      <c r="C223" s="190">
        <f t="shared" si="63"/>
        <v>6182</v>
      </c>
      <c r="D223" s="264"/>
      <c r="E223" s="705"/>
      <c r="F223" s="899">
        <f t="shared" si="81"/>
        <v>0</v>
      </c>
      <c r="G223" s="230">
        <v>1100</v>
      </c>
      <c r="H223" s="705">
        <v>5082</v>
      </c>
      <c r="I223" s="899">
        <f t="shared" si="82"/>
        <v>6182</v>
      </c>
      <c r="J223" s="264"/>
      <c r="K223" s="45"/>
      <c r="L223" s="95">
        <f t="shared" si="83"/>
        <v>0</v>
      </c>
      <c r="M223" s="230"/>
      <c r="N223" s="45"/>
      <c r="O223" s="91">
        <f t="shared" si="84"/>
        <v>0</v>
      </c>
      <c r="P223" s="333" t="s">
        <v>1065</v>
      </c>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t="24"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36"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291"/>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36"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row>
    <row r="269" spans="1:17" ht="24" hidden="1" x14ac:dyDescent="0.25">
      <c r="A269" s="35">
        <v>7200</v>
      </c>
      <c r="B269" s="72" t="s">
        <v>261</v>
      </c>
      <c r="C269" s="188">
        <f t="shared" si="95"/>
        <v>0</v>
      </c>
      <c r="D269" s="130">
        <f>SUM(D270,D271,D274,D275,D278)</f>
        <v>0</v>
      </c>
      <c r="E269" s="38">
        <f>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95"/>
        <v>0</v>
      </c>
      <c r="D271" s="132">
        <f t="shared" ref="D271:O271" si="107">SUM(D272:D273)</f>
        <v>0</v>
      </c>
      <c r="E271" s="76">
        <f t="shared" si="107"/>
        <v>0</v>
      </c>
      <c r="F271" s="95">
        <f t="shared" si="107"/>
        <v>0</v>
      </c>
      <c r="G271" s="231">
        <f t="shared" si="107"/>
        <v>0</v>
      </c>
      <c r="H271" s="76">
        <f t="shared" si="107"/>
        <v>0</v>
      </c>
      <c r="I271" s="91">
        <f t="shared" si="107"/>
        <v>0</v>
      </c>
      <c r="J271" s="132">
        <f t="shared" si="107"/>
        <v>0</v>
      </c>
      <c r="K271" s="76">
        <f t="shared" si="107"/>
        <v>0</v>
      </c>
      <c r="L271" s="95">
        <f t="shared" si="107"/>
        <v>0</v>
      </c>
      <c r="M271" s="231">
        <f t="shared" si="107"/>
        <v>0</v>
      </c>
      <c r="N271" s="76">
        <f t="shared" si="107"/>
        <v>0</v>
      </c>
      <c r="O271" s="91">
        <f t="shared" si="107"/>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24" hidden="1" x14ac:dyDescent="0.25">
      <c r="A274" s="75">
        <v>7230</v>
      </c>
      <c r="B274" s="43" t="s">
        <v>308</v>
      </c>
      <c r="C274" s="190">
        <f t="shared" si="95"/>
        <v>0</v>
      </c>
      <c r="D274" s="264"/>
      <c r="E274" s="45"/>
      <c r="F274" s="95">
        <f>D274+E274</f>
        <v>0</v>
      </c>
      <c r="G274" s="230"/>
      <c r="H274" s="45"/>
      <c r="I274" s="91">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8">SUM(D276:D277)</f>
        <v>0</v>
      </c>
      <c r="E275" s="76">
        <f t="shared" si="108"/>
        <v>0</v>
      </c>
      <c r="F275" s="95">
        <f t="shared" si="108"/>
        <v>0</v>
      </c>
      <c r="G275" s="231">
        <f t="shared" si="108"/>
        <v>0</v>
      </c>
      <c r="H275" s="76">
        <f t="shared" si="108"/>
        <v>0</v>
      </c>
      <c r="I275" s="91">
        <f t="shared" si="108"/>
        <v>0</v>
      </c>
      <c r="J275" s="132">
        <f t="shared" si="108"/>
        <v>0</v>
      </c>
      <c r="K275" s="76">
        <f t="shared" si="108"/>
        <v>0</v>
      </c>
      <c r="L275" s="95">
        <f t="shared" si="108"/>
        <v>0</v>
      </c>
      <c r="M275" s="231">
        <f t="shared" si="108"/>
        <v>0</v>
      </c>
      <c r="N275" s="76">
        <f t="shared" si="108"/>
        <v>0</v>
      </c>
      <c r="O275" s="91">
        <f t="shared" si="108"/>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96"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09">D280</f>
        <v>0</v>
      </c>
      <c r="E279" s="106">
        <f t="shared" si="109"/>
        <v>0</v>
      </c>
      <c r="F279" s="177">
        <f t="shared" si="109"/>
        <v>0</v>
      </c>
      <c r="G279" s="238">
        <f t="shared" si="109"/>
        <v>0</v>
      </c>
      <c r="H279" s="106">
        <f t="shared" si="109"/>
        <v>0</v>
      </c>
      <c r="I279" s="277">
        <f t="shared" si="109"/>
        <v>0</v>
      </c>
      <c r="J279" s="140">
        <f t="shared" si="109"/>
        <v>0</v>
      </c>
      <c r="K279" s="106">
        <f t="shared" si="109"/>
        <v>0</v>
      </c>
      <c r="L279" s="177">
        <f t="shared" si="109"/>
        <v>0</v>
      </c>
      <c r="M279" s="238">
        <f t="shared" si="109"/>
        <v>0</v>
      </c>
      <c r="N279" s="106">
        <f t="shared" si="109"/>
        <v>0</v>
      </c>
      <c r="O279" s="277">
        <f t="shared" si="109"/>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0">SUM(D282:D283)</f>
        <v>0</v>
      </c>
      <c r="E281" s="76">
        <f t="shared" si="110"/>
        <v>0</v>
      </c>
      <c r="F281" s="95">
        <f t="shared" si="110"/>
        <v>0</v>
      </c>
      <c r="G281" s="231">
        <f t="shared" si="110"/>
        <v>0</v>
      </c>
      <c r="H281" s="76">
        <f t="shared" si="110"/>
        <v>0</v>
      </c>
      <c r="I281" s="91">
        <f t="shared" si="110"/>
        <v>0</v>
      </c>
      <c r="J281" s="132">
        <f t="shared" si="110"/>
        <v>0</v>
      </c>
      <c r="K281" s="76">
        <f t="shared" si="110"/>
        <v>0</v>
      </c>
      <c r="L281" s="95">
        <f t="shared" si="110"/>
        <v>0</v>
      </c>
      <c r="M281" s="231">
        <f t="shared" si="110"/>
        <v>0</v>
      </c>
      <c r="N281" s="76">
        <f t="shared" si="110"/>
        <v>0</v>
      </c>
      <c r="O281" s="91">
        <f t="shared" si="110"/>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v>0</v>
      </c>
      <c r="K282" s="45"/>
      <c r="L282" s="95">
        <f>K282+J282</f>
        <v>0</v>
      </c>
      <c r="M282" s="230"/>
      <c r="N282" s="45"/>
      <c r="O282" s="91">
        <f>N282+M282</f>
        <v>0</v>
      </c>
      <c r="P282" s="291"/>
      <c r="Q282" s="297"/>
    </row>
    <row r="283" spans="1:17" ht="24" hidden="1" x14ac:dyDescent="0.25">
      <c r="A283" s="94" t="s">
        <v>273</v>
      </c>
      <c r="B283" s="99" t="s">
        <v>274</v>
      </c>
      <c r="C283" s="189">
        <f t="shared" si="95"/>
        <v>0</v>
      </c>
      <c r="D283" s="263"/>
      <c r="E283" s="42"/>
      <c r="F283" s="176">
        <f>E283+D283</f>
        <v>0</v>
      </c>
      <c r="G283" s="220"/>
      <c r="H283" s="42"/>
      <c r="I283" s="90">
        <f>H283+G283</f>
        <v>0</v>
      </c>
      <c r="J283" s="263">
        <v>0</v>
      </c>
      <c r="K283" s="42"/>
      <c r="L283" s="176">
        <f>K283+J283</f>
        <v>0</v>
      </c>
      <c r="M283" s="220"/>
      <c r="N283" s="42"/>
      <c r="O283" s="90">
        <f>N283+M283</f>
        <v>0</v>
      </c>
      <c r="P283" s="290"/>
      <c r="Q283" s="297"/>
    </row>
    <row r="284" spans="1:17" ht="12.75" thickBot="1" x14ac:dyDescent="0.3">
      <c r="A284" s="110"/>
      <c r="B284" s="110" t="s">
        <v>275</v>
      </c>
      <c r="C284" s="205">
        <f t="shared" si="95"/>
        <v>852379</v>
      </c>
      <c r="D284" s="141">
        <f t="shared" ref="D284:O284" si="111">SUM(D281,D268,D229,D194,D186,D172,D74,D52)</f>
        <v>52163</v>
      </c>
      <c r="E284" s="278">
        <f t="shared" si="111"/>
        <v>0</v>
      </c>
      <c r="F284" s="901">
        <f t="shared" si="111"/>
        <v>52163</v>
      </c>
      <c r="G284" s="240">
        <f t="shared" si="111"/>
        <v>788511</v>
      </c>
      <c r="H284" s="278">
        <f t="shared" si="111"/>
        <v>0</v>
      </c>
      <c r="I284" s="901">
        <f t="shared" si="111"/>
        <v>788511</v>
      </c>
      <c r="J284" s="141">
        <f t="shared" si="111"/>
        <v>11705</v>
      </c>
      <c r="K284" s="111">
        <f t="shared" si="111"/>
        <v>0</v>
      </c>
      <c r="L284" s="112">
        <f t="shared" si="111"/>
        <v>11705</v>
      </c>
      <c r="M284" s="240">
        <f t="shared" si="111"/>
        <v>0</v>
      </c>
      <c r="N284" s="111">
        <f t="shared" si="111"/>
        <v>0</v>
      </c>
      <c r="O284" s="278">
        <f t="shared" si="111"/>
        <v>0</v>
      </c>
      <c r="P284" s="318"/>
      <c r="Q284" s="297"/>
    </row>
    <row r="285" spans="1:17" s="19" customFormat="1" ht="13.5" thickTop="1" thickBot="1" x14ac:dyDescent="0.3">
      <c r="A285" s="1283" t="s">
        <v>276</v>
      </c>
      <c r="B285" s="1284"/>
      <c r="C285" s="206">
        <f t="shared" si="95"/>
        <v>-330</v>
      </c>
      <c r="D285" s="142">
        <f>SUM(D24,D25,D41,D42)-D50</f>
        <v>0</v>
      </c>
      <c r="E285" s="126">
        <f>SUM(E24,E25,E41,E42)-E50</f>
        <v>0</v>
      </c>
      <c r="F285" s="909">
        <f>SUM(F24,F25,F41,F42)-F50</f>
        <v>0</v>
      </c>
      <c r="G285" s="241">
        <f>SUM(G24,G42)-G50</f>
        <v>0</v>
      </c>
      <c r="H285" s="126">
        <f>SUM(H24,H42)-H50</f>
        <v>0</v>
      </c>
      <c r="I285" s="909">
        <f>SUM(I24,I42)-I50</f>
        <v>0</v>
      </c>
      <c r="J285" s="142">
        <f>SUM(J26,J42)-J50</f>
        <v>-330</v>
      </c>
      <c r="K285" s="114">
        <f>SUM(K26,K42)-K50</f>
        <v>0</v>
      </c>
      <c r="L285" s="115">
        <f>SUM(L26,L42)-L50</f>
        <v>-330</v>
      </c>
      <c r="M285" s="241">
        <f>SUM(M44)-M50</f>
        <v>0</v>
      </c>
      <c r="N285" s="114">
        <f>SUM(N44)-N50</f>
        <v>0</v>
      </c>
      <c r="O285" s="126">
        <f>SUM(O44)-O50</f>
        <v>0</v>
      </c>
      <c r="P285" s="296"/>
      <c r="Q285" s="182"/>
    </row>
    <row r="286" spans="1:17" s="19" customFormat="1" ht="12.75" thickTop="1" x14ac:dyDescent="0.25">
      <c r="A286" s="1285" t="s">
        <v>277</v>
      </c>
      <c r="B286" s="1286"/>
      <c r="C286" s="207">
        <f t="shared" si="95"/>
        <v>330</v>
      </c>
      <c r="D286" s="143">
        <f t="shared" ref="D286:O286" si="112">SUM(D287,D288)-D295+D296</f>
        <v>0</v>
      </c>
      <c r="E286" s="113">
        <f t="shared" si="112"/>
        <v>0</v>
      </c>
      <c r="F286" s="910">
        <f t="shared" si="112"/>
        <v>0</v>
      </c>
      <c r="G286" s="242">
        <f t="shared" si="112"/>
        <v>0</v>
      </c>
      <c r="H286" s="113">
        <f t="shared" si="112"/>
        <v>0</v>
      </c>
      <c r="I286" s="910">
        <f t="shared" si="112"/>
        <v>0</v>
      </c>
      <c r="J286" s="143">
        <f t="shared" si="112"/>
        <v>330</v>
      </c>
      <c r="K286" s="103">
        <f t="shared" si="112"/>
        <v>0</v>
      </c>
      <c r="L286" s="109">
        <f t="shared" si="112"/>
        <v>330</v>
      </c>
      <c r="M286" s="242">
        <f t="shared" si="112"/>
        <v>0</v>
      </c>
      <c r="N286" s="103">
        <f t="shared" si="112"/>
        <v>0</v>
      </c>
      <c r="O286" s="113">
        <f t="shared" si="112"/>
        <v>0</v>
      </c>
      <c r="P286" s="319"/>
      <c r="Q286" s="182"/>
    </row>
    <row r="287" spans="1:17" s="19" customFormat="1" ht="12.75" thickBot="1" x14ac:dyDescent="0.3">
      <c r="A287" s="63" t="s">
        <v>278</v>
      </c>
      <c r="B287" s="63" t="s">
        <v>279</v>
      </c>
      <c r="C287" s="197">
        <f t="shared" si="95"/>
        <v>330</v>
      </c>
      <c r="D287" s="134">
        <f t="shared" ref="D287:O287" si="113">D21-D281</f>
        <v>0</v>
      </c>
      <c r="E287" s="117">
        <f t="shared" si="113"/>
        <v>0</v>
      </c>
      <c r="F287" s="894">
        <f t="shared" si="113"/>
        <v>0</v>
      </c>
      <c r="G287" s="224">
        <f t="shared" si="113"/>
        <v>0</v>
      </c>
      <c r="H287" s="117">
        <f t="shared" si="113"/>
        <v>0</v>
      </c>
      <c r="I287" s="894">
        <f t="shared" si="113"/>
        <v>0</v>
      </c>
      <c r="J287" s="134">
        <f t="shared" si="113"/>
        <v>330</v>
      </c>
      <c r="K287" s="64">
        <f t="shared" si="113"/>
        <v>0</v>
      </c>
      <c r="L287" s="169">
        <f t="shared" si="113"/>
        <v>330</v>
      </c>
      <c r="M287" s="224">
        <f t="shared" si="113"/>
        <v>0</v>
      </c>
      <c r="N287" s="64">
        <f t="shared" si="113"/>
        <v>0</v>
      </c>
      <c r="O287" s="117">
        <f t="shared" si="113"/>
        <v>0</v>
      </c>
      <c r="P287" s="310"/>
      <c r="Q287" s="182"/>
    </row>
    <row r="288" spans="1:17" s="19" customFormat="1" ht="12.75" hidden="1" thickTop="1" x14ac:dyDescent="0.25">
      <c r="A288" s="116" t="s">
        <v>280</v>
      </c>
      <c r="B288" s="116" t="s">
        <v>281</v>
      </c>
      <c r="C288" s="207">
        <f t="shared" si="95"/>
        <v>0</v>
      </c>
      <c r="D288" s="143">
        <f t="shared" ref="D288:O288" si="114">SUM(D289,D291,D293)-SUM(D290,D292,D294)</f>
        <v>0</v>
      </c>
      <c r="E288" s="103">
        <f t="shared" si="114"/>
        <v>0</v>
      </c>
      <c r="F288" s="109">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319"/>
      <c r="Q288" s="182"/>
    </row>
    <row r="289" spans="1:17" ht="12.75" hidden="1" thickTop="1" x14ac:dyDescent="0.25">
      <c r="A289" s="100" t="s">
        <v>282</v>
      </c>
      <c r="B289" s="60" t="s">
        <v>283</v>
      </c>
      <c r="C289" s="191">
        <f t="shared" si="95"/>
        <v>0</v>
      </c>
      <c r="D289" s="256"/>
      <c r="E289" s="49"/>
      <c r="F289" s="330">
        <f t="shared" ref="F289:F296" si="115">E289+D289</f>
        <v>0</v>
      </c>
      <c r="G289" s="239"/>
      <c r="H289" s="49"/>
      <c r="I289" s="155">
        <f t="shared" ref="I289:I296" si="116">H289+G289</f>
        <v>0</v>
      </c>
      <c r="J289" s="256"/>
      <c r="K289" s="49"/>
      <c r="L289" s="330">
        <f t="shared" ref="L289:L296" si="117">K289+J289</f>
        <v>0</v>
      </c>
      <c r="M289" s="239"/>
      <c r="N289" s="49"/>
      <c r="O289" s="155">
        <f t="shared" ref="O289:O296" si="118">N289+M289</f>
        <v>0</v>
      </c>
      <c r="P289" s="295"/>
      <c r="Q289" s="297"/>
    </row>
    <row r="290" spans="1:17" ht="24.75" hidden="1" thickTop="1" x14ac:dyDescent="0.25">
      <c r="A290" s="94" t="s">
        <v>284</v>
      </c>
      <c r="B290" s="29" t="s">
        <v>285</v>
      </c>
      <c r="C290" s="190">
        <f t="shared" si="95"/>
        <v>0</v>
      </c>
      <c r="D290" s="264"/>
      <c r="E290" s="45"/>
      <c r="F290" s="95">
        <f t="shared" si="115"/>
        <v>0</v>
      </c>
      <c r="G290" s="230"/>
      <c r="H290" s="45"/>
      <c r="I290" s="91">
        <f t="shared" si="116"/>
        <v>0</v>
      </c>
      <c r="J290" s="264"/>
      <c r="K290" s="45"/>
      <c r="L290" s="95">
        <f t="shared" si="117"/>
        <v>0</v>
      </c>
      <c r="M290" s="230"/>
      <c r="N290" s="45"/>
      <c r="O290" s="91">
        <f t="shared" si="118"/>
        <v>0</v>
      </c>
      <c r="P290" s="291"/>
      <c r="Q290" s="297"/>
    </row>
    <row r="291" spans="1:17" ht="12.75" hidden="1" thickTop="1" x14ac:dyDescent="0.25">
      <c r="A291" s="94" t="s">
        <v>286</v>
      </c>
      <c r="B291" s="29" t="s">
        <v>287</v>
      </c>
      <c r="C291" s="190">
        <f t="shared" si="95"/>
        <v>0</v>
      </c>
      <c r="D291" s="264"/>
      <c r="E291" s="45"/>
      <c r="F291" s="95">
        <f t="shared" si="115"/>
        <v>0</v>
      </c>
      <c r="G291" s="230"/>
      <c r="H291" s="45"/>
      <c r="I291" s="91">
        <f t="shared" si="116"/>
        <v>0</v>
      </c>
      <c r="J291" s="264"/>
      <c r="K291" s="45"/>
      <c r="L291" s="95">
        <f t="shared" si="117"/>
        <v>0</v>
      </c>
      <c r="M291" s="230"/>
      <c r="N291" s="45"/>
      <c r="O291" s="91">
        <f t="shared" si="118"/>
        <v>0</v>
      </c>
      <c r="P291" s="291"/>
      <c r="Q291" s="297"/>
    </row>
    <row r="292" spans="1:17" ht="24.75" hidden="1" thickTop="1" x14ac:dyDescent="0.25">
      <c r="A292" s="94" t="s">
        <v>288</v>
      </c>
      <c r="B292" s="29" t="s">
        <v>289</v>
      </c>
      <c r="C292" s="190">
        <f t="shared" si="95"/>
        <v>0</v>
      </c>
      <c r="D292" s="264"/>
      <c r="E292" s="45"/>
      <c r="F292" s="95">
        <f t="shared" si="115"/>
        <v>0</v>
      </c>
      <c r="G292" s="230"/>
      <c r="H292" s="45"/>
      <c r="I292" s="91">
        <f t="shared" si="116"/>
        <v>0</v>
      </c>
      <c r="J292" s="264"/>
      <c r="K292" s="45"/>
      <c r="L292" s="95">
        <f t="shared" si="117"/>
        <v>0</v>
      </c>
      <c r="M292" s="230"/>
      <c r="N292" s="45"/>
      <c r="O292" s="91">
        <f t="shared" si="118"/>
        <v>0</v>
      </c>
      <c r="P292" s="291"/>
      <c r="Q292" s="297"/>
    </row>
    <row r="293" spans="1:17" ht="12.75" hidden="1" thickTop="1" x14ac:dyDescent="0.25">
      <c r="A293" s="94" t="s">
        <v>290</v>
      </c>
      <c r="B293" s="29" t="s">
        <v>291</v>
      </c>
      <c r="C293" s="190">
        <f t="shared" si="95"/>
        <v>0</v>
      </c>
      <c r="D293" s="264"/>
      <c r="E293" s="45"/>
      <c r="F293" s="95">
        <f t="shared" si="115"/>
        <v>0</v>
      </c>
      <c r="G293" s="230"/>
      <c r="H293" s="45"/>
      <c r="I293" s="91">
        <f t="shared" si="116"/>
        <v>0</v>
      </c>
      <c r="J293" s="264"/>
      <c r="K293" s="45"/>
      <c r="L293" s="95">
        <f t="shared" si="117"/>
        <v>0</v>
      </c>
      <c r="M293" s="230"/>
      <c r="N293" s="45"/>
      <c r="O293" s="91">
        <f t="shared" si="118"/>
        <v>0</v>
      </c>
      <c r="P293" s="291"/>
      <c r="Q293" s="297"/>
    </row>
    <row r="294" spans="1:17" ht="24.75" hidden="1" thickTop="1" x14ac:dyDescent="0.25">
      <c r="A294" s="101" t="s">
        <v>292</v>
      </c>
      <c r="B294" s="102" t="s">
        <v>293</v>
      </c>
      <c r="C294" s="201">
        <f t="shared" si="95"/>
        <v>0</v>
      </c>
      <c r="D294" s="265"/>
      <c r="E294" s="84"/>
      <c r="F294" s="329">
        <f t="shared" si="115"/>
        <v>0</v>
      </c>
      <c r="G294" s="235"/>
      <c r="H294" s="84"/>
      <c r="I294" s="156">
        <f t="shared" si="116"/>
        <v>0</v>
      </c>
      <c r="J294" s="265"/>
      <c r="K294" s="84"/>
      <c r="L294" s="329">
        <f t="shared" si="117"/>
        <v>0</v>
      </c>
      <c r="M294" s="235"/>
      <c r="N294" s="84"/>
      <c r="O294" s="156">
        <f t="shared" si="118"/>
        <v>0</v>
      </c>
      <c r="P294" s="294"/>
      <c r="Q294" s="297"/>
    </row>
    <row r="295" spans="1:17" s="19" customFormat="1" ht="13.5" hidden="1" thickTop="1" thickBot="1" x14ac:dyDescent="0.3">
      <c r="A295" s="118" t="s">
        <v>294</v>
      </c>
      <c r="B295" s="118" t="s">
        <v>295</v>
      </c>
      <c r="C295" s="206">
        <f t="shared" si="95"/>
        <v>0</v>
      </c>
      <c r="D295" s="267"/>
      <c r="E295" s="119"/>
      <c r="F295" s="115">
        <f t="shared" si="115"/>
        <v>0</v>
      </c>
      <c r="G295" s="243"/>
      <c r="H295" s="119"/>
      <c r="I295" s="126">
        <f t="shared" si="116"/>
        <v>0</v>
      </c>
      <c r="J295" s="267"/>
      <c r="K295" s="119"/>
      <c r="L295" s="115">
        <f t="shared" si="117"/>
        <v>0</v>
      </c>
      <c r="M295" s="243"/>
      <c r="N295" s="119"/>
      <c r="O295" s="126">
        <f t="shared" si="118"/>
        <v>0</v>
      </c>
      <c r="P295" s="296"/>
      <c r="Q295" s="182"/>
    </row>
    <row r="296" spans="1:17" s="19" customFormat="1" ht="48.75" hidden="1" thickTop="1" x14ac:dyDescent="0.25">
      <c r="A296" s="116" t="s">
        <v>296</v>
      </c>
      <c r="B296" s="104" t="s">
        <v>297</v>
      </c>
      <c r="C296" s="207">
        <f t="shared" si="95"/>
        <v>0</v>
      </c>
      <c r="D296" s="268"/>
      <c r="E296" s="180"/>
      <c r="F296" s="175">
        <f t="shared" si="115"/>
        <v>0</v>
      </c>
      <c r="G296" s="234"/>
      <c r="H296" s="80"/>
      <c r="I296" s="123">
        <f t="shared" si="116"/>
        <v>0</v>
      </c>
      <c r="J296" s="248"/>
      <c r="K296" s="80"/>
      <c r="L296" s="175">
        <f t="shared" si="117"/>
        <v>0</v>
      </c>
      <c r="M296" s="234"/>
      <c r="N296" s="80"/>
      <c r="O296" s="123">
        <f t="shared" si="11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m8Q7WxJKsLTxYtnUX70y1GidwO6bvxLurTFKy+92rvjFkKb/kyjshHhTuWoQQmU0EsO1JtlKs4mDWQRKTeDjdg==" saltValue="mb0bk/EnE+FdwRAzchsSQA==" spinCount="100000" sheet="1" objects="1" scenarios="1" formatCells="0" formatColumns="0" formatRows="0"/>
  <autoFilter ref="A18:P296">
    <filterColumn colId="2">
      <filters blank="1">
        <filter val="1 002"/>
        <filter val="1 045"/>
        <filter val="1 145"/>
        <filter val="1 156"/>
        <filter val="1 294"/>
        <filter val="1 473"/>
        <filter val="1 506"/>
        <filter val="1 557"/>
        <filter val="1 566"/>
        <filter val="1 635"/>
        <filter val="1 787"/>
        <filter val="10"/>
        <filter val="102 917"/>
        <filter val="11 375"/>
        <filter val="11 817"/>
        <filter val="118 499"/>
        <filter val="12 005"/>
        <filter val="12 270"/>
        <filter val="122"/>
        <filter val="13 339"/>
        <filter val="13 648"/>
        <filter val="13 876"/>
        <filter val="143"/>
        <filter val="151 162"/>
        <filter val="162"/>
        <filter val="174"/>
        <filter val="18 619"/>
        <filter val="18 845"/>
        <filter val="187 271"/>
        <filter val="19 246"/>
        <filter val="19 456"/>
        <filter val="19 539"/>
        <filter val="2 327"/>
        <filter val="2 384"/>
        <filter val="2 762"/>
        <filter val="2 993"/>
        <filter val="20 707"/>
        <filter val="210"/>
        <filter val="25 048"/>
        <filter val="256"/>
        <filter val="3 107"/>
        <filter val="3 181"/>
        <filter val="3 232"/>
        <filter val="3 557"/>
        <filter val="3 709"/>
        <filter val="30 598"/>
        <filter val="32 104"/>
        <filter val="32 663"/>
        <filter val="320"/>
        <filter val="330"/>
        <filter val="-330"/>
        <filter val="38 798"/>
        <filter val="384"/>
        <filter val="4 172"/>
        <filter val="4 385"/>
        <filter val="4 711"/>
        <filter val="40 550"/>
        <filter val="418 591"/>
        <filter val="47"/>
        <filter val="49 239"/>
        <filter val="494 490"/>
        <filter val="5 000"/>
        <filter val="50"/>
        <filter val="525"/>
        <filter val="580"/>
        <filter val="6 068"/>
        <filter val="6 182"/>
        <filter val="6 249"/>
        <filter val="6 831"/>
        <filter val="645 652"/>
        <filter val="686"/>
        <filter val="7 033"/>
        <filter val="7 190"/>
        <filter val="7 264"/>
        <filter val="713"/>
        <filter val="75 374"/>
        <filter val="754"/>
        <filter val="799"/>
        <filter val="8 301"/>
        <filter val="8 550"/>
        <filter val="800"/>
        <filter val="82 814"/>
        <filter val="832 923"/>
        <filter val="840 674"/>
        <filter val="852 379"/>
        <filter val="854"/>
        <filter val="900"/>
        <filter val="940"/>
        <filter val="976"/>
      </filters>
    </filterColumn>
  </autoFilter>
  <mergeCells count="33">
    <mergeCell ref="C6:P6"/>
    <mergeCell ref="C7:P7"/>
    <mergeCell ref="C8:P8"/>
    <mergeCell ref="C9:P9"/>
    <mergeCell ref="A1:O1"/>
    <mergeCell ref="A2:P2"/>
    <mergeCell ref="C3:P3"/>
    <mergeCell ref="C4:P4"/>
    <mergeCell ref="C5:P5"/>
    <mergeCell ref="C10:P10"/>
    <mergeCell ref="C11:P11"/>
    <mergeCell ref="C13:P13"/>
    <mergeCell ref="C14:P14"/>
    <mergeCell ref="A15:A17"/>
    <mergeCell ref="B15:B17"/>
    <mergeCell ref="C15:O15"/>
    <mergeCell ref="C16:C17"/>
    <mergeCell ref="D16:D17"/>
    <mergeCell ref="E16:E17"/>
    <mergeCell ref="C12:P12"/>
    <mergeCell ref="N16:N17"/>
    <mergeCell ref="O16:O17"/>
    <mergeCell ref="P16:P17"/>
    <mergeCell ref="K16:K17"/>
    <mergeCell ref="L16:L17"/>
    <mergeCell ref="M16:M17"/>
    <mergeCell ref="A285:B285"/>
    <mergeCell ref="A286:B286"/>
    <mergeCell ref="H16:H17"/>
    <mergeCell ref="I16:I17"/>
    <mergeCell ref="J16:J17"/>
    <mergeCell ref="F16:F17"/>
    <mergeCell ref="G16:G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76.pielikums Jūrmalas pilsētas domes
2017.gada 9.jūnija saistošajiem noteikumiem Nr.21
(protokols Nr.10, 2.punkts)</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Y36" sqref="Y36"/>
    </sheetView>
  </sheetViews>
  <sheetFormatPr defaultRowHeight="12" outlineLevelCol="1" x14ac:dyDescent="0.25"/>
  <cols>
    <col min="1" max="1" width="10.42578125" style="6" customWidth="1"/>
    <col min="2" max="2" width="28" style="6" customWidth="1"/>
    <col min="3" max="3" width="8.42578125" style="6" bestFit="1" customWidth="1"/>
    <col min="4" max="4" width="7.42578125" style="6" hidden="1" customWidth="1" outlineLevel="1"/>
    <col min="5" max="5" width="8.7109375" style="6" hidden="1" customWidth="1" outlineLevel="1"/>
    <col min="6" max="6" width="8.140625" style="6" customWidth="1" collapsed="1"/>
    <col min="7" max="7" width="11.5703125"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1102</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793</v>
      </c>
      <c r="D3" s="1318"/>
      <c r="E3" s="1318"/>
      <c r="F3" s="1318"/>
      <c r="G3" s="1318"/>
      <c r="H3" s="1318"/>
      <c r="I3" s="1318"/>
      <c r="J3" s="1318"/>
      <c r="K3" s="1318"/>
      <c r="L3" s="1318"/>
      <c r="M3" s="1318"/>
      <c r="N3" s="1318"/>
      <c r="O3" s="1318"/>
      <c r="P3" s="1319"/>
      <c r="Q3" s="297"/>
    </row>
    <row r="4" spans="1:17" ht="12.75" customHeight="1" x14ac:dyDescent="0.25">
      <c r="A4" s="4" t="s">
        <v>1</v>
      </c>
      <c r="B4" s="5"/>
      <c r="C4" s="1318" t="s">
        <v>1101</v>
      </c>
      <c r="D4" s="1318"/>
      <c r="E4" s="1318"/>
      <c r="F4" s="1318"/>
      <c r="G4" s="1318"/>
      <c r="H4" s="1318"/>
      <c r="I4" s="1318"/>
      <c r="J4" s="1318"/>
      <c r="K4" s="1318"/>
      <c r="L4" s="1318"/>
      <c r="M4" s="1318"/>
      <c r="N4" s="1318"/>
      <c r="O4" s="1318"/>
      <c r="P4" s="1319"/>
      <c r="Q4" s="297"/>
    </row>
    <row r="5" spans="1:17" ht="12.75" customHeight="1" x14ac:dyDescent="0.25">
      <c r="A5" s="2" t="s">
        <v>2</v>
      </c>
      <c r="B5" s="3"/>
      <c r="C5" s="1293" t="s">
        <v>1100</v>
      </c>
      <c r="D5" s="1293"/>
      <c r="E5" s="1293"/>
      <c r="F5" s="1293"/>
      <c r="G5" s="1293"/>
      <c r="H5" s="1293"/>
      <c r="I5" s="1293"/>
      <c r="J5" s="1293"/>
      <c r="K5" s="1293"/>
      <c r="L5" s="1293"/>
      <c r="M5" s="1293"/>
      <c r="N5" s="1293"/>
      <c r="O5" s="1293"/>
      <c r="P5" s="1294"/>
      <c r="Q5" s="297"/>
    </row>
    <row r="6" spans="1:17" ht="12.75" customHeight="1" x14ac:dyDescent="0.25">
      <c r="A6" s="2" t="s">
        <v>3</v>
      </c>
      <c r="B6" s="3"/>
      <c r="C6" s="1293" t="s">
        <v>332</v>
      </c>
      <c r="D6" s="1293"/>
      <c r="E6" s="1293"/>
      <c r="F6" s="1293"/>
      <c r="G6" s="1293"/>
      <c r="H6" s="1293"/>
      <c r="I6" s="1293"/>
      <c r="J6" s="1293"/>
      <c r="K6" s="1293"/>
      <c r="L6" s="1293"/>
      <c r="M6" s="1293"/>
      <c r="N6" s="1293"/>
      <c r="O6" s="1293"/>
      <c r="P6" s="1294"/>
      <c r="Q6" s="297"/>
    </row>
    <row r="7" spans="1:17" ht="24.75" customHeight="1" x14ac:dyDescent="0.25">
      <c r="A7" s="2" t="s">
        <v>4</v>
      </c>
      <c r="B7" s="3"/>
      <c r="C7" s="1318" t="s">
        <v>1099</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1098</v>
      </c>
      <c r="D9" s="1293"/>
      <c r="E9" s="1293"/>
      <c r="F9" s="1293"/>
      <c r="G9" s="1293"/>
      <c r="H9" s="1293"/>
      <c r="I9" s="1293"/>
      <c r="J9" s="1293"/>
      <c r="K9" s="1293"/>
      <c r="L9" s="1293"/>
      <c r="M9" s="1293"/>
      <c r="N9" s="1293"/>
      <c r="O9" s="1293"/>
      <c r="P9" s="1294"/>
      <c r="Q9" s="297"/>
    </row>
    <row r="10" spans="1:17" ht="12.75" customHeight="1" x14ac:dyDescent="0.25">
      <c r="A10" s="2"/>
      <c r="B10" s="3" t="s">
        <v>7</v>
      </c>
      <c r="C10" s="1293" t="s">
        <v>1097</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1096</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t="s">
        <v>1095</v>
      </c>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1473746</v>
      </c>
      <c r="D20" s="128">
        <f>SUM(D21,D24,D25,D41,D42)</f>
        <v>900824</v>
      </c>
      <c r="E20" s="269">
        <f>SUM(E21,E24,E25,E41,E42)</f>
        <v>0</v>
      </c>
      <c r="F20" s="888">
        <f>SUM(F21,F24,F25,F41,F42)</f>
        <v>900824</v>
      </c>
      <c r="G20" s="210">
        <f>SUM(G21,G24,G42)</f>
        <v>534243</v>
      </c>
      <c r="H20" s="269">
        <f>SUM(H21,H24,H42)</f>
        <v>0</v>
      </c>
      <c r="I20" s="888">
        <f>SUM(I21,I24,I42)</f>
        <v>534243</v>
      </c>
      <c r="J20" s="128">
        <f>SUM(J21,J26,J42)</f>
        <v>36698</v>
      </c>
      <c r="K20" s="22">
        <f>SUM(K21,K26,K42)</f>
        <v>321</v>
      </c>
      <c r="L20" s="161">
        <f>SUM(L21,L26,L42)</f>
        <v>37019</v>
      </c>
      <c r="M20" s="210">
        <f>SUM(M21,M44)</f>
        <v>1660</v>
      </c>
      <c r="N20" s="22">
        <f>SUM(N21,N44)</f>
        <v>0</v>
      </c>
      <c r="O20" s="269">
        <f>SUM(O21,O44)</f>
        <v>1660</v>
      </c>
      <c r="P20" s="302"/>
      <c r="Q20" s="182"/>
    </row>
    <row r="21" spans="1:17" ht="12.75" thickTop="1" x14ac:dyDescent="0.25">
      <c r="A21" s="23"/>
      <c r="B21" s="24" t="s">
        <v>21</v>
      </c>
      <c r="C21" s="184">
        <f>SUM(F21,I21,L21,O21)</f>
        <v>5916</v>
      </c>
      <c r="D21" s="129">
        <f t="shared" ref="D21:O21" si="0">SUM(D22:D23)</f>
        <v>0</v>
      </c>
      <c r="E21" s="270">
        <f t="shared" si="0"/>
        <v>0</v>
      </c>
      <c r="F21" s="902">
        <f t="shared" si="0"/>
        <v>0</v>
      </c>
      <c r="G21" s="211">
        <f t="shared" si="0"/>
        <v>0</v>
      </c>
      <c r="H21" s="270">
        <f t="shared" si="0"/>
        <v>0</v>
      </c>
      <c r="I21" s="902">
        <f t="shared" si="0"/>
        <v>0</v>
      </c>
      <c r="J21" s="129">
        <f t="shared" si="0"/>
        <v>4256</v>
      </c>
      <c r="K21" s="25">
        <f t="shared" si="0"/>
        <v>0</v>
      </c>
      <c r="L21" s="162">
        <f t="shared" si="0"/>
        <v>4256</v>
      </c>
      <c r="M21" s="211">
        <f t="shared" si="0"/>
        <v>1660</v>
      </c>
      <c r="N21" s="25">
        <f t="shared" si="0"/>
        <v>0</v>
      </c>
      <c r="O21" s="270">
        <f t="shared" si="0"/>
        <v>1660</v>
      </c>
      <c r="P21" s="303"/>
      <c r="Q21" s="297"/>
    </row>
    <row r="22" spans="1:17" x14ac:dyDescent="0.25">
      <c r="A22" s="26"/>
      <c r="B22" s="27" t="s">
        <v>22</v>
      </c>
      <c r="C22" s="185">
        <f>SUM(F22,I22,L22,O22)</f>
        <v>72</v>
      </c>
      <c r="D22" s="245"/>
      <c r="E22" s="694"/>
      <c r="F22" s="903">
        <f>D22+E22</f>
        <v>0</v>
      </c>
      <c r="G22" s="212"/>
      <c r="H22" s="694"/>
      <c r="I22" s="903">
        <f>G22+H22</f>
        <v>0</v>
      </c>
      <c r="J22" s="245">
        <v>72</v>
      </c>
      <c r="K22" s="28"/>
      <c r="L22" s="325">
        <f>J22+K22</f>
        <v>72</v>
      </c>
      <c r="M22" s="212"/>
      <c r="N22" s="28"/>
      <c r="O22" s="331">
        <f>M22+N22</f>
        <v>0</v>
      </c>
      <c r="P22" s="288"/>
      <c r="Q22" s="297"/>
    </row>
    <row r="23" spans="1:17" x14ac:dyDescent="0.25">
      <c r="A23" s="29"/>
      <c r="B23" s="30" t="s">
        <v>23</v>
      </c>
      <c r="C23" s="186">
        <f>SUM(F23,I23,L23,O23)</f>
        <v>5844</v>
      </c>
      <c r="D23" s="246"/>
      <c r="E23" s="696"/>
      <c r="F23" s="904">
        <f>D23+E23</f>
        <v>0</v>
      </c>
      <c r="G23" s="213"/>
      <c r="H23" s="696"/>
      <c r="I23" s="904">
        <f>G23+H23</f>
        <v>0</v>
      </c>
      <c r="J23" s="246">
        <f>2000+2184</f>
        <v>4184</v>
      </c>
      <c r="K23" s="31"/>
      <c r="L23" s="326">
        <f>J23+K23</f>
        <v>4184</v>
      </c>
      <c r="M23" s="213">
        <v>1660</v>
      </c>
      <c r="N23" s="31"/>
      <c r="O23" s="146">
        <f>M23+N23</f>
        <v>1660</v>
      </c>
      <c r="P23" s="368"/>
      <c r="Q23" s="297"/>
    </row>
    <row r="24" spans="1:17" s="19" customFormat="1" ht="24.75" thickBot="1" x14ac:dyDescent="0.3">
      <c r="A24" s="32">
        <v>19300</v>
      </c>
      <c r="B24" s="32" t="s">
        <v>24</v>
      </c>
      <c r="C24" s="187">
        <f>SUM(F24,I24)</f>
        <v>1435067</v>
      </c>
      <c r="D24" s="247">
        <f>921207-15854-4529</f>
        <v>900824</v>
      </c>
      <c r="E24" s="697"/>
      <c r="F24" s="889">
        <f>D24+E24</f>
        <v>900824</v>
      </c>
      <c r="G24" s="214">
        <f>293632+240611</f>
        <v>534243</v>
      </c>
      <c r="H24" s="697"/>
      <c r="I24" s="889">
        <f>G24+H24</f>
        <v>534243</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thickTop="1" x14ac:dyDescent="0.25">
      <c r="A26" s="35">
        <v>21300</v>
      </c>
      <c r="B26" s="35" t="s">
        <v>27</v>
      </c>
      <c r="C26" s="188">
        <f t="shared" ref="C26:C40" si="1">SUM(L26)</f>
        <v>28694</v>
      </c>
      <c r="D26" s="249" t="s">
        <v>25</v>
      </c>
      <c r="E26" s="122" t="s">
        <v>25</v>
      </c>
      <c r="F26" s="890" t="s">
        <v>25</v>
      </c>
      <c r="G26" s="215" t="s">
        <v>25</v>
      </c>
      <c r="H26" s="122" t="s">
        <v>25</v>
      </c>
      <c r="I26" s="890" t="s">
        <v>25</v>
      </c>
      <c r="J26" s="130">
        <f>SUM(J27,J31,J33,J36)</f>
        <v>28694</v>
      </c>
      <c r="K26" s="38">
        <f>SUM(K27,K31,K33,K36)</f>
        <v>0</v>
      </c>
      <c r="L26" s="175">
        <f>SUM(L27,L31,L33,L36)</f>
        <v>28694</v>
      </c>
      <c r="M26" s="280" t="s">
        <v>25</v>
      </c>
      <c r="N26" s="122" t="s">
        <v>25</v>
      </c>
      <c r="O26" s="122" t="s">
        <v>25</v>
      </c>
      <c r="P26" s="304"/>
      <c r="Q26" s="182"/>
    </row>
    <row r="27" spans="1:17" s="19" customFormat="1" ht="24" hidden="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idden="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idden="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 hidden="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36" hidden="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 hidden="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x14ac:dyDescent="0.25">
      <c r="A33" s="39">
        <v>21380</v>
      </c>
      <c r="B33" s="35" t="s">
        <v>34</v>
      </c>
      <c r="C33" s="188">
        <f t="shared" si="1"/>
        <v>8400</v>
      </c>
      <c r="D33" s="249" t="s">
        <v>25</v>
      </c>
      <c r="E33" s="122" t="s">
        <v>25</v>
      </c>
      <c r="F33" s="890" t="s">
        <v>25</v>
      </c>
      <c r="G33" s="215" t="s">
        <v>25</v>
      </c>
      <c r="H33" s="122" t="s">
        <v>25</v>
      </c>
      <c r="I33" s="890" t="s">
        <v>25</v>
      </c>
      <c r="J33" s="130">
        <f>SUM(J34:J35)</f>
        <v>8400</v>
      </c>
      <c r="K33" s="38">
        <f>SUM(K34:K35)</f>
        <v>0</v>
      </c>
      <c r="L33" s="175">
        <f>SUM(L34:L35)</f>
        <v>8400</v>
      </c>
      <c r="M33" s="280" t="s">
        <v>25</v>
      </c>
      <c r="N33" s="122" t="s">
        <v>25</v>
      </c>
      <c r="O33" s="122" t="s">
        <v>25</v>
      </c>
      <c r="P33" s="304"/>
      <c r="Q33" s="182"/>
    </row>
    <row r="34" spans="1:17" x14ac:dyDescent="0.25">
      <c r="A34" s="27">
        <v>21381</v>
      </c>
      <c r="B34" s="40" t="s">
        <v>35</v>
      </c>
      <c r="C34" s="189">
        <f t="shared" si="1"/>
        <v>8400</v>
      </c>
      <c r="D34" s="250" t="s">
        <v>25</v>
      </c>
      <c r="E34" s="148" t="s">
        <v>25</v>
      </c>
      <c r="F34" s="934" t="s">
        <v>25</v>
      </c>
      <c r="G34" s="216" t="s">
        <v>25</v>
      </c>
      <c r="H34" s="148" t="s">
        <v>25</v>
      </c>
      <c r="I34" s="934" t="s">
        <v>25</v>
      </c>
      <c r="J34" s="245">
        <v>8400</v>
      </c>
      <c r="K34" s="320"/>
      <c r="L34" s="176">
        <f>J34+K34</f>
        <v>8400</v>
      </c>
      <c r="M34" s="281" t="s">
        <v>25</v>
      </c>
      <c r="N34" s="148" t="s">
        <v>25</v>
      </c>
      <c r="O34" s="148" t="s">
        <v>25</v>
      </c>
      <c r="P34" s="305"/>
      <c r="Q34" s="297"/>
    </row>
    <row r="35" spans="1:17" ht="24" hidden="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 x14ac:dyDescent="0.25">
      <c r="A36" s="39">
        <v>21390</v>
      </c>
      <c r="B36" s="35" t="s">
        <v>37</v>
      </c>
      <c r="C36" s="188">
        <f t="shared" si="1"/>
        <v>20294</v>
      </c>
      <c r="D36" s="249" t="s">
        <v>25</v>
      </c>
      <c r="E36" s="122" t="s">
        <v>25</v>
      </c>
      <c r="F36" s="890" t="s">
        <v>25</v>
      </c>
      <c r="G36" s="215" t="s">
        <v>25</v>
      </c>
      <c r="H36" s="122" t="s">
        <v>25</v>
      </c>
      <c r="I36" s="890" t="s">
        <v>25</v>
      </c>
      <c r="J36" s="130">
        <f>SUM(J37:J40)</f>
        <v>20294</v>
      </c>
      <c r="K36" s="38">
        <f>SUM(K37:K40)</f>
        <v>0</v>
      </c>
      <c r="L36" s="175">
        <f>SUM(L37:L40)</f>
        <v>20294</v>
      </c>
      <c r="M36" s="280" t="s">
        <v>25</v>
      </c>
      <c r="N36" s="122" t="s">
        <v>25</v>
      </c>
      <c r="O36" s="122" t="s">
        <v>25</v>
      </c>
      <c r="P36" s="304"/>
      <c r="Q36" s="182"/>
    </row>
    <row r="37" spans="1:17" ht="24" hidden="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idden="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idden="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 x14ac:dyDescent="0.25">
      <c r="A40" s="30">
        <v>21399</v>
      </c>
      <c r="B40" s="43" t="s">
        <v>41</v>
      </c>
      <c r="C40" s="955">
        <f t="shared" si="1"/>
        <v>20294</v>
      </c>
      <c r="D40" s="251" t="s">
        <v>25</v>
      </c>
      <c r="E40" s="149" t="s">
        <v>25</v>
      </c>
      <c r="F40" s="891" t="s">
        <v>25</v>
      </c>
      <c r="G40" s="217" t="s">
        <v>25</v>
      </c>
      <c r="H40" s="149" t="s">
        <v>25</v>
      </c>
      <c r="I40" s="891" t="s">
        <v>25</v>
      </c>
      <c r="J40" s="565">
        <v>20294</v>
      </c>
      <c r="K40" s="321"/>
      <c r="L40" s="95">
        <f>J40+K40</f>
        <v>20294</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x14ac:dyDescent="0.25">
      <c r="A42" s="50">
        <v>21490</v>
      </c>
      <c r="B42" s="51" t="s">
        <v>43</v>
      </c>
      <c r="C42" s="192">
        <f>SUM(F42,I42,L42)</f>
        <v>4069</v>
      </c>
      <c r="D42" s="254">
        <f t="shared" ref="D42:L42" si="2">D43</f>
        <v>0</v>
      </c>
      <c r="E42" s="271">
        <f t="shared" si="2"/>
        <v>0</v>
      </c>
      <c r="F42" s="906">
        <f t="shared" si="2"/>
        <v>0</v>
      </c>
      <c r="G42" s="219">
        <f t="shared" si="2"/>
        <v>0</v>
      </c>
      <c r="H42" s="271">
        <f t="shared" si="2"/>
        <v>0</v>
      </c>
      <c r="I42" s="906">
        <f t="shared" si="2"/>
        <v>0</v>
      </c>
      <c r="J42" s="254">
        <f t="shared" si="2"/>
        <v>3748</v>
      </c>
      <c r="K42" s="52">
        <f t="shared" si="2"/>
        <v>321</v>
      </c>
      <c r="L42" s="255">
        <f t="shared" si="2"/>
        <v>4069</v>
      </c>
      <c r="M42" s="280" t="s">
        <v>25</v>
      </c>
      <c r="N42" s="122" t="s">
        <v>25</v>
      </c>
      <c r="O42" s="122" t="s">
        <v>25</v>
      </c>
      <c r="P42" s="304"/>
      <c r="Q42" s="182"/>
    </row>
    <row r="43" spans="1:17" s="19" customFormat="1" ht="36" x14ac:dyDescent="0.25">
      <c r="A43" s="30">
        <v>21499</v>
      </c>
      <c r="B43" s="43" t="s">
        <v>44</v>
      </c>
      <c r="C43" s="193">
        <f>SUM(F43,I43,L43)</f>
        <v>4069</v>
      </c>
      <c r="D43" s="256"/>
      <c r="E43" s="712"/>
      <c r="F43" s="911">
        <f>D43+E43</f>
        <v>0</v>
      </c>
      <c r="G43" s="220"/>
      <c r="H43" s="703"/>
      <c r="I43" s="911">
        <f>G43+H43</f>
        <v>0</v>
      </c>
      <c r="J43" s="263">
        <v>3748</v>
      </c>
      <c r="K43" s="42">
        <v>321</v>
      </c>
      <c r="L43" s="330">
        <f>J43+K43</f>
        <v>4069</v>
      </c>
      <c r="M43" s="283" t="s">
        <v>25</v>
      </c>
      <c r="N43" s="150" t="s">
        <v>25</v>
      </c>
      <c r="O43" s="150" t="s">
        <v>25</v>
      </c>
      <c r="P43" s="508" t="s">
        <v>1094</v>
      </c>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 hidden="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 hidden="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1473746</v>
      </c>
      <c r="D49" s="134">
        <f t="shared" ref="D49:O49" si="4">SUM(D50,D281)</f>
        <v>900824</v>
      </c>
      <c r="E49" s="117">
        <f t="shared" si="4"/>
        <v>0</v>
      </c>
      <c r="F49" s="894">
        <f t="shared" si="4"/>
        <v>900824</v>
      </c>
      <c r="G49" s="224">
        <f t="shared" si="4"/>
        <v>534243</v>
      </c>
      <c r="H49" s="117">
        <f t="shared" si="4"/>
        <v>0</v>
      </c>
      <c r="I49" s="894">
        <f t="shared" si="4"/>
        <v>534243</v>
      </c>
      <c r="J49" s="134">
        <f t="shared" si="4"/>
        <v>36698</v>
      </c>
      <c r="K49" s="64">
        <f t="shared" si="4"/>
        <v>321</v>
      </c>
      <c r="L49" s="169">
        <f t="shared" si="4"/>
        <v>37019</v>
      </c>
      <c r="M49" s="224">
        <f t="shared" si="4"/>
        <v>1660</v>
      </c>
      <c r="N49" s="64">
        <f t="shared" si="4"/>
        <v>0</v>
      </c>
      <c r="O49" s="117">
        <f t="shared" si="4"/>
        <v>1660</v>
      </c>
      <c r="P49" s="310"/>
      <c r="Q49" s="182"/>
    </row>
    <row r="50" spans="1:17" s="19" customFormat="1" ht="36.75" thickTop="1" x14ac:dyDescent="0.25">
      <c r="A50" s="65"/>
      <c r="B50" s="66" t="s">
        <v>50</v>
      </c>
      <c r="C50" s="198">
        <f t="shared" si="3"/>
        <v>1473746</v>
      </c>
      <c r="D50" s="135">
        <f t="shared" ref="D50:O50" si="5">SUM(D51,D193)</f>
        <v>900824</v>
      </c>
      <c r="E50" s="274">
        <f t="shared" si="5"/>
        <v>0</v>
      </c>
      <c r="F50" s="895">
        <f t="shared" si="5"/>
        <v>900824</v>
      </c>
      <c r="G50" s="225">
        <f t="shared" si="5"/>
        <v>534243</v>
      </c>
      <c r="H50" s="274">
        <f t="shared" si="5"/>
        <v>0</v>
      </c>
      <c r="I50" s="895">
        <f t="shared" si="5"/>
        <v>534243</v>
      </c>
      <c r="J50" s="135">
        <f t="shared" si="5"/>
        <v>36698</v>
      </c>
      <c r="K50" s="67">
        <f t="shared" si="5"/>
        <v>321</v>
      </c>
      <c r="L50" s="170">
        <f t="shared" si="5"/>
        <v>37019</v>
      </c>
      <c r="M50" s="225">
        <f t="shared" si="5"/>
        <v>1660</v>
      </c>
      <c r="N50" s="67">
        <f t="shared" si="5"/>
        <v>0</v>
      </c>
      <c r="O50" s="274">
        <f t="shared" si="5"/>
        <v>1660</v>
      </c>
      <c r="P50" s="311"/>
      <c r="Q50" s="182"/>
    </row>
    <row r="51" spans="1:17" s="19" customFormat="1" ht="24" x14ac:dyDescent="0.25">
      <c r="A51" s="68"/>
      <c r="B51" s="16" t="s">
        <v>51</v>
      </c>
      <c r="C51" s="199">
        <f t="shared" si="3"/>
        <v>1471972</v>
      </c>
      <c r="D51" s="136">
        <f t="shared" ref="D51:O51" si="6">SUM(D52,D74,D172,D186)</f>
        <v>900824</v>
      </c>
      <c r="E51" s="275">
        <f t="shared" si="6"/>
        <v>0</v>
      </c>
      <c r="F51" s="896">
        <f t="shared" si="6"/>
        <v>900824</v>
      </c>
      <c r="G51" s="226">
        <f t="shared" si="6"/>
        <v>534243</v>
      </c>
      <c r="H51" s="275">
        <f t="shared" si="6"/>
        <v>0</v>
      </c>
      <c r="I51" s="896">
        <f t="shared" si="6"/>
        <v>534243</v>
      </c>
      <c r="J51" s="136">
        <f t="shared" si="6"/>
        <v>35723</v>
      </c>
      <c r="K51" s="69">
        <f t="shared" si="6"/>
        <v>-478</v>
      </c>
      <c r="L51" s="171">
        <f t="shared" si="6"/>
        <v>35245</v>
      </c>
      <c r="M51" s="226">
        <f t="shared" si="6"/>
        <v>1660</v>
      </c>
      <c r="N51" s="69">
        <f t="shared" si="6"/>
        <v>0</v>
      </c>
      <c r="O51" s="275">
        <f t="shared" si="6"/>
        <v>1660</v>
      </c>
      <c r="P51" s="312"/>
      <c r="Q51" s="182"/>
    </row>
    <row r="52" spans="1:17" s="19" customFormat="1" x14ac:dyDescent="0.25">
      <c r="A52" s="70">
        <v>1000</v>
      </c>
      <c r="B52" s="70" t="s">
        <v>52</v>
      </c>
      <c r="C52" s="200">
        <f t="shared" si="3"/>
        <v>1298823</v>
      </c>
      <c r="D52" s="137">
        <f t="shared" ref="D52:O52" si="7">SUM(D53,D66)</f>
        <v>765489</v>
      </c>
      <c r="E52" s="125">
        <f t="shared" si="7"/>
        <v>0</v>
      </c>
      <c r="F52" s="897">
        <f t="shared" si="7"/>
        <v>765489</v>
      </c>
      <c r="G52" s="227">
        <f t="shared" si="7"/>
        <v>530798</v>
      </c>
      <c r="H52" s="125">
        <f t="shared" si="7"/>
        <v>0</v>
      </c>
      <c r="I52" s="897">
        <f t="shared" si="7"/>
        <v>530798</v>
      </c>
      <c r="J52" s="137">
        <f t="shared" si="7"/>
        <v>2536</v>
      </c>
      <c r="K52" s="71">
        <f t="shared" si="7"/>
        <v>0</v>
      </c>
      <c r="L52" s="172">
        <f t="shared" si="7"/>
        <v>2536</v>
      </c>
      <c r="M52" s="227">
        <f t="shared" si="7"/>
        <v>0</v>
      </c>
      <c r="N52" s="71">
        <f t="shared" si="7"/>
        <v>0</v>
      </c>
      <c r="O52" s="125">
        <f t="shared" si="7"/>
        <v>0</v>
      </c>
      <c r="P52" s="313"/>
      <c r="Q52" s="182"/>
    </row>
    <row r="53" spans="1:17" x14ac:dyDescent="0.25">
      <c r="A53" s="35">
        <v>1100</v>
      </c>
      <c r="B53" s="72" t="s">
        <v>53</v>
      </c>
      <c r="C53" s="188">
        <f t="shared" si="3"/>
        <v>994602</v>
      </c>
      <c r="D53" s="130">
        <f t="shared" ref="D53:O53" si="8">SUM(D54,D57,D65)</f>
        <v>565268</v>
      </c>
      <c r="E53" s="123">
        <f t="shared" si="8"/>
        <v>0</v>
      </c>
      <c r="F53" s="898">
        <f t="shared" si="8"/>
        <v>565268</v>
      </c>
      <c r="G53" s="228">
        <f t="shared" si="8"/>
        <v>427982</v>
      </c>
      <c r="H53" s="123">
        <f t="shared" si="8"/>
        <v>-700</v>
      </c>
      <c r="I53" s="898">
        <f t="shared" si="8"/>
        <v>427282</v>
      </c>
      <c r="J53" s="130">
        <f t="shared" si="8"/>
        <v>2052</v>
      </c>
      <c r="K53" s="38">
        <f t="shared" si="8"/>
        <v>0</v>
      </c>
      <c r="L53" s="175">
        <f t="shared" si="8"/>
        <v>2052</v>
      </c>
      <c r="M53" s="228">
        <f t="shared" si="8"/>
        <v>0</v>
      </c>
      <c r="N53" s="38">
        <f t="shared" si="8"/>
        <v>0</v>
      </c>
      <c r="O53" s="123">
        <f t="shared" si="8"/>
        <v>0</v>
      </c>
      <c r="P53" s="314"/>
      <c r="Q53" s="297"/>
    </row>
    <row r="54" spans="1:17" x14ac:dyDescent="0.25">
      <c r="A54" s="73">
        <v>1110</v>
      </c>
      <c r="B54" s="58" t="s">
        <v>54</v>
      </c>
      <c r="C54" s="195">
        <f t="shared" si="3"/>
        <v>897481</v>
      </c>
      <c r="D54" s="86">
        <f t="shared" ref="D54:O54" si="9">SUM(D55:D56)</f>
        <v>502426</v>
      </c>
      <c r="E54" s="154">
        <f t="shared" si="9"/>
        <v>0</v>
      </c>
      <c r="F54" s="907">
        <f t="shared" si="9"/>
        <v>502426</v>
      </c>
      <c r="G54" s="229">
        <f t="shared" si="9"/>
        <v>393703</v>
      </c>
      <c r="H54" s="154">
        <f t="shared" si="9"/>
        <v>-700</v>
      </c>
      <c r="I54" s="907">
        <f t="shared" si="9"/>
        <v>393003</v>
      </c>
      <c r="J54" s="86">
        <f t="shared" si="9"/>
        <v>2052</v>
      </c>
      <c r="K54" s="74">
        <f t="shared" si="9"/>
        <v>0</v>
      </c>
      <c r="L54" s="174">
        <f t="shared" si="9"/>
        <v>2052</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36" x14ac:dyDescent="0.25">
      <c r="A56" s="30">
        <v>1119</v>
      </c>
      <c r="B56" s="43" t="s">
        <v>56</v>
      </c>
      <c r="C56" s="190">
        <f t="shared" si="3"/>
        <v>897481</v>
      </c>
      <c r="D56" s="264">
        <f>519537-13422-3689</f>
        <v>502426</v>
      </c>
      <c r="E56" s="705">
        <v>0</v>
      </c>
      <c r="F56" s="899">
        <f>D56+E56</f>
        <v>502426</v>
      </c>
      <c r="G56" s="230">
        <f>212880+180823</f>
        <v>393703</v>
      </c>
      <c r="H56" s="705">
        <v>-700</v>
      </c>
      <c r="I56" s="899">
        <f>G56+H56</f>
        <v>393003</v>
      </c>
      <c r="J56" s="264">
        <v>2052</v>
      </c>
      <c r="K56" s="45"/>
      <c r="L56" s="95">
        <f>J56+K56</f>
        <v>2052</v>
      </c>
      <c r="M56" s="230"/>
      <c r="N56" s="45"/>
      <c r="O56" s="91">
        <f>M56+N56</f>
        <v>0</v>
      </c>
      <c r="P56" s="333" t="s">
        <v>1093</v>
      </c>
      <c r="Q56" s="297"/>
    </row>
    <row r="57" spans="1:17" ht="24" x14ac:dyDescent="0.25">
      <c r="A57" s="75">
        <v>1140</v>
      </c>
      <c r="B57" s="43" t="s">
        <v>57</v>
      </c>
      <c r="C57" s="190">
        <f t="shared" si="3"/>
        <v>97121</v>
      </c>
      <c r="D57" s="132">
        <f t="shared" ref="D57:O57" si="10">SUM(D58:D64)</f>
        <v>62842</v>
      </c>
      <c r="E57" s="91">
        <f t="shared" si="10"/>
        <v>0</v>
      </c>
      <c r="F57" s="899">
        <f t="shared" si="10"/>
        <v>62842</v>
      </c>
      <c r="G57" s="231">
        <f t="shared" si="10"/>
        <v>34279</v>
      </c>
      <c r="H57" s="91">
        <f t="shared" si="10"/>
        <v>0</v>
      </c>
      <c r="I57" s="899">
        <f t="shared" si="10"/>
        <v>34279</v>
      </c>
      <c r="J57" s="132">
        <f t="shared" si="10"/>
        <v>0</v>
      </c>
      <c r="K57" s="76">
        <f t="shared" si="10"/>
        <v>0</v>
      </c>
      <c r="L57" s="95">
        <f t="shared" si="10"/>
        <v>0</v>
      </c>
      <c r="M57" s="231">
        <f t="shared" si="10"/>
        <v>0</v>
      </c>
      <c r="N57" s="76">
        <f t="shared" si="10"/>
        <v>0</v>
      </c>
      <c r="O57" s="91">
        <f t="shared" si="10"/>
        <v>0</v>
      </c>
      <c r="P57" s="333"/>
      <c r="Q57" s="297"/>
    </row>
    <row r="58" spans="1:17" x14ac:dyDescent="0.25">
      <c r="A58" s="30">
        <v>1141</v>
      </c>
      <c r="B58" s="43" t="s">
        <v>58</v>
      </c>
      <c r="C58" s="190">
        <f t="shared" si="3"/>
        <v>4428</v>
      </c>
      <c r="D58" s="264">
        <v>4428</v>
      </c>
      <c r="E58" s="705"/>
      <c r="F58" s="899">
        <f t="shared" ref="F58:F65" si="11">D58+E58</f>
        <v>4428</v>
      </c>
      <c r="G58" s="230"/>
      <c r="H58" s="705"/>
      <c r="I58" s="899">
        <f t="shared" ref="I58:I65" si="12">G58+H58</f>
        <v>0</v>
      </c>
      <c r="J58" s="264"/>
      <c r="K58" s="45"/>
      <c r="L58" s="95">
        <f t="shared" ref="L58:L65" si="13">J58+K58</f>
        <v>0</v>
      </c>
      <c r="M58" s="230"/>
      <c r="N58" s="45"/>
      <c r="O58" s="91">
        <f t="shared" ref="O58:O65" si="14">M58+N58</f>
        <v>0</v>
      </c>
      <c r="P58" s="291"/>
      <c r="Q58" s="297"/>
    </row>
    <row r="59" spans="1:17" ht="96" x14ac:dyDescent="0.25">
      <c r="A59" s="30">
        <v>1142</v>
      </c>
      <c r="B59" s="43" t="s">
        <v>59</v>
      </c>
      <c r="C59" s="190">
        <f t="shared" si="3"/>
        <v>2270</v>
      </c>
      <c r="D59" s="264">
        <f>1165+595</f>
        <v>1760</v>
      </c>
      <c r="E59" s="953">
        <v>510</v>
      </c>
      <c r="F59" s="899">
        <f t="shared" si="11"/>
        <v>2270</v>
      </c>
      <c r="G59" s="230"/>
      <c r="H59" s="705"/>
      <c r="I59" s="899">
        <f t="shared" si="12"/>
        <v>0</v>
      </c>
      <c r="J59" s="264"/>
      <c r="K59" s="45"/>
      <c r="L59" s="95">
        <f t="shared" si="13"/>
        <v>0</v>
      </c>
      <c r="M59" s="230"/>
      <c r="N59" s="45"/>
      <c r="O59" s="91">
        <f t="shared" si="14"/>
        <v>0</v>
      </c>
      <c r="P59" s="333" t="s">
        <v>1092</v>
      </c>
      <c r="Q59" s="297"/>
    </row>
    <row r="60" spans="1:17" ht="24" x14ac:dyDescent="0.25">
      <c r="A60" s="30">
        <v>1145</v>
      </c>
      <c r="B60" s="43" t="s">
        <v>60</v>
      </c>
      <c r="C60" s="190">
        <f t="shared" si="3"/>
        <v>6963</v>
      </c>
      <c r="D60" s="264">
        <v>6963</v>
      </c>
      <c r="E60" s="705"/>
      <c r="F60" s="899">
        <f t="shared" si="11"/>
        <v>6963</v>
      </c>
      <c r="G60" s="230"/>
      <c r="H60" s="705"/>
      <c r="I60" s="899">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ht="48" x14ac:dyDescent="0.25">
      <c r="A62" s="30">
        <v>1147</v>
      </c>
      <c r="B62" s="43" t="s">
        <v>62</v>
      </c>
      <c r="C62" s="190">
        <f t="shared" si="3"/>
        <v>14199</v>
      </c>
      <c r="D62" s="264">
        <v>6875</v>
      </c>
      <c r="E62" s="705">
        <v>-1024</v>
      </c>
      <c r="F62" s="899">
        <f t="shared" si="11"/>
        <v>5851</v>
      </c>
      <c r="G62" s="230">
        <v>8348</v>
      </c>
      <c r="H62" s="705"/>
      <c r="I62" s="899">
        <f t="shared" si="12"/>
        <v>8348</v>
      </c>
      <c r="J62" s="264"/>
      <c r="K62" s="45"/>
      <c r="L62" s="95">
        <f t="shared" si="13"/>
        <v>0</v>
      </c>
      <c r="M62" s="230"/>
      <c r="N62" s="45"/>
      <c r="O62" s="91">
        <f t="shared" si="14"/>
        <v>0</v>
      </c>
      <c r="P62" s="333" t="s">
        <v>1091</v>
      </c>
      <c r="Q62" s="297"/>
    </row>
    <row r="63" spans="1:17" ht="24" x14ac:dyDescent="0.25">
      <c r="A63" s="30">
        <v>1148</v>
      </c>
      <c r="B63" s="43" t="s">
        <v>63</v>
      </c>
      <c r="C63" s="190">
        <f t="shared" si="3"/>
        <v>37408</v>
      </c>
      <c r="D63" s="264">
        <v>36894</v>
      </c>
      <c r="E63" s="705">
        <v>514</v>
      </c>
      <c r="F63" s="899">
        <f t="shared" si="11"/>
        <v>37408</v>
      </c>
      <c r="G63" s="230"/>
      <c r="H63" s="705"/>
      <c r="I63" s="899">
        <f t="shared" si="12"/>
        <v>0</v>
      </c>
      <c r="J63" s="264"/>
      <c r="K63" s="45"/>
      <c r="L63" s="95">
        <f t="shared" si="13"/>
        <v>0</v>
      </c>
      <c r="M63" s="230"/>
      <c r="N63" s="45"/>
      <c r="O63" s="91">
        <f t="shared" si="14"/>
        <v>0</v>
      </c>
      <c r="P63" s="333" t="s">
        <v>1090</v>
      </c>
      <c r="Q63" s="297"/>
    </row>
    <row r="64" spans="1:17" ht="36" x14ac:dyDescent="0.25">
      <c r="A64" s="30">
        <v>1149</v>
      </c>
      <c r="B64" s="43" t="s">
        <v>64</v>
      </c>
      <c r="C64" s="190">
        <f t="shared" si="3"/>
        <v>31853</v>
      </c>
      <c r="D64" s="264">
        <v>5922</v>
      </c>
      <c r="E64" s="705"/>
      <c r="F64" s="899">
        <f t="shared" si="11"/>
        <v>5922</v>
      </c>
      <c r="G64" s="230">
        <f>15446+10485</f>
        <v>25931</v>
      </c>
      <c r="H64" s="705"/>
      <c r="I64" s="899">
        <f t="shared" si="12"/>
        <v>25931</v>
      </c>
      <c r="J64" s="264"/>
      <c r="K64" s="45"/>
      <c r="L64" s="95">
        <f t="shared" si="13"/>
        <v>0</v>
      </c>
      <c r="M64" s="230"/>
      <c r="N64" s="45"/>
      <c r="O64" s="91">
        <f t="shared" si="14"/>
        <v>0</v>
      </c>
      <c r="P64" s="333"/>
      <c r="Q64" s="297"/>
    </row>
    <row r="65" spans="1:17" ht="36" hidden="1" x14ac:dyDescent="0.25">
      <c r="A65" s="73">
        <v>1150</v>
      </c>
      <c r="B65" s="58" t="s">
        <v>65</v>
      </c>
      <c r="C65" s="195">
        <f t="shared" si="3"/>
        <v>0</v>
      </c>
      <c r="D65" s="261"/>
      <c r="E65" s="77"/>
      <c r="F65" s="174">
        <f t="shared" si="11"/>
        <v>0</v>
      </c>
      <c r="G65" s="232"/>
      <c r="H65" s="77"/>
      <c r="I65" s="154">
        <f t="shared" si="12"/>
        <v>0</v>
      </c>
      <c r="J65" s="261"/>
      <c r="K65" s="77"/>
      <c r="L65" s="174">
        <f t="shared" si="13"/>
        <v>0</v>
      </c>
      <c r="M65" s="232"/>
      <c r="N65" s="77"/>
      <c r="O65" s="154">
        <f t="shared" si="14"/>
        <v>0</v>
      </c>
      <c r="P65" s="339"/>
      <c r="Q65" s="297"/>
    </row>
    <row r="66" spans="1:17" ht="36" x14ac:dyDescent="0.25">
      <c r="A66" s="35">
        <v>1200</v>
      </c>
      <c r="B66" s="72" t="s">
        <v>66</v>
      </c>
      <c r="C66" s="188">
        <f t="shared" si="3"/>
        <v>304221</v>
      </c>
      <c r="D66" s="130">
        <f t="shared" ref="D66:O66" si="15">SUM(D67:D68)</f>
        <v>200221</v>
      </c>
      <c r="E66" s="123">
        <f t="shared" si="15"/>
        <v>0</v>
      </c>
      <c r="F66" s="898">
        <f t="shared" si="15"/>
        <v>200221</v>
      </c>
      <c r="G66" s="228">
        <f t="shared" si="15"/>
        <v>102816</v>
      </c>
      <c r="H66" s="123">
        <f t="shared" si="15"/>
        <v>700</v>
      </c>
      <c r="I66" s="898">
        <f t="shared" si="15"/>
        <v>103516</v>
      </c>
      <c r="J66" s="130">
        <f t="shared" si="15"/>
        <v>484</v>
      </c>
      <c r="K66" s="38">
        <f t="shared" si="15"/>
        <v>0</v>
      </c>
      <c r="L66" s="175">
        <f t="shared" si="15"/>
        <v>484</v>
      </c>
      <c r="M66" s="228">
        <f t="shared" si="15"/>
        <v>0</v>
      </c>
      <c r="N66" s="38">
        <f t="shared" si="15"/>
        <v>0</v>
      </c>
      <c r="O66" s="123">
        <f t="shared" si="15"/>
        <v>0</v>
      </c>
      <c r="P66" s="293"/>
      <c r="Q66" s="297"/>
    </row>
    <row r="67" spans="1:17" ht="24" x14ac:dyDescent="0.25">
      <c r="A67" s="1203">
        <v>1210</v>
      </c>
      <c r="B67" s="40" t="s">
        <v>67</v>
      </c>
      <c r="C67" s="189">
        <f t="shared" si="3"/>
        <v>245225</v>
      </c>
      <c r="D67" s="263">
        <f>147292-3027-840</f>
        <v>143425</v>
      </c>
      <c r="E67" s="703"/>
      <c r="F67" s="900">
        <f>D67+E67</f>
        <v>143425</v>
      </c>
      <c r="G67" s="220">
        <f>53861+47455</f>
        <v>101316</v>
      </c>
      <c r="H67" s="703"/>
      <c r="I67" s="900">
        <f>G67+H67</f>
        <v>101316</v>
      </c>
      <c r="J67" s="263">
        <v>484</v>
      </c>
      <c r="K67" s="42"/>
      <c r="L67" s="176">
        <f>J67+K67</f>
        <v>484</v>
      </c>
      <c r="M67" s="220"/>
      <c r="N67" s="42"/>
      <c r="O67" s="90">
        <f>M67+N67</f>
        <v>0</v>
      </c>
      <c r="P67" s="339"/>
      <c r="Q67" s="297"/>
    </row>
    <row r="68" spans="1:17" ht="24" x14ac:dyDescent="0.25">
      <c r="A68" s="75">
        <v>1220</v>
      </c>
      <c r="B68" s="43" t="s">
        <v>68</v>
      </c>
      <c r="C68" s="190">
        <f t="shared" si="3"/>
        <v>58996</v>
      </c>
      <c r="D68" s="132">
        <f t="shared" ref="D68:O68" si="16">SUM(D69:D73)</f>
        <v>56796</v>
      </c>
      <c r="E68" s="91">
        <f t="shared" si="16"/>
        <v>0</v>
      </c>
      <c r="F68" s="899">
        <f t="shared" si="16"/>
        <v>56796</v>
      </c>
      <c r="G68" s="231">
        <f t="shared" si="16"/>
        <v>1500</v>
      </c>
      <c r="H68" s="91">
        <f t="shared" si="16"/>
        <v>700</v>
      </c>
      <c r="I68" s="899">
        <f t="shared" si="16"/>
        <v>2200</v>
      </c>
      <c r="J68" s="132">
        <f t="shared" si="16"/>
        <v>0</v>
      </c>
      <c r="K68" s="76">
        <f t="shared" si="16"/>
        <v>0</v>
      </c>
      <c r="L68" s="95">
        <f t="shared" si="16"/>
        <v>0</v>
      </c>
      <c r="M68" s="231">
        <f t="shared" si="16"/>
        <v>0</v>
      </c>
      <c r="N68" s="76">
        <f t="shared" si="16"/>
        <v>0</v>
      </c>
      <c r="O68" s="91">
        <f t="shared" si="16"/>
        <v>0</v>
      </c>
      <c r="P68" s="291"/>
      <c r="Q68" s="297"/>
    </row>
    <row r="69" spans="1:17" ht="60" x14ac:dyDescent="0.25">
      <c r="A69" s="30">
        <v>1221</v>
      </c>
      <c r="B69" s="43" t="s">
        <v>69</v>
      </c>
      <c r="C69" s="190">
        <f t="shared" si="3"/>
        <v>41281</v>
      </c>
      <c r="D69" s="264">
        <v>39081</v>
      </c>
      <c r="E69" s="705"/>
      <c r="F69" s="899">
        <f>D69+E69</f>
        <v>39081</v>
      </c>
      <c r="G69" s="230">
        <v>1500</v>
      </c>
      <c r="H69" s="705">
        <v>700</v>
      </c>
      <c r="I69" s="899">
        <f>G69+H69</f>
        <v>2200</v>
      </c>
      <c r="J69" s="264"/>
      <c r="K69" s="45"/>
      <c r="L69" s="95">
        <f>J69+K69</f>
        <v>0</v>
      </c>
      <c r="M69" s="230"/>
      <c r="N69" s="45"/>
      <c r="O69" s="91">
        <f>M69+N69</f>
        <v>0</v>
      </c>
      <c r="P69" s="333" t="s">
        <v>1089</v>
      </c>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x14ac:dyDescent="0.25">
      <c r="A72" s="30">
        <v>1227</v>
      </c>
      <c r="B72" s="43" t="s">
        <v>72</v>
      </c>
      <c r="C72" s="190">
        <f t="shared" si="3"/>
        <v>17288</v>
      </c>
      <c r="D72" s="264">
        <v>17288</v>
      </c>
      <c r="E72" s="705"/>
      <c r="F72" s="899">
        <f>D72+E72</f>
        <v>17288</v>
      </c>
      <c r="G72" s="230"/>
      <c r="H72" s="705"/>
      <c r="I72" s="899">
        <f>G72+H72</f>
        <v>0</v>
      </c>
      <c r="J72" s="264"/>
      <c r="K72" s="45"/>
      <c r="L72" s="95">
        <f>J72+K72</f>
        <v>0</v>
      </c>
      <c r="M72" s="230"/>
      <c r="N72" s="45"/>
      <c r="O72" s="91">
        <f>M72+N72</f>
        <v>0</v>
      </c>
      <c r="P72" s="291"/>
      <c r="Q72" s="297"/>
    </row>
    <row r="73" spans="1:17" ht="60" x14ac:dyDescent="0.25">
      <c r="A73" s="30">
        <v>1228</v>
      </c>
      <c r="B73" s="43" t="s">
        <v>73</v>
      </c>
      <c r="C73" s="190">
        <f t="shared" si="3"/>
        <v>427</v>
      </c>
      <c r="D73" s="264">
        <v>427</v>
      </c>
      <c r="E73" s="705"/>
      <c r="F73" s="899">
        <f>D73+E73</f>
        <v>427</v>
      </c>
      <c r="G73" s="230"/>
      <c r="H73" s="705"/>
      <c r="I73" s="899">
        <f>G73+H73</f>
        <v>0</v>
      </c>
      <c r="J73" s="264"/>
      <c r="K73" s="45"/>
      <c r="L73" s="95">
        <f>J73+K73</f>
        <v>0</v>
      </c>
      <c r="M73" s="230"/>
      <c r="N73" s="45"/>
      <c r="O73" s="91">
        <f>M73+N73</f>
        <v>0</v>
      </c>
      <c r="P73" s="291"/>
      <c r="Q73" s="297"/>
    </row>
    <row r="74" spans="1:17" x14ac:dyDescent="0.25">
      <c r="A74" s="70">
        <v>2000</v>
      </c>
      <c r="B74" s="70" t="s">
        <v>74</v>
      </c>
      <c r="C74" s="200">
        <f t="shared" si="3"/>
        <v>173149</v>
      </c>
      <c r="D74" s="137">
        <f t="shared" ref="D74:O74" si="17">SUM(D75,D82,D129,D163,D164,D171)</f>
        <v>135335</v>
      </c>
      <c r="E74" s="125">
        <f t="shared" si="17"/>
        <v>0</v>
      </c>
      <c r="F74" s="897">
        <f t="shared" si="17"/>
        <v>135335</v>
      </c>
      <c r="G74" s="227">
        <f t="shared" si="17"/>
        <v>3445</v>
      </c>
      <c r="H74" s="125">
        <f t="shared" si="17"/>
        <v>0</v>
      </c>
      <c r="I74" s="897">
        <f t="shared" si="17"/>
        <v>3445</v>
      </c>
      <c r="J74" s="137">
        <f t="shared" si="17"/>
        <v>33187</v>
      </c>
      <c r="K74" s="71">
        <f t="shared" si="17"/>
        <v>-478</v>
      </c>
      <c r="L74" s="172">
        <f t="shared" si="17"/>
        <v>32709</v>
      </c>
      <c r="M74" s="227">
        <f t="shared" si="17"/>
        <v>1660</v>
      </c>
      <c r="N74" s="71">
        <f t="shared" si="17"/>
        <v>0</v>
      </c>
      <c r="O74" s="125">
        <f t="shared" si="17"/>
        <v>1660</v>
      </c>
      <c r="P74" s="313"/>
      <c r="Q74" s="297"/>
    </row>
    <row r="75" spans="1:17" ht="24" x14ac:dyDescent="0.25">
      <c r="A75" s="35">
        <v>2100</v>
      </c>
      <c r="B75" s="72" t="s">
        <v>75</v>
      </c>
      <c r="C75" s="188">
        <f t="shared" si="3"/>
        <v>2682</v>
      </c>
      <c r="D75" s="130">
        <f t="shared" ref="D75:O75" si="18">SUM(D76,D79)</f>
        <v>2682</v>
      </c>
      <c r="E75" s="123">
        <f t="shared" si="18"/>
        <v>0</v>
      </c>
      <c r="F75" s="898">
        <f t="shared" si="18"/>
        <v>2682</v>
      </c>
      <c r="G75" s="228">
        <f t="shared" si="18"/>
        <v>0</v>
      </c>
      <c r="H75" s="123">
        <f t="shared" si="18"/>
        <v>0</v>
      </c>
      <c r="I75" s="898">
        <f t="shared" si="18"/>
        <v>0</v>
      </c>
      <c r="J75" s="130">
        <f t="shared" si="18"/>
        <v>0</v>
      </c>
      <c r="K75" s="38">
        <f t="shared" si="18"/>
        <v>0</v>
      </c>
      <c r="L75" s="175">
        <f t="shared" si="18"/>
        <v>0</v>
      </c>
      <c r="M75" s="228">
        <f t="shared" si="18"/>
        <v>0</v>
      </c>
      <c r="N75" s="38">
        <f t="shared" si="18"/>
        <v>0</v>
      </c>
      <c r="O75" s="123">
        <f t="shared" si="18"/>
        <v>0</v>
      </c>
      <c r="P75" s="293"/>
      <c r="Q75" s="297"/>
    </row>
    <row r="76" spans="1:17" ht="24" x14ac:dyDescent="0.25">
      <c r="A76" s="1203">
        <v>2110</v>
      </c>
      <c r="B76" s="40" t="s">
        <v>76</v>
      </c>
      <c r="C76" s="189">
        <f t="shared" si="3"/>
        <v>2682</v>
      </c>
      <c r="D76" s="131">
        <f t="shared" ref="D76:O76" si="19">SUM(D77:D78)</f>
        <v>2682</v>
      </c>
      <c r="E76" s="90">
        <f t="shared" si="19"/>
        <v>0</v>
      </c>
      <c r="F76" s="900">
        <f t="shared" si="19"/>
        <v>2682</v>
      </c>
      <c r="G76" s="233">
        <f t="shared" si="19"/>
        <v>0</v>
      </c>
      <c r="H76" s="90">
        <f t="shared" si="19"/>
        <v>0</v>
      </c>
      <c r="I76" s="900">
        <f t="shared" si="19"/>
        <v>0</v>
      </c>
      <c r="J76" s="131">
        <f t="shared" si="19"/>
        <v>0</v>
      </c>
      <c r="K76" s="79">
        <f t="shared" si="19"/>
        <v>0</v>
      </c>
      <c r="L76" s="176">
        <f t="shared" si="19"/>
        <v>0</v>
      </c>
      <c r="M76" s="233">
        <f t="shared" si="19"/>
        <v>0</v>
      </c>
      <c r="N76" s="79">
        <f t="shared" si="19"/>
        <v>0</v>
      </c>
      <c r="O76" s="90">
        <f t="shared" si="19"/>
        <v>0</v>
      </c>
      <c r="P76" s="290"/>
      <c r="Q76" s="297"/>
    </row>
    <row r="77" spans="1:17" x14ac:dyDescent="0.25">
      <c r="A77" s="30">
        <v>2111</v>
      </c>
      <c r="B77" s="43" t="s">
        <v>77</v>
      </c>
      <c r="C77" s="190">
        <f t="shared" si="3"/>
        <v>2106</v>
      </c>
      <c r="D77" s="264">
        <v>2106</v>
      </c>
      <c r="E77" s="705"/>
      <c r="F77" s="899">
        <f>D77+E77</f>
        <v>2106</v>
      </c>
      <c r="G77" s="230"/>
      <c r="H77" s="705"/>
      <c r="I77" s="899">
        <f>G77+H77</f>
        <v>0</v>
      </c>
      <c r="J77" s="264"/>
      <c r="K77" s="45"/>
      <c r="L77" s="95">
        <f>J77+K77</f>
        <v>0</v>
      </c>
      <c r="M77" s="230"/>
      <c r="N77" s="45"/>
      <c r="O77" s="91">
        <f>M77+N77</f>
        <v>0</v>
      </c>
      <c r="P77" s="291"/>
      <c r="Q77" s="297"/>
    </row>
    <row r="78" spans="1:17" ht="24" x14ac:dyDescent="0.25">
      <c r="A78" s="30">
        <v>2112</v>
      </c>
      <c r="B78" s="43" t="s">
        <v>78</v>
      </c>
      <c r="C78" s="190">
        <f t="shared" si="3"/>
        <v>576</v>
      </c>
      <c r="D78" s="264">
        <v>576</v>
      </c>
      <c r="E78" s="705"/>
      <c r="F78" s="899">
        <f>D78+E78</f>
        <v>576</v>
      </c>
      <c r="G78" s="230"/>
      <c r="H78" s="705"/>
      <c r="I78" s="899">
        <f>G78+H78</f>
        <v>0</v>
      </c>
      <c r="J78" s="264"/>
      <c r="K78" s="45"/>
      <c r="L78" s="95">
        <f>J78+K78</f>
        <v>0</v>
      </c>
      <c r="M78" s="230"/>
      <c r="N78" s="45"/>
      <c r="O78" s="91">
        <f>M78+N78</f>
        <v>0</v>
      </c>
      <c r="P78" s="291"/>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c r="E80" s="45"/>
      <c r="F80" s="95">
        <f>D80+E80</f>
        <v>0</v>
      </c>
      <c r="G80" s="230"/>
      <c r="H80" s="45"/>
      <c r="I80" s="91">
        <f>G80+H80</f>
        <v>0</v>
      </c>
      <c r="J80" s="264"/>
      <c r="K80" s="45"/>
      <c r="L80" s="95">
        <f>J80+K80</f>
        <v>0</v>
      </c>
      <c r="M80" s="230"/>
      <c r="N80" s="45"/>
      <c r="O80" s="91">
        <f>M80+N80</f>
        <v>0</v>
      </c>
      <c r="P80" s="291"/>
      <c r="Q80" s="297"/>
    </row>
    <row r="81" spans="1:17" ht="24" hidden="1" x14ac:dyDescent="0.25">
      <c r="A81" s="30">
        <v>2122</v>
      </c>
      <c r="B81" s="43" t="s">
        <v>78</v>
      </c>
      <c r="C81" s="190">
        <f t="shared" si="3"/>
        <v>0</v>
      </c>
      <c r="D81" s="264"/>
      <c r="E81" s="45"/>
      <c r="F81" s="95">
        <f>D81+E81</f>
        <v>0</v>
      </c>
      <c r="G81" s="230"/>
      <c r="H81" s="45"/>
      <c r="I81" s="91">
        <f>G81+H81</f>
        <v>0</v>
      </c>
      <c r="J81" s="264"/>
      <c r="K81" s="45"/>
      <c r="L81" s="95">
        <f>J81+K81</f>
        <v>0</v>
      </c>
      <c r="M81" s="230"/>
      <c r="N81" s="45"/>
      <c r="O81" s="91">
        <f>M81+N81</f>
        <v>0</v>
      </c>
      <c r="P81" s="291"/>
      <c r="Q81" s="297"/>
    </row>
    <row r="82" spans="1:17" x14ac:dyDescent="0.25">
      <c r="A82" s="35">
        <v>2200</v>
      </c>
      <c r="B82" s="72" t="s">
        <v>80</v>
      </c>
      <c r="C82" s="188">
        <f t="shared" si="3"/>
        <v>151332</v>
      </c>
      <c r="D82" s="130">
        <f t="shared" ref="D82:O82" si="21">SUM(D83,D88,D94,D102,D111,D115,D121,D127)</f>
        <v>126659</v>
      </c>
      <c r="E82" s="123">
        <f t="shared" si="21"/>
        <v>0</v>
      </c>
      <c r="F82" s="898">
        <f t="shared" si="21"/>
        <v>126659</v>
      </c>
      <c r="G82" s="228">
        <f t="shared" si="21"/>
        <v>3445</v>
      </c>
      <c r="H82" s="123">
        <f t="shared" si="21"/>
        <v>0</v>
      </c>
      <c r="I82" s="898">
        <f t="shared" si="21"/>
        <v>3445</v>
      </c>
      <c r="J82" s="130">
        <f t="shared" si="21"/>
        <v>20668</v>
      </c>
      <c r="K82" s="38">
        <f t="shared" si="21"/>
        <v>560</v>
      </c>
      <c r="L82" s="175">
        <f t="shared" si="21"/>
        <v>21228</v>
      </c>
      <c r="M82" s="228">
        <f t="shared" si="21"/>
        <v>0</v>
      </c>
      <c r="N82" s="38">
        <f t="shared" si="21"/>
        <v>0</v>
      </c>
      <c r="O82" s="123">
        <f t="shared" si="21"/>
        <v>0</v>
      </c>
      <c r="P82" s="315"/>
      <c r="Q82" s="297"/>
    </row>
    <row r="83" spans="1:17" ht="24" x14ac:dyDescent="0.25">
      <c r="A83" s="73">
        <v>2210</v>
      </c>
      <c r="B83" s="58" t="s">
        <v>81</v>
      </c>
      <c r="C83" s="195">
        <f t="shared" si="3"/>
        <v>2210</v>
      </c>
      <c r="D83" s="86">
        <f t="shared" ref="D83:O83" si="22">SUM(D84:D87)</f>
        <v>2095</v>
      </c>
      <c r="E83" s="154">
        <f t="shared" si="22"/>
        <v>0</v>
      </c>
      <c r="F83" s="907">
        <f t="shared" si="22"/>
        <v>2095</v>
      </c>
      <c r="G83" s="229">
        <f t="shared" si="22"/>
        <v>0</v>
      </c>
      <c r="H83" s="154">
        <f t="shared" si="22"/>
        <v>0</v>
      </c>
      <c r="I83" s="907">
        <f t="shared" si="22"/>
        <v>0</v>
      </c>
      <c r="J83" s="86">
        <f t="shared" si="22"/>
        <v>115</v>
      </c>
      <c r="K83" s="74">
        <f t="shared" si="22"/>
        <v>0</v>
      </c>
      <c r="L83" s="174">
        <f t="shared" si="22"/>
        <v>115</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x14ac:dyDescent="0.25">
      <c r="A85" s="30">
        <v>2212</v>
      </c>
      <c r="B85" s="43" t="s">
        <v>83</v>
      </c>
      <c r="C85" s="190">
        <f t="shared" si="3"/>
        <v>1684</v>
      </c>
      <c r="D85" s="264">
        <v>1619</v>
      </c>
      <c r="E85" s="705"/>
      <c r="F85" s="899">
        <f>D85+E85</f>
        <v>1619</v>
      </c>
      <c r="G85" s="230"/>
      <c r="H85" s="705"/>
      <c r="I85" s="899">
        <f>G85+H85</f>
        <v>0</v>
      </c>
      <c r="J85" s="264">
        <v>65</v>
      </c>
      <c r="K85" s="45"/>
      <c r="L85" s="95">
        <f>J85+K85</f>
        <v>65</v>
      </c>
      <c r="M85" s="230"/>
      <c r="N85" s="45"/>
      <c r="O85" s="91">
        <f>M85+N85</f>
        <v>0</v>
      </c>
      <c r="P85" s="333"/>
      <c r="Q85" s="297"/>
    </row>
    <row r="86" spans="1:17" ht="24" x14ac:dyDescent="0.25">
      <c r="A86" s="30">
        <v>2214</v>
      </c>
      <c r="B86" s="43" t="s">
        <v>84</v>
      </c>
      <c r="C86" s="190">
        <f t="shared" si="3"/>
        <v>289</v>
      </c>
      <c r="D86" s="264">
        <v>239</v>
      </c>
      <c r="E86" s="705"/>
      <c r="F86" s="899">
        <f>D86+E86</f>
        <v>239</v>
      </c>
      <c r="G86" s="230"/>
      <c r="H86" s="705"/>
      <c r="I86" s="899">
        <f>G86+H86</f>
        <v>0</v>
      </c>
      <c r="J86" s="264">
        <v>50</v>
      </c>
      <c r="K86" s="45"/>
      <c r="L86" s="95">
        <f>J86+K86</f>
        <v>50</v>
      </c>
      <c r="M86" s="230"/>
      <c r="N86" s="45"/>
      <c r="O86" s="91">
        <f>M86+N86</f>
        <v>0</v>
      </c>
      <c r="P86" s="291"/>
      <c r="Q86" s="297"/>
    </row>
    <row r="87" spans="1:17" x14ac:dyDescent="0.25">
      <c r="A87" s="30">
        <v>2219</v>
      </c>
      <c r="B87" s="43" t="s">
        <v>85</v>
      </c>
      <c r="C87" s="190">
        <f t="shared" si="3"/>
        <v>237</v>
      </c>
      <c r="D87" s="264">
        <v>237</v>
      </c>
      <c r="E87" s="705"/>
      <c r="F87" s="899">
        <f>D87+E87</f>
        <v>237</v>
      </c>
      <c r="G87" s="230"/>
      <c r="H87" s="705"/>
      <c r="I87" s="899">
        <f>G87+H87</f>
        <v>0</v>
      </c>
      <c r="J87" s="264"/>
      <c r="K87" s="45"/>
      <c r="L87" s="95">
        <f>J87+K87</f>
        <v>0</v>
      </c>
      <c r="M87" s="230"/>
      <c r="N87" s="45"/>
      <c r="O87" s="91">
        <f>M87+N87</f>
        <v>0</v>
      </c>
      <c r="P87" s="291"/>
      <c r="Q87" s="297"/>
    </row>
    <row r="88" spans="1:17" ht="24" x14ac:dyDescent="0.25">
      <c r="A88" s="75">
        <v>2220</v>
      </c>
      <c r="B88" s="43" t="s">
        <v>86</v>
      </c>
      <c r="C88" s="190">
        <f t="shared" si="3"/>
        <v>118687</v>
      </c>
      <c r="D88" s="132">
        <f t="shared" ref="D88:O88" si="23">SUM(D89:D93)</f>
        <v>101588</v>
      </c>
      <c r="E88" s="91">
        <f t="shared" si="23"/>
        <v>0</v>
      </c>
      <c r="F88" s="899">
        <f t="shared" si="23"/>
        <v>101588</v>
      </c>
      <c r="G88" s="231">
        <f t="shared" si="23"/>
        <v>0</v>
      </c>
      <c r="H88" s="91">
        <f t="shared" si="23"/>
        <v>0</v>
      </c>
      <c r="I88" s="899">
        <f t="shared" si="23"/>
        <v>0</v>
      </c>
      <c r="J88" s="132">
        <f t="shared" si="23"/>
        <v>17099</v>
      </c>
      <c r="K88" s="76">
        <f t="shared" si="23"/>
        <v>0</v>
      </c>
      <c r="L88" s="95">
        <f t="shared" si="23"/>
        <v>17099</v>
      </c>
      <c r="M88" s="231">
        <f t="shared" si="23"/>
        <v>0</v>
      </c>
      <c r="N88" s="76">
        <f t="shared" si="23"/>
        <v>0</v>
      </c>
      <c r="O88" s="91">
        <f t="shared" si="23"/>
        <v>0</v>
      </c>
      <c r="P88" s="291"/>
      <c r="Q88" s="297"/>
    </row>
    <row r="89" spans="1:17" ht="24" x14ac:dyDescent="0.25">
      <c r="A89" s="30">
        <v>2221</v>
      </c>
      <c r="B89" s="43" t="s">
        <v>305</v>
      </c>
      <c r="C89" s="190">
        <f t="shared" si="3"/>
        <v>71305</v>
      </c>
      <c r="D89" s="264">
        <v>65941</v>
      </c>
      <c r="E89" s="705"/>
      <c r="F89" s="899">
        <f>D89+E89</f>
        <v>65941</v>
      </c>
      <c r="G89" s="230"/>
      <c r="H89" s="705"/>
      <c r="I89" s="899">
        <f>G89+H89</f>
        <v>0</v>
      </c>
      <c r="J89" s="264">
        <v>5364</v>
      </c>
      <c r="K89" s="45"/>
      <c r="L89" s="95">
        <f>J89+K89</f>
        <v>5364</v>
      </c>
      <c r="M89" s="230"/>
      <c r="N89" s="45"/>
      <c r="O89" s="91">
        <f>M89+N89</f>
        <v>0</v>
      </c>
      <c r="P89" s="291"/>
      <c r="Q89" s="297"/>
    </row>
    <row r="90" spans="1:17" x14ac:dyDescent="0.25">
      <c r="A90" s="30">
        <v>2222</v>
      </c>
      <c r="B90" s="43" t="s">
        <v>87</v>
      </c>
      <c r="C90" s="190">
        <f t="shared" si="3"/>
        <v>26586</v>
      </c>
      <c r="D90" s="264">
        <v>23848</v>
      </c>
      <c r="E90" s="705"/>
      <c r="F90" s="899">
        <f>D90+E90</f>
        <v>23848</v>
      </c>
      <c r="G90" s="230"/>
      <c r="H90" s="705"/>
      <c r="I90" s="899">
        <f>G90+H90</f>
        <v>0</v>
      </c>
      <c r="J90" s="264">
        <v>2738</v>
      </c>
      <c r="K90" s="45"/>
      <c r="L90" s="95">
        <f>J90+K90</f>
        <v>2738</v>
      </c>
      <c r="M90" s="230"/>
      <c r="N90" s="45"/>
      <c r="O90" s="91">
        <f>M90+N90</f>
        <v>0</v>
      </c>
      <c r="P90" s="291"/>
      <c r="Q90" s="297"/>
    </row>
    <row r="91" spans="1:17" x14ac:dyDescent="0.25">
      <c r="A91" s="30">
        <v>2223</v>
      </c>
      <c r="B91" s="43" t="s">
        <v>88</v>
      </c>
      <c r="C91" s="190">
        <f t="shared" si="3"/>
        <v>20223</v>
      </c>
      <c r="D91" s="264">
        <v>11551</v>
      </c>
      <c r="E91" s="705"/>
      <c r="F91" s="899">
        <f>D91+E91</f>
        <v>11551</v>
      </c>
      <c r="G91" s="230"/>
      <c r="H91" s="705"/>
      <c r="I91" s="899">
        <f>G91+H91</f>
        <v>0</v>
      </c>
      <c r="J91" s="264">
        <v>8672</v>
      </c>
      <c r="K91" s="45"/>
      <c r="L91" s="95">
        <f>J91+K91</f>
        <v>8672</v>
      </c>
      <c r="M91" s="230"/>
      <c r="N91" s="45"/>
      <c r="O91" s="91">
        <f>M91+N91</f>
        <v>0</v>
      </c>
      <c r="P91" s="291"/>
      <c r="Q91" s="297"/>
    </row>
    <row r="92" spans="1:17" ht="48" x14ac:dyDescent="0.25">
      <c r="A92" s="30">
        <v>2224</v>
      </c>
      <c r="B92" s="43" t="s">
        <v>89</v>
      </c>
      <c r="C92" s="190">
        <f t="shared" si="3"/>
        <v>573</v>
      </c>
      <c r="D92" s="264">
        <v>248</v>
      </c>
      <c r="E92" s="705"/>
      <c r="F92" s="899">
        <f>D92+E92</f>
        <v>248</v>
      </c>
      <c r="G92" s="230"/>
      <c r="H92" s="705"/>
      <c r="I92" s="899">
        <f>G92+H92</f>
        <v>0</v>
      </c>
      <c r="J92" s="264">
        <f>230+95</f>
        <v>325</v>
      </c>
      <c r="K92" s="45"/>
      <c r="L92" s="95">
        <f>J92+K92</f>
        <v>325</v>
      </c>
      <c r="M92" s="230"/>
      <c r="N92" s="45"/>
      <c r="O92" s="91">
        <f>M92+N92</f>
        <v>0</v>
      </c>
      <c r="P92" s="333"/>
      <c r="Q92" s="297"/>
    </row>
    <row r="93" spans="1:17"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36" x14ac:dyDescent="0.25">
      <c r="A94" s="75">
        <v>2230</v>
      </c>
      <c r="B94" s="43" t="s">
        <v>91</v>
      </c>
      <c r="C94" s="190">
        <f t="shared" si="3"/>
        <v>1948</v>
      </c>
      <c r="D94" s="132">
        <f t="shared" ref="D94:O94" si="24">SUM(D95:D101)</f>
        <v>1240</v>
      </c>
      <c r="E94" s="91">
        <f t="shared" si="24"/>
        <v>0</v>
      </c>
      <c r="F94" s="899">
        <f t="shared" si="24"/>
        <v>1240</v>
      </c>
      <c r="G94" s="231">
        <f t="shared" si="24"/>
        <v>0</v>
      </c>
      <c r="H94" s="91">
        <f t="shared" si="24"/>
        <v>0</v>
      </c>
      <c r="I94" s="899">
        <f t="shared" si="24"/>
        <v>0</v>
      </c>
      <c r="J94" s="132">
        <f t="shared" si="24"/>
        <v>708</v>
      </c>
      <c r="K94" s="76">
        <f t="shared" si="24"/>
        <v>0</v>
      </c>
      <c r="L94" s="95">
        <f t="shared" si="24"/>
        <v>708</v>
      </c>
      <c r="M94" s="231">
        <f t="shared" si="24"/>
        <v>0</v>
      </c>
      <c r="N94" s="76">
        <f t="shared" si="24"/>
        <v>0</v>
      </c>
      <c r="O94" s="91">
        <f t="shared" si="24"/>
        <v>0</v>
      </c>
      <c r="P94" s="291"/>
      <c r="Q94" s="297"/>
    </row>
    <row r="95" spans="1:17" ht="24" hidden="1" x14ac:dyDescent="0.25">
      <c r="A95" s="30">
        <v>2231</v>
      </c>
      <c r="B95" s="43" t="s">
        <v>92</v>
      </c>
      <c r="C95" s="190">
        <f t="shared" si="3"/>
        <v>0</v>
      </c>
      <c r="D95" s="264"/>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36" x14ac:dyDescent="0.25">
      <c r="A98" s="30">
        <v>2234</v>
      </c>
      <c r="B98" s="43" t="s">
        <v>95</v>
      </c>
      <c r="C98" s="190">
        <f t="shared" si="3"/>
        <v>84</v>
      </c>
      <c r="D98" s="264">
        <v>84</v>
      </c>
      <c r="E98" s="705"/>
      <c r="F98" s="899">
        <f t="shared" si="25"/>
        <v>84</v>
      </c>
      <c r="G98" s="230"/>
      <c r="H98" s="705"/>
      <c r="I98" s="899">
        <f t="shared" si="26"/>
        <v>0</v>
      </c>
      <c r="J98" s="264"/>
      <c r="K98" s="45"/>
      <c r="L98" s="95">
        <f t="shared" si="27"/>
        <v>0</v>
      </c>
      <c r="M98" s="230"/>
      <c r="N98" s="45"/>
      <c r="O98" s="91">
        <f t="shared" si="28"/>
        <v>0</v>
      </c>
      <c r="P98" s="291"/>
      <c r="Q98" s="297"/>
    </row>
    <row r="99" spans="1:17" ht="24" x14ac:dyDescent="0.25">
      <c r="A99" s="30">
        <v>2235</v>
      </c>
      <c r="B99" s="43" t="s">
        <v>96</v>
      </c>
      <c r="C99" s="190">
        <f t="shared" si="3"/>
        <v>250</v>
      </c>
      <c r="D99" s="264">
        <v>250</v>
      </c>
      <c r="E99" s="705"/>
      <c r="F99" s="899">
        <f t="shared" si="25"/>
        <v>250</v>
      </c>
      <c r="G99" s="230"/>
      <c r="H99" s="705"/>
      <c r="I99" s="899">
        <f t="shared" si="26"/>
        <v>0</v>
      </c>
      <c r="J99" s="264"/>
      <c r="K99" s="45"/>
      <c r="L99" s="95">
        <f t="shared" si="27"/>
        <v>0</v>
      </c>
      <c r="M99" s="230"/>
      <c r="N99" s="45"/>
      <c r="O99" s="91">
        <f t="shared" si="28"/>
        <v>0</v>
      </c>
      <c r="P99" s="291"/>
      <c r="Q99" s="297"/>
    </row>
    <row r="100" spans="1:17" x14ac:dyDescent="0.25">
      <c r="A100" s="30">
        <v>2236</v>
      </c>
      <c r="B100" s="43" t="s">
        <v>97</v>
      </c>
      <c r="C100" s="190">
        <f t="shared" si="3"/>
        <v>200</v>
      </c>
      <c r="D100" s="264"/>
      <c r="E100" s="705"/>
      <c r="F100" s="899">
        <f t="shared" si="25"/>
        <v>0</v>
      </c>
      <c r="G100" s="230"/>
      <c r="H100" s="705"/>
      <c r="I100" s="899">
        <f t="shared" si="26"/>
        <v>0</v>
      </c>
      <c r="J100" s="264">
        <v>200</v>
      </c>
      <c r="K100" s="45"/>
      <c r="L100" s="95">
        <f t="shared" si="27"/>
        <v>200</v>
      </c>
      <c r="M100" s="230"/>
      <c r="N100" s="45"/>
      <c r="O100" s="91">
        <f t="shared" si="28"/>
        <v>0</v>
      </c>
      <c r="P100" s="291"/>
      <c r="Q100" s="297"/>
    </row>
    <row r="101" spans="1:17" ht="24" x14ac:dyDescent="0.25">
      <c r="A101" s="30">
        <v>2239</v>
      </c>
      <c r="B101" s="43" t="s">
        <v>98</v>
      </c>
      <c r="C101" s="190">
        <f t="shared" si="3"/>
        <v>1414</v>
      </c>
      <c r="D101" s="264">
        <v>906</v>
      </c>
      <c r="E101" s="705"/>
      <c r="F101" s="899">
        <f t="shared" si="25"/>
        <v>906</v>
      </c>
      <c r="G101" s="230"/>
      <c r="H101" s="705"/>
      <c r="I101" s="899">
        <f t="shared" si="26"/>
        <v>0</v>
      </c>
      <c r="J101" s="264">
        <v>508</v>
      </c>
      <c r="K101" s="45"/>
      <c r="L101" s="95">
        <f t="shared" si="27"/>
        <v>508</v>
      </c>
      <c r="M101" s="230"/>
      <c r="N101" s="45"/>
      <c r="O101" s="91">
        <f t="shared" si="28"/>
        <v>0</v>
      </c>
      <c r="P101" s="291"/>
      <c r="Q101" s="297"/>
    </row>
    <row r="102" spans="1:17" ht="36" x14ac:dyDescent="0.25">
      <c r="A102" s="75">
        <v>2240</v>
      </c>
      <c r="B102" s="43" t="s">
        <v>99</v>
      </c>
      <c r="C102" s="190">
        <f t="shared" si="3"/>
        <v>7008</v>
      </c>
      <c r="D102" s="132">
        <f t="shared" ref="D102:O102" si="29">SUM(D103:D110)</f>
        <v>4986</v>
      </c>
      <c r="E102" s="91">
        <f t="shared" si="29"/>
        <v>0</v>
      </c>
      <c r="F102" s="899">
        <f t="shared" si="29"/>
        <v>4986</v>
      </c>
      <c r="G102" s="231">
        <f t="shared" si="29"/>
        <v>0</v>
      </c>
      <c r="H102" s="91">
        <f t="shared" si="29"/>
        <v>0</v>
      </c>
      <c r="I102" s="899">
        <f t="shared" si="29"/>
        <v>0</v>
      </c>
      <c r="J102" s="132">
        <f t="shared" si="29"/>
        <v>2022</v>
      </c>
      <c r="K102" s="76">
        <f t="shared" si="29"/>
        <v>0</v>
      </c>
      <c r="L102" s="95">
        <f t="shared" si="29"/>
        <v>2022</v>
      </c>
      <c r="M102" s="231">
        <f t="shared" si="29"/>
        <v>0</v>
      </c>
      <c r="N102" s="76">
        <f t="shared" si="29"/>
        <v>0</v>
      </c>
      <c r="O102" s="91">
        <f t="shared" si="29"/>
        <v>0</v>
      </c>
      <c r="P102" s="291"/>
      <c r="Q102" s="297"/>
    </row>
    <row r="103" spans="1:17" hidden="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row>
    <row r="104" spans="1:17" ht="24" x14ac:dyDescent="0.25">
      <c r="A104" s="30">
        <v>2242</v>
      </c>
      <c r="B104" s="43" t="s">
        <v>101</v>
      </c>
      <c r="C104" s="190">
        <f t="shared" si="3"/>
        <v>1196</v>
      </c>
      <c r="D104" s="264">
        <v>699</v>
      </c>
      <c r="E104" s="705"/>
      <c r="F104" s="899">
        <f t="shared" si="30"/>
        <v>699</v>
      </c>
      <c r="G104" s="230"/>
      <c r="H104" s="705"/>
      <c r="I104" s="899">
        <f t="shared" si="31"/>
        <v>0</v>
      </c>
      <c r="J104" s="264">
        <v>497</v>
      </c>
      <c r="K104" s="45"/>
      <c r="L104" s="95">
        <f t="shared" si="32"/>
        <v>497</v>
      </c>
      <c r="M104" s="230"/>
      <c r="N104" s="45"/>
      <c r="O104" s="91">
        <f t="shared" si="33"/>
        <v>0</v>
      </c>
      <c r="P104" s="333"/>
      <c r="Q104" s="297"/>
    </row>
    <row r="105" spans="1:17" ht="24" x14ac:dyDescent="0.25">
      <c r="A105" s="30">
        <v>2243</v>
      </c>
      <c r="B105" s="43" t="s">
        <v>102</v>
      </c>
      <c r="C105" s="190">
        <f t="shared" si="3"/>
        <v>510</v>
      </c>
      <c r="D105" s="264">
        <v>180</v>
      </c>
      <c r="E105" s="705"/>
      <c r="F105" s="899">
        <f t="shared" si="30"/>
        <v>180</v>
      </c>
      <c r="G105" s="230"/>
      <c r="H105" s="705"/>
      <c r="I105" s="899">
        <f t="shared" si="31"/>
        <v>0</v>
      </c>
      <c r="J105" s="264">
        <v>330</v>
      </c>
      <c r="K105" s="45"/>
      <c r="L105" s="95">
        <f t="shared" si="32"/>
        <v>330</v>
      </c>
      <c r="M105" s="230"/>
      <c r="N105" s="45"/>
      <c r="O105" s="91">
        <f t="shared" si="33"/>
        <v>0</v>
      </c>
      <c r="P105" s="291"/>
      <c r="Q105" s="297"/>
    </row>
    <row r="106" spans="1:17" x14ac:dyDescent="0.25">
      <c r="A106" s="30">
        <v>2244</v>
      </c>
      <c r="B106" s="43" t="s">
        <v>103</v>
      </c>
      <c r="C106" s="190">
        <f t="shared" si="3"/>
        <v>4917</v>
      </c>
      <c r="D106" s="264">
        <v>4107</v>
      </c>
      <c r="E106" s="705"/>
      <c r="F106" s="899">
        <f t="shared" si="30"/>
        <v>4107</v>
      </c>
      <c r="G106" s="230"/>
      <c r="H106" s="705"/>
      <c r="I106" s="899">
        <f t="shared" si="31"/>
        <v>0</v>
      </c>
      <c r="J106" s="264">
        <v>810</v>
      </c>
      <c r="K106" s="45"/>
      <c r="L106" s="95">
        <f t="shared" si="32"/>
        <v>810</v>
      </c>
      <c r="M106" s="230"/>
      <c r="N106" s="45"/>
      <c r="O106" s="91">
        <f t="shared" si="33"/>
        <v>0</v>
      </c>
      <c r="P106" s="291"/>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x14ac:dyDescent="0.25">
      <c r="A108" s="30">
        <v>2247</v>
      </c>
      <c r="B108" s="43" t="s">
        <v>105</v>
      </c>
      <c r="C108" s="190">
        <f t="shared" si="3"/>
        <v>385</v>
      </c>
      <c r="D108" s="264"/>
      <c r="E108" s="705"/>
      <c r="F108" s="899">
        <f t="shared" si="30"/>
        <v>0</v>
      </c>
      <c r="G108" s="230"/>
      <c r="H108" s="705"/>
      <c r="I108" s="899">
        <f t="shared" si="31"/>
        <v>0</v>
      </c>
      <c r="J108" s="264">
        <v>385</v>
      </c>
      <c r="K108" s="45"/>
      <c r="L108" s="95">
        <f t="shared" si="32"/>
        <v>385</v>
      </c>
      <c r="M108" s="230"/>
      <c r="N108" s="45"/>
      <c r="O108" s="91">
        <f t="shared" si="33"/>
        <v>0</v>
      </c>
      <c r="P108" s="291"/>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row>
    <row r="110" spans="1:17" ht="24" hidden="1" x14ac:dyDescent="0.25">
      <c r="A110" s="30">
        <v>2249</v>
      </c>
      <c r="B110" s="43" t="s">
        <v>107</v>
      </c>
      <c r="C110" s="190">
        <f t="shared" si="3"/>
        <v>0</v>
      </c>
      <c r="D110" s="264"/>
      <c r="E110" s="45"/>
      <c r="F110" s="95">
        <f t="shared" si="30"/>
        <v>0</v>
      </c>
      <c r="G110" s="230"/>
      <c r="H110" s="45"/>
      <c r="I110" s="91">
        <f t="shared" si="31"/>
        <v>0</v>
      </c>
      <c r="J110" s="264"/>
      <c r="K110" s="45"/>
      <c r="L110" s="95">
        <f t="shared" si="32"/>
        <v>0</v>
      </c>
      <c r="M110" s="230"/>
      <c r="N110" s="45"/>
      <c r="O110" s="91">
        <f t="shared" si="33"/>
        <v>0</v>
      </c>
      <c r="P110" s="291"/>
      <c r="Q110" s="297"/>
    </row>
    <row r="111" spans="1:17" x14ac:dyDescent="0.25">
      <c r="A111" s="75">
        <v>2250</v>
      </c>
      <c r="B111" s="43" t="s">
        <v>108</v>
      </c>
      <c r="C111" s="190">
        <f t="shared" si="3"/>
        <v>154</v>
      </c>
      <c r="D111" s="132">
        <f t="shared" ref="D111:O111" si="34">SUM(D112:D114)</f>
        <v>0</v>
      </c>
      <c r="E111" s="91">
        <f t="shared" si="34"/>
        <v>0</v>
      </c>
      <c r="F111" s="899">
        <f t="shared" si="34"/>
        <v>0</v>
      </c>
      <c r="G111" s="231">
        <f t="shared" si="34"/>
        <v>0</v>
      </c>
      <c r="H111" s="91">
        <f t="shared" si="34"/>
        <v>0</v>
      </c>
      <c r="I111" s="899">
        <f t="shared" si="34"/>
        <v>0</v>
      </c>
      <c r="J111" s="132">
        <f t="shared" si="34"/>
        <v>154</v>
      </c>
      <c r="K111" s="76">
        <f t="shared" si="34"/>
        <v>0</v>
      </c>
      <c r="L111" s="95">
        <f t="shared" si="34"/>
        <v>154</v>
      </c>
      <c r="M111" s="231">
        <f t="shared" si="34"/>
        <v>0</v>
      </c>
      <c r="N111" s="76">
        <f t="shared" si="34"/>
        <v>0</v>
      </c>
      <c r="O111" s="91">
        <f t="shared" si="34"/>
        <v>0</v>
      </c>
      <c r="P111" s="291"/>
      <c r="Q111" s="297"/>
    </row>
    <row r="112" spans="1:17" hidden="1" x14ac:dyDescent="0.25">
      <c r="A112" s="30">
        <v>2251</v>
      </c>
      <c r="B112" s="43" t="s">
        <v>109</v>
      </c>
      <c r="C112" s="190">
        <f t="shared" si="3"/>
        <v>0</v>
      </c>
      <c r="D112" s="264"/>
      <c r="E112" s="45"/>
      <c r="F112" s="95">
        <f>D112+E112</f>
        <v>0</v>
      </c>
      <c r="G112" s="230"/>
      <c r="H112" s="45"/>
      <c r="I112" s="91">
        <f>G112+H112</f>
        <v>0</v>
      </c>
      <c r="J112" s="264"/>
      <c r="K112" s="45"/>
      <c r="L112" s="95">
        <f>J112+K112</f>
        <v>0</v>
      </c>
      <c r="M112" s="230"/>
      <c r="N112" s="45"/>
      <c r="O112" s="91">
        <f>M112+N112</f>
        <v>0</v>
      </c>
      <c r="P112" s="291"/>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t="24" x14ac:dyDescent="0.25">
      <c r="A114" s="30">
        <v>2259</v>
      </c>
      <c r="B114" s="43" t="s">
        <v>111</v>
      </c>
      <c r="C114" s="190">
        <f t="shared" si="35"/>
        <v>154</v>
      </c>
      <c r="D114" s="264"/>
      <c r="E114" s="705"/>
      <c r="F114" s="899">
        <f>D114+E114</f>
        <v>0</v>
      </c>
      <c r="G114" s="230"/>
      <c r="H114" s="705"/>
      <c r="I114" s="899">
        <f>G114+H114</f>
        <v>0</v>
      </c>
      <c r="J114" s="264">
        <v>154</v>
      </c>
      <c r="K114" s="45"/>
      <c r="L114" s="95">
        <f>J114+K114</f>
        <v>154</v>
      </c>
      <c r="M114" s="230"/>
      <c r="N114" s="45"/>
      <c r="O114" s="91">
        <f>M114+N114</f>
        <v>0</v>
      </c>
      <c r="P114" s="333"/>
      <c r="Q114" s="297"/>
    </row>
    <row r="115" spans="1:17" x14ac:dyDescent="0.25">
      <c r="A115" s="75">
        <v>2260</v>
      </c>
      <c r="B115" s="43" t="s">
        <v>112</v>
      </c>
      <c r="C115" s="190">
        <f t="shared" si="35"/>
        <v>14075</v>
      </c>
      <c r="D115" s="132">
        <f t="shared" ref="D115:O115" si="36">SUM(D116:D120)</f>
        <v>14075</v>
      </c>
      <c r="E115" s="91">
        <f t="shared" si="36"/>
        <v>0</v>
      </c>
      <c r="F115" s="899">
        <f t="shared" si="36"/>
        <v>14075</v>
      </c>
      <c r="G115" s="231">
        <f t="shared" si="36"/>
        <v>0</v>
      </c>
      <c r="H115" s="91">
        <f t="shared" si="36"/>
        <v>0</v>
      </c>
      <c r="I115" s="899">
        <f t="shared" si="36"/>
        <v>0</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c r="E117" s="45"/>
      <c r="F117" s="95">
        <f>D117+E117</f>
        <v>0</v>
      </c>
      <c r="G117" s="230"/>
      <c r="H117" s="45"/>
      <c r="I117" s="91">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row>
    <row r="119" spans="1:17" ht="24" hidden="1" x14ac:dyDescent="0.25">
      <c r="A119" s="30">
        <v>2264</v>
      </c>
      <c r="B119" s="43" t="s">
        <v>116</v>
      </c>
      <c r="C119" s="190">
        <f t="shared" si="35"/>
        <v>0</v>
      </c>
      <c r="D119" s="264"/>
      <c r="E119" s="45"/>
      <c r="F119" s="95">
        <f>D119+E119</f>
        <v>0</v>
      </c>
      <c r="G119" s="230"/>
      <c r="H119" s="45"/>
      <c r="I119" s="91">
        <f>G119+H119</f>
        <v>0</v>
      </c>
      <c r="J119" s="264"/>
      <c r="K119" s="45"/>
      <c r="L119" s="95">
        <f>J119+K119</f>
        <v>0</v>
      </c>
      <c r="M119" s="230"/>
      <c r="N119" s="45"/>
      <c r="O119" s="91">
        <f>M119+N119</f>
        <v>0</v>
      </c>
      <c r="P119" s="291"/>
      <c r="Q119" s="297"/>
    </row>
    <row r="120" spans="1:17" x14ac:dyDescent="0.25">
      <c r="A120" s="30">
        <v>2269</v>
      </c>
      <c r="B120" s="43" t="s">
        <v>117</v>
      </c>
      <c r="C120" s="190">
        <f t="shared" si="35"/>
        <v>14075</v>
      </c>
      <c r="D120" s="264">
        <v>14075</v>
      </c>
      <c r="E120" s="705"/>
      <c r="F120" s="899">
        <f>D120+E120</f>
        <v>14075</v>
      </c>
      <c r="G120" s="230"/>
      <c r="H120" s="705"/>
      <c r="I120" s="899">
        <f>G120+H120</f>
        <v>0</v>
      </c>
      <c r="J120" s="264"/>
      <c r="K120" s="45"/>
      <c r="L120" s="95">
        <f>J120+K120</f>
        <v>0</v>
      </c>
      <c r="M120" s="230"/>
      <c r="N120" s="45"/>
      <c r="O120" s="91">
        <f>M120+N120</f>
        <v>0</v>
      </c>
      <c r="P120" s="291"/>
      <c r="Q120" s="297"/>
    </row>
    <row r="121" spans="1:17" x14ac:dyDescent="0.25">
      <c r="A121" s="75">
        <v>2270</v>
      </c>
      <c r="B121" s="43" t="s">
        <v>118</v>
      </c>
      <c r="C121" s="190">
        <f t="shared" si="35"/>
        <v>7250</v>
      </c>
      <c r="D121" s="132">
        <f t="shared" ref="D121:O121" si="37">SUM(D122:D126)</f>
        <v>2675</v>
      </c>
      <c r="E121" s="91">
        <f t="shared" si="37"/>
        <v>0</v>
      </c>
      <c r="F121" s="899">
        <f t="shared" si="37"/>
        <v>2675</v>
      </c>
      <c r="G121" s="231">
        <f t="shared" si="37"/>
        <v>3445</v>
      </c>
      <c r="H121" s="91">
        <f t="shared" si="37"/>
        <v>0</v>
      </c>
      <c r="I121" s="899">
        <f t="shared" si="37"/>
        <v>3445</v>
      </c>
      <c r="J121" s="132">
        <f t="shared" si="37"/>
        <v>570</v>
      </c>
      <c r="K121" s="76">
        <f t="shared" si="37"/>
        <v>560</v>
      </c>
      <c r="L121" s="95">
        <f t="shared" si="37"/>
        <v>1130</v>
      </c>
      <c r="M121" s="231">
        <f t="shared" si="37"/>
        <v>0</v>
      </c>
      <c r="N121" s="76">
        <f t="shared" si="37"/>
        <v>0</v>
      </c>
      <c r="O121" s="91">
        <f t="shared" si="37"/>
        <v>0</v>
      </c>
      <c r="P121" s="291"/>
      <c r="Q121" s="297"/>
    </row>
    <row r="122" spans="1:17" ht="84" x14ac:dyDescent="0.25">
      <c r="A122" s="30">
        <v>2272</v>
      </c>
      <c r="B122" s="94" t="s">
        <v>119</v>
      </c>
      <c r="C122" s="190">
        <f t="shared" si="35"/>
        <v>1038</v>
      </c>
      <c r="D122" s="264"/>
      <c r="E122" s="45">
        <v>0</v>
      </c>
      <c r="F122" s="95">
        <f>D122+E122</f>
        <v>0</v>
      </c>
      <c r="G122" s="230"/>
      <c r="H122" s="45"/>
      <c r="I122" s="91">
        <f>G122+H122</f>
        <v>0</v>
      </c>
      <c r="J122" s="264"/>
      <c r="K122" s="45">
        <v>1038</v>
      </c>
      <c r="L122" s="95">
        <f>J122+K122</f>
        <v>1038</v>
      </c>
      <c r="M122" s="230"/>
      <c r="N122" s="45"/>
      <c r="O122" s="91">
        <f>M122+N122</f>
        <v>0</v>
      </c>
      <c r="P122" s="333" t="s">
        <v>1088</v>
      </c>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ht="48" x14ac:dyDescent="0.25">
      <c r="A124" s="30">
        <v>2275</v>
      </c>
      <c r="B124" s="43" t="s">
        <v>120</v>
      </c>
      <c r="C124" s="190">
        <f t="shared" si="35"/>
        <v>3467</v>
      </c>
      <c r="D124" s="264"/>
      <c r="E124" s="705"/>
      <c r="F124" s="899">
        <f>D124+E124</f>
        <v>0</v>
      </c>
      <c r="G124" s="230">
        <f>11445-8000</f>
        <v>3445</v>
      </c>
      <c r="H124" s="705"/>
      <c r="I124" s="899">
        <f>G124+H124</f>
        <v>3445</v>
      </c>
      <c r="J124" s="264">
        <v>500</v>
      </c>
      <c r="K124" s="45">
        <v>-478</v>
      </c>
      <c r="L124" s="95">
        <f>J124+K124</f>
        <v>22</v>
      </c>
      <c r="M124" s="230"/>
      <c r="N124" s="45"/>
      <c r="O124" s="91">
        <f>M124+N124</f>
        <v>0</v>
      </c>
      <c r="P124" s="333" t="s">
        <v>1087</v>
      </c>
      <c r="Q124" s="297"/>
    </row>
    <row r="125" spans="1:17"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row>
    <row r="126" spans="1:17" ht="24" x14ac:dyDescent="0.25">
      <c r="A126" s="30">
        <v>2279</v>
      </c>
      <c r="B126" s="43" t="s">
        <v>122</v>
      </c>
      <c r="C126" s="190">
        <f t="shared" si="35"/>
        <v>2745</v>
      </c>
      <c r="D126" s="264">
        <v>2675</v>
      </c>
      <c r="E126" s="705"/>
      <c r="F126" s="899">
        <f>D126+E126</f>
        <v>2675</v>
      </c>
      <c r="G126" s="230"/>
      <c r="H126" s="705"/>
      <c r="I126" s="899">
        <f>G126+H126</f>
        <v>0</v>
      </c>
      <c r="J126" s="264">
        <v>70</v>
      </c>
      <c r="K126" s="45"/>
      <c r="L126" s="95">
        <f>J126+K126</f>
        <v>70</v>
      </c>
      <c r="M126" s="230"/>
      <c r="N126" s="45"/>
      <c r="O126" s="91">
        <f>M126+N126</f>
        <v>0</v>
      </c>
      <c r="P126" s="333"/>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35"/>
        <v>14401</v>
      </c>
      <c r="D129" s="130">
        <f t="shared" ref="D129:O129" si="39">SUM(D130,D135,D139,D140,D143,D150,D158,D159,D162)</f>
        <v>5708</v>
      </c>
      <c r="E129" s="123">
        <f t="shared" si="39"/>
        <v>0</v>
      </c>
      <c r="F129" s="898">
        <f t="shared" si="39"/>
        <v>5708</v>
      </c>
      <c r="G129" s="228">
        <f t="shared" si="39"/>
        <v>0</v>
      </c>
      <c r="H129" s="123">
        <f t="shared" si="39"/>
        <v>0</v>
      </c>
      <c r="I129" s="898">
        <f t="shared" si="39"/>
        <v>0</v>
      </c>
      <c r="J129" s="130">
        <f t="shared" si="39"/>
        <v>8071</v>
      </c>
      <c r="K129" s="38">
        <f t="shared" si="39"/>
        <v>-1038</v>
      </c>
      <c r="L129" s="175">
        <f t="shared" si="39"/>
        <v>7033</v>
      </c>
      <c r="M129" s="228">
        <f t="shared" si="39"/>
        <v>1660</v>
      </c>
      <c r="N129" s="38">
        <f t="shared" si="39"/>
        <v>0</v>
      </c>
      <c r="O129" s="123">
        <f t="shared" si="39"/>
        <v>1660</v>
      </c>
      <c r="P129" s="293"/>
      <c r="Q129" s="297"/>
    </row>
    <row r="130" spans="1:17" ht="24" x14ac:dyDescent="0.25">
      <c r="A130" s="1203">
        <v>2310</v>
      </c>
      <c r="B130" s="40" t="s">
        <v>126</v>
      </c>
      <c r="C130" s="189">
        <f t="shared" si="35"/>
        <v>2694</v>
      </c>
      <c r="D130" s="131">
        <f t="shared" ref="D130:O130" si="40">SUM(D131:D134)</f>
        <v>1108</v>
      </c>
      <c r="E130" s="90">
        <f t="shared" si="40"/>
        <v>0</v>
      </c>
      <c r="F130" s="900">
        <f t="shared" si="40"/>
        <v>1108</v>
      </c>
      <c r="G130" s="233">
        <f t="shared" si="40"/>
        <v>0</v>
      </c>
      <c r="H130" s="90">
        <f t="shared" si="40"/>
        <v>0</v>
      </c>
      <c r="I130" s="900">
        <f t="shared" si="40"/>
        <v>0</v>
      </c>
      <c r="J130" s="131">
        <f t="shared" si="40"/>
        <v>2324</v>
      </c>
      <c r="K130" s="79">
        <f t="shared" si="40"/>
        <v>-738</v>
      </c>
      <c r="L130" s="176">
        <f t="shared" si="40"/>
        <v>1586</v>
      </c>
      <c r="M130" s="233">
        <f t="shared" si="40"/>
        <v>0</v>
      </c>
      <c r="N130" s="79">
        <f t="shared" si="40"/>
        <v>0</v>
      </c>
      <c r="O130" s="90">
        <f t="shared" si="40"/>
        <v>0</v>
      </c>
      <c r="P130" s="290"/>
      <c r="Q130" s="297"/>
    </row>
    <row r="131" spans="1:17" ht="24" x14ac:dyDescent="0.25">
      <c r="A131" s="30">
        <v>2311</v>
      </c>
      <c r="B131" s="43" t="s">
        <v>127</v>
      </c>
      <c r="C131" s="190">
        <f t="shared" si="35"/>
        <v>658</v>
      </c>
      <c r="D131" s="264">
        <v>458</v>
      </c>
      <c r="E131" s="705"/>
      <c r="F131" s="899">
        <f>D131+E131</f>
        <v>458</v>
      </c>
      <c r="G131" s="230"/>
      <c r="H131" s="705"/>
      <c r="I131" s="899">
        <f>G131+H131</f>
        <v>0</v>
      </c>
      <c r="J131" s="264">
        <v>600</v>
      </c>
      <c r="K131" s="45">
        <v>-400</v>
      </c>
      <c r="L131" s="95">
        <f>J131+K131</f>
        <v>200</v>
      </c>
      <c r="M131" s="230"/>
      <c r="N131" s="1281"/>
      <c r="O131" s="91">
        <f>M131+N131</f>
        <v>0</v>
      </c>
      <c r="P131" s="333" t="s">
        <v>1086</v>
      </c>
      <c r="Q131" s="297"/>
    </row>
    <row r="132" spans="1:17" ht="24" x14ac:dyDescent="0.25">
      <c r="A132" s="30">
        <v>2312</v>
      </c>
      <c r="B132" s="43" t="s">
        <v>128</v>
      </c>
      <c r="C132" s="190">
        <f t="shared" si="35"/>
        <v>636</v>
      </c>
      <c r="D132" s="264">
        <v>50</v>
      </c>
      <c r="E132" s="705"/>
      <c r="F132" s="899">
        <f>D132+E132</f>
        <v>50</v>
      </c>
      <c r="G132" s="230"/>
      <c r="H132" s="705"/>
      <c r="I132" s="899">
        <f>G132+H132</f>
        <v>0</v>
      </c>
      <c r="J132" s="264">
        <v>924</v>
      </c>
      <c r="K132" s="45">
        <v>-338</v>
      </c>
      <c r="L132" s="95">
        <f>J132+K132</f>
        <v>586</v>
      </c>
      <c r="M132" s="230"/>
      <c r="N132" s="45"/>
      <c r="O132" s="91">
        <f>M132+N132</f>
        <v>0</v>
      </c>
      <c r="P132" s="333" t="s">
        <v>1085</v>
      </c>
      <c r="Q132" s="297"/>
    </row>
    <row r="133" spans="1:17" x14ac:dyDescent="0.25">
      <c r="A133" s="30">
        <v>2313</v>
      </c>
      <c r="B133" s="43" t="s">
        <v>129</v>
      </c>
      <c r="C133" s="190">
        <f t="shared" si="35"/>
        <v>400</v>
      </c>
      <c r="D133" s="264"/>
      <c r="E133" s="705"/>
      <c r="F133" s="899">
        <f>D133+E133</f>
        <v>0</v>
      </c>
      <c r="G133" s="230"/>
      <c r="H133" s="705"/>
      <c r="I133" s="899">
        <f>G133+H133</f>
        <v>0</v>
      </c>
      <c r="J133" s="264">
        <v>400</v>
      </c>
      <c r="K133" s="45"/>
      <c r="L133" s="95">
        <f>J133+K133</f>
        <v>400</v>
      </c>
      <c r="M133" s="230"/>
      <c r="N133" s="45"/>
      <c r="O133" s="91">
        <f>M133+N133</f>
        <v>0</v>
      </c>
      <c r="P133" s="333"/>
      <c r="Q133" s="297"/>
    </row>
    <row r="134" spans="1:17" ht="47.25" customHeight="1" x14ac:dyDescent="0.25">
      <c r="A134" s="30">
        <v>2314</v>
      </c>
      <c r="B134" s="43" t="s">
        <v>307</v>
      </c>
      <c r="C134" s="190">
        <f t="shared" si="35"/>
        <v>1000</v>
      </c>
      <c r="D134" s="264">
        <v>600</v>
      </c>
      <c r="E134" s="705"/>
      <c r="F134" s="899">
        <f>D134+E134</f>
        <v>600</v>
      </c>
      <c r="G134" s="230"/>
      <c r="H134" s="705"/>
      <c r="I134" s="899">
        <f>G134+H134</f>
        <v>0</v>
      </c>
      <c r="J134" s="264">
        <v>400</v>
      </c>
      <c r="K134" s="45"/>
      <c r="L134" s="95">
        <f>J134+K134</f>
        <v>400</v>
      </c>
      <c r="M134" s="230"/>
      <c r="N134" s="45"/>
      <c r="O134" s="91">
        <f>M134+N134</f>
        <v>0</v>
      </c>
      <c r="P134" s="291"/>
      <c r="Q134" s="297"/>
    </row>
    <row r="135" spans="1:17" x14ac:dyDescent="0.25">
      <c r="A135" s="75">
        <v>2320</v>
      </c>
      <c r="B135" s="43" t="s">
        <v>130</v>
      </c>
      <c r="C135" s="190">
        <f t="shared" si="35"/>
        <v>1198</v>
      </c>
      <c r="D135" s="132">
        <f t="shared" ref="D135:O135" si="41">SUM(D136:D138)</f>
        <v>800</v>
      </c>
      <c r="E135" s="91">
        <f t="shared" si="41"/>
        <v>0</v>
      </c>
      <c r="F135" s="899">
        <f t="shared" si="41"/>
        <v>800</v>
      </c>
      <c r="G135" s="231">
        <f t="shared" si="41"/>
        <v>0</v>
      </c>
      <c r="H135" s="91">
        <f t="shared" si="41"/>
        <v>0</v>
      </c>
      <c r="I135" s="899">
        <f t="shared" si="41"/>
        <v>0</v>
      </c>
      <c r="J135" s="132">
        <f t="shared" si="41"/>
        <v>698</v>
      </c>
      <c r="K135" s="76">
        <f t="shared" si="41"/>
        <v>-300</v>
      </c>
      <c r="L135" s="95">
        <f t="shared" si="41"/>
        <v>398</v>
      </c>
      <c r="M135" s="231">
        <f t="shared" si="41"/>
        <v>0</v>
      </c>
      <c r="N135" s="76">
        <f t="shared" si="41"/>
        <v>0</v>
      </c>
      <c r="O135" s="91">
        <f t="shared" si="41"/>
        <v>0</v>
      </c>
      <c r="P135" s="291"/>
      <c r="Q135" s="297"/>
    </row>
    <row r="136" spans="1:17"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291"/>
      <c r="Q136" s="297"/>
    </row>
    <row r="137" spans="1:17" ht="36" x14ac:dyDescent="0.25">
      <c r="A137" s="30">
        <v>2322</v>
      </c>
      <c r="B137" s="43" t="s">
        <v>132</v>
      </c>
      <c r="C137" s="190">
        <f t="shared" si="35"/>
        <v>1198</v>
      </c>
      <c r="D137" s="264">
        <v>800</v>
      </c>
      <c r="E137" s="705"/>
      <c r="F137" s="899">
        <f>D137+E137</f>
        <v>800</v>
      </c>
      <c r="G137" s="230"/>
      <c r="H137" s="705"/>
      <c r="I137" s="899">
        <f>G137+H137</f>
        <v>0</v>
      </c>
      <c r="J137" s="264">
        <v>698</v>
      </c>
      <c r="K137" s="45">
        <v>-300</v>
      </c>
      <c r="L137" s="95">
        <f>J137+K137</f>
        <v>398</v>
      </c>
      <c r="M137" s="230"/>
      <c r="N137" s="45"/>
      <c r="O137" s="91">
        <f>M137+N137</f>
        <v>0</v>
      </c>
      <c r="P137" s="333" t="s">
        <v>1084</v>
      </c>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row>
    <row r="139" spans="1:17" x14ac:dyDescent="0.25">
      <c r="A139" s="75">
        <v>2330</v>
      </c>
      <c r="B139" s="43" t="s">
        <v>134</v>
      </c>
      <c r="C139" s="190">
        <f t="shared" si="35"/>
        <v>775</v>
      </c>
      <c r="D139" s="264"/>
      <c r="E139" s="705"/>
      <c r="F139" s="899">
        <f>D139+E139</f>
        <v>0</v>
      </c>
      <c r="G139" s="230"/>
      <c r="H139" s="705"/>
      <c r="I139" s="899">
        <f>G139+H139</f>
        <v>0</v>
      </c>
      <c r="J139" s="264">
        <f>300+475</f>
        <v>775</v>
      </c>
      <c r="K139" s="45"/>
      <c r="L139" s="95">
        <f>J139+K139</f>
        <v>775</v>
      </c>
      <c r="M139" s="230"/>
      <c r="N139" s="45"/>
      <c r="O139" s="91">
        <f>M139+N139</f>
        <v>0</v>
      </c>
      <c r="P139" s="333"/>
      <c r="Q139" s="297"/>
    </row>
    <row r="140" spans="1:17" ht="48"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idden="1" x14ac:dyDescent="0.25">
      <c r="A141" s="30">
        <v>2341</v>
      </c>
      <c r="B141" s="43" t="s">
        <v>136</v>
      </c>
      <c r="C141" s="190">
        <f t="shared" si="35"/>
        <v>0</v>
      </c>
      <c r="D141" s="264"/>
      <c r="E141" s="45"/>
      <c r="F141" s="95">
        <f>D141+E141</f>
        <v>0</v>
      </c>
      <c r="G141" s="230"/>
      <c r="H141" s="45"/>
      <c r="I141" s="91">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x14ac:dyDescent="0.25">
      <c r="A143" s="73">
        <v>2350</v>
      </c>
      <c r="B143" s="58" t="s">
        <v>138</v>
      </c>
      <c r="C143" s="195">
        <f t="shared" si="35"/>
        <v>7574</v>
      </c>
      <c r="D143" s="86">
        <f t="shared" ref="D143:O143" si="43">SUM(D144:D149)</f>
        <v>3300</v>
      </c>
      <c r="E143" s="154">
        <f t="shared" si="43"/>
        <v>0</v>
      </c>
      <c r="F143" s="907">
        <f t="shared" si="43"/>
        <v>3300</v>
      </c>
      <c r="G143" s="229">
        <f t="shared" si="43"/>
        <v>0</v>
      </c>
      <c r="H143" s="154">
        <f t="shared" si="43"/>
        <v>0</v>
      </c>
      <c r="I143" s="907">
        <f t="shared" si="43"/>
        <v>0</v>
      </c>
      <c r="J143" s="86">
        <f t="shared" si="43"/>
        <v>4274</v>
      </c>
      <c r="K143" s="74">
        <f t="shared" si="43"/>
        <v>0</v>
      </c>
      <c r="L143" s="174">
        <f t="shared" si="43"/>
        <v>4274</v>
      </c>
      <c r="M143" s="229">
        <f t="shared" si="43"/>
        <v>0</v>
      </c>
      <c r="N143" s="74">
        <f t="shared" si="43"/>
        <v>0</v>
      </c>
      <c r="O143" s="154">
        <f t="shared" si="43"/>
        <v>0</v>
      </c>
      <c r="P143" s="292"/>
      <c r="Q143" s="297"/>
    </row>
    <row r="144" spans="1:17" x14ac:dyDescent="0.25">
      <c r="A144" s="27">
        <v>2351</v>
      </c>
      <c r="B144" s="40" t="s">
        <v>139</v>
      </c>
      <c r="C144" s="189">
        <f t="shared" si="35"/>
        <v>1809</v>
      </c>
      <c r="D144" s="263">
        <v>200</v>
      </c>
      <c r="E144" s="703"/>
      <c r="F144" s="900">
        <f t="shared" ref="F144:F149" si="44">D144+E144</f>
        <v>200</v>
      </c>
      <c r="G144" s="220"/>
      <c r="H144" s="703"/>
      <c r="I144" s="900">
        <f t="shared" ref="I144:I149" si="45">G144+H144</f>
        <v>0</v>
      </c>
      <c r="J144" s="263">
        <v>1609</v>
      </c>
      <c r="K144" s="42"/>
      <c r="L144" s="176">
        <f t="shared" ref="L144:L149" si="46">J144+K144</f>
        <v>1609</v>
      </c>
      <c r="M144" s="220"/>
      <c r="N144" s="42"/>
      <c r="O144" s="90">
        <f t="shared" ref="O144:O149" si="47">M144+N144</f>
        <v>0</v>
      </c>
      <c r="P144" s="290"/>
      <c r="Q144" s="297"/>
    </row>
    <row r="145" spans="1:17" x14ac:dyDescent="0.25">
      <c r="A145" s="30">
        <v>2352</v>
      </c>
      <c r="B145" s="43" t="s">
        <v>140</v>
      </c>
      <c r="C145" s="190">
        <f t="shared" si="35"/>
        <v>5380</v>
      </c>
      <c r="D145" s="264">
        <v>2800</v>
      </c>
      <c r="E145" s="705"/>
      <c r="F145" s="899">
        <f t="shared" si="44"/>
        <v>2800</v>
      </c>
      <c r="G145" s="230"/>
      <c r="H145" s="705"/>
      <c r="I145" s="899">
        <f t="shared" si="45"/>
        <v>0</v>
      </c>
      <c r="J145" s="264">
        <v>2580</v>
      </c>
      <c r="K145" s="45"/>
      <c r="L145" s="95">
        <f t="shared" si="46"/>
        <v>2580</v>
      </c>
      <c r="M145" s="230"/>
      <c r="N145" s="45"/>
      <c r="O145" s="91">
        <f t="shared" si="47"/>
        <v>0</v>
      </c>
      <c r="P145" s="333"/>
      <c r="Q145" s="297"/>
    </row>
    <row r="146" spans="1:17" ht="24" x14ac:dyDescent="0.25">
      <c r="A146" s="30">
        <v>2353</v>
      </c>
      <c r="B146" s="43" t="s">
        <v>141</v>
      </c>
      <c r="C146" s="190">
        <f t="shared" si="35"/>
        <v>50</v>
      </c>
      <c r="D146" s="264">
        <v>50</v>
      </c>
      <c r="E146" s="705"/>
      <c r="F146" s="899">
        <f t="shared" si="44"/>
        <v>50</v>
      </c>
      <c r="G146" s="230"/>
      <c r="H146" s="705"/>
      <c r="I146" s="899">
        <f t="shared" si="45"/>
        <v>0</v>
      </c>
      <c r="J146" s="264"/>
      <c r="K146" s="45"/>
      <c r="L146" s="95">
        <f t="shared" si="46"/>
        <v>0</v>
      </c>
      <c r="M146" s="230"/>
      <c r="N146" s="45"/>
      <c r="O146" s="91">
        <f t="shared" si="47"/>
        <v>0</v>
      </c>
      <c r="P146" s="291"/>
      <c r="Q146" s="297"/>
    </row>
    <row r="147" spans="1:17" ht="24" x14ac:dyDescent="0.25">
      <c r="A147" s="30">
        <v>2354</v>
      </c>
      <c r="B147" s="43" t="s">
        <v>142</v>
      </c>
      <c r="C147" s="190">
        <f t="shared" si="35"/>
        <v>285</v>
      </c>
      <c r="D147" s="264">
        <v>200</v>
      </c>
      <c r="E147" s="705"/>
      <c r="F147" s="899">
        <f t="shared" si="44"/>
        <v>200</v>
      </c>
      <c r="G147" s="230"/>
      <c r="H147" s="705"/>
      <c r="I147" s="899">
        <f t="shared" si="45"/>
        <v>0</v>
      </c>
      <c r="J147" s="264">
        <v>85</v>
      </c>
      <c r="K147" s="45"/>
      <c r="L147" s="95">
        <f t="shared" si="46"/>
        <v>85</v>
      </c>
      <c r="M147" s="230"/>
      <c r="N147" s="45"/>
      <c r="O147" s="91">
        <f t="shared" si="47"/>
        <v>0</v>
      </c>
      <c r="P147" s="291"/>
      <c r="Q147" s="297"/>
    </row>
    <row r="148" spans="1:17" ht="24" x14ac:dyDescent="0.25">
      <c r="A148" s="30">
        <v>2355</v>
      </c>
      <c r="B148" s="43" t="s">
        <v>143</v>
      </c>
      <c r="C148" s="190">
        <f t="shared" si="35"/>
        <v>50</v>
      </c>
      <c r="D148" s="264">
        <v>50</v>
      </c>
      <c r="E148" s="705"/>
      <c r="F148" s="899">
        <f t="shared" si="44"/>
        <v>50</v>
      </c>
      <c r="G148" s="230"/>
      <c r="H148" s="705"/>
      <c r="I148" s="899">
        <f t="shared" si="45"/>
        <v>0</v>
      </c>
      <c r="J148" s="264"/>
      <c r="K148" s="45"/>
      <c r="L148" s="95">
        <f t="shared" si="46"/>
        <v>0</v>
      </c>
      <c r="M148" s="230"/>
      <c r="N148" s="45"/>
      <c r="O148" s="91">
        <f t="shared" si="47"/>
        <v>0</v>
      </c>
      <c r="P148" s="291"/>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customHeight="1" x14ac:dyDescent="0.25">
      <c r="A150" s="75">
        <v>2360</v>
      </c>
      <c r="B150" s="43" t="s">
        <v>145</v>
      </c>
      <c r="C150" s="190">
        <f t="shared" si="35"/>
        <v>1660</v>
      </c>
      <c r="D150" s="132">
        <f t="shared" ref="D150:O150" si="48">SUM(D151:D157)</f>
        <v>0</v>
      </c>
      <c r="E150" s="91">
        <f t="shared" si="48"/>
        <v>0</v>
      </c>
      <c r="F150" s="899">
        <f t="shared" si="48"/>
        <v>0</v>
      </c>
      <c r="G150" s="231">
        <f t="shared" si="48"/>
        <v>0</v>
      </c>
      <c r="H150" s="91">
        <f t="shared" si="48"/>
        <v>0</v>
      </c>
      <c r="I150" s="899">
        <f t="shared" si="48"/>
        <v>0</v>
      </c>
      <c r="J150" s="132">
        <f t="shared" si="48"/>
        <v>0</v>
      </c>
      <c r="K150" s="76">
        <f t="shared" si="48"/>
        <v>0</v>
      </c>
      <c r="L150" s="95">
        <f t="shared" si="48"/>
        <v>0</v>
      </c>
      <c r="M150" s="231">
        <f t="shared" si="48"/>
        <v>1660</v>
      </c>
      <c r="N150" s="76">
        <f t="shared" si="48"/>
        <v>0</v>
      </c>
      <c r="O150" s="91">
        <f t="shared" si="48"/>
        <v>1660</v>
      </c>
      <c r="P150" s="291"/>
      <c r="Q150" s="297"/>
    </row>
    <row r="151" spans="1:17" x14ac:dyDescent="0.25">
      <c r="A151" s="29">
        <v>2361</v>
      </c>
      <c r="B151" s="43" t="s">
        <v>146</v>
      </c>
      <c r="C151" s="190">
        <f t="shared" si="35"/>
        <v>1660</v>
      </c>
      <c r="D151" s="264"/>
      <c r="E151" s="705"/>
      <c r="F151" s="899">
        <f t="shared" ref="F151:F158" si="49">D151+E151</f>
        <v>0</v>
      </c>
      <c r="G151" s="230"/>
      <c r="H151" s="705"/>
      <c r="I151" s="899">
        <f t="shared" ref="I151:I158" si="50">G151+H151</f>
        <v>0</v>
      </c>
      <c r="J151" s="264"/>
      <c r="K151" s="45"/>
      <c r="L151" s="95">
        <f t="shared" ref="L151:L158" si="51">J151+K151</f>
        <v>0</v>
      </c>
      <c r="M151" s="230">
        <v>1660</v>
      </c>
      <c r="N151" s="45"/>
      <c r="O151" s="91">
        <f t="shared" ref="O151:O158" si="52">M151+N151</f>
        <v>1660</v>
      </c>
      <c r="P151" s="291"/>
      <c r="Q151" s="297"/>
    </row>
    <row r="152" spans="1:17"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row>
    <row r="153" spans="1:17" hidden="1" x14ac:dyDescent="0.25">
      <c r="A153" s="29">
        <v>2363</v>
      </c>
      <c r="B153" s="43" t="s">
        <v>148</v>
      </c>
      <c r="C153" s="190">
        <f t="shared" si="35"/>
        <v>0</v>
      </c>
      <c r="D153" s="264"/>
      <c r="E153" s="45"/>
      <c r="F153" s="95">
        <f t="shared" si="49"/>
        <v>0</v>
      </c>
      <c r="G153" s="230"/>
      <c r="H153" s="45"/>
      <c r="I153" s="91">
        <f t="shared" si="50"/>
        <v>0</v>
      </c>
      <c r="J153" s="264"/>
      <c r="K153" s="45"/>
      <c r="L153" s="95">
        <f t="shared" si="51"/>
        <v>0</v>
      </c>
      <c r="M153" s="230"/>
      <c r="N153" s="45"/>
      <c r="O153" s="91">
        <f t="shared" si="52"/>
        <v>0</v>
      </c>
      <c r="P153" s="291"/>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row>
    <row r="157" spans="1:17"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row>
    <row r="158" spans="1:17" x14ac:dyDescent="0.25">
      <c r="A158" s="73">
        <v>2370</v>
      </c>
      <c r="B158" s="58" t="s">
        <v>153</v>
      </c>
      <c r="C158" s="195">
        <f t="shared" si="35"/>
        <v>500</v>
      </c>
      <c r="D158" s="261">
        <v>500</v>
      </c>
      <c r="E158" s="707"/>
      <c r="F158" s="907">
        <f t="shared" si="49"/>
        <v>500</v>
      </c>
      <c r="G158" s="232"/>
      <c r="H158" s="707"/>
      <c r="I158" s="907">
        <f t="shared" si="50"/>
        <v>0</v>
      </c>
      <c r="J158" s="261"/>
      <c r="K158" s="77"/>
      <c r="L158" s="174">
        <f t="shared" si="51"/>
        <v>0</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293"/>
      <c r="Q163" s="297"/>
    </row>
    <row r="164" spans="1:17" ht="24" x14ac:dyDescent="0.25">
      <c r="A164" s="35">
        <v>2500</v>
      </c>
      <c r="B164" s="72" t="s">
        <v>159</v>
      </c>
      <c r="C164" s="188">
        <f t="shared" si="35"/>
        <v>4734</v>
      </c>
      <c r="D164" s="130">
        <f t="shared" ref="D164:O164" si="54">SUM(D165,D170)</f>
        <v>286</v>
      </c>
      <c r="E164" s="123">
        <f t="shared" si="54"/>
        <v>0</v>
      </c>
      <c r="F164" s="898">
        <f t="shared" si="54"/>
        <v>286</v>
      </c>
      <c r="G164" s="228">
        <f t="shared" si="54"/>
        <v>0</v>
      </c>
      <c r="H164" s="123">
        <f t="shared" si="54"/>
        <v>0</v>
      </c>
      <c r="I164" s="898">
        <f t="shared" si="54"/>
        <v>0</v>
      </c>
      <c r="J164" s="130">
        <f t="shared" si="54"/>
        <v>4448</v>
      </c>
      <c r="K164" s="38">
        <f t="shared" si="54"/>
        <v>0</v>
      </c>
      <c r="L164" s="175">
        <f t="shared" si="54"/>
        <v>4448</v>
      </c>
      <c r="M164" s="228">
        <f t="shared" si="54"/>
        <v>0</v>
      </c>
      <c r="N164" s="38">
        <f t="shared" si="54"/>
        <v>0</v>
      </c>
      <c r="O164" s="123">
        <f t="shared" si="54"/>
        <v>0</v>
      </c>
      <c r="P164" s="314"/>
      <c r="Q164" s="297"/>
    </row>
    <row r="165" spans="1:17" ht="16.5" customHeight="1" x14ac:dyDescent="0.25">
      <c r="A165" s="1203">
        <v>2510</v>
      </c>
      <c r="B165" s="40" t="s">
        <v>160</v>
      </c>
      <c r="C165" s="189">
        <f t="shared" si="35"/>
        <v>4734</v>
      </c>
      <c r="D165" s="131">
        <f t="shared" ref="D165:O165" si="55">SUM(D166:D169)</f>
        <v>286</v>
      </c>
      <c r="E165" s="90">
        <f t="shared" si="55"/>
        <v>0</v>
      </c>
      <c r="F165" s="900">
        <f t="shared" si="55"/>
        <v>286</v>
      </c>
      <c r="G165" s="233">
        <f t="shared" si="55"/>
        <v>0</v>
      </c>
      <c r="H165" s="90">
        <f t="shared" si="55"/>
        <v>0</v>
      </c>
      <c r="I165" s="900">
        <f t="shared" si="55"/>
        <v>0</v>
      </c>
      <c r="J165" s="131">
        <f t="shared" si="55"/>
        <v>4448</v>
      </c>
      <c r="K165" s="79">
        <f t="shared" si="55"/>
        <v>0</v>
      </c>
      <c r="L165" s="176">
        <f t="shared" si="55"/>
        <v>4448</v>
      </c>
      <c r="M165" s="233">
        <f t="shared" si="55"/>
        <v>0</v>
      </c>
      <c r="N165" s="79">
        <f t="shared" si="55"/>
        <v>0</v>
      </c>
      <c r="O165" s="155">
        <f t="shared" si="55"/>
        <v>0</v>
      </c>
      <c r="P165" s="295"/>
      <c r="Q165" s="297"/>
    </row>
    <row r="166" spans="1:17" ht="24" x14ac:dyDescent="0.25">
      <c r="A166" s="30">
        <v>2512</v>
      </c>
      <c r="B166" s="43" t="s">
        <v>161</v>
      </c>
      <c r="C166" s="190">
        <f t="shared" si="35"/>
        <v>4373</v>
      </c>
      <c r="D166" s="264"/>
      <c r="E166" s="705"/>
      <c r="F166" s="899">
        <f t="shared" ref="F166:F171" si="56">D166+E166</f>
        <v>0</v>
      </c>
      <c r="G166" s="230"/>
      <c r="H166" s="705"/>
      <c r="I166" s="899">
        <f t="shared" ref="I166:I171" si="57">G166+H166</f>
        <v>0</v>
      </c>
      <c r="J166" s="264">
        <v>4373</v>
      </c>
      <c r="K166" s="45"/>
      <c r="L166" s="95">
        <f t="shared" ref="L166:L171" si="58">J166+K166</f>
        <v>4373</v>
      </c>
      <c r="M166" s="230"/>
      <c r="N166" s="45"/>
      <c r="O166" s="91">
        <f t="shared" ref="O166:O171" si="59">M166+N166</f>
        <v>0</v>
      </c>
      <c r="P166" s="333"/>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x14ac:dyDescent="0.25">
      <c r="A168" s="30">
        <v>2515</v>
      </c>
      <c r="B168" s="43" t="s">
        <v>163</v>
      </c>
      <c r="C168" s="190">
        <f t="shared" si="35"/>
        <v>75</v>
      </c>
      <c r="D168" s="264"/>
      <c r="E168" s="705"/>
      <c r="F168" s="899">
        <f t="shared" si="56"/>
        <v>0</v>
      </c>
      <c r="G168" s="230"/>
      <c r="H168" s="705"/>
      <c r="I168" s="899">
        <f t="shared" si="57"/>
        <v>0</v>
      </c>
      <c r="J168" s="264">
        <v>75</v>
      </c>
      <c r="K168" s="45"/>
      <c r="L168" s="95">
        <f t="shared" si="58"/>
        <v>75</v>
      </c>
      <c r="M168" s="230"/>
      <c r="N168" s="45"/>
      <c r="O168" s="91">
        <f t="shared" si="59"/>
        <v>0</v>
      </c>
      <c r="P168" s="291"/>
      <c r="Q168" s="297"/>
    </row>
    <row r="169" spans="1:17" ht="24" x14ac:dyDescent="0.25">
      <c r="A169" s="30">
        <v>2519</v>
      </c>
      <c r="B169" s="43" t="s">
        <v>164</v>
      </c>
      <c r="C169" s="190">
        <f t="shared" si="35"/>
        <v>286</v>
      </c>
      <c r="D169" s="264">
        <v>286</v>
      </c>
      <c r="E169" s="705"/>
      <c r="F169" s="899">
        <f t="shared" si="56"/>
        <v>286</v>
      </c>
      <c r="G169" s="230"/>
      <c r="H169" s="705"/>
      <c r="I169" s="899">
        <f t="shared" si="57"/>
        <v>0</v>
      </c>
      <c r="J169" s="264"/>
      <c r="K169" s="45"/>
      <c r="L169" s="95">
        <f t="shared" si="58"/>
        <v>0</v>
      </c>
      <c r="M169" s="230"/>
      <c r="N169" s="45"/>
      <c r="O169" s="91">
        <f t="shared" si="59"/>
        <v>0</v>
      </c>
      <c r="P169" s="291"/>
      <c r="Q169" s="297"/>
    </row>
    <row r="170" spans="1:17"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72"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63"/>
        <v>1774</v>
      </c>
      <c r="D193" s="136">
        <f t="shared" ref="D193:O193" si="70">SUM(D194,D229,D268)</f>
        <v>0</v>
      </c>
      <c r="E193" s="275">
        <f t="shared" si="70"/>
        <v>0</v>
      </c>
      <c r="F193" s="896">
        <f t="shared" si="70"/>
        <v>0</v>
      </c>
      <c r="G193" s="226">
        <f t="shared" si="70"/>
        <v>0</v>
      </c>
      <c r="H193" s="275">
        <f t="shared" si="70"/>
        <v>0</v>
      </c>
      <c r="I193" s="896">
        <f t="shared" si="70"/>
        <v>0</v>
      </c>
      <c r="J193" s="136">
        <f t="shared" si="70"/>
        <v>975</v>
      </c>
      <c r="K193" s="69">
        <f t="shared" si="70"/>
        <v>799</v>
      </c>
      <c r="L193" s="171">
        <f t="shared" si="70"/>
        <v>1774</v>
      </c>
      <c r="M193" s="226">
        <f t="shared" si="70"/>
        <v>0</v>
      </c>
      <c r="N193" s="69">
        <f t="shared" si="70"/>
        <v>0</v>
      </c>
      <c r="O193" s="157">
        <f t="shared" si="70"/>
        <v>0</v>
      </c>
      <c r="P193" s="316"/>
      <c r="Q193" s="182"/>
    </row>
    <row r="194" spans="1:17" x14ac:dyDescent="0.25">
      <c r="A194" s="70">
        <v>5000</v>
      </c>
      <c r="B194" s="70" t="s">
        <v>188</v>
      </c>
      <c r="C194" s="200">
        <f t="shared" si="63"/>
        <v>1078</v>
      </c>
      <c r="D194" s="137">
        <f t="shared" ref="D194:O194" si="71">D195+D203</f>
        <v>0</v>
      </c>
      <c r="E194" s="125">
        <f t="shared" si="71"/>
        <v>0</v>
      </c>
      <c r="F194" s="897">
        <f t="shared" si="71"/>
        <v>0</v>
      </c>
      <c r="G194" s="227">
        <f t="shared" si="71"/>
        <v>0</v>
      </c>
      <c r="H194" s="125">
        <f t="shared" si="71"/>
        <v>0</v>
      </c>
      <c r="I194" s="897">
        <f t="shared" si="71"/>
        <v>0</v>
      </c>
      <c r="J194" s="137">
        <f t="shared" si="71"/>
        <v>600</v>
      </c>
      <c r="K194" s="71">
        <f t="shared" si="71"/>
        <v>478</v>
      </c>
      <c r="L194" s="172">
        <f t="shared" si="71"/>
        <v>1078</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x14ac:dyDescent="0.25">
      <c r="A203" s="35">
        <v>5200</v>
      </c>
      <c r="B203" s="72" t="s">
        <v>197</v>
      </c>
      <c r="C203" s="188">
        <f t="shared" si="63"/>
        <v>1078</v>
      </c>
      <c r="D203" s="130">
        <f t="shared" ref="D203:O203" si="74">D204+D214+D215+D224+D225+D226+D228</f>
        <v>0</v>
      </c>
      <c r="E203" s="123">
        <f t="shared" si="74"/>
        <v>0</v>
      </c>
      <c r="F203" s="898">
        <f t="shared" si="74"/>
        <v>0</v>
      </c>
      <c r="G203" s="228">
        <f t="shared" si="74"/>
        <v>0</v>
      </c>
      <c r="H203" s="123">
        <f t="shared" si="74"/>
        <v>0</v>
      </c>
      <c r="I203" s="898">
        <f t="shared" si="74"/>
        <v>0</v>
      </c>
      <c r="J203" s="130">
        <f t="shared" si="74"/>
        <v>600</v>
      </c>
      <c r="K203" s="38">
        <f t="shared" si="74"/>
        <v>478</v>
      </c>
      <c r="L203" s="175">
        <f t="shared" si="74"/>
        <v>1078</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x14ac:dyDescent="0.25">
      <c r="A215" s="75">
        <v>5230</v>
      </c>
      <c r="B215" s="43" t="s">
        <v>209</v>
      </c>
      <c r="C215" s="190">
        <f t="shared" si="63"/>
        <v>600</v>
      </c>
      <c r="D215" s="132">
        <f t="shared" ref="D215:O215" si="80">SUM(D216:D223)</f>
        <v>0</v>
      </c>
      <c r="E215" s="91">
        <f t="shared" si="80"/>
        <v>0</v>
      </c>
      <c r="F215" s="899">
        <f t="shared" si="80"/>
        <v>0</v>
      </c>
      <c r="G215" s="231">
        <f t="shared" si="80"/>
        <v>0</v>
      </c>
      <c r="H215" s="91">
        <f t="shared" si="80"/>
        <v>0</v>
      </c>
      <c r="I215" s="899">
        <f t="shared" si="80"/>
        <v>0</v>
      </c>
      <c r="J215" s="132">
        <f t="shared" si="80"/>
        <v>600</v>
      </c>
      <c r="K215" s="76">
        <f t="shared" si="80"/>
        <v>0</v>
      </c>
      <c r="L215" s="95">
        <f t="shared" si="80"/>
        <v>600</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291"/>
      <c r="Q217" s="297"/>
    </row>
    <row r="218" spans="1:17" hidden="1" x14ac:dyDescent="0.25">
      <c r="A218" s="30">
        <v>5233</v>
      </c>
      <c r="B218" s="43" t="s">
        <v>212</v>
      </c>
      <c r="C218" s="190">
        <f t="shared" si="63"/>
        <v>0</v>
      </c>
      <c r="D218" s="264"/>
      <c r="E218" s="45"/>
      <c r="F218" s="95">
        <f t="shared" si="81"/>
        <v>0</v>
      </c>
      <c r="G218" s="230"/>
      <c r="H218" s="45"/>
      <c r="I218" s="91">
        <f t="shared" si="82"/>
        <v>0</v>
      </c>
      <c r="J218" s="264"/>
      <c r="K218" s="45"/>
      <c r="L218" s="95">
        <f t="shared" si="83"/>
        <v>0</v>
      </c>
      <c r="M218" s="230"/>
      <c r="N218" s="45"/>
      <c r="O218" s="91">
        <f t="shared" si="84"/>
        <v>0</v>
      </c>
      <c r="P218" s="291"/>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t="24" hidden="1" x14ac:dyDescent="0.25">
      <c r="A222" s="30">
        <v>5238</v>
      </c>
      <c r="B222" s="43" t="s">
        <v>216</v>
      </c>
      <c r="C222" s="190">
        <f t="shared" si="63"/>
        <v>0</v>
      </c>
      <c r="D222" s="264"/>
      <c r="E222" s="45"/>
      <c r="F222" s="95">
        <f t="shared" si="81"/>
        <v>0</v>
      </c>
      <c r="G222" s="230"/>
      <c r="H222" s="45"/>
      <c r="I222" s="91">
        <f t="shared" si="82"/>
        <v>0</v>
      </c>
      <c r="J222" s="264"/>
      <c r="K222" s="45"/>
      <c r="L222" s="95">
        <f t="shared" si="83"/>
        <v>0</v>
      </c>
      <c r="M222" s="230"/>
      <c r="N222" s="45"/>
      <c r="O222" s="91">
        <f t="shared" si="84"/>
        <v>0</v>
      </c>
      <c r="P222" s="291"/>
      <c r="Q222" s="297"/>
    </row>
    <row r="223" spans="1:17" ht="24" x14ac:dyDescent="0.25">
      <c r="A223" s="30">
        <v>5239</v>
      </c>
      <c r="B223" s="43" t="s">
        <v>217</v>
      </c>
      <c r="C223" s="190">
        <f t="shared" si="63"/>
        <v>600</v>
      </c>
      <c r="D223" s="264"/>
      <c r="E223" s="705"/>
      <c r="F223" s="899">
        <f t="shared" si="81"/>
        <v>0</v>
      </c>
      <c r="G223" s="230"/>
      <c r="H223" s="705"/>
      <c r="I223" s="899">
        <f t="shared" si="82"/>
        <v>0</v>
      </c>
      <c r="J223" s="264">
        <v>600</v>
      </c>
      <c r="K223" s="45"/>
      <c r="L223" s="95">
        <f t="shared" si="83"/>
        <v>600</v>
      </c>
      <c r="M223" s="230"/>
      <c r="N223" s="45"/>
      <c r="O223" s="91">
        <f t="shared" si="84"/>
        <v>0</v>
      </c>
      <c r="P223" s="291"/>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t="39.75" customHeight="1" x14ac:dyDescent="0.25">
      <c r="A225" s="75">
        <v>5250</v>
      </c>
      <c r="B225" s="43" t="s">
        <v>219</v>
      </c>
      <c r="C225" s="190">
        <f t="shared" si="63"/>
        <v>478</v>
      </c>
      <c r="D225" s="264"/>
      <c r="E225" s="45"/>
      <c r="F225" s="95">
        <f t="shared" si="81"/>
        <v>0</v>
      </c>
      <c r="G225" s="230"/>
      <c r="H225" s="45"/>
      <c r="I225" s="91">
        <f t="shared" si="82"/>
        <v>0</v>
      </c>
      <c r="J225" s="264"/>
      <c r="K225" s="45">
        <v>478</v>
      </c>
      <c r="L225" s="95">
        <f t="shared" si="83"/>
        <v>478</v>
      </c>
      <c r="M225" s="230"/>
      <c r="N225" s="45"/>
      <c r="O225" s="91">
        <f t="shared" si="84"/>
        <v>0</v>
      </c>
      <c r="P225" s="333" t="s">
        <v>1083</v>
      </c>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t="24"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36"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291"/>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36" x14ac:dyDescent="0.25">
      <c r="A268" s="97">
        <v>7000</v>
      </c>
      <c r="B268" s="97" t="s">
        <v>260</v>
      </c>
      <c r="C268" s="203">
        <f t="shared" si="95"/>
        <v>696</v>
      </c>
      <c r="D268" s="139">
        <f t="shared" ref="D268:O268" si="106">SUM(D269,D279)</f>
        <v>0</v>
      </c>
      <c r="E268" s="276">
        <f t="shared" si="106"/>
        <v>0</v>
      </c>
      <c r="F268" s="908">
        <f t="shared" si="106"/>
        <v>0</v>
      </c>
      <c r="G268" s="237">
        <f t="shared" si="106"/>
        <v>0</v>
      </c>
      <c r="H268" s="276">
        <f t="shared" si="106"/>
        <v>0</v>
      </c>
      <c r="I268" s="908">
        <f t="shared" si="106"/>
        <v>0</v>
      </c>
      <c r="J268" s="139">
        <f t="shared" si="106"/>
        <v>375</v>
      </c>
      <c r="K268" s="98">
        <f t="shared" si="106"/>
        <v>321</v>
      </c>
      <c r="L268" s="266">
        <f t="shared" si="106"/>
        <v>696</v>
      </c>
      <c r="M268" s="237">
        <f t="shared" si="106"/>
        <v>0</v>
      </c>
      <c r="N268" s="98">
        <f t="shared" si="106"/>
        <v>0</v>
      </c>
      <c r="O268" s="158">
        <f t="shared" si="106"/>
        <v>0</v>
      </c>
      <c r="P268" s="317"/>
      <c r="Q268" s="297"/>
    </row>
    <row r="269" spans="1:17" ht="24" x14ac:dyDescent="0.25">
      <c r="A269" s="35">
        <v>7200</v>
      </c>
      <c r="B269" s="72" t="s">
        <v>261</v>
      </c>
      <c r="C269" s="188">
        <f t="shared" si="95"/>
        <v>696</v>
      </c>
      <c r="D269" s="130">
        <f t="shared" ref="D269:O269" si="107">SUM(D270,D271,D274,D275,D278)</f>
        <v>0</v>
      </c>
      <c r="E269" s="123">
        <f t="shared" si="107"/>
        <v>0</v>
      </c>
      <c r="F269" s="898">
        <f t="shared" si="107"/>
        <v>0</v>
      </c>
      <c r="G269" s="228">
        <f t="shared" si="107"/>
        <v>0</v>
      </c>
      <c r="H269" s="123">
        <f t="shared" si="107"/>
        <v>0</v>
      </c>
      <c r="I269" s="898">
        <f t="shared" si="107"/>
        <v>0</v>
      </c>
      <c r="J269" s="130">
        <f t="shared" si="107"/>
        <v>375</v>
      </c>
      <c r="K269" s="38">
        <f t="shared" si="107"/>
        <v>321</v>
      </c>
      <c r="L269" s="175">
        <f t="shared" si="107"/>
        <v>696</v>
      </c>
      <c r="M269" s="228">
        <f t="shared" si="107"/>
        <v>0</v>
      </c>
      <c r="N269" s="38">
        <f t="shared" si="107"/>
        <v>0</v>
      </c>
      <c r="O269" s="124">
        <f t="shared" si="107"/>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95"/>
        <v>0</v>
      </c>
      <c r="D271" s="132">
        <f t="shared" ref="D271:O271" si="108">SUM(D272:D273)</f>
        <v>0</v>
      </c>
      <c r="E271" s="76">
        <f t="shared" si="108"/>
        <v>0</v>
      </c>
      <c r="F271" s="95">
        <f t="shared" si="108"/>
        <v>0</v>
      </c>
      <c r="G271" s="231">
        <f t="shared" si="108"/>
        <v>0</v>
      </c>
      <c r="H271" s="76">
        <f t="shared" si="108"/>
        <v>0</v>
      </c>
      <c r="I271" s="91">
        <f t="shared" si="108"/>
        <v>0</v>
      </c>
      <c r="J271" s="132">
        <f t="shared" si="108"/>
        <v>0</v>
      </c>
      <c r="K271" s="76">
        <f t="shared" si="108"/>
        <v>0</v>
      </c>
      <c r="L271" s="95">
        <f t="shared" si="108"/>
        <v>0</v>
      </c>
      <c r="M271" s="231">
        <f t="shared" si="108"/>
        <v>0</v>
      </c>
      <c r="N271" s="76">
        <f t="shared" si="108"/>
        <v>0</v>
      </c>
      <c r="O271" s="91">
        <f t="shared" si="108"/>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36" x14ac:dyDescent="0.25">
      <c r="A274" s="75">
        <v>7230</v>
      </c>
      <c r="B274" s="43" t="s">
        <v>308</v>
      </c>
      <c r="C274" s="190">
        <f t="shared" si="95"/>
        <v>696</v>
      </c>
      <c r="D274" s="264"/>
      <c r="E274" s="705"/>
      <c r="F274" s="899">
        <f>D274+E274</f>
        <v>0</v>
      </c>
      <c r="G274" s="230"/>
      <c r="H274" s="705"/>
      <c r="I274" s="899">
        <f>G274+H274</f>
        <v>0</v>
      </c>
      <c r="J274" s="264">
        <v>375</v>
      </c>
      <c r="K274" s="45">
        <v>321</v>
      </c>
      <c r="L274" s="95">
        <f>J274+K274</f>
        <v>696</v>
      </c>
      <c r="M274" s="230"/>
      <c r="N274" s="45"/>
      <c r="O274" s="91">
        <f>M274+N274</f>
        <v>0</v>
      </c>
      <c r="P274" s="333" t="s">
        <v>1082</v>
      </c>
      <c r="Q274" s="297"/>
    </row>
    <row r="275" spans="1:17" ht="24" hidden="1" x14ac:dyDescent="0.25">
      <c r="A275" s="75">
        <v>7240</v>
      </c>
      <c r="B275" s="43" t="s">
        <v>266</v>
      </c>
      <c r="C275" s="190">
        <f t="shared" si="95"/>
        <v>0</v>
      </c>
      <c r="D275" s="132">
        <f t="shared" ref="D275:O275" si="109">SUM(D276:D277)</f>
        <v>0</v>
      </c>
      <c r="E275" s="76">
        <f t="shared" si="109"/>
        <v>0</v>
      </c>
      <c r="F275" s="95">
        <f t="shared" si="109"/>
        <v>0</v>
      </c>
      <c r="G275" s="231">
        <f t="shared" si="109"/>
        <v>0</v>
      </c>
      <c r="H275" s="76">
        <f t="shared" si="109"/>
        <v>0</v>
      </c>
      <c r="I275" s="91">
        <f t="shared" si="109"/>
        <v>0</v>
      </c>
      <c r="J275" s="132">
        <f t="shared" si="109"/>
        <v>0</v>
      </c>
      <c r="K275" s="76">
        <f t="shared" si="109"/>
        <v>0</v>
      </c>
      <c r="L275" s="95">
        <f t="shared" si="109"/>
        <v>0</v>
      </c>
      <c r="M275" s="231">
        <f t="shared" si="109"/>
        <v>0</v>
      </c>
      <c r="N275" s="76">
        <f t="shared" si="109"/>
        <v>0</v>
      </c>
      <c r="O275" s="91">
        <f t="shared" si="109"/>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96"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10">D280</f>
        <v>0</v>
      </c>
      <c r="E279" s="106">
        <f t="shared" si="110"/>
        <v>0</v>
      </c>
      <c r="F279" s="177">
        <f t="shared" si="110"/>
        <v>0</v>
      </c>
      <c r="G279" s="238">
        <f t="shared" si="110"/>
        <v>0</v>
      </c>
      <c r="H279" s="106">
        <f t="shared" si="110"/>
        <v>0</v>
      </c>
      <c r="I279" s="277">
        <f t="shared" si="110"/>
        <v>0</v>
      </c>
      <c r="J279" s="140">
        <f t="shared" si="110"/>
        <v>0</v>
      </c>
      <c r="K279" s="106">
        <f t="shared" si="110"/>
        <v>0</v>
      </c>
      <c r="L279" s="177">
        <f t="shared" si="110"/>
        <v>0</v>
      </c>
      <c r="M279" s="238">
        <f t="shared" si="110"/>
        <v>0</v>
      </c>
      <c r="N279" s="106">
        <f t="shared" si="110"/>
        <v>0</v>
      </c>
      <c r="O279" s="277">
        <f t="shared" si="110"/>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1">SUM(D282:D283)</f>
        <v>0</v>
      </c>
      <c r="E281" s="76">
        <f t="shared" si="111"/>
        <v>0</v>
      </c>
      <c r="F281" s="95">
        <f t="shared" si="111"/>
        <v>0</v>
      </c>
      <c r="G281" s="231">
        <f t="shared" si="111"/>
        <v>0</v>
      </c>
      <c r="H281" s="76">
        <f t="shared" si="111"/>
        <v>0</v>
      </c>
      <c r="I281" s="91">
        <f t="shared" si="111"/>
        <v>0</v>
      </c>
      <c r="J281" s="132">
        <f t="shared" si="111"/>
        <v>0</v>
      </c>
      <c r="K281" s="76">
        <f t="shared" si="111"/>
        <v>0</v>
      </c>
      <c r="L281" s="95">
        <f t="shared" si="111"/>
        <v>0</v>
      </c>
      <c r="M281" s="231">
        <f t="shared" si="111"/>
        <v>0</v>
      </c>
      <c r="N281" s="76">
        <f t="shared" si="111"/>
        <v>0</v>
      </c>
      <c r="O281" s="91">
        <f t="shared" si="111"/>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1473746</v>
      </c>
      <c r="D284" s="141">
        <f t="shared" ref="D284:O284" si="112">SUM(D281,D268,D229,D194,D186,D172,D74,D52)</f>
        <v>900824</v>
      </c>
      <c r="E284" s="278">
        <f t="shared" si="112"/>
        <v>0</v>
      </c>
      <c r="F284" s="901">
        <f t="shared" si="112"/>
        <v>900824</v>
      </c>
      <c r="G284" s="240">
        <f t="shared" si="112"/>
        <v>534243</v>
      </c>
      <c r="H284" s="278">
        <f t="shared" si="112"/>
        <v>0</v>
      </c>
      <c r="I284" s="901">
        <f t="shared" si="112"/>
        <v>534243</v>
      </c>
      <c r="J284" s="141">
        <f t="shared" si="112"/>
        <v>36698</v>
      </c>
      <c r="K284" s="111">
        <f t="shared" si="112"/>
        <v>321</v>
      </c>
      <c r="L284" s="112">
        <f t="shared" si="112"/>
        <v>37019</v>
      </c>
      <c r="M284" s="240">
        <f t="shared" si="112"/>
        <v>1660</v>
      </c>
      <c r="N284" s="111">
        <f t="shared" si="112"/>
        <v>0</v>
      </c>
      <c r="O284" s="278">
        <f t="shared" si="112"/>
        <v>1660</v>
      </c>
      <c r="P284" s="318"/>
      <c r="Q284" s="297"/>
    </row>
    <row r="285" spans="1:17" s="19" customFormat="1" ht="13.5" thickTop="1" thickBot="1" x14ac:dyDescent="0.3">
      <c r="A285" s="1283" t="s">
        <v>276</v>
      </c>
      <c r="B285" s="1284"/>
      <c r="C285" s="206">
        <f t="shared" si="95"/>
        <v>-5916</v>
      </c>
      <c r="D285" s="142">
        <f>SUM(D24,D25,D41,D42)-D50</f>
        <v>0</v>
      </c>
      <c r="E285" s="126">
        <f>SUM(E24,E25,E41,E42)-E50</f>
        <v>0</v>
      </c>
      <c r="F285" s="909">
        <f>SUM(F24,F25,F41,F42)-F50</f>
        <v>0</v>
      </c>
      <c r="G285" s="241">
        <f>SUM(G24,G42)-G50</f>
        <v>0</v>
      </c>
      <c r="H285" s="126">
        <f>SUM(H24,H42)-H50</f>
        <v>0</v>
      </c>
      <c r="I285" s="909">
        <f>SUM(I24,I42)-I50</f>
        <v>0</v>
      </c>
      <c r="J285" s="142">
        <f>SUM(J26,J42)-J50</f>
        <v>-4256</v>
      </c>
      <c r="K285" s="114">
        <f>SUM(K26,K42)-K50</f>
        <v>0</v>
      </c>
      <c r="L285" s="115">
        <f>SUM(L26,L42)-L50</f>
        <v>-4256</v>
      </c>
      <c r="M285" s="241">
        <f>SUM(M44)-M50</f>
        <v>-1660</v>
      </c>
      <c r="N285" s="114">
        <f>SUM(N44)-N50</f>
        <v>0</v>
      </c>
      <c r="O285" s="126">
        <f>SUM(O44)-O50</f>
        <v>-1660</v>
      </c>
      <c r="P285" s="296"/>
      <c r="Q285" s="182"/>
    </row>
    <row r="286" spans="1:17" s="19" customFormat="1" ht="12.75" thickTop="1" x14ac:dyDescent="0.25">
      <c r="A286" s="1285" t="s">
        <v>277</v>
      </c>
      <c r="B286" s="1286"/>
      <c r="C286" s="207">
        <f t="shared" si="95"/>
        <v>5916</v>
      </c>
      <c r="D286" s="143">
        <f t="shared" ref="D286:O286" si="113">SUM(D287,D288)-D295+D296</f>
        <v>0</v>
      </c>
      <c r="E286" s="113">
        <f t="shared" si="113"/>
        <v>0</v>
      </c>
      <c r="F286" s="910">
        <f t="shared" si="113"/>
        <v>0</v>
      </c>
      <c r="G286" s="242">
        <f t="shared" si="113"/>
        <v>0</v>
      </c>
      <c r="H286" s="113">
        <f t="shared" si="113"/>
        <v>0</v>
      </c>
      <c r="I286" s="910">
        <f t="shared" si="113"/>
        <v>0</v>
      </c>
      <c r="J286" s="143">
        <f t="shared" si="113"/>
        <v>4256</v>
      </c>
      <c r="K286" s="103">
        <f t="shared" si="113"/>
        <v>0</v>
      </c>
      <c r="L286" s="109">
        <f t="shared" si="113"/>
        <v>4256</v>
      </c>
      <c r="M286" s="242">
        <f t="shared" si="113"/>
        <v>1660</v>
      </c>
      <c r="N286" s="103">
        <f t="shared" si="113"/>
        <v>0</v>
      </c>
      <c r="O286" s="113">
        <f t="shared" si="113"/>
        <v>1660</v>
      </c>
      <c r="P286" s="319"/>
      <c r="Q286" s="182"/>
    </row>
    <row r="287" spans="1:17" s="19" customFormat="1" ht="12.75" thickBot="1" x14ac:dyDescent="0.3">
      <c r="A287" s="63" t="s">
        <v>278</v>
      </c>
      <c r="B287" s="63" t="s">
        <v>279</v>
      </c>
      <c r="C287" s="197">
        <f t="shared" si="95"/>
        <v>5916</v>
      </c>
      <c r="D287" s="134">
        <f t="shared" ref="D287:O287" si="114">D21-D281</f>
        <v>0</v>
      </c>
      <c r="E287" s="117">
        <f t="shared" si="114"/>
        <v>0</v>
      </c>
      <c r="F287" s="894">
        <f t="shared" si="114"/>
        <v>0</v>
      </c>
      <c r="G287" s="224">
        <f t="shared" si="114"/>
        <v>0</v>
      </c>
      <c r="H287" s="117">
        <f t="shared" si="114"/>
        <v>0</v>
      </c>
      <c r="I287" s="894">
        <f t="shared" si="114"/>
        <v>0</v>
      </c>
      <c r="J287" s="134">
        <f t="shared" si="114"/>
        <v>4256</v>
      </c>
      <c r="K287" s="64">
        <f t="shared" si="114"/>
        <v>0</v>
      </c>
      <c r="L287" s="169">
        <f t="shared" si="114"/>
        <v>4256</v>
      </c>
      <c r="M287" s="224">
        <f t="shared" si="114"/>
        <v>1660</v>
      </c>
      <c r="N287" s="64">
        <f t="shared" si="114"/>
        <v>0</v>
      </c>
      <c r="O287" s="117">
        <f t="shared" si="114"/>
        <v>1660</v>
      </c>
      <c r="P287" s="310"/>
      <c r="Q287" s="182"/>
    </row>
    <row r="288" spans="1:17" s="19" customFormat="1" ht="12.75" hidden="1" thickTop="1" x14ac:dyDescent="0.25">
      <c r="A288" s="116" t="s">
        <v>280</v>
      </c>
      <c r="B288" s="116" t="s">
        <v>281</v>
      </c>
      <c r="C288" s="207">
        <f t="shared" si="95"/>
        <v>0</v>
      </c>
      <c r="D288" s="143">
        <f t="shared" ref="D288:O288" si="115">SUM(D289,D291,D293)-SUM(D290,D292,D294)</f>
        <v>0</v>
      </c>
      <c r="E288" s="103">
        <f t="shared" si="115"/>
        <v>0</v>
      </c>
      <c r="F288" s="109">
        <f t="shared" si="115"/>
        <v>0</v>
      </c>
      <c r="G288" s="242">
        <f t="shared" si="115"/>
        <v>0</v>
      </c>
      <c r="H288" s="103">
        <f t="shared" si="115"/>
        <v>0</v>
      </c>
      <c r="I288" s="113">
        <f t="shared" si="115"/>
        <v>0</v>
      </c>
      <c r="J288" s="143">
        <f t="shared" si="115"/>
        <v>0</v>
      </c>
      <c r="K288" s="103">
        <f t="shared" si="115"/>
        <v>0</v>
      </c>
      <c r="L288" s="109">
        <f t="shared" si="115"/>
        <v>0</v>
      </c>
      <c r="M288" s="242">
        <f t="shared" si="115"/>
        <v>0</v>
      </c>
      <c r="N288" s="103">
        <f t="shared" si="115"/>
        <v>0</v>
      </c>
      <c r="O288" s="113">
        <f t="shared" si="115"/>
        <v>0</v>
      </c>
      <c r="P288" s="319"/>
      <c r="Q288" s="182"/>
    </row>
    <row r="289" spans="1:17" ht="12.75" hidden="1" thickTop="1" x14ac:dyDescent="0.25">
      <c r="A289" s="100" t="s">
        <v>282</v>
      </c>
      <c r="B289" s="60" t="s">
        <v>283</v>
      </c>
      <c r="C289" s="191">
        <f t="shared" si="95"/>
        <v>0</v>
      </c>
      <c r="D289" s="256"/>
      <c r="E289" s="49"/>
      <c r="F289" s="330">
        <f t="shared" ref="F289:F296" si="116">E289+D289</f>
        <v>0</v>
      </c>
      <c r="G289" s="239"/>
      <c r="H289" s="49"/>
      <c r="I289" s="155">
        <f t="shared" ref="I289:I296" si="117">H289+G289</f>
        <v>0</v>
      </c>
      <c r="J289" s="256"/>
      <c r="K289" s="49"/>
      <c r="L289" s="330">
        <f t="shared" ref="L289:L296" si="118">K289+J289</f>
        <v>0</v>
      </c>
      <c r="M289" s="239"/>
      <c r="N289" s="49"/>
      <c r="O289" s="155">
        <f t="shared" ref="O289:O296" si="119">N289+M289</f>
        <v>0</v>
      </c>
      <c r="P289" s="295"/>
      <c r="Q289" s="297"/>
    </row>
    <row r="290" spans="1:17" ht="24.75" hidden="1" thickTop="1" x14ac:dyDescent="0.25">
      <c r="A290" s="94" t="s">
        <v>284</v>
      </c>
      <c r="B290" s="29" t="s">
        <v>285</v>
      </c>
      <c r="C290" s="190">
        <f t="shared" si="95"/>
        <v>0</v>
      </c>
      <c r="D290" s="264"/>
      <c r="E290" s="45"/>
      <c r="F290" s="95">
        <f t="shared" si="116"/>
        <v>0</v>
      </c>
      <c r="G290" s="230"/>
      <c r="H290" s="45"/>
      <c r="I290" s="91">
        <f t="shared" si="117"/>
        <v>0</v>
      </c>
      <c r="J290" s="264"/>
      <c r="K290" s="45"/>
      <c r="L290" s="95">
        <f t="shared" si="118"/>
        <v>0</v>
      </c>
      <c r="M290" s="230"/>
      <c r="N290" s="45"/>
      <c r="O290" s="91">
        <f t="shared" si="119"/>
        <v>0</v>
      </c>
      <c r="P290" s="291"/>
      <c r="Q290" s="297"/>
    </row>
    <row r="291" spans="1:17" ht="12.75" hidden="1" thickTop="1" x14ac:dyDescent="0.25">
      <c r="A291" s="94" t="s">
        <v>286</v>
      </c>
      <c r="B291" s="29" t="s">
        <v>287</v>
      </c>
      <c r="C291" s="190">
        <f t="shared" si="95"/>
        <v>0</v>
      </c>
      <c r="D291" s="264"/>
      <c r="E291" s="45"/>
      <c r="F291" s="95">
        <f t="shared" si="116"/>
        <v>0</v>
      </c>
      <c r="G291" s="230"/>
      <c r="H291" s="45"/>
      <c r="I291" s="91">
        <f t="shared" si="117"/>
        <v>0</v>
      </c>
      <c r="J291" s="264"/>
      <c r="K291" s="45"/>
      <c r="L291" s="95">
        <f t="shared" si="118"/>
        <v>0</v>
      </c>
      <c r="M291" s="230"/>
      <c r="N291" s="45"/>
      <c r="O291" s="91">
        <f t="shared" si="119"/>
        <v>0</v>
      </c>
      <c r="P291" s="291"/>
      <c r="Q291" s="297"/>
    </row>
    <row r="292" spans="1:17" ht="24.75" hidden="1" thickTop="1" x14ac:dyDescent="0.25">
      <c r="A292" s="94" t="s">
        <v>288</v>
      </c>
      <c r="B292" s="29" t="s">
        <v>289</v>
      </c>
      <c r="C292" s="190">
        <f t="shared" si="95"/>
        <v>0</v>
      </c>
      <c r="D292" s="264"/>
      <c r="E292" s="45"/>
      <c r="F292" s="95">
        <f t="shared" si="116"/>
        <v>0</v>
      </c>
      <c r="G292" s="230"/>
      <c r="H292" s="45"/>
      <c r="I292" s="91">
        <f t="shared" si="117"/>
        <v>0</v>
      </c>
      <c r="J292" s="264"/>
      <c r="K292" s="45"/>
      <c r="L292" s="95">
        <f t="shared" si="118"/>
        <v>0</v>
      </c>
      <c r="M292" s="230"/>
      <c r="N292" s="45"/>
      <c r="O292" s="91">
        <f t="shared" si="119"/>
        <v>0</v>
      </c>
      <c r="P292" s="291"/>
      <c r="Q292" s="297"/>
    </row>
    <row r="293" spans="1:17" ht="12.75" hidden="1" thickTop="1" x14ac:dyDescent="0.25">
      <c r="A293" s="94" t="s">
        <v>290</v>
      </c>
      <c r="B293" s="29" t="s">
        <v>291</v>
      </c>
      <c r="C293" s="190">
        <f t="shared" si="95"/>
        <v>0</v>
      </c>
      <c r="D293" s="264"/>
      <c r="E293" s="45"/>
      <c r="F293" s="95">
        <f t="shared" si="116"/>
        <v>0</v>
      </c>
      <c r="G293" s="230"/>
      <c r="H293" s="45"/>
      <c r="I293" s="91">
        <f t="shared" si="117"/>
        <v>0</v>
      </c>
      <c r="J293" s="264"/>
      <c r="K293" s="45"/>
      <c r="L293" s="95">
        <f t="shared" si="118"/>
        <v>0</v>
      </c>
      <c r="M293" s="230"/>
      <c r="N293" s="45"/>
      <c r="O293" s="91">
        <f t="shared" si="119"/>
        <v>0</v>
      </c>
      <c r="P293" s="291"/>
      <c r="Q293" s="297"/>
    </row>
    <row r="294" spans="1:17" ht="24.75" hidden="1" thickTop="1" x14ac:dyDescent="0.25">
      <c r="A294" s="101" t="s">
        <v>292</v>
      </c>
      <c r="B294" s="102" t="s">
        <v>293</v>
      </c>
      <c r="C294" s="201">
        <f t="shared" si="95"/>
        <v>0</v>
      </c>
      <c r="D294" s="265"/>
      <c r="E294" s="84"/>
      <c r="F294" s="329">
        <f t="shared" si="116"/>
        <v>0</v>
      </c>
      <c r="G294" s="235"/>
      <c r="H294" s="84"/>
      <c r="I294" s="156">
        <f t="shared" si="117"/>
        <v>0</v>
      </c>
      <c r="J294" s="265"/>
      <c r="K294" s="84"/>
      <c r="L294" s="329">
        <f t="shared" si="118"/>
        <v>0</v>
      </c>
      <c r="M294" s="235"/>
      <c r="N294" s="84"/>
      <c r="O294" s="156">
        <f t="shared" si="119"/>
        <v>0</v>
      </c>
      <c r="P294" s="294"/>
      <c r="Q294" s="297"/>
    </row>
    <row r="295" spans="1:17" s="19" customFormat="1" ht="13.5" hidden="1" thickTop="1" thickBot="1" x14ac:dyDescent="0.3">
      <c r="A295" s="118" t="s">
        <v>294</v>
      </c>
      <c r="B295" s="118" t="s">
        <v>295</v>
      </c>
      <c r="C295" s="206">
        <f t="shared" si="95"/>
        <v>0</v>
      </c>
      <c r="D295" s="267"/>
      <c r="E295" s="119"/>
      <c r="F295" s="115">
        <f t="shared" si="116"/>
        <v>0</v>
      </c>
      <c r="G295" s="243"/>
      <c r="H295" s="119"/>
      <c r="I295" s="126">
        <f t="shared" si="117"/>
        <v>0</v>
      </c>
      <c r="J295" s="267"/>
      <c r="K295" s="119"/>
      <c r="L295" s="115">
        <f t="shared" si="118"/>
        <v>0</v>
      </c>
      <c r="M295" s="243"/>
      <c r="N295" s="119"/>
      <c r="O295" s="126">
        <f t="shared" si="119"/>
        <v>0</v>
      </c>
      <c r="P295" s="296"/>
      <c r="Q295" s="182"/>
    </row>
    <row r="296" spans="1:17" s="19" customFormat="1" ht="48.75" hidden="1" thickTop="1" x14ac:dyDescent="0.25">
      <c r="A296" s="116" t="s">
        <v>296</v>
      </c>
      <c r="B296" s="104" t="s">
        <v>297</v>
      </c>
      <c r="C296" s="207">
        <f t="shared" si="95"/>
        <v>0</v>
      </c>
      <c r="D296" s="268"/>
      <c r="E296" s="180"/>
      <c r="F296" s="175">
        <f t="shared" si="116"/>
        <v>0</v>
      </c>
      <c r="G296" s="234"/>
      <c r="H296" s="80"/>
      <c r="I296" s="123">
        <f t="shared" si="117"/>
        <v>0</v>
      </c>
      <c r="J296" s="248"/>
      <c r="K296" s="80"/>
      <c r="L296" s="175">
        <f t="shared" si="118"/>
        <v>0</v>
      </c>
      <c r="M296" s="234"/>
      <c r="N296" s="80"/>
      <c r="O296" s="123">
        <f t="shared" si="119"/>
        <v>0</v>
      </c>
      <c r="P296" s="293"/>
      <c r="Q296" s="182"/>
    </row>
    <row r="297" spans="1:17" ht="12.75" thickTop="1" x14ac:dyDescent="0.25">
      <c r="A297" s="340"/>
      <c r="B297" s="340"/>
      <c r="C297" s="340"/>
      <c r="D297" s="340"/>
      <c r="E297" s="340"/>
      <c r="F297" s="340"/>
      <c r="G297" s="340"/>
      <c r="H297" s="340"/>
      <c r="I297" s="340"/>
      <c r="J297" s="340"/>
      <c r="K297" s="340"/>
      <c r="L297" s="340"/>
      <c r="M297" s="340"/>
      <c r="N297" s="340"/>
      <c r="O297" s="340"/>
      <c r="P297" s="340"/>
    </row>
    <row r="298" spans="1:17" x14ac:dyDescent="0.25">
      <c r="A298" s="340"/>
      <c r="B298" s="340"/>
      <c r="C298" s="340"/>
      <c r="D298" s="340"/>
      <c r="E298" s="340"/>
      <c r="F298" s="340"/>
      <c r="G298" s="340"/>
      <c r="H298" s="340"/>
      <c r="I298" s="340"/>
      <c r="J298" s="340"/>
      <c r="K298" s="340"/>
      <c r="L298" s="340"/>
      <c r="M298" s="340"/>
      <c r="N298" s="340"/>
      <c r="O298" s="340"/>
      <c r="P298" s="340"/>
    </row>
    <row r="299" spans="1:17" x14ac:dyDescent="0.25">
      <c r="A299" s="340"/>
      <c r="B299" s="340"/>
      <c r="C299" s="340"/>
      <c r="D299" s="340"/>
      <c r="E299" s="340"/>
      <c r="F299" s="340"/>
      <c r="G299" s="340"/>
      <c r="H299" s="340"/>
      <c r="I299" s="340"/>
      <c r="J299" s="340"/>
      <c r="K299" s="340"/>
      <c r="L299" s="340"/>
      <c r="M299" s="340"/>
      <c r="N299" s="340"/>
      <c r="O299" s="340"/>
      <c r="P299" s="340"/>
    </row>
    <row r="300" spans="1:17" x14ac:dyDescent="0.25">
      <c r="A300" s="340"/>
      <c r="B300" s="340"/>
      <c r="C300" s="340"/>
      <c r="D300" s="340"/>
      <c r="E300" s="340"/>
      <c r="F300" s="340"/>
      <c r="G300" s="340"/>
      <c r="H300" s="340"/>
      <c r="I300" s="340"/>
      <c r="J300" s="340"/>
      <c r="K300" s="340"/>
      <c r="L300" s="340"/>
      <c r="M300" s="340"/>
      <c r="N300" s="340"/>
      <c r="O300" s="340"/>
      <c r="P300" s="340"/>
    </row>
    <row r="301" spans="1:17" x14ac:dyDescent="0.25">
      <c r="A301" s="340"/>
      <c r="B301" s="340"/>
      <c r="C301" s="340"/>
      <c r="D301" s="340"/>
      <c r="E301" s="340"/>
      <c r="F301" s="340"/>
      <c r="G301" s="340"/>
      <c r="H301" s="340"/>
      <c r="I301" s="340"/>
      <c r="J301" s="340"/>
      <c r="K301" s="340"/>
      <c r="L301" s="340"/>
      <c r="M301" s="340"/>
      <c r="N301" s="340"/>
      <c r="O301" s="340"/>
      <c r="P301" s="340"/>
    </row>
    <row r="302" spans="1:17" x14ac:dyDescent="0.25">
      <c r="A302" s="340"/>
      <c r="B302" s="340"/>
      <c r="C302" s="340"/>
      <c r="D302" s="340"/>
      <c r="E302" s="340"/>
      <c r="F302" s="340"/>
      <c r="G302" s="340"/>
      <c r="H302" s="340"/>
      <c r="I302" s="340"/>
      <c r="J302" s="340"/>
      <c r="K302" s="340"/>
      <c r="L302" s="340"/>
      <c r="M302" s="340"/>
      <c r="N302" s="340"/>
      <c r="O302" s="340"/>
      <c r="P302" s="340"/>
    </row>
    <row r="303" spans="1:17" x14ac:dyDescent="0.25">
      <c r="A303" s="340"/>
      <c r="B303" s="340"/>
      <c r="C303" s="340"/>
      <c r="D303" s="340"/>
      <c r="E303" s="340"/>
      <c r="F303" s="340"/>
      <c r="G303" s="340"/>
      <c r="H303" s="340"/>
      <c r="I303" s="340"/>
      <c r="J303" s="340"/>
      <c r="K303" s="340"/>
      <c r="L303" s="340"/>
      <c r="M303" s="340"/>
      <c r="N303" s="340"/>
      <c r="O303" s="340"/>
      <c r="P303" s="340"/>
    </row>
    <row r="304" spans="1:17" x14ac:dyDescent="0.25">
      <c r="A304" s="340"/>
      <c r="B304" s="340"/>
      <c r="C304" s="340"/>
      <c r="D304" s="340"/>
      <c r="E304" s="340"/>
      <c r="F304" s="340"/>
      <c r="G304" s="340"/>
      <c r="H304" s="340"/>
      <c r="I304" s="340"/>
      <c r="J304" s="340"/>
      <c r="K304" s="340"/>
      <c r="L304" s="340"/>
      <c r="M304" s="340"/>
      <c r="N304" s="340"/>
      <c r="O304" s="340"/>
      <c r="P304" s="340"/>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Ue3JJvzpcTChSULyW3tMKt4Xvpenqwxm+pw9wx8Ddn24RTDJ0xrzb27g/Y1vbRSGKSVS0G6MVAoRxI7rZTkWYQ==" saltValue="Qb/jDEI53Yd1wLUiM62tpQ==" spinCount="100000" sheet="1" objects="1" scenarios="1" formatCells="0" formatColumns="0" formatRows="0"/>
  <autoFilter ref="A18:P296">
    <filterColumn colId="2">
      <filters blank="1">
        <filter val="1 000"/>
        <filter val="1 038"/>
        <filter val="1 078"/>
        <filter val="1 196"/>
        <filter val="1 198"/>
        <filter val="1 298 823"/>
        <filter val="1 414"/>
        <filter val="1 435 067"/>
        <filter val="1 471 972"/>
        <filter val="1 473 746"/>
        <filter val="1 660"/>
        <filter val="1 684"/>
        <filter val="1 774"/>
        <filter val="1 809"/>
        <filter val="1 948"/>
        <filter val="118 687"/>
        <filter val="14 075"/>
        <filter val="14 199"/>
        <filter val="14 401"/>
        <filter val="151 332"/>
        <filter val="154"/>
        <filter val="17 288"/>
        <filter val="173 149"/>
        <filter val="2 106"/>
        <filter val="2 210"/>
        <filter val="2 270"/>
        <filter val="2 682"/>
        <filter val="2 694"/>
        <filter val="2 745"/>
        <filter val="20 223"/>
        <filter val="20 294"/>
        <filter val="200"/>
        <filter val="237"/>
        <filter val="245 225"/>
        <filter val="250"/>
        <filter val="26 586"/>
        <filter val="28 694"/>
        <filter val="285"/>
        <filter val="286"/>
        <filter val="289"/>
        <filter val="3 467"/>
        <filter val="304 221"/>
        <filter val="31 853"/>
        <filter val="37 408"/>
        <filter val="385"/>
        <filter val="4 069"/>
        <filter val="4 373"/>
        <filter val="4 428"/>
        <filter val="4 734"/>
        <filter val="4 917"/>
        <filter val="400"/>
        <filter val="41 281"/>
        <filter val="427"/>
        <filter val="478"/>
        <filter val="5 380"/>
        <filter val="5 844"/>
        <filter val="5 916"/>
        <filter val="-5 916"/>
        <filter val="50"/>
        <filter val="500"/>
        <filter val="510"/>
        <filter val="573"/>
        <filter val="576"/>
        <filter val="58 996"/>
        <filter val="6 963"/>
        <filter val="600"/>
        <filter val="636"/>
        <filter val="658"/>
        <filter val="696"/>
        <filter val="7 008"/>
        <filter val="7 250"/>
        <filter val="7 574"/>
        <filter val="71 305"/>
        <filter val="72"/>
        <filter val="75"/>
        <filter val="775"/>
        <filter val="8 400"/>
        <filter val="84"/>
        <filter val="897 481"/>
        <filter val="97 121"/>
        <filter val="994 602"/>
      </filters>
    </filterColumn>
  </autoFilter>
  <mergeCells count="32">
    <mergeCell ref="C6:P6"/>
    <mergeCell ref="C7:P7"/>
    <mergeCell ref="C8:P8"/>
    <mergeCell ref="C9:P9"/>
    <mergeCell ref="A1:O1"/>
    <mergeCell ref="A2:P2"/>
    <mergeCell ref="C3:P3"/>
    <mergeCell ref="C4:P4"/>
    <mergeCell ref="C5:P5"/>
    <mergeCell ref="C10:P10"/>
    <mergeCell ref="C11:P11"/>
    <mergeCell ref="C13:P13"/>
    <mergeCell ref="A15:A17"/>
    <mergeCell ref="B15:B17"/>
    <mergeCell ref="C15:O15"/>
    <mergeCell ref="C16:C17"/>
    <mergeCell ref="D16:D17"/>
    <mergeCell ref="E16:E17"/>
    <mergeCell ref="F16:F17"/>
    <mergeCell ref="C12:P12"/>
    <mergeCell ref="P16:P17"/>
    <mergeCell ref="L16:L17"/>
    <mergeCell ref="M16:M17"/>
    <mergeCell ref="N16:N17"/>
    <mergeCell ref="O16:O17"/>
    <mergeCell ref="A285:B285"/>
    <mergeCell ref="A286:B286"/>
    <mergeCell ref="I16:I17"/>
    <mergeCell ref="J16:J17"/>
    <mergeCell ref="K16:K17"/>
    <mergeCell ref="G16:G17"/>
    <mergeCell ref="H16:H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77.pielikums Jūrmalas pilsētas domes
2017.gada 9.jūnija saistošajiem noteikumiem Nr.21
(protokols Nr.10, 2.punkts)</firstHeader>
    <firstFooter>&amp;L&amp;9&amp;D; &amp;T&amp;R&amp;9&amp;P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S6" sqref="S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1109</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1004</v>
      </c>
      <c r="D3" s="1318"/>
      <c r="E3" s="1318"/>
      <c r="F3" s="1318"/>
      <c r="G3" s="1318"/>
      <c r="H3" s="1318"/>
      <c r="I3" s="1318"/>
      <c r="J3" s="1318"/>
      <c r="K3" s="1318"/>
      <c r="L3" s="1318"/>
      <c r="M3" s="1318"/>
      <c r="N3" s="1318"/>
      <c r="O3" s="1318"/>
      <c r="P3" s="1319"/>
      <c r="Q3" s="297"/>
    </row>
    <row r="4" spans="1:17" ht="12.75" customHeight="1" x14ac:dyDescent="0.25">
      <c r="A4" s="4" t="s">
        <v>1</v>
      </c>
      <c r="B4" s="5"/>
      <c r="C4" s="1318" t="s">
        <v>1003</v>
      </c>
      <c r="D4" s="1318"/>
      <c r="E4" s="1318"/>
      <c r="F4" s="1318"/>
      <c r="G4" s="1318"/>
      <c r="H4" s="1318"/>
      <c r="I4" s="1318"/>
      <c r="J4" s="1318"/>
      <c r="K4" s="1318"/>
      <c r="L4" s="1318"/>
      <c r="M4" s="1318"/>
      <c r="N4" s="1318"/>
      <c r="O4" s="1318"/>
      <c r="P4" s="1319"/>
      <c r="Q4" s="297"/>
    </row>
    <row r="5" spans="1:17" ht="12.75" customHeight="1" x14ac:dyDescent="0.25">
      <c r="A5" s="2" t="s">
        <v>2</v>
      </c>
      <c r="B5" s="3"/>
      <c r="C5" s="1293" t="s">
        <v>1108</v>
      </c>
      <c r="D5" s="1293"/>
      <c r="E5" s="1293"/>
      <c r="F5" s="1293"/>
      <c r="G5" s="1293"/>
      <c r="H5" s="1293"/>
      <c r="I5" s="1293"/>
      <c r="J5" s="1293"/>
      <c r="K5" s="1293"/>
      <c r="L5" s="1293"/>
      <c r="M5" s="1293"/>
      <c r="N5" s="1293"/>
      <c r="O5" s="1293"/>
      <c r="P5" s="1294"/>
      <c r="Q5" s="297"/>
    </row>
    <row r="6" spans="1:17" ht="12.75" customHeight="1" x14ac:dyDescent="0.25">
      <c r="A6" s="2" t="s">
        <v>3</v>
      </c>
      <c r="B6" s="3"/>
      <c r="C6" s="1293" t="s">
        <v>1107</v>
      </c>
      <c r="D6" s="1293"/>
      <c r="E6" s="1293"/>
      <c r="F6" s="1293"/>
      <c r="G6" s="1293"/>
      <c r="H6" s="1293"/>
      <c r="I6" s="1293"/>
      <c r="J6" s="1293"/>
      <c r="K6" s="1293"/>
      <c r="L6" s="1293"/>
      <c r="M6" s="1293"/>
      <c r="N6" s="1293"/>
      <c r="O6" s="1293"/>
      <c r="P6" s="1294"/>
      <c r="Q6" s="297"/>
    </row>
    <row r="7" spans="1:17" x14ac:dyDescent="0.25">
      <c r="A7" s="2" t="s">
        <v>4</v>
      </c>
      <c r="B7" s="3"/>
      <c r="C7" s="1318" t="s">
        <v>979</v>
      </c>
      <c r="D7" s="1318"/>
      <c r="E7" s="1318"/>
      <c r="F7" s="1318"/>
      <c r="G7" s="1318"/>
      <c r="H7" s="1318"/>
      <c r="I7" s="1318"/>
      <c r="J7" s="1318"/>
      <c r="K7" s="1318"/>
      <c r="L7" s="1318"/>
      <c r="M7" s="1318"/>
      <c r="N7" s="1318"/>
      <c r="O7" s="1318"/>
      <c r="P7" s="1319"/>
      <c r="Q7" s="297"/>
    </row>
    <row r="8" spans="1:17" ht="12.75" customHeight="1" x14ac:dyDescent="0.25">
      <c r="A8" s="7" t="s">
        <v>5</v>
      </c>
      <c r="B8" s="3"/>
      <c r="C8" s="1318"/>
      <c r="D8" s="1318"/>
      <c r="E8" s="1318"/>
      <c r="F8" s="1318"/>
      <c r="G8" s="1318"/>
      <c r="H8" s="1318"/>
      <c r="I8" s="1318"/>
      <c r="J8" s="1318"/>
      <c r="K8" s="1318"/>
      <c r="L8" s="1318"/>
      <c r="M8" s="1318"/>
      <c r="N8" s="1318"/>
      <c r="O8" s="1318"/>
      <c r="P8" s="1319"/>
      <c r="Q8" s="297"/>
    </row>
    <row r="9" spans="1:17" ht="12.75" customHeight="1" x14ac:dyDescent="0.25">
      <c r="A9" s="2"/>
      <c r="B9" s="3" t="s">
        <v>6</v>
      </c>
      <c r="C9" s="1293" t="s">
        <v>1106</v>
      </c>
      <c r="D9" s="1293"/>
      <c r="E9" s="1293"/>
      <c r="F9" s="1293"/>
      <c r="G9" s="1293"/>
      <c r="H9" s="1293"/>
      <c r="I9" s="1293"/>
      <c r="J9" s="1293"/>
      <c r="K9" s="1293"/>
      <c r="L9" s="1293"/>
      <c r="M9" s="1293"/>
      <c r="N9" s="1293"/>
      <c r="O9" s="1293"/>
      <c r="P9" s="1294"/>
      <c r="Q9" s="297"/>
    </row>
    <row r="10" spans="1:17" ht="12.75" customHeight="1" x14ac:dyDescent="0.25">
      <c r="A10" s="2"/>
      <c r="B10" s="3" t="s">
        <v>7</v>
      </c>
      <c r="C10" s="1249"/>
      <c r="D10" s="1249"/>
      <c r="E10" s="1249"/>
      <c r="F10" s="1249"/>
      <c r="G10" s="1249"/>
      <c r="H10" s="1249"/>
      <c r="I10" s="1249"/>
      <c r="J10" s="1249"/>
      <c r="K10" s="1249"/>
      <c r="L10" s="1249"/>
      <c r="M10" s="1249"/>
      <c r="N10" s="1249"/>
      <c r="O10" s="1249"/>
      <c r="P10" s="340"/>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1105</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808388</v>
      </c>
      <c r="D20" s="128">
        <f>SUM(D21,D24,D25,D41,D42)</f>
        <v>767343</v>
      </c>
      <c r="E20" s="269">
        <f>SUM(E21,E24,E25,E41,E42)</f>
        <v>40904</v>
      </c>
      <c r="F20" s="888">
        <f>SUM(F21,F24,F25,F41,F42)</f>
        <v>808247</v>
      </c>
      <c r="G20" s="210">
        <f>SUM(G21,G24,G42)</f>
        <v>0</v>
      </c>
      <c r="H20" s="269">
        <f>SUM(H21,H24,H42)</f>
        <v>0</v>
      </c>
      <c r="I20" s="888">
        <f>SUM(I21,I24,I42)</f>
        <v>0</v>
      </c>
      <c r="J20" s="128">
        <f>SUM(J21,J26,J42)</f>
        <v>141</v>
      </c>
      <c r="K20" s="22">
        <f>SUM(K21,K26,K42)</f>
        <v>0</v>
      </c>
      <c r="L20" s="161">
        <f>SUM(L21,L26,L42)</f>
        <v>141</v>
      </c>
      <c r="M20" s="210">
        <f>SUM(M21,M44)</f>
        <v>0</v>
      </c>
      <c r="N20" s="22">
        <f>SUM(N21,N44)</f>
        <v>0</v>
      </c>
      <c r="O20" s="269">
        <f>SUM(O21,O44)</f>
        <v>0</v>
      </c>
      <c r="P20" s="302"/>
      <c r="Q20" s="182"/>
    </row>
    <row r="21" spans="1:17" ht="12.75" thickTop="1" x14ac:dyDescent="0.25">
      <c r="A21" s="23"/>
      <c r="B21" s="24" t="s">
        <v>21</v>
      </c>
      <c r="C21" s="184">
        <f>SUM(F21,I21,L21,O21)</f>
        <v>71</v>
      </c>
      <c r="D21" s="129">
        <f t="shared" ref="D21:O21" si="0">SUM(D22:D23)</f>
        <v>0</v>
      </c>
      <c r="E21" s="270">
        <f t="shared" si="0"/>
        <v>0</v>
      </c>
      <c r="F21" s="902">
        <f t="shared" si="0"/>
        <v>0</v>
      </c>
      <c r="G21" s="211">
        <f t="shared" si="0"/>
        <v>0</v>
      </c>
      <c r="H21" s="270">
        <f t="shared" si="0"/>
        <v>0</v>
      </c>
      <c r="I21" s="902">
        <f t="shared" si="0"/>
        <v>0</v>
      </c>
      <c r="J21" s="129">
        <f t="shared" si="0"/>
        <v>71</v>
      </c>
      <c r="K21" s="25">
        <f t="shared" si="0"/>
        <v>0</v>
      </c>
      <c r="L21" s="162">
        <f t="shared" si="0"/>
        <v>71</v>
      </c>
      <c r="M21" s="211">
        <f t="shared" si="0"/>
        <v>0</v>
      </c>
      <c r="N21" s="25">
        <f t="shared" si="0"/>
        <v>0</v>
      </c>
      <c r="O21" s="270">
        <f t="shared" si="0"/>
        <v>0</v>
      </c>
      <c r="P21" s="303"/>
      <c r="Q21" s="297"/>
    </row>
    <row r="22" spans="1:17"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x14ac:dyDescent="0.25">
      <c r="A23" s="29"/>
      <c r="B23" s="30" t="s">
        <v>23</v>
      </c>
      <c r="C23" s="186">
        <f>SUM(F23,I23,L23,O23)</f>
        <v>71</v>
      </c>
      <c r="D23" s="246"/>
      <c r="E23" s="696"/>
      <c r="F23" s="904">
        <f>D23+E23</f>
        <v>0</v>
      </c>
      <c r="G23" s="213"/>
      <c r="H23" s="696"/>
      <c r="I23" s="904">
        <f>G23+H23</f>
        <v>0</v>
      </c>
      <c r="J23" s="246">
        <v>71</v>
      </c>
      <c r="K23" s="31"/>
      <c r="L23" s="326">
        <f>J23+K23</f>
        <v>71</v>
      </c>
      <c r="M23" s="213"/>
      <c r="N23" s="31"/>
      <c r="O23" s="146">
        <f>M23+N23</f>
        <v>0</v>
      </c>
      <c r="P23" s="645"/>
      <c r="Q23" s="297"/>
    </row>
    <row r="24" spans="1:17" s="19" customFormat="1" ht="24.75" thickBot="1" x14ac:dyDescent="0.3">
      <c r="A24" s="32">
        <v>19300</v>
      </c>
      <c r="B24" s="32" t="s">
        <v>24</v>
      </c>
      <c r="C24" s="187">
        <f>SUM(F24,I24)</f>
        <v>808247</v>
      </c>
      <c r="D24" s="247">
        <v>767343</v>
      </c>
      <c r="E24" s="697">
        <v>40904</v>
      </c>
      <c r="F24" s="889">
        <f>D24+E24</f>
        <v>808247</v>
      </c>
      <c r="G24" s="214"/>
      <c r="H24" s="697"/>
      <c r="I24" s="889">
        <f>G24+H24</f>
        <v>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hidden="1" thickTop="1" x14ac:dyDescent="0.25">
      <c r="A26" s="35">
        <v>21300</v>
      </c>
      <c r="B26" s="35" t="s">
        <v>27</v>
      </c>
      <c r="C26" s="188">
        <f t="shared" ref="C26:C40" si="1">SUM(L26)</f>
        <v>0</v>
      </c>
      <c r="D26" s="249" t="s">
        <v>25</v>
      </c>
      <c r="E26" s="37" t="s">
        <v>25</v>
      </c>
      <c r="F26" s="164" t="s">
        <v>25</v>
      </c>
      <c r="G26" s="215" t="s">
        <v>25</v>
      </c>
      <c r="H26" s="37" t="s">
        <v>25</v>
      </c>
      <c r="I26" s="122" t="s">
        <v>25</v>
      </c>
      <c r="J26" s="130">
        <f>SUM(J27,J31,J33,J36)</f>
        <v>0</v>
      </c>
      <c r="K26" s="38">
        <f>SUM(K27,K31,K33,K36)</f>
        <v>0</v>
      </c>
      <c r="L26" s="175">
        <f>SUM(L27,L31,L33,L36)</f>
        <v>0</v>
      </c>
      <c r="M26" s="280" t="s">
        <v>25</v>
      </c>
      <c r="N26" s="122" t="s">
        <v>25</v>
      </c>
      <c r="O26" s="122" t="s">
        <v>25</v>
      </c>
      <c r="P26" s="304"/>
      <c r="Q26" s="182"/>
    </row>
    <row r="27" spans="1:17" s="19" customFormat="1" ht="24.75" hidden="1" thickTop="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t="12.75" hidden="1" thickTop="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t="12.75" hidden="1" thickTop="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75" hidden="1" thickTop="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36.75" hidden="1" thickTop="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75" hidden="1" thickTop="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t="12.75" hidden="1" thickTop="1" x14ac:dyDescent="0.25">
      <c r="A33" s="39">
        <v>21380</v>
      </c>
      <c r="B33" s="35" t="s">
        <v>34</v>
      </c>
      <c r="C33" s="188">
        <f t="shared" si="1"/>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c r="Q33" s="182"/>
    </row>
    <row r="34" spans="1:17" ht="12.75" hidden="1" thickTop="1" x14ac:dyDescent="0.25">
      <c r="A34" s="27">
        <v>21381</v>
      </c>
      <c r="B34" s="40" t="s">
        <v>35</v>
      </c>
      <c r="C34" s="189">
        <f t="shared" si="1"/>
        <v>0</v>
      </c>
      <c r="D34" s="250" t="s">
        <v>25</v>
      </c>
      <c r="E34" s="41" t="s">
        <v>25</v>
      </c>
      <c r="F34" s="165" t="s">
        <v>25</v>
      </c>
      <c r="G34" s="216" t="s">
        <v>25</v>
      </c>
      <c r="H34" s="41" t="s">
        <v>25</v>
      </c>
      <c r="I34" s="148" t="s">
        <v>25</v>
      </c>
      <c r="J34" s="564"/>
      <c r="K34" s="320"/>
      <c r="L34" s="176">
        <f>J34+K34</f>
        <v>0</v>
      </c>
      <c r="M34" s="281" t="s">
        <v>25</v>
      </c>
      <c r="N34" s="148" t="s">
        <v>25</v>
      </c>
      <c r="O34" s="148" t="s">
        <v>25</v>
      </c>
      <c r="P34" s="305"/>
      <c r="Q34" s="297"/>
    </row>
    <row r="35" spans="1:17" ht="24.75" hidden="1" thickTop="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75" hidden="1" thickTop="1" x14ac:dyDescent="0.25">
      <c r="A36" s="39">
        <v>21390</v>
      </c>
      <c r="B36" s="35" t="s">
        <v>37</v>
      </c>
      <c r="C36" s="188">
        <f t="shared" si="1"/>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304"/>
      <c r="Q36" s="182"/>
    </row>
    <row r="37" spans="1:17" ht="24.75" hidden="1" thickTop="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t="12.75" hidden="1" thickTop="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t="12.75" hidden="1" thickTop="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75" hidden="1" thickTop="1" x14ac:dyDescent="0.25">
      <c r="A40" s="30">
        <v>21399</v>
      </c>
      <c r="B40" s="43" t="s">
        <v>41</v>
      </c>
      <c r="C40" s="190">
        <f t="shared" si="1"/>
        <v>0</v>
      </c>
      <c r="D40" s="251" t="s">
        <v>25</v>
      </c>
      <c r="E40" s="44" t="s">
        <v>25</v>
      </c>
      <c r="F40" s="166" t="s">
        <v>25</v>
      </c>
      <c r="G40" s="217" t="s">
        <v>25</v>
      </c>
      <c r="H40" s="44" t="s">
        <v>25</v>
      </c>
      <c r="I40" s="149" t="s">
        <v>25</v>
      </c>
      <c r="J40" s="565"/>
      <c r="K40" s="321"/>
      <c r="L40" s="95">
        <f>J40+K40</f>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75" thickTop="1" x14ac:dyDescent="0.25">
      <c r="A42" s="50">
        <v>21490</v>
      </c>
      <c r="B42" s="51" t="s">
        <v>43</v>
      </c>
      <c r="C42" s="192">
        <f>SUM(F42,I42,L42)</f>
        <v>70</v>
      </c>
      <c r="D42" s="254">
        <f t="shared" ref="D42:L42" si="2">D43</f>
        <v>0</v>
      </c>
      <c r="E42" s="271">
        <f t="shared" si="2"/>
        <v>0</v>
      </c>
      <c r="F42" s="906">
        <f t="shared" si="2"/>
        <v>0</v>
      </c>
      <c r="G42" s="219">
        <f t="shared" si="2"/>
        <v>0</v>
      </c>
      <c r="H42" s="271">
        <f t="shared" si="2"/>
        <v>0</v>
      </c>
      <c r="I42" s="906">
        <f t="shared" si="2"/>
        <v>0</v>
      </c>
      <c r="J42" s="254">
        <f t="shared" si="2"/>
        <v>70</v>
      </c>
      <c r="K42" s="52">
        <f t="shared" si="2"/>
        <v>0</v>
      </c>
      <c r="L42" s="255">
        <f t="shared" si="2"/>
        <v>70</v>
      </c>
      <c r="M42" s="280" t="s">
        <v>25</v>
      </c>
      <c r="N42" s="122" t="s">
        <v>25</v>
      </c>
      <c r="O42" s="122" t="s">
        <v>25</v>
      </c>
      <c r="P42" s="304"/>
      <c r="Q42" s="182"/>
    </row>
    <row r="43" spans="1:17" s="19" customFormat="1" ht="24" x14ac:dyDescent="0.25">
      <c r="A43" s="30">
        <v>21499</v>
      </c>
      <c r="B43" s="43" t="s">
        <v>44</v>
      </c>
      <c r="C43" s="193">
        <f>SUM(F43,I43,L43)</f>
        <v>70</v>
      </c>
      <c r="D43" s="256"/>
      <c r="E43" s="712"/>
      <c r="F43" s="911">
        <f>D43+E43</f>
        <v>0</v>
      </c>
      <c r="G43" s="220"/>
      <c r="H43" s="703"/>
      <c r="I43" s="911">
        <f>G43+H43</f>
        <v>0</v>
      </c>
      <c r="J43" s="263">
        <v>70</v>
      </c>
      <c r="K43" s="42"/>
      <c r="L43" s="330">
        <f>J43+K43</f>
        <v>70</v>
      </c>
      <c r="M43" s="283" t="s">
        <v>25</v>
      </c>
      <c r="N43" s="150" t="s">
        <v>25</v>
      </c>
      <c r="O43" s="150" t="s">
        <v>25</v>
      </c>
      <c r="P43" s="508"/>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 hidden="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 hidden="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808388</v>
      </c>
      <c r="D49" s="134">
        <f t="shared" ref="D49:O49" si="4">SUM(D50,D281)</f>
        <v>767343</v>
      </c>
      <c r="E49" s="117">
        <f t="shared" si="4"/>
        <v>40904</v>
      </c>
      <c r="F49" s="894">
        <f t="shared" si="4"/>
        <v>808247</v>
      </c>
      <c r="G49" s="224">
        <f t="shared" si="4"/>
        <v>0</v>
      </c>
      <c r="H49" s="117">
        <f t="shared" si="4"/>
        <v>0</v>
      </c>
      <c r="I49" s="894">
        <f t="shared" si="4"/>
        <v>0</v>
      </c>
      <c r="J49" s="134">
        <f t="shared" si="4"/>
        <v>141</v>
      </c>
      <c r="K49" s="64">
        <f t="shared" si="4"/>
        <v>0</v>
      </c>
      <c r="L49" s="169">
        <f t="shared" si="4"/>
        <v>141</v>
      </c>
      <c r="M49" s="224">
        <f t="shared" si="4"/>
        <v>0</v>
      </c>
      <c r="N49" s="64">
        <f t="shared" si="4"/>
        <v>0</v>
      </c>
      <c r="O49" s="117">
        <f t="shared" si="4"/>
        <v>0</v>
      </c>
      <c r="P49" s="310"/>
      <c r="Q49" s="182"/>
    </row>
    <row r="50" spans="1:17" s="19" customFormat="1" ht="36.75" thickTop="1" x14ac:dyDescent="0.25">
      <c r="A50" s="65"/>
      <c r="B50" s="66" t="s">
        <v>50</v>
      </c>
      <c r="C50" s="198">
        <f t="shared" si="3"/>
        <v>808388</v>
      </c>
      <c r="D50" s="135">
        <f t="shared" ref="D50:O50" si="5">SUM(D51,D193)</f>
        <v>767343</v>
      </c>
      <c r="E50" s="274">
        <f t="shared" si="5"/>
        <v>40904</v>
      </c>
      <c r="F50" s="895">
        <f t="shared" si="5"/>
        <v>808247</v>
      </c>
      <c r="G50" s="225">
        <f t="shared" si="5"/>
        <v>0</v>
      </c>
      <c r="H50" s="274">
        <f t="shared" si="5"/>
        <v>0</v>
      </c>
      <c r="I50" s="895">
        <f t="shared" si="5"/>
        <v>0</v>
      </c>
      <c r="J50" s="135">
        <f t="shared" si="5"/>
        <v>141</v>
      </c>
      <c r="K50" s="67">
        <f t="shared" si="5"/>
        <v>0</v>
      </c>
      <c r="L50" s="170">
        <f t="shared" si="5"/>
        <v>141</v>
      </c>
      <c r="M50" s="225">
        <f t="shared" si="5"/>
        <v>0</v>
      </c>
      <c r="N50" s="67">
        <f t="shared" si="5"/>
        <v>0</v>
      </c>
      <c r="O50" s="274">
        <f t="shared" si="5"/>
        <v>0</v>
      </c>
      <c r="P50" s="311"/>
      <c r="Q50" s="182"/>
    </row>
    <row r="51" spans="1:17" s="19" customFormat="1" ht="24" x14ac:dyDescent="0.25">
      <c r="A51" s="68"/>
      <c r="B51" s="16" t="s">
        <v>51</v>
      </c>
      <c r="C51" s="199">
        <f t="shared" si="3"/>
        <v>806047</v>
      </c>
      <c r="D51" s="136">
        <f t="shared" ref="D51:O51" si="6">SUM(D52,D74,D172,D186)</f>
        <v>765083</v>
      </c>
      <c r="E51" s="275">
        <f t="shared" si="6"/>
        <v>40904</v>
      </c>
      <c r="F51" s="896">
        <f t="shared" si="6"/>
        <v>805987</v>
      </c>
      <c r="G51" s="226">
        <f t="shared" si="6"/>
        <v>0</v>
      </c>
      <c r="H51" s="275">
        <f t="shared" si="6"/>
        <v>0</v>
      </c>
      <c r="I51" s="896">
        <f t="shared" si="6"/>
        <v>0</v>
      </c>
      <c r="J51" s="136">
        <f t="shared" si="6"/>
        <v>60</v>
      </c>
      <c r="K51" s="69">
        <f t="shared" si="6"/>
        <v>0</v>
      </c>
      <c r="L51" s="171">
        <f t="shared" si="6"/>
        <v>60</v>
      </c>
      <c r="M51" s="226">
        <f t="shared" si="6"/>
        <v>0</v>
      </c>
      <c r="N51" s="69">
        <f t="shared" si="6"/>
        <v>0</v>
      </c>
      <c r="O51" s="275">
        <f t="shared" si="6"/>
        <v>0</v>
      </c>
      <c r="P51" s="312"/>
      <c r="Q51" s="182"/>
    </row>
    <row r="52" spans="1:17" s="19" customFormat="1" x14ac:dyDescent="0.25">
      <c r="A52" s="70">
        <v>1000</v>
      </c>
      <c r="B52" s="70" t="s">
        <v>52</v>
      </c>
      <c r="C52" s="200">
        <f t="shared" si="3"/>
        <v>728653</v>
      </c>
      <c r="D52" s="137">
        <f t="shared" ref="D52:O52" si="7">SUM(D53,D66)</f>
        <v>687749</v>
      </c>
      <c r="E52" s="125">
        <f t="shared" si="7"/>
        <v>40904</v>
      </c>
      <c r="F52" s="897">
        <f t="shared" si="7"/>
        <v>728653</v>
      </c>
      <c r="G52" s="227">
        <f t="shared" si="7"/>
        <v>0</v>
      </c>
      <c r="H52" s="125">
        <f t="shared" si="7"/>
        <v>0</v>
      </c>
      <c r="I52" s="897">
        <f t="shared" si="7"/>
        <v>0</v>
      </c>
      <c r="J52" s="137">
        <f t="shared" si="7"/>
        <v>0</v>
      </c>
      <c r="K52" s="71">
        <f t="shared" si="7"/>
        <v>0</v>
      </c>
      <c r="L52" s="172">
        <f t="shared" si="7"/>
        <v>0</v>
      </c>
      <c r="M52" s="227">
        <f t="shared" si="7"/>
        <v>0</v>
      </c>
      <c r="N52" s="71">
        <f t="shared" si="7"/>
        <v>0</v>
      </c>
      <c r="O52" s="125">
        <f t="shared" si="7"/>
        <v>0</v>
      </c>
      <c r="P52" s="313"/>
      <c r="Q52" s="182"/>
    </row>
    <row r="53" spans="1:17" x14ac:dyDescent="0.25">
      <c r="A53" s="35">
        <v>1100</v>
      </c>
      <c r="B53" s="72" t="s">
        <v>53</v>
      </c>
      <c r="C53" s="188">
        <f t="shared" si="3"/>
        <v>556665</v>
      </c>
      <c r="D53" s="130">
        <f t="shared" ref="D53:O53" si="8">SUM(D54,D57,D65)</f>
        <v>523569</v>
      </c>
      <c r="E53" s="123">
        <f t="shared" si="8"/>
        <v>33096</v>
      </c>
      <c r="F53" s="898">
        <f t="shared" si="8"/>
        <v>556665</v>
      </c>
      <c r="G53" s="228">
        <f t="shared" si="8"/>
        <v>0</v>
      </c>
      <c r="H53" s="123">
        <f t="shared" si="8"/>
        <v>0</v>
      </c>
      <c r="I53" s="898">
        <f t="shared" si="8"/>
        <v>0</v>
      </c>
      <c r="J53" s="130">
        <f t="shared" si="8"/>
        <v>0</v>
      </c>
      <c r="K53" s="38">
        <f t="shared" si="8"/>
        <v>0</v>
      </c>
      <c r="L53" s="175">
        <f t="shared" si="8"/>
        <v>0</v>
      </c>
      <c r="M53" s="228">
        <f t="shared" si="8"/>
        <v>0</v>
      </c>
      <c r="N53" s="38">
        <f t="shared" si="8"/>
        <v>0</v>
      </c>
      <c r="O53" s="123">
        <f t="shared" si="8"/>
        <v>0</v>
      </c>
      <c r="P53" s="314"/>
      <c r="Q53" s="297"/>
    </row>
    <row r="54" spans="1:17" x14ac:dyDescent="0.25">
      <c r="A54" s="73">
        <v>1110</v>
      </c>
      <c r="B54" s="58" t="s">
        <v>54</v>
      </c>
      <c r="C54" s="195">
        <f t="shared" si="3"/>
        <v>473049</v>
      </c>
      <c r="D54" s="86">
        <f t="shared" ref="D54:O54" si="9">SUM(D55:D56)</f>
        <v>473049</v>
      </c>
      <c r="E54" s="154">
        <f t="shared" si="9"/>
        <v>0</v>
      </c>
      <c r="F54" s="907">
        <f t="shared" si="9"/>
        <v>473049</v>
      </c>
      <c r="G54" s="229">
        <f t="shared" si="9"/>
        <v>0</v>
      </c>
      <c r="H54" s="154">
        <f t="shared" si="9"/>
        <v>0</v>
      </c>
      <c r="I54" s="907">
        <f t="shared" si="9"/>
        <v>0</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24" customHeight="1" x14ac:dyDescent="0.25">
      <c r="A56" s="30">
        <v>1119</v>
      </c>
      <c r="B56" s="43" t="s">
        <v>56</v>
      </c>
      <c r="C56" s="190">
        <f t="shared" si="3"/>
        <v>473049</v>
      </c>
      <c r="D56" s="264">
        <v>473049</v>
      </c>
      <c r="E56" s="705"/>
      <c r="F56" s="899">
        <f>D56+E56</f>
        <v>473049</v>
      </c>
      <c r="G56" s="230"/>
      <c r="H56" s="705"/>
      <c r="I56" s="899">
        <f>G56+H56</f>
        <v>0</v>
      </c>
      <c r="J56" s="264"/>
      <c r="K56" s="45"/>
      <c r="L56" s="95">
        <f>J56+K56</f>
        <v>0</v>
      </c>
      <c r="M56" s="230"/>
      <c r="N56" s="45"/>
      <c r="O56" s="91">
        <f>M56+N56</f>
        <v>0</v>
      </c>
      <c r="P56" s="291"/>
      <c r="Q56" s="297"/>
    </row>
    <row r="57" spans="1:17" ht="23.25" customHeight="1" x14ac:dyDescent="0.25">
      <c r="A57" s="75">
        <v>1140</v>
      </c>
      <c r="B57" s="43" t="s">
        <v>57</v>
      </c>
      <c r="C57" s="190">
        <f t="shared" si="3"/>
        <v>49613</v>
      </c>
      <c r="D57" s="132">
        <f t="shared" ref="D57:O57" si="10">SUM(D58:D64)</f>
        <v>49613</v>
      </c>
      <c r="E57" s="91">
        <f t="shared" si="10"/>
        <v>0</v>
      </c>
      <c r="F57" s="899">
        <f t="shared" si="10"/>
        <v>49613</v>
      </c>
      <c r="G57" s="231">
        <f t="shared" si="10"/>
        <v>0</v>
      </c>
      <c r="H57" s="91">
        <f t="shared" si="10"/>
        <v>0</v>
      </c>
      <c r="I57" s="899">
        <f t="shared" si="10"/>
        <v>0</v>
      </c>
      <c r="J57" s="132">
        <f t="shared" si="10"/>
        <v>0</v>
      </c>
      <c r="K57" s="76">
        <f t="shared" si="10"/>
        <v>0</v>
      </c>
      <c r="L57" s="95">
        <f t="shared" si="10"/>
        <v>0</v>
      </c>
      <c r="M57" s="231">
        <f t="shared" si="10"/>
        <v>0</v>
      </c>
      <c r="N57" s="76">
        <f t="shared" si="10"/>
        <v>0</v>
      </c>
      <c r="O57" s="91">
        <f t="shared" si="10"/>
        <v>0</v>
      </c>
      <c r="P57" s="291"/>
      <c r="Q57" s="297"/>
    </row>
    <row r="58" spans="1:17" hidden="1" x14ac:dyDescent="0.25">
      <c r="A58" s="30">
        <v>1141</v>
      </c>
      <c r="B58" s="43" t="s">
        <v>58</v>
      </c>
      <c r="C58" s="190">
        <f t="shared" si="3"/>
        <v>0</v>
      </c>
      <c r="D58" s="264"/>
      <c r="E58" s="45"/>
      <c r="F58" s="95">
        <f t="shared" ref="F58:F65" si="11">D58+E58</f>
        <v>0</v>
      </c>
      <c r="G58" s="230"/>
      <c r="H58" s="45"/>
      <c r="I58" s="91">
        <f t="shared" ref="I58:I65" si="12">G58+H58</f>
        <v>0</v>
      </c>
      <c r="J58" s="264"/>
      <c r="K58" s="45"/>
      <c r="L58" s="95">
        <f t="shared" ref="L58:L65" si="13">J58+K58</f>
        <v>0</v>
      </c>
      <c r="M58" s="230"/>
      <c r="N58" s="45"/>
      <c r="O58" s="91">
        <f t="shared" ref="O58:O65" si="14">M58+N58</f>
        <v>0</v>
      </c>
      <c r="P58" s="291"/>
      <c r="Q58" s="297"/>
    </row>
    <row r="59" spans="1:17" ht="24.75" hidden="1" customHeight="1" x14ac:dyDescent="0.25">
      <c r="A59" s="30">
        <v>1142</v>
      </c>
      <c r="B59" s="43" t="s">
        <v>59</v>
      </c>
      <c r="C59" s="190">
        <f t="shared" si="3"/>
        <v>0</v>
      </c>
      <c r="D59" s="264"/>
      <c r="E59" s="45"/>
      <c r="F59" s="95">
        <f t="shared" si="11"/>
        <v>0</v>
      </c>
      <c r="G59" s="230"/>
      <c r="H59" s="45"/>
      <c r="I59" s="91">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x14ac:dyDescent="0.25">
      <c r="A62" s="30">
        <v>1147</v>
      </c>
      <c r="B62" s="43" t="s">
        <v>62</v>
      </c>
      <c r="C62" s="190">
        <f t="shared" si="3"/>
        <v>20073</v>
      </c>
      <c r="D62" s="264">
        <v>20073</v>
      </c>
      <c r="E62" s="705"/>
      <c r="F62" s="899">
        <f t="shared" si="11"/>
        <v>20073</v>
      </c>
      <c r="G62" s="230"/>
      <c r="H62" s="705"/>
      <c r="I62" s="899">
        <f t="shared" si="12"/>
        <v>0</v>
      </c>
      <c r="J62" s="264"/>
      <c r="K62" s="45"/>
      <c r="L62" s="95">
        <f t="shared" si="13"/>
        <v>0</v>
      </c>
      <c r="M62" s="230"/>
      <c r="N62" s="45"/>
      <c r="O62" s="91">
        <f t="shared" si="14"/>
        <v>0</v>
      </c>
      <c r="P62" s="291"/>
      <c r="Q62" s="297"/>
    </row>
    <row r="63" spans="1:17" x14ac:dyDescent="0.25">
      <c r="A63" s="30">
        <v>1148</v>
      </c>
      <c r="B63" s="43" t="s">
        <v>63</v>
      </c>
      <c r="C63" s="190">
        <f t="shared" si="3"/>
        <v>29540</v>
      </c>
      <c r="D63" s="264">
        <v>29540</v>
      </c>
      <c r="E63" s="705"/>
      <c r="F63" s="899">
        <f t="shared" si="11"/>
        <v>29540</v>
      </c>
      <c r="G63" s="230"/>
      <c r="H63" s="705"/>
      <c r="I63" s="899">
        <f t="shared" si="12"/>
        <v>0</v>
      </c>
      <c r="J63" s="264"/>
      <c r="K63" s="45"/>
      <c r="L63" s="95">
        <f t="shared" si="13"/>
        <v>0</v>
      </c>
      <c r="M63" s="230"/>
      <c r="N63" s="45"/>
      <c r="O63" s="91">
        <f t="shared" si="14"/>
        <v>0</v>
      </c>
      <c r="P63" s="291"/>
      <c r="Q63" s="297"/>
    </row>
    <row r="64" spans="1:17" ht="36" hidden="1" x14ac:dyDescent="0.25">
      <c r="A64" s="30">
        <v>1149</v>
      </c>
      <c r="B64" s="43" t="s">
        <v>64</v>
      </c>
      <c r="C64" s="190">
        <f t="shared" si="3"/>
        <v>0</v>
      </c>
      <c r="D64" s="264"/>
      <c r="E64" s="45"/>
      <c r="F64" s="95">
        <f t="shared" si="11"/>
        <v>0</v>
      </c>
      <c r="G64" s="230"/>
      <c r="H64" s="45"/>
      <c r="I64" s="91">
        <f t="shared" si="12"/>
        <v>0</v>
      </c>
      <c r="J64" s="264"/>
      <c r="K64" s="45"/>
      <c r="L64" s="95">
        <f t="shared" si="13"/>
        <v>0</v>
      </c>
      <c r="M64" s="230"/>
      <c r="N64" s="45"/>
      <c r="O64" s="91">
        <f t="shared" si="14"/>
        <v>0</v>
      </c>
      <c r="P64" s="291"/>
      <c r="Q64" s="297"/>
    </row>
    <row r="65" spans="1:17" ht="36" x14ac:dyDescent="0.25">
      <c r="A65" s="73">
        <v>1150</v>
      </c>
      <c r="B65" s="58" t="s">
        <v>65</v>
      </c>
      <c r="C65" s="195">
        <f t="shared" si="3"/>
        <v>34003</v>
      </c>
      <c r="D65" s="261">
        <v>907</v>
      </c>
      <c r="E65" s="707">
        <v>33096</v>
      </c>
      <c r="F65" s="907">
        <f t="shared" si="11"/>
        <v>34003</v>
      </c>
      <c r="G65" s="232"/>
      <c r="H65" s="707"/>
      <c r="I65" s="907">
        <f t="shared" si="12"/>
        <v>0</v>
      </c>
      <c r="J65" s="261"/>
      <c r="K65" s="77"/>
      <c r="L65" s="174">
        <f t="shared" si="13"/>
        <v>0</v>
      </c>
      <c r="M65" s="232"/>
      <c r="N65" s="77"/>
      <c r="O65" s="154">
        <f t="shared" si="14"/>
        <v>0</v>
      </c>
      <c r="P65" s="339" t="s">
        <v>1104</v>
      </c>
      <c r="Q65" s="297"/>
    </row>
    <row r="66" spans="1:17" ht="36" x14ac:dyDescent="0.25">
      <c r="A66" s="35">
        <v>1200</v>
      </c>
      <c r="B66" s="72" t="s">
        <v>66</v>
      </c>
      <c r="C66" s="188">
        <f t="shared" si="3"/>
        <v>171988</v>
      </c>
      <c r="D66" s="130">
        <f t="shared" ref="D66:O66" si="15">SUM(D67:D68)</f>
        <v>164180</v>
      </c>
      <c r="E66" s="123">
        <f t="shared" si="15"/>
        <v>7808</v>
      </c>
      <c r="F66" s="898">
        <f t="shared" si="15"/>
        <v>171988</v>
      </c>
      <c r="G66" s="228">
        <f t="shared" si="15"/>
        <v>0</v>
      </c>
      <c r="H66" s="123">
        <f t="shared" si="15"/>
        <v>0</v>
      </c>
      <c r="I66" s="898">
        <f t="shared" si="15"/>
        <v>0</v>
      </c>
      <c r="J66" s="130">
        <f t="shared" si="15"/>
        <v>0</v>
      </c>
      <c r="K66" s="38">
        <f t="shared" si="15"/>
        <v>0</v>
      </c>
      <c r="L66" s="175">
        <f t="shared" si="15"/>
        <v>0</v>
      </c>
      <c r="M66" s="228">
        <f t="shared" si="15"/>
        <v>0</v>
      </c>
      <c r="N66" s="38">
        <f t="shared" si="15"/>
        <v>0</v>
      </c>
      <c r="O66" s="123">
        <f t="shared" si="15"/>
        <v>0</v>
      </c>
      <c r="P66" s="293"/>
      <c r="Q66" s="297"/>
    </row>
    <row r="67" spans="1:17" ht="24" x14ac:dyDescent="0.25">
      <c r="A67" s="1203">
        <v>1210</v>
      </c>
      <c r="B67" s="40" t="s">
        <v>67</v>
      </c>
      <c r="C67" s="189">
        <f t="shared" si="3"/>
        <v>137340</v>
      </c>
      <c r="D67" s="263">
        <v>129532</v>
      </c>
      <c r="E67" s="703">
        <v>7808</v>
      </c>
      <c r="F67" s="900">
        <f>D67+E67</f>
        <v>137340</v>
      </c>
      <c r="G67" s="220"/>
      <c r="H67" s="703"/>
      <c r="I67" s="900">
        <f>G67+H67</f>
        <v>0</v>
      </c>
      <c r="J67" s="263"/>
      <c r="K67" s="42"/>
      <c r="L67" s="176">
        <f>J67+K67</f>
        <v>0</v>
      </c>
      <c r="M67" s="220"/>
      <c r="N67" s="42"/>
      <c r="O67" s="90">
        <f>M67+N67</f>
        <v>0</v>
      </c>
      <c r="P67" s="290" t="s">
        <v>1103</v>
      </c>
      <c r="Q67" s="297"/>
    </row>
    <row r="68" spans="1:17" ht="24" x14ac:dyDescent="0.25">
      <c r="A68" s="75">
        <v>1220</v>
      </c>
      <c r="B68" s="43" t="s">
        <v>68</v>
      </c>
      <c r="C68" s="190">
        <f t="shared" si="3"/>
        <v>34648</v>
      </c>
      <c r="D68" s="132">
        <f t="shared" ref="D68:O68" si="16">SUM(D69:D73)</f>
        <v>34648</v>
      </c>
      <c r="E68" s="91">
        <f t="shared" si="16"/>
        <v>0</v>
      </c>
      <c r="F68" s="899">
        <f t="shared" si="16"/>
        <v>34648</v>
      </c>
      <c r="G68" s="231">
        <f t="shared" si="16"/>
        <v>0</v>
      </c>
      <c r="H68" s="91">
        <f t="shared" si="16"/>
        <v>0</v>
      </c>
      <c r="I68" s="899">
        <f t="shared" si="16"/>
        <v>0</v>
      </c>
      <c r="J68" s="132">
        <f t="shared" si="16"/>
        <v>0</v>
      </c>
      <c r="K68" s="76">
        <f t="shared" si="16"/>
        <v>0</v>
      </c>
      <c r="L68" s="95">
        <f t="shared" si="16"/>
        <v>0</v>
      </c>
      <c r="M68" s="231">
        <f t="shared" si="16"/>
        <v>0</v>
      </c>
      <c r="N68" s="76">
        <f t="shared" si="16"/>
        <v>0</v>
      </c>
      <c r="O68" s="91">
        <f t="shared" si="16"/>
        <v>0</v>
      </c>
      <c r="P68" s="291"/>
      <c r="Q68" s="297"/>
    </row>
    <row r="69" spans="1:17" ht="60" x14ac:dyDescent="0.25">
      <c r="A69" s="30">
        <v>1221</v>
      </c>
      <c r="B69" s="43" t="s">
        <v>69</v>
      </c>
      <c r="C69" s="190">
        <f t="shared" si="3"/>
        <v>24107</v>
      </c>
      <c r="D69" s="264">
        <v>24107</v>
      </c>
      <c r="E69" s="705"/>
      <c r="F69" s="899">
        <f>D69+E69</f>
        <v>24107</v>
      </c>
      <c r="G69" s="230"/>
      <c r="H69" s="705"/>
      <c r="I69" s="899">
        <f>G69+H69</f>
        <v>0</v>
      </c>
      <c r="J69" s="264"/>
      <c r="K69" s="45"/>
      <c r="L69" s="95">
        <f>J69+K69</f>
        <v>0</v>
      </c>
      <c r="M69" s="230"/>
      <c r="N69" s="45"/>
      <c r="O69" s="91">
        <f>M69+N69</f>
        <v>0</v>
      </c>
      <c r="P69" s="291"/>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x14ac:dyDescent="0.25">
      <c r="A72" s="30">
        <v>1227</v>
      </c>
      <c r="B72" s="43" t="s">
        <v>72</v>
      </c>
      <c r="C72" s="190">
        <f t="shared" si="3"/>
        <v>10114</v>
      </c>
      <c r="D72" s="264">
        <v>10114</v>
      </c>
      <c r="E72" s="705"/>
      <c r="F72" s="899">
        <f>D72+E72</f>
        <v>10114</v>
      </c>
      <c r="G72" s="230"/>
      <c r="H72" s="705"/>
      <c r="I72" s="899">
        <f>G72+H72</f>
        <v>0</v>
      </c>
      <c r="J72" s="264"/>
      <c r="K72" s="45"/>
      <c r="L72" s="95">
        <f>J72+K72</f>
        <v>0</v>
      </c>
      <c r="M72" s="230"/>
      <c r="N72" s="45"/>
      <c r="O72" s="91">
        <f>M72+N72</f>
        <v>0</v>
      </c>
      <c r="P72" s="291"/>
      <c r="Q72" s="297"/>
    </row>
    <row r="73" spans="1:17" ht="60" x14ac:dyDescent="0.25">
      <c r="A73" s="30">
        <v>1228</v>
      </c>
      <c r="B73" s="43" t="s">
        <v>73</v>
      </c>
      <c r="C73" s="190">
        <f t="shared" si="3"/>
        <v>427</v>
      </c>
      <c r="D73" s="264">
        <v>427</v>
      </c>
      <c r="E73" s="705"/>
      <c r="F73" s="899">
        <f>D73+E73</f>
        <v>427</v>
      </c>
      <c r="G73" s="230"/>
      <c r="H73" s="705"/>
      <c r="I73" s="899">
        <f>G73+H73</f>
        <v>0</v>
      </c>
      <c r="J73" s="264"/>
      <c r="K73" s="45"/>
      <c r="L73" s="95">
        <f>J73+K73</f>
        <v>0</v>
      </c>
      <c r="M73" s="230"/>
      <c r="N73" s="45"/>
      <c r="O73" s="91">
        <f>M73+N73</f>
        <v>0</v>
      </c>
      <c r="P73" s="291"/>
      <c r="Q73" s="297"/>
    </row>
    <row r="74" spans="1:17" x14ac:dyDescent="0.25">
      <c r="A74" s="70">
        <v>2000</v>
      </c>
      <c r="B74" s="70" t="s">
        <v>74</v>
      </c>
      <c r="C74" s="200">
        <f t="shared" si="3"/>
        <v>77394</v>
      </c>
      <c r="D74" s="137">
        <f t="shared" ref="D74:O74" si="17">SUM(D75,D82,D129,D163,D164,D171)</f>
        <v>77334</v>
      </c>
      <c r="E74" s="125">
        <f t="shared" si="17"/>
        <v>0</v>
      </c>
      <c r="F74" s="897">
        <f t="shared" si="17"/>
        <v>77334</v>
      </c>
      <c r="G74" s="227">
        <f t="shared" si="17"/>
        <v>0</v>
      </c>
      <c r="H74" s="125">
        <f t="shared" si="17"/>
        <v>0</v>
      </c>
      <c r="I74" s="897">
        <f t="shared" si="17"/>
        <v>0</v>
      </c>
      <c r="J74" s="137">
        <f t="shared" si="17"/>
        <v>60</v>
      </c>
      <c r="K74" s="71">
        <f t="shared" si="17"/>
        <v>0</v>
      </c>
      <c r="L74" s="172">
        <f t="shared" si="17"/>
        <v>60</v>
      </c>
      <c r="M74" s="227">
        <f t="shared" si="17"/>
        <v>0</v>
      </c>
      <c r="N74" s="71">
        <f t="shared" si="17"/>
        <v>0</v>
      </c>
      <c r="O74" s="125">
        <f t="shared" si="17"/>
        <v>0</v>
      </c>
      <c r="P74" s="313"/>
      <c r="Q74" s="297"/>
    </row>
    <row r="75" spans="1:17" ht="24" x14ac:dyDescent="0.25">
      <c r="A75" s="35">
        <v>2100</v>
      </c>
      <c r="B75" s="72" t="s">
        <v>75</v>
      </c>
      <c r="C75" s="188">
        <f t="shared" si="3"/>
        <v>892</v>
      </c>
      <c r="D75" s="130">
        <f t="shared" ref="D75:O75" si="18">SUM(D76,D79)</f>
        <v>892</v>
      </c>
      <c r="E75" s="123">
        <f t="shared" si="18"/>
        <v>0</v>
      </c>
      <c r="F75" s="898">
        <f t="shared" si="18"/>
        <v>892</v>
      </c>
      <c r="G75" s="228">
        <f t="shared" si="18"/>
        <v>0</v>
      </c>
      <c r="H75" s="123">
        <f t="shared" si="18"/>
        <v>0</v>
      </c>
      <c r="I75" s="898">
        <f t="shared" si="18"/>
        <v>0</v>
      </c>
      <c r="J75" s="130">
        <f t="shared" si="18"/>
        <v>0</v>
      </c>
      <c r="K75" s="38">
        <f t="shared" si="18"/>
        <v>0</v>
      </c>
      <c r="L75" s="175">
        <f t="shared" si="18"/>
        <v>0</v>
      </c>
      <c r="M75" s="228">
        <f t="shared" si="18"/>
        <v>0</v>
      </c>
      <c r="N75" s="38">
        <f t="shared" si="18"/>
        <v>0</v>
      </c>
      <c r="O75" s="123">
        <f t="shared" si="18"/>
        <v>0</v>
      </c>
      <c r="P75" s="293"/>
      <c r="Q75" s="297"/>
    </row>
    <row r="76" spans="1:17"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hidden="1" x14ac:dyDescent="0.25">
      <c r="A78" s="30">
        <v>2112</v>
      </c>
      <c r="B78" s="43" t="s">
        <v>78</v>
      </c>
      <c r="C78" s="190">
        <f t="shared" si="3"/>
        <v>0</v>
      </c>
      <c r="D78" s="264"/>
      <c r="E78" s="45"/>
      <c r="F78" s="95">
        <f>D78+E78</f>
        <v>0</v>
      </c>
      <c r="G78" s="230"/>
      <c r="H78" s="45"/>
      <c r="I78" s="91">
        <f>G78+H78</f>
        <v>0</v>
      </c>
      <c r="J78" s="264"/>
      <c r="K78" s="45"/>
      <c r="L78" s="95">
        <f>J78+K78</f>
        <v>0</v>
      </c>
      <c r="M78" s="230"/>
      <c r="N78" s="45"/>
      <c r="O78" s="91">
        <f>M78+N78</f>
        <v>0</v>
      </c>
      <c r="P78" s="291"/>
      <c r="Q78" s="297"/>
    </row>
    <row r="79" spans="1:17" ht="24" x14ac:dyDescent="0.25">
      <c r="A79" s="75">
        <v>2120</v>
      </c>
      <c r="B79" s="43" t="s">
        <v>79</v>
      </c>
      <c r="C79" s="190">
        <f t="shared" si="3"/>
        <v>892</v>
      </c>
      <c r="D79" s="132">
        <f t="shared" ref="D79:O79" si="20">SUM(D80:D81)</f>
        <v>892</v>
      </c>
      <c r="E79" s="91">
        <f t="shared" si="20"/>
        <v>0</v>
      </c>
      <c r="F79" s="899">
        <f t="shared" si="20"/>
        <v>892</v>
      </c>
      <c r="G79" s="231">
        <f t="shared" si="20"/>
        <v>0</v>
      </c>
      <c r="H79" s="91">
        <f t="shared" si="20"/>
        <v>0</v>
      </c>
      <c r="I79" s="899">
        <f t="shared" si="20"/>
        <v>0</v>
      </c>
      <c r="J79" s="132">
        <f t="shared" si="20"/>
        <v>0</v>
      </c>
      <c r="K79" s="76">
        <f t="shared" si="20"/>
        <v>0</v>
      </c>
      <c r="L79" s="95">
        <f t="shared" si="20"/>
        <v>0</v>
      </c>
      <c r="M79" s="231">
        <f t="shared" si="20"/>
        <v>0</v>
      </c>
      <c r="N79" s="76">
        <f t="shared" si="20"/>
        <v>0</v>
      </c>
      <c r="O79" s="91">
        <f t="shared" si="20"/>
        <v>0</v>
      </c>
      <c r="P79" s="291"/>
      <c r="Q79" s="297"/>
    </row>
    <row r="80" spans="1:17" x14ac:dyDescent="0.25">
      <c r="A80" s="30">
        <v>2121</v>
      </c>
      <c r="B80" s="43" t="s">
        <v>77</v>
      </c>
      <c r="C80" s="190">
        <f t="shared" si="3"/>
        <v>145</v>
      </c>
      <c r="D80" s="264">
        <v>145</v>
      </c>
      <c r="E80" s="705"/>
      <c r="F80" s="899">
        <f>D80+E80</f>
        <v>145</v>
      </c>
      <c r="G80" s="230"/>
      <c r="H80" s="705"/>
      <c r="I80" s="899">
        <f>G80+H80</f>
        <v>0</v>
      </c>
      <c r="J80" s="264"/>
      <c r="K80" s="45"/>
      <c r="L80" s="95">
        <f>J80+K80</f>
        <v>0</v>
      </c>
      <c r="M80" s="230"/>
      <c r="N80" s="45"/>
      <c r="O80" s="91">
        <f>M80+N80</f>
        <v>0</v>
      </c>
      <c r="P80" s="291"/>
      <c r="Q80" s="297"/>
    </row>
    <row r="81" spans="1:17" ht="24" x14ac:dyDescent="0.25">
      <c r="A81" s="30">
        <v>2122</v>
      </c>
      <c r="B81" s="43" t="s">
        <v>78</v>
      </c>
      <c r="C81" s="190">
        <f t="shared" si="3"/>
        <v>747</v>
      </c>
      <c r="D81" s="264">
        <v>747</v>
      </c>
      <c r="E81" s="705"/>
      <c r="F81" s="899">
        <f>D81+E81</f>
        <v>747</v>
      </c>
      <c r="G81" s="230"/>
      <c r="H81" s="705"/>
      <c r="I81" s="899">
        <f>G81+H81</f>
        <v>0</v>
      </c>
      <c r="J81" s="264"/>
      <c r="K81" s="45"/>
      <c r="L81" s="95">
        <f>J81+K81</f>
        <v>0</v>
      </c>
      <c r="M81" s="230"/>
      <c r="N81" s="45"/>
      <c r="O81" s="91">
        <f>M81+N81</f>
        <v>0</v>
      </c>
      <c r="P81" s="291"/>
      <c r="Q81" s="297"/>
    </row>
    <row r="82" spans="1:17" x14ac:dyDescent="0.25">
      <c r="A82" s="35">
        <v>2200</v>
      </c>
      <c r="B82" s="72" t="s">
        <v>80</v>
      </c>
      <c r="C82" s="188">
        <f t="shared" si="3"/>
        <v>51886</v>
      </c>
      <c r="D82" s="130">
        <f t="shared" ref="D82:O82" si="21">SUM(D83,D88,D94,D102,D111,D115,D121,D127)</f>
        <v>51826</v>
      </c>
      <c r="E82" s="123">
        <f t="shared" si="21"/>
        <v>0</v>
      </c>
      <c r="F82" s="898">
        <f t="shared" si="21"/>
        <v>51826</v>
      </c>
      <c r="G82" s="228">
        <f t="shared" si="21"/>
        <v>0</v>
      </c>
      <c r="H82" s="123">
        <f t="shared" si="21"/>
        <v>0</v>
      </c>
      <c r="I82" s="898">
        <f t="shared" si="21"/>
        <v>0</v>
      </c>
      <c r="J82" s="130">
        <f t="shared" si="21"/>
        <v>60</v>
      </c>
      <c r="K82" s="38">
        <f t="shared" si="21"/>
        <v>0</v>
      </c>
      <c r="L82" s="175">
        <f t="shared" si="21"/>
        <v>60</v>
      </c>
      <c r="M82" s="228">
        <f t="shared" si="21"/>
        <v>0</v>
      </c>
      <c r="N82" s="38">
        <f t="shared" si="21"/>
        <v>0</v>
      </c>
      <c r="O82" s="123">
        <f t="shared" si="21"/>
        <v>0</v>
      </c>
      <c r="P82" s="315"/>
      <c r="Q82" s="297"/>
    </row>
    <row r="83" spans="1:17" ht="24" x14ac:dyDescent="0.25">
      <c r="A83" s="73">
        <v>2210</v>
      </c>
      <c r="B83" s="58" t="s">
        <v>81</v>
      </c>
      <c r="C83" s="195">
        <f t="shared" si="3"/>
        <v>21158</v>
      </c>
      <c r="D83" s="86">
        <f t="shared" ref="D83:O83" si="22">SUM(D84:D87)</f>
        <v>21098</v>
      </c>
      <c r="E83" s="154">
        <f t="shared" si="22"/>
        <v>0</v>
      </c>
      <c r="F83" s="907">
        <f t="shared" si="22"/>
        <v>21098</v>
      </c>
      <c r="G83" s="229">
        <f t="shared" si="22"/>
        <v>0</v>
      </c>
      <c r="H83" s="154">
        <f t="shared" si="22"/>
        <v>0</v>
      </c>
      <c r="I83" s="907">
        <f t="shared" si="22"/>
        <v>0</v>
      </c>
      <c r="J83" s="86">
        <f t="shared" si="22"/>
        <v>60</v>
      </c>
      <c r="K83" s="74">
        <f t="shared" si="22"/>
        <v>0</v>
      </c>
      <c r="L83" s="174">
        <f t="shared" si="22"/>
        <v>60</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x14ac:dyDescent="0.25">
      <c r="A85" s="30">
        <v>2212</v>
      </c>
      <c r="B85" s="43" t="s">
        <v>83</v>
      </c>
      <c r="C85" s="190">
        <f t="shared" si="3"/>
        <v>6805</v>
      </c>
      <c r="D85" s="264">
        <v>6805</v>
      </c>
      <c r="E85" s="705"/>
      <c r="F85" s="899">
        <f>D85+E85</f>
        <v>6805</v>
      </c>
      <c r="G85" s="230"/>
      <c r="H85" s="705"/>
      <c r="I85" s="899">
        <f>G85+H85</f>
        <v>0</v>
      </c>
      <c r="J85" s="264"/>
      <c r="K85" s="45"/>
      <c r="L85" s="95">
        <f>J85+K85</f>
        <v>0</v>
      </c>
      <c r="M85" s="230"/>
      <c r="N85" s="45"/>
      <c r="O85" s="91">
        <f>M85+N85</f>
        <v>0</v>
      </c>
      <c r="P85" s="291"/>
      <c r="Q85" s="297"/>
    </row>
    <row r="86" spans="1:17" ht="24" x14ac:dyDescent="0.25">
      <c r="A86" s="30">
        <v>2214</v>
      </c>
      <c r="B86" s="43" t="s">
        <v>84</v>
      </c>
      <c r="C86" s="190">
        <f t="shared" si="3"/>
        <v>688</v>
      </c>
      <c r="D86" s="264">
        <v>628</v>
      </c>
      <c r="E86" s="705"/>
      <c r="F86" s="899">
        <f>D86+E86</f>
        <v>628</v>
      </c>
      <c r="G86" s="230"/>
      <c r="H86" s="705"/>
      <c r="I86" s="899">
        <f>G86+H86</f>
        <v>0</v>
      </c>
      <c r="J86" s="264">
        <v>60</v>
      </c>
      <c r="K86" s="45"/>
      <c r="L86" s="95">
        <f>J86+K86</f>
        <v>60</v>
      </c>
      <c r="M86" s="230"/>
      <c r="N86" s="45"/>
      <c r="O86" s="91">
        <f>M86+N86</f>
        <v>0</v>
      </c>
      <c r="P86" s="333"/>
      <c r="Q86" s="297"/>
    </row>
    <row r="87" spans="1:17" x14ac:dyDescent="0.25">
      <c r="A87" s="30">
        <v>2219</v>
      </c>
      <c r="B87" s="43" t="s">
        <v>85</v>
      </c>
      <c r="C87" s="190">
        <f t="shared" si="3"/>
        <v>13665</v>
      </c>
      <c r="D87" s="264">
        <v>13665</v>
      </c>
      <c r="E87" s="705"/>
      <c r="F87" s="899">
        <f>D87+E87</f>
        <v>13665</v>
      </c>
      <c r="G87" s="230"/>
      <c r="H87" s="705"/>
      <c r="I87" s="899">
        <f>G87+H87</f>
        <v>0</v>
      </c>
      <c r="J87" s="264"/>
      <c r="K87" s="45"/>
      <c r="L87" s="95">
        <f>J87+K87</f>
        <v>0</v>
      </c>
      <c r="M87" s="230"/>
      <c r="N87" s="45"/>
      <c r="O87" s="91">
        <f>M87+N87</f>
        <v>0</v>
      </c>
      <c r="P87" s="291"/>
      <c r="Q87" s="297"/>
    </row>
    <row r="88" spans="1:17" ht="24" x14ac:dyDescent="0.25">
      <c r="A88" s="75">
        <v>2220</v>
      </c>
      <c r="B88" s="43" t="s">
        <v>86</v>
      </c>
      <c r="C88" s="190">
        <f t="shared" si="3"/>
        <v>8679</v>
      </c>
      <c r="D88" s="132">
        <f t="shared" ref="D88:O88" si="23">SUM(D89:D93)</f>
        <v>8679</v>
      </c>
      <c r="E88" s="91">
        <f t="shared" si="23"/>
        <v>0</v>
      </c>
      <c r="F88" s="899">
        <f t="shared" si="23"/>
        <v>8679</v>
      </c>
      <c r="G88" s="231">
        <f t="shared" si="23"/>
        <v>0</v>
      </c>
      <c r="H88" s="91">
        <f t="shared" si="23"/>
        <v>0</v>
      </c>
      <c r="I88" s="899">
        <f t="shared" si="23"/>
        <v>0</v>
      </c>
      <c r="J88" s="132">
        <f t="shared" si="23"/>
        <v>0</v>
      </c>
      <c r="K88" s="76">
        <f t="shared" si="23"/>
        <v>0</v>
      </c>
      <c r="L88" s="95">
        <f t="shared" si="23"/>
        <v>0</v>
      </c>
      <c r="M88" s="231">
        <f t="shared" si="23"/>
        <v>0</v>
      </c>
      <c r="N88" s="76">
        <f t="shared" si="23"/>
        <v>0</v>
      </c>
      <c r="O88" s="91">
        <f t="shared" si="23"/>
        <v>0</v>
      </c>
      <c r="P88" s="291"/>
      <c r="Q88" s="297"/>
    </row>
    <row r="89" spans="1:17" ht="24" x14ac:dyDescent="0.25">
      <c r="A89" s="30">
        <v>2221</v>
      </c>
      <c r="B89" s="43" t="s">
        <v>305</v>
      </c>
      <c r="C89" s="190">
        <f t="shared" si="3"/>
        <v>1592</v>
      </c>
      <c r="D89" s="264">
        <v>1592</v>
      </c>
      <c r="E89" s="705"/>
      <c r="F89" s="899">
        <f>D89+E89</f>
        <v>1592</v>
      </c>
      <c r="G89" s="230"/>
      <c r="H89" s="705"/>
      <c r="I89" s="899">
        <f>G89+H89</f>
        <v>0</v>
      </c>
      <c r="J89" s="264"/>
      <c r="K89" s="45"/>
      <c r="L89" s="95">
        <f>J89+K89</f>
        <v>0</v>
      </c>
      <c r="M89" s="230"/>
      <c r="N89" s="45"/>
      <c r="O89" s="91">
        <f>M89+N89</f>
        <v>0</v>
      </c>
      <c r="P89" s="291"/>
      <c r="Q89" s="297"/>
    </row>
    <row r="90" spans="1:17" x14ac:dyDescent="0.25">
      <c r="A90" s="30">
        <v>2222</v>
      </c>
      <c r="B90" s="43" t="s">
        <v>87</v>
      </c>
      <c r="C90" s="190">
        <f t="shared" si="3"/>
        <v>260</v>
      </c>
      <c r="D90" s="264">
        <v>260</v>
      </c>
      <c r="E90" s="705"/>
      <c r="F90" s="899">
        <f>D90+E90</f>
        <v>260</v>
      </c>
      <c r="G90" s="230"/>
      <c r="H90" s="705"/>
      <c r="I90" s="899">
        <f>G90+H90</f>
        <v>0</v>
      </c>
      <c r="J90" s="264"/>
      <c r="K90" s="45"/>
      <c r="L90" s="95">
        <f>J90+K90</f>
        <v>0</v>
      </c>
      <c r="M90" s="230"/>
      <c r="N90" s="45"/>
      <c r="O90" s="91">
        <f>M90+N90</f>
        <v>0</v>
      </c>
      <c r="P90" s="291"/>
      <c r="Q90" s="297"/>
    </row>
    <row r="91" spans="1:17" x14ac:dyDescent="0.25">
      <c r="A91" s="30">
        <v>2223</v>
      </c>
      <c r="B91" s="43" t="s">
        <v>88</v>
      </c>
      <c r="C91" s="190">
        <f t="shared" si="3"/>
        <v>6194</v>
      </c>
      <c r="D91" s="264">
        <v>6194</v>
      </c>
      <c r="E91" s="705"/>
      <c r="F91" s="899">
        <f>D91+E91</f>
        <v>6194</v>
      </c>
      <c r="G91" s="230"/>
      <c r="H91" s="705"/>
      <c r="I91" s="899">
        <f>G91+H91</f>
        <v>0</v>
      </c>
      <c r="J91" s="264"/>
      <c r="K91" s="45"/>
      <c r="L91" s="95">
        <f>J91+K91</f>
        <v>0</v>
      </c>
      <c r="M91" s="230"/>
      <c r="N91" s="45"/>
      <c r="O91" s="91">
        <f>M91+N91</f>
        <v>0</v>
      </c>
      <c r="P91" s="291"/>
      <c r="Q91" s="297"/>
    </row>
    <row r="92" spans="1:17" ht="48" x14ac:dyDescent="0.25">
      <c r="A92" s="30">
        <v>2224</v>
      </c>
      <c r="B92" s="43" t="s">
        <v>89</v>
      </c>
      <c r="C92" s="190">
        <f t="shared" si="3"/>
        <v>633</v>
      </c>
      <c r="D92" s="264">
        <v>633</v>
      </c>
      <c r="E92" s="705"/>
      <c r="F92" s="899">
        <f>D92+E92</f>
        <v>633</v>
      </c>
      <c r="G92" s="230"/>
      <c r="H92" s="705"/>
      <c r="I92" s="899">
        <f>G92+H92</f>
        <v>0</v>
      </c>
      <c r="J92" s="264"/>
      <c r="K92" s="45"/>
      <c r="L92" s="95">
        <f>J92+K92</f>
        <v>0</v>
      </c>
      <c r="M92" s="230"/>
      <c r="N92" s="45"/>
      <c r="O92" s="91">
        <f>M92+N92</f>
        <v>0</v>
      </c>
      <c r="P92" s="291"/>
      <c r="Q92" s="297"/>
    </row>
    <row r="93" spans="1:17"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36" x14ac:dyDescent="0.25">
      <c r="A94" s="75">
        <v>2230</v>
      </c>
      <c r="B94" s="43" t="s">
        <v>91</v>
      </c>
      <c r="C94" s="190">
        <f t="shared" si="3"/>
        <v>3734</v>
      </c>
      <c r="D94" s="132">
        <f t="shared" ref="D94:O94" si="24">SUM(D95:D101)</f>
        <v>3734</v>
      </c>
      <c r="E94" s="91">
        <f t="shared" si="24"/>
        <v>0</v>
      </c>
      <c r="F94" s="899">
        <f t="shared" si="24"/>
        <v>3734</v>
      </c>
      <c r="G94" s="231">
        <f t="shared" si="24"/>
        <v>0</v>
      </c>
      <c r="H94" s="91">
        <f t="shared" si="24"/>
        <v>0</v>
      </c>
      <c r="I94" s="899">
        <f t="shared" si="24"/>
        <v>0</v>
      </c>
      <c r="J94" s="132">
        <f t="shared" si="24"/>
        <v>0</v>
      </c>
      <c r="K94" s="76">
        <f t="shared" si="24"/>
        <v>0</v>
      </c>
      <c r="L94" s="95">
        <f t="shared" si="24"/>
        <v>0</v>
      </c>
      <c r="M94" s="231">
        <f t="shared" si="24"/>
        <v>0</v>
      </c>
      <c r="N94" s="76">
        <f t="shared" si="24"/>
        <v>0</v>
      </c>
      <c r="O94" s="91">
        <f t="shared" si="24"/>
        <v>0</v>
      </c>
      <c r="P94" s="291"/>
      <c r="Q94" s="297"/>
    </row>
    <row r="95" spans="1:17" ht="24" hidden="1" x14ac:dyDescent="0.25">
      <c r="A95" s="30">
        <v>2231</v>
      </c>
      <c r="B95" s="43" t="s">
        <v>92</v>
      </c>
      <c r="C95" s="190">
        <f t="shared" si="3"/>
        <v>0</v>
      </c>
      <c r="D95" s="264"/>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36"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291"/>
      <c r="Q98" s="297"/>
    </row>
    <row r="99" spans="1:17" ht="24" x14ac:dyDescent="0.25">
      <c r="A99" s="30">
        <v>2235</v>
      </c>
      <c r="B99" s="43" t="s">
        <v>96</v>
      </c>
      <c r="C99" s="190">
        <f t="shared" si="3"/>
        <v>157</v>
      </c>
      <c r="D99" s="264">
        <v>157</v>
      </c>
      <c r="E99" s="705"/>
      <c r="F99" s="899">
        <f t="shared" si="25"/>
        <v>157</v>
      </c>
      <c r="G99" s="230"/>
      <c r="H99" s="705"/>
      <c r="I99" s="899">
        <f t="shared" si="26"/>
        <v>0</v>
      </c>
      <c r="J99" s="264"/>
      <c r="K99" s="45"/>
      <c r="L99" s="95">
        <f t="shared" si="27"/>
        <v>0</v>
      </c>
      <c r="M99" s="230"/>
      <c r="N99" s="45"/>
      <c r="O99" s="91">
        <f t="shared" si="28"/>
        <v>0</v>
      </c>
      <c r="P99" s="291"/>
      <c r="Q99" s="297"/>
    </row>
    <row r="100" spans="1:17" x14ac:dyDescent="0.25">
      <c r="A100" s="30">
        <v>2236</v>
      </c>
      <c r="B100" s="43" t="s">
        <v>97</v>
      </c>
      <c r="C100" s="190">
        <f t="shared" si="3"/>
        <v>29</v>
      </c>
      <c r="D100" s="264">
        <v>29</v>
      </c>
      <c r="E100" s="705"/>
      <c r="F100" s="899">
        <f t="shared" si="25"/>
        <v>29</v>
      </c>
      <c r="G100" s="230"/>
      <c r="H100" s="705"/>
      <c r="I100" s="899">
        <f t="shared" si="26"/>
        <v>0</v>
      </c>
      <c r="J100" s="264"/>
      <c r="K100" s="45"/>
      <c r="L100" s="95">
        <f t="shared" si="27"/>
        <v>0</v>
      </c>
      <c r="M100" s="230"/>
      <c r="N100" s="45"/>
      <c r="O100" s="91">
        <f t="shared" si="28"/>
        <v>0</v>
      </c>
      <c r="P100" s="291"/>
      <c r="Q100" s="297"/>
    </row>
    <row r="101" spans="1:17" ht="24" x14ac:dyDescent="0.25">
      <c r="A101" s="30">
        <v>2239</v>
      </c>
      <c r="B101" s="43" t="s">
        <v>98</v>
      </c>
      <c r="C101" s="190">
        <f t="shared" si="3"/>
        <v>3548</v>
      </c>
      <c r="D101" s="264">
        <v>3548</v>
      </c>
      <c r="E101" s="705"/>
      <c r="F101" s="899">
        <f t="shared" si="25"/>
        <v>3548</v>
      </c>
      <c r="G101" s="230"/>
      <c r="H101" s="705"/>
      <c r="I101" s="899">
        <f t="shared" si="26"/>
        <v>0</v>
      </c>
      <c r="J101" s="264"/>
      <c r="K101" s="45"/>
      <c r="L101" s="95">
        <f t="shared" si="27"/>
        <v>0</v>
      </c>
      <c r="M101" s="230"/>
      <c r="N101" s="45"/>
      <c r="O101" s="91">
        <f t="shared" si="28"/>
        <v>0</v>
      </c>
      <c r="P101" s="291"/>
      <c r="Q101" s="297"/>
    </row>
    <row r="102" spans="1:17" ht="36" x14ac:dyDescent="0.25">
      <c r="A102" s="75">
        <v>2240</v>
      </c>
      <c r="B102" s="43" t="s">
        <v>99</v>
      </c>
      <c r="C102" s="190">
        <f t="shared" si="3"/>
        <v>9534</v>
      </c>
      <c r="D102" s="132">
        <f t="shared" ref="D102:O102" si="29">SUM(D103:D110)</f>
        <v>9534</v>
      </c>
      <c r="E102" s="91">
        <f t="shared" si="29"/>
        <v>0</v>
      </c>
      <c r="F102" s="899">
        <f t="shared" si="29"/>
        <v>9534</v>
      </c>
      <c r="G102" s="231">
        <f t="shared" si="29"/>
        <v>0</v>
      </c>
      <c r="H102" s="91">
        <f t="shared" si="29"/>
        <v>0</v>
      </c>
      <c r="I102" s="899">
        <f t="shared" si="29"/>
        <v>0</v>
      </c>
      <c r="J102" s="132">
        <f t="shared" si="29"/>
        <v>0</v>
      </c>
      <c r="K102" s="76">
        <f t="shared" si="29"/>
        <v>0</v>
      </c>
      <c r="L102" s="95">
        <f t="shared" si="29"/>
        <v>0</v>
      </c>
      <c r="M102" s="231">
        <f t="shared" si="29"/>
        <v>0</v>
      </c>
      <c r="N102" s="76">
        <f t="shared" si="29"/>
        <v>0</v>
      </c>
      <c r="O102" s="91">
        <f t="shared" si="29"/>
        <v>0</v>
      </c>
      <c r="P102" s="291"/>
      <c r="Q102" s="297"/>
    </row>
    <row r="103" spans="1:17" hidden="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row>
    <row r="104" spans="1:17" ht="24" x14ac:dyDescent="0.25">
      <c r="A104" s="30">
        <v>2242</v>
      </c>
      <c r="B104" s="43" t="s">
        <v>101</v>
      </c>
      <c r="C104" s="190">
        <f t="shared" si="3"/>
        <v>2469</v>
      </c>
      <c r="D104" s="264">
        <v>2469</v>
      </c>
      <c r="E104" s="705"/>
      <c r="F104" s="899">
        <f t="shared" si="30"/>
        <v>2469</v>
      </c>
      <c r="G104" s="230"/>
      <c r="H104" s="705"/>
      <c r="I104" s="899">
        <f t="shared" si="31"/>
        <v>0</v>
      </c>
      <c r="J104" s="264"/>
      <c r="K104" s="45"/>
      <c r="L104" s="95">
        <f t="shared" si="32"/>
        <v>0</v>
      </c>
      <c r="M104" s="230"/>
      <c r="N104" s="45"/>
      <c r="O104" s="91">
        <f t="shared" si="33"/>
        <v>0</v>
      </c>
      <c r="P104" s="291"/>
      <c r="Q104" s="297"/>
    </row>
    <row r="105" spans="1:17" ht="24" x14ac:dyDescent="0.25">
      <c r="A105" s="30">
        <v>2243</v>
      </c>
      <c r="B105" s="43" t="s">
        <v>102</v>
      </c>
      <c r="C105" s="190">
        <f t="shared" si="3"/>
        <v>1073</v>
      </c>
      <c r="D105" s="264">
        <v>1073</v>
      </c>
      <c r="E105" s="705"/>
      <c r="F105" s="899">
        <f t="shared" si="30"/>
        <v>1073</v>
      </c>
      <c r="G105" s="230"/>
      <c r="H105" s="705"/>
      <c r="I105" s="899">
        <f t="shared" si="31"/>
        <v>0</v>
      </c>
      <c r="J105" s="264"/>
      <c r="K105" s="45"/>
      <c r="L105" s="95">
        <f t="shared" si="32"/>
        <v>0</v>
      </c>
      <c r="M105" s="230"/>
      <c r="N105" s="45"/>
      <c r="O105" s="91">
        <f t="shared" si="33"/>
        <v>0</v>
      </c>
      <c r="P105" s="291"/>
      <c r="Q105" s="297"/>
    </row>
    <row r="106" spans="1:17" x14ac:dyDescent="0.25">
      <c r="A106" s="30">
        <v>2244</v>
      </c>
      <c r="B106" s="43" t="s">
        <v>103</v>
      </c>
      <c r="C106" s="190">
        <f t="shared" si="3"/>
        <v>5485</v>
      </c>
      <c r="D106" s="264">
        <v>5485</v>
      </c>
      <c r="E106" s="705"/>
      <c r="F106" s="899">
        <f t="shared" si="30"/>
        <v>5485</v>
      </c>
      <c r="G106" s="230"/>
      <c r="H106" s="705"/>
      <c r="I106" s="899">
        <f t="shared" si="31"/>
        <v>0</v>
      </c>
      <c r="J106" s="264"/>
      <c r="K106" s="45"/>
      <c r="L106" s="95">
        <f t="shared" si="32"/>
        <v>0</v>
      </c>
      <c r="M106" s="230"/>
      <c r="N106" s="45"/>
      <c r="O106" s="91">
        <f t="shared" si="33"/>
        <v>0</v>
      </c>
      <c r="P106" s="291"/>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x14ac:dyDescent="0.25">
      <c r="A108" s="30">
        <v>2247</v>
      </c>
      <c r="B108" s="43" t="s">
        <v>105</v>
      </c>
      <c r="C108" s="190">
        <f t="shared" si="3"/>
        <v>507</v>
      </c>
      <c r="D108" s="264">
        <v>507</v>
      </c>
      <c r="E108" s="705"/>
      <c r="F108" s="899">
        <f t="shared" si="30"/>
        <v>507</v>
      </c>
      <c r="G108" s="230"/>
      <c r="H108" s="705"/>
      <c r="I108" s="899">
        <f t="shared" si="31"/>
        <v>0</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row>
    <row r="110" spans="1:17" ht="24" hidden="1" x14ac:dyDescent="0.25">
      <c r="A110" s="30">
        <v>2249</v>
      </c>
      <c r="B110" s="43" t="s">
        <v>107</v>
      </c>
      <c r="C110" s="190">
        <f t="shared" si="3"/>
        <v>0</v>
      </c>
      <c r="D110" s="264"/>
      <c r="E110" s="45"/>
      <c r="F110" s="95">
        <f t="shared" si="30"/>
        <v>0</v>
      </c>
      <c r="G110" s="230"/>
      <c r="H110" s="45"/>
      <c r="I110" s="91">
        <f t="shared" si="31"/>
        <v>0</v>
      </c>
      <c r="J110" s="264"/>
      <c r="K110" s="45"/>
      <c r="L110" s="95">
        <f t="shared" si="32"/>
        <v>0</v>
      </c>
      <c r="M110" s="230"/>
      <c r="N110" s="45"/>
      <c r="O110" s="91">
        <f t="shared" si="33"/>
        <v>0</v>
      </c>
      <c r="P110" s="291"/>
      <c r="Q110" s="297"/>
    </row>
    <row r="111" spans="1:17" x14ac:dyDescent="0.25">
      <c r="A111" s="75">
        <v>2250</v>
      </c>
      <c r="B111" s="43" t="s">
        <v>108</v>
      </c>
      <c r="C111" s="190">
        <f t="shared" si="3"/>
        <v>285</v>
      </c>
      <c r="D111" s="132">
        <f t="shared" ref="D111:O111" si="34">SUM(D112:D114)</f>
        <v>285</v>
      </c>
      <c r="E111" s="91">
        <f t="shared" si="34"/>
        <v>0</v>
      </c>
      <c r="F111" s="899">
        <f t="shared" si="34"/>
        <v>285</v>
      </c>
      <c r="G111" s="231">
        <f t="shared" si="34"/>
        <v>0</v>
      </c>
      <c r="H111" s="91">
        <f t="shared" si="34"/>
        <v>0</v>
      </c>
      <c r="I111" s="899">
        <f t="shared" si="34"/>
        <v>0</v>
      </c>
      <c r="J111" s="132">
        <f t="shared" si="34"/>
        <v>0</v>
      </c>
      <c r="K111" s="76">
        <f t="shared" si="34"/>
        <v>0</v>
      </c>
      <c r="L111" s="95">
        <f t="shared" si="34"/>
        <v>0</v>
      </c>
      <c r="M111" s="231">
        <f t="shared" si="34"/>
        <v>0</v>
      </c>
      <c r="N111" s="76">
        <f t="shared" si="34"/>
        <v>0</v>
      </c>
      <c r="O111" s="91">
        <f t="shared" si="34"/>
        <v>0</v>
      </c>
      <c r="P111" s="291"/>
      <c r="Q111" s="297"/>
    </row>
    <row r="112" spans="1:17" hidden="1" x14ac:dyDescent="0.25">
      <c r="A112" s="30">
        <v>2251</v>
      </c>
      <c r="B112" s="43" t="s">
        <v>109</v>
      </c>
      <c r="C112" s="190">
        <f t="shared" si="3"/>
        <v>0</v>
      </c>
      <c r="D112" s="264"/>
      <c r="E112" s="45"/>
      <c r="F112" s="95">
        <f>D112+E112</f>
        <v>0</v>
      </c>
      <c r="G112" s="230"/>
      <c r="H112" s="45"/>
      <c r="I112" s="91">
        <f>G112+H112</f>
        <v>0</v>
      </c>
      <c r="J112" s="264"/>
      <c r="K112" s="45"/>
      <c r="L112" s="95">
        <f>J112+K112</f>
        <v>0</v>
      </c>
      <c r="M112" s="230"/>
      <c r="N112" s="45"/>
      <c r="O112" s="91">
        <f>M112+N112</f>
        <v>0</v>
      </c>
      <c r="P112" s="291"/>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t="24" x14ac:dyDescent="0.25">
      <c r="A114" s="30">
        <v>2259</v>
      </c>
      <c r="B114" s="43" t="s">
        <v>111</v>
      </c>
      <c r="C114" s="190">
        <f t="shared" si="35"/>
        <v>285</v>
      </c>
      <c r="D114" s="264">
        <v>285</v>
      </c>
      <c r="E114" s="705"/>
      <c r="F114" s="899">
        <f>D114+E114</f>
        <v>285</v>
      </c>
      <c r="G114" s="230"/>
      <c r="H114" s="705"/>
      <c r="I114" s="899">
        <f>G114+H114</f>
        <v>0</v>
      </c>
      <c r="J114" s="264"/>
      <c r="K114" s="45"/>
      <c r="L114" s="95">
        <f>J114+K114</f>
        <v>0</v>
      </c>
      <c r="M114" s="230"/>
      <c r="N114" s="45"/>
      <c r="O114" s="91">
        <f>M114+N114</f>
        <v>0</v>
      </c>
      <c r="P114" s="291"/>
      <c r="Q114" s="297"/>
    </row>
    <row r="115" spans="1:17" x14ac:dyDescent="0.25">
      <c r="A115" s="75">
        <v>2260</v>
      </c>
      <c r="B115" s="43" t="s">
        <v>112</v>
      </c>
      <c r="C115" s="190">
        <f t="shared" si="35"/>
        <v>8054</v>
      </c>
      <c r="D115" s="132">
        <f t="shared" ref="D115:O115" si="36">SUM(D116:D120)</f>
        <v>8054</v>
      </c>
      <c r="E115" s="91">
        <f t="shared" si="36"/>
        <v>0</v>
      </c>
      <c r="F115" s="899">
        <f t="shared" si="36"/>
        <v>8054</v>
      </c>
      <c r="G115" s="231">
        <f t="shared" si="36"/>
        <v>0</v>
      </c>
      <c r="H115" s="91">
        <f t="shared" si="36"/>
        <v>0</v>
      </c>
      <c r="I115" s="899">
        <f t="shared" si="36"/>
        <v>0</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c r="E117" s="45"/>
      <c r="F117" s="95">
        <f>D117+E117</f>
        <v>0</v>
      </c>
      <c r="G117" s="230"/>
      <c r="H117" s="45"/>
      <c r="I117" s="91">
        <f>G117+H117</f>
        <v>0</v>
      </c>
      <c r="J117" s="264"/>
      <c r="K117" s="45"/>
      <c r="L117" s="95">
        <f>J117+K117</f>
        <v>0</v>
      </c>
      <c r="M117" s="230"/>
      <c r="N117" s="45"/>
      <c r="O117" s="91">
        <f>M117+N117</f>
        <v>0</v>
      </c>
      <c r="P117" s="291"/>
      <c r="Q117" s="297"/>
    </row>
    <row r="118" spans="1:17" x14ac:dyDescent="0.25">
      <c r="A118" s="30">
        <v>2263</v>
      </c>
      <c r="B118" s="43" t="s">
        <v>115</v>
      </c>
      <c r="C118" s="190">
        <f t="shared" si="35"/>
        <v>7757</v>
      </c>
      <c r="D118" s="264">
        <v>7757</v>
      </c>
      <c r="E118" s="705"/>
      <c r="F118" s="899">
        <f>D118+E118</f>
        <v>7757</v>
      </c>
      <c r="G118" s="230"/>
      <c r="H118" s="705"/>
      <c r="I118" s="899">
        <f>G118+H118</f>
        <v>0</v>
      </c>
      <c r="J118" s="264"/>
      <c r="K118" s="45"/>
      <c r="L118" s="95">
        <f>J118+K118</f>
        <v>0</v>
      </c>
      <c r="M118" s="230"/>
      <c r="N118" s="45"/>
      <c r="O118" s="91">
        <f>M118+N118</f>
        <v>0</v>
      </c>
      <c r="P118" s="291"/>
      <c r="Q118" s="297"/>
    </row>
    <row r="119" spans="1:17" ht="24" x14ac:dyDescent="0.25">
      <c r="A119" s="30">
        <v>2264</v>
      </c>
      <c r="B119" s="43" t="s">
        <v>116</v>
      </c>
      <c r="C119" s="190">
        <f t="shared" si="35"/>
        <v>276</v>
      </c>
      <c r="D119" s="264">
        <v>276</v>
      </c>
      <c r="E119" s="705"/>
      <c r="F119" s="899">
        <f>D119+E119</f>
        <v>276</v>
      </c>
      <c r="G119" s="230"/>
      <c r="H119" s="705"/>
      <c r="I119" s="899">
        <f>G119+H119</f>
        <v>0</v>
      </c>
      <c r="J119" s="264"/>
      <c r="K119" s="45"/>
      <c r="L119" s="95">
        <f>J119+K119</f>
        <v>0</v>
      </c>
      <c r="M119" s="230"/>
      <c r="N119" s="45"/>
      <c r="O119" s="91">
        <f>M119+N119</f>
        <v>0</v>
      </c>
      <c r="P119" s="291"/>
      <c r="Q119" s="297"/>
    </row>
    <row r="120" spans="1:17" x14ac:dyDescent="0.25">
      <c r="A120" s="30">
        <v>2269</v>
      </c>
      <c r="B120" s="43" t="s">
        <v>117</v>
      </c>
      <c r="C120" s="190">
        <f t="shared" si="35"/>
        <v>21</v>
      </c>
      <c r="D120" s="264">
        <v>21</v>
      </c>
      <c r="E120" s="705"/>
      <c r="F120" s="899">
        <f>D120+E120</f>
        <v>21</v>
      </c>
      <c r="G120" s="230"/>
      <c r="H120" s="705"/>
      <c r="I120" s="899">
        <f>G120+H120</f>
        <v>0</v>
      </c>
      <c r="J120" s="264"/>
      <c r="K120" s="45"/>
      <c r="L120" s="95">
        <f>J120+K120</f>
        <v>0</v>
      </c>
      <c r="M120" s="230"/>
      <c r="N120" s="45"/>
      <c r="O120" s="91">
        <f>M120+N120</f>
        <v>0</v>
      </c>
      <c r="P120" s="291"/>
      <c r="Q120" s="297"/>
    </row>
    <row r="121" spans="1:17" x14ac:dyDescent="0.25">
      <c r="A121" s="75">
        <v>2270</v>
      </c>
      <c r="B121" s="43" t="s">
        <v>118</v>
      </c>
      <c r="C121" s="190">
        <f t="shared" si="35"/>
        <v>442</v>
      </c>
      <c r="D121" s="132">
        <f t="shared" ref="D121:O121" si="37">SUM(D122:D126)</f>
        <v>442</v>
      </c>
      <c r="E121" s="91">
        <f t="shared" si="37"/>
        <v>0</v>
      </c>
      <c r="F121" s="899">
        <f t="shared" si="37"/>
        <v>442</v>
      </c>
      <c r="G121" s="231">
        <f t="shared" si="37"/>
        <v>0</v>
      </c>
      <c r="H121" s="91">
        <f t="shared" si="37"/>
        <v>0</v>
      </c>
      <c r="I121" s="899">
        <f t="shared" si="37"/>
        <v>0</v>
      </c>
      <c r="J121" s="132">
        <f t="shared" si="37"/>
        <v>0</v>
      </c>
      <c r="K121" s="76">
        <f t="shared" si="37"/>
        <v>0</v>
      </c>
      <c r="L121" s="95">
        <f t="shared" si="37"/>
        <v>0</v>
      </c>
      <c r="M121" s="231">
        <f t="shared" si="37"/>
        <v>0</v>
      </c>
      <c r="N121" s="76">
        <f t="shared" si="37"/>
        <v>0</v>
      </c>
      <c r="O121" s="91">
        <f t="shared" si="37"/>
        <v>0</v>
      </c>
      <c r="P121" s="291"/>
      <c r="Q121" s="297"/>
    </row>
    <row r="122" spans="1:17"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ht="24" hidden="1" x14ac:dyDescent="0.25">
      <c r="A124" s="30">
        <v>2275</v>
      </c>
      <c r="B124" s="43" t="s">
        <v>120</v>
      </c>
      <c r="C124" s="190">
        <f t="shared" si="35"/>
        <v>0</v>
      </c>
      <c r="D124" s="264"/>
      <c r="E124" s="45"/>
      <c r="F124" s="95">
        <f>D124+E124</f>
        <v>0</v>
      </c>
      <c r="G124" s="230"/>
      <c r="H124" s="45"/>
      <c r="I124" s="91">
        <f>G124+H124</f>
        <v>0</v>
      </c>
      <c r="J124" s="264"/>
      <c r="K124" s="45"/>
      <c r="L124" s="95">
        <f>J124+K124</f>
        <v>0</v>
      </c>
      <c r="M124" s="230"/>
      <c r="N124" s="45"/>
      <c r="O124" s="91">
        <f>M124+N124</f>
        <v>0</v>
      </c>
      <c r="P124" s="291"/>
      <c r="Q124" s="297"/>
    </row>
    <row r="125" spans="1:17" ht="36" x14ac:dyDescent="0.25">
      <c r="A125" s="30">
        <v>2276</v>
      </c>
      <c r="B125" s="43" t="s">
        <v>121</v>
      </c>
      <c r="C125" s="190">
        <f t="shared" si="35"/>
        <v>142</v>
      </c>
      <c r="D125" s="264">
        <v>142</v>
      </c>
      <c r="E125" s="705"/>
      <c r="F125" s="899">
        <f>D125+E125</f>
        <v>142</v>
      </c>
      <c r="G125" s="230"/>
      <c r="H125" s="705"/>
      <c r="I125" s="899">
        <f>G125+H125</f>
        <v>0</v>
      </c>
      <c r="J125" s="264"/>
      <c r="K125" s="45"/>
      <c r="L125" s="95">
        <f>J125+K125</f>
        <v>0</v>
      </c>
      <c r="M125" s="230"/>
      <c r="N125" s="45"/>
      <c r="O125" s="91">
        <f>M125+N125</f>
        <v>0</v>
      </c>
      <c r="P125" s="333"/>
      <c r="Q125" s="297"/>
    </row>
    <row r="126" spans="1:17" ht="24" x14ac:dyDescent="0.25">
      <c r="A126" s="30">
        <v>2279</v>
      </c>
      <c r="B126" s="43" t="s">
        <v>122</v>
      </c>
      <c r="C126" s="190">
        <f t="shared" si="35"/>
        <v>300</v>
      </c>
      <c r="D126" s="264">
        <v>300</v>
      </c>
      <c r="E126" s="705"/>
      <c r="F126" s="899">
        <f>D126+E126</f>
        <v>300</v>
      </c>
      <c r="G126" s="230"/>
      <c r="H126" s="705"/>
      <c r="I126" s="899">
        <f>G126+H126</f>
        <v>0</v>
      </c>
      <c r="J126" s="264"/>
      <c r="K126" s="45"/>
      <c r="L126" s="95">
        <f>J126+K126</f>
        <v>0</v>
      </c>
      <c r="M126" s="230"/>
      <c r="N126" s="45"/>
      <c r="O126" s="91">
        <f>M126+N126</f>
        <v>0</v>
      </c>
      <c r="P126" s="291"/>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35"/>
        <v>24350</v>
      </c>
      <c r="D129" s="130">
        <f t="shared" ref="D129:O129" si="39">SUM(D130,D135,D139,D140,D143,D150,D158,D159,D162)</f>
        <v>24350</v>
      </c>
      <c r="E129" s="123">
        <f t="shared" si="39"/>
        <v>0</v>
      </c>
      <c r="F129" s="898">
        <f t="shared" si="39"/>
        <v>24350</v>
      </c>
      <c r="G129" s="228">
        <f t="shared" si="39"/>
        <v>0</v>
      </c>
      <c r="H129" s="123">
        <f t="shared" si="39"/>
        <v>0</v>
      </c>
      <c r="I129" s="898">
        <f t="shared" si="39"/>
        <v>0</v>
      </c>
      <c r="J129" s="130">
        <f t="shared" si="39"/>
        <v>0</v>
      </c>
      <c r="K129" s="38">
        <f t="shared" si="39"/>
        <v>0</v>
      </c>
      <c r="L129" s="175">
        <f t="shared" si="39"/>
        <v>0</v>
      </c>
      <c r="M129" s="228">
        <f t="shared" si="39"/>
        <v>0</v>
      </c>
      <c r="N129" s="38">
        <f t="shared" si="39"/>
        <v>0</v>
      </c>
      <c r="O129" s="123">
        <f t="shared" si="39"/>
        <v>0</v>
      </c>
      <c r="P129" s="293"/>
      <c r="Q129" s="297"/>
    </row>
    <row r="130" spans="1:17" ht="24" x14ac:dyDescent="0.25">
      <c r="A130" s="1203">
        <v>2310</v>
      </c>
      <c r="B130" s="40" t="s">
        <v>126</v>
      </c>
      <c r="C130" s="189">
        <f t="shared" si="35"/>
        <v>9917</v>
      </c>
      <c r="D130" s="131">
        <f t="shared" ref="D130:O130" si="40">SUM(D131:D134)</f>
        <v>9917</v>
      </c>
      <c r="E130" s="90">
        <f t="shared" si="40"/>
        <v>0</v>
      </c>
      <c r="F130" s="900">
        <f t="shared" si="40"/>
        <v>9917</v>
      </c>
      <c r="G130" s="233">
        <f t="shared" si="40"/>
        <v>0</v>
      </c>
      <c r="H130" s="90">
        <f t="shared" si="40"/>
        <v>0</v>
      </c>
      <c r="I130" s="900">
        <f t="shared" si="40"/>
        <v>0</v>
      </c>
      <c r="J130" s="131">
        <f t="shared" si="40"/>
        <v>0</v>
      </c>
      <c r="K130" s="79">
        <f t="shared" si="40"/>
        <v>0</v>
      </c>
      <c r="L130" s="176">
        <f t="shared" si="40"/>
        <v>0</v>
      </c>
      <c r="M130" s="233">
        <f t="shared" si="40"/>
        <v>0</v>
      </c>
      <c r="N130" s="79">
        <f t="shared" si="40"/>
        <v>0</v>
      </c>
      <c r="O130" s="90">
        <f t="shared" si="40"/>
        <v>0</v>
      </c>
      <c r="P130" s="290"/>
      <c r="Q130" s="297"/>
    </row>
    <row r="131" spans="1:17" x14ac:dyDescent="0.25">
      <c r="A131" s="30">
        <v>2311</v>
      </c>
      <c r="B131" s="43" t="s">
        <v>127</v>
      </c>
      <c r="C131" s="190">
        <f t="shared" si="35"/>
        <v>7117</v>
      </c>
      <c r="D131" s="264">
        <v>7117</v>
      </c>
      <c r="E131" s="705"/>
      <c r="F131" s="899">
        <f>D131+E131</f>
        <v>7117</v>
      </c>
      <c r="G131" s="230"/>
      <c r="H131" s="705"/>
      <c r="I131" s="899">
        <f>G131+H131</f>
        <v>0</v>
      </c>
      <c r="J131" s="264"/>
      <c r="K131" s="45"/>
      <c r="L131" s="95">
        <f>J131+K131</f>
        <v>0</v>
      </c>
      <c r="M131" s="230"/>
      <c r="N131" s="45"/>
      <c r="O131" s="91">
        <f>M131+N131</f>
        <v>0</v>
      </c>
      <c r="P131" s="291"/>
      <c r="Q131" s="297"/>
    </row>
    <row r="132" spans="1:17" x14ac:dyDescent="0.25">
      <c r="A132" s="30">
        <v>2312</v>
      </c>
      <c r="B132" s="43" t="s">
        <v>128</v>
      </c>
      <c r="C132" s="190">
        <f t="shared" si="35"/>
        <v>2657</v>
      </c>
      <c r="D132" s="264">
        <v>2657</v>
      </c>
      <c r="E132" s="705"/>
      <c r="F132" s="899">
        <f>D132+E132</f>
        <v>2657</v>
      </c>
      <c r="G132" s="230"/>
      <c r="H132" s="705"/>
      <c r="I132" s="899">
        <f>G132+H132</f>
        <v>0</v>
      </c>
      <c r="J132" s="264"/>
      <c r="K132" s="45"/>
      <c r="L132" s="95">
        <f>J132+K132</f>
        <v>0</v>
      </c>
      <c r="M132" s="230"/>
      <c r="N132" s="45"/>
      <c r="O132" s="91">
        <f>M132+N132</f>
        <v>0</v>
      </c>
      <c r="P132" s="291"/>
      <c r="Q132" s="297"/>
    </row>
    <row r="133" spans="1:17"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291"/>
      <c r="Q133" s="297"/>
    </row>
    <row r="134" spans="1:17" ht="47.25" customHeight="1" x14ac:dyDescent="0.25">
      <c r="A134" s="30">
        <v>2314</v>
      </c>
      <c r="B134" s="43" t="s">
        <v>307</v>
      </c>
      <c r="C134" s="190">
        <f t="shared" si="35"/>
        <v>143</v>
      </c>
      <c r="D134" s="264">
        <v>143</v>
      </c>
      <c r="E134" s="705"/>
      <c r="F134" s="899">
        <f>D134+E134</f>
        <v>143</v>
      </c>
      <c r="G134" s="230"/>
      <c r="H134" s="705"/>
      <c r="I134" s="899">
        <f>G134+H134</f>
        <v>0</v>
      </c>
      <c r="J134" s="264"/>
      <c r="K134" s="45"/>
      <c r="L134" s="95">
        <f>J134+K134</f>
        <v>0</v>
      </c>
      <c r="M134" s="230"/>
      <c r="N134" s="45"/>
      <c r="O134" s="91">
        <f>M134+N134</f>
        <v>0</v>
      </c>
      <c r="P134" s="291"/>
      <c r="Q134" s="297"/>
    </row>
    <row r="135" spans="1:17" x14ac:dyDescent="0.25">
      <c r="A135" s="75">
        <v>2320</v>
      </c>
      <c r="B135" s="43" t="s">
        <v>130</v>
      </c>
      <c r="C135" s="190">
        <f t="shared" si="35"/>
        <v>12146</v>
      </c>
      <c r="D135" s="132">
        <f t="shared" ref="D135:O135" si="41">SUM(D136:D138)</f>
        <v>12146</v>
      </c>
      <c r="E135" s="91">
        <f t="shared" si="41"/>
        <v>0</v>
      </c>
      <c r="F135" s="899">
        <f t="shared" si="41"/>
        <v>12146</v>
      </c>
      <c r="G135" s="231">
        <f t="shared" si="41"/>
        <v>0</v>
      </c>
      <c r="H135" s="91">
        <f t="shared" si="41"/>
        <v>0</v>
      </c>
      <c r="I135" s="899">
        <f t="shared" si="41"/>
        <v>0</v>
      </c>
      <c r="J135" s="132">
        <f t="shared" si="41"/>
        <v>0</v>
      </c>
      <c r="K135" s="76">
        <f t="shared" si="41"/>
        <v>0</v>
      </c>
      <c r="L135" s="95">
        <f t="shared" si="41"/>
        <v>0</v>
      </c>
      <c r="M135" s="231">
        <f t="shared" si="41"/>
        <v>0</v>
      </c>
      <c r="N135" s="76">
        <f t="shared" si="41"/>
        <v>0</v>
      </c>
      <c r="O135" s="91">
        <f t="shared" si="41"/>
        <v>0</v>
      </c>
      <c r="P135" s="291"/>
      <c r="Q135" s="297"/>
    </row>
    <row r="136" spans="1:17" x14ac:dyDescent="0.25">
      <c r="A136" s="30">
        <v>2321</v>
      </c>
      <c r="B136" s="43" t="s">
        <v>131</v>
      </c>
      <c r="C136" s="190">
        <f t="shared" si="35"/>
        <v>8822</v>
      </c>
      <c r="D136" s="264">
        <v>8822</v>
      </c>
      <c r="E136" s="705"/>
      <c r="F136" s="899">
        <f>D136+E136</f>
        <v>8822</v>
      </c>
      <c r="G136" s="230"/>
      <c r="H136" s="705"/>
      <c r="I136" s="899">
        <f>G136+H136</f>
        <v>0</v>
      </c>
      <c r="J136" s="264"/>
      <c r="K136" s="45"/>
      <c r="L136" s="95">
        <f>J136+K136</f>
        <v>0</v>
      </c>
      <c r="M136" s="230"/>
      <c r="N136" s="45"/>
      <c r="O136" s="91">
        <f>M136+N136</f>
        <v>0</v>
      </c>
      <c r="P136" s="291"/>
      <c r="Q136" s="297"/>
    </row>
    <row r="137" spans="1:17" x14ac:dyDescent="0.25">
      <c r="A137" s="30">
        <v>2322</v>
      </c>
      <c r="B137" s="43" t="s">
        <v>132</v>
      </c>
      <c r="C137" s="190">
        <f t="shared" si="35"/>
        <v>3324</v>
      </c>
      <c r="D137" s="264">
        <v>3324</v>
      </c>
      <c r="E137" s="705"/>
      <c r="F137" s="899">
        <f>D137+E137</f>
        <v>3324</v>
      </c>
      <c r="G137" s="230"/>
      <c r="H137" s="705"/>
      <c r="I137" s="899">
        <f>G137+H137</f>
        <v>0</v>
      </c>
      <c r="J137" s="264"/>
      <c r="K137" s="45"/>
      <c r="L137" s="95">
        <f>J137+K137</f>
        <v>0</v>
      </c>
      <c r="M137" s="230"/>
      <c r="N137" s="45"/>
      <c r="O137" s="91">
        <f>M137+N137</f>
        <v>0</v>
      </c>
      <c r="P137" s="291"/>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row>
    <row r="140" spans="1:17" ht="48"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idden="1" x14ac:dyDescent="0.25">
      <c r="A141" s="30">
        <v>2341</v>
      </c>
      <c r="B141" s="43" t="s">
        <v>136</v>
      </c>
      <c r="C141" s="190">
        <f t="shared" si="35"/>
        <v>0</v>
      </c>
      <c r="D141" s="264"/>
      <c r="E141" s="45"/>
      <c r="F141" s="95">
        <f>D141+E141</f>
        <v>0</v>
      </c>
      <c r="G141" s="230"/>
      <c r="H141" s="45"/>
      <c r="I141" s="91">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x14ac:dyDescent="0.25">
      <c r="A143" s="73">
        <v>2350</v>
      </c>
      <c r="B143" s="58" t="s">
        <v>138</v>
      </c>
      <c r="C143" s="195">
        <f t="shared" si="35"/>
        <v>2287</v>
      </c>
      <c r="D143" s="86">
        <f t="shared" ref="D143:O143" si="43">SUM(D144:D149)</f>
        <v>2287</v>
      </c>
      <c r="E143" s="154">
        <f t="shared" si="43"/>
        <v>0</v>
      </c>
      <c r="F143" s="907">
        <f t="shared" si="43"/>
        <v>2287</v>
      </c>
      <c r="G143" s="229">
        <f t="shared" si="43"/>
        <v>0</v>
      </c>
      <c r="H143" s="154">
        <f t="shared" si="43"/>
        <v>0</v>
      </c>
      <c r="I143" s="907">
        <f t="shared" si="43"/>
        <v>0</v>
      </c>
      <c r="J143" s="86">
        <f t="shared" si="43"/>
        <v>0</v>
      </c>
      <c r="K143" s="74">
        <f t="shared" si="43"/>
        <v>0</v>
      </c>
      <c r="L143" s="174">
        <f t="shared" si="43"/>
        <v>0</v>
      </c>
      <c r="M143" s="229">
        <f t="shared" si="43"/>
        <v>0</v>
      </c>
      <c r="N143" s="74">
        <f t="shared" si="43"/>
        <v>0</v>
      </c>
      <c r="O143" s="154">
        <f t="shared" si="43"/>
        <v>0</v>
      </c>
      <c r="P143" s="292"/>
      <c r="Q143" s="297"/>
    </row>
    <row r="144" spans="1:17" hidden="1" x14ac:dyDescent="0.25">
      <c r="A144" s="27">
        <v>2351</v>
      </c>
      <c r="B144" s="40" t="s">
        <v>139</v>
      </c>
      <c r="C144" s="189">
        <f t="shared" si="35"/>
        <v>0</v>
      </c>
      <c r="D144" s="263"/>
      <c r="E144" s="42"/>
      <c r="F144" s="176">
        <f t="shared" ref="F144:F149" si="44">D144+E144</f>
        <v>0</v>
      </c>
      <c r="G144" s="220"/>
      <c r="H144" s="42"/>
      <c r="I144" s="90">
        <f t="shared" ref="I144:I149" si="45">G144+H144</f>
        <v>0</v>
      </c>
      <c r="J144" s="263"/>
      <c r="K144" s="42"/>
      <c r="L144" s="176">
        <f t="shared" ref="L144:L149" si="46">J144+K144</f>
        <v>0</v>
      </c>
      <c r="M144" s="220"/>
      <c r="N144" s="42"/>
      <c r="O144" s="90">
        <f t="shared" ref="O144:O149" si="47">M144+N144</f>
        <v>0</v>
      </c>
      <c r="P144" s="290"/>
      <c r="Q144" s="297"/>
    </row>
    <row r="145" spans="1:17" x14ac:dyDescent="0.25">
      <c r="A145" s="30">
        <v>2352</v>
      </c>
      <c r="B145" s="43" t="s">
        <v>140</v>
      </c>
      <c r="C145" s="190">
        <f t="shared" si="35"/>
        <v>1200</v>
      </c>
      <c r="D145" s="264">
        <v>1200</v>
      </c>
      <c r="E145" s="705"/>
      <c r="F145" s="899">
        <f t="shared" si="44"/>
        <v>1200</v>
      </c>
      <c r="G145" s="230"/>
      <c r="H145" s="705"/>
      <c r="I145" s="899">
        <f t="shared" si="45"/>
        <v>0</v>
      </c>
      <c r="J145" s="264"/>
      <c r="K145" s="45"/>
      <c r="L145" s="95">
        <f t="shared" si="46"/>
        <v>0</v>
      </c>
      <c r="M145" s="230"/>
      <c r="N145" s="45"/>
      <c r="O145" s="91">
        <f t="shared" si="47"/>
        <v>0</v>
      </c>
      <c r="P145" s="291"/>
      <c r="Q145" s="297"/>
    </row>
    <row r="146" spans="1:17" ht="24" hidden="1" x14ac:dyDescent="0.25">
      <c r="A146" s="30">
        <v>2353</v>
      </c>
      <c r="B146" s="43" t="s">
        <v>141</v>
      </c>
      <c r="C146" s="190">
        <f t="shared" si="35"/>
        <v>0</v>
      </c>
      <c r="D146" s="264"/>
      <c r="E146" s="45"/>
      <c r="F146" s="95">
        <f t="shared" si="44"/>
        <v>0</v>
      </c>
      <c r="G146" s="230"/>
      <c r="H146" s="45"/>
      <c r="I146" s="91">
        <f t="shared" si="45"/>
        <v>0</v>
      </c>
      <c r="J146" s="264"/>
      <c r="K146" s="45"/>
      <c r="L146" s="95">
        <f t="shared" si="46"/>
        <v>0</v>
      </c>
      <c r="M146" s="230"/>
      <c r="N146" s="45"/>
      <c r="O146" s="91">
        <f t="shared" si="47"/>
        <v>0</v>
      </c>
      <c r="P146" s="291"/>
      <c r="Q146" s="297"/>
    </row>
    <row r="147" spans="1:17" ht="24" x14ac:dyDescent="0.25">
      <c r="A147" s="30">
        <v>2354</v>
      </c>
      <c r="B147" s="43" t="s">
        <v>142</v>
      </c>
      <c r="C147" s="190">
        <f t="shared" si="35"/>
        <v>817</v>
      </c>
      <c r="D147" s="264">
        <v>817</v>
      </c>
      <c r="E147" s="705"/>
      <c r="F147" s="899">
        <f t="shared" si="44"/>
        <v>817</v>
      </c>
      <c r="G147" s="230"/>
      <c r="H147" s="705"/>
      <c r="I147" s="899">
        <f t="shared" si="45"/>
        <v>0</v>
      </c>
      <c r="J147" s="264"/>
      <c r="K147" s="45"/>
      <c r="L147" s="95">
        <f t="shared" si="46"/>
        <v>0</v>
      </c>
      <c r="M147" s="230"/>
      <c r="N147" s="45"/>
      <c r="O147" s="91">
        <f t="shared" si="47"/>
        <v>0</v>
      </c>
      <c r="P147" s="291"/>
      <c r="Q147" s="297"/>
    </row>
    <row r="148" spans="1:17" ht="24" x14ac:dyDescent="0.25">
      <c r="A148" s="30">
        <v>2355</v>
      </c>
      <c r="B148" s="43" t="s">
        <v>143</v>
      </c>
      <c r="C148" s="190">
        <f t="shared" si="35"/>
        <v>270</v>
      </c>
      <c r="D148" s="264">
        <v>270</v>
      </c>
      <c r="E148" s="705"/>
      <c r="F148" s="899">
        <f t="shared" si="44"/>
        <v>270</v>
      </c>
      <c r="G148" s="230"/>
      <c r="H148" s="705"/>
      <c r="I148" s="899">
        <f t="shared" si="45"/>
        <v>0</v>
      </c>
      <c r="J148" s="264"/>
      <c r="K148" s="45"/>
      <c r="L148" s="95">
        <f t="shared" si="46"/>
        <v>0</v>
      </c>
      <c r="M148" s="230"/>
      <c r="N148" s="45"/>
      <c r="O148" s="91">
        <f t="shared" si="47"/>
        <v>0</v>
      </c>
      <c r="P148" s="291"/>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hidden="1" customHeight="1" x14ac:dyDescent="0.25">
      <c r="A150" s="75">
        <v>2360</v>
      </c>
      <c r="B150" s="43" t="s">
        <v>145</v>
      </c>
      <c r="C150" s="190">
        <f t="shared" si="35"/>
        <v>0</v>
      </c>
      <c r="D150" s="132">
        <f t="shared" ref="D150:O150" si="48">SUM(D151:D157)</f>
        <v>0</v>
      </c>
      <c r="E150" s="76">
        <f t="shared" si="48"/>
        <v>0</v>
      </c>
      <c r="F150" s="95">
        <f t="shared" si="48"/>
        <v>0</v>
      </c>
      <c r="G150" s="231">
        <f t="shared" si="48"/>
        <v>0</v>
      </c>
      <c r="H150" s="76">
        <f t="shared" si="48"/>
        <v>0</v>
      </c>
      <c r="I150" s="91">
        <f t="shared" si="48"/>
        <v>0</v>
      </c>
      <c r="J150" s="132">
        <f t="shared" si="48"/>
        <v>0</v>
      </c>
      <c r="K150" s="76">
        <f t="shared" si="48"/>
        <v>0</v>
      </c>
      <c r="L150" s="95">
        <f t="shared" si="48"/>
        <v>0</v>
      </c>
      <c r="M150" s="231">
        <f t="shared" si="48"/>
        <v>0</v>
      </c>
      <c r="N150" s="76">
        <f t="shared" si="48"/>
        <v>0</v>
      </c>
      <c r="O150" s="91">
        <f t="shared" si="48"/>
        <v>0</v>
      </c>
      <c r="P150" s="291"/>
      <c r="Q150" s="297"/>
    </row>
    <row r="151" spans="1:17" hidden="1" x14ac:dyDescent="0.25">
      <c r="A151" s="29">
        <v>2361</v>
      </c>
      <c r="B151" s="43" t="s">
        <v>146</v>
      </c>
      <c r="C151" s="190">
        <f t="shared" si="35"/>
        <v>0</v>
      </c>
      <c r="D151" s="264"/>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291"/>
      <c r="Q151" s="297"/>
    </row>
    <row r="152" spans="1:17"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row>
    <row r="153" spans="1:17" hidden="1" x14ac:dyDescent="0.25">
      <c r="A153" s="29">
        <v>2363</v>
      </c>
      <c r="B153" s="43" t="s">
        <v>148</v>
      </c>
      <c r="C153" s="190">
        <f t="shared" si="35"/>
        <v>0</v>
      </c>
      <c r="D153" s="264"/>
      <c r="E153" s="45"/>
      <c r="F153" s="95">
        <f t="shared" si="49"/>
        <v>0</v>
      </c>
      <c r="G153" s="230"/>
      <c r="H153" s="45"/>
      <c r="I153" s="91">
        <f t="shared" si="50"/>
        <v>0</v>
      </c>
      <c r="J153" s="264"/>
      <c r="K153" s="45"/>
      <c r="L153" s="95">
        <f t="shared" si="51"/>
        <v>0</v>
      </c>
      <c r="M153" s="230"/>
      <c r="N153" s="45"/>
      <c r="O153" s="91">
        <f t="shared" si="52"/>
        <v>0</v>
      </c>
      <c r="P153" s="291"/>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row>
    <row r="157" spans="1:17"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row>
    <row r="158" spans="1:17" hidden="1" x14ac:dyDescent="0.25">
      <c r="A158" s="73">
        <v>2370</v>
      </c>
      <c r="B158" s="58" t="s">
        <v>153</v>
      </c>
      <c r="C158" s="195">
        <f t="shared" si="35"/>
        <v>0</v>
      </c>
      <c r="D158" s="261"/>
      <c r="E158" s="77"/>
      <c r="F158" s="174">
        <f t="shared" si="49"/>
        <v>0</v>
      </c>
      <c r="G158" s="232"/>
      <c r="H158" s="77"/>
      <c r="I158" s="154">
        <f t="shared" si="50"/>
        <v>0</v>
      </c>
      <c r="J158" s="261"/>
      <c r="K158" s="77"/>
      <c r="L158" s="174">
        <f t="shared" si="51"/>
        <v>0</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293"/>
      <c r="Q163" s="297"/>
    </row>
    <row r="164" spans="1:17" ht="24" x14ac:dyDescent="0.25">
      <c r="A164" s="35">
        <v>2500</v>
      </c>
      <c r="B164" s="72" t="s">
        <v>159</v>
      </c>
      <c r="C164" s="188">
        <f t="shared" si="35"/>
        <v>266</v>
      </c>
      <c r="D164" s="130">
        <f t="shared" ref="D164:O164" si="54">SUM(D165,D170)</f>
        <v>266</v>
      </c>
      <c r="E164" s="123">
        <f t="shared" si="54"/>
        <v>0</v>
      </c>
      <c r="F164" s="898">
        <f t="shared" si="54"/>
        <v>266</v>
      </c>
      <c r="G164" s="228">
        <f t="shared" si="54"/>
        <v>0</v>
      </c>
      <c r="H164" s="123">
        <f t="shared" si="54"/>
        <v>0</v>
      </c>
      <c r="I164" s="898">
        <f t="shared" si="54"/>
        <v>0</v>
      </c>
      <c r="J164" s="130">
        <f t="shared" si="54"/>
        <v>0</v>
      </c>
      <c r="K164" s="38">
        <f t="shared" si="54"/>
        <v>0</v>
      </c>
      <c r="L164" s="175">
        <f t="shared" si="54"/>
        <v>0</v>
      </c>
      <c r="M164" s="228">
        <f t="shared" si="54"/>
        <v>0</v>
      </c>
      <c r="N164" s="38">
        <f t="shared" si="54"/>
        <v>0</v>
      </c>
      <c r="O164" s="123">
        <f t="shared" si="54"/>
        <v>0</v>
      </c>
      <c r="P164" s="314"/>
      <c r="Q164" s="297"/>
    </row>
    <row r="165" spans="1:17" ht="16.5" customHeight="1" x14ac:dyDescent="0.25">
      <c r="A165" s="1203">
        <v>2510</v>
      </c>
      <c r="B165" s="40" t="s">
        <v>160</v>
      </c>
      <c r="C165" s="189">
        <f t="shared" si="35"/>
        <v>266</v>
      </c>
      <c r="D165" s="131">
        <f t="shared" ref="D165:O165" si="55">SUM(D166:D169)</f>
        <v>266</v>
      </c>
      <c r="E165" s="90">
        <f t="shared" si="55"/>
        <v>0</v>
      </c>
      <c r="F165" s="900">
        <f t="shared" si="55"/>
        <v>266</v>
      </c>
      <c r="G165" s="233">
        <f t="shared" si="55"/>
        <v>0</v>
      </c>
      <c r="H165" s="90">
        <f t="shared" si="55"/>
        <v>0</v>
      </c>
      <c r="I165" s="90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291"/>
      <c r="Q168" s="297"/>
    </row>
    <row r="169" spans="1:17" ht="24" x14ac:dyDescent="0.25">
      <c r="A169" s="30">
        <v>2519</v>
      </c>
      <c r="B169" s="43" t="s">
        <v>164</v>
      </c>
      <c r="C169" s="190">
        <f t="shared" si="35"/>
        <v>266</v>
      </c>
      <c r="D169" s="264">
        <v>266</v>
      </c>
      <c r="E169" s="705"/>
      <c r="F169" s="899">
        <f t="shared" si="56"/>
        <v>266</v>
      </c>
      <c r="G169" s="230"/>
      <c r="H169" s="705"/>
      <c r="I169" s="899">
        <f t="shared" si="57"/>
        <v>0</v>
      </c>
      <c r="J169" s="264"/>
      <c r="K169" s="45"/>
      <c r="L169" s="95">
        <f t="shared" si="58"/>
        <v>0</v>
      </c>
      <c r="M169" s="230"/>
      <c r="N169" s="45"/>
      <c r="O169" s="91">
        <f t="shared" si="59"/>
        <v>0</v>
      </c>
      <c r="P169" s="333"/>
      <c r="Q169" s="297"/>
    </row>
    <row r="170" spans="1:17"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72"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63"/>
        <v>2341</v>
      </c>
      <c r="D193" s="136">
        <f t="shared" ref="D193:O193" si="70">SUM(D194,D229,D268)</f>
        <v>2260</v>
      </c>
      <c r="E193" s="275">
        <f t="shared" si="70"/>
        <v>0</v>
      </c>
      <c r="F193" s="896">
        <f t="shared" si="70"/>
        <v>2260</v>
      </c>
      <c r="G193" s="226">
        <f t="shared" si="70"/>
        <v>0</v>
      </c>
      <c r="H193" s="275">
        <f t="shared" si="70"/>
        <v>0</v>
      </c>
      <c r="I193" s="896">
        <f t="shared" si="70"/>
        <v>0</v>
      </c>
      <c r="J193" s="136">
        <f t="shared" si="70"/>
        <v>81</v>
      </c>
      <c r="K193" s="69">
        <f t="shared" si="70"/>
        <v>0</v>
      </c>
      <c r="L193" s="171">
        <f t="shared" si="70"/>
        <v>81</v>
      </c>
      <c r="M193" s="226">
        <f t="shared" si="70"/>
        <v>0</v>
      </c>
      <c r="N193" s="69">
        <f t="shared" si="70"/>
        <v>0</v>
      </c>
      <c r="O193" s="157">
        <f t="shared" si="70"/>
        <v>0</v>
      </c>
      <c r="P193" s="316"/>
      <c r="Q193" s="182"/>
    </row>
    <row r="194" spans="1:17" x14ac:dyDescent="0.25">
      <c r="A194" s="70">
        <v>5000</v>
      </c>
      <c r="B194" s="70" t="s">
        <v>188</v>
      </c>
      <c r="C194" s="200">
        <f t="shared" si="63"/>
        <v>2260</v>
      </c>
      <c r="D194" s="137">
        <f t="shared" ref="D194:O194" si="71">D195+D203</f>
        <v>2260</v>
      </c>
      <c r="E194" s="125">
        <f t="shared" si="71"/>
        <v>0</v>
      </c>
      <c r="F194" s="897">
        <f t="shared" si="71"/>
        <v>2260</v>
      </c>
      <c r="G194" s="227">
        <f t="shared" si="71"/>
        <v>0</v>
      </c>
      <c r="H194" s="125">
        <f t="shared" si="71"/>
        <v>0</v>
      </c>
      <c r="I194" s="897">
        <f t="shared" si="71"/>
        <v>0</v>
      </c>
      <c r="J194" s="137">
        <f t="shared" si="71"/>
        <v>0</v>
      </c>
      <c r="K194" s="71">
        <f t="shared" si="71"/>
        <v>0</v>
      </c>
      <c r="L194" s="172">
        <f t="shared" si="71"/>
        <v>0</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x14ac:dyDescent="0.25">
      <c r="A203" s="35">
        <v>5200</v>
      </c>
      <c r="B203" s="72" t="s">
        <v>197</v>
      </c>
      <c r="C203" s="188">
        <f t="shared" si="63"/>
        <v>2260</v>
      </c>
      <c r="D203" s="130">
        <f t="shared" ref="D203:O203" si="74">D204+D214+D215+D224+D225+D226+D228</f>
        <v>2260</v>
      </c>
      <c r="E203" s="123">
        <f t="shared" si="74"/>
        <v>0</v>
      </c>
      <c r="F203" s="898">
        <f t="shared" si="74"/>
        <v>2260</v>
      </c>
      <c r="G203" s="228">
        <f t="shared" si="74"/>
        <v>0</v>
      </c>
      <c r="H203" s="123">
        <f t="shared" si="74"/>
        <v>0</v>
      </c>
      <c r="I203" s="898">
        <f t="shared" si="74"/>
        <v>0</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x14ac:dyDescent="0.25">
      <c r="A215" s="75">
        <v>5230</v>
      </c>
      <c r="B215" s="43" t="s">
        <v>209</v>
      </c>
      <c r="C215" s="190">
        <f t="shared" si="63"/>
        <v>2260</v>
      </c>
      <c r="D215" s="132">
        <f t="shared" ref="D215:O215" si="80">SUM(D216:D223)</f>
        <v>2260</v>
      </c>
      <c r="E215" s="91">
        <f t="shared" si="80"/>
        <v>0</v>
      </c>
      <c r="F215" s="899">
        <f t="shared" si="80"/>
        <v>2260</v>
      </c>
      <c r="G215" s="231">
        <f t="shared" si="80"/>
        <v>0</v>
      </c>
      <c r="H215" s="91">
        <f t="shared" si="80"/>
        <v>0</v>
      </c>
      <c r="I215" s="899">
        <f t="shared" si="80"/>
        <v>0</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291"/>
      <c r="Q217" s="297"/>
    </row>
    <row r="218" spans="1:17" hidden="1" x14ac:dyDescent="0.25">
      <c r="A218" s="30">
        <v>5233</v>
      </c>
      <c r="B218" s="43" t="s">
        <v>212</v>
      </c>
      <c r="C218" s="190">
        <f t="shared" si="63"/>
        <v>0</v>
      </c>
      <c r="D218" s="264"/>
      <c r="E218" s="45"/>
      <c r="F218" s="95">
        <f t="shared" si="81"/>
        <v>0</v>
      </c>
      <c r="G218" s="230"/>
      <c r="H218" s="45"/>
      <c r="I218" s="91">
        <f t="shared" si="82"/>
        <v>0</v>
      </c>
      <c r="J218" s="264"/>
      <c r="K218" s="45"/>
      <c r="L218" s="95">
        <f t="shared" si="83"/>
        <v>0</v>
      </c>
      <c r="M218" s="230"/>
      <c r="N218" s="45"/>
      <c r="O218" s="91">
        <f t="shared" si="84"/>
        <v>0</v>
      </c>
      <c r="P218" s="291"/>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t="24" x14ac:dyDescent="0.25">
      <c r="A222" s="30">
        <v>5238</v>
      </c>
      <c r="B222" s="43" t="s">
        <v>216</v>
      </c>
      <c r="C222" s="190">
        <f t="shared" si="63"/>
        <v>2260</v>
      </c>
      <c r="D222" s="264">
        <v>2260</v>
      </c>
      <c r="E222" s="705"/>
      <c r="F222" s="899">
        <f t="shared" si="81"/>
        <v>2260</v>
      </c>
      <c r="G222" s="230"/>
      <c r="H222" s="705"/>
      <c r="I222" s="899">
        <f t="shared" si="82"/>
        <v>0</v>
      </c>
      <c r="J222" s="264"/>
      <c r="K222" s="45"/>
      <c r="L222" s="95">
        <f t="shared" si="83"/>
        <v>0</v>
      </c>
      <c r="M222" s="230"/>
      <c r="N222" s="45"/>
      <c r="O222" s="91">
        <f t="shared" si="84"/>
        <v>0</v>
      </c>
      <c r="P222" s="291"/>
      <c r="Q222" s="297"/>
    </row>
    <row r="223" spans="1:17" ht="24" hidden="1" x14ac:dyDescent="0.25">
      <c r="A223" s="30">
        <v>5239</v>
      </c>
      <c r="B223" s="43" t="s">
        <v>217</v>
      </c>
      <c r="C223" s="190">
        <f t="shared" si="63"/>
        <v>0</v>
      </c>
      <c r="D223" s="264"/>
      <c r="E223" s="45"/>
      <c r="F223" s="95">
        <f t="shared" si="81"/>
        <v>0</v>
      </c>
      <c r="G223" s="230"/>
      <c r="H223" s="45"/>
      <c r="I223" s="91">
        <f t="shared" si="82"/>
        <v>0</v>
      </c>
      <c r="J223" s="264"/>
      <c r="K223" s="45"/>
      <c r="L223" s="95">
        <f t="shared" si="83"/>
        <v>0</v>
      </c>
      <c r="M223" s="230"/>
      <c r="N223" s="45"/>
      <c r="O223" s="91">
        <f t="shared" si="84"/>
        <v>0</v>
      </c>
      <c r="P223" s="291"/>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t="24"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hidden="1" x14ac:dyDescent="0.25">
      <c r="A229" s="70">
        <v>6000</v>
      </c>
      <c r="B229" s="70" t="s">
        <v>223</v>
      </c>
      <c r="C229" s="200">
        <f t="shared" si="63"/>
        <v>0</v>
      </c>
      <c r="D229" s="137">
        <f t="shared" ref="D229:O229" si="86">D230+D250+D258</f>
        <v>0</v>
      </c>
      <c r="E229" s="71">
        <f t="shared" si="86"/>
        <v>0</v>
      </c>
      <c r="F229" s="172">
        <f t="shared" si="86"/>
        <v>0</v>
      </c>
      <c r="G229" s="227">
        <f t="shared" si="86"/>
        <v>0</v>
      </c>
      <c r="H229" s="71">
        <f t="shared" si="86"/>
        <v>0</v>
      </c>
      <c r="I229" s="125">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36" hidden="1" x14ac:dyDescent="0.25">
      <c r="A258" s="35">
        <v>6400</v>
      </c>
      <c r="B258" s="72" t="s">
        <v>250</v>
      </c>
      <c r="C258" s="188">
        <f t="shared" si="95"/>
        <v>0</v>
      </c>
      <c r="D258" s="130">
        <f t="shared" ref="D258:O258" si="103">SUM(D259,D263)</f>
        <v>0</v>
      </c>
      <c r="E258" s="38">
        <f t="shared" si="103"/>
        <v>0</v>
      </c>
      <c r="F258" s="175">
        <f t="shared" si="103"/>
        <v>0</v>
      </c>
      <c r="G258" s="228">
        <f t="shared" si="103"/>
        <v>0</v>
      </c>
      <c r="H258" s="38">
        <f t="shared" si="103"/>
        <v>0</v>
      </c>
      <c r="I258" s="123">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291"/>
      <c r="Q262" s="297"/>
    </row>
    <row r="263" spans="1:17" ht="36" hidden="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36" x14ac:dyDescent="0.25">
      <c r="A268" s="97">
        <v>7000</v>
      </c>
      <c r="B268" s="97" t="s">
        <v>260</v>
      </c>
      <c r="C268" s="203">
        <f t="shared" si="95"/>
        <v>81</v>
      </c>
      <c r="D268" s="139">
        <f t="shared" ref="D268:O268" si="106">SUM(D269,D279)</f>
        <v>0</v>
      </c>
      <c r="E268" s="276">
        <f t="shared" si="106"/>
        <v>0</v>
      </c>
      <c r="F268" s="908">
        <f t="shared" si="106"/>
        <v>0</v>
      </c>
      <c r="G268" s="237">
        <f t="shared" si="106"/>
        <v>0</v>
      </c>
      <c r="H268" s="276">
        <f t="shared" si="106"/>
        <v>0</v>
      </c>
      <c r="I268" s="908">
        <f t="shared" si="106"/>
        <v>0</v>
      </c>
      <c r="J268" s="139">
        <f t="shared" si="106"/>
        <v>81</v>
      </c>
      <c r="K268" s="98">
        <f t="shared" si="106"/>
        <v>0</v>
      </c>
      <c r="L268" s="266">
        <f t="shared" si="106"/>
        <v>81</v>
      </c>
      <c r="M268" s="237">
        <f t="shared" si="106"/>
        <v>0</v>
      </c>
      <c r="N268" s="98">
        <f t="shared" si="106"/>
        <v>0</v>
      </c>
      <c r="O268" s="158">
        <f t="shared" si="106"/>
        <v>0</v>
      </c>
      <c r="P268" s="317"/>
      <c r="Q268" s="297"/>
    </row>
    <row r="269" spans="1:17" ht="24" x14ac:dyDescent="0.25">
      <c r="A269" s="35">
        <v>7200</v>
      </c>
      <c r="B269" s="72" t="s">
        <v>261</v>
      </c>
      <c r="C269" s="188">
        <f t="shared" si="95"/>
        <v>81</v>
      </c>
      <c r="D269" s="130">
        <f t="shared" ref="D269:O269" si="107">SUM(D270,D271,D274,D275,D278)</f>
        <v>0</v>
      </c>
      <c r="E269" s="123">
        <f t="shared" si="107"/>
        <v>0</v>
      </c>
      <c r="F269" s="898">
        <f t="shared" si="107"/>
        <v>0</v>
      </c>
      <c r="G269" s="228">
        <f t="shared" si="107"/>
        <v>0</v>
      </c>
      <c r="H269" s="123">
        <f t="shared" si="107"/>
        <v>0</v>
      </c>
      <c r="I269" s="898">
        <f t="shared" si="107"/>
        <v>0</v>
      </c>
      <c r="J269" s="130">
        <f t="shared" si="107"/>
        <v>81</v>
      </c>
      <c r="K269" s="38">
        <f t="shared" si="107"/>
        <v>0</v>
      </c>
      <c r="L269" s="175">
        <f t="shared" si="107"/>
        <v>81</v>
      </c>
      <c r="M269" s="228">
        <f t="shared" si="107"/>
        <v>0</v>
      </c>
      <c r="N269" s="38">
        <f t="shared" si="107"/>
        <v>0</v>
      </c>
      <c r="O269" s="124">
        <f t="shared" si="107"/>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95"/>
        <v>0</v>
      </c>
      <c r="D271" s="132">
        <f t="shared" ref="D271:O271" si="108">SUM(D272:D273)</f>
        <v>0</v>
      </c>
      <c r="E271" s="76">
        <f t="shared" si="108"/>
        <v>0</v>
      </c>
      <c r="F271" s="95">
        <f t="shared" si="108"/>
        <v>0</v>
      </c>
      <c r="G271" s="231">
        <f t="shared" si="108"/>
        <v>0</v>
      </c>
      <c r="H271" s="76">
        <f t="shared" si="108"/>
        <v>0</v>
      </c>
      <c r="I271" s="91">
        <f t="shared" si="108"/>
        <v>0</v>
      </c>
      <c r="J271" s="132">
        <f t="shared" si="108"/>
        <v>0</v>
      </c>
      <c r="K271" s="76">
        <f t="shared" si="108"/>
        <v>0</v>
      </c>
      <c r="L271" s="95">
        <f t="shared" si="108"/>
        <v>0</v>
      </c>
      <c r="M271" s="231">
        <f t="shared" si="108"/>
        <v>0</v>
      </c>
      <c r="N271" s="76">
        <f t="shared" si="108"/>
        <v>0</v>
      </c>
      <c r="O271" s="91">
        <f t="shared" si="108"/>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24" x14ac:dyDescent="0.25">
      <c r="A274" s="75">
        <v>7230</v>
      </c>
      <c r="B274" s="43" t="s">
        <v>308</v>
      </c>
      <c r="C274" s="190">
        <f t="shared" si="95"/>
        <v>81</v>
      </c>
      <c r="D274" s="264"/>
      <c r="E274" s="705"/>
      <c r="F274" s="899">
        <f>D274+E274</f>
        <v>0</v>
      </c>
      <c r="G274" s="230"/>
      <c r="H274" s="705"/>
      <c r="I274" s="899">
        <f>G274+H274</f>
        <v>0</v>
      </c>
      <c r="J274" s="264">
        <v>81</v>
      </c>
      <c r="K274" s="45"/>
      <c r="L274" s="95">
        <f>J274+K274</f>
        <v>81</v>
      </c>
      <c r="M274" s="230"/>
      <c r="N274" s="45"/>
      <c r="O274" s="91">
        <f>M274+N274</f>
        <v>0</v>
      </c>
      <c r="P274" s="291"/>
      <c r="Q274" s="297"/>
    </row>
    <row r="275" spans="1:17" ht="24" hidden="1" x14ac:dyDescent="0.25">
      <c r="A275" s="75">
        <v>7240</v>
      </c>
      <c r="B275" s="43" t="s">
        <v>266</v>
      </c>
      <c r="C275" s="190">
        <f t="shared" si="95"/>
        <v>0</v>
      </c>
      <c r="D275" s="132">
        <f t="shared" ref="D275:O275" si="109">SUM(D276:D277)</f>
        <v>0</v>
      </c>
      <c r="E275" s="76">
        <f t="shared" si="109"/>
        <v>0</v>
      </c>
      <c r="F275" s="95">
        <f t="shared" si="109"/>
        <v>0</v>
      </c>
      <c r="G275" s="231">
        <f t="shared" si="109"/>
        <v>0</v>
      </c>
      <c r="H275" s="76">
        <f t="shared" si="109"/>
        <v>0</v>
      </c>
      <c r="I275" s="91">
        <f t="shared" si="109"/>
        <v>0</v>
      </c>
      <c r="J275" s="132">
        <f t="shared" si="109"/>
        <v>0</v>
      </c>
      <c r="K275" s="76">
        <f t="shared" si="109"/>
        <v>0</v>
      </c>
      <c r="L275" s="95">
        <f t="shared" si="109"/>
        <v>0</v>
      </c>
      <c r="M275" s="231">
        <f t="shared" si="109"/>
        <v>0</v>
      </c>
      <c r="N275" s="76">
        <f t="shared" si="109"/>
        <v>0</v>
      </c>
      <c r="O275" s="91">
        <f t="shared" si="109"/>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96"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10">D280</f>
        <v>0</v>
      </c>
      <c r="E279" s="106">
        <f t="shared" si="110"/>
        <v>0</v>
      </c>
      <c r="F279" s="177">
        <f t="shared" si="110"/>
        <v>0</v>
      </c>
      <c r="G279" s="238">
        <f t="shared" si="110"/>
        <v>0</v>
      </c>
      <c r="H279" s="106">
        <f t="shared" si="110"/>
        <v>0</v>
      </c>
      <c r="I279" s="277">
        <f t="shared" si="110"/>
        <v>0</v>
      </c>
      <c r="J279" s="140">
        <f t="shared" si="110"/>
        <v>0</v>
      </c>
      <c r="K279" s="106">
        <f t="shared" si="110"/>
        <v>0</v>
      </c>
      <c r="L279" s="177">
        <f t="shared" si="110"/>
        <v>0</v>
      </c>
      <c r="M279" s="238">
        <f t="shared" si="110"/>
        <v>0</v>
      </c>
      <c r="N279" s="106">
        <f t="shared" si="110"/>
        <v>0</v>
      </c>
      <c r="O279" s="277">
        <f t="shared" si="110"/>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1">SUM(D282:D283)</f>
        <v>0</v>
      </c>
      <c r="E281" s="76">
        <f t="shared" si="111"/>
        <v>0</v>
      </c>
      <c r="F281" s="95">
        <f t="shared" si="111"/>
        <v>0</v>
      </c>
      <c r="G281" s="231">
        <f t="shared" si="111"/>
        <v>0</v>
      </c>
      <c r="H281" s="76">
        <f t="shared" si="111"/>
        <v>0</v>
      </c>
      <c r="I281" s="91">
        <f t="shared" si="111"/>
        <v>0</v>
      </c>
      <c r="J281" s="132">
        <f t="shared" si="111"/>
        <v>0</v>
      </c>
      <c r="K281" s="76">
        <f t="shared" si="111"/>
        <v>0</v>
      </c>
      <c r="L281" s="95">
        <f t="shared" si="111"/>
        <v>0</v>
      </c>
      <c r="M281" s="231">
        <f t="shared" si="111"/>
        <v>0</v>
      </c>
      <c r="N281" s="76">
        <f t="shared" si="111"/>
        <v>0</v>
      </c>
      <c r="O281" s="91">
        <f t="shared" si="111"/>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808388</v>
      </c>
      <c r="D284" s="141">
        <f t="shared" ref="D284:O284" si="112">SUM(D281,D268,D229,D194,D186,D172,D74,D52)</f>
        <v>767343</v>
      </c>
      <c r="E284" s="278">
        <f t="shared" si="112"/>
        <v>40904</v>
      </c>
      <c r="F284" s="901">
        <f t="shared" si="112"/>
        <v>808247</v>
      </c>
      <c r="G284" s="240">
        <f t="shared" si="112"/>
        <v>0</v>
      </c>
      <c r="H284" s="278">
        <f t="shared" si="112"/>
        <v>0</v>
      </c>
      <c r="I284" s="901">
        <f t="shared" si="112"/>
        <v>0</v>
      </c>
      <c r="J284" s="141">
        <f t="shared" si="112"/>
        <v>141</v>
      </c>
      <c r="K284" s="111">
        <f t="shared" si="112"/>
        <v>0</v>
      </c>
      <c r="L284" s="112">
        <f t="shared" si="112"/>
        <v>141</v>
      </c>
      <c r="M284" s="240">
        <f t="shared" si="112"/>
        <v>0</v>
      </c>
      <c r="N284" s="111">
        <f t="shared" si="112"/>
        <v>0</v>
      </c>
      <c r="O284" s="278">
        <f t="shared" si="112"/>
        <v>0</v>
      </c>
      <c r="P284" s="318"/>
      <c r="Q284" s="297"/>
    </row>
    <row r="285" spans="1:17" s="19" customFormat="1" ht="13.5" thickTop="1" thickBot="1" x14ac:dyDescent="0.3">
      <c r="A285" s="1283" t="s">
        <v>276</v>
      </c>
      <c r="B285" s="1284"/>
      <c r="C285" s="206">
        <f t="shared" si="95"/>
        <v>-71</v>
      </c>
      <c r="D285" s="142">
        <f>SUM(D24,D25,D41,D42)-D50</f>
        <v>0</v>
      </c>
      <c r="E285" s="126">
        <f>SUM(E24,E25,E41,E42)-E50</f>
        <v>0</v>
      </c>
      <c r="F285" s="909">
        <f>SUM(F24,F25,F41,F42)-F50</f>
        <v>0</v>
      </c>
      <c r="G285" s="241">
        <f>SUM(G24,G42)-G50</f>
        <v>0</v>
      </c>
      <c r="H285" s="126">
        <f>SUM(H24,H42)-H50</f>
        <v>0</v>
      </c>
      <c r="I285" s="909">
        <f>SUM(I24,I42)-I50</f>
        <v>0</v>
      </c>
      <c r="J285" s="142">
        <f>SUM(J26,J42)-J50</f>
        <v>-71</v>
      </c>
      <c r="K285" s="114">
        <f>SUM(K26,K42)-K50</f>
        <v>0</v>
      </c>
      <c r="L285" s="115">
        <f>SUM(L26,L42)-L50</f>
        <v>-71</v>
      </c>
      <c r="M285" s="241">
        <f>SUM(M44)-M50</f>
        <v>0</v>
      </c>
      <c r="N285" s="114">
        <f>SUM(N44)-N50</f>
        <v>0</v>
      </c>
      <c r="O285" s="126">
        <f>SUM(O44)-O50</f>
        <v>0</v>
      </c>
      <c r="P285" s="296"/>
      <c r="Q285" s="182"/>
    </row>
    <row r="286" spans="1:17" s="19" customFormat="1" ht="12.75" thickTop="1" x14ac:dyDescent="0.25">
      <c r="A286" s="1285" t="s">
        <v>277</v>
      </c>
      <c r="B286" s="1286"/>
      <c r="C286" s="207">
        <f t="shared" si="95"/>
        <v>71</v>
      </c>
      <c r="D286" s="143">
        <f t="shared" ref="D286:O286" si="113">SUM(D287,D288)-D295+D296</f>
        <v>0</v>
      </c>
      <c r="E286" s="113">
        <f t="shared" si="113"/>
        <v>0</v>
      </c>
      <c r="F286" s="910">
        <f t="shared" si="113"/>
        <v>0</v>
      </c>
      <c r="G286" s="242">
        <f t="shared" si="113"/>
        <v>0</v>
      </c>
      <c r="H286" s="113">
        <f t="shared" si="113"/>
        <v>0</v>
      </c>
      <c r="I286" s="910">
        <f t="shared" si="113"/>
        <v>0</v>
      </c>
      <c r="J286" s="143">
        <f t="shared" si="113"/>
        <v>71</v>
      </c>
      <c r="K286" s="103">
        <f t="shared" si="113"/>
        <v>0</v>
      </c>
      <c r="L286" s="109">
        <f t="shared" si="113"/>
        <v>71</v>
      </c>
      <c r="M286" s="242">
        <f t="shared" si="113"/>
        <v>0</v>
      </c>
      <c r="N286" s="103">
        <f t="shared" si="113"/>
        <v>0</v>
      </c>
      <c r="O286" s="113">
        <f t="shared" si="113"/>
        <v>0</v>
      </c>
      <c r="P286" s="319"/>
      <c r="Q286" s="182"/>
    </row>
    <row r="287" spans="1:17" s="19" customFormat="1" ht="12.75" thickBot="1" x14ac:dyDescent="0.3">
      <c r="A287" s="63" t="s">
        <v>278</v>
      </c>
      <c r="B287" s="63" t="s">
        <v>279</v>
      </c>
      <c r="C287" s="197">
        <f t="shared" si="95"/>
        <v>71</v>
      </c>
      <c r="D287" s="134">
        <f t="shared" ref="D287:O287" si="114">D21-D281</f>
        <v>0</v>
      </c>
      <c r="E287" s="117">
        <f t="shared" si="114"/>
        <v>0</v>
      </c>
      <c r="F287" s="894">
        <f t="shared" si="114"/>
        <v>0</v>
      </c>
      <c r="G287" s="224">
        <f t="shared" si="114"/>
        <v>0</v>
      </c>
      <c r="H287" s="117">
        <f t="shared" si="114"/>
        <v>0</v>
      </c>
      <c r="I287" s="894">
        <f t="shared" si="114"/>
        <v>0</v>
      </c>
      <c r="J287" s="134">
        <f t="shared" si="114"/>
        <v>71</v>
      </c>
      <c r="K287" s="64">
        <f t="shared" si="114"/>
        <v>0</v>
      </c>
      <c r="L287" s="169">
        <f t="shared" si="114"/>
        <v>71</v>
      </c>
      <c r="M287" s="224">
        <f t="shared" si="114"/>
        <v>0</v>
      </c>
      <c r="N287" s="64">
        <f t="shared" si="114"/>
        <v>0</v>
      </c>
      <c r="O287" s="117">
        <f t="shared" si="114"/>
        <v>0</v>
      </c>
      <c r="P287" s="310"/>
      <c r="Q287" s="182"/>
    </row>
    <row r="288" spans="1:17" s="19" customFormat="1" ht="12.75" hidden="1" thickTop="1" x14ac:dyDescent="0.25">
      <c r="A288" s="116" t="s">
        <v>280</v>
      </c>
      <c r="B288" s="116" t="s">
        <v>281</v>
      </c>
      <c r="C288" s="207">
        <f t="shared" si="95"/>
        <v>0</v>
      </c>
      <c r="D288" s="143">
        <f t="shared" ref="D288:O288" si="115">SUM(D289,D291,D293)-SUM(D290,D292,D294)</f>
        <v>0</v>
      </c>
      <c r="E288" s="103">
        <f t="shared" si="115"/>
        <v>0</v>
      </c>
      <c r="F288" s="109">
        <f t="shared" si="115"/>
        <v>0</v>
      </c>
      <c r="G288" s="242">
        <f t="shared" si="115"/>
        <v>0</v>
      </c>
      <c r="H288" s="103">
        <f t="shared" si="115"/>
        <v>0</v>
      </c>
      <c r="I288" s="113">
        <f t="shared" si="115"/>
        <v>0</v>
      </c>
      <c r="J288" s="143">
        <f t="shared" si="115"/>
        <v>0</v>
      </c>
      <c r="K288" s="103">
        <f t="shared" si="115"/>
        <v>0</v>
      </c>
      <c r="L288" s="109">
        <f t="shared" si="115"/>
        <v>0</v>
      </c>
      <c r="M288" s="242">
        <f t="shared" si="115"/>
        <v>0</v>
      </c>
      <c r="N288" s="103">
        <f t="shared" si="115"/>
        <v>0</v>
      </c>
      <c r="O288" s="113">
        <f t="shared" si="115"/>
        <v>0</v>
      </c>
      <c r="P288" s="319"/>
      <c r="Q288" s="182"/>
    </row>
    <row r="289" spans="1:17" ht="12.75" hidden="1" thickTop="1" x14ac:dyDescent="0.25">
      <c r="A289" s="100" t="s">
        <v>282</v>
      </c>
      <c r="B289" s="60" t="s">
        <v>283</v>
      </c>
      <c r="C289" s="191">
        <f t="shared" si="95"/>
        <v>0</v>
      </c>
      <c r="D289" s="256"/>
      <c r="E289" s="49"/>
      <c r="F289" s="330">
        <f t="shared" ref="F289:F296" si="116">E289+D289</f>
        <v>0</v>
      </c>
      <c r="G289" s="239"/>
      <c r="H289" s="49"/>
      <c r="I289" s="155">
        <f t="shared" ref="I289:I296" si="117">H289+G289</f>
        <v>0</v>
      </c>
      <c r="J289" s="256"/>
      <c r="K289" s="49"/>
      <c r="L289" s="330">
        <f t="shared" ref="L289:L296" si="118">K289+J289</f>
        <v>0</v>
      </c>
      <c r="M289" s="239"/>
      <c r="N289" s="49"/>
      <c r="O289" s="155">
        <f t="shared" ref="O289:O296" si="119">N289+M289</f>
        <v>0</v>
      </c>
      <c r="P289" s="295"/>
      <c r="Q289" s="297"/>
    </row>
    <row r="290" spans="1:17" ht="24.75" hidden="1" thickTop="1" x14ac:dyDescent="0.25">
      <c r="A290" s="94" t="s">
        <v>284</v>
      </c>
      <c r="B290" s="29" t="s">
        <v>285</v>
      </c>
      <c r="C290" s="190">
        <f t="shared" si="95"/>
        <v>0</v>
      </c>
      <c r="D290" s="264"/>
      <c r="E290" s="45"/>
      <c r="F290" s="95">
        <f t="shared" si="116"/>
        <v>0</v>
      </c>
      <c r="G290" s="230"/>
      <c r="H290" s="45"/>
      <c r="I290" s="91">
        <f t="shared" si="117"/>
        <v>0</v>
      </c>
      <c r="J290" s="264"/>
      <c r="K290" s="45"/>
      <c r="L290" s="95">
        <f t="shared" si="118"/>
        <v>0</v>
      </c>
      <c r="M290" s="230"/>
      <c r="N290" s="45"/>
      <c r="O290" s="91">
        <f t="shared" si="119"/>
        <v>0</v>
      </c>
      <c r="P290" s="291"/>
      <c r="Q290" s="297"/>
    </row>
    <row r="291" spans="1:17" ht="12.75" hidden="1" thickTop="1" x14ac:dyDescent="0.25">
      <c r="A291" s="94" t="s">
        <v>286</v>
      </c>
      <c r="B291" s="29" t="s">
        <v>287</v>
      </c>
      <c r="C291" s="190">
        <f t="shared" si="95"/>
        <v>0</v>
      </c>
      <c r="D291" s="264"/>
      <c r="E291" s="45"/>
      <c r="F291" s="95">
        <f t="shared" si="116"/>
        <v>0</v>
      </c>
      <c r="G291" s="230"/>
      <c r="H291" s="45"/>
      <c r="I291" s="91">
        <f t="shared" si="117"/>
        <v>0</v>
      </c>
      <c r="J291" s="264"/>
      <c r="K291" s="45"/>
      <c r="L291" s="95">
        <f t="shared" si="118"/>
        <v>0</v>
      </c>
      <c r="M291" s="230"/>
      <c r="N291" s="45"/>
      <c r="O291" s="91">
        <f t="shared" si="119"/>
        <v>0</v>
      </c>
      <c r="P291" s="291"/>
      <c r="Q291" s="297"/>
    </row>
    <row r="292" spans="1:17" ht="24.75" hidden="1" thickTop="1" x14ac:dyDescent="0.25">
      <c r="A292" s="94" t="s">
        <v>288</v>
      </c>
      <c r="B292" s="29" t="s">
        <v>289</v>
      </c>
      <c r="C292" s="190">
        <f t="shared" si="95"/>
        <v>0</v>
      </c>
      <c r="D292" s="264"/>
      <c r="E292" s="45"/>
      <c r="F292" s="95">
        <f t="shared" si="116"/>
        <v>0</v>
      </c>
      <c r="G292" s="230"/>
      <c r="H292" s="45"/>
      <c r="I292" s="91">
        <f t="shared" si="117"/>
        <v>0</v>
      </c>
      <c r="J292" s="264"/>
      <c r="K292" s="45"/>
      <c r="L292" s="95">
        <f t="shared" si="118"/>
        <v>0</v>
      </c>
      <c r="M292" s="230"/>
      <c r="N292" s="45"/>
      <c r="O292" s="91">
        <f t="shared" si="119"/>
        <v>0</v>
      </c>
      <c r="P292" s="291"/>
      <c r="Q292" s="297"/>
    </row>
    <row r="293" spans="1:17" ht="12.75" hidden="1" thickTop="1" x14ac:dyDescent="0.25">
      <c r="A293" s="94" t="s">
        <v>290</v>
      </c>
      <c r="B293" s="29" t="s">
        <v>291</v>
      </c>
      <c r="C293" s="190">
        <f t="shared" si="95"/>
        <v>0</v>
      </c>
      <c r="D293" s="264"/>
      <c r="E293" s="45"/>
      <c r="F293" s="95">
        <f t="shared" si="116"/>
        <v>0</v>
      </c>
      <c r="G293" s="230"/>
      <c r="H293" s="45"/>
      <c r="I293" s="91">
        <f t="shared" si="117"/>
        <v>0</v>
      </c>
      <c r="J293" s="264"/>
      <c r="K293" s="45"/>
      <c r="L293" s="95">
        <f t="shared" si="118"/>
        <v>0</v>
      </c>
      <c r="M293" s="230"/>
      <c r="N293" s="45"/>
      <c r="O293" s="91">
        <f t="shared" si="119"/>
        <v>0</v>
      </c>
      <c r="P293" s="291"/>
      <c r="Q293" s="297"/>
    </row>
    <row r="294" spans="1:17" ht="24.75" hidden="1" thickTop="1" x14ac:dyDescent="0.25">
      <c r="A294" s="101" t="s">
        <v>292</v>
      </c>
      <c r="B294" s="102" t="s">
        <v>293</v>
      </c>
      <c r="C294" s="201">
        <f t="shared" si="95"/>
        <v>0</v>
      </c>
      <c r="D294" s="265"/>
      <c r="E294" s="84"/>
      <c r="F294" s="329">
        <f t="shared" si="116"/>
        <v>0</v>
      </c>
      <c r="G294" s="235"/>
      <c r="H294" s="84"/>
      <c r="I294" s="156">
        <f t="shared" si="117"/>
        <v>0</v>
      </c>
      <c r="J294" s="265"/>
      <c r="K294" s="84"/>
      <c r="L294" s="329">
        <f t="shared" si="118"/>
        <v>0</v>
      </c>
      <c r="M294" s="235"/>
      <c r="N294" s="84"/>
      <c r="O294" s="156">
        <f t="shared" si="119"/>
        <v>0</v>
      </c>
      <c r="P294" s="294"/>
      <c r="Q294" s="297"/>
    </row>
    <row r="295" spans="1:17" s="19" customFormat="1" ht="13.5" hidden="1" thickTop="1" thickBot="1" x14ac:dyDescent="0.3">
      <c r="A295" s="118" t="s">
        <v>294</v>
      </c>
      <c r="B295" s="118" t="s">
        <v>295</v>
      </c>
      <c r="C295" s="206">
        <f t="shared" si="95"/>
        <v>0</v>
      </c>
      <c r="D295" s="267"/>
      <c r="E295" s="119"/>
      <c r="F295" s="115">
        <f t="shared" si="116"/>
        <v>0</v>
      </c>
      <c r="G295" s="243"/>
      <c r="H295" s="119"/>
      <c r="I295" s="126">
        <f t="shared" si="117"/>
        <v>0</v>
      </c>
      <c r="J295" s="267"/>
      <c r="K295" s="119"/>
      <c r="L295" s="115">
        <f t="shared" si="118"/>
        <v>0</v>
      </c>
      <c r="M295" s="243"/>
      <c r="N295" s="119"/>
      <c r="O295" s="126">
        <f t="shared" si="119"/>
        <v>0</v>
      </c>
      <c r="P295" s="296"/>
      <c r="Q295" s="182"/>
    </row>
    <row r="296" spans="1:17" s="19" customFormat="1" ht="48.75" hidden="1" thickTop="1" x14ac:dyDescent="0.25">
      <c r="A296" s="116" t="s">
        <v>296</v>
      </c>
      <c r="B296" s="104" t="s">
        <v>297</v>
      </c>
      <c r="C296" s="207">
        <f t="shared" si="95"/>
        <v>0</v>
      </c>
      <c r="D296" s="268"/>
      <c r="E296" s="180"/>
      <c r="F296" s="175">
        <f t="shared" si="116"/>
        <v>0</v>
      </c>
      <c r="G296" s="234"/>
      <c r="H296" s="80"/>
      <c r="I296" s="123">
        <f t="shared" si="117"/>
        <v>0</v>
      </c>
      <c r="J296" s="248"/>
      <c r="K296" s="80"/>
      <c r="L296" s="175">
        <f t="shared" si="118"/>
        <v>0</v>
      </c>
      <c r="M296" s="234"/>
      <c r="N296" s="80"/>
      <c r="O296" s="123">
        <f t="shared" si="119"/>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6ilbTQnDEinW3jUyBlQ+cBTfxP1umXxomhifmNu2S9zdIRfIel05dP1B94Vnw9ZtQOVoAFQPNpdNMbRn+MfnEA==" saltValue="zIlQtk21eqBzk7lqEuTWXw==" spinCount="100000" sheet="1" objects="1" scenarios="1" formatCells="0" formatColumns="0" formatRows="0"/>
  <autoFilter ref="A18:P296">
    <filterColumn colId="2">
      <filters blank="1">
        <filter val="1 073"/>
        <filter val="1 200"/>
        <filter val="1 592"/>
        <filter val="10 114"/>
        <filter val="12 146"/>
        <filter val="13 665"/>
        <filter val="137 340"/>
        <filter val="142"/>
        <filter val="143"/>
        <filter val="145"/>
        <filter val="157"/>
        <filter val="171 988"/>
        <filter val="2 260"/>
        <filter val="2 287"/>
        <filter val="2 341"/>
        <filter val="2 469"/>
        <filter val="2 657"/>
        <filter val="20 073"/>
        <filter val="21"/>
        <filter val="21 158"/>
        <filter val="24 107"/>
        <filter val="24 350"/>
        <filter val="260"/>
        <filter val="266"/>
        <filter val="270"/>
        <filter val="276"/>
        <filter val="285"/>
        <filter val="29"/>
        <filter val="29 540"/>
        <filter val="3 324"/>
        <filter val="3 548"/>
        <filter val="3 734"/>
        <filter val="300"/>
        <filter val="34 003"/>
        <filter val="34 648"/>
        <filter val="427"/>
        <filter val="442"/>
        <filter val="473 049"/>
        <filter val="49 613"/>
        <filter val="5 485"/>
        <filter val="507"/>
        <filter val="51 886"/>
        <filter val="556 665"/>
        <filter val="6 194"/>
        <filter val="6 805"/>
        <filter val="633"/>
        <filter val="688"/>
        <filter val="7 117"/>
        <filter val="7 757"/>
        <filter val="70"/>
        <filter val="71"/>
        <filter val="-71"/>
        <filter val="728 653"/>
        <filter val="747"/>
        <filter val="77 394"/>
        <filter val="8 054"/>
        <filter val="8 679"/>
        <filter val="8 822"/>
        <filter val="806 047"/>
        <filter val="808 247"/>
        <filter val="808 388"/>
        <filter val="81"/>
        <filter val="817"/>
        <filter val="892"/>
        <filter val="9 534"/>
        <filter val="9 917"/>
      </filters>
    </filterColumn>
  </autoFilter>
  <mergeCells count="31">
    <mergeCell ref="C6:P6"/>
    <mergeCell ref="A1:O1"/>
    <mergeCell ref="A2:P2"/>
    <mergeCell ref="C3:P3"/>
    <mergeCell ref="C4:P4"/>
    <mergeCell ref="C5:P5"/>
    <mergeCell ref="C7:P7"/>
    <mergeCell ref="C8:P8"/>
    <mergeCell ref="C9:P9"/>
    <mergeCell ref="C11:P11"/>
    <mergeCell ref="C12:P12"/>
    <mergeCell ref="C13:P13"/>
    <mergeCell ref="P16:P17"/>
    <mergeCell ref="M16:M17"/>
    <mergeCell ref="N16:N17"/>
    <mergeCell ref="O16:O17"/>
    <mergeCell ref="A285:B285"/>
    <mergeCell ref="A286:B286"/>
    <mergeCell ref="J16:J17"/>
    <mergeCell ref="K16:K17"/>
    <mergeCell ref="L16:L17"/>
    <mergeCell ref="A15:A17"/>
    <mergeCell ref="B15:B17"/>
    <mergeCell ref="C15:O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&amp;R&amp;"Times New Roman,Regular"&amp;9 78.pielikums Jūrmalas pilsētas domes
2017.gada 9.jūnija saistošajiem noteikumiem Nr.21
(protokols Nr.10, 2.punkts)</firstHeader>
    <firstFooter>&amp;L&amp;9&amp;D; &amp;T&amp;R&amp;9&amp;P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3"/>
  <sheetViews>
    <sheetView showGridLines="0" tabSelected="1" view="pageLayout" zoomScaleNormal="100" workbookViewId="0">
      <selection activeCell="T5" sqref="T5"/>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1118</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1004</v>
      </c>
      <c r="D3" s="1318"/>
      <c r="E3" s="1318"/>
      <c r="F3" s="1318"/>
      <c r="G3" s="1318"/>
      <c r="H3" s="1318"/>
      <c r="I3" s="1318"/>
      <c r="J3" s="1318"/>
      <c r="K3" s="1318"/>
      <c r="L3" s="1318"/>
      <c r="M3" s="1318"/>
      <c r="N3" s="1318"/>
      <c r="O3" s="1318"/>
      <c r="P3" s="1319"/>
      <c r="Q3" s="297"/>
    </row>
    <row r="4" spans="1:17" ht="12.75" customHeight="1" x14ac:dyDescent="0.25">
      <c r="A4" s="4" t="s">
        <v>1</v>
      </c>
      <c r="B4" s="5"/>
      <c r="C4" s="1318" t="s">
        <v>1003</v>
      </c>
      <c r="D4" s="1318"/>
      <c r="E4" s="1318"/>
      <c r="F4" s="1318"/>
      <c r="G4" s="1318"/>
      <c r="H4" s="1318"/>
      <c r="I4" s="1318"/>
      <c r="J4" s="1318"/>
      <c r="K4" s="1318"/>
      <c r="L4" s="1318"/>
      <c r="M4" s="1318"/>
      <c r="N4" s="1318"/>
      <c r="O4" s="1318"/>
      <c r="P4" s="1319"/>
      <c r="Q4" s="297"/>
    </row>
    <row r="5" spans="1:17" ht="12.75" customHeight="1" x14ac:dyDescent="0.25">
      <c r="A5" s="2" t="s">
        <v>2</v>
      </c>
      <c r="B5" s="3"/>
      <c r="C5" s="1293" t="s">
        <v>1002</v>
      </c>
      <c r="D5" s="1293"/>
      <c r="E5" s="1293"/>
      <c r="F5" s="1293"/>
      <c r="G5" s="1293"/>
      <c r="H5" s="1293"/>
      <c r="I5" s="1293"/>
      <c r="J5" s="1293"/>
      <c r="K5" s="1293"/>
      <c r="L5" s="1293"/>
      <c r="M5" s="1293"/>
      <c r="N5" s="1293"/>
      <c r="O5" s="1293"/>
      <c r="P5" s="1294"/>
      <c r="Q5" s="297"/>
    </row>
    <row r="6" spans="1:17" ht="12.75" customHeight="1" x14ac:dyDescent="0.25">
      <c r="A6" s="2" t="s">
        <v>3</v>
      </c>
      <c r="B6" s="3"/>
      <c r="C6" s="1293" t="s">
        <v>1117</v>
      </c>
      <c r="D6" s="1293"/>
      <c r="E6" s="1293"/>
      <c r="F6" s="1293"/>
      <c r="G6" s="1293"/>
      <c r="H6" s="1293"/>
      <c r="I6" s="1293"/>
      <c r="J6" s="1293"/>
      <c r="K6" s="1293"/>
      <c r="L6" s="1293"/>
      <c r="M6" s="1293"/>
      <c r="N6" s="1293"/>
      <c r="O6" s="1293"/>
      <c r="P6" s="1294"/>
      <c r="Q6" s="297"/>
    </row>
    <row r="7" spans="1:17" ht="25.5" customHeight="1" x14ac:dyDescent="0.25">
      <c r="A7" s="2" t="s">
        <v>4</v>
      </c>
      <c r="B7" s="3"/>
      <c r="C7" s="1318" t="s">
        <v>1116</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t="s">
        <v>1115</v>
      </c>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102233</v>
      </c>
      <c r="D20" s="128">
        <f>SUM(D21,D24,D25,D41,D42)</f>
        <v>97880</v>
      </c>
      <c r="E20" s="269">
        <f>SUM(E21,E24,E25,E41,E42)</f>
        <v>4353</v>
      </c>
      <c r="F20" s="888">
        <f>SUM(F21,F24,F25,F41,F42)</f>
        <v>102233</v>
      </c>
      <c r="G20" s="210">
        <f>SUM(G21,G24,G42)</f>
        <v>0</v>
      </c>
      <c r="H20" s="269">
        <f>SUM(H21,H24,H42)</f>
        <v>0</v>
      </c>
      <c r="I20" s="888">
        <f>SUM(I21,I24,I42)</f>
        <v>0</v>
      </c>
      <c r="J20" s="128">
        <f>SUM(J21,J26,J42)</f>
        <v>0</v>
      </c>
      <c r="K20" s="22">
        <f>SUM(K21,K26,K42)</f>
        <v>0</v>
      </c>
      <c r="L20" s="161">
        <f>SUM(L21,L26,L42)</f>
        <v>0</v>
      </c>
      <c r="M20" s="210">
        <f>SUM(M21,M44)</f>
        <v>0</v>
      </c>
      <c r="N20" s="22">
        <f>SUM(N21,N44)</f>
        <v>0</v>
      </c>
      <c r="O20" s="269">
        <f>SUM(O21,O44)</f>
        <v>0</v>
      </c>
      <c r="P20" s="302"/>
      <c r="Q20" s="182"/>
    </row>
    <row r="21" spans="1:17" ht="12.75" hidden="1" thickTop="1" x14ac:dyDescent="0.25">
      <c r="A21" s="23"/>
      <c r="B21" s="24" t="s">
        <v>21</v>
      </c>
      <c r="C21" s="184">
        <f>SUM(F21,I21,L21,O21)</f>
        <v>0</v>
      </c>
      <c r="D21" s="129">
        <f t="shared" ref="D21:O21" si="0">SUM(D22:D23)</f>
        <v>0</v>
      </c>
      <c r="E21" s="25">
        <f t="shared" si="0"/>
        <v>0</v>
      </c>
      <c r="F21" s="162">
        <f t="shared" si="0"/>
        <v>0</v>
      </c>
      <c r="G21" s="211">
        <f t="shared" si="0"/>
        <v>0</v>
      </c>
      <c r="H21" s="25">
        <f t="shared" si="0"/>
        <v>0</v>
      </c>
      <c r="I21" s="270">
        <f t="shared" si="0"/>
        <v>0</v>
      </c>
      <c r="J21" s="129">
        <f t="shared" si="0"/>
        <v>0</v>
      </c>
      <c r="K21" s="25">
        <f t="shared" si="0"/>
        <v>0</v>
      </c>
      <c r="L21" s="162">
        <f t="shared" si="0"/>
        <v>0</v>
      </c>
      <c r="M21" s="211">
        <f t="shared" si="0"/>
        <v>0</v>
      </c>
      <c r="N21" s="25">
        <f t="shared" si="0"/>
        <v>0</v>
      </c>
      <c r="O21" s="270">
        <f t="shared" si="0"/>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ht="12.75" hidden="1" thickTop="1" x14ac:dyDescent="0.25">
      <c r="A23" s="29"/>
      <c r="B23" s="30" t="s">
        <v>23</v>
      </c>
      <c r="C23" s="186">
        <f>SUM(F23,I23,L23,O23)</f>
        <v>0</v>
      </c>
      <c r="D23" s="246"/>
      <c r="E23" s="31"/>
      <c r="F23" s="326">
        <f>D23+E23</f>
        <v>0</v>
      </c>
      <c r="G23" s="213"/>
      <c r="H23" s="31"/>
      <c r="I23" s="146">
        <f>G23+H23</f>
        <v>0</v>
      </c>
      <c r="J23" s="246"/>
      <c r="K23" s="31"/>
      <c r="L23" s="326">
        <f>J23+K23</f>
        <v>0</v>
      </c>
      <c r="M23" s="213"/>
      <c r="N23" s="31"/>
      <c r="O23" s="146">
        <f>M23+N23</f>
        <v>0</v>
      </c>
      <c r="P23" s="368"/>
      <c r="Q23" s="297"/>
    </row>
    <row r="24" spans="1:17" s="19" customFormat="1" ht="37.5" thickTop="1" thickBot="1" x14ac:dyDescent="0.3">
      <c r="A24" s="32">
        <v>19300</v>
      </c>
      <c r="B24" s="32" t="s">
        <v>24</v>
      </c>
      <c r="C24" s="187">
        <f>SUM(F24,I24)</f>
        <v>57741</v>
      </c>
      <c r="D24" s="247">
        <v>53388</v>
      </c>
      <c r="E24" s="697">
        <v>4353</v>
      </c>
      <c r="F24" s="889">
        <f>D24+E24</f>
        <v>57741</v>
      </c>
      <c r="G24" s="214"/>
      <c r="H24" s="697"/>
      <c r="I24" s="889">
        <f>G24+H24</f>
        <v>0</v>
      </c>
      <c r="J24" s="286" t="s">
        <v>25</v>
      </c>
      <c r="K24" s="34" t="s">
        <v>25</v>
      </c>
      <c r="L24" s="163" t="s">
        <v>25</v>
      </c>
      <c r="M24" s="279" t="s">
        <v>25</v>
      </c>
      <c r="N24" s="147" t="s">
        <v>25</v>
      </c>
      <c r="O24" s="147" t="s">
        <v>25</v>
      </c>
      <c r="P24" s="1282" t="s">
        <v>1114</v>
      </c>
      <c r="Q24" s="182"/>
    </row>
    <row r="25" spans="1:17" s="19" customFormat="1" ht="60.75" thickTop="1" x14ac:dyDescent="0.25">
      <c r="A25" s="121">
        <v>17200</v>
      </c>
      <c r="B25" s="35" t="s">
        <v>26</v>
      </c>
      <c r="C25" s="188">
        <f>SUM(F25)</f>
        <v>44492</v>
      </c>
      <c r="D25" s="248">
        <v>44492</v>
      </c>
      <c r="E25" s="709"/>
      <c r="F25" s="905">
        <f>D25+E25</f>
        <v>44492</v>
      </c>
      <c r="G25" s="215" t="s">
        <v>25</v>
      </c>
      <c r="H25" s="122" t="s">
        <v>25</v>
      </c>
      <c r="I25" s="890" t="s">
        <v>25</v>
      </c>
      <c r="J25" s="249" t="s">
        <v>25</v>
      </c>
      <c r="K25" s="37" t="s">
        <v>25</v>
      </c>
      <c r="L25" s="164" t="s">
        <v>25</v>
      </c>
      <c r="M25" s="280" t="s">
        <v>25</v>
      </c>
      <c r="N25" s="122" t="s">
        <v>25</v>
      </c>
      <c r="O25" s="122" t="s">
        <v>25</v>
      </c>
      <c r="P25" s="764" t="s">
        <v>1113</v>
      </c>
      <c r="Q25" s="182"/>
    </row>
    <row r="26" spans="1:17" s="19" customFormat="1" ht="36" hidden="1" x14ac:dyDescent="0.25">
      <c r="A26" s="35">
        <v>21300</v>
      </c>
      <c r="B26" s="35" t="s">
        <v>27</v>
      </c>
      <c r="C26" s="188">
        <f t="shared" ref="C26:C40" si="1">SUM(L26)</f>
        <v>0</v>
      </c>
      <c r="D26" s="249" t="s">
        <v>25</v>
      </c>
      <c r="E26" s="37" t="s">
        <v>25</v>
      </c>
      <c r="F26" s="164" t="s">
        <v>25</v>
      </c>
      <c r="G26" s="215" t="s">
        <v>25</v>
      </c>
      <c r="H26" s="37" t="s">
        <v>25</v>
      </c>
      <c r="I26" s="122" t="s">
        <v>25</v>
      </c>
      <c r="J26" s="130">
        <f>SUM(J27,J31,J33,J36)</f>
        <v>0</v>
      </c>
      <c r="K26" s="38">
        <f>SUM(K27,K31,K33,K36)</f>
        <v>0</v>
      </c>
      <c r="L26" s="175">
        <f>SUM(L27,L31,L33,L36)</f>
        <v>0</v>
      </c>
      <c r="M26" s="280" t="s">
        <v>25</v>
      </c>
      <c r="N26" s="122" t="s">
        <v>25</v>
      </c>
      <c r="O26" s="122" t="s">
        <v>25</v>
      </c>
      <c r="P26" s="304"/>
      <c r="Q26" s="182"/>
    </row>
    <row r="27" spans="1:17" s="19" customFormat="1" ht="24" hidden="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idden="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idden="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 hidden="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36" hidden="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 hidden="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idden="1" x14ac:dyDescent="0.25">
      <c r="A33" s="39">
        <v>21380</v>
      </c>
      <c r="B33" s="35" t="s">
        <v>34</v>
      </c>
      <c r="C33" s="188">
        <f t="shared" si="1"/>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c r="Q33" s="182"/>
    </row>
    <row r="34" spans="1:17" hidden="1" x14ac:dyDescent="0.25">
      <c r="A34" s="27">
        <v>21381</v>
      </c>
      <c r="B34" s="40" t="s">
        <v>35</v>
      </c>
      <c r="C34" s="189">
        <f t="shared" si="1"/>
        <v>0</v>
      </c>
      <c r="D34" s="250" t="s">
        <v>25</v>
      </c>
      <c r="E34" s="41" t="s">
        <v>25</v>
      </c>
      <c r="F34" s="165" t="s">
        <v>25</v>
      </c>
      <c r="G34" s="216" t="s">
        <v>25</v>
      </c>
      <c r="H34" s="41" t="s">
        <v>25</v>
      </c>
      <c r="I34" s="148" t="s">
        <v>25</v>
      </c>
      <c r="J34" s="564"/>
      <c r="K34" s="320"/>
      <c r="L34" s="176">
        <f>J34+K34</f>
        <v>0</v>
      </c>
      <c r="M34" s="281" t="s">
        <v>25</v>
      </c>
      <c r="N34" s="148" t="s">
        <v>25</v>
      </c>
      <c r="O34" s="148" t="s">
        <v>25</v>
      </c>
      <c r="P34" s="305"/>
      <c r="Q34" s="297"/>
    </row>
    <row r="35" spans="1:17" ht="24" hidden="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 hidden="1" x14ac:dyDescent="0.25">
      <c r="A36" s="39">
        <v>21390</v>
      </c>
      <c r="B36" s="35" t="s">
        <v>37</v>
      </c>
      <c r="C36" s="188">
        <f t="shared" si="1"/>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304"/>
      <c r="Q36" s="182"/>
    </row>
    <row r="37" spans="1:17" ht="24" hidden="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hidden="1" x14ac:dyDescent="0.25">
      <c r="A38" s="30">
        <v>21393</v>
      </c>
      <c r="B38" s="43" t="s">
        <v>39</v>
      </c>
      <c r="C38" s="190">
        <f t="shared" si="1"/>
        <v>0</v>
      </c>
      <c r="D38" s="251" t="s">
        <v>25</v>
      </c>
      <c r="E38" s="44" t="s">
        <v>25</v>
      </c>
      <c r="F38" s="166" t="s">
        <v>25</v>
      </c>
      <c r="G38" s="217" t="s">
        <v>25</v>
      </c>
      <c r="H38" s="44" t="s">
        <v>25</v>
      </c>
      <c r="I38" s="149" t="s">
        <v>25</v>
      </c>
      <c r="J38" s="565"/>
      <c r="K38" s="321"/>
      <c r="L38" s="95">
        <f>J38+K38</f>
        <v>0</v>
      </c>
      <c r="M38" s="282" t="s">
        <v>25</v>
      </c>
      <c r="N38" s="149" t="s">
        <v>25</v>
      </c>
      <c r="O38" s="149" t="s">
        <v>25</v>
      </c>
      <c r="P38" s="306"/>
      <c r="Q38" s="297"/>
    </row>
    <row r="39" spans="1:17" hidden="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 hidden="1" x14ac:dyDescent="0.25">
      <c r="A40" s="30">
        <v>21399</v>
      </c>
      <c r="B40" s="43" t="s">
        <v>41</v>
      </c>
      <c r="C40" s="190">
        <f t="shared" si="1"/>
        <v>0</v>
      </c>
      <c r="D40" s="251" t="s">
        <v>25</v>
      </c>
      <c r="E40" s="44" t="s">
        <v>25</v>
      </c>
      <c r="F40" s="166" t="s">
        <v>25</v>
      </c>
      <c r="G40" s="217" t="s">
        <v>25</v>
      </c>
      <c r="H40" s="44" t="s">
        <v>25</v>
      </c>
      <c r="I40" s="149" t="s">
        <v>25</v>
      </c>
      <c r="J40" s="565"/>
      <c r="K40" s="321"/>
      <c r="L40" s="95">
        <f>J40+K40</f>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hidden="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t="24"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 hidden="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 hidden="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102233</v>
      </c>
      <c r="D49" s="134">
        <f t="shared" ref="D49:O49" si="4">SUM(D50,D281)</f>
        <v>97880</v>
      </c>
      <c r="E49" s="117">
        <f t="shared" si="4"/>
        <v>4353</v>
      </c>
      <c r="F49" s="894">
        <f t="shared" si="4"/>
        <v>102233</v>
      </c>
      <c r="G49" s="224">
        <f t="shared" si="4"/>
        <v>0</v>
      </c>
      <c r="H49" s="117">
        <f t="shared" si="4"/>
        <v>0</v>
      </c>
      <c r="I49" s="894">
        <f t="shared" si="4"/>
        <v>0</v>
      </c>
      <c r="J49" s="134">
        <f t="shared" si="4"/>
        <v>0</v>
      </c>
      <c r="K49" s="64">
        <f t="shared" si="4"/>
        <v>0</v>
      </c>
      <c r="L49" s="169">
        <f t="shared" si="4"/>
        <v>0</v>
      </c>
      <c r="M49" s="224">
        <f t="shared" si="4"/>
        <v>0</v>
      </c>
      <c r="N49" s="64">
        <f t="shared" si="4"/>
        <v>0</v>
      </c>
      <c r="O49" s="117">
        <f t="shared" si="4"/>
        <v>0</v>
      </c>
      <c r="P49" s="310"/>
      <c r="Q49" s="182"/>
    </row>
    <row r="50" spans="1:17" s="19" customFormat="1" ht="36.75" thickTop="1" x14ac:dyDescent="0.25">
      <c r="A50" s="65"/>
      <c r="B50" s="66" t="s">
        <v>50</v>
      </c>
      <c r="C50" s="198">
        <f t="shared" si="3"/>
        <v>86855</v>
      </c>
      <c r="D50" s="135">
        <f t="shared" ref="D50:O50" si="5">SUM(D51,D193)</f>
        <v>82502</v>
      </c>
      <c r="E50" s="274">
        <f t="shared" si="5"/>
        <v>4353</v>
      </c>
      <c r="F50" s="895">
        <f t="shared" si="5"/>
        <v>86855</v>
      </c>
      <c r="G50" s="225">
        <f t="shared" si="5"/>
        <v>0</v>
      </c>
      <c r="H50" s="274">
        <f t="shared" si="5"/>
        <v>0</v>
      </c>
      <c r="I50" s="895">
        <f t="shared" si="5"/>
        <v>0</v>
      </c>
      <c r="J50" s="135">
        <f t="shared" si="5"/>
        <v>0</v>
      </c>
      <c r="K50" s="67">
        <f t="shared" si="5"/>
        <v>0</v>
      </c>
      <c r="L50" s="170">
        <f t="shared" si="5"/>
        <v>0</v>
      </c>
      <c r="M50" s="225">
        <f t="shared" si="5"/>
        <v>0</v>
      </c>
      <c r="N50" s="67">
        <f t="shared" si="5"/>
        <v>0</v>
      </c>
      <c r="O50" s="274">
        <f t="shared" si="5"/>
        <v>0</v>
      </c>
      <c r="P50" s="311"/>
      <c r="Q50" s="182"/>
    </row>
    <row r="51" spans="1:17" s="19" customFormat="1" ht="24" x14ac:dyDescent="0.25">
      <c r="A51" s="68"/>
      <c r="B51" s="16" t="s">
        <v>51</v>
      </c>
      <c r="C51" s="199">
        <f t="shared" si="3"/>
        <v>47706</v>
      </c>
      <c r="D51" s="136">
        <f t="shared" ref="D51:O51" si="6">SUM(D52,D74,D172,D186)</f>
        <v>43353</v>
      </c>
      <c r="E51" s="275">
        <f t="shared" si="6"/>
        <v>4353</v>
      </c>
      <c r="F51" s="896">
        <f t="shared" si="6"/>
        <v>47706</v>
      </c>
      <c r="G51" s="226">
        <f t="shared" si="6"/>
        <v>0</v>
      </c>
      <c r="H51" s="275">
        <f t="shared" si="6"/>
        <v>0</v>
      </c>
      <c r="I51" s="896">
        <f t="shared" si="6"/>
        <v>0</v>
      </c>
      <c r="J51" s="136">
        <f t="shared" si="6"/>
        <v>0</v>
      </c>
      <c r="K51" s="69">
        <f t="shared" si="6"/>
        <v>0</v>
      </c>
      <c r="L51" s="171">
        <f t="shared" si="6"/>
        <v>0</v>
      </c>
      <c r="M51" s="226">
        <f t="shared" si="6"/>
        <v>0</v>
      </c>
      <c r="N51" s="69">
        <f t="shared" si="6"/>
        <v>0</v>
      </c>
      <c r="O51" s="275">
        <f t="shared" si="6"/>
        <v>0</v>
      </c>
      <c r="P51" s="312"/>
      <c r="Q51" s="182"/>
    </row>
    <row r="52" spans="1:17" s="19" customFormat="1" x14ac:dyDescent="0.25">
      <c r="A52" s="70">
        <v>1000</v>
      </c>
      <c r="B52" s="70" t="s">
        <v>52</v>
      </c>
      <c r="C52" s="200">
        <f t="shared" si="3"/>
        <v>27244</v>
      </c>
      <c r="D52" s="137">
        <f t="shared" ref="D52:O52" si="7">SUM(D53,D66)</f>
        <v>22891</v>
      </c>
      <c r="E52" s="125">
        <f t="shared" si="7"/>
        <v>4353</v>
      </c>
      <c r="F52" s="897">
        <f t="shared" si="7"/>
        <v>27244</v>
      </c>
      <c r="G52" s="227">
        <f t="shared" si="7"/>
        <v>0</v>
      </c>
      <c r="H52" s="125">
        <f t="shared" si="7"/>
        <v>0</v>
      </c>
      <c r="I52" s="897">
        <f t="shared" si="7"/>
        <v>0</v>
      </c>
      <c r="J52" s="137">
        <f t="shared" si="7"/>
        <v>0</v>
      </c>
      <c r="K52" s="71">
        <f t="shared" si="7"/>
        <v>0</v>
      </c>
      <c r="L52" s="172">
        <f t="shared" si="7"/>
        <v>0</v>
      </c>
      <c r="M52" s="227">
        <f t="shared" si="7"/>
        <v>0</v>
      </c>
      <c r="N52" s="71">
        <f t="shared" si="7"/>
        <v>0</v>
      </c>
      <c r="O52" s="125">
        <f t="shared" si="7"/>
        <v>0</v>
      </c>
      <c r="P52" s="313"/>
      <c r="Q52" s="182"/>
    </row>
    <row r="53" spans="1:17" ht="11.25" customHeight="1" x14ac:dyDescent="0.25">
      <c r="A53" s="35">
        <v>1100</v>
      </c>
      <c r="B53" s="72" t="s">
        <v>53</v>
      </c>
      <c r="C53" s="188">
        <f t="shared" si="3"/>
        <v>21795</v>
      </c>
      <c r="D53" s="130">
        <f t="shared" ref="D53:O53" si="8">SUM(D54,D57,D65)</f>
        <v>18523</v>
      </c>
      <c r="E53" s="123">
        <f t="shared" si="8"/>
        <v>3272</v>
      </c>
      <c r="F53" s="898">
        <f t="shared" si="8"/>
        <v>21795</v>
      </c>
      <c r="G53" s="228">
        <f t="shared" si="8"/>
        <v>0</v>
      </c>
      <c r="H53" s="123">
        <f t="shared" si="8"/>
        <v>0</v>
      </c>
      <c r="I53" s="898">
        <f t="shared" si="8"/>
        <v>0</v>
      </c>
      <c r="J53" s="130">
        <f t="shared" si="8"/>
        <v>0</v>
      </c>
      <c r="K53" s="38">
        <f t="shared" si="8"/>
        <v>0</v>
      </c>
      <c r="L53" s="175">
        <f t="shared" si="8"/>
        <v>0</v>
      </c>
      <c r="M53" s="228">
        <f t="shared" si="8"/>
        <v>0</v>
      </c>
      <c r="N53" s="38">
        <f t="shared" si="8"/>
        <v>0</v>
      </c>
      <c r="O53" s="123">
        <f t="shared" si="8"/>
        <v>0</v>
      </c>
      <c r="P53" s="314"/>
      <c r="Q53" s="297"/>
    </row>
    <row r="54" spans="1:17" hidden="1" x14ac:dyDescent="0.25">
      <c r="A54" s="73">
        <v>1110</v>
      </c>
      <c r="B54" s="58" t="s">
        <v>54</v>
      </c>
      <c r="C54" s="195">
        <f t="shared" si="3"/>
        <v>0</v>
      </c>
      <c r="D54" s="86">
        <f t="shared" ref="D54:O54" si="9">SUM(D55:D56)</f>
        <v>0</v>
      </c>
      <c r="E54" s="74">
        <f t="shared" si="9"/>
        <v>0</v>
      </c>
      <c r="F54" s="174">
        <f t="shared" si="9"/>
        <v>0</v>
      </c>
      <c r="G54" s="229">
        <f t="shared" si="9"/>
        <v>0</v>
      </c>
      <c r="H54" s="74">
        <f t="shared" si="9"/>
        <v>0</v>
      </c>
      <c r="I54" s="154">
        <f t="shared" si="9"/>
        <v>0</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3"/>
        <v>0</v>
      </c>
      <c r="D56" s="264"/>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3"/>
        <v>0</v>
      </c>
      <c r="D57" s="132">
        <f t="shared" ref="D57:O57" si="10">SUM(D58:D64)</f>
        <v>0</v>
      </c>
      <c r="E57" s="76">
        <f t="shared" si="10"/>
        <v>0</v>
      </c>
      <c r="F57" s="95">
        <f t="shared" si="10"/>
        <v>0</v>
      </c>
      <c r="G57" s="231">
        <f t="shared" si="10"/>
        <v>0</v>
      </c>
      <c r="H57" s="76">
        <f t="shared" si="10"/>
        <v>0</v>
      </c>
      <c r="I57" s="91">
        <f t="shared" si="10"/>
        <v>0</v>
      </c>
      <c r="J57" s="132">
        <f t="shared" si="10"/>
        <v>0</v>
      </c>
      <c r="K57" s="76">
        <f t="shared" si="10"/>
        <v>0</v>
      </c>
      <c r="L57" s="95">
        <f t="shared" si="10"/>
        <v>0</v>
      </c>
      <c r="M57" s="231">
        <f t="shared" si="10"/>
        <v>0</v>
      </c>
      <c r="N57" s="76">
        <f t="shared" si="10"/>
        <v>0</v>
      </c>
      <c r="O57" s="91">
        <f t="shared" si="10"/>
        <v>0</v>
      </c>
      <c r="P57" s="291"/>
      <c r="Q57" s="297"/>
    </row>
    <row r="58" spans="1:17" hidden="1" x14ac:dyDescent="0.25">
      <c r="A58" s="30">
        <v>1141</v>
      </c>
      <c r="B58" s="43" t="s">
        <v>58</v>
      </c>
      <c r="C58" s="190">
        <f t="shared" si="3"/>
        <v>0</v>
      </c>
      <c r="D58" s="264"/>
      <c r="E58" s="45"/>
      <c r="F58" s="95">
        <f t="shared" ref="F58:F65" si="11">D58+E58</f>
        <v>0</v>
      </c>
      <c r="G58" s="230"/>
      <c r="H58" s="45"/>
      <c r="I58" s="91">
        <f t="shared" ref="I58:I65" si="12">G58+H58</f>
        <v>0</v>
      </c>
      <c r="J58" s="264"/>
      <c r="K58" s="45"/>
      <c r="L58" s="95">
        <f t="shared" ref="L58:L65" si="13">J58+K58</f>
        <v>0</v>
      </c>
      <c r="M58" s="230"/>
      <c r="N58" s="45"/>
      <c r="O58" s="91">
        <f t="shared" ref="O58:O65" si="14">M58+N58</f>
        <v>0</v>
      </c>
      <c r="P58" s="291"/>
      <c r="Q58" s="297"/>
    </row>
    <row r="59" spans="1:17" ht="24.75" hidden="1" customHeight="1" x14ac:dyDescent="0.25">
      <c r="A59" s="30">
        <v>1142</v>
      </c>
      <c r="B59" s="43" t="s">
        <v>59</v>
      </c>
      <c r="C59" s="190">
        <f t="shared" si="3"/>
        <v>0</v>
      </c>
      <c r="D59" s="264"/>
      <c r="E59" s="45"/>
      <c r="F59" s="95">
        <f t="shared" si="11"/>
        <v>0</v>
      </c>
      <c r="G59" s="230"/>
      <c r="H59" s="45"/>
      <c r="I59" s="91">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hidden="1" x14ac:dyDescent="0.25">
      <c r="A62" s="30">
        <v>1147</v>
      </c>
      <c r="B62" s="43" t="s">
        <v>62</v>
      </c>
      <c r="C62" s="190">
        <f t="shared" si="3"/>
        <v>0</v>
      </c>
      <c r="D62" s="264"/>
      <c r="E62" s="45"/>
      <c r="F62" s="95">
        <f t="shared" si="11"/>
        <v>0</v>
      </c>
      <c r="G62" s="230"/>
      <c r="H62" s="45"/>
      <c r="I62" s="91">
        <f t="shared" si="12"/>
        <v>0</v>
      </c>
      <c r="J62" s="264"/>
      <c r="K62" s="45"/>
      <c r="L62" s="95">
        <f t="shared" si="13"/>
        <v>0</v>
      </c>
      <c r="M62" s="230"/>
      <c r="N62" s="45"/>
      <c r="O62" s="91">
        <f t="shared" si="14"/>
        <v>0</v>
      </c>
      <c r="P62" s="291"/>
      <c r="Q62" s="297"/>
    </row>
    <row r="63" spans="1:17" hidden="1" x14ac:dyDescent="0.25">
      <c r="A63" s="30">
        <v>1148</v>
      </c>
      <c r="B63" s="43" t="s">
        <v>63</v>
      </c>
      <c r="C63" s="190">
        <f t="shared" si="3"/>
        <v>0</v>
      </c>
      <c r="D63" s="264"/>
      <c r="E63" s="45"/>
      <c r="F63" s="95">
        <f t="shared" si="11"/>
        <v>0</v>
      </c>
      <c r="G63" s="230"/>
      <c r="H63" s="45"/>
      <c r="I63" s="91">
        <f t="shared" si="12"/>
        <v>0</v>
      </c>
      <c r="J63" s="264"/>
      <c r="K63" s="45"/>
      <c r="L63" s="95">
        <f t="shared" si="13"/>
        <v>0</v>
      </c>
      <c r="M63" s="230"/>
      <c r="N63" s="45"/>
      <c r="O63" s="91">
        <f t="shared" si="14"/>
        <v>0</v>
      </c>
      <c r="P63" s="291"/>
      <c r="Q63" s="297"/>
    </row>
    <row r="64" spans="1:17" ht="36" hidden="1" x14ac:dyDescent="0.25">
      <c r="A64" s="30">
        <v>1149</v>
      </c>
      <c r="B64" s="43" t="s">
        <v>64</v>
      </c>
      <c r="C64" s="190">
        <f t="shared" si="3"/>
        <v>0</v>
      </c>
      <c r="D64" s="264"/>
      <c r="E64" s="45"/>
      <c r="F64" s="95">
        <f t="shared" si="11"/>
        <v>0</v>
      </c>
      <c r="G64" s="230"/>
      <c r="H64" s="45"/>
      <c r="I64" s="91">
        <f t="shared" si="12"/>
        <v>0</v>
      </c>
      <c r="J64" s="264"/>
      <c r="K64" s="45"/>
      <c r="L64" s="95">
        <f t="shared" si="13"/>
        <v>0</v>
      </c>
      <c r="M64" s="230"/>
      <c r="N64" s="45"/>
      <c r="O64" s="91">
        <f t="shared" si="14"/>
        <v>0</v>
      </c>
      <c r="P64" s="291"/>
      <c r="Q64" s="297"/>
    </row>
    <row r="65" spans="1:17" ht="36" x14ac:dyDescent="0.25">
      <c r="A65" s="73">
        <v>1150</v>
      </c>
      <c r="B65" s="58" t="s">
        <v>65</v>
      </c>
      <c r="C65" s="195">
        <f t="shared" si="3"/>
        <v>21795</v>
      </c>
      <c r="D65" s="261">
        <v>18523</v>
      </c>
      <c r="E65" s="707">
        <f>3522-250</f>
        <v>3272</v>
      </c>
      <c r="F65" s="907">
        <f t="shared" si="11"/>
        <v>21795</v>
      </c>
      <c r="G65" s="232"/>
      <c r="H65" s="707"/>
      <c r="I65" s="907">
        <f t="shared" si="12"/>
        <v>0</v>
      </c>
      <c r="J65" s="261"/>
      <c r="K65" s="77"/>
      <c r="L65" s="174">
        <f t="shared" si="13"/>
        <v>0</v>
      </c>
      <c r="M65" s="232"/>
      <c r="N65" s="77"/>
      <c r="O65" s="154">
        <f t="shared" si="14"/>
        <v>0</v>
      </c>
      <c r="P65" s="339" t="s">
        <v>1112</v>
      </c>
      <c r="Q65" s="297"/>
    </row>
    <row r="66" spans="1:17" ht="36" x14ac:dyDescent="0.25">
      <c r="A66" s="35">
        <v>1200</v>
      </c>
      <c r="B66" s="72" t="s">
        <v>66</v>
      </c>
      <c r="C66" s="188">
        <f t="shared" si="3"/>
        <v>5449</v>
      </c>
      <c r="D66" s="130">
        <f t="shared" ref="D66:O66" si="15">SUM(D67:D68)</f>
        <v>4368</v>
      </c>
      <c r="E66" s="123">
        <f t="shared" si="15"/>
        <v>1081</v>
      </c>
      <c r="F66" s="898">
        <f t="shared" si="15"/>
        <v>5449</v>
      </c>
      <c r="G66" s="228">
        <f t="shared" si="15"/>
        <v>0</v>
      </c>
      <c r="H66" s="123">
        <f t="shared" si="15"/>
        <v>0</v>
      </c>
      <c r="I66" s="898">
        <f t="shared" si="15"/>
        <v>0</v>
      </c>
      <c r="J66" s="130">
        <f t="shared" si="15"/>
        <v>0</v>
      </c>
      <c r="K66" s="38">
        <f t="shared" si="15"/>
        <v>0</v>
      </c>
      <c r="L66" s="175">
        <f t="shared" si="15"/>
        <v>0</v>
      </c>
      <c r="M66" s="228">
        <f t="shared" si="15"/>
        <v>0</v>
      </c>
      <c r="N66" s="38">
        <f t="shared" si="15"/>
        <v>0</v>
      </c>
      <c r="O66" s="123">
        <f t="shared" si="15"/>
        <v>0</v>
      </c>
      <c r="P66" s="339"/>
      <c r="Q66" s="297"/>
    </row>
    <row r="67" spans="1:17" ht="36" customHeight="1" x14ac:dyDescent="0.25">
      <c r="A67" s="1203">
        <v>1210</v>
      </c>
      <c r="B67" s="40" t="s">
        <v>67</v>
      </c>
      <c r="C67" s="189">
        <f t="shared" si="3"/>
        <v>5199</v>
      </c>
      <c r="D67" s="263">
        <v>4368</v>
      </c>
      <c r="E67" s="703">
        <v>831</v>
      </c>
      <c r="F67" s="900">
        <f>D67+E67</f>
        <v>5199</v>
      </c>
      <c r="G67" s="220"/>
      <c r="H67" s="703"/>
      <c r="I67" s="900">
        <f>G67+H67</f>
        <v>0</v>
      </c>
      <c r="J67" s="263"/>
      <c r="K67" s="42"/>
      <c r="L67" s="176">
        <f>J67+K67</f>
        <v>0</v>
      </c>
      <c r="M67" s="220"/>
      <c r="N67" s="42"/>
      <c r="O67" s="90">
        <f>M67+N67</f>
        <v>0</v>
      </c>
      <c r="P67" s="339" t="s">
        <v>1111</v>
      </c>
      <c r="Q67" s="297"/>
    </row>
    <row r="68" spans="1:17" ht="24" x14ac:dyDescent="0.25">
      <c r="A68" s="75">
        <v>1220</v>
      </c>
      <c r="B68" s="43" t="s">
        <v>68</v>
      </c>
      <c r="C68" s="190">
        <f t="shared" si="3"/>
        <v>250</v>
      </c>
      <c r="D68" s="132">
        <f t="shared" ref="D68:O68" si="16">SUM(D69:D73)</f>
        <v>0</v>
      </c>
      <c r="E68" s="91">
        <f t="shared" si="16"/>
        <v>250</v>
      </c>
      <c r="F68" s="899">
        <f t="shared" si="16"/>
        <v>250</v>
      </c>
      <c r="G68" s="231">
        <f t="shared" si="16"/>
        <v>0</v>
      </c>
      <c r="H68" s="91">
        <f t="shared" si="16"/>
        <v>0</v>
      </c>
      <c r="I68" s="899">
        <f t="shared" si="16"/>
        <v>0</v>
      </c>
      <c r="J68" s="132">
        <f t="shared" si="16"/>
        <v>0</v>
      </c>
      <c r="K68" s="76">
        <f t="shared" si="16"/>
        <v>0</v>
      </c>
      <c r="L68" s="95">
        <f t="shared" si="16"/>
        <v>0</v>
      </c>
      <c r="M68" s="231">
        <f t="shared" si="16"/>
        <v>0</v>
      </c>
      <c r="N68" s="76">
        <f t="shared" si="16"/>
        <v>0</v>
      </c>
      <c r="O68" s="91">
        <f t="shared" si="16"/>
        <v>0</v>
      </c>
      <c r="P68" s="291"/>
      <c r="Q68" s="297"/>
    </row>
    <row r="69" spans="1:17" ht="60" x14ac:dyDescent="0.25">
      <c r="A69" s="30">
        <v>1221</v>
      </c>
      <c r="B69" s="43" t="s">
        <v>69</v>
      </c>
      <c r="C69" s="190">
        <f t="shared" si="3"/>
        <v>250</v>
      </c>
      <c r="D69" s="264"/>
      <c r="E69" s="705">
        <v>250</v>
      </c>
      <c r="F69" s="899">
        <f>D69+E69</f>
        <v>250</v>
      </c>
      <c r="G69" s="230"/>
      <c r="H69" s="705"/>
      <c r="I69" s="899">
        <f>G69+H69</f>
        <v>0</v>
      </c>
      <c r="J69" s="264"/>
      <c r="K69" s="45"/>
      <c r="L69" s="95">
        <f>J69+K69</f>
        <v>0</v>
      </c>
      <c r="M69" s="230"/>
      <c r="N69" s="45"/>
      <c r="O69" s="91">
        <f>M69+N69</f>
        <v>0</v>
      </c>
      <c r="P69" s="333" t="s">
        <v>1110</v>
      </c>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hidden="1" x14ac:dyDescent="0.25">
      <c r="A72" s="30">
        <v>1227</v>
      </c>
      <c r="B72" s="43" t="s">
        <v>72</v>
      </c>
      <c r="C72" s="190">
        <f t="shared" si="3"/>
        <v>0</v>
      </c>
      <c r="D72" s="264"/>
      <c r="E72" s="45"/>
      <c r="F72" s="95">
        <f>D72+E72</f>
        <v>0</v>
      </c>
      <c r="G72" s="230"/>
      <c r="H72" s="45"/>
      <c r="I72" s="91">
        <f>G72+H72</f>
        <v>0</v>
      </c>
      <c r="J72" s="264"/>
      <c r="K72" s="45"/>
      <c r="L72" s="95">
        <f>J72+K72</f>
        <v>0</v>
      </c>
      <c r="M72" s="230"/>
      <c r="N72" s="45"/>
      <c r="O72" s="91">
        <f>M72+N72</f>
        <v>0</v>
      </c>
      <c r="P72" s="291"/>
      <c r="Q72" s="297"/>
    </row>
    <row r="73" spans="1:17" ht="59.25" hidden="1" customHeight="1" x14ac:dyDescent="0.25">
      <c r="A73" s="30">
        <v>1228</v>
      </c>
      <c r="B73" s="43" t="s">
        <v>73</v>
      </c>
      <c r="C73" s="190">
        <f t="shared" si="3"/>
        <v>0</v>
      </c>
      <c r="D73" s="264"/>
      <c r="E73" s="45"/>
      <c r="F73" s="95">
        <f>D73+E73</f>
        <v>0</v>
      </c>
      <c r="G73" s="230"/>
      <c r="H73" s="45"/>
      <c r="I73" s="91">
        <f>G73+H73</f>
        <v>0</v>
      </c>
      <c r="J73" s="264"/>
      <c r="K73" s="45"/>
      <c r="L73" s="95">
        <f>J73+K73</f>
        <v>0</v>
      </c>
      <c r="M73" s="230"/>
      <c r="N73" s="45"/>
      <c r="O73" s="91">
        <f>M73+N73</f>
        <v>0</v>
      </c>
      <c r="P73" s="291"/>
      <c r="Q73" s="297"/>
    </row>
    <row r="74" spans="1:17" ht="14.25" customHeight="1" x14ac:dyDescent="0.25">
      <c r="A74" s="70">
        <v>2000</v>
      </c>
      <c r="B74" s="70" t="s">
        <v>74</v>
      </c>
      <c r="C74" s="200">
        <f t="shared" si="3"/>
        <v>20462</v>
      </c>
      <c r="D74" s="137">
        <f t="shared" ref="D74:O74" si="17">SUM(D75,D82,D129,D163,D164,D171)</f>
        <v>20462</v>
      </c>
      <c r="E74" s="125">
        <f t="shared" si="17"/>
        <v>0</v>
      </c>
      <c r="F74" s="897">
        <f t="shared" si="17"/>
        <v>20462</v>
      </c>
      <c r="G74" s="227">
        <f t="shared" si="17"/>
        <v>0</v>
      </c>
      <c r="H74" s="125">
        <f t="shared" si="17"/>
        <v>0</v>
      </c>
      <c r="I74" s="897">
        <f t="shared" si="17"/>
        <v>0</v>
      </c>
      <c r="J74" s="137">
        <f t="shared" si="17"/>
        <v>0</v>
      </c>
      <c r="K74" s="71">
        <f t="shared" si="17"/>
        <v>0</v>
      </c>
      <c r="L74" s="172">
        <f t="shared" si="17"/>
        <v>0</v>
      </c>
      <c r="M74" s="227">
        <f t="shared" si="17"/>
        <v>0</v>
      </c>
      <c r="N74" s="71">
        <f t="shared" si="17"/>
        <v>0</v>
      </c>
      <c r="O74" s="125">
        <f t="shared" si="17"/>
        <v>0</v>
      </c>
      <c r="P74" s="313"/>
      <c r="Q74" s="297"/>
    </row>
    <row r="75" spans="1:17" ht="15.75" hidden="1" customHeight="1" x14ac:dyDescent="0.25">
      <c r="A75" s="35">
        <v>2100</v>
      </c>
      <c r="B75" s="72" t="s">
        <v>75</v>
      </c>
      <c r="C75" s="188">
        <f t="shared" si="3"/>
        <v>0</v>
      </c>
      <c r="D75" s="130">
        <f t="shared" ref="D75:O75" si="18">SUM(D76,D79)</f>
        <v>0</v>
      </c>
      <c r="E75" s="38">
        <f t="shared" si="18"/>
        <v>0</v>
      </c>
      <c r="F75" s="175">
        <f t="shared" si="18"/>
        <v>0</v>
      </c>
      <c r="G75" s="228">
        <f t="shared" si="18"/>
        <v>0</v>
      </c>
      <c r="H75" s="38">
        <f t="shared" si="18"/>
        <v>0</v>
      </c>
      <c r="I75" s="123">
        <f t="shared" si="18"/>
        <v>0</v>
      </c>
      <c r="J75" s="130">
        <f t="shared" si="18"/>
        <v>0</v>
      </c>
      <c r="K75" s="38">
        <f t="shared" si="18"/>
        <v>0</v>
      </c>
      <c r="L75" s="175">
        <f t="shared" si="18"/>
        <v>0</v>
      </c>
      <c r="M75" s="228">
        <f t="shared" si="18"/>
        <v>0</v>
      </c>
      <c r="N75" s="38">
        <f t="shared" si="18"/>
        <v>0</v>
      </c>
      <c r="O75" s="123">
        <f t="shared" si="18"/>
        <v>0</v>
      </c>
      <c r="P75" s="293"/>
      <c r="Q75" s="297"/>
    </row>
    <row r="76" spans="1:17"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hidden="1" x14ac:dyDescent="0.25">
      <c r="A78" s="30">
        <v>2112</v>
      </c>
      <c r="B78" s="43" t="s">
        <v>78</v>
      </c>
      <c r="C78" s="190">
        <f t="shared" si="3"/>
        <v>0</v>
      </c>
      <c r="D78" s="264"/>
      <c r="E78" s="45"/>
      <c r="F78" s="95">
        <f>D78+E78</f>
        <v>0</v>
      </c>
      <c r="G78" s="230"/>
      <c r="H78" s="45"/>
      <c r="I78" s="91">
        <f>G78+H78</f>
        <v>0</v>
      </c>
      <c r="J78" s="264"/>
      <c r="K78" s="45"/>
      <c r="L78" s="95">
        <f>J78+K78</f>
        <v>0</v>
      </c>
      <c r="M78" s="230"/>
      <c r="N78" s="45"/>
      <c r="O78" s="91">
        <f>M78+N78</f>
        <v>0</v>
      </c>
      <c r="P78" s="291"/>
      <c r="Q78" s="297"/>
    </row>
    <row r="79" spans="1:17" ht="24" hidden="1" x14ac:dyDescent="0.25">
      <c r="A79" s="75">
        <v>2120</v>
      </c>
      <c r="B79" s="43" t="s">
        <v>79</v>
      </c>
      <c r="C79" s="190">
        <f t="shared" si="3"/>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c r="Q79" s="297"/>
    </row>
    <row r="80" spans="1:17" hidden="1" x14ac:dyDescent="0.25">
      <c r="A80" s="30">
        <v>2121</v>
      </c>
      <c r="B80" s="43" t="s">
        <v>77</v>
      </c>
      <c r="C80" s="190">
        <f t="shared" si="3"/>
        <v>0</v>
      </c>
      <c r="D80" s="264"/>
      <c r="E80" s="45"/>
      <c r="F80" s="95">
        <f>D80+E80</f>
        <v>0</v>
      </c>
      <c r="G80" s="230"/>
      <c r="H80" s="45"/>
      <c r="I80" s="91">
        <f>G80+H80</f>
        <v>0</v>
      </c>
      <c r="J80" s="264"/>
      <c r="K80" s="45"/>
      <c r="L80" s="95">
        <f>J80+K80</f>
        <v>0</v>
      </c>
      <c r="M80" s="230"/>
      <c r="N80" s="45"/>
      <c r="O80" s="91">
        <f>M80+N80</f>
        <v>0</v>
      </c>
      <c r="P80" s="291"/>
      <c r="Q80" s="297"/>
    </row>
    <row r="81" spans="1:17" ht="24" hidden="1" x14ac:dyDescent="0.25">
      <c r="A81" s="30">
        <v>2122</v>
      </c>
      <c r="B81" s="43" t="s">
        <v>78</v>
      </c>
      <c r="C81" s="190">
        <f t="shared" si="3"/>
        <v>0</v>
      </c>
      <c r="D81" s="264"/>
      <c r="E81" s="45"/>
      <c r="F81" s="95">
        <f>D81+E81</f>
        <v>0</v>
      </c>
      <c r="G81" s="230"/>
      <c r="H81" s="45"/>
      <c r="I81" s="91">
        <f>G81+H81</f>
        <v>0</v>
      </c>
      <c r="J81" s="264"/>
      <c r="K81" s="45"/>
      <c r="L81" s="95">
        <f>J81+K81</f>
        <v>0</v>
      </c>
      <c r="M81" s="230"/>
      <c r="N81" s="45"/>
      <c r="O81" s="91">
        <f>M81+N81</f>
        <v>0</v>
      </c>
      <c r="P81" s="291"/>
      <c r="Q81" s="297"/>
    </row>
    <row r="82" spans="1:17" x14ac:dyDescent="0.25">
      <c r="A82" s="35">
        <v>2200</v>
      </c>
      <c r="B82" s="72" t="s">
        <v>80</v>
      </c>
      <c r="C82" s="188">
        <f t="shared" si="3"/>
        <v>20306</v>
      </c>
      <c r="D82" s="130">
        <f t="shared" ref="D82:O82" si="21">SUM(D83,D88,D94,D102,D111,D115,D121,D127)</f>
        <v>20306</v>
      </c>
      <c r="E82" s="123">
        <f t="shared" si="21"/>
        <v>0</v>
      </c>
      <c r="F82" s="898">
        <f t="shared" si="21"/>
        <v>20306</v>
      </c>
      <c r="G82" s="228">
        <f t="shared" si="21"/>
        <v>0</v>
      </c>
      <c r="H82" s="123">
        <f t="shared" si="21"/>
        <v>0</v>
      </c>
      <c r="I82" s="898">
        <f t="shared" si="21"/>
        <v>0</v>
      </c>
      <c r="J82" s="130">
        <f t="shared" si="21"/>
        <v>0</v>
      </c>
      <c r="K82" s="38">
        <f t="shared" si="21"/>
        <v>0</v>
      </c>
      <c r="L82" s="175">
        <f t="shared" si="21"/>
        <v>0</v>
      </c>
      <c r="M82" s="228">
        <f t="shared" si="21"/>
        <v>0</v>
      </c>
      <c r="N82" s="38">
        <f t="shared" si="21"/>
        <v>0</v>
      </c>
      <c r="O82" s="123">
        <f t="shared" si="21"/>
        <v>0</v>
      </c>
      <c r="P82" s="315"/>
      <c r="Q82" s="297"/>
    </row>
    <row r="83" spans="1:17" ht="24" hidden="1" x14ac:dyDescent="0.25">
      <c r="A83" s="73">
        <v>2210</v>
      </c>
      <c r="B83" s="58" t="s">
        <v>81</v>
      </c>
      <c r="C83" s="195">
        <f t="shared" si="3"/>
        <v>0</v>
      </c>
      <c r="D83" s="86">
        <f t="shared" ref="D83:O83" si="22">SUM(D84:D87)</f>
        <v>0</v>
      </c>
      <c r="E83" s="74">
        <f t="shared" si="22"/>
        <v>0</v>
      </c>
      <c r="F83" s="174">
        <f t="shared" si="22"/>
        <v>0</v>
      </c>
      <c r="G83" s="229">
        <f t="shared" si="22"/>
        <v>0</v>
      </c>
      <c r="H83" s="74">
        <f t="shared" si="22"/>
        <v>0</v>
      </c>
      <c r="I83" s="154">
        <f t="shared" si="22"/>
        <v>0</v>
      </c>
      <c r="J83" s="86">
        <f t="shared" si="22"/>
        <v>0</v>
      </c>
      <c r="K83" s="74">
        <f t="shared" si="22"/>
        <v>0</v>
      </c>
      <c r="L83" s="174">
        <f t="shared" si="22"/>
        <v>0</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hidden="1" x14ac:dyDescent="0.25">
      <c r="A85" s="30">
        <v>2212</v>
      </c>
      <c r="B85" s="43" t="s">
        <v>83</v>
      </c>
      <c r="C85" s="190">
        <f t="shared" si="3"/>
        <v>0</v>
      </c>
      <c r="D85" s="264"/>
      <c r="E85" s="45"/>
      <c r="F85" s="95">
        <f>D85+E85</f>
        <v>0</v>
      </c>
      <c r="G85" s="230"/>
      <c r="H85" s="45"/>
      <c r="I85" s="91">
        <f>G85+H85</f>
        <v>0</v>
      </c>
      <c r="J85" s="264"/>
      <c r="K85" s="45"/>
      <c r="L85" s="95">
        <f>J85+K85</f>
        <v>0</v>
      </c>
      <c r="M85" s="230"/>
      <c r="N85" s="45"/>
      <c r="O85" s="91">
        <f>M85+N85</f>
        <v>0</v>
      </c>
      <c r="P85" s="291"/>
      <c r="Q85" s="297"/>
    </row>
    <row r="86" spans="1:17" ht="24" hidden="1" x14ac:dyDescent="0.25">
      <c r="A86" s="30">
        <v>2214</v>
      </c>
      <c r="B86" s="43" t="s">
        <v>84</v>
      </c>
      <c r="C86" s="190">
        <f t="shared" si="3"/>
        <v>0</v>
      </c>
      <c r="D86" s="264"/>
      <c r="E86" s="45"/>
      <c r="F86" s="95">
        <f>D86+E86</f>
        <v>0</v>
      </c>
      <c r="G86" s="230"/>
      <c r="H86" s="45"/>
      <c r="I86" s="91">
        <f>G86+H86</f>
        <v>0</v>
      </c>
      <c r="J86" s="264"/>
      <c r="K86" s="45"/>
      <c r="L86" s="95">
        <f>J86+K86</f>
        <v>0</v>
      </c>
      <c r="M86" s="230"/>
      <c r="N86" s="45"/>
      <c r="O86" s="91">
        <f>M86+N86</f>
        <v>0</v>
      </c>
      <c r="P86" s="291"/>
      <c r="Q86" s="297"/>
    </row>
    <row r="87" spans="1:17" hidden="1" x14ac:dyDescent="0.25">
      <c r="A87" s="30">
        <v>2219</v>
      </c>
      <c r="B87" s="43" t="s">
        <v>85</v>
      </c>
      <c r="C87" s="190">
        <f t="shared" si="3"/>
        <v>0</v>
      </c>
      <c r="D87" s="264"/>
      <c r="E87" s="45"/>
      <c r="F87" s="95">
        <f>D87+E87</f>
        <v>0</v>
      </c>
      <c r="G87" s="230"/>
      <c r="H87" s="45"/>
      <c r="I87" s="91">
        <f>G87+H87</f>
        <v>0</v>
      </c>
      <c r="J87" s="264"/>
      <c r="K87" s="45"/>
      <c r="L87" s="95">
        <f>J87+K87</f>
        <v>0</v>
      </c>
      <c r="M87" s="230"/>
      <c r="N87" s="45"/>
      <c r="O87" s="91">
        <f>M87+N87</f>
        <v>0</v>
      </c>
      <c r="P87" s="291"/>
      <c r="Q87" s="297"/>
    </row>
    <row r="88" spans="1:17" ht="24" hidden="1" x14ac:dyDescent="0.25">
      <c r="A88" s="75">
        <v>2220</v>
      </c>
      <c r="B88" s="43" t="s">
        <v>86</v>
      </c>
      <c r="C88" s="190">
        <f t="shared" si="3"/>
        <v>0</v>
      </c>
      <c r="D88" s="132">
        <f t="shared" ref="D88:O88" si="23">SUM(D89:D93)</f>
        <v>0</v>
      </c>
      <c r="E88" s="76">
        <f t="shared" si="23"/>
        <v>0</v>
      </c>
      <c r="F88" s="95">
        <f t="shared" si="23"/>
        <v>0</v>
      </c>
      <c r="G88" s="231">
        <f t="shared" si="23"/>
        <v>0</v>
      </c>
      <c r="H88" s="76">
        <f t="shared" si="23"/>
        <v>0</v>
      </c>
      <c r="I88" s="91">
        <f t="shared" si="23"/>
        <v>0</v>
      </c>
      <c r="J88" s="132">
        <f t="shared" si="23"/>
        <v>0</v>
      </c>
      <c r="K88" s="76">
        <f t="shared" si="23"/>
        <v>0</v>
      </c>
      <c r="L88" s="95">
        <f t="shared" si="23"/>
        <v>0</v>
      </c>
      <c r="M88" s="231">
        <f t="shared" si="23"/>
        <v>0</v>
      </c>
      <c r="N88" s="76">
        <f t="shared" si="23"/>
        <v>0</v>
      </c>
      <c r="O88" s="91">
        <f t="shared" si="23"/>
        <v>0</v>
      </c>
      <c r="P88" s="291"/>
      <c r="Q88" s="297"/>
    </row>
    <row r="89" spans="1:17" ht="24" hidden="1" x14ac:dyDescent="0.25">
      <c r="A89" s="30">
        <v>2221</v>
      </c>
      <c r="B89" s="43" t="s">
        <v>305</v>
      </c>
      <c r="C89" s="190">
        <f t="shared" si="3"/>
        <v>0</v>
      </c>
      <c r="D89" s="264"/>
      <c r="E89" s="45"/>
      <c r="F89" s="95">
        <f>D89+E89</f>
        <v>0</v>
      </c>
      <c r="G89" s="230"/>
      <c r="H89" s="45"/>
      <c r="I89" s="91">
        <f>G89+H89</f>
        <v>0</v>
      </c>
      <c r="J89" s="264"/>
      <c r="K89" s="45"/>
      <c r="L89" s="95">
        <f>J89+K89</f>
        <v>0</v>
      </c>
      <c r="M89" s="230"/>
      <c r="N89" s="45"/>
      <c r="O89" s="91">
        <f>M89+N89</f>
        <v>0</v>
      </c>
      <c r="P89" s="291"/>
      <c r="Q89" s="297"/>
    </row>
    <row r="90" spans="1:17" hidden="1" x14ac:dyDescent="0.25">
      <c r="A90" s="30">
        <v>2222</v>
      </c>
      <c r="B90" s="43" t="s">
        <v>87</v>
      </c>
      <c r="C90" s="190">
        <f t="shared" si="3"/>
        <v>0</v>
      </c>
      <c r="D90" s="264"/>
      <c r="E90" s="45"/>
      <c r="F90" s="95">
        <f>D90+E90</f>
        <v>0</v>
      </c>
      <c r="G90" s="230"/>
      <c r="H90" s="45"/>
      <c r="I90" s="91">
        <f>G90+H90</f>
        <v>0</v>
      </c>
      <c r="J90" s="264"/>
      <c r="K90" s="45"/>
      <c r="L90" s="95">
        <f>J90+K90</f>
        <v>0</v>
      </c>
      <c r="M90" s="230"/>
      <c r="N90" s="45"/>
      <c r="O90" s="91">
        <f>M90+N90</f>
        <v>0</v>
      </c>
      <c r="P90" s="291"/>
      <c r="Q90" s="297"/>
    </row>
    <row r="91" spans="1:17" hidden="1" x14ac:dyDescent="0.25">
      <c r="A91" s="30">
        <v>2223</v>
      </c>
      <c r="B91" s="43" t="s">
        <v>88</v>
      </c>
      <c r="C91" s="190">
        <f t="shared" si="3"/>
        <v>0</v>
      </c>
      <c r="D91" s="264"/>
      <c r="E91" s="45"/>
      <c r="F91" s="95">
        <f>D91+E91</f>
        <v>0</v>
      </c>
      <c r="G91" s="230"/>
      <c r="H91" s="45"/>
      <c r="I91" s="91">
        <f>G91+H91</f>
        <v>0</v>
      </c>
      <c r="J91" s="264"/>
      <c r="K91" s="45"/>
      <c r="L91" s="95">
        <f>J91+K91</f>
        <v>0</v>
      </c>
      <c r="M91" s="230"/>
      <c r="N91" s="45"/>
      <c r="O91" s="91">
        <f>M91+N91</f>
        <v>0</v>
      </c>
      <c r="P91" s="291"/>
      <c r="Q91" s="297"/>
    </row>
    <row r="92" spans="1:17" ht="48" hidden="1" x14ac:dyDescent="0.25">
      <c r="A92" s="30">
        <v>2224</v>
      </c>
      <c r="B92" s="43" t="s">
        <v>89</v>
      </c>
      <c r="C92" s="190">
        <f t="shared" si="3"/>
        <v>0</v>
      </c>
      <c r="D92" s="264"/>
      <c r="E92" s="45"/>
      <c r="F92" s="95">
        <f>D92+E92</f>
        <v>0</v>
      </c>
      <c r="G92" s="230"/>
      <c r="H92" s="45"/>
      <c r="I92" s="91">
        <f>G92+H92</f>
        <v>0</v>
      </c>
      <c r="J92" s="264"/>
      <c r="K92" s="45"/>
      <c r="L92" s="95">
        <f>J92+K92</f>
        <v>0</v>
      </c>
      <c r="M92" s="230"/>
      <c r="N92" s="45"/>
      <c r="O92" s="91">
        <f>M92+N92</f>
        <v>0</v>
      </c>
      <c r="P92" s="291"/>
      <c r="Q92" s="297"/>
    </row>
    <row r="93" spans="1:17" ht="24.75" hidden="1" customHeight="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11.25" hidden="1" customHeight="1" x14ac:dyDescent="0.25">
      <c r="A94" s="75">
        <v>2230</v>
      </c>
      <c r="B94" s="43" t="s">
        <v>91</v>
      </c>
      <c r="C94" s="190">
        <f t="shared" si="3"/>
        <v>0</v>
      </c>
      <c r="D94" s="132">
        <f t="shared" ref="D94:O94" si="24">SUM(D95:D101)</f>
        <v>0</v>
      </c>
      <c r="E94" s="76">
        <f t="shared" si="24"/>
        <v>0</v>
      </c>
      <c r="F94" s="95">
        <f t="shared" si="24"/>
        <v>0</v>
      </c>
      <c r="G94" s="231">
        <f t="shared" si="24"/>
        <v>0</v>
      </c>
      <c r="H94" s="76">
        <f t="shared" si="24"/>
        <v>0</v>
      </c>
      <c r="I94" s="91">
        <f t="shared" si="24"/>
        <v>0</v>
      </c>
      <c r="J94" s="132">
        <f t="shared" si="24"/>
        <v>0</v>
      </c>
      <c r="K94" s="76">
        <f t="shared" si="24"/>
        <v>0</v>
      </c>
      <c r="L94" s="95">
        <f t="shared" si="24"/>
        <v>0</v>
      </c>
      <c r="M94" s="231">
        <f t="shared" si="24"/>
        <v>0</v>
      </c>
      <c r="N94" s="76">
        <f t="shared" si="24"/>
        <v>0</v>
      </c>
      <c r="O94" s="91">
        <f t="shared" si="24"/>
        <v>0</v>
      </c>
      <c r="P94" s="291"/>
      <c r="Q94" s="297"/>
    </row>
    <row r="95" spans="1:17" ht="24" hidden="1" x14ac:dyDescent="0.25">
      <c r="A95" s="30">
        <v>2231</v>
      </c>
      <c r="B95" s="43" t="s">
        <v>92</v>
      </c>
      <c r="C95" s="190">
        <f t="shared" si="3"/>
        <v>0</v>
      </c>
      <c r="D95" s="264"/>
      <c r="E95" s="45"/>
      <c r="F95" s="95">
        <f t="shared" ref="F95:F101" si="25">D95+E95</f>
        <v>0</v>
      </c>
      <c r="G95" s="230"/>
      <c r="H95" s="45"/>
      <c r="I95" s="91">
        <f t="shared" ref="I95:I101" si="26">G95+H95</f>
        <v>0</v>
      </c>
      <c r="J95" s="264"/>
      <c r="K95" s="45"/>
      <c r="L95" s="95">
        <f t="shared" ref="L95:L101" si="27">J95+K95</f>
        <v>0</v>
      </c>
      <c r="M95" s="230"/>
      <c r="N95" s="45"/>
      <c r="O95" s="91">
        <f t="shared" ref="O95:O101" si="28">M95+N95</f>
        <v>0</v>
      </c>
      <c r="P95" s="291"/>
      <c r="Q95" s="297"/>
    </row>
    <row r="96" spans="1:17" ht="36" hidden="1" x14ac:dyDescent="0.25">
      <c r="A96" s="30">
        <v>2232</v>
      </c>
      <c r="B96" s="43" t="s">
        <v>93</v>
      </c>
      <c r="C96" s="190">
        <f t="shared" si="3"/>
        <v>0</v>
      </c>
      <c r="D96" s="264"/>
      <c r="E96" s="45"/>
      <c r="F96" s="95">
        <f t="shared" si="25"/>
        <v>0</v>
      </c>
      <c r="G96" s="230"/>
      <c r="H96" s="45"/>
      <c r="I96" s="91">
        <f t="shared" si="26"/>
        <v>0</v>
      </c>
      <c r="J96" s="264"/>
      <c r="K96" s="45"/>
      <c r="L96" s="95">
        <f t="shared" si="27"/>
        <v>0</v>
      </c>
      <c r="M96" s="230"/>
      <c r="N96" s="45"/>
      <c r="O96" s="91">
        <f t="shared" si="28"/>
        <v>0</v>
      </c>
      <c r="P96" s="291"/>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36"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291"/>
      <c r="Q98" s="297"/>
    </row>
    <row r="99" spans="1:17" ht="24" hidden="1" x14ac:dyDescent="0.25">
      <c r="A99" s="30">
        <v>2235</v>
      </c>
      <c r="B99" s="43" t="s">
        <v>96</v>
      </c>
      <c r="C99" s="190">
        <f t="shared" si="3"/>
        <v>0</v>
      </c>
      <c r="D99" s="264"/>
      <c r="E99" s="45"/>
      <c r="F99" s="95">
        <f t="shared" si="25"/>
        <v>0</v>
      </c>
      <c r="G99" s="230"/>
      <c r="H99" s="45"/>
      <c r="I99" s="91">
        <f t="shared" si="26"/>
        <v>0</v>
      </c>
      <c r="J99" s="264"/>
      <c r="K99" s="45"/>
      <c r="L99" s="95">
        <f t="shared" si="27"/>
        <v>0</v>
      </c>
      <c r="M99" s="230"/>
      <c r="N99" s="45"/>
      <c r="O99" s="91">
        <f t="shared" si="28"/>
        <v>0</v>
      </c>
      <c r="P99" s="291"/>
      <c r="Q99" s="297"/>
    </row>
    <row r="100" spans="1:17" hidden="1" x14ac:dyDescent="0.25">
      <c r="A100" s="30">
        <v>2236</v>
      </c>
      <c r="B100" s="43" t="s">
        <v>97</v>
      </c>
      <c r="C100" s="190">
        <f t="shared" si="3"/>
        <v>0</v>
      </c>
      <c r="D100" s="264"/>
      <c r="E100" s="45"/>
      <c r="F100" s="95">
        <f t="shared" si="25"/>
        <v>0</v>
      </c>
      <c r="G100" s="230"/>
      <c r="H100" s="45"/>
      <c r="I100" s="91">
        <f t="shared" si="26"/>
        <v>0</v>
      </c>
      <c r="J100" s="264"/>
      <c r="K100" s="45"/>
      <c r="L100" s="95">
        <f t="shared" si="27"/>
        <v>0</v>
      </c>
      <c r="M100" s="230"/>
      <c r="N100" s="45"/>
      <c r="O100" s="91">
        <f t="shared" si="28"/>
        <v>0</v>
      </c>
      <c r="P100" s="291"/>
      <c r="Q100" s="297"/>
    </row>
    <row r="101" spans="1:17" ht="24" hidden="1" x14ac:dyDescent="0.25">
      <c r="A101" s="30">
        <v>2239</v>
      </c>
      <c r="B101" s="43" t="s">
        <v>98</v>
      </c>
      <c r="C101" s="190">
        <f t="shared" si="3"/>
        <v>0</v>
      </c>
      <c r="D101" s="264"/>
      <c r="E101" s="45"/>
      <c r="F101" s="95">
        <f t="shared" si="25"/>
        <v>0</v>
      </c>
      <c r="G101" s="230"/>
      <c r="H101" s="45"/>
      <c r="I101" s="91">
        <f t="shared" si="26"/>
        <v>0</v>
      </c>
      <c r="J101" s="264"/>
      <c r="K101" s="45"/>
      <c r="L101" s="95">
        <f t="shared" si="27"/>
        <v>0</v>
      </c>
      <c r="M101" s="230"/>
      <c r="N101" s="45"/>
      <c r="O101" s="91">
        <f t="shared" si="28"/>
        <v>0</v>
      </c>
      <c r="P101" s="291"/>
      <c r="Q101" s="297"/>
    </row>
    <row r="102" spans="1:17" ht="36" hidden="1" x14ac:dyDescent="0.25">
      <c r="A102" s="75">
        <v>2240</v>
      </c>
      <c r="B102" s="43" t="s">
        <v>99</v>
      </c>
      <c r="C102" s="190">
        <f t="shared" si="3"/>
        <v>0</v>
      </c>
      <c r="D102" s="132">
        <f t="shared" ref="D102:O102" si="29">SUM(D103:D110)</f>
        <v>0</v>
      </c>
      <c r="E102" s="76">
        <f t="shared" si="29"/>
        <v>0</v>
      </c>
      <c r="F102" s="95">
        <f t="shared" si="29"/>
        <v>0</v>
      </c>
      <c r="G102" s="231">
        <f t="shared" si="29"/>
        <v>0</v>
      </c>
      <c r="H102" s="76">
        <f t="shared" si="29"/>
        <v>0</v>
      </c>
      <c r="I102" s="91">
        <f t="shared" si="29"/>
        <v>0</v>
      </c>
      <c r="J102" s="132">
        <f t="shared" si="29"/>
        <v>0</v>
      </c>
      <c r="K102" s="76">
        <f t="shared" si="29"/>
        <v>0</v>
      </c>
      <c r="L102" s="95">
        <f t="shared" si="29"/>
        <v>0</v>
      </c>
      <c r="M102" s="231">
        <f t="shared" si="29"/>
        <v>0</v>
      </c>
      <c r="N102" s="76">
        <f t="shared" si="29"/>
        <v>0</v>
      </c>
      <c r="O102" s="91">
        <f t="shared" si="29"/>
        <v>0</v>
      </c>
      <c r="P102" s="291"/>
      <c r="Q102" s="297"/>
    </row>
    <row r="103" spans="1:17" ht="15" hidden="1" customHeight="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row>
    <row r="104" spans="1:17" ht="24" hidden="1" x14ac:dyDescent="0.25">
      <c r="A104" s="30">
        <v>2242</v>
      </c>
      <c r="B104" s="43" t="s">
        <v>101</v>
      </c>
      <c r="C104" s="190">
        <f t="shared" si="3"/>
        <v>0</v>
      </c>
      <c r="D104" s="264"/>
      <c r="E104" s="45"/>
      <c r="F104" s="95">
        <f t="shared" si="30"/>
        <v>0</v>
      </c>
      <c r="G104" s="230"/>
      <c r="H104" s="45"/>
      <c r="I104" s="91">
        <f t="shared" si="31"/>
        <v>0</v>
      </c>
      <c r="J104" s="264"/>
      <c r="K104" s="45"/>
      <c r="L104" s="95">
        <f t="shared" si="32"/>
        <v>0</v>
      </c>
      <c r="M104" s="230"/>
      <c r="N104" s="45"/>
      <c r="O104" s="91">
        <f t="shared" si="33"/>
        <v>0</v>
      </c>
      <c r="P104" s="291"/>
      <c r="Q104" s="297"/>
    </row>
    <row r="105" spans="1:17" ht="24" hidden="1" x14ac:dyDescent="0.25">
      <c r="A105" s="30">
        <v>2243</v>
      </c>
      <c r="B105" s="43" t="s">
        <v>102</v>
      </c>
      <c r="C105" s="190">
        <f t="shared" si="3"/>
        <v>0</v>
      </c>
      <c r="D105" s="264"/>
      <c r="E105" s="45"/>
      <c r="F105" s="95">
        <f t="shared" si="30"/>
        <v>0</v>
      </c>
      <c r="G105" s="230"/>
      <c r="H105" s="45"/>
      <c r="I105" s="91">
        <f t="shared" si="31"/>
        <v>0</v>
      </c>
      <c r="J105" s="264"/>
      <c r="K105" s="45"/>
      <c r="L105" s="95">
        <f t="shared" si="32"/>
        <v>0</v>
      </c>
      <c r="M105" s="230"/>
      <c r="N105" s="45"/>
      <c r="O105" s="91">
        <f t="shared" si="33"/>
        <v>0</v>
      </c>
      <c r="P105" s="291"/>
      <c r="Q105" s="297"/>
    </row>
    <row r="106" spans="1:17" hidden="1" x14ac:dyDescent="0.25">
      <c r="A106" s="30">
        <v>2244</v>
      </c>
      <c r="B106" s="43" t="s">
        <v>103</v>
      </c>
      <c r="C106" s="190">
        <f t="shared" si="3"/>
        <v>0</v>
      </c>
      <c r="D106" s="264"/>
      <c r="E106" s="45"/>
      <c r="F106" s="95">
        <f t="shared" si="30"/>
        <v>0</v>
      </c>
      <c r="G106" s="230"/>
      <c r="H106" s="45"/>
      <c r="I106" s="91">
        <f t="shared" si="31"/>
        <v>0</v>
      </c>
      <c r="J106" s="264"/>
      <c r="K106" s="45"/>
      <c r="L106" s="95">
        <f t="shared" si="32"/>
        <v>0</v>
      </c>
      <c r="M106" s="230"/>
      <c r="N106" s="45"/>
      <c r="O106" s="91">
        <f t="shared" si="33"/>
        <v>0</v>
      </c>
      <c r="P106" s="291"/>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hidden="1" x14ac:dyDescent="0.25">
      <c r="A108" s="30">
        <v>2247</v>
      </c>
      <c r="B108" s="43" t="s">
        <v>105</v>
      </c>
      <c r="C108" s="190">
        <f t="shared" si="3"/>
        <v>0</v>
      </c>
      <c r="D108" s="264"/>
      <c r="E108" s="45"/>
      <c r="F108" s="95">
        <f t="shared" si="30"/>
        <v>0</v>
      </c>
      <c r="G108" s="230"/>
      <c r="H108" s="45"/>
      <c r="I108" s="91">
        <f t="shared" si="31"/>
        <v>0</v>
      </c>
      <c r="J108" s="264"/>
      <c r="K108" s="45"/>
      <c r="L108" s="95">
        <f t="shared" si="32"/>
        <v>0</v>
      </c>
      <c r="M108" s="230"/>
      <c r="N108" s="45"/>
      <c r="O108" s="91">
        <f t="shared" si="33"/>
        <v>0</v>
      </c>
      <c r="P108" s="291"/>
      <c r="Q108" s="297"/>
    </row>
    <row r="109" spans="1:17" ht="24" hidden="1" x14ac:dyDescent="0.25">
      <c r="A109" s="30">
        <v>2248</v>
      </c>
      <c r="B109" s="43" t="s">
        <v>106</v>
      </c>
      <c r="C109" s="190">
        <f t="shared" si="3"/>
        <v>0</v>
      </c>
      <c r="D109" s="264"/>
      <c r="E109" s="45"/>
      <c r="F109" s="95">
        <f t="shared" si="30"/>
        <v>0</v>
      </c>
      <c r="G109" s="230"/>
      <c r="H109" s="45"/>
      <c r="I109" s="91">
        <f t="shared" si="31"/>
        <v>0</v>
      </c>
      <c r="J109" s="264"/>
      <c r="K109" s="45"/>
      <c r="L109" s="95">
        <f t="shared" si="32"/>
        <v>0</v>
      </c>
      <c r="M109" s="230"/>
      <c r="N109" s="45"/>
      <c r="O109" s="91">
        <f t="shared" si="33"/>
        <v>0</v>
      </c>
      <c r="P109" s="291"/>
      <c r="Q109" s="297"/>
    </row>
    <row r="110" spans="1:17" ht="24" hidden="1" x14ac:dyDescent="0.25">
      <c r="A110" s="30">
        <v>2249</v>
      </c>
      <c r="B110" s="43" t="s">
        <v>107</v>
      </c>
      <c r="C110" s="190">
        <f t="shared" si="3"/>
        <v>0</v>
      </c>
      <c r="D110" s="264"/>
      <c r="E110" s="45"/>
      <c r="F110" s="95">
        <f t="shared" si="30"/>
        <v>0</v>
      </c>
      <c r="G110" s="230"/>
      <c r="H110" s="45"/>
      <c r="I110" s="91">
        <f t="shared" si="31"/>
        <v>0</v>
      </c>
      <c r="J110" s="264"/>
      <c r="K110" s="45"/>
      <c r="L110" s="95">
        <f t="shared" si="32"/>
        <v>0</v>
      </c>
      <c r="M110" s="230"/>
      <c r="N110" s="45"/>
      <c r="O110" s="91">
        <f t="shared" si="33"/>
        <v>0</v>
      </c>
      <c r="P110" s="291"/>
      <c r="Q110" s="297"/>
    </row>
    <row r="111" spans="1:17" hidden="1" x14ac:dyDescent="0.25">
      <c r="A111" s="75">
        <v>2250</v>
      </c>
      <c r="B111" s="43" t="s">
        <v>108</v>
      </c>
      <c r="C111" s="190">
        <f t="shared" si="3"/>
        <v>0</v>
      </c>
      <c r="D111" s="132">
        <f t="shared" ref="D111:O111" si="34">SUM(D112:D114)</f>
        <v>0</v>
      </c>
      <c r="E111" s="76">
        <f t="shared" si="34"/>
        <v>0</v>
      </c>
      <c r="F111" s="95">
        <f t="shared" si="34"/>
        <v>0</v>
      </c>
      <c r="G111" s="231">
        <f t="shared" si="34"/>
        <v>0</v>
      </c>
      <c r="H111" s="76">
        <f t="shared" si="34"/>
        <v>0</v>
      </c>
      <c r="I111" s="91">
        <f t="shared" si="34"/>
        <v>0</v>
      </c>
      <c r="J111" s="132">
        <f t="shared" si="34"/>
        <v>0</v>
      </c>
      <c r="K111" s="76">
        <f t="shared" si="34"/>
        <v>0</v>
      </c>
      <c r="L111" s="95">
        <f t="shared" si="34"/>
        <v>0</v>
      </c>
      <c r="M111" s="231">
        <f t="shared" si="34"/>
        <v>0</v>
      </c>
      <c r="N111" s="76">
        <f t="shared" si="34"/>
        <v>0</v>
      </c>
      <c r="O111" s="91">
        <f t="shared" si="34"/>
        <v>0</v>
      </c>
      <c r="P111" s="291"/>
      <c r="Q111" s="297"/>
    </row>
    <row r="112" spans="1:17" hidden="1" x14ac:dyDescent="0.25">
      <c r="A112" s="30">
        <v>2251</v>
      </c>
      <c r="B112" s="43" t="s">
        <v>109</v>
      </c>
      <c r="C112" s="190">
        <f t="shared" si="3"/>
        <v>0</v>
      </c>
      <c r="D112" s="264"/>
      <c r="E112" s="45"/>
      <c r="F112" s="95">
        <f>D112+E112</f>
        <v>0</v>
      </c>
      <c r="G112" s="230"/>
      <c r="H112" s="45"/>
      <c r="I112" s="91">
        <f>G112+H112</f>
        <v>0</v>
      </c>
      <c r="J112" s="264"/>
      <c r="K112" s="45"/>
      <c r="L112" s="95">
        <f>J112+K112</f>
        <v>0</v>
      </c>
      <c r="M112" s="230"/>
      <c r="N112" s="45"/>
      <c r="O112" s="91">
        <f>M112+N112</f>
        <v>0</v>
      </c>
      <c r="P112" s="291"/>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t="24" hidden="1" x14ac:dyDescent="0.25">
      <c r="A114" s="30">
        <v>2259</v>
      </c>
      <c r="B114" s="43" t="s">
        <v>111</v>
      </c>
      <c r="C114" s="190">
        <f t="shared" si="35"/>
        <v>0</v>
      </c>
      <c r="D114" s="264"/>
      <c r="E114" s="45"/>
      <c r="F114" s="95">
        <f>D114+E114</f>
        <v>0</v>
      </c>
      <c r="G114" s="230"/>
      <c r="H114" s="45"/>
      <c r="I114" s="91">
        <f>G114+H114</f>
        <v>0</v>
      </c>
      <c r="J114" s="264"/>
      <c r="K114" s="45"/>
      <c r="L114" s="95">
        <f>J114+K114</f>
        <v>0</v>
      </c>
      <c r="M114" s="230"/>
      <c r="N114" s="45"/>
      <c r="O114" s="91">
        <f>M114+N114</f>
        <v>0</v>
      </c>
      <c r="P114" s="291"/>
      <c r="Q114" s="297"/>
    </row>
    <row r="115" spans="1:17" hidden="1" x14ac:dyDescent="0.25">
      <c r="A115" s="75">
        <v>2260</v>
      </c>
      <c r="B115" s="43" t="s">
        <v>112</v>
      </c>
      <c r="C115" s="190">
        <f t="shared" si="35"/>
        <v>0</v>
      </c>
      <c r="D115" s="132">
        <f t="shared" ref="D115:O115" si="36">SUM(D116:D120)</f>
        <v>0</v>
      </c>
      <c r="E115" s="76">
        <f t="shared" si="36"/>
        <v>0</v>
      </c>
      <c r="F115" s="95">
        <f t="shared" si="36"/>
        <v>0</v>
      </c>
      <c r="G115" s="231">
        <f t="shared" si="36"/>
        <v>0</v>
      </c>
      <c r="H115" s="76">
        <f t="shared" si="36"/>
        <v>0</v>
      </c>
      <c r="I115" s="91">
        <f t="shared" si="36"/>
        <v>0</v>
      </c>
      <c r="J115" s="132">
        <f t="shared" si="36"/>
        <v>0</v>
      </c>
      <c r="K115" s="76">
        <f t="shared" si="36"/>
        <v>0</v>
      </c>
      <c r="L115" s="95">
        <f t="shared" si="36"/>
        <v>0</v>
      </c>
      <c r="M115" s="231">
        <f t="shared" si="36"/>
        <v>0</v>
      </c>
      <c r="N115" s="76">
        <f t="shared" si="36"/>
        <v>0</v>
      </c>
      <c r="O115" s="91">
        <f t="shared" si="36"/>
        <v>0</v>
      </c>
      <c r="P115" s="291"/>
      <c r="Q115" s="297"/>
    </row>
    <row r="116" spans="1:17" hidden="1" x14ac:dyDescent="0.25">
      <c r="A116" s="30">
        <v>2261</v>
      </c>
      <c r="B116" s="43" t="s">
        <v>113</v>
      </c>
      <c r="C116" s="190">
        <f t="shared" si="35"/>
        <v>0</v>
      </c>
      <c r="D116" s="264"/>
      <c r="E116" s="45"/>
      <c r="F116" s="95">
        <f>D116+E116</f>
        <v>0</v>
      </c>
      <c r="G116" s="230"/>
      <c r="H116" s="45"/>
      <c r="I116" s="91">
        <f>G116+H116</f>
        <v>0</v>
      </c>
      <c r="J116" s="264"/>
      <c r="K116" s="45"/>
      <c r="L116" s="95">
        <f>J116+K116</f>
        <v>0</v>
      </c>
      <c r="M116" s="230"/>
      <c r="N116" s="45"/>
      <c r="O116" s="91">
        <f>M116+N116</f>
        <v>0</v>
      </c>
      <c r="P116" s="291"/>
      <c r="Q116" s="297"/>
    </row>
    <row r="117" spans="1:17" hidden="1" x14ac:dyDescent="0.25">
      <c r="A117" s="30">
        <v>2262</v>
      </c>
      <c r="B117" s="43" t="s">
        <v>114</v>
      </c>
      <c r="C117" s="190">
        <f t="shared" si="35"/>
        <v>0</v>
      </c>
      <c r="D117" s="264"/>
      <c r="E117" s="45"/>
      <c r="F117" s="95">
        <f>D117+E117</f>
        <v>0</v>
      </c>
      <c r="G117" s="230"/>
      <c r="H117" s="45"/>
      <c r="I117" s="91">
        <f>G117+H117</f>
        <v>0</v>
      </c>
      <c r="J117" s="264"/>
      <c r="K117" s="45"/>
      <c r="L117" s="95">
        <f>J117+K117</f>
        <v>0</v>
      </c>
      <c r="M117" s="230"/>
      <c r="N117" s="45"/>
      <c r="O117" s="91">
        <f>M117+N117</f>
        <v>0</v>
      </c>
      <c r="P117" s="291"/>
      <c r="Q117" s="297"/>
    </row>
    <row r="118" spans="1:17"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row>
    <row r="119" spans="1:17" ht="24" hidden="1" x14ac:dyDescent="0.25">
      <c r="A119" s="30">
        <v>2264</v>
      </c>
      <c r="B119" s="43" t="s">
        <v>116</v>
      </c>
      <c r="C119" s="190">
        <f t="shared" si="35"/>
        <v>0</v>
      </c>
      <c r="D119" s="264"/>
      <c r="E119" s="45"/>
      <c r="F119" s="95">
        <f>D119+E119</f>
        <v>0</v>
      </c>
      <c r="G119" s="230"/>
      <c r="H119" s="45"/>
      <c r="I119" s="91">
        <f>G119+H119</f>
        <v>0</v>
      </c>
      <c r="J119" s="264"/>
      <c r="K119" s="45"/>
      <c r="L119" s="95">
        <f>J119+K119</f>
        <v>0</v>
      </c>
      <c r="M119" s="230"/>
      <c r="N119" s="45"/>
      <c r="O119" s="91">
        <f>M119+N119</f>
        <v>0</v>
      </c>
      <c r="P119" s="291"/>
      <c r="Q119" s="297"/>
    </row>
    <row r="120" spans="1:17" hidden="1" x14ac:dyDescent="0.25">
      <c r="A120" s="30">
        <v>2269</v>
      </c>
      <c r="B120" s="43" t="s">
        <v>117</v>
      </c>
      <c r="C120" s="190">
        <f t="shared" si="35"/>
        <v>0</v>
      </c>
      <c r="D120" s="264"/>
      <c r="E120" s="45"/>
      <c r="F120" s="95">
        <f>D120+E120</f>
        <v>0</v>
      </c>
      <c r="G120" s="230"/>
      <c r="H120" s="45"/>
      <c r="I120" s="91">
        <f>G120+H120</f>
        <v>0</v>
      </c>
      <c r="J120" s="264"/>
      <c r="K120" s="45"/>
      <c r="L120" s="95">
        <f>J120+K120</f>
        <v>0</v>
      </c>
      <c r="M120" s="230"/>
      <c r="N120" s="45"/>
      <c r="O120" s="91">
        <f>M120+N120</f>
        <v>0</v>
      </c>
      <c r="P120" s="291"/>
      <c r="Q120" s="297"/>
    </row>
    <row r="121" spans="1:17" x14ac:dyDescent="0.25">
      <c r="A121" s="75">
        <v>2270</v>
      </c>
      <c r="B121" s="43" t="s">
        <v>118</v>
      </c>
      <c r="C121" s="190">
        <f t="shared" si="35"/>
        <v>20306</v>
      </c>
      <c r="D121" s="132">
        <f t="shared" ref="D121:O121" si="37">SUM(D122:D126)</f>
        <v>20306</v>
      </c>
      <c r="E121" s="91">
        <f t="shared" si="37"/>
        <v>0</v>
      </c>
      <c r="F121" s="899">
        <f t="shared" si="37"/>
        <v>20306</v>
      </c>
      <c r="G121" s="231">
        <f t="shared" si="37"/>
        <v>0</v>
      </c>
      <c r="H121" s="91">
        <f t="shared" si="37"/>
        <v>0</v>
      </c>
      <c r="I121" s="899">
        <f t="shared" si="37"/>
        <v>0</v>
      </c>
      <c r="J121" s="132">
        <f t="shared" si="37"/>
        <v>0</v>
      </c>
      <c r="K121" s="76">
        <f t="shared" si="37"/>
        <v>0</v>
      </c>
      <c r="L121" s="95">
        <f t="shared" si="37"/>
        <v>0</v>
      </c>
      <c r="M121" s="231">
        <f t="shared" si="37"/>
        <v>0</v>
      </c>
      <c r="N121" s="76">
        <f t="shared" si="37"/>
        <v>0</v>
      </c>
      <c r="O121" s="91">
        <f t="shared" si="37"/>
        <v>0</v>
      </c>
      <c r="P121" s="291"/>
      <c r="Q121" s="297"/>
    </row>
    <row r="122" spans="1:17"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ht="24" hidden="1" x14ac:dyDescent="0.25">
      <c r="A124" s="30">
        <v>2275</v>
      </c>
      <c r="B124" s="43" t="s">
        <v>120</v>
      </c>
      <c r="C124" s="190">
        <f t="shared" si="35"/>
        <v>0</v>
      </c>
      <c r="D124" s="264"/>
      <c r="E124" s="45"/>
      <c r="F124" s="95">
        <f>D124+E124</f>
        <v>0</v>
      </c>
      <c r="G124" s="230"/>
      <c r="H124" s="45"/>
      <c r="I124" s="91">
        <f>G124+H124</f>
        <v>0</v>
      </c>
      <c r="J124" s="264"/>
      <c r="K124" s="45"/>
      <c r="L124" s="95">
        <f>J124+K124</f>
        <v>0</v>
      </c>
      <c r="M124" s="230"/>
      <c r="N124" s="45"/>
      <c r="O124" s="91">
        <f>M124+N124</f>
        <v>0</v>
      </c>
      <c r="P124" s="291"/>
      <c r="Q124" s="297"/>
    </row>
    <row r="125" spans="1:17"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row>
    <row r="126" spans="1:17" ht="36" customHeight="1" x14ac:dyDescent="0.25">
      <c r="A126" s="30">
        <v>2279</v>
      </c>
      <c r="B126" s="43" t="s">
        <v>122</v>
      </c>
      <c r="C126" s="190">
        <f t="shared" si="35"/>
        <v>20306</v>
      </c>
      <c r="D126" s="264">
        <v>20306</v>
      </c>
      <c r="E126" s="705"/>
      <c r="F126" s="899">
        <f>D126+E126</f>
        <v>20306</v>
      </c>
      <c r="G126" s="230"/>
      <c r="H126" s="705"/>
      <c r="I126" s="899">
        <f>G126+H126</f>
        <v>0</v>
      </c>
      <c r="J126" s="264"/>
      <c r="K126" s="45"/>
      <c r="L126" s="95">
        <f>J126+K126</f>
        <v>0</v>
      </c>
      <c r="M126" s="230"/>
      <c r="N126" s="45"/>
      <c r="O126" s="91">
        <f>M126+N126</f>
        <v>0</v>
      </c>
      <c r="P126" s="333"/>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12" customHeight="1" x14ac:dyDescent="0.25">
      <c r="A129" s="35">
        <v>2300</v>
      </c>
      <c r="B129" s="72" t="s">
        <v>125</v>
      </c>
      <c r="C129" s="188">
        <f t="shared" si="35"/>
        <v>156</v>
      </c>
      <c r="D129" s="130">
        <f t="shared" ref="D129:O129" si="39">SUM(D130,D135,D139,D140,D143,D150,D158,D159,D162)</f>
        <v>156</v>
      </c>
      <c r="E129" s="123">
        <f t="shared" si="39"/>
        <v>0</v>
      </c>
      <c r="F129" s="898">
        <f t="shared" si="39"/>
        <v>156</v>
      </c>
      <c r="G129" s="228">
        <f t="shared" si="39"/>
        <v>0</v>
      </c>
      <c r="H129" s="123">
        <f t="shared" si="39"/>
        <v>0</v>
      </c>
      <c r="I129" s="898">
        <f t="shared" si="39"/>
        <v>0</v>
      </c>
      <c r="J129" s="130">
        <f t="shared" si="39"/>
        <v>0</v>
      </c>
      <c r="K129" s="38">
        <f t="shared" si="39"/>
        <v>0</v>
      </c>
      <c r="L129" s="175">
        <f t="shared" si="39"/>
        <v>0</v>
      </c>
      <c r="M129" s="228">
        <f t="shared" si="39"/>
        <v>0</v>
      </c>
      <c r="N129" s="38">
        <f t="shared" si="39"/>
        <v>0</v>
      </c>
      <c r="O129" s="123">
        <f t="shared" si="39"/>
        <v>0</v>
      </c>
      <c r="P129" s="293"/>
      <c r="Q129" s="297"/>
    </row>
    <row r="130" spans="1:17" ht="24" hidden="1" x14ac:dyDescent="0.25">
      <c r="A130" s="1203">
        <v>2310</v>
      </c>
      <c r="B130" s="40" t="s">
        <v>126</v>
      </c>
      <c r="C130" s="189">
        <f t="shared" si="35"/>
        <v>0</v>
      </c>
      <c r="D130" s="131">
        <f t="shared" ref="D130:O130" si="40">SUM(D131:D134)</f>
        <v>0</v>
      </c>
      <c r="E130" s="79">
        <f t="shared" si="40"/>
        <v>0</v>
      </c>
      <c r="F130" s="176">
        <f t="shared" si="40"/>
        <v>0</v>
      </c>
      <c r="G130" s="233">
        <f t="shared" si="40"/>
        <v>0</v>
      </c>
      <c r="H130" s="79">
        <f t="shared" si="40"/>
        <v>0</v>
      </c>
      <c r="I130" s="90">
        <f t="shared" si="40"/>
        <v>0</v>
      </c>
      <c r="J130" s="131">
        <f t="shared" si="40"/>
        <v>0</v>
      </c>
      <c r="K130" s="79">
        <f t="shared" si="40"/>
        <v>0</v>
      </c>
      <c r="L130" s="176">
        <f t="shared" si="40"/>
        <v>0</v>
      </c>
      <c r="M130" s="233">
        <f t="shared" si="40"/>
        <v>0</v>
      </c>
      <c r="N130" s="79">
        <f t="shared" si="40"/>
        <v>0</v>
      </c>
      <c r="O130" s="90">
        <f t="shared" si="40"/>
        <v>0</v>
      </c>
      <c r="P130" s="290"/>
      <c r="Q130" s="297"/>
    </row>
    <row r="131" spans="1:17" hidden="1" x14ac:dyDescent="0.25">
      <c r="A131" s="30">
        <v>2311</v>
      </c>
      <c r="B131" s="43" t="s">
        <v>127</v>
      </c>
      <c r="C131" s="190">
        <f t="shared" si="35"/>
        <v>0</v>
      </c>
      <c r="D131" s="264"/>
      <c r="E131" s="45"/>
      <c r="F131" s="95">
        <f>D131+E131</f>
        <v>0</v>
      </c>
      <c r="G131" s="230"/>
      <c r="H131" s="45"/>
      <c r="I131" s="91">
        <f>G131+H131</f>
        <v>0</v>
      </c>
      <c r="J131" s="264"/>
      <c r="K131" s="45"/>
      <c r="L131" s="95">
        <f>J131+K131</f>
        <v>0</v>
      </c>
      <c r="M131" s="230"/>
      <c r="N131" s="45"/>
      <c r="O131" s="91">
        <f>M131+N131</f>
        <v>0</v>
      </c>
      <c r="P131" s="291"/>
      <c r="Q131" s="297"/>
    </row>
    <row r="132" spans="1:17" hidden="1" x14ac:dyDescent="0.25">
      <c r="A132" s="30">
        <v>2312</v>
      </c>
      <c r="B132" s="43" t="s">
        <v>128</v>
      </c>
      <c r="C132" s="190">
        <f t="shared" si="35"/>
        <v>0</v>
      </c>
      <c r="D132" s="264"/>
      <c r="E132" s="45"/>
      <c r="F132" s="95">
        <f>D132+E132</f>
        <v>0</v>
      </c>
      <c r="G132" s="230"/>
      <c r="H132" s="45"/>
      <c r="I132" s="91">
        <f>G132+H132</f>
        <v>0</v>
      </c>
      <c r="J132" s="264"/>
      <c r="K132" s="45"/>
      <c r="L132" s="95">
        <f>J132+K132</f>
        <v>0</v>
      </c>
      <c r="M132" s="230"/>
      <c r="N132" s="45"/>
      <c r="O132" s="91">
        <f>M132+N132</f>
        <v>0</v>
      </c>
      <c r="P132" s="291"/>
      <c r="Q132" s="297"/>
    </row>
    <row r="133" spans="1:17"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291"/>
      <c r="Q133" s="297"/>
    </row>
    <row r="134" spans="1:17" ht="47.25" hidden="1" customHeight="1" x14ac:dyDescent="0.25">
      <c r="A134" s="30">
        <v>2314</v>
      </c>
      <c r="B134" s="43" t="s">
        <v>307</v>
      </c>
      <c r="C134" s="190">
        <f t="shared" si="35"/>
        <v>0</v>
      </c>
      <c r="D134" s="264"/>
      <c r="E134" s="45"/>
      <c r="F134" s="95">
        <f>D134+E134</f>
        <v>0</v>
      </c>
      <c r="G134" s="230"/>
      <c r="H134" s="45"/>
      <c r="I134" s="91">
        <f>G134+H134</f>
        <v>0</v>
      </c>
      <c r="J134" s="264"/>
      <c r="K134" s="45"/>
      <c r="L134" s="95">
        <f>J134+K134</f>
        <v>0</v>
      </c>
      <c r="M134" s="230"/>
      <c r="N134" s="45"/>
      <c r="O134" s="91">
        <f>M134+N134</f>
        <v>0</v>
      </c>
      <c r="P134" s="291"/>
      <c r="Q134" s="297"/>
    </row>
    <row r="135" spans="1:17" x14ac:dyDescent="0.25">
      <c r="A135" s="75">
        <v>2320</v>
      </c>
      <c r="B135" s="43" t="s">
        <v>130</v>
      </c>
      <c r="C135" s="190">
        <f t="shared" si="35"/>
        <v>156</v>
      </c>
      <c r="D135" s="132">
        <f t="shared" ref="D135:O135" si="41">SUM(D136:D138)</f>
        <v>156</v>
      </c>
      <c r="E135" s="91">
        <f t="shared" si="41"/>
        <v>0</v>
      </c>
      <c r="F135" s="899">
        <f t="shared" si="41"/>
        <v>156</v>
      </c>
      <c r="G135" s="231">
        <f t="shared" si="41"/>
        <v>0</v>
      </c>
      <c r="H135" s="91">
        <f t="shared" si="41"/>
        <v>0</v>
      </c>
      <c r="I135" s="899">
        <f t="shared" si="41"/>
        <v>0</v>
      </c>
      <c r="J135" s="132">
        <f t="shared" si="41"/>
        <v>0</v>
      </c>
      <c r="K135" s="76">
        <f t="shared" si="41"/>
        <v>0</v>
      </c>
      <c r="L135" s="95">
        <f t="shared" si="41"/>
        <v>0</v>
      </c>
      <c r="M135" s="231">
        <f t="shared" si="41"/>
        <v>0</v>
      </c>
      <c r="N135" s="76">
        <f t="shared" si="41"/>
        <v>0</v>
      </c>
      <c r="O135" s="91">
        <f t="shared" si="41"/>
        <v>0</v>
      </c>
      <c r="P135" s="291"/>
      <c r="Q135" s="297"/>
    </row>
    <row r="136" spans="1:17"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291"/>
      <c r="Q136" s="297"/>
    </row>
    <row r="137" spans="1:17" x14ac:dyDescent="0.25">
      <c r="A137" s="30">
        <v>2322</v>
      </c>
      <c r="B137" s="43" t="s">
        <v>132</v>
      </c>
      <c r="C137" s="190">
        <f t="shared" si="35"/>
        <v>156</v>
      </c>
      <c r="D137" s="264">
        <v>156</v>
      </c>
      <c r="E137" s="705"/>
      <c r="F137" s="899">
        <f>D137+E137</f>
        <v>156</v>
      </c>
      <c r="G137" s="230"/>
      <c r="H137" s="705"/>
      <c r="I137" s="899">
        <f>G137+H137</f>
        <v>0</v>
      </c>
      <c r="J137" s="264"/>
      <c r="K137" s="45"/>
      <c r="L137" s="95">
        <f>J137+K137</f>
        <v>0</v>
      </c>
      <c r="M137" s="230"/>
      <c r="N137" s="45"/>
      <c r="O137" s="91">
        <f>M137+N137</f>
        <v>0</v>
      </c>
      <c r="P137" s="333"/>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row>
    <row r="140" spans="1:17" ht="48"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t="11.25" hidden="1" customHeight="1" x14ac:dyDescent="0.25">
      <c r="A141" s="30">
        <v>2341</v>
      </c>
      <c r="B141" s="43" t="s">
        <v>136</v>
      </c>
      <c r="C141" s="190">
        <f t="shared" si="35"/>
        <v>0</v>
      </c>
      <c r="D141" s="264"/>
      <c r="E141" s="45"/>
      <c r="F141" s="95">
        <f>D141+E141</f>
        <v>0</v>
      </c>
      <c r="G141" s="230"/>
      <c r="H141" s="45"/>
      <c r="I141" s="91">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hidden="1" x14ac:dyDescent="0.25">
      <c r="A143" s="73">
        <v>2350</v>
      </c>
      <c r="B143" s="58" t="s">
        <v>138</v>
      </c>
      <c r="C143" s="195">
        <f t="shared" si="35"/>
        <v>0</v>
      </c>
      <c r="D143" s="86">
        <f t="shared" ref="D143:O143" si="43">SUM(D144:D149)</f>
        <v>0</v>
      </c>
      <c r="E143" s="74">
        <f t="shared" si="43"/>
        <v>0</v>
      </c>
      <c r="F143" s="174">
        <f t="shared" si="43"/>
        <v>0</v>
      </c>
      <c r="G143" s="229">
        <f t="shared" si="43"/>
        <v>0</v>
      </c>
      <c r="H143" s="74">
        <f t="shared" si="43"/>
        <v>0</v>
      </c>
      <c r="I143" s="154">
        <f t="shared" si="43"/>
        <v>0</v>
      </c>
      <c r="J143" s="86">
        <f t="shared" si="43"/>
        <v>0</v>
      </c>
      <c r="K143" s="74">
        <f t="shared" si="43"/>
        <v>0</v>
      </c>
      <c r="L143" s="174">
        <f t="shared" si="43"/>
        <v>0</v>
      </c>
      <c r="M143" s="229">
        <f t="shared" si="43"/>
        <v>0</v>
      </c>
      <c r="N143" s="74">
        <f t="shared" si="43"/>
        <v>0</v>
      </c>
      <c r="O143" s="154">
        <f t="shared" si="43"/>
        <v>0</v>
      </c>
      <c r="P143" s="292"/>
      <c r="Q143" s="297"/>
    </row>
    <row r="144" spans="1:17" hidden="1" x14ac:dyDescent="0.25">
      <c r="A144" s="27">
        <v>2351</v>
      </c>
      <c r="B144" s="40" t="s">
        <v>139</v>
      </c>
      <c r="C144" s="189">
        <f t="shared" si="35"/>
        <v>0</v>
      </c>
      <c r="D144" s="263"/>
      <c r="E144" s="42"/>
      <c r="F144" s="176">
        <f t="shared" ref="F144:F149" si="44">D144+E144</f>
        <v>0</v>
      </c>
      <c r="G144" s="220"/>
      <c r="H144" s="42"/>
      <c r="I144" s="90">
        <f t="shared" ref="I144:I149" si="45">G144+H144</f>
        <v>0</v>
      </c>
      <c r="J144" s="263"/>
      <c r="K144" s="42"/>
      <c r="L144" s="176">
        <f t="shared" ref="L144:L149" si="46">J144+K144</f>
        <v>0</v>
      </c>
      <c r="M144" s="220"/>
      <c r="N144" s="42"/>
      <c r="O144" s="90">
        <f t="shared" ref="O144:O149" si="47">M144+N144</f>
        <v>0</v>
      </c>
      <c r="P144" s="290"/>
      <c r="Q144" s="297"/>
    </row>
    <row r="145" spans="1:17" hidden="1" x14ac:dyDescent="0.25">
      <c r="A145" s="30">
        <v>2352</v>
      </c>
      <c r="B145" s="43" t="s">
        <v>140</v>
      </c>
      <c r="C145" s="190">
        <f t="shared" si="35"/>
        <v>0</v>
      </c>
      <c r="D145" s="264"/>
      <c r="E145" s="45"/>
      <c r="F145" s="95">
        <f t="shared" si="44"/>
        <v>0</v>
      </c>
      <c r="G145" s="230"/>
      <c r="H145" s="45"/>
      <c r="I145" s="91">
        <f t="shared" si="45"/>
        <v>0</v>
      </c>
      <c r="J145" s="264"/>
      <c r="K145" s="45"/>
      <c r="L145" s="95">
        <f t="shared" si="46"/>
        <v>0</v>
      </c>
      <c r="M145" s="230"/>
      <c r="N145" s="45"/>
      <c r="O145" s="91">
        <f t="shared" si="47"/>
        <v>0</v>
      </c>
      <c r="P145" s="291"/>
      <c r="Q145" s="297"/>
    </row>
    <row r="146" spans="1:17" ht="24" hidden="1" x14ac:dyDescent="0.25">
      <c r="A146" s="30">
        <v>2353</v>
      </c>
      <c r="B146" s="43" t="s">
        <v>141</v>
      </c>
      <c r="C146" s="190">
        <f t="shared" si="35"/>
        <v>0</v>
      </c>
      <c r="D146" s="264"/>
      <c r="E146" s="45"/>
      <c r="F146" s="95">
        <f t="shared" si="44"/>
        <v>0</v>
      </c>
      <c r="G146" s="230"/>
      <c r="H146" s="45"/>
      <c r="I146" s="91">
        <f t="shared" si="45"/>
        <v>0</v>
      </c>
      <c r="J146" s="264"/>
      <c r="K146" s="45"/>
      <c r="L146" s="95">
        <f t="shared" si="46"/>
        <v>0</v>
      </c>
      <c r="M146" s="230"/>
      <c r="N146" s="45"/>
      <c r="O146" s="91">
        <f t="shared" si="47"/>
        <v>0</v>
      </c>
      <c r="P146" s="291"/>
      <c r="Q146" s="297"/>
    </row>
    <row r="147" spans="1:17" ht="24" hidden="1" x14ac:dyDescent="0.25">
      <c r="A147" s="30">
        <v>2354</v>
      </c>
      <c r="B147" s="43" t="s">
        <v>142</v>
      </c>
      <c r="C147" s="190">
        <f t="shared" si="35"/>
        <v>0</v>
      </c>
      <c r="D147" s="264"/>
      <c r="E147" s="45"/>
      <c r="F147" s="95">
        <f t="shared" si="44"/>
        <v>0</v>
      </c>
      <c r="G147" s="230"/>
      <c r="H147" s="45"/>
      <c r="I147" s="91">
        <f t="shared" si="45"/>
        <v>0</v>
      </c>
      <c r="J147" s="264"/>
      <c r="K147" s="45"/>
      <c r="L147" s="95">
        <f t="shared" si="46"/>
        <v>0</v>
      </c>
      <c r="M147" s="230"/>
      <c r="N147" s="45"/>
      <c r="O147" s="91">
        <f t="shared" si="47"/>
        <v>0</v>
      </c>
      <c r="P147" s="291"/>
      <c r="Q147" s="297"/>
    </row>
    <row r="148" spans="1:17" ht="24" hidden="1" x14ac:dyDescent="0.25">
      <c r="A148" s="30">
        <v>2355</v>
      </c>
      <c r="B148" s="43" t="s">
        <v>143</v>
      </c>
      <c r="C148" s="190">
        <f t="shared" si="35"/>
        <v>0</v>
      </c>
      <c r="D148" s="264"/>
      <c r="E148" s="45"/>
      <c r="F148" s="95">
        <f t="shared" si="44"/>
        <v>0</v>
      </c>
      <c r="G148" s="230"/>
      <c r="H148" s="45"/>
      <c r="I148" s="91">
        <f t="shared" si="45"/>
        <v>0</v>
      </c>
      <c r="J148" s="264"/>
      <c r="K148" s="45"/>
      <c r="L148" s="95">
        <f t="shared" si="46"/>
        <v>0</v>
      </c>
      <c r="M148" s="230"/>
      <c r="N148" s="45"/>
      <c r="O148" s="91">
        <f t="shared" si="47"/>
        <v>0</v>
      </c>
      <c r="P148" s="291"/>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hidden="1" customHeight="1" x14ac:dyDescent="0.25">
      <c r="A150" s="75">
        <v>2360</v>
      </c>
      <c r="B150" s="43" t="s">
        <v>145</v>
      </c>
      <c r="C150" s="190">
        <f t="shared" si="35"/>
        <v>0</v>
      </c>
      <c r="D150" s="132">
        <f t="shared" ref="D150:O150" si="48">SUM(D151:D157)</f>
        <v>0</v>
      </c>
      <c r="E150" s="76">
        <f t="shared" si="48"/>
        <v>0</v>
      </c>
      <c r="F150" s="95">
        <f t="shared" si="48"/>
        <v>0</v>
      </c>
      <c r="G150" s="231">
        <f t="shared" si="48"/>
        <v>0</v>
      </c>
      <c r="H150" s="76">
        <f t="shared" si="48"/>
        <v>0</v>
      </c>
      <c r="I150" s="91">
        <f t="shared" si="48"/>
        <v>0</v>
      </c>
      <c r="J150" s="132">
        <f t="shared" si="48"/>
        <v>0</v>
      </c>
      <c r="K150" s="76">
        <f t="shared" si="48"/>
        <v>0</v>
      </c>
      <c r="L150" s="95">
        <f t="shared" si="48"/>
        <v>0</v>
      </c>
      <c r="M150" s="231">
        <f t="shared" si="48"/>
        <v>0</v>
      </c>
      <c r="N150" s="76">
        <f t="shared" si="48"/>
        <v>0</v>
      </c>
      <c r="O150" s="91">
        <f t="shared" si="48"/>
        <v>0</v>
      </c>
      <c r="P150" s="291"/>
      <c r="Q150" s="297"/>
    </row>
    <row r="151" spans="1:17" hidden="1" x14ac:dyDescent="0.25">
      <c r="A151" s="29">
        <v>2361</v>
      </c>
      <c r="B151" s="43" t="s">
        <v>146</v>
      </c>
      <c r="C151" s="190">
        <f t="shared" si="35"/>
        <v>0</v>
      </c>
      <c r="D151" s="264"/>
      <c r="E151" s="45"/>
      <c r="F151" s="95">
        <f t="shared" ref="F151:F158" si="49">D151+E151</f>
        <v>0</v>
      </c>
      <c r="G151" s="230"/>
      <c r="H151" s="45"/>
      <c r="I151" s="91">
        <f t="shared" ref="I151:I158" si="50">G151+H151</f>
        <v>0</v>
      </c>
      <c r="J151" s="264"/>
      <c r="K151" s="45"/>
      <c r="L151" s="95">
        <f t="shared" ref="L151:L158" si="51">J151+K151</f>
        <v>0</v>
      </c>
      <c r="M151" s="230"/>
      <c r="N151" s="45"/>
      <c r="O151" s="91">
        <f t="shared" ref="O151:O158" si="52">M151+N151</f>
        <v>0</v>
      </c>
      <c r="P151" s="291"/>
      <c r="Q151" s="297"/>
    </row>
    <row r="152" spans="1:17"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row>
    <row r="153" spans="1:17" hidden="1" x14ac:dyDescent="0.25">
      <c r="A153" s="29">
        <v>2363</v>
      </c>
      <c r="B153" s="43" t="s">
        <v>148</v>
      </c>
      <c r="C153" s="190">
        <f t="shared" si="35"/>
        <v>0</v>
      </c>
      <c r="D153" s="264"/>
      <c r="E153" s="45"/>
      <c r="F153" s="95">
        <f t="shared" si="49"/>
        <v>0</v>
      </c>
      <c r="G153" s="230"/>
      <c r="H153" s="45"/>
      <c r="I153" s="91">
        <f t="shared" si="50"/>
        <v>0</v>
      </c>
      <c r="J153" s="264"/>
      <c r="K153" s="45"/>
      <c r="L153" s="95">
        <f t="shared" si="51"/>
        <v>0</v>
      </c>
      <c r="M153" s="230"/>
      <c r="N153" s="45"/>
      <c r="O153" s="91">
        <f t="shared" si="52"/>
        <v>0</v>
      </c>
      <c r="P153" s="291"/>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row>
    <row r="157" spans="1:17"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row>
    <row r="158" spans="1:17" hidden="1" x14ac:dyDescent="0.25">
      <c r="A158" s="73">
        <v>2370</v>
      </c>
      <c r="B158" s="58" t="s">
        <v>153</v>
      </c>
      <c r="C158" s="195">
        <f t="shared" si="35"/>
        <v>0</v>
      </c>
      <c r="D158" s="261"/>
      <c r="E158" s="77"/>
      <c r="F158" s="174">
        <f t="shared" si="49"/>
        <v>0</v>
      </c>
      <c r="G158" s="232"/>
      <c r="H158" s="77"/>
      <c r="I158" s="154">
        <f t="shared" si="50"/>
        <v>0</v>
      </c>
      <c r="J158" s="261"/>
      <c r="K158" s="77"/>
      <c r="L158" s="174">
        <f t="shared" si="51"/>
        <v>0</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3.25" hidden="1" customHeight="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293"/>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291"/>
      <c r="Q168" s="297"/>
    </row>
    <row r="169" spans="1:17" ht="24" hidden="1" x14ac:dyDescent="0.25">
      <c r="A169" s="30">
        <v>2519</v>
      </c>
      <c r="B169" s="43" t="s">
        <v>164</v>
      </c>
      <c r="C169" s="190">
        <f t="shared" si="35"/>
        <v>0</v>
      </c>
      <c r="D169" s="264"/>
      <c r="E169" s="45"/>
      <c r="F169" s="95">
        <f t="shared" si="56"/>
        <v>0</v>
      </c>
      <c r="G169" s="230"/>
      <c r="H169" s="45"/>
      <c r="I169" s="91">
        <f t="shared" si="57"/>
        <v>0</v>
      </c>
      <c r="J169" s="264"/>
      <c r="K169" s="45"/>
      <c r="L169" s="95">
        <f t="shared" si="58"/>
        <v>0</v>
      </c>
      <c r="M169" s="230"/>
      <c r="N169" s="45"/>
      <c r="O169" s="91">
        <f t="shared" si="59"/>
        <v>0</v>
      </c>
      <c r="P169" s="291"/>
      <c r="Q169" s="297"/>
    </row>
    <row r="170" spans="1:17"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15.75" hidden="1" customHeight="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2.5" hidden="1" customHeight="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63"/>
        <v>39149</v>
      </c>
      <c r="D193" s="136">
        <f t="shared" ref="D193:O193" si="70">SUM(D194,D229,D268)</f>
        <v>39149</v>
      </c>
      <c r="E193" s="275">
        <f t="shared" si="70"/>
        <v>0</v>
      </c>
      <c r="F193" s="896">
        <f t="shared" si="70"/>
        <v>39149</v>
      </c>
      <c r="G193" s="226">
        <f t="shared" si="70"/>
        <v>0</v>
      </c>
      <c r="H193" s="275">
        <f t="shared" si="70"/>
        <v>0</v>
      </c>
      <c r="I193" s="896">
        <f t="shared" si="70"/>
        <v>0</v>
      </c>
      <c r="J193" s="136">
        <f t="shared" si="70"/>
        <v>0</v>
      </c>
      <c r="K193" s="69">
        <f t="shared" si="70"/>
        <v>0</v>
      </c>
      <c r="L193" s="171">
        <f t="shared" si="70"/>
        <v>0</v>
      </c>
      <c r="M193" s="226">
        <f t="shared" si="70"/>
        <v>0</v>
      </c>
      <c r="N193" s="69">
        <f t="shared" si="70"/>
        <v>0</v>
      </c>
      <c r="O193" s="157">
        <f t="shared" si="70"/>
        <v>0</v>
      </c>
      <c r="P193" s="316"/>
      <c r="Q193" s="182"/>
    </row>
    <row r="194" spans="1:17" hidden="1" x14ac:dyDescent="0.25">
      <c r="A194" s="70">
        <v>5000</v>
      </c>
      <c r="B194" s="70" t="s">
        <v>188</v>
      </c>
      <c r="C194" s="200">
        <f t="shared" si="63"/>
        <v>0</v>
      </c>
      <c r="D194" s="137">
        <f t="shared" ref="D194:O194" si="71">D195+D203</f>
        <v>0</v>
      </c>
      <c r="E194" s="71">
        <f t="shared" si="71"/>
        <v>0</v>
      </c>
      <c r="F194" s="172">
        <f t="shared" si="71"/>
        <v>0</v>
      </c>
      <c r="G194" s="227">
        <f t="shared" si="71"/>
        <v>0</v>
      </c>
      <c r="H194" s="71">
        <f t="shared" si="71"/>
        <v>0</v>
      </c>
      <c r="I194" s="125">
        <f t="shared" si="71"/>
        <v>0</v>
      </c>
      <c r="J194" s="137">
        <f t="shared" si="71"/>
        <v>0</v>
      </c>
      <c r="K194" s="71">
        <f t="shared" si="71"/>
        <v>0</v>
      </c>
      <c r="L194" s="172">
        <f t="shared" si="71"/>
        <v>0</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hidden="1" x14ac:dyDescent="0.25">
      <c r="A203" s="35">
        <v>5200</v>
      </c>
      <c r="B203" s="72" t="s">
        <v>197</v>
      </c>
      <c r="C203" s="188">
        <f t="shared" si="63"/>
        <v>0</v>
      </c>
      <c r="D203" s="130">
        <f t="shared" ref="D203:O203" si="74">D204+D214+D215+D224+D225+D226+D228</f>
        <v>0</v>
      </c>
      <c r="E203" s="38">
        <f t="shared" si="74"/>
        <v>0</v>
      </c>
      <c r="F203" s="175">
        <f t="shared" si="74"/>
        <v>0</v>
      </c>
      <c r="G203" s="228">
        <f t="shared" si="74"/>
        <v>0</v>
      </c>
      <c r="H203" s="38">
        <f t="shared" si="74"/>
        <v>0</v>
      </c>
      <c r="I203" s="123">
        <f t="shared" si="74"/>
        <v>0</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t="14.25" hidden="1" customHeight="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t="13.5" hidden="1" customHeight="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hidden="1" x14ac:dyDescent="0.25">
      <c r="A215" s="75">
        <v>5230</v>
      </c>
      <c r="B215" s="43" t="s">
        <v>209</v>
      </c>
      <c r="C215" s="190">
        <f t="shared" si="63"/>
        <v>0</v>
      </c>
      <c r="D215" s="132">
        <f t="shared" ref="D215:O215" si="80">SUM(D216:D223)</f>
        <v>0</v>
      </c>
      <c r="E215" s="76">
        <f t="shared" si="80"/>
        <v>0</v>
      </c>
      <c r="F215" s="95">
        <f t="shared" si="80"/>
        <v>0</v>
      </c>
      <c r="G215" s="231">
        <f t="shared" si="80"/>
        <v>0</v>
      </c>
      <c r="H215" s="76">
        <f t="shared" si="80"/>
        <v>0</v>
      </c>
      <c r="I215" s="91">
        <f t="shared" si="80"/>
        <v>0</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291"/>
      <c r="Q217" s="297"/>
    </row>
    <row r="218" spans="1:17" hidden="1" x14ac:dyDescent="0.25">
      <c r="A218" s="30">
        <v>5233</v>
      </c>
      <c r="B218" s="43" t="s">
        <v>212</v>
      </c>
      <c r="C218" s="190">
        <f t="shared" si="63"/>
        <v>0</v>
      </c>
      <c r="D218" s="264"/>
      <c r="E218" s="45"/>
      <c r="F218" s="95">
        <f t="shared" si="81"/>
        <v>0</v>
      </c>
      <c r="G218" s="230"/>
      <c r="H218" s="45"/>
      <c r="I218" s="91">
        <f t="shared" si="82"/>
        <v>0</v>
      </c>
      <c r="J218" s="264"/>
      <c r="K218" s="45"/>
      <c r="L218" s="95">
        <f t="shared" si="83"/>
        <v>0</v>
      </c>
      <c r="M218" s="230"/>
      <c r="N218" s="45"/>
      <c r="O218" s="91">
        <f t="shared" si="84"/>
        <v>0</v>
      </c>
      <c r="P218" s="291"/>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t="24" hidden="1" x14ac:dyDescent="0.25">
      <c r="A222" s="30">
        <v>5238</v>
      </c>
      <c r="B222" s="43" t="s">
        <v>216</v>
      </c>
      <c r="C222" s="190">
        <f t="shared" si="63"/>
        <v>0</v>
      </c>
      <c r="D222" s="264"/>
      <c r="E222" s="45"/>
      <c r="F222" s="95">
        <f t="shared" si="81"/>
        <v>0</v>
      </c>
      <c r="G222" s="230"/>
      <c r="H222" s="45"/>
      <c r="I222" s="91">
        <f t="shared" si="82"/>
        <v>0</v>
      </c>
      <c r="J222" s="264"/>
      <c r="K222" s="45"/>
      <c r="L222" s="95">
        <f t="shared" si="83"/>
        <v>0</v>
      </c>
      <c r="M222" s="230"/>
      <c r="N222" s="45"/>
      <c r="O222" s="91">
        <f t="shared" si="84"/>
        <v>0</v>
      </c>
      <c r="P222" s="291"/>
      <c r="Q222" s="297"/>
    </row>
    <row r="223" spans="1:17" ht="24" hidden="1" x14ac:dyDescent="0.25">
      <c r="A223" s="30">
        <v>5239</v>
      </c>
      <c r="B223" s="43" t="s">
        <v>217</v>
      </c>
      <c r="C223" s="190">
        <f t="shared" si="63"/>
        <v>0</v>
      </c>
      <c r="D223" s="264"/>
      <c r="E223" s="45"/>
      <c r="F223" s="95">
        <f t="shared" si="81"/>
        <v>0</v>
      </c>
      <c r="G223" s="230"/>
      <c r="H223" s="45"/>
      <c r="I223" s="91">
        <f t="shared" si="82"/>
        <v>0</v>
      </c>
      <c r="J223" s="264"/>
      <c r="K223" s="45"/>
      <c r="L223" s="95">
        <f t="shared" si="83"/>
        <v>0</v>
      </c>
      <c r="M223" s="230"/>
      <c r="N223" s="45"/>
      <c r="O223" s="91">
        <f t="shared" si="84"/>
        <v>0</v>
      </c>
      <c r="P223" s="291"/>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t="22.5" hidden="1" customHeight="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18" hidden="1" customHeight="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x14ac:dyDescent="0.25">
      <c r="A229" s="70">
        <v>6000</v>
      </c>
      <c r="B229" s="70" t="s">
        <v>223</v>
      </c>
      <c r="C229" s="200">
        <f t="shared" si="63"/>
        <v>39149</v>
      </c>
      <c r="D229" s="137">
        <f t="shared" ref="D229:O229" si="86">D230+D250+D258</f>
        <v>39149</v>
      </c>
      <c r="E229" s="125">
        <f t="shared" si="86"/>
        <v>0</v>
      </c>
      <c r="F229" s="897">
        <f t="shared" si="86"/>
        <v>39149</v>
      </c>
      <c r="G229" s="227">
        <f t="shared" si="86"/>
        <v>0</v>
      </c>
      <c r="H229" s="125">
        <f t="shared" si="86"/>
        <v>0</v>
      </c>
      <c r="I229" s="897">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t="15" hidden="1" customHeight="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36" x14ac:dyDescent="0.25">
      <c r="A258" s="35">
        <v>6400</v>
      </c>
      <c r="B258" s="72" t="s">
        <v>250</v>
      </c>
      <c r="C258" s="188">
        <f t="shared" si="95"/>
        <v>39149</v>
      </c>
      <c r="D258" s="130">
        <f t="shared" ref="D258:O258" si="103">SUM(D259,D263)</f>
        <v>39149</v>
      </c>
      <c r="E258" s="123">
        <f t="shared" si="103"/>
        <v>0</v>
      </c>
      <c r="F258" s="898">
        <f t="shared" si="103"/>
        <v>39149</v>
      </c>
      <c r="G258" s="228">
        <f t="shared" si="103"/>
        <v>0</v>
      </c>
      <c r="H258" s="123">
        <f t="shared" si="103"/>
        <v>0</v>
      </c>
      <c r="I258" s="898">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75" customHeight="1" x14ac:dyDescent="0.25">
      <c r="A259" s="1203">
        <v>6410</v>
      </c>
      <c r="B259" s="40" t="s">
        <v>251</v>
      </c>
      <c r="C259" s="189">
        <f t="shared" si="95"/>
        <v>39149</v>
      </c>
      <c r="D259" s="131">
        <f t="shared" ref="D259:O259" si="104">SUM(D260:D262)</f>
        <v>39149</v>
      </c>
      <c r="E259" s="90">
        <f t="shared" si="104"/>
        <v>0</v>
      </c>
      <c r="F259" s="900">
        <f t="shared" si="104"/>
        <v>39149</v>
      </c>
      <c r="G259" s="233">
        <f t="shared" si="104"/>
        <v>0</v>
      </c>
      <c r="H259" s="90">
        <f t="shared" si="104"/>
        <v>0</v>
      </c>
      <c r="I259" s="90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t="11.25" hidden="1" customHeight="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22.5" hidden="1" customHeight="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41.25" customHeight="1" x14ac:dyDescent="0.2">
      <c r="A262" s="30">
        <v>6419</v>
      </c>
      <c r="B262" s="43" t="s">
        <v>254</v>
      </c>
      <c r="C262" s="190">
        <f t="shared" si="95"/>
        <v>39149</v>
      </c>
      <c r="D262" s="264">
        <v>39149</v>
      </c>
      <c r="E262" s="705"/>
      <c r="F262" s="899">
        <f>D262+E262</f>
        <v>39149</v>
      </c>
      <c r="G262" s="230"/>
      <c r="H262" s="705"/>
      <c r="I262" s="899">
        <f>G262+H262</f>
        <v>0</v>
      </c>
      <c r="J262" s="264"/>
      <c r="K262" s="45"/>
      <c r="L262" s="95">
        <f>J262+K262</f>
        <v>0</v>
      </c>
      <c r="M262" s="230"/>
      <c r="N262" s="45"/>
      <c r="O262" s="91">
        <f>M262+N262</f>
        <v>0</v>
      </c>
      <c r="P262" s="1258"/>
      <c r="Q262" s="297"/>
    </row>
    <row r="263" spans="1:17" ht="17.25" hidden="1" customHeight="1" x14ac:dyDescent="0.25">
      <c r="A263" s="75">
        <v>6420</v>
      </c>
      <c r="B263" s="43" t="s">
        <v>255</v>
      </c>
      <c r="C263" s="190">
        <f t="shared" si="95"/>
        <v>0</v>
      </c>
      <c r="D263" s="132">
        <f t="shared" ref="D263:O263" si="105">SUM(D264:D267)</f>
        <v>0</v>
      </c>
      <c r="E263" s="76">
        <f t="shared" si="105"/>
        <v>0</v>
      </c>
      <c r="F263" s="95">
        <f t="shared" si="105"/>
        <v>0</v>
      </c>
      <c r="G263" s="231">
        <f t="shared" si="105"/>
        <v>0</v>
      </c>
      <c r="H263" s="76">
        <f t="shared" si="105"/>
        <v>0</v>
      </c>
      <c r="I263" s="91">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hidden="1" x14ac:dyDescent="0.25">
      <c r="A265" s="30">
        <v>6422</v>
      </c>
      <c r="B265" s="43" t="s">
        <v>257</v>
      </c>
      <c r="C265" s="190">
        <f t="shared" si="95"/>
        <v>0</v>
      </c>
      <c r="D265" s="264"/>
      <c r="E265" s="45"/>
      <c r="F265" s="95">
        <f>D265+E265</f>
        <v>0</v>
      </c>
      <c r="G265" s="230"/>
      <c r="H265" s="45"/>
      <c r="I265" s="91">
        <f>G265+H265</f>
        <v>0</v>
      </c>
      <c r="J265" s="264"/>
      <c r="K265" s="45"/>
      <c r="L265" s="95">
        <f>J265+K265</f>
        <v>0</v>
      </c>
      <c r="M265" s="230"/>
      <c r="N265" s="45"/>
      <c r="O265" s="91">
        <f>M265+N265</f>
        <v>0</v>
      </c>
      <c r="P265" s="291"/>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15" hidden="1" customHeight="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row>
    <row r="269" spans="1:17" ht="24" hidden="1" x14ac:dyDescent="0.25">
      <c r="A269" s="35">
        <v>7200</v>
      </c>
      <c r="B269" s="72" t="s">
        <v>261</v>
      </c>
      <c r="C269" s="188">
        <f t="shared" si="95"/>
        <v>0</v>
      </c>
      <c r="D269" s="130">
        <f>SUM(D270,D271,D274,D275,D278)</f>
        <v>0</v>
      </c>
      <c r="E269" s="38">
        <f>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95"/>
        <v>0</v>
      </c>
      <c r="D271" s="132">
        <f t="shared" ref="D271:O271" si="107">SUM(D272:D273)</f>
        <v>0</v>
      </c>
      <c r="E271" s="76">
        <f t="shared" si="107"/>
        <v>0</v>
      </c>
      <c r="F271" s="95">
        <f t="shared" si="107"/>
        <v>0</v>
      </c>
      <c r="G271" s="231">
        <f t="shared" si="107"/>
        <v>0</v>
      </c>
      <c r="H271" s="76">
        <f t="shared" si="107"/>
        <v>0</v>
      </c>
      <c r="I271" s="91">
        <f t="shared" si="107"/>
        <v>0</v>
      </c>
      <c r="J271" s="132">
        <f t="shared" si="107"/>
        <v>0</v>
      </c>
      <c r="K271" s="76">
        <f t="shared" si="107"/>
        <v>0</v>
      </c>
      <c r="L271" s="95">
        <f t="shared" si="107"/>
        <v>0</v>
      </c>
      <c r="M271" s="231">
        <f t="shared" si="107"/>
        <v>0</v>
      </c>
      <c r="N271" s="76">
        <f t="shared" si="107"/>
        <v>0</v>
      </c>
      <c r="O271" s="91">
        <f t="shared" si="107"/>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24" hidden="1" x14ac:dyDescent="0.25">
      <c r="A274" s="75">
        <v>7230</v>
      </c>
      <c r="B274" s="43" t="s">
        <v>308</v>
      </c>
      <c r="C274" s="190">
        <f t="shared" si="95"/>
        <v>0</v>
      </c>
      <c r="D274" s="264"/>
      <c r="E274" s="45"/>
      <c r="F274" s="95">
        <f>D274+E274</f>
        <v>0</v>
      </c>
      <c r="G274" s="230"/>
      <c r="H274" s="45"/>
      <c r="I274" s="91">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8">SUM(D276:D277)</f>
        <v>0</v>
      </c>
      <c r="E275" s="76">
        <f t="shared" si="108"/>
        <v>0</v>
      </c>
      <c r="F275" s="95">
        <f t="shared" si="108"/>
        <v>0</v>
      </c>
      <c r="G275" s="231">
        <f t="shared" si="108"/>
        <v>0</v>
      </c>
      <c r="H275" s="76">
        <f t="shared" si="108"/>
        <v>0</v>
      </c>
      <c r="I275" s="91">
        <f t="shared" si="108"/>
        <v>0</v>
      </c>
      <c r="J275" s="132">
        <f t="shared" si="108"/>
        <v>0</v>
      </c>
      <c r="K275" s="76">
        <f t="shared" si="108"/>
        <v>0</v>
      </c>
      <c r="L275" s="95">
        <f t="shared" si="108"/>
        <v>0</v>
      </c>
      <c r="M275" s="231">
        <f t="shared" si="108"/>
        <v>0</v>
      </c>
      <c r="N275" s="76">
        <f t="shared" si="108"/>
        <v>0</v>
      </c>
      <c r="O275" s="91">
        <f t="shared" si="108"/>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12.75" hidden="1" customHeight="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09">D280</f>
        <v>0</v>
      </c>
      <c r="E279" s="106">
        <f t="shared" si="109"/>
        <v>0</v>
      </c>
      <c r="F279" s="177">
        <f t="shared" si="109"/>
        <v>0</v>
      </c>
      <c r="G279" s="238">
        <f t="shared" si="109"/>
        <v>0</v>
      </c>
      <c r="H279" s="106">
        <f t="shared" si="109"/>
        <v>0</v>
      </c>
      <c r="I279" s="277">
        <f t="shared" si="109"/>
        <v>0</v>
      </c>
      <c r="J279" s="140">
        <f t="shared" si="109"/>
        <v>0</v>
      </c>
      <c r="K279" s="106">
        <f t="shared" si="109"/>
        <v>0</v>
      </c>
      <c r="L279" s="177">
        <f t="shared" si="109"/>
        <v>0</v>
      </c>
      <c r="M279" s="238">
        <f t="shared" si="109"/>
        <v>0</v>
      </c>
      <c r="N279" s="106">
        <f t="shared" si="109"/>
        <v>0</v>
      </c>
      <c r="O279" s="277">
        <f t="shared" si="109"/>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x14ac:dyDescent="0.25">
      <c r="A281" s="94"/>
      <c r="B281" s="43" t="s">
        <v>270</v>
      </c>
      <c r="C281" s="190">
        <f t="shared" si="95"/>
        <v>15378</v>
      </c>
      <c r="D281" s="132">
        <f t="shared" ref="D281:O281" si="110">SUM(D282:D283)</f>
        <v>15378</v>
      </c>
      <c r="E281" s="91">
        <f t="shared" si="110"/>
        <v>0</v>
      </c>
      <c r="F281" s="899">
        <f t="shared" si="110"/>
        <v>15378</v>
      </c>
      <c r="G281" s="231">
        <f t="shared" si="110"/>
        <v>0</v>
      </c>
      <c r="H281" s="91">
        <f t="shared" si="110"/>
        <v>0</v>
      </c>
      <c r="I281" s="899">
        <f t="shared" si="110"/>
        <v>0</v>
      </c>
      <c r="J281" s="132">
        <f t="shared" si="110"/>
        <v>0</v>
      </c>
      <c r="K281" s="76">
        <f t="shared" si="110"/>
        <v>0</v>
      </c>
      <c r="L281" s="95">
        <f t="shared" si="110"/>
        <v>0</v>
      </c>
      <c r="M281" s="231">
        <f t="shared" si="110"/>
        <v>0</v>
      </c>
      <c r="N281" s="76">
        <f t="shared" si="110"/>
        <v>0</v>
      </c>
      <c r="O281" s="91">
        <f t="shared" si="110"/>
        <v>0</v>
      </c>
      <c r="P281" s="291"/>
      <c r="Q281" s="297"/>
    </row>
    <row r="282" spans="1:17" ht="18" customHeight="1" x14ac:dyDescent="0.25">
      <c r="A282" s="94" t="s">
        <v>271</v>
      </c>
      <c r="B282" s="30" t="s">
        <v>272</v>
      </c>
      <c r="C282" s="190">
        <f t="shared" si="95"/>
        <v>15378</v>
      </c>
      <c r="D282" s="264">
        <v>15378</v>
      </c>
      <c r="E282" s="705"/>
      <c r="F282" s="899">
        <f>E282+D282</f>
        <v>15378</v>
      </c>
      <c r="G282" s="230"/>
      <c r="H282" s="705"/>
      <c r="I282" s="899">
        <f>H282+G282</f>
        <v>0</v>
      </c>
      <c r="J282" s="264"/>
      <c r="K282" s="45"/>
      <c r="L282" s="95">
        <f>K282+J282</f>
        <v>0</v>
      </c>
      <c r="M282" s="230"/>
      <c r="N282" s="45"/>
      <c r="O282" s="91">
        <f>N282+M282</f>
        <v>0</v>
      </c>
      <c r="P282" s="291"/>
      <c r="Q282" s="297"/>
    </row>
    <row r="283" spans="1:17" ht="21.75" hidden="1" customHeight="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102233</v>
      </c>
      <c r="D284" s="141">
        <f t="shared" ref="D284:O284" si="111">SUM(D281,D268,D229,D194,D186,D172,D74,D52)</f>
        <v>97880</v>
      </c>
      <c r="E284" s="278">
        <f t="shared" si="111"/>
        <v>4353</v>
      </c>
      <c r="F284" s="901">
        <f t="shared" si="111"/>
        <v>102233</v>
      </c>
      <c r="G284" s="240">
        <f t="shared" si="111"/>
        <v>0</v>
      </c>
      <c r="H284" s="278">
        <f t="shared" si="111"/>
        <v>0</v>
      </c>
      <c r="I284" s="901">
        <f t="shared" si="111"/>
        <v>0</v>
      </c>
      <c r="J284" s="141">
        <f t="shared" si="111"/>
        <v>0</v>
      </c>
      <c r="K284" s="111">
        <f t="shared" si="111"/>
        <v>0</v>
      </c>
      <c r="L284" s="112">
        <f t="shared" si="111"/>
        <v>0</v>
      </c>
      <c r="M284" s="240">
        <f t="shared" si="111"/>
        <v>0</v>
      </c>
      <c r="N284" s="111">
        <f t="shared" si="111"/>
        <v>0</v>
      </c>
      <c r="O284" s="278">
        <f t="shared" si="111"/>
        <v>0</v>
      </c>
      <c r="P284" s="318"/>
      <c r="Q284" s="297"/>
    </row>
    <row r="285" spans="1:17" s="19" customFormat="1" ht="13.5" thickTop="1" thickBot="1" x14ac:dyDescent="0.3">
      <c r="A285" s="1283" t="s">
        <v>276</v>
      </c>
      <c r="B285" s="1284"/>
      <c r="C285" s="206">
        <f t="shared" si="95"/>
        <v>15378</v>
      </c>
      <c r="D285" s="142">
        <f>SUM(D24,D25,D41,D42)-D50</f>
        <v>15378</v>
      </c>
      <c r="E285" s="126">
        <f>SUM(E24,E25,E41,E42)-E50</f>
        <v>0</v>
      </c>
      <c r="F285" s="909">
        <f>SUM(F24,F25,F41,F42)-F50</f>
        <v>15378</v>
      </c>
      <c r="G285" s="241">
        <f>SUM(G24,G42)-G50</f>
        <v>0</v>
      </c>
      <c r="H285" s="126">
        <f>SUM(H24,H42)-H50</f>
        <v>0</v>
      </c>
      <c r="I285" s="909">
        <f>SUM(I24,I42)-I50</f>
        <v>0</v>
      </c>
      <c r="J285" s="142">
        <f>SUM(J26,J42)-J50</f>
        <v>0</v>
      </c>
      <c r="K285" s="114">
        <f>SUM(K26,K42)-K50</f>
        <v>0</v>
      </c>
      <c r="L285" s="115">
        <f>SUM(L26,L42)-L50</f>
        <v>0</v>
      </c>
      <c r="M285" s="241">
        <f>SUM(M44)-M50</f>
        <v>0</v>
      </c>
      <c r="N285" s="114">
        <f>SUM(N44)-N50</f>
        <v>0</v>
      </c>
      <c r="O285" s="126">
        <f>SUM(O44)-O50</f>
        <v>0</v>
      </c>
      <c r="P285" s="296"/>
      <c r="Q285" s="182"/>
    </row>
    <row r="286" spans="1:17" s="19" customFormat="1" ht="12.75" thickTop="1" x14ac:dyDescent="0.25">
      <c r="A286" s="1285" t="s">
        <v>277</v>
      </c>
      <c r="B286" s="1286"/>
      <c r="C286" s="207">
        <f t="shared" si="95"/>
        <v>-15378</v>
      </c>
      <c r="D286" s="143">
        <f t="shared" ref="D286:O286" si="112">SUM(D287,D288)-D295+D296</f>
        <v>-15378</v>
      </c>
      <c r="E286" s="113">
        <f t="shared" si="112"/>
        <v>0</v>
      </c>
      <c r="F286" s="910">
        <f t="shared" si="112"/>
        <v>-15378</v>
      </c>
      <c r="G286" s="242">
        <f t="shared" si="112"/>
        <v>0</v>
      </c>
      <c r="H286" s="113">
        <f t="shared" si="112"/>
        <v>0</v>
      </c>
      <c r="I286" s="910">
        <f t="shared" si="112"/>
        <v>0</v>
      </c>
      <c r="J286" s="143">
        <f t="shared" si="112"/>
        <v>0</v>
      </c>
      <c r="K286" s="103">
        <f t="shared" si="112"/>
        <v>0</v>
      </c>
      <c r="L286" s="109">
        <f t="shared" si="112"/>
        <v>0</v>
      </c>
      <c r="M286" s="242">
        <f t="shared" si="112"/>
        <v>0</v>
      </c>
      <c r="N286" s="103">
        <f t="shared" si="112"/>
        <v>0</v>
      </c>
      <c r="O286" s="113">
        <f t="shared" si="112"/>
        <v>0</v>
      </c>
      <c r="P286" s="319"/>
      <c r="Q286" s="182"/>
    </row>
    <row r="287" spans="1:17" s="19" customFormat="1" ht="12.75" thickBot="1" x14ac:dyDescent="0.3">
      <c r="A287" s="63" t="s">
        <v>278</v>
      </c>
      <c r="B287" s="63" t="s">
        <v>279</v>
      </c>
      <c r="C287" s="197">
        <f t="shared" si="95"/>
        <v>-15378</v>
      </c>
      <c r="D287" s="134">
        <f t="shared" ref="D287:O287" si="113">D21-D281</f>
        <v>-15378</v>
      </c>
      <c r="E287" s="117">
        <f t="shared" si="113"/>
        <v>0</v>
      </c>
      <c r="F287" s="894">
        <f t="shared" si="113"/>
        <v>-15378</v>
      </c>
      <c r="G287" s="224">
        <f t="shared" si="113"/>
        <v>0</v>
      </c>
      <c r="H287" s="117">
        <f t="shared" si="113"/>
        <v>0</v>
      </c>
      <c r="I287" s="894">
        <f t="shared" si="113"/>
        <v>0</v>
      </c>
      <c r="J287" s="134">
        <f t="shared" si="113"/>
        <v>0</v>
      </c>
      <c r="K287" s="64">
        <f t="shared" si="113"/>
        <v>0</v>
      </c>
      <c r="L287" s="169">
        <f t="shared" si="113"/>
        <v>0</v>
      </c>
      <c r="M287" s="224">
        <f t="shared" si="113"/>
        <v>0</v>
      </c>
      <c r="N287" s="64">
        <f t="shared" si="113"/>
        <v>0</v>
      </c>
      <c r="O287" s="117">
        <f t="shared" si="113"/>
        <v>0</v>
      </c>
      <c r="P287" s="310"/>
      <c r="Q287" s="182"/>
    </row>
    <row r="288" spans="1:17" s="19" customFormat="1" ht="12.75" hidden="1" thickTop="1" x14ac:dyDescent="0.25">
      <c r="A288" s="116" t="s">
        <v>280</v>
      </c>
      <c r="B288" s="116" t="s">
        <v>281</v>
      </c>
      <c r="C288" s="207">
        <f t="shared" si="95"/>
        <v>0</v>
      </c>
      <c r="D288" s="143">
        <f t="shared" ref="D288:O288" si="114">SUM(D289,D291,D293)-SUM(D290,D292,D294)</f>
        <v>0</v>
      </c>
      <c r="E288" s="103">
        <f t="shared" si="114"/>
        <v>0</v>
      </c>
      <c r="F288" s="109">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319"/>
      <c r="Q288" s="182"/>
    </row>
    <row r="289" spans="1:17" ht="12.75" hidden="1" thickTop="1" x14ac:dyDescent="0.25">
      <c r="A289" s="100" t="s">
        <v>282</v>
      </c>
      <c r="B289" s="60" t="s">
        <v>283</v>
      </c>
      <c r="C289" s="191">
        <f t="shared" si="95"/>
        <v>0</v>
      </c>
      <c r="D289" s="256"/>
      <c r="E289" s="49"/>
      <c r="F289" s="330">
        <f t="shared" ref="F289:F296" si="115">E289+D289</f>
        <v>0</v>
      </c>
      <c r="G289" s="239"/>
      <c r="H289" s="49"/>
      <c r="I289" s="155">
        <f t="shared" ref="I289:I296" si="116">H289+G289</f>
        <v>0</v>
      </c>
      <c r="J289" s="256"/>
      <c r="K289" s="49"/>
      <c r="L289" s="330">
        <f t="shared" ref="L289:L296" si="117">K289+J289</f>
        <v>0</v>
      </c>
      <c r="M289" s="239"/>
      <c r="N289" s="49"/>
      <c r="O289" s="155">
        <f t="shared" ref="O289:O296" si="118">N289+M289</f>
        <v>0</v>
      </c>
      <c r="P289" s="295"/>
      <c r="Q289" s="297"/>
    </row>
    <row r="290" spans="1:17" ht="24.75" hidden="1" thickTop="1" x14ac:dyDescent="0.25">
      <c r="A290" s="94" t="s">
        <v>284</v>
      </c>
      <c r="B290" s="29" t="s">
        <v>285</v>
      </c>
      <c r="C290" s="190">
        <f t="shared" si="95"/>
        <v>0</v>
      </c>
      <c r="D290" s="264"/>
      <c r="E290" s="45"/>
      <c r="F290" s="95">
        <f t="shared" si="115"/>
        <v>0</v>
      </c>
      <c r="G290" s="230"/>
      <c r="H290" s="45"/>
      <c r="I290" s="91">
        <f t="shared" si="116"/>
        <v>0</v>
      </c>
      <c r="J290" s="264"/>
      <c r="K290" s="45"/>
      <c r="L290" s="95">
        <f t="shared" si="117"/>
        <v>0</v>
      </c>
      <c r="M290" s="230"/>
      <c r="N290" s="45"/>
      <c r="O290" s="91">
        <f t="shared" si="118"/>
        <v>0</v>
      </c>
      <c r="P290" s="291"/>
      <c r="Q290" s="297"/>
    </row>
    <row r="291" spans="1:17" ht="12.75" hidden="1" thickTop="1" x14ac:dyDescent="0.25">
      <c r="A291" s="94" t="s">
        <v>286</v>
      </c>
      <c r="B291" s="29" t="s">
        <v>287</v>
      </c>
      <c r="C291" s="190">
        <f t="shared" si="95"/>
        <v>0</v>
      </c>
      <c r="D291" s="264"/>
      <c r="E291" s="45"/>
      <c r="F291" s="95">
        <f t="shared" si="115"/>
        <v>0</v>
      </c>
      <c r="G291" s="230"/>
      <c r="H291" s="45"/>
      <c r="I291" s="91">
        <f t="shared" si="116"/>
        <v>0</v>
      </c>
      <c r="J291" s="264"/>
      <c r="K291" s="45"/>
      <c r="L291" s="95">
        <f t="shared" si="117"/>
        <v>0</v>
      </c>
      <c r="M291" s="230"/>
      <c r="N291" s="45"/>
      <c r="O291" s="91">
        <f t="shared" si="118"/>
        <v>0</v>
      </c>
      <c r="P291" s="291"/>
      <c r="Q291" s="297"/>
    </row>
    <row r="292" spans="1:17" ht="24.75" hidden="1" thickTop="1" x14ac:dyDescent="0.25">
      <c r="A292" s="94" t="s">
        <v>288</v>
      </c>
      <c r="B292" s="29" t="s">
        <v>289</v>
      </c>
      <c r="C292" s="190">
        <f t="shared" si="95"/>
        <v>0</v>
      </c>
      <c r="D292" s="264"/>
      <c r="E292" s="45"/>
      <c r="F292" s="95">
        <f t="shared" si="115"/>
        <v>0</v>
      </c>
      <c r="G292" s="230"/>
      <c r="H292" s="45"/>
      <c r="I292" s="91">
        <f t="shared" si="116"/>
        <v>0</v>
      </c>
      <c r="J292" s="264"/>
      <c r="K292" s="45"/>
      <c r="L292" s="95">
        <f t="shared" si="117"/>
        <v>0</v>
      </c>
      <c r="M292" s="230"/>
      <c r="N292" s="45"/>
      <c r="O292" s="91">
        <f t="shared" si="118"/>
        <v>0</v>
      </c>
      <c r="P292" s="291"/>
      <c r="Q292" s="297"/>
    </row>
    <row r="293" spans="1:17" ht="12.75" hidden="1" thickTop="1" x14ac:dyDescent="0.25">
      <c r="A293" s="94" t="s">
        <v>290</v>
      </c>
      <c r="B293" s="29" t="s">
        <v>291</v>
      </c>
      <c r="C293" s="190">
        <f t="shared" si="95"/>
        <v>0</v>
      </c>
      <c r="D293" s="264"/>
      <c r="E293" s="45"/>
      <c r="F293" s="95">
        <f t="shared" si="115"/>
        <v>0</v>
      </c>
      <c r="G293" s="230"/>
      <c r="H293" s="45"/>
      <c r="I293" s="91">
        <f t="shared" si="116"/>
        <v>0</v>
      </c>
      <c r="J293" s="264"/>
      <c r="K293" s="45"/>
      <c r="L293" s="95">
        <f t="shared" si="117"/>
        <v>0</v>
      </c>
      <c r="M293" s="230"/>
      <c r="N293" s="45"/>
      <c r="O293" s="91">
        <f t="shared" si="118"/>
        <v>0</v>
      </c>
      <c r="P293" s="291"/>
      <c r="Q293" s="297"/>
    </row>
    <row r="294" spans="1:17" ht="24.75" hidden="1" thickTop="1" x14ac:dyDescent="0.25">
      <c r="A294" s="101" t="s">
        <v>292</v>
      </c>
      <c r="B294" s="102" t="s">
        <v>293</v>
      </c>
      <c r="C294" s="201">
        <f t="shared" si="95"/>
        <v>0</v>
      </c>
      <c r="D294" s="265"/>
      <c r="E294" s="84"/>
      <c r="F294" s="329">
        <f t="shared" si="115"/>
        <v>0</v>
      </c>
      <c r="G294" s="235"/>
      <c r="H294" s="84"/>
      <c r="I294" s="156">
        <f t="shared" si="116"/>
        <v>0</v>
      </c>
      <c r="J294" s="265"/>
      <c r="K294" s="84"/>
      <c r="L294" s="329">
        <f t="shared" si="117"/>
        <v>0</v>
      </c>
      <c r="M294" s="235"/>
      <c r="N294" s="84"/>
      <c r="O294" s="156">
        <f t="shared" si="118"/>
        <v>0</v>
      </c>
      <c r="P294" s="294"/>
      <c r="Q294" s="297"/>
    </row>
    <row r="295" spans="1:17" s="19" customFormat="1" ht="13.5" hidden="1" thickTop="1" thickBot="1" x14ac:dyDescent="0.3">
      <c r="A295" s="118" t="s">
        <v>294</v>
      </c>
      <c r="B295" s="118" t="s">
        <v>295</v>
      </c>
      <c r="C295" s="206">
        <f t="shared" si="95"/>
        <v>0</v>
      </c>
      <c r="D295" s="267"/>
      <c r="E295" s="119"/>
      <c r="F295" s="115">
        <f t="shared" si="115"/>
        <v>0</v>
      </c>
      <c r="G295" s="243"/>
      <c r="H295" s="119"/>
      <c r="I295" s="126">
        <f t="shared" si="116"/>
        <v>0</v>
      </c>
      <c r="J295" s="267"/>
      <c r="K295" s="119"/>
      <c r="L295" s="115">
        <f t="shared" si="117"/>
        <v>0</v>
      </c>
      <c r="M295" s="243"/>
      <c r="N295" s="119"/>
      <c r="O295" s="126">
        <f t="shared" si="118"/>
        <v>0</v>
      </c>
      <c r="P295" s="296"/>
      <c r="Q295" s="182"/>
    </row>
    <row r="296" spans="1:17" s="19" customFormat="1" ht="48.75" hidden="1" thickTop="1" x14ac:dyDescent="0.25">
      <c r="A296" s="116" t="s">
        <v>296</v>
      </c>
      <c r="B296" s="104" t="s">
        <v>297</v>
      </c>
      <c r="C296" s="207">
        <f t="shared" si="95"/>
        <v>0</v>
      </c>
      <c r="D296" s="268"/>
      <c r="E296" s="180"/>
      <c r="F296" s="175">
        <f t="shared" si="115"/>
        <v>0</v>
      </c>
      <c r="G296" s="234"/>
      <c r="H296" s="80"/>
      <c r="I296" s="123">
        <f t="shared" si="116"/>
        <v>0</v>
      </c>
      <c r="J296" s="248"/>
      <c r="K296" s="80"/>
      <c r="L296" s="175">
        <f t="shared" si="117"/>
        <v>0</v>
      </c>
      <c r="M296" s="234"/>
      <c r="N296" s="80"/>
      <c r="O296" s="123">
        <f t="shared" si="11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vDlGsh8ZztZ2ESd5KZQFrRAMqnaVrldubb8ZqSKECrrR+5Ny6nBRrnDp/OzuUUcznbvBICo6ZzILKu8g2tY5lA==" saltValue="pfBtg+yDSHA3TpohlKrgFw==" spinCount="100000" sheet="1" objects="1" scenarios="1" formatCells="0" formatColumns="0" formatRows="0"/>
  <autoFilter ref="A18:P296">
    <filterColumn colId="2">
      <filters blank="1">
        <filter val="102 233"/>
        <filter val="15 378"/>
        <filter val="-15 378"/>
        <filter val="156"/>
        <filter val="20 306"/>
        <filter val="20 462"/>
        <filter val="21 795"/>
        <filter val="250"/>
        <filter val="27 244"/>
        <filter val="39 149"/>
        <filter val="44 492"/>
        <filter val="47 706"/>
        <filter val="5 199"/>
        <filter val="5 449"/>
        <filter val="57 741"/>
        <filter val="86 855"/>
      </filters>
    </filterColumn>
  </autoFilter>
  <mergeCells count="32">
    <mergeCell ref="A285:B285"/>
    <mergeCell ref="A286:B286"/>
    <mergeCell ref="I16:I17"/>
    <mergeCell ref="J16:J17"/>
    <mergeCell ref="K16:K17"/>
    <mergeCell ref="A15:A17"/>
    <mergeCell ref="B15:B17"/>
    <mergeCell ref="C15:O15"/>
    <mergeCell ref="C16:C17"/>
    <mergeCell ref="A1:O1"/>
    <mergeCell ref="A2:P2"/>
    <mergeCell ref="C3:P3"/>
    <mergeCell ref="C4:P4"/>
    <mergeCell ref="C5:P5"/>
    <mergeCell ref="C11:P11"/>
    <mergeCell ref="P16:P17"/>
    <mergeCell ref="L16:L17"/>
    <mergeCell ref="M16:M17"/>
    <mergeCell ref="N16:N17"/>
    <mergeCell ref="C12:P12"/>
    <mergeCell ref="D16:D17"/>
    <mergeCell ref="E16:E17"/>
    <mergeCell ref="F16:F17"/>
    <mergeCell ref="G16:G17"/>
    <mergeCell ref="H16:H17"/>
    <mergeCell ref="O16:O17"/>
    <mergeCell ref="C13:P13"/>
    <mergeCell ref="C6:P6"/>
    <mergeCell ref="C7:P7"/>
    <mergeCell ref="C8:P8"/>
    <mergeCell ref="C9:P9"/>
    <mergeCell ref="C10:P10"/>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&amp;R&amp;"Times New Roman,Regular"&amp;9 79.pielikums Jūrmalas pilsētas domes
2017.gada 9.jūnija saistošajiem noteikumiem Nr.21
(protokols Nr.10, 2.punkts)</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4" sqref="T4"/>
    </sheetView>
  </sheetViews>
  <sheetFormatPr defaultRowHeight="12" outlineLevelCol="1" x14ac:dyDescent="0.25"/>
  <cols>
    <col min="1" max="1" width="10.42578125" style="6" customWidth="1"/>
    <col min="2" max="2" width="32.285156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848</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849</v>
      </c>
      <c r="D6" s="1293"/>
      <c r="E6" s="1293"/>
      <c r="F6" s="1293"/>
      <c r="G6" s="1293"/>
      <c r="H6" s="1293"/>
      <c r="I6" s="1293"/>
      <c r="J6" s="1293"/>
      <c r="K6" s="1293"/>
      <c r="L6" s="1293"/>
      <c r="M6" s="1293"/>
      <c r="N6" s="1293"/>
      <c r="O6" s="1293"/>
      <c r="P6" s="1294"/>
      <c r="Q6" s="297"/>
    </row>
    <row r="7" spans="1:17" ht="24.75" customHeight="1" x14ac:dyDescent="0.25">
      <c r="A7" s="2" t="s">
        <v>4</v>
      </c>
      <c r="B7" s="3"/>
      <c r="C7" s="1318" t="s">
        <v>722</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527</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783"/>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480117</v>
      </c>
      <c r="D20" s="128">
        <f>SUM(D21,D24,D25,D41,D42)</f>
        <v>475821</v>
      </c>
      <c r="E20" s="269">
        <f>SUM(E21,E24,E25,E41,E42)</f>
        <v>4296</v>
      </c>
      <c r="F20" s="888">
        <f>SUM(F21,F24,F25,F41,F42)</f>
        <v>480117</v>
      </c>
      <c r="G20" s="210">
        <f>SUM(G21,G24,G42)</f>
        <v>0</v>
      </c>
      <c r="H20" s="269">
        <f t="shared" ref="H20:I20" si="0">SUM(H21,H24,H42)</f>
        <v>0</v>
      </c>
      <c r="I20" s="888">
        <f t="shared" si="0"/>
        <v>0</v>
      </c>
      <c r="J20" s="128">
        <f>SUM(J21,J26,J42)</f>
        <v>0</v>
      </c>
      <c r="K20" s="22">
        <f t="shared" ref="K20:L20" si="1">SUM(K21,K26,K42)</f>
        <v>0</v>
      </c>
      <c r="L20" s="161">
        <f t="shared" si="1"/>
        <v>0</v>
      </c>
      <c r="M20" s="210">
        <f>SUM(M21,M44)</f>
        <v>0</v>
      </c>
      <c r="N20" s="22">
        <f t="shared" ref="N20:O20" si="2">SUM(N21,N44)</f>
        <v>0</v>
      </c>
      <c r="O20" s="269">
        <f t="shared" si="2"/>
        <v>0</v>
      </c>
      <c r="P20" s="302"/>
      <c r="Q20" s="182"/>
    </row>
    <row r="21" spans="1:17" ht="12.75" hidden="1" thickTop="1" x14ac:dyDescent="0.25">
      <c r="A21" s="23"/>
      <c r="B21" s="24" t="s">
        <v>21</v>
      </c>
      <c r="C21" s="184">
        <f t="shared" ref="C21" si="3">SUM(F21,I21,L21,O21)</f>
        <v>0</v>
      </c>
      <c r="D21" s="129">
        <f>SUM(D22:D23)</f>
        <v>0</v>
      </c>
      <c r="E21" s="25">
        <f t="shared" ref="E21" si="4">SUM(E22:E23)</f>
        <v>0</v>
      </c>
      <c r="F21" s="162">
        <f>SUM(F22:F23)</f>
        <v>0</v>
      </c>
      <c r="G21" s="211">
        <f t="shared" ref="G21:O21" si="5">SUM(G22:G23)</f>
        <v>0</v>
      </c>
      <c r="H21" s="25">
        <f t="shared" si="5"/>
        <v>0</v>
      </c>
      <c r="I21" s="270">
        <f t="shared" si="5"/>
        <v>0</v>
      </c>
      <c r="J21" s="129">
        <f t="shared" si="5"/>
        <v>0</v>
      </c>
      <c r="K21" s="25">
        <f t="shared" si="5"/>
        <v>0</v>
      </c>
      <c r="L21" s="162">
        <f t="shared" si="5"/>
        <v>0</v>
      </c>
      <c r="M21" s="211">
        <f>SUM(M22:M23)</f>
        <v>0</v>
      </c>
      <c r="N21" s="25">
        <f t="shared" si="5"/>
        <v>0</v>
      </c>
      <c r="O21" s="270">
        <f t="shared" si="5"/>
        <v>0</v>
      </c>
      <c r="P21" s="303"/>
      <c r="Q21" s="297"/>
    </row>
    <row r="22" spans="1:17"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6">M22+N22</f>
        <v>0</v>
      </c>
      <c r="P22" s="288"/>
      <c r="Q22" s="297"/>
    </row>
    <row r="23" spans="1:17" ht="12.75" hidden="1" thickTop="1" x14ac:dyDescent="0.25">
      <c r="A23" s="29"/>
      <c r="B23" s="30" t="s">
        <v>23</v>
      </c>
      <c r="C23" s="186">
        <f t="shared" ref="C23" si="7">SUM(F23,I23,L23,O23)</f>
        <v>0</v>
      </c>
      <c r="D23" s="246"/>
      <c r="E23" s="31"/>
      <c r="F23" s="326">
        <f t="shared" ref="F23:F24" si="8">D23+E23</f>
        <v>0</v>
      </c>
      <c r="G23" s="213"/>
      <c r="H23" s="31"/>
      <c r="I23" s="146">
        <f>G23+H23</f>
        <v>0</v>
      </c>
      <c r="J23" s="246"/>
      <c r="K23" s="31"/>
      <c r="L23" s="326">
        <f>J23+K23</f>
        <v>0</v>
      </c>
      <c r="M23" s="213"/>
      <c r="N23" s="31"/>
      <c r="O23" s="146">
        <f>M23+N23</f>
        <v>0</v>
      </c>
      <c r="P23" s="368"/>
      <c r="Q23" s="297"/>
    </row>
    <row r="24" spans="1:17" s="19" customFormat="1" ht="25.5" thickTop="1" thickBot="1" x14ac:dyDescent="0.3">
      <c r="A24" s="32">
        <v>19300</v>
      </c>
      <c r="B24" s="32" t="s">
        <v>24</v>
      </c>
      <c r="C24" s="187">
        <f>SUM(F24,I24)</f>
        <v>480117</v>
      </c>
      <c r="D24" s="247">
        <v>475821</v>
      </c>
      <c r="E24" s="697">
        <v>4296</v>
      </c>
      <c r="F24" s="889">
        <f t="shared" si="8"/>
        <v>480117</v>
      </c>
      <c r="G24" s="214"/>
      <c r="H24" s="697"/>
      <c r="I24" s="889">
        <f t="shared" ref="I24" si="9">G24+H24</f>
        <v>0</v>
      </c>
      <c r="J24" s="286" t="s">
        <v>25</v>
      </c>
      <c r="K24" s="34" t="s">
        <v>25</v>
      </c>
      <c r="L24" s="163" t="s">
        <v>25</v>
      </c>
      <c r="M24" s="279" t="s">
        <v>25</v>
      </c>
      <c r="N24" s="147" t="s">
        <v>25</v>
      </c>
      <c r="O24" s="147" t="s">
        <v>25</v>
      </c>
      <c r="P24" s="380"/>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24.75" hidden="1" thickTop="1" x14ac:dyDescent="0.25">
      <c r="A26" s="35">
        <v>21300</v>
      </c>
      <c r="B26" s="35" t="s">
        <v>27</v>
      </c>
      <c r="C26" s="188">
        <f>SUM(L26)</f>
        <v>0</v>
      </c>
      <c r="D26" s="249" t="s">
        <v>25</v>
      </c>
      <c r="E26" s="37" t="s">
        <v>25</v>
      </c>
      <c r="F26" s="164" t="s">
        <v>25</v>
      </c>
      <c r="G26" s="215" t="s">
        <v>25</v>
      </c>
      <c r="H26" s="37" t="s">
        <v>25</v>
      </c>
      <c r="I26" s="122" t="s">
        <v>25</v>
      </c>
      <c r="J26" s="130">
        <f t="shared" ref="J26:K26" si="10">SUM(J27,J31,J33,J36)</f>
        <v>0</v>
      </c>
      <c r="K26" s="38">
        <f t="shared" si="10"/>
        <v>0</v>
      </c>
      <c r="L26" s="175">
        <f>SUM(L27,L31,L33,L36)</f>
        <v>0</v>
      </c>
      <c r="M26" s="280" t="s">
        <v>25</v>
      </c>
      <c r="N26" s="122" t="s">
        <v>25</v>
      </c>
      <c r="O26" s="122" t="s">
        <v>25</v>
      </c>
      <c r="P26" s="304"/>
      <c r="Q26" s="182"/>
    </row>
    <row r="27" spans="1:17" s="19" customFormat="1" ht="12.75" hidden="1" thickTop="1" x14ac:dyDescent="0.25">
      <c r="A27" s="39">
        <v>21350</v>
      </c>
      <c r="B27" s="35" t="s">
        <v>28</v>
      </c>
      <c r="C27" s="188">
        <f t="shared" ref="C27:C40" si="11">SUM(L27)</f>
        <v>0</v>
      </c>
      <c r="D27" s="249" t="s">
        <v>25</v>
      </c>
      <c r="E27" s="37" t="s">
        <v>25</v>
      </c>
      <c r="F27" s="164" t="s">
        <v>25</v>
      </c>
      <c r="G27" s="215" t="s">
        <v>25</v>
      </c>
      <c r="H27" s="37" t="s">
        <v>25</v>
      </c>
      <c r="I27" s="122" t="s">
        <v>25</v>
      </c>
      <c r="J27" s="130">
        <f t="shared" ref="J27:K27" si="12">SUM(J28:J30)</f>
        <v>0</v>
      </c>
      <c r="K27" s="38">
        <f t="shared" si="12"/>
        <v>0</v>
      </c>
      <c r="L27" s="175">
        <f>SUM(L28:L30)</f>
        <v>0</v>
      </c>
      <c r="M27" s="280" t="s">
        <v>25</v>
      </c>
      <c r="N27" s="122" t="s">
        <v>25</v>
      </c>
      <c r="O27" s="122" t="s">
        <v>25</v>
      </c>
      <c r="P27" s="304"/>
      <c r="Q27" s="182"/>
    </row>
    <row r="28" spans="1:17" ht="12.75" hidden="1" thickTop="1" x14ac:dyDescent="0.25">
      <c r="A28" s="26">
        <v>21351</v>
      </c>
      <c r="B28" s="40" t="s">
        <v>29</v>
      </c>
      <c r="C28" s="189">
        <f t="shared" si="11"/>
        <v>0</v>
      </c>
      <c r="D28" s="250" t="s">
        <v>25</v>
      </c>
      <c r="E28" s="41" t="s">
        <v>25</v>
      </c>
      <c r="F28" s="165" t="s">
        <v>25</v>
      </c>
      <c r="G28" s="216" t="s">
        <v>25</v>
      </c>
      <c r="H28" s="41" t="s">
        <v>25</v>
      </c>
      <c r="I28" s="148" t="s">
        <v>25</v>
      </c>
      <c r="J28" s="564"/>
      <c r="K28" s="320"/>
      <c r="L28" s="176">
        <f t="shared" ref="L28:L30" si="13">J28+K28</f>
        <v>0</v>
      </c>
      <c r="M28" s="281" t="s">
        <v>25</v>
      </c>
      <c r="N28" s="148" t="s">
        <v>25</v>
      </c>
      <c r="O28" s="148" t="s">
        <v>25</v>
      </c>
      <c r="P28" s="305"/>
      <c r="Q28" s="297"/>
    </row>
    <row r="29" spans="1:17" ht="12.75" hidden="1" thickTop="1" x14ac:dyDescent="0.25">
      <c r="A29" s="29">
        <v>21352</v>
      </c>
      <c r="B29" s="43" t="s">
        <v>30</v>
      </c>
      <c r="C29" s="190">
        <f t="shared" si="11"/>
        <v>0</v>
      </c>
      <c r="D29" s="251" t="s">
        <v>25</v>
      </c>
      <c r="E29" s="44" t="s">
        <v>25</v>
      </c>
      <c r="F29" s="166" t="s">
        <v>25</v>
      </c>
      <c r="G29" s="217" t="s">
        <v>25</v>
      </c>
      <c r="H29" s="44" t="s">
        <v>25</v>
      </c>
      <c r="I29" s="149" t="s">
        <v>25</v>
      </c>
      <c r="J29" s="565"/>
      <c r="K29" s="321"/>
      <c r="L29" s="95">
        <f t="shared" si="13"/>
        <v>0</v>
      </c>
      <c r="M29" s="282" t="s">
        <v>25</v>
      </c>
      <c r="N29" s="149" t="s">
        <v>25</v>
      </c>
      <c r="O29" s="149" t="s">
        <v>25</v>
      </c>
      <c r="P29" s="306"/>
      <c r="Q29" s="297"/>
    </row>
    <row r="30" spans="1:17" ht="24.75" hidden="1" thickTop="1" x14ac:dyDescent="0.25">
      <c r="A30" s="29">
        <v>21359</v>
      </c>
      <c r="B30" s="43" t="s">
        <v>31</v>
      </c>
      <c r="C30" s="190">
        <f t="shared" si="11"/>
        <v>0</v>
      </c>
      <c r="D30" s="251" t="s">
        <v>25</v>
      </c>
      <c r="E30" s="44" t="s">
        <v>25</v>
      </c>
      <c r="F30" s="166" t="s">
        <v>25</v>
      </c>
      <c r="G30" s="217" t="s">
        <v>25</v>
      </c>
      <c r="H30" s="44" t="s">
        <v>25</v>
      </c>
      <c r="I30" s="149" t="s">
        <v>25</v>
      </c>
      <c r="J30" s="565"/>
      <c r="K30" s="321"/>
      <c r="L30" s="95">
        <f t="shared" si="13"/>
        <v>0</v>
      </c>
      <c r="M30" s="282" t="s">
        <v>25</v>
      </c>
      <c r="N30" s="149" t="s">
        <v>25</v>
      </c>
      <c r="O30" s="149" t="s">
        <v>25</v>
      </c>
      <c r="P30" s="306"/>
      <c r="Q30" s="297"/>
    </row>
    <row r="31" spans="1:17" s="19" customFormat="1" ht="24.75" hidden="1" thickTop="1" x14ac:dyDescent="0.25">
      <c r="A31" s="39">
        <v>21370</v>
      </c>
      <c r="B31" s="35" t="s">
        <v>32</v>
      </c>
      <c r="C31" s="188">
        <f t="shared" si="11"/>
        <v>0</v>
      </c>
      <c r="D31" s="249" t="s">
        <v>25</v>
      </c>
      <c r="E31" s="37" t="s">
        <v>25</v>
      </c>
      <c r="F31" s="164" t="s">
        <v>25</v>
      </c>
      <c r="G31" s="215" t="s">
        <v>25</v>
      </c>
      <c r="H31" s="37" t="s">
        <v>25</v>
      </c>
      <c r="I31" s="122" t="s">
        <v>25</v>
      </c>
      <c r="J31" s="130">
        <f t="shared" ref="J31:K31" si="14">SUM(J32)</f>
        <v>0</v>
      </c>
      <c r="K31" s="38">
        <f t="shared" si="14"/>
        <v>0</v>
      </c>
      <c r="L31" s="175">
        <f>SUM(L32)</f>
        <v>0</v>
      </c>
      <c r="M31" s="280" t="s">
        <v>25</v>
      </c>
      <c r="N31" s="122" t="s">
        <v>25</v>
      </c>
      <c r="O31" s="122" t="s">
        <v>25</v>
      </c>
      <c r="P31" s="304"/>
      <c r="Q31" s="182"/>
    </row>
    <row r="32" spans="1:17" ht="24.75" hidden="1" thickTop="1" x14ac:dyDescent="0.25">
      <c r="A32" s="46">
        <v>21379</v>
      </c>
      <c r="B32" s="47" t="s">
        <v>33</v>
      </c>
      <c r="C32" s="191">
        <f t="shared" si="1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t="12.75" hidden="1" thickTop="1" x14ac:dyDescent="0.25">
      <c r="A33" s="39">
        <v>21380</v>
      </c>
      <c r="B33" s="35" t="s">
        <v>34</v>
      </c>
      <c r="C33" s="188">
        <f t="shared" si="11"/>
        <v>0</v>
      </c>
      <c r="D33" s="249" t="s">
        <v>25</v>
      </c>
      <c r="E33" s="37" t="s">
        <v>25</v>
      </c>
      <c r="F33" s="164" t="s">
        <v>25</v>
      </c>
      <c r="G33" s="215" t="s">
        <v>25</v>
      </c>
      <c r="H33" s="37" t="s">
        <v>25</v>
      </c>
      <c r="I33" s="122" t="s">
        <v>25</v>
      </c>
      <c r="J33" s="130">
        <f t="shared" ref="J33:K33" si="15">SUM(J34:J35)</f>
        <v>0</v>
      </c>
      <c r="K33" s="38">
        <f t="shared" si="15"/>
        <v>0</v>
      </c>
      <c r="L33" s="175">
        <f>SUM(L34:L35)</f>
        <v>0</v>
      </c>
      <c r="M33" s="280" t="s">
        <v>25</v>
      </c>
      <c r="N33" s="122" t="s">
        <v>25</v>
      </c>
      <c r="O33" s="122" t="s">
        <v>25</v>
      </c>
      <c r="P33" s="304"/>
      <c r="Q33" s="182"/>
    </row>
    <row r="34" spans="1:17" ht="12.75" hidden="1" thickTop="1" x14ac:dyDescent="0.25">
      <c r="A34" s="27">
        <v>21381</v>
      </c>
      <c r="B34" s="40" t="s">
        <v>35</v>
      </c>
      <c r="C34" s="189">
        <f t="shared" si="11"/>
        <v>0</v>
      </c>
      <c r="D34" s="250" t="s">
        <v>25</v>
      </c>
      <c r="E34" s="41" t="s">
        <v>25</v>
      </c>
      <c r="F34" s="165" t="s">
        <v>25</v>
      </c>
      <c r="G34" s="216" t="s">
        <v>25</v>
      </c>
      <c r="H34" s="41" t="s">
        <v>25</v>
      </c>
      <c r="I34" s="148" t="s">
        <v>25</v>
      </c>
      <c r="J34" s="564"/>
      <c r="K34" s="320"/>
      <c r="L34" s="176">
        <f t="shared" ref="L34:L35" si="16">J34+K34</f>
        <v>0</v>
      </c>
      <c r="M34" s="281" t="s">
        <v>25</v>
      </c>
      <c r="N34" s="148" t="s">
        <v>25</v>
      </c>
      <c r="O34" s="148" t="s">
        <v>25</v>
      </c>
      <c r="P34" s="305"/>
      <c r="Q34" s="297"/>
    </row>
    <row r="35" spans="1:17" ht="12.75" hidden="1" thickTop="1" x14ac:dyDescent="0.25">
      <c r="A35" s="30">
        <v>21383</v>
      </c>
      <c r="B35" s="43" t="s">
        <v>36</v>
      </c>
      <c r="C35" s="190">
        <f t="shared" si="11"/>
        <v>0</v>
      </c>
      <c r="D35" s="251" t="s">
        <v>25</v>
      </c>
      <c r="E35" s="44" t="s">
        <v>25</v>
      </c>
      <c r="F35" s="166" t="s">
        <v>25</v>
      </c>
      <c r="G35" s="217" t="s">
        <v>25</v>
      </c>
      <c r="H35" s="44" t="s">
        <v>25</v>
      </c>
      <c r="I35" s="149" t="s">
        <v>25</v>
      </c>
      <c r="J35" s="565"/>
      <c r="K35" s="321"/>
      <c r="L35" s="95">
        <f t="shared" si="16"/>
        <v>0</v>
      </c>
      <c r="M35" s="282" t="s">
        <v>25</v>
      </c>
      <c r="N35" s="149" t="s">
        <v>25</v>
      </c>
      <c r="O35" s="149" t="s">
        <v>25</v>
      </c>
      <c r="P35" s="306"/>
      <c r="Q35" s="297"/>
    </row>
    <row r="36" spans="1:17" s="19" customFormat="1" ht="24.75" hidden="1" thickTop="1" x14ac:dyDescent="0.25">
      <c r="A36" s="39">
        <v>21390</v>
      </c>
      <c r="B36" s="35" t="s">
        <v>37</v>
      </c>
      <c r="C36" s="188">
        <f t="shared" si="11"/>
        <v>0</v>
      </c>
      <c r="D36" s="249" t="s">
        <v>25</v>
      </c>
      <c r="E36" s="37" t="s">
        <v>25</v>
      </c>
      <c r="F36" s="164" t="s">
        <v>25</v>
      </c>
      <c r="G36" s="215" t="s">
        <v>25</v>
      </c>
      <c r="H36" s="37" t="s">
        <v>25</v>
      </c>
      <c r="I36" s="122" t="s">
        <v>25</v>
      </c>
      <c r="J36" s="130">
        <f t="shared" ref="J36:K36" si="17">SUM(J37:J40)</f>
        <v>0</v>
      </c>
      <c r="K36" s="38">
        <f t="shared" si="17"/>
        <v>0</v>
      </c>
      <c r="L36" s="175">
        <f>SUM(L37:L40)</f>
        <v>0</v>
      </c>
      <c r="M36" s="280" t="s">
        <v>25</v>
      </c>
      <c r="N36" s="122" t="s">
        <v>25</v>
      </c>
      <c r="O36" s="122" t="s">
        <v>25</v>
      </c>
      <c r="P36" s="304"/>
      <c r="Q36" s="182"/>
    </row>
    <row r="37" spans="1:17" ht="24.75" hidden="1" thickTop="1" x14ac:dyDescent="0.25">
      <c r="A37" s="27">
        <v>21391</v>
      </c>
      <c r="B37" s="40" t="s">
        <v>38</v>
      </c>
      <c r="C37" s="189">
        <f t="shared" si="11"/>
        <v>0</v>
      </c>
      <c r="D37" s="250" t="s">
        <v>25</v>
      </c>
      <c r="E37" s="41" t="s">
        <v>25</v>
      </c>
      <c r="F37" s="165" t="s">
        <v>25</v>
      </c>
      <c r="G37" s="216" t="s">
        <v>25</v>
      </c>
      <c r="H37" s="41" t="s">
        <v>25</v>
      </c>
      <c r="I37" s="148" t="s">
        <v>25</v>
      </c>
      <c r="J37" s="564"/>
      <c r="K37" s="320"/>
      <c r="L37" s="176">
        <f t="shared" ref="L37:L40" si="18">J37+K37</f>
        <v>0</v>
      </c>
      <c r="M37" s="281" t="s">
        <v>25</v>
      </c>
      <c r="N37" s="148" t="s">
        <v>25</v>
      </c>
      <c r="O37" s="148" t="s">
        <v>25</v>
      </c>
      <c r="P37" s="305"/>
      <c r="Q37" s="297"/>
    </row>
    <row r="38" spans="1:17" ht="12.75" hidden="1" thickTop="1" x14ac:dyDescent="0.25">
      <c r="A38" s="30">
        <v>21393</v>
      </c>
      <c r="B38" s="43" t="s">
        <v>39</v>
      </c>
      <c r="C38" s="190">
        <f t="shared" si="11"/>
        <v>0</v>
      </c>
      <c r="D38" s="251" t="s">
        <v>25</v>
      </c>
      <c r="E38" s="44" t="s">
        <v>25</v>
      </c>
      <c r="F38" s="166" t="s">
        <v>25</v>
      </c>
      <c r="G38" s="217" t="s">
        <v>25</v>
      </c>
      <c r="H38" s="44" t="s">
        <v>25</v>
      </c>
      <c r="I38" s="149" t="s">
        <v>25</v>
      </c>
      <c r="J38" s="565"/>
      <c r="K38" s="321"/>
      <c r="L38" s="95">
        <f t="shared" si="18"/>
        <v>0</v>
      </c>
      <c r="M38" s="282" t="s">
        <v>25</v>
      </c>
      <c r="N38" s="149" t="s">
        <v>25</v>
      </c>
      <c r="O38" s="149" t="s">
        <v>25</v>
      </c>
      <c r="P38" s="306"/>
      <c r="Q38" s="297"/>
    </row>
    <row r="39" spans="1:17" ht="12.75" hidden="1" thickTop="1" x14ac:dyDescent="0.25">
      <c r="A39" s="30">
        <v>21395</v>
      </c>
      <c r="B39" s="43" t="s">
        <v>40</v>
      </c>
      <c r="C39" s="190">
        <f t="shared" si="11"/>
        <v>0</v>
      </c>
      <c r="D39" s="251" t="s">
        <v>25</v>
      </c>
      <c r="E39" s="44" t="s">
        <v>25</v>
      </c>
      <c r="F39" s="166" t="s">
        <v>25</v>
      </c>
      <c r="G39" s="217" t="s">
        <v>25</v>
      </c>
      <c r="H39" s="44" t="s">
        <v>25</v>
      </c>
      <c r="I39" s="149" t="s">
        <v>25</v>
      </c>
      <c r="J39" s="565"/>
      <c r="K39" s="321"/>
      <c r="L39" s="95">
        <f t="shared" si="18"/>
        <v>0</v>
      </c>
      <c r="M39" s="282" t="s">
        <v>25</v>
      </c>
      <c r="N39" s="149" t="s">
        <v>25</v>
      </c>
      <c r="O39" s="149" t="s">
        <v>25</v>
      </c>
      <c r="P39" s="306"/>
      <c r="Q39" s="297"/>
    </row>
    <row r="40" spans="1:17" ht="12.75" hidden="1" thickTop="1" x14ac:dyDescent="0.25">
      <c r="A40" s="30">
        <v>21399</v>
      </c>
      <c r="B40" s="43" t="s">
        <v>41</v>
      </c>
      <c r="C40" s="190">
        <f t="shared" si="11"/>
        <v>0</v>
      </c>
      <c r="D40" s="251" t="s">
        <v>25</v>
      </c>
      <c r="E40" s="44" t="s">
        <v>25</v>
      </c>
      <c r="F40" s="166" t="s">
        <v>25</v>
      </c>
      <c r="G40" s="217" t="s">
        <v>25</v>
      </c>
      <c r="H40" s="44" t="s">
        <v>25</v>
      </c>
      <c r="I40" s="149" t="s">
        <v>25</v>
      </c>
      <c r="J40" s="565"/>
      <c r="K40" s="321"/>
      <c r="L40" s="95">
        <f t="shared" si="18"/>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75" hidden="1" thickTop="1" x14ac:dyDescent="0.25">
      <c r="A42" s="50">
        <v>21490</v>
      </c>
      <c r="B42" s="51" t="s">
        <v>43</v>
      </c>
      <c r="C42" s="192">
        <f>SUM(F42,I42,L42)</f>
        <v>0</v>
      </c>
      <c r="D42" s="254">
        <f>D43</f>
        <v>0</v>
      </c>
      <c r="E42" s="52">
        <f t="shared" ref="E42" si="19">E43</f>
        <v>0</v>
      </c>
      <c r="F42" s="255">
        <f>F43</f>
        <v>0</v>
      </c>
      <c r="G42" s="219">
        <f t="shared" ref="G42:K42" si="20">G43</f>
        <v>0</v>
      </c>
      <c r="H42" s="52">
        <f t="shared" si="20"/>
        <v>0</v>
      </c>
      <c r="I42" s="271">
        <f t="shared" si="20"/>
        <v>0</v>
      </c>
      <c r="J42" s="254">
        <f t="shared" si="20"/>
        <v>0</v>
      </c>
      <c r="K42" s="52">
        <f t="shared" si="20"/>
        <v>0</v>
      </c>
      <c r="L42" s="255">
        <f>L43</f>
        <v>0</v>
      </c>
      <c r="M42" s="280" t="s">
        <v>25</v>
      </c>
      <c r="N42" s="122" t="s">
        <v>25</v>
      </c>
      <c r="O42" s="122" t="s">
        <v>25</v>
      </c>
      <c r="P42" s="304"/>
      <c r="Q42" s="182"/>
    </row>
    <row r="43" spans="1:17" s="19" customFormat="1" ht="12.75" hidden="1" thickTop="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12.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row>
    <row r="45" spans="1:17" ht="24.75" hidden="1" thickTop="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289"/>
      <c r="Q45" s="297"/>
    </row>
    <row r="46" spans="1:17" ht="24.75" hidden="1" thickTop="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289"/>
      <c r="Q46" s="297"/>
    </row>
    <row r="47" spans="1:17" ht="12.75" thickTop="1"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24">SUM(F49,I49,L49,O49)</f>
        <v>480117</v>
      </c>
      <c r="D49" s="134">
        <f>SUM(D50,D281)</f>
        <v>475821</v>
      </c>
      <c r="E49" s="117">
        <f t="shared" ref="E49" si="25">SUM(E50,E281)</f>
        <v>4296</v>
      </c>
      <c r="F49" s="894">
        <f>SUM(F50,F281)</f>
        <v>480117</v>
      </c>
      <c r="G49" s="224">
        <f t="shared" ref="G49:O49" si="26">SUM(G50,G281)</f>
        <v>0</v>
      </c>
      <c r="H49" s="117">
        <f t="shared" si="26"/>
        <v>0</v>
      </c>
      <c r="I49" s="894">
        <f t="shared" si="26"/>
        <v>0</v>
      </c>
      <c r="J49" s="134">
        <f t="shared" si="26"/>
        <v>0</v>
      </c>
      <c r="K49" s="64">
        <f t="shared" si="26"/>
        <v>0</v>
      </c>
      <c r="L49" s="169">
        <f t="shared" si="26"/>
        <v>0</v>
      </c>
      <c r="M49" s="224">
        <f t="shared" si="26"/>
        <v>0</v>
      </c>
      <c r="N49" s="64">
        <f t="shared" si="26"/>
        <v>0</v>
      </c>
      <c r="O49" s="117">
        <f t="shared" si="26"/>
        <v>0</v>
      </c>
      <c r="P49" s="310"/>
      <c r="Q49" s="182"/>
    </row>
    <row r="50" spans="1:17" s="19" customFormat="1" ht="36.75" thickTop="1" x14ac:dyDescent="0.25">
      <c r="A50" s="65"/>
      <c r="B50" s="66" t="s">
        <v>50</v>
      </c>
      <c r="C50" s="198">
        <f t="shared" si="24"/>
        <v>480117</v>
      </c>
      <c r="D50" s="135">
        <f>SUM(D51,D193)</f>
        <v>475821</v>
      </c>
      <c r="E50" s="274">
        <f t="shared" ref="E50" si="27">SUM(E51,E193)</f>
        <v>4296</v>
      </c>
      <c r="F50" s="895">
        <f>SUM(F51,F193)</f>
        <v>480117</v>
      </c>
      <c r="G50" s="225">
        <f t="shared" ref="G50:O50" si="28">SUM(G51,G193)</f>
        <v>0</v>
      </c>
      <c r="H50" s="274">
        <f t="shared" si="28"/>
        <v>0</v>
      </c>
      <c r="I50" s="895">
        <f t="shared" si="28"/>
        <v>0</v>
      </c>
      <c r="J50" s="135">
        <f t="shared" si="28"/>
        <v>0</v>
      </c>
      <c r="K50" s="67">
        <f t="shared" si="28"/>
        <v>0</v>
      </c>
      <c r="L50" s="170">
        <f t="shared" si="28"/>
        <v>0</v>
      </c>
      <c r="M50" s="225">
        <f t="shared" si="28"/>
        <v>0</v>
      </c>
      <c r="N50" s="67">
        <f t="shared" si="28"/>
        <v>0</v>
      </c>
      <c r="O50" s="274">
        <f t="shared" si="28"/>
        <v>0</v>
      </c>
      <c r="P50" s="311"/>
      <c r="Q50" s="182"/>
    </row>
    <row r="51" spans="1:17" s="19" customFormat="1" ht="24" x14ac:dyDescent="0.25">
      <c r="A51" s="68"/>
      <c r="B51" s="16" t="s">
        <v>51</v>
      </c>
      <c r="C51" s="199">
        <f t="shared" si="24"/>
        <v>58870</v>
      </c>
      <c r="D51" s="136">
        <f>SUM(D52,D74,D172,D186)</f>
        <v>58870</v>
      </c>
      <c r="E51" s="275">
        <f t="shared" ref="E51" si="29">SUM(E52,E74,E172,E186)</f>
        <v>0</v>
      </c>
      <c r="F51" s="896">
        <f>SUM(F52,F74,F172,F186)</f>
        <v>58870</v>
      </c>
      <c r="G51" s="226">
        <f t="shared" ref="G51:O51" si="30">SUM(G52,G74,G172,G186)</f>
        <v>0</v>
      </c>
      <c r="H51" s="275">
        <f t="shared" si="30"/>
        <v>0</v>
      </c>
      <c r="I51" s="896">
        <f t="shared" si="30"/>
        <v>0</v>
      </c>
      <c r="J51" s="136">
        <f t="shared" si="30"/>
        <v>0</v>
      </c>
      <c r="K51" s="69">
        <f t="shared" si="30"/>
        <v>0</v>
      </c>
      <c r="L51" s="171">
        <f t="shared" si="30"/>
        <v>0</v>
      </c>
      <c r="M51" s="226">
        <f t="shared" si="30"/>
        <v>0</v>
      </c>
      <c r="N51" s="69">
        <f t="shared" si="30"/>
        <v>0</v>
      </c>
      <c r="O51" s="275">
        <f t="shared" si="30"/>
        <v>0</v>
      </c>
      <c r="P51" s="312"/>
      <c r="Q51" s="182"/>
    </row>
    <row r="52" spans="1:17" s="19" customFormat="1" hidden="1" x14ac:dyDescent="0.25">
      <c r="A52" s="70">
        <v>1000</v>
      </c>
      <c r="B52" s="70" t="s">
        <v>52</v>
      </c>
      <c r="C52" s="200">
        <f t="shared" si="24"/>
        <v>0</v>
      </c>
      <c r="D52" s="137">
        <f>SUM(D53,D66)</f>
        <v>0</v>
      </c>
      <c r="E52" s="71">
        <f t="shared" ref="E52" si="31">SUM(E53,E66)</f>
        <v>0</v>
      </c>
      <c r="F52" s="172">
        <f>SUM(F53,F66)</f>
        <v>0</v>
      </c>
      <c r="G52" s="227">
        <f t="shared" ref="G52:O52" si="32">SUM(G53,G66)</f>
        <v>0</v>
      </c>
      <c r="H52" s="71">
        <f t="shared" si="32"/>
        <v>0</v>
      </c>
      <c r="I52" s="125">
        <f t="shared" si="32"/>
        <v>0</v>
      </c>
      <c r="J52" s="137">
        <f t="shared" si="32"/>
        <v>0</v>
      </c>
      <c r="K52" s="71">
        <f t="shared" si="32"/>
        <v>0</v>
      </c>
      <c r="L52" s="172">
        <f t="shared" si="32"/>
        <v>0</v>
      </c>
      <c r="M52" s="227">
        <f t="shared" si="32"/>
        <v>0</v>
      </c>
      <c r="N52" s="71">
        <f t="shared" si="32"/>
        <v>0</v>
      </c>
      <c r="O52" s="125">
        <f t="shared" si="32"/>
        <v>0</v>
      </c>
      <c r="P52" s="313"/>
      <c r="Q52" s="182"/>
    </row>
    <row r="53" spans="1:17" hidden="1" x14ac:dyDescent="0.25">
      <c r="A53" s="35">
        <v>1100</v>
      </c>
      <c r="B53" s="72" t="s">
        <v>53</v>
      </c>
      <c r="C53" s="188">
        <f t="shared" si="24"/>
        <v>0</v>
      </c>
      <c r="D53" s="130">
        <f>SUM(D54,D57,D65)</f>
        <v>0</v>
      </c>
      <c r="E53" s="38">
        <f t="shared" ref="E53" si="33">SUM(E54,E57,E65)</f>
        <v>0</v>
      </c>
      <c r="F53" s="175">
        <f>SUM(F54,F57,F65)</f>
        <v>0</v>
      </c>
      <c r="G53" s="228">
        <f t="shared" ref="G53:N53" si="34">SUM(G54,G57,G65)</f>
        <v>0</v>
      </c>
      <c r="H53" s="38">
        <f t="shared" si="34"/>
        <v>0</v>
      </c>
      <c r="I53" s="123">
        <f t="shared" si="34"/>
        <v>0</v>
      </c>
      <c r="J53" s="130">
        <f t="shared" si="34"/>
        <v>0</v>
      </c>
      <c r="K53" s="38">
        <f t="shared" si="34"/>
        <v>0</v>
      </c>
      <c r="L53" s="175">
        <f t="shared" si="34"/>
        <v>0</v>
      </c>
      <c r="M53" s="228">
        <f t="shared" si="34"/>
        <v>0</v>
      </c>
      <c r="N53" s="38">
        <f t="shared" si="34"/>
        <v>0</v>
      </c>
      <c r="O53" s="123">
        <f>SUM(O54,O57,O65)</f>
        <v>0</v>
      </c>
      <c r="P53" s="314"/>
      <c r="Q53" s="297"/>
    </row>
    <row r="54" spans="1:17" hidden="1" x14ac:dyDescent="0.25">
      <c r="A54" s="73">
        <v>1110</v>
      </c>
      <c r="B54" s="58" t="s">
        <v>54</v>
      </c>
      <c r="C54" s="195">
        <f>SUM(F54,I54,L54,O54)</f>
        <v>0</v>
      </c>
      <c r="D54" s="86">
        <f>SUM(D55:D56)</f>
        <v>0</v>
      </c>
      <c r="E54" s="74">
        <f>SUM(E55:E56)</f>
        <v>0</v>
      </c>
      <c r="F54" s="174">
        <f>SUM(F55:F56)</f>
        <v>0</v>
      </c>
      <c r="G54" s="229">
        <f t="shared" ref="G54:H54" si="35">SUM(G55:G56)</f>
        <v>0</v>
      </c>
      <c r="H54" s="74">
        <f t="shared" si="35"/>
        <v>0</v>
      </c>
      <c r="I54" s="154">
        <f>SUM(I55:I56)</f>
        <v>0</v>
      </c>
      <c r="J54" s="86">
        <f t="shared" ref="J54:K54" si="36">SUM(J55:J56)</f>
        <v>0</v>
      </c>
      <c r="K54" s="74">
        <f t="shared" si="36"/>
        <v>0</v>
      </c>
      <c r="L54" s="174">
        <f>SUM(L55:L56)</f>
        <v>0</v>
      </c>
      <c r="M54" s="229">
        <f t="shared" ref="M54:N54" si="37">SUM(M55:M56)</f>
        <v>0</v>
      </c>
      <c r="N54" s="74">
        <f t="shared" si="37"/>
        <v>0</v>
      </c>
      <c r="O54" s="154">
        <f>SUM(O55:O56)</f>
        <v>0</v>
      </c>
      <c r="P54" s="292"/>
      <c r="Q54" s="297"/>
    </row>
    <row r="55" spans="1:17" hidden="1" x14ac:dyDescent="0.25">
      <c r="A55" s="27">
        <v>1111</v>
      </c>
      <c r="B55" s="40" t="s">
        <v>55</v>
      </c>
      <c r="C55" s="189">
        <f t="shared" si="24"/>
        <v>0</v>
      </c>
      <c r="D55" s="263">
        <v>0</v>
      </c>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24"/>
        <v>0</v>
      </c>
      <c r="D56" s="264">
        <v>0</v>
      </c>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24"/>
        <v>0</v>
      </c>
      <c r="D57" s="132">
        <f>SUM(D58:D64)</f>
        <v>0</v>
      </c>
      <c r="E57" s="76">
        <f t="shared" ref="E57" si="38">SUM(E58:E64)</f>
        <v>0</v>
      </c>
      <c r="F57" s="95">
        <f>SUM(F58:F64)</f>
        <v>0</v>
      </c>
      <c r="G57" s="231">
        <f t="shared" ref="G57:N57" si="39">SUM(G58:G64)</f>
        <v>0</v>
      </c>
      <c r="H57" s="76">
        <f t="shared" si="39"/>
        <v>0</v>
      </c>
      <c r="I57" s="91">
        <f t="shared" si="39"/>
        <v>0</v>
      </c>
      <c r="J57" s="132">
        <f t="shared" si="39"/>
        <v>0</v>
      </c>
      <c r="K57" s="76">
        <f t="shared" si="39"/>
        <v>0</v>
      </c>
      <c r="L57" s="95">
        <f t="shared" si="39"/>
        <v>0</v>
      </c>
      <c r="M57" s="231">
        <f t="shared" si="39"/>
        <v>0</v>
      </c>
      <c r="N57" s="76">
        <f t="shared" si="39"/>
        <v>0</v>
      </c>
      <c r="O57" s="91">
        <f>SUM(O58:O64)</f>
        <v>0</v>
      </c>
      <c r="P57" s="291"/>
      <c r="Q57" s="297"/>
    </row>
    <row r="58" spans="1:17" hidden="1" x14ac:dyDescent="0.25">
      <c r="A58" s="30">
        <v>1141</v>
      </c>
      <c r="B58" s="43" t="s">
        <v>58</v>
      </c>
      <c r="C58" s="190">
        <f t="shared" si="24"/>
        <v>0</v>
      </c>
      <c r="D58" s="264">
        <v>0</v>
      </c>
      <c r="E58" s="45"/>
      <c r="F58" s="95">
        <f t="shared" ref="F58:F65" si="40">D58+E58</f>
        <v>0</v>
      </c>
      <c r="G58" s="230"/>
      <c r="H58" s="45"/>
      <c r="I58" s="91">
        <f t="shared" ref="I58:I65" si="41">G58+H58</f>
        <v>0</v>
      </c>
      <c r="J58" s="264"/>
      <c r="K58" s="45"/>
      <c r="L58" s="95">
        <f t="shared" ref="L58:L65" si="42">J58+K58</f>
        <v>0</v>
      </c>
      <c r="M58" s="230"/>
      <c r="N58" s="45"/>
      <c r="O58" s="91">
        <f t="shared" ref="O58:O65" si="43">M58+N58</f>
        <v>0</v>
      </c>
      <c r="P58" s="291"/>
      <c r="Q58" s="297"/>
    </row>
    <row r="59" spans="1:17" ht="24.75" hidden="1" customHeight="1" x14ac:dyDescent="0.25">
      <c r="A59" s="30">
        <v>1142</v>
      </c>
      <c r="B59" s="43" t="s">
        <v>59</v>
      </c>
      <c r="C59" s="190">
        <f t="shared" si="24"/>
        <v>0</v>
      </c>
      <c r="D59" s="264">
        <v>0</v>
      </c>
      <c r="E59" s="45"/>
      <c r="F59" s="95">
        <f t="shared" si="40"/>
        <v>0</v>
      </c>
      <c r="G59" s="230"/>
      <c r="H59" s="45"/>
      <c r="I59" s="91">
        <f t="shared" si="41"/>
        <v>0</v>
      </c>
      <c r="J59" s="264"/>
      <c r="K59" s="45"/>
      <c r="L59" s="95">
        <f t="shared" si="42"/>
        <v>0</v>
      </c>
      <c r="M59" s="230"/>
      <c r="N59" s="45"/>
      <c r="O59" s="91">
        <f t="shared" si="43"/>
        <v>0</v>
      </c>
      <c r="P59" s="291"/>
      <c r="Q59" s="297"/>
    </row>
    <row r="60" spans="1:17" ht="24" hidden="1" x14ac:dyDescent="0.25">
      <c r="A60" s="30">
        <v>1145</v>
      </c>
      <c r="B60" s="43" t="s">
        <v>60</v>
      </c>
      <c r="C60" s="190">
        <f t="shared" si="24"/>
        <v>0</v>
      </c>
      <c r="D60" s="264">
        <v>0</v>
      </c>
      <c r="E60" s="45"/>
      <c r="F60" s="95">
        <f t="shared" si="40"/>
        <v>0</v>
      </c>
      <c r="G60" s="230"/>
      <c r="H60" s="45"/>
      <c r="I60" s="91">
        <f t="shared" si="41"/>
        <v>0</v>
      </c>
      <c r="J60" s="264"/>
      <c r="K60" s="45"/>
      <c r="L60" s="95">
        <f t="shared" si="42"/>
        <v>0</v>
      </c>
      <c r="M60" s="230"/>
      <c r="N60" s="45"/>
      <c r="O60" s="91">
        <f t="shared" si="43"/>
        <v>0</v>
      </c>
      <c r="P60" s="291"/>
      <c r="Q60" s="297"/>
    </row>
    <row r="61" spans="1:17" ht="27.75" hidden="1" customHeight="1" x14ac:dyDescent="0.25">
      <c r="A61" s="30">
        <v>1146</v>
      </c>
      <c r="B61" s="43" t="s">
        <v>61</v>
      </c>
      <c r="C61" s="190">
        <f t="shared" si="24"/>
        <v>0</v>
      </c>
      <c r="D61" s="264">
        <v>0</v>
      </c>
      <c r="E61" s="45"/>
      <c r="F61" s="95">
        <f t="shared" si="40"/>
        <v>0</v>
      </c>
      <c r="G61" s="230"/>
      <c r="H61" s="45"/>
      <c r="I61" s="91">
        <f t="shared" si="41"/>
        <v>0</v>
      </c>
      <c r="J61" s="264"/>
      <c r="K61" s="45"/>
      <c r="L61" s="95">
        <f t="shared" si="42"/>
        <v>0</v>
      </c>
      <c r="M61" s="230"/>
      <c r="N61" s="45"/>
      <c r="O61" s="91">
        <f t="shared" si="43"/>
        <v>0</v>
      </c>
      <c r="P61" s="291"/>
      <c r="Q61" s="297"/>
    </row>
    <row r="62" spans="1:17" hidden="1" x14ac:dyDescent="0.25">
      <c r="A62" s="30">
        <v>1147</v>
      </c>
      <c r="B62" s="43" t="s">
        <v>62</v>
      </c>
      <c r="C62" s="190">
        <f t="shared" si="24"/>
        <v>0</v>
      </c>
      <c r="D62" s="264">
        <v>0</v>
      </c>
      <c r="E62" s="45"/>
      <c r="F62" s="95">
        <f t="shared" si="40"/>
        <v>0</v>
      </c>
      <c r="G62" s="230"/>
      <c r="H62" s="45"/>
      <c r="I62" s="91">
        <f t="shared" si="41"/>
        <v>0</v>
      </c>
      <c r="J62" s="264"/>
      <c r="K62" s="45"/>
      <c r="L62" s="95">
        <f t="shared" si="42"/>
        <v>0</v>
      </c>
      <c r="M62" s="230"/>
      <c r="N62" s="45"/>
      <c r="O62" s="91">
        <f t="shared" si="43"/>
        <v>0</v>
      </c>
      <c r="P62" s="291"/>
      <c r="Q62" s="297"/>
    </row>
    <row r="63" spans="1:17" hidden="1" x14ac:dyDescent="0.25">
      <c r="A63" s="30">
        <v>1148</v>
      </c>
      <c r="B63" s="43" t="s">
        <v>63</v>
      </c>
      <c r="C63" s="190">
        <f t="shared" si="24"/>
        <v>0</v>
      </c>
      <c r="D63" s="264">
        <v>0</v>
      </c>
      <c r="E63" s="45"/>
      <c r="F63" s="95">
        <f t="shared" si="40"/>
        <v>0</v>
      </c>
      <c r="G63" s="230"/>
      <c r="H63" s="45"/>
      <c r="I63" s="91">
        <f t="shared" si="41"/>
        <v>0</v>
      </c>
      <c r="J63" s="264"/>
      <c r="K63" s="45"/>
      <c r="L63" s="95">
        <f t="shared" si="42"/>
        <v>0</v>
      </c>
      <c r="M63" s="230"/>
      <c r="N63" s="45"/>
      <c r="O63" s="91">
        <f t="shared" si="43"/>
        <v>0</v>
      </c>
      <c r="P63" s="291"/>
      <c r="Q63" s="297"/>
    </row>
    <row r="64" spans="1:17" ht="24" hidden="1" x14ac:dyDescent="0.25">
      <c r="A64" s="30">
        <v>1149</v>
      </c>
      <c r="B64" s="43" t="s">
        <v>64</v>
      </c>
      <c r="C64" s="190">
        <f t="shared" si="24"/>
        <v>0</v>
      </c>
      <c r="D64" s="264">
        <v>0</v>
      </c>
      <c r="E64" s="45"/>
      <c r="F64" s="95">
        <f t="shared" si="40"/>
        <v>0</v>
      </c>
      <c r="G64" s="230"/>
      <c r="H64" s="45"/>
      <c r="I64" s="91">
        <f t="shared" si="41"/>
        <v>0</v>
      </c>
      <c r="J64" s="264"/>
      <c r="K64" s="45"/>
      <c r="L64" s="95">
        <f t="shared" si="42"/>
        <v>0</v>
      </c>
      <c r="M64" s="230"/>
      <c r="N64" s="45"/>
      <c r="O64" s="91">
        <f t="shared" si="43"/>
        <v>0</v>
      </c>
      <c r="P64" s="291"/>
      <c r="Q64" s="297"/>
    </row>
    <row r="65" spans="1:17" ht="36" hidden="1" x14ac:dyDescent="0.25">
      <c r="A65" s="73">
        <v>1150</v>
      </c>
      <c r="B65" s="58" t="s">
        <v>65</v>
      </c>
      <c r="C65" s="195">
        <f t="shared" si="24"/>
        <v>0</v>
      </c>
      <c r="D65" s="261">
        <v>0</v>
      </c>
      <c r="E65" s="77"/>
      <c r="F65" s="174">
        <f t="shared" si="40"/>
        <v>0</v>
      </c>
      <c r="G65" s="232"/>
      <c r="H65" s="77"/>
      <c r="I65" s="154">
        <f t="shared" si="41"/>
        <v>0</v>
      </c>
      <c r="J65" s="261"/>
      <c r="K65" s="77"/>
      <c r="L65" s="174">
        <f t="shared" si="42"/>
        <v>0</v>
      </c>
      <c r="M65" s="232"/>
      <c r="N65" s="77"/>
      <c r="O65" s="154">
        <f t="shared" si="43"/>
        <v>0</v>
      </c>
      <c r="P65" s="292"/>
      <c r="Q65" s="297"/>
    </row>
    <row r="66" spans="1:17" ht="36" hidden="1" x14ac:dyDescent="0.25">
      <c r="A66" s="35">
        <v>1200</v>
      </c>
      <c r="B66" s="72" t="s">
        <v>66</v>
      </c>
      <c r="C66" s="188">
        <f t="shared" si="24"/>
        <v>0</v>
      </c>
      <c r="D66" s="130">
        <f>SUM(D67:D68)</f>
        <v>0</v>
      </c>
      <c r="E66" s="38">
        <f t="shared" ref="E66" si="44">SUM(E67:E68)</f>
        <v>0</v>
      </c>
      <c r="F66" s="175">
        <f>SUM(F67:F68)</f>
        <v>0</v>
      </c>
      <c r="G66" s="228">
        <f t="shared" ref="G66:N66" si="45">SUM(G67:G68)</f>
        <v>0</v>
      </c>
      <c r="H66" s="38">
        <f t="shared" si="45"/>
        <v>0</v>
      </c>
      <c r="I66" s="123">
        <f t="shared" si="45"/>
        <v>0</v>
      </c>
      <c r="J66" s="130">
        <f t="shared" si="45"/>
        <v>0</v>
      </c>
      <c r="K66" s="38">
        <f t="shared" si="45"/>
        <v>0</v>
      </c>
      <c r="L66" s="175">
        <f t="shared" si="45"/>
        <v>0</v>
      </c>
      <c r="M66" s="228">
        <f t="shared" si="45"/>
        <v>0</v>
      </c>
      <c r="N66" s="38">
        <f t="shared" si="45"/>
        <v>0</v>
      </c>
      <c r="O66" s="123">
        <f>SUM(O67:O68)</f>
        <v>0</v>
      </c>
      <c r="P66" s="293"/>
      <c r="Q66" s="297"/>
    </row>
    <row r="67" spans="1:17" ht="24" hidden="1" x14ac:dyDescent="0.25">
      <c r="A67" s="782">
        <v>1210</v>
      </c>
      <c r="B67" s="40" t="s">
        <v>67</v>
      </c>
      <c r="C67" s="189">
        <f t="shared" si="24"/>
        <v>0</v>
      </c>
      <c r="D67" s="263">
        <v>0</v>
      </c>
      <c r="E67" s="42"/>
      <c r="F67" s="176">
        <f>D67+E67</f>
        <v>0</v>
      </c>
      <c r="G67" s="220"/>
      <c r="H67" s="42"/>
      <c r="I67" s="90">
        <f>G67+H67</f>
        <v>0</v>
      </c>
      <c r="J67" s="263"/>
      <c r="K67" s="42"/>
      <c r="L67" s="176">
        <f>J67+K67</f>
        <v>0</v>
      </c>
      <c r="M67" s="220"/>
      <c r="N67" s="42"/>
      <c r="O67" s="90">
        <f>M67+N67</f>
        <v>0</v>
      </c>
      <c r="P67" s="290"/>
      <c r="Q67" s="297"/>
    </row>
    <row r="68" spans="1:17" ht="24" hidden="1" x14ac:dyDescent="0.25">
      <c r="A68" s="75">
        <v>1220</v>
      </c>
      <c r="B68" s="43" t="s">
        <v>68</v>
      </c>
      <c r="C68" s="190">
        <f t="shared" si="24"/>
        <v>0</v>
      </c>
      <c r="D68" s="132">
        <f>SUM(D69:D73)</f>
        <v>0</v>
      </c>
      <c r="E68" s="76">
        <f t="shared" ref="E68" si="46">SUM(E69:E73)</f>
        <v>0</v>
      </c>
      <c r="F68" s="95">
        <f>SUM(F69:F73)</f>
        <v>0</v>
      </c>
      <c r="G68" s="231">
        <f t="shared" ref="G68:O68" si="47">SUM(G69:G73)</f>
        <v>0</v>
      </c>
      <c r="H68" s="76">
        <f t="shared" si="47"/>
        <v>0</v>
      </c>
      <c r="I68" s="91">
        <f t="shared" si="47"/>
        <v>0</v>
      </c>
      <c r="J68" s="132">
        <f t="shared" si="47"/>
        <v>0</v>
      </c>
      <c r="K68" s="76">
        <f t="shared" si="47"/>
        <v>0</v>
      </c>
      <c r="L68" s="95">
        <f t="shared" si="47"/>
        <v>0</v>
      </c>
      <c r="M68" s="231">
        <f t="shared" si="47"/>
        <v>0</v>
      </c>
      <c r="N68" s="76">
        <f t="shared" si="47"/>
        <v>0</v>
      </c>
      <c r="O68" s="91">
        <f t="shared" si="47"/>
        <v>0</v>
      </c>
      <c r="P68" s="291"/>
      <c r="Q68" s="297"/>
    </row>
    <row r="69" spans="1:17" ht="48" hidden="1" x14ac:dyDescent="0.25">
      <c r="A69" s="30">
        <v>1221</v>
      </c>
      <c r="B69" s="43" t="s">
        <v>69</v>
      </c>
      <c r="C69" s="190">
        <f t="shared" si="24"/>
        <v>0</v>
      </c>
      <c r="D69" s="264">
        <v>0</v>
      </c>
      <c r="E69" s="45"/>
      <c r="F69" s="95">
        <f t="shared" ref="F69:F73" si="48">D69+E69</f>
        <v>0</v>
      </c>
      <c r="G69" s="230"/>
      <c r="H69" s="45"/>
      <c r="I69" s="91">
        <f t="shared" ref="I69:I73" si="49">G69+H69</f>
        <v>0</v>
      </c>
      <c r="J69" s="264"/>
      <c r="K69" s="45"/>
      <c r="L69" s="95">
        <f t="shared" ref="L69:L73" si="50">J69+K69</f>
        <v>0</v>
      </c>
      <c r="M69" s="230"/>
      <c r="N69" s="45"/>
      <c r="O69" s="91">
        <f t="shared" ref="O69:O73" si="51">M69+N69</f>
        <v>0</v>
      </c>
      <c r="P69" s="291"/>
      <c r="Q69" s="297"/>
    </row>
    <row r="70" spans="1:17" hidden="1" x14ac:dyDescent="0.25">
      <c r="A70" s="30">
        <v>1223</v>
      </c>
      <c r="B70" s="43" t="s">
        <v>70</v>
      </c>
      <c r="C70" s="190">
        <f t="shared" si="24"/>
        <v>0</v>
      </c>
      <c r="D70" s="264">
        <v>0</v>
      </c>
      <c r="E70" s="45"/>
      <c r="F70" s="95">
        <f t="shared" si="48"/>
        <v>0</v>
      </c>
      <c r="G70" s="230"/>
      <c r="H70" s="45"/>
      <c r="I70" s="91">
        <f t="shared" si="49"/>
        <v>0</v>
      </c>
      <c r="J70" s="264"/>
      <c r="K70" s="45"/>
      <c r="L70" s="95">
        <f t="shared" si="50"/>
        <v>0</v>
      </c>
      <c r="M70" s="230"/>
      <c r="N70" s="45"/>
      <c r="O70" s="91">
        <f t="shared" si="51"/>
        <v>0</v>
      </c>
      <c r="P70" s="291"/>
      <c r="Q70" s="297"/>
    </row>
    <row r="71" spans="1:17" hidden="1" x14ac:dyDescent="0.25">
      <c r="A71" s="30">
        <v>1225</v>
      </c>
      <c r="B71" s="43" t="s">
        <v>71</v>
      </c>
      <c r="C71" s="190">
        <f t="shared" si="24"/>
        <v>0</v>
      </c>
      <c r="D71" s="264">
        <v>0</v>
      </c>
      <c r="E71" s="45"/>
      <c r="F71" s="95">
        <f t="shared" si="48"/>
        <v>0</v>
      </c>
      <c r="G71" s="230"/>
      <c r="H71" s="45"/>
      <c r="I71" s="91">
        <f t="shared" si="49"/>
        <v>0</v>
      </c>
      <c r="J71" s="264"/>
      <c r="K71" s="45"/>
      <c r="L71" s="95">
        <f t="shared" si="50"/>
        <v>0</v>
      </c>
      <c r="M71" s="230"/>
      <c r="N71" s="45"/>
      <c r="O71" s="91">
        <f t="shared" si="51"/>
        <v>0</v>
      </c>
      <c r="P71" s="291"/>
      <c r="Q71" s="297"/>
    </row>
    <row r="72" spans="1:17" ht="24" hidden="1" x14ac:dyDescent="0.25">
      <c r="A72" s="30">
        <v>1227</v>
      </c>
      <c r="B72" s="43" t="s">
        <v>72</v>
      </c>
      <c r="C72" s="190">
        <f t="shared" si="24"/>
        <v>0</v>
      </c>
      <c r="D72" s="264">
        <v>0</v>
      </c>
      <c r="E72" s="45"/>
      <c r="F72" s="95">
        <f t="shared" si="48"/>
        <v>0</v>
      </c>
      <c r="G72" s="230"/>
      <c r="H72" s="45"/>
      <c r="I72" s="91">
        <f t="shared" si="49"/>
        <v>0</v>
      </c>
      <c r="J72" s="264"/>
      <c r="K72" s="45"/>
      <c r="L72" s="95">
        <f t="shared" si="50"/>
        <v>0</v>
      </c>
      <c r="M72" s="230"/>
      <c r="N72" s="45"/>
      <c r="O72" s="91">
        <f t="shared" si="51"/>
        <v>0</v>
      </c>
      <c r="P72" s="291"/>
      <c r="Q72" s="297"/>
    </row>
    <row r="73" spans="1:17" ht="48" hidden="1" x14ac:dyDescent="0.25">
      <c r="A73" s="30">
        <v>1228</v>
      </c>
      <c r="B73" s="43" t="s">
        <v>73</v>
      </c>
      <c r="C73" s="190">
        <f t="shared" si="24"/>
        <v>0</v>
      </c>
      <c r="D73" s="264">
        <v>0</v>
      </c>
      <c r="E73" s="45"/>
      <c r="F73" s="95">
        <f t="shared" si="48"/>
        <v>0</v>
      </c>
      <c r="G73" s="230"/>
      <c r="H73" s="45"/>
      <c r="I73" s="91">
        <f t="shared" si="49"/>
        <v>0</v>
      </c>
      <c r="J73" s="264"/>
      <c r="K73" s="45"/>
      <c r="L73" s="95">
        <f t="shared" si="50"/>
        <v>0</v>
      </c>
      <c r="M73" s="230"/>
      <c r="N73" s="45"/>
      <c r="O73" s="91">
        <f t="shared" si="51"/>
        <v>0</v>
      </c>
      <c r="P73" s="291"/>
      <c r="Q73" s="297"/>
    </row>
    <row r="74" spans="1:17" x14ac:dyDescent="0.25">
      <c r="A74" s="70">
        <v>2000</v>
      </c>
      <c r="B74" s="70" t="s">
        <v>74</v>
      </c>
      <c r="C74" s="200">
        <f t="shared" si="24"/>
        <v>58870</v>
      </c>
      <c r="D74" s="137">
        <f>SUM(D75,D82,D129,D163,D164,D171)</f>
        <v>58870</v>
      </c>
      <c r="E74" s="125">
        <f t="shared" ref="E74" si="52">SUM(E75,E82,E129,E163,E164,E171)</f>
        <v>0</v>
      </c>
      <c r="F74" s="897">
        <f>SUM(F75,F82,F129,F163,F164,F171)</f>
        <v>58870</v>
      </c>
      <c r="G74" s="227">
        <f t="shared" ref="G74:O74" si="53">SUM(G75,G82,G129,G163,G164,G171)</f>
        <v>0</v>
      </c>
      <c r="H74" s="125">
        <f t="shared" si="53"/>
        <v>0</v>
      </c>
      <c r="I74" s="897">
        <f t="shared" si="53"/>
        <v>0</v>
      </c>
      <c r="J74" s="137">
        <f t="shared" si="53"/>
        <v>0</v>
      </c>
      <c r="K74" s="71">
        <f t="shared" si="53"/>
        <v>0</v>
      </c>
      <c r="L74" s="172">
        <f t="shared" si="53"/>
        <v>0</v>
      </c>
      <c r="M74" s="227">
        <f t="shared" si="53"/>
        <v>0</v>
      </c>
      <c r="N74" s="71">
        <f t="shared" si="53"/>
        <v>0</v>
      </c>
      <c r="O74" s="125">
        <f t="shared" si="53"/>
        <v>0</v>
      </c>
      <c r="P74" s="313"/>
      <c r="Q74" s="297"/>
    </row>
    <row r="75" spans="1:17" ht="24" hidden="1" x14ac:dyDescent="0.25">
      <c r="A75" s="35">
        <v>2100</v>
      </c>
      <c r="B75" s="72" t="s">
        <v>75</v>
      </c>
      <c r="C75" s="188">
        <f t="shared" si="24"/>
        <v>0</v>
      </c>
      <c r="D75" s="130">
        <f>SUM(D76,D79)</f>
        <v>0</v>
      </c>
      <c r="E75" s="38">
        <f t="shared" ref="E75" si="54">SUM(E76,E79)</f>
        <v>0</v>
      </c>
      <c r="F75" s="175">
        <f>SUM(F76,F79)</f>
        <v>0</v>
      </c>
      <c r="G75" s="228">
        <f t="shared" ref="G75:O75" si="55">SUM(G76,G79)</f>
        <v>0</v>
      </c>
      <c r="H75" s="38">
        <f t="shared" si="55"/>
        <v>0</v>
      </c>
      <c r="I75" s="123">
        <f t="shared" si="55"/>
        <v>0</v>
      </c>
      <c r="J75" s="130">
        <f t="shared" si="55"/>
        <v>0</v>
      </c>
      <c r="K75" s="38">
        <f t="shared" si="55"/>
        <v>0</v>
      </c>
      <c r="L75" s="175">
        <f t="shared" si="55"/>
        <v>0</v>
      </c>
      <c r="M75" s="228">
        <f t="shared" si="55"/>
        <v>0</v>
      </c>
      <c r="N75" s="38">
        <f t="shared" si="55"/>
        <v>0</v>
      </c>
      <c r="O75" s="123">
        <f t="shared" si="55"/>
        <v>0</v>
      </c>
      <c r="P75" s="293"/>
      <c r="Q75" s="297"/>
    </row>
    <row r="76" spans="1:17" ht="24" hidden="1" x14ac:dyDescent="0.25">
      <c r="A76" s="782">
        <v>2110</v>
      </c>
      <c r="B76" s="40" t="s">
        <v>76</v>
      </c>
      <c r="C76" s="189">
        <f t="shared" si="24"/>
        <v>0</v>
      </c>
      <c r="D76" s="131">
        <f>SUM(D77:D78)</f>
        <v>0</v>
      </c>
      <c r="E76" s="79">
        <f t="shared" ref="E76" si="56">SUM(E77:E78)</f>
        <v>0</v>
      </c>
      <c r="F76" s="176">
        <f>SUM(F77:F78)</f>
        <v>0</v>
      </c>
      <c r="G76" s="233">
        <f t="shared" ref="G76:O76" si="57">SUM(G77:G78)</f>
        <v>0</v>
      </c>
      <c r="H76" s="79">
        <f t="shared" si="57"/>
        <v>0</v>
      </c>
      <c r="I76" s="90">
        <f t="shared" si="57"/>
        <v>0</v>
      </c>
      <c r="J76" s="131">
        <f t="shared" si="57"/>
        <v>0</v>
      </c>
      <c r="K76" s="79">
        <f t="shared" si="57"/>
        <v>0</v>
      </c>
      <c r="L76" s="176">
        <f t="shared" si="57"/>
        <v>0</v>
      </c>
      <c r="M76" s="233">
        <f t="shared" si="57"/>
        <v>0</v>
      </c>
      <c r="N76" s="79">
        <f t="shared" si="57"/>
        <v>0</v>
      </c>
      <c r="O76" s="90">
        <f t="shared" si="57"/>
        <v>0</v>
      </c>
      <c r="P76" s="290"/>
      <c r="Q76" s="297"/>
    </row>
    <row r="77" spans="1:17" hidden="1" x14ac:dyDescent="0.25">
      <c r="A77" s="30">
        <v>2111</v>
      </c>
      <c r="B77" s="43" t="s">
        <v>77</v>
      </c>
      <c r="C77" s="190">
        <f t="shared" si="24"/>
        <v>0</v>
      </c>
      <c r="D77" s="264">
        <v>0</v>
      </c>
      <c r="E77" s="45"/>
      <c r="F77" s="95">
        <f t="shared" ref="F77:F78" si="58">D77+E77</f>
        <v>0</v>
      </c>
      <c r="G77" s="230"/>
      <c r="H77" s="45"/>
      <c r="I77" s="91">
        <f t="shared" ref="I77:I78" si="59">G77+H77</f>
        <v>0</v>
      </c>
      <c r="J77" s="264"/>
      <c r="K77" s="45"/>
      <c r="L77" s="95">
        <f t="shared" ref="L77:L78" si="60">J77+K77</f>
        <v>0</v>
      </c>
      <c r="M77" s="230"/>
      <c r="N77" s="45"/>
      <c r="O77" s="91">
        <f t="shared" ref="O77:O78" si="61">M77+N77</f>
        <v>0</v>
      </c>
      <c r="P77" s="291"/>
      <c r="Q77" s="297"/>
    </row>
    <row r="78" spans="1:17" ht="24" hidden="1" x14ac:dyDescent="0.25">
      <c r="A78" s="30">
        <v>2112</v>
      </c>
      <c r="B78" s="43" t="s">
        <v>78</v>
      </c>
      <c r="C78" s="190">
        <f t="shared" si="24"/>
        <v>0</v>
      </c>
      <c r="D78" s="264">
        <v>0</v>
      </c>
      <c r="E78" s="45"/>
      <c r="F78" s="95">
        <f t="shared" si="58"/>
        <v>0</v>
      </c>
      <c r="G78" s="230"/>
      <c r="H78" s="45"/>
      <c r="I78" s="91">
        <f t="shared" si="59"/>
        <v>0</v>
      </c>
      <c r="J78" s="264"/>
      <c r="K78" s="45"/>
      <c r="L78" s="95">
        <f t="shared" si="60"/>
        <v>0</v>
      </c>
      <c r="M78" s="230"/>
      <c r="N78" s="45"/>
      <c r="O78" s="91">
        <f t="shared" si="61"/>
        <v>0</v>
      </c>
      <c r="P78" s="291"/>
      <c r="Q78" s="297"/>
    </row>
    <row r="79" spans="1:17" ht="24" hidden="1" x14ac:dyDescent="0.25">
      <c r="A79" s="75">
        <v>2120</v>
      </c>
      <c r="B79" s="43" t="s">
        <v>79</v>
      </c>
      <c r="C79" s="190">
        <f t="shared" si="24"/>
        <v>0</v>
      </c>
      <c r="D79" s="132">
        <f>SUM(D80:D81)</f>
        <v>0</v>
      </c>
      <c r="E79" s="76">
        <f t="shared" ref="E79" si="62">SUM(E80:E81)</f>
        <v>0</v>
      </c>
      <c r="F79" s="95">
        <f>SUM(F80:F81)</f>
        <v>0</v>
      </c>
      <c r="G79" s="231">
        <f t="shared" ref="G79:O79" si="63">SUM(G80:G81)</f>
        <v>0</v>
      </c>
      <c r="H79" s="76">
        <f t="shared" si="63"/>
        <v>0</v>
      </c>
      <c r="I79" s="91">
        <f t="shared" si="63"/>
        <v>0</v>
      </c>
      <c r="J79" s="132">
        <f t="shared" si="63"/>
        <v>0</v>
      </c>
      <c r="K79" s="76">
        <f t="shared" si="63"/>
        <v>0</v>
      </c>
      <c r="L79" s="95">
        <f t="shared" si="63"/>
        <v>0</v>
      </c>
      <c r="M79" s="231">
        <f t="shared" si="63"/>
        <v>0</v>
      </c>
      <c r="N79" s="76">
        <f t="shared" si="63"/>
        <v>0</v>
      </c>
      <c r="O79" s="91">
        <f t="shared" si="63"/>
        <v>0</v>
      </c>
      <c r="P79" s="291"/>
      <c r="Q79" s="297"/>
    </row>
    <row r="80" spans="1:17" hidden="1" x14ac:dyDescent="0.25">
      <c r="A80" s="30">
        <v>2121</v>
      </c>
      <c r="B80" s="43" t="s">
        <v>77</v>
      </c>
      <c r="C80" s="190">
        <f t="shared" si="24"/>
        <v>0</v>
      </c>
      <c r="D80" s="264">
        <v>0</v>
      </c>
      <c r="E80" s="45"/>
      <c r="F80" s="95">
        <f t="shared" ref="F80:F81" si="64">D80+E80</f>
        <v>0</v>
      </c>
      <c r="G80" s="230"/>
      <c r="H80" s="45"/>
      <c r="I80" s="91">
        <f t="shared" ref="I80:I81" si="65">G80+H80</f>
        <v>0</v>
      </c>
      <c r="J80" s="264"/>
      <c r="K80" s="45"/>
      <c r="L80" s="95">
        <f t="shared" ref="L80:L81" si="66">J80+K80</f>
        <v>0</v>
      </c>
      <c r="M80" s="230"/>
      <c r="N80" s="45"/>
      <c r="O80" s="91">
        <f t="shared" ref="O80:O81" si="67">M80+N80</f>
        <v>0</v>
      </c>
      <c r="P80" s="291"/>
      <c r="Q80" s="297"/>
    </row>
    <row r="81" spans="1:17" ht="24" hidden="1" x14ac:dyDescent="0.25">
      <c r="A81" s="30">
        <v>2122</v>
      </c>
      <c r="B81" s="43" t="s">
        <v>78</v>
      </c>
      <c r="C81" s="190">
        <f t="shared" si="24"/>
        <v>0</v>
      </c>
      <c r="D81" s="264">
        <v>0</v>
      </c>
      <c r="E81" s="45"/>
      <c r="F81" s="95">
        <f t="shared" si="64"/>
        <v>0</v>
      </c>
      <c r="G81" s="230"/>
      <c r="H81" s="45"/>
      <c r="I81" s="91">
        <f t="shared" si="65"/>
        <v>0</v>
      </c>
      <c r="J81" s="264"/>
      <c r="K81" s="45"/>
      <c r="L81" s="95">
        <f t="shared" si="66"/>
        <v>0</v>
      </c>
      <c r="M81" s="230"/>
      <c r="N81" s="45"/>
      <c r="O81" s="91">
        <f t="shared" si="67"/>
        <v>0</v>
      </c>
      <c r="P81" s="291"/>
      <c r="Q81" s="297"/>
    </row>
    <row r="82" spans="1:17" x14ac:dyDescent="0.25">
      <c r="A82" s="35">
        <v>2200</v>
      </c>
      <c r="B82" s="72" t="s">
        <v>80</v>
      </c>
      <c r="C82" s="188">
        <f t="shared" si="24"/>
        <v>43670</v>
      </c>
      <c r="D82" s="130">
        <f>SUM(D83,D88,D94,D102,D111,D115,D121,D127)</f>
        <v>43670</v>
      </c>
      <c r="E82" s="123">
        <f t="shared" ref="E82" si="68">SUM(E83,E88,E94,E102,E111,E115,E121,E127)</f>
        <v>0</v>
      </c>
      <c r="F82" s="898">
        <f>SUM(F83,F88,F94,F102,F111,F115,F121,F127)</f>
        <v>43670</v>
      </c>
      <c r="G82" s="228">
        <f t="shared" ref="G82:O82" si="69">SUM(G83,G88,G94,G102,G111,G115,G121,G127)</f>
        <v>0</v>
      </c>
      <c r="H82" s="123">
        <f t="shared" si="69"/>
        <v>0</v>
      </c>
      <c r="I82" s="898">
        <f t="shared" si="69"/>
        <v>0</v>
      </c>
      <c r="J82" s="130">
        <f t="shared" si="69"/>
        <v>0</v>
      </c>
      <c r="K82" s="38">
        <f t="shared" si="69"/>
        <v>0</v>
      </c>
      <c r="L82" s="175">
        <f t="shared" si="69"/>
        <v>0</v>
      </c>
      <c r="M82" s="228">
        <f t="shared" si="69"/>
        <v>0</v>
      </c>
      <c r="N82" s="38">
        <f t="shared" si="69"/>
        <v>0</v>
      </c>
      <c r="O82" s="123">
        <f t="shared" si="69"/>
        <v>0</v>
      </c>
      <c r="P82" s="315"/>
      <c r="Q82" s="297"/>
    </row>
    <row r="83" spans="1:17" hidden="1" x14ac:dyDescent="0.25">
      <c r="A83" s="73">
        <v>2210</v>
      </c>
      <c r="B83" s="58" t="s">
        <v>81</v>
      </c>
      <c r="C83" s="195">
        <f t="shared" si="24"/>
        <v>0</v>
      </c>
      <c r="D83" s="86">
        <f>SUM(D84:D87)</f>
        <v>0</v>
      </c>
      <c r="E83" s="74">
        <f t="shared" ref="E83" si="70">SUM(E84:E87)</f>
        <v>0</v>
      </c>
      <c r="F83" s="174">
        <f>SUM(F84:F87)</f>
        <v>0</v>
      </c>
      <c r="G83" s="229">
        <f t="shared" ref="G83:O83" si="71">SUM(G84:G87)</f>
        <v>0</v>
      </c>
      <c r="H83" s="74">
        <f t="shared" si="71"/>
        <v>0</v>
      </c>
      <c r="I83" s="154">
        <f t="shared" si="71"/>
        <v>0</v>
      </c>
      <c r="J83" s="86">
        <f t="shared" si="71"/>
        <v>0</v>
      </c>
      <c r="K83" s="74">
        <f t="shared" si="71"/>
        <v>0</v>
      </c>
      <c r="L83" s="174">
        <f t="shared" si="71"/>
        <v>0</v>
      </c>
      <c r="M83" s="229">
        <f t="shared" si="71"/>
        <v>0</v>
      </c>
      <c r="N83" s="74">
        <f t="shared" si="71"/>
        <v>0</v>
      </c>
      <c r="O83" s="154">
        <f t="shared" si="71"/>
        <v>0</v>
      </c>
      <c r="P83" s="292"/>
      <c r="Q83" s="297"/>
    </row>
    <row r="84" spans="1:17" ht="24" hidden="1" x14ac:dyDescent="0.25">
      <c r="A84" s="27">
        <v>2211</v>
      </c>
      <c r="B84" s="40" t="s">
        <v>82</v>
      </c>
      <c r="C84" s="189">
        <f t="shared" si="24"/>
        <v>0</v>
      </c>
      <c r="D84" s="263">
        <v>0</v>
      </c>
      <c r="E84" s="42"/>
      <c r="F84" s="176">
        <f t="shared" ref="F84:F87" si="72">D84+E84</f>
        <v>0</v>
      </c>
      <c r="G84" s="220"/>
      <c r="H84" s="42"/>
      <c r="I84" s="90">
        <f t="shared" ref="I84:I87" si="73">G84+H84</f>
        <v>0</v>
      </c>
      <c r="J84" s="263"/>
      <c r="K84" s="42"/>
      <c r="L84" s="176">
        <f t="shared" ref="L84:L87" si="74">J84+K84</f>
        <v>0</v>
      </c>
      <c r="M84" s="220"/>
      <c r="N84" s="42"/>
      <c r="O84" s="90">
        <f t="shared" ref="O84:O87" si="75">M84+N84</f>
        <v>0</v>
      </c>
      <c r="P84" s="290"/>
      <c r="Q84" s="297"/>
    </row>
    <row r="85" spans="1:17" ht="36" hidden="1" x14ac:dyDescent="0.25">
      <c r="A85" s="30">
        <v>2212</v>
      </c>
      <c r="B85" s="43" t="s">
        <v>83</v>
      </c>
      <c r="C85" s="190">
        <f t="shared" si="24"/>
        <v>0</v>
      </c>
      <c r="D85" s="264">
        <v>0</v>
      </c>
      <c r="E85" s="45"/>
      <c r="F85" s="95">
        <f t="shared" si="72"/>
        <v>0</v>
      </c>
      <c r="G85" s="230"/>
      <c r="H85" s="45"/>
      <c r="I85" s="91">
        <f t="shared" si="73"/>
        <v>0</v>
      </c>
      <c r="J85" s="264"/>
      <c r="K85" s="45"/>
      <c r="L85" s="95">
        <f t="shared" si="74"/>
        <v>0</v>
      </c>
      <c r="M85" s="230"/>
      <c r="N85" s="45"/>
      <c r="O85" s="91">
        <f t="shared" si="75"/>
        <v>0</v>
      </c>
      <c r="P85" s="291"/>
      <c r="Q85" s="297"/>
    </row>
    <row r="86" spans="1:17" ht="24" hidden="1" x14ac:dyDescent="0.25">
      <c r="A86" s="30">
        <v>2214</v>
      </c>
      <c r="B86" s="43" t="s">
        <v>84</v>
      </c>
      <c r="C86" s="190">
        <f t="shared" si="24"/>
        <v>0</v>
      </c>
      <c r="D86" s="264">
        <v>0</v>
      </c>
      <c r="E86" s="45"/>
      <c r="F86" s="95">
        <f t="shared" si="72"/>
        <v>0</v>
      </c>
      <c r="G86" s="230"/>
      <c r="H86" s="45"/>
      <c r="I86" s="91">
        <f t="shared" si="73"/>
        <v>0</v>
      </c>
      <c r="J86" s="264"/>
      <c r="K86" s="45"/>
      <c r="L86" s="95">
        <f t="shared" si="74"/>
        <v>0</v>
      </c>
      <c r="M86" s="230"/>
      <c r="N86" s="45"/>
      <c r="O86" s="91">
        <f t="shared" si="75"/>
        <v>0</v>
      </c>
      <c r="P86" s="291"/>
      <c r="Q86" s="297"/>
    </row>
    <row r="87" spans="1:17" hidden="1" x14ac:dyDescent="0.25">
      <c r="A87" s="30">
        <v>2219</v>
      </c>
      <c r="B87" s="43" t="s">
        <v>85</v>
      </c>
      <c r="C87" s="190">
        <f t="shared" si="24"/>
        <v>0</v>
      </c>
      <c r="D87" s="264">
        <v>0</v>
      </c>
      <c r="E87" s="45"/>
      <c r="F87" s="95">
        <f t="shared" si="72"/>
        <v>0</v>
      </c>
      <c r="G87" s="230"/>
      <c r="H87" s="45"/>
      <c r="I87" s="91">
        <f t="shared" si="73"/>
        <v>0</v>
      </c>
      <c r="J87" s="264"/>
      <c r="K87" s="45"/>
      <c r="L87" s="95">
        <f t="shared" si="74"/>
        <v>0</v>
      </c>
      <c r="M87" s="230"/>
      <c r="N87" s="45"/>
      <c r="O87" s="91">
        <f t="shared" si="75"/>
        <v>0</v>
      </c>
      <c r="P87" s="291"/>
      <c r="Q87" s="297"/>
    </row>
    <row r="88" spans="1:17" hidden="1" x14ac:dyDescent="0.25">
      <c r="A88" s="75">
        <v>2220</v>
      </c>
      <c r="B88" s="43" t="s">
        <v>86</v>
      </c>
      <c r="C88" s="190">
        <f t="shared" si="24"/>
        <v>0</v>
      </c>
      <c r="D88" s="132">
        <f>SUM(D89:D93)</f>
        <v>0</v>
      </c>
      <c r="E88" s="76">
        <f t="shared" ref="E88" si="76">SUM(E89:E93)</f>
        <v>0</v>
      </c>
      <c r="F88" s="95">
        <f>SUM(F89:F93)</f>
        <v>0</v>
      </c>
      <c r="G88" s="231">
        <f t="shared" ref="G88:O88" si="77">SUM(G89:G93)</f>
        <v>0</v>
      </c>
      <c r="H88" s="76">
        <f t="shared" si="77"/>
        <v>0</v>
      </c>
      <c r="I88" s="91">
        <f t="shared" si="77"/>
        <v>0</v>
      </c>
      <c r="J88" s="132">
        <f t="shared" si="77"/>
        <v>0</v>
      </c>
      <c r="K88" s="76">
        <f t="shared" si="77"/>
        <v>0</v>
      </c>
      <c r="L88" s="95">
        <f t="shared" si="77"/>
        <v>0</v>
      </c>
      <c r="M88" s="231">
        <f t="shared" si="77"/>
        <v>0</v>
      </c>
      <c r="N88" s="76">
        <f t="shared" si="77"/>
        <v>0</v>
      </c>
      <c r="O88" s="91">
        <f t="shared" si="77"/>
        <v>0</v>
      </c>
      <c r="P88" s="291"/>
      <c r="Q88" s="297"/>
    </row>
    <row r="89" spans="1:17" ht="24" hidden="1" x14ac:dyDescent="0.25">
      <c r="A89" s="30">
        <v>2221</v>
      </c>
      <c r="B89" s="43" t="s">
        <v>305</v>
      </c>
      <c r="C89" s="190">
        <f t="shared" si="24"/>
        <v>0</v>
      </c>
      <c r="D89" s="264">
        <v>0</v>
      </c>
      <c r="E89" s="45"/>
      <c r="F89" s="95">
        <f t="shared" ref="F89:F93" si="78">D89+E89</f>
        <v>0</v>
      </c>
      <c r="G89" s="230"/>
      <c r="H89" s="45"/>
      <c r="I89" s="91">
        <f t="shared" ref="I89:I93" si="79">G89+H89</f>
        <v>0</v>
      </c>
      <c r="J89" s="264"/>
      <c r="K89" s="45"/>
      <c r="L89" s="95">
        <f t="shared" ref="L89:L93" si="80">J89+K89</f>
        <v>0</v>
      </c>
      <c r="M89" s="230"/>
      <c r="N89" s="45"/>
      <c r="O89" s="91">
        <f t="shared" ref="O89:O93" si="81">M89+N89</f>
        <v>0</v>
      </c>
      <c r="P89" s="291"/>
      <c r="Q89" s="297"/>
    </row>
    <row r="90" spans="1:17" hidden="1" x14ac:dyDescent="0.25">
      <c r="A90" s="30">
        <v>2222</v>
      </c>
      <c r="B90" s="43" t="s">
        <v>87</v>
      </c>
      <c r="C90" s="190">
        <f t="shared" si="24"/>
        <v>0</v>
      </c>
      <c r="D90" s="264">
        <v>0</v>
      </c>
      <c r="E90" s="45"/>
      <c r="F90" s="95">
        <f t="shared" si="78"/>
        <v>0</v>
      </c>
      <c r="G90" s="230"/>
      <c r="H90" s="45"/>
      <c r="I90" s="91">
        <f t="shared" si="79"/>
        <v>0</v>
      </c>
      <c r="J90" s="264"/>
      <c r="K90" s="45"/>
      <c r="L90" s="95">
        <f t="shared" si="80"/>
        <v>0</v>
      </c>
      <c r="M90" s="230"/>
      <c r="N90" s="45"/>
      <c r="O90" s="91">
        <f t="shared" si="81"/>
        <v>0</v>
      </c>
      <c r="P90" s="291"/>
      <c r="Q90" s="297"/>
    </row>
    <row r="91" spans="1:17" hidden="1" x14ac:dyDescent="0.25">
      <c r="A91" s="30">
        <v>2223</v>
      </c>
      <c r="B91" s="43" t="s">
        <v>88</v>
      </c>
      <c r="C91" s="190">
        <f t="shared" si="24"/>
        <v>0</v>
      </c>
      <c r="D91" s="264">
        <v>0</v>
      </c>
      <c r="E91" s="45"/>
      <c r="F91" s="95">
        <f t="shared" si="78"/>
        <v>0</v>
      </c>
      <c r="G91" s="230"/>
      <c r="H91" s="45"/>
      <c r="I91" s="91">
        <f t="shared" si="79"/>
        <v>0</v>
      </c>
      <c r="J91" s="264"/>
      <c r="K91" s="45"/>
      <c r="L91" s="95">
        <f t="shared" si="80"/>
        <v>0</v>
      </c>
      <c r="M91" s="230"/>
      <c r="N91" s="45"/>
      <c r="O91" s="91">
        <f t="shared" si="81"/>
        <v>0</v>
      </c>
      <c r="P91" s="291"/>
      <c r="Q91" s="297"/>
    </row>
    <row r="92" spans="1:17" ht="36" hidden="1" x14ac:dyDescent="0.25">
      <c r="A92" s="30">
        <v>2224</v>
      </c>
      <c r="B92" s="43" t="s">
        <v>89</v>
      </c>
      <c r="C92" s="190">
        <f t="shared" si="24"/>
        <v>0</v>
      </c>
      <c r="D92" s="264">
        <v>0</v>
      </c>
      <c r="E92" s="45"/>
      <c r="F92" s="95">
        <f t="shared" si="78"/>
        <v>0</v>
      </c>
      <c r="G92" s="230"/>
      <c r="H92" s="45"/>
      <c r="I92" s="91">
        <f t="shared" si="79"/>
        <v>0</v>
      </c>
      <c r="J92" s="264"/>
      <c r="K92" s="45"/>
      <c r="L92" s="95">
        <f t="shared" si="80"/>
        <v>0</v>
      </c>
      <c r="M92" s="230"/>
      <c r="N92" s="45"/>
      <c r="O92" s="91">
        <f t="shared" si="81"/>
        <v>0</v>
      </c>
      <c r="P92" s="291"/>
      <c r="Q92" s="297"/>
    </row>
    <row r="93" spans="1:17" ht="24" hidden="1" x14ac:dyDescent="0.25">
      <c r="A93" s="30">
        <v>2229</v>
      </c>
      <c r="B93" s="43" t="s">
        <v>90</v>
      </c>
      <c r="C93" s="190">
        <f t="shared" si="24"/>
        <v>0</v>
      </c>
      <c r="D93" s="264">
        <v>0</v>
      </c>
      <c r="E93" s="45"/>
      <c r="F93" s="95">
        <f t="shared" si="78"/>
        <v>0</v>
      </c>
      <c r="G93" s="230"/>
      <c r="H93" s="45"/>
      <c r="I93" s="91">
        <f t="shared" si="79"/>
        <v>0</v>
      </c>
      <c r="J93" s="264"/>
      <c r="K93" s="45"/>
      <c r="L93" s="95">
        <f t="shared" si="80"/>
        <v>0</v>
      </c>
      <c r="M93" s="230"/>
      <c r="N93" s="45"/>
      <c r="O93" s="91">
        <f t="shared" si="81"/>
        <v>0</v>
      </c>
      <c r="P93" s="291"/>
      <c r="Q93" s="297"/>
    </row>
    <row r="94" spans="1:17" ht="36" hidden="1" x14ac:dyDescent="0.25">
      <c r="A94" s="75">
        <v>2230</v>
      </c>
      <c r="B94" s="43" t="s">
        <v>91</v>
      </c>
      <c r="C94" s="190">
        <f t="shared" si="24"/>
        <v>0</v>
      </c>
      <c r="D94" s="132">
        <f>SUM(D95:D101)</f>
        <v>0</v>
      </c>
      <c r="E94" s="76">
        <f t="shared" ref="E94" si="82">SUM(E95:E101)</f>
        <v>0</v>
      </c>
      <c r="F94" s="95">
        <f>SUM(F95:F101)</f>
        <v>0</v>
      </c>
      <c r="G94" s="231">
        <f t="shared" ref="G94:N94" si="83">SUM(G95:G101)</f>
        <v>0</v>
      </c>
      <c r="H94" s="76">
        <f t="shared" si="83"/>
        <v>0</v>
      </c>
      <c r="I94" s="91">
        <f t="shared" si="83"/>
        <v>0</v>
      </c>
      <c r="J94" s="132">
        <f t="shared" si="83"/>
        <v>0</v>
      </c>
      <c r="K94" s="76">
        <f t="shared" si="83"/>
        <v>0</v>
      </c>
      <c r="L94" s="95">
        <f t="shared" si="83"/>
        <v>0</v>
      </c>
      <c r="M94" s="231">
        <f t="shared" si="83"/>
        <v>0</v>
      </c>
      <c r="N94" s="76">
        <f t="shared" si="83"/>
        <v>0</v>
      </c>
      <c r="O94" s="91">
        <f>SUM(O95:O101)</f>
        <v>0</v>
      </c>
      <c r="P94" s="291"/>
      <c r="Q94" s="297"/>
    </row>
    <row r="95" spans="1:17" ht="24" hidden="1" x14ac:dyDescent="0.25">
      <c r="A95" s="30">
        <v>2231</v>
      </c>
      <c r="B95" s="43" t="s">
        <v>92</v>
      </c>
      <c r="C95" s="190">
        <f t="shared" si="24"/>
        <v>0</v>
      </c>
      <c r="D95" s="264">
        <v>0</v>
      </c>
      <c r="E95" s="45"/>
      <c r="F95" s="95">
        <f t="shared" ref="F95:F101" si="84">D95+E95</f>
        <v>0</v>
      </c>
      <c r="G95" s="230"/>
      <c r="H95" s="45"/>
      <c r="I95" s="91">
        <f t="shared" ref="I95:I101" si="85">G95+H95</f>
        <v>0</v>
      </c>
      <c r="J95" s="264"/>
      <c r="K95" s="45"/>
      <c r="L95" s="95">
        <f t="shared" ref="L95:L101" si="86">J95+K95</f>
        <v>0</v>
      </c>
      <c r="M95" s="230"/>
      <c r="N95" s="45"/>
      <c r="O95" s="91">
        <f t="shared" ref="O95:O101" si="87">M95+N95</f>
        <v>0</v>
      </c>
      <c r="P95" s="291"/>
      <c r="Q95" s="297"/>
    </row>
    <row r="96" spans="1:17" ht="24" hidden="1" x14ac:dyDescent="0.25">
      <c r="A96" s="30">
        <v>2232</v>
      </c>
      <c r="B96" s="43" t="s">
        <v>93</v>
      </c>
      <c r="C96" s="190">
        <f t="shared" si="24"/>
        <v>0</v>
      </c>
      <c r="D96" s="264">
        <v>0</v>
      </c>
      <c r="E96" s="45"/>
      <c r="F96" s="95">
        <f t="shared" si="84"/>
        <v>0</v>
      </c>
      <c r="G96" s="230"/>
      <c r="H96" s="45"/>
      <c r="I96" s="91">
        <f t="shared" si="85"/>
        <v>0</v>
      </c>
      <c r="J96" s="264"/>
      <c r="K96" s="45"/>
      <c r="L96" s="95">
        <f t="shared" si="86"/>
        <v>0</v>
      </c>
      <c r="M96" s="230"/>
      <c r="N96" s="45"/>
      <c r="O96" s="91">
        <f t="shared" si="87"/>
        <v>0</v>
      </c>
      <c r="P96" s="291"/>
      <c r="Q96" s="297"/>
    </row>
    <row r="97" spans="1:17" hidden="1" x14ac:dyDescent="0.25">
      <c r="A97" s="27">
        <v>2233</v>
      </c>
      <c r="B97" s="40" t="s">
        <v>94</v>
      </c>
      <c r="C97" s="189">
        <f t="shared" si="24"/>
        <v>0</v>
      </c>
      <c r="D97" s="263">
        <v>0</v>
      </c>
      <c r="E97" s="42"/>
      <c r="F97" s="176">
        <f t="shared" si="84"/>
        <v>0</v>
      </c>
      <c r="G97" s="220"/>
      <c r="H97" s="42"/>
      <c r="I97" s="90">
        <f t="shared" si="85"/>
        <v>0</v>
      </c>
      <c r="J97" s="263"/>
      <c r="K97" s="42"/>
      <c r="L97" s="176">
        <f t="shared" si="86"/>
        <v>0</v>
      </c>
      <c r="M97" s="220"/>
      <c r="N97" s="42"/>
      <c r="O97" s="90">
        <f t="shared" si="87"/>
        <v>0</v>
      </c>
      <c r="P97" s="290"/>
      <c r="Q97" s="297"/>
    </row>
    <row r="98" spans="1:17" ht="24" hidden="1" x14ac:dyDescent="0.25">
      <c r="A98" s="30">
        <v>2234</v>
      </c>
      <c r="B98" s="43" t="s">
        <v>95</v>
      </c>
      <c r="C98" s="190">
        <f t="shared" si="24"/>
        <v>0</v>
      </c>
      <c r="D98" s="264">
        <v>0</v>
      </c>
      <c r="E98" s="45"/>
      <c r="F98" s="95">
        <f t="shared" si="84"/>
        <v>0</v>
      </c>
      <c r="G98" s="230"/>
      <c r="H98" s="45"/>
      <c r="I98" s="91">
        <f t="shared" si="85"/>
        <v>0</v>
      </c>
      <c r="J98" s="264"/>
      <c r="K98" s="45"/>
      <c r="L98" s="95">
        <f t="shared" si="86"/>
        <v>0</v>
      </c>
      <c r="M98" s="230"/>
      <c r="N98" s="45"/>
      <c r="O98" s="91">
        <f t="shared" si="87"/>
        <v>0</v>
      </c>
      <c r="P98" s="291"/>
      <c r="Q98" s="297"/>
    </row>
    <row r="99" spans="1:17" ht="24" hidden="1" x14ac:dyDescent="0.25">
      <c r="A99" s="30">
        <v>2235</v>
      </c>
      <c r="B99" s="43" t="s">
        <v>96</v>
      </c>
      <c r="C99" s="190">
        <f t="shared" si="24"/>
        <v>0</v>
      </c>
      <c r="D99" s="264">
        <v>0</v>
      </c>
      <c r="E99" s="45"/>
      <c r="F99" s="95">
        <f t="shared" si="84"/>
        <v>0</v>
      </c>
      <c r="G99" s="230"/>
      <c r="H99" s="45"/>
      <c r="I99" s="91">
        <f t="shared" si="85"/>
        <v>0</v>
      </c>
      <c r="J99" s="264"/>
      <c r="K99" s="45"/>
      <c r="L99" s="95">
        <f t="shared" si="86"/>
        <v>0</v>
      </c>
      <c r="M99" s="230"/>
      <c r="N99" s="45"/>
      <c r="O99" s="91">
        <f t="shared" si="87"/>
        <v>0</v>
      </c>
      <c r="P99" s="291"/>
      <c r="Q99" s="297"/>
    </row>
    <row r="100" spans="1:17" hidden="1" x14ac:dyDescent="0.25">
      <c r="A100" s="30">
        <v>2236</v>
      </c>
      <c r="B100" s="43" t="s">
        <v>97</v>
      </c>
      <c r="C100" s="190">
        <f t="shared" si="24"/>
        <v>0</v>
      </c>
      <c r="D100" s="264">
        <v>0</v>
      </c>
      <c r="E100" s="45"/>
      <c r="F100" s="95">
        <f t="shared" si="84"/>
        <v>0</v>
      </c>
      <c r="G100" s="230"/>
      <c r="H100" s="45"/>
      <c r="I100" s="91">
        <f t="shared" si="85"/>
        <v>0</v>
      </c>
      <c r="J100" s="264"/>
      <c r="K100" s="45"/>
      <c r="L100" s="95">
        <f t="shared" si="86"/>
        <v>0</v>
      </c>
      <c r="M100" s="230"/>
      <c r="N100" s="45"/>
      <c r="O100" s="91">
        <f t="shared" si="87"/>
        <v>0</v>
      </c>
      <c r="P100" s="291"/>
      <c r="Q100" s="297"/>
    </row>
    <row r="101" spans="1:17" hidden="1" x14ac:dyDescent="0.25">
      <c r="A101" s="30">
        <v>2239</v>
      </c>
      <c r="B101" s="43" t="s">
        <v>98</v>
      </c>
      <c r="C101" s="190">
        <f t="shared" si="24"/>
        <v>0</v>
      </c>
      <c r="D101" s="264">
        <v>0</v>
      </c>
      <c r="E101" s="45"/>
      <c r="F101" s="95">
        <f t="shared" si="84"/>
        <v>0</v>
      </c>
      <c r="G101" s="230"/>
      <c r="H101" s="45"/>
      <c r="I101" s="91">
        <f t="shared" si="85"/>
        <v>0</v>
      </c>
      <c r="J101" s="264"/>
      <c r="K101" s="45"/>
      <c r="L101" s="95">
        <f t="shared" si="86"/>
        <v>0</v>
      </c>
      <c r="M101" s="230"/>
      <c r="N101" s="45"/>
      <c r="O101" s="91">
        <f t="shared" si="87"/>
        <v>0</v>
      </c>
      <c r="P101" s="291"/>
      <c r="Q101" s="297"/>
    </row>
    <row r="102" spans="1:17" ht="24" x14ac:dyDescent="0.25">
      <c r="A102" s="75">
        <v>2240</v>
      </c>
      <c r="B102" s="43" t="s">
        <v>99</v>
      </c>
      <c r="C102" s="190">
        <f t="shared" si="24"/>
        <v>43670</v>
      </c>
      <c r="D102" s="132">
        <f>SUM(D103:D110)</f>
        <v>43670</v>
      </c>
      <c r="E102" s="91">
        <f t="shared" ref="E102" si="88">SUM(E103:E110)</f>
        <v>0</v>
      </c>
      <c r="F102" s="899">
        <f>SUM(F103:F110)</f>
        <v>43670</v>
      </c>
      <c r="G102" s="231">
        <f t="shared" ref="G102:N102" si="89">SUM(G103:G110)</f>
        <v>0</v>
      </c>
      <c r="H102" s="91">
        <f t="shared" si="89"/>
        <v>0</v>
      </c>
      <c r="I102" s="899">
        <f t="shared" si="89"/>
        <v>0</v>
      </c>
      <c r="J102" s="132">
        <f t="shared" si="89"/>
        <v>0</v>
      </c>
      <c r="K102" s="76">
        <f t="shared" si="89"/>
        <v>0</v>
      </c>
      <c r="L102" s="95">
        <f t="shared" si="89"/>
        <v>0</v>
      </c>
      <c r="M102" s="231">
        <f t="shared" si="89"/>
        <v>0</v>
      </c>
      <c r="N102" s="76">
        <f t="shared" si="89"/>
        <v>0</v>
      </c>
      <c r="O102" s="91">
        <f>SUM(O103:O110)</f>
        <v>0</v>
      </c>
      <c r="P102" s="291"/>
      <c r="Q102" s="297"/>
    </row>
    <row r="103" spans="1:17" hidden="1" x14ac:dyDescent="0.25">
      <c r="A103" s="30">
        <v>2241</v>
      </c>
      <c r="B103" s="43" t="s">
        <v>100</v>
      </c>
      <c r="C103" s="190">
        <f t="shared" si="24"/>
        <v>0</v>
      </c>
      <c r="D103" s="264">
        <v>0</v>
      </c>
      <c r="E103" s="45"/>
      <c r="F103" s="95">
        <f t="shared" ref="F103:F110" si="90">D103+E103</f>
        <v>0</v>
      </c>
      <c r="G103" s="230"/>
      <c r="H103" s="45"/>
      <c r="I103" s="91">
        <f t="shared" ref="I103:I110" si="91">G103+H103</f>
        <v>0</v>
      </c>
      <c r="J103" s="264"/>
      <c r="K103" s="45"/>
      <c r="L103" s="95">
        <f t="shared" ref="L103:L110" si="92">J103+K103</f>
        <v>0</v>
      </c>
      <c r="M103" s="230"/>
      <c r="N103" s="45"/>
      <c r="O103" s="91">
        <f t="shared" ref="O103:O110" si="93">M103+N103</f>
        <v>0</v>
      </c>
      <c r="P103" s="291"/>
      <c r="Q103" s="297"/>
    </row>
    <row r="104" spans="1:17" hidden="1" x14ac:dyDescent="0.25">
      <c r="A104" s="30">
        <v>2242</v>
      </c>
      <c r="B104" s="43" t="s">
        <v>101</v>
      </c>
      <c r="C104" s="190">
        <f t="shared" si="24"/>
        <v>0</v>
      </c>
      <c r="D104" s="264">
        <v>0</v>
      </c>
      <c r="E104" s="45"/>
      <c r="F104" s="95">
        <f t="shared" si="90"/>
        <v>0</v>
      </c>
      <c r="G104" s="230"/>
      <c r="H104" s="45"/>
      <c r="I104" s="91">
        <f t="shared" si="91"/>
        <v>0</v>
      </c>
      <c r="J104" s="264"/>
      <c r="K104" s="45"/>
      <c r="L104" s="95">
        <f t="shared" si="92"/>
        <v>0</v>
      </c>
      <c r="M104" s="230"/>
      <c r="N104" s="45"/>
      <c r="O104" s="91">
        <f t="shared" si="93"/>
        <v>0</v>
      </c>
      <c r="P104" s="291"/>
      <c r="Q104" s="297"/>
    </row>
    <row r="105" spans="1:17" ht="24" x14ac:dyDescent="0.25">
      <c r="A105" s="30">
        <v>2243</v>
      </c>
      <c r="B105" s="43" t="s">
        <v>102</v>
      </c>
      <c r="C105" s="190">
        <f t="shared" si="24"/>
        <v>14670</v>
      </c>
      <c r="D105" s="264">
        <v>14670</v>
      </c>
      <c r="E105" s="705"/>
      <c r="F105" s="899">
        <f t="shared" si="90"/>
        <v>14670</v>
      </c>
      <c r="G105" s="230"/>
      <c r="H105" s="705"/>
      <c r="I105" s="899">
        <f t="shared" si="91"/>
        <v>0</v>
      </c>
      <c r="J105" s="264"/>
      <c r="K105" s="45"/>
      <c r="L105" s="95">
        <f t="shared" si="92"/>
        <v>0</v>
      </c>
      <c r="M105" s="230"/>
      <c r="N105" s="45"/>
      <c r="O105" s="91">
        <f t="shared" si="93"/>
        <v>0</v>
      </c>
      <c r="P105" s="291"/>
      <c r="Q105" s="297"/>
    </row>
    <row r="106" spans="1:17" x14ac:dyDescent="0.25">
      <c r="A106" s="30">
        <v>2244</v>
      </c>
      <c r="B106" s="43" t="s">
        <v>103</v>
      </c>
      <c r="C106" s="190">
        <f t="shared" si="24"/>
        <v>29000</v>
      </c>
      <c r="D106" s="264">
        <v>29000</v>
      </c>
      <c r="E106" s="705"/>
      <c r="F106" s="899">
        <f t="shared" si="90"/>
        <v>29000</v>
      </c>
      <c r="G106" s="230"/>
      <c r="H106" s="705"/>
      <c r="I106" s="899">
        <f t="shared" si="91"/>
        <v>0</v>
      </c>
      <c r="J106" s="264"/>
      <c r="K106" s="45"/>
      <c r="L106" s="95">
        <f t="shared" si="92"/>
        <v>0</v>
      </c>
      <c r="M106" s="230"/>
      <c r="N106" s="45"/>
      <c r="O106" s="91">
        <f t="shared" si="93"/>
        <v>0</v>
      </c>
      <c r="P106" s="291"/>
      <c r="Q106" s="297"/>
    </row>
    <row r="107" spans="1:17" hidden="1" x14ac:dyDescent="0.25">
      <c r="A107" s="30">
        <v>2246</v>
      </c>
      <c r="B107" s="43" t="s">
        <v>104</v>
      </c>
      <c r="C107" s="190">
        <f t="shared" si="24"/>
        <v>0</v>
      </c>
      <c r="D107" s="264">
        <v>0</v>
      </c>
      <c r="E107" s="45"/>
      <c r="F107" s="95">
        <f t="shared" si="90"/>
        <v>0</v>
      </c>
      <c r="G107" s="230"/>
      <c r="H107" s="45"/>
      <c r="I107" s="91">
        <f t="shared" si="91"/>
        <v>0</v>
      </c>
      <c r="J107" s="264"/>
      <c r="K107" s="45"/>
      <c r="L107" s="95">
        <f t="shared" si="92"/>
        <v>0</v>
      </c>
      <c r="M107" s="230"/>
      <c r="N107" s="45"/>
      <c r="O107" s="91">
        <f t="shared" si="93"/>
        <v>0</v>
      </c>
      <c r="P107" s="291"/>
      <c r="Q107" s="297"/>
    </row>
    <row r="108" spans="1:17" hidden="1" x14ac:dyDescent="0.25">
      <c r="A108" s="30">
        <v>2247</v>
      </c>
      <c r="B108" s="43" t="s">
        <v>105</v>
      </c>
      <c r="C108" s="190">
        <f t="shared" si="24"/>
        <v>0</v>
      </c>
      <c r="D108" s="264">
        <v>0</v>
      </c>
      <c r="E108" s="45"/>
      <c r="F108" s="95">
        <f t="shared" si="90"/>
        <v>0</v>
      </c>
      <c r="G108" s="230"/>
      <c r="H108" s="45"/>
      <c r="I108" s="91">
        <f t="shared" si="91"/>
        <v>0</v>
      </c>
      <c r="J108" s="264"/>
      <c r="K108" s="45"/>
      <c r="L108" s="95">
        <f t="shared" si="92"/>
        <v>0</v>
      </c>
      <c r="M108" s="230"/>
      <c r="N108" s="45"/>
      <c r="O108" s="91">
        <f t="shared" si="93"/>
        <v>0</v>
      </c>
      <c r="P108" s="291"/>
      <c r="Q108" s="297"/>
    </row>
    <row r="109" spans="1:17" ht="24" hidden="1" x14ac:dyDescent="0.25">
      <c r="A109" s="30">
        <v>2248</v>
      </c>
      <c r="B109" s="43" t="s">
        <v>106</v>
      </c>
      <c r="C109" s="190">
        <f t="shared" si="24"/>
        <v>0</v>
      </c>
      <c r="D109" s="264">
        <v>0</v>
      </c>
      <c r="E109" s="45"/>
      <c r="F109" s="95">
        <f t="shared" si="90"/>
        <v>0</v>
      </c>
      <c r="G109" s="230"/>
      <c r="H109" s="45"/>
      <c r="I109" s="91">
        <f t="shared" si="91"/>
        <v>0</v>
      </c>
      <c r="J109" s="264"/>
      <c r="K109" s="45"/>
      <c r="L109" s="95">
        <f t="shared" si="92"/>
        <v>0</v>
      </c>
      <c r="M109" s="230"/>
      <c r="N109" s="45"/>
      <c r="O109" s="91">
        <f t="shared" si="93"/>
        <v>0</v>
      </c>
      <c r="P109" s="291"/>
      <c r="Q109" s="297"/>
    </row>
    <row r="110" spans="1:17" ht="24" hidden="1" x14ac:dyDescent="0.25">
      <c r="A110" s="30">
        <v>2249</v>
      </c>
      <c r="B110" s="43" t="s">
        <v>107</v>
      </c>
      <c r="C110" s="190">
        <f t="shared" si="24"/>
        <v>0</v>
      </c>
      <c r="D110" s="264">
        <v>0</v>
      </c>
      <c r="E110" s="45"/>
      <c r="F110" s="95">
        <f t="shared" si="90"/>
        <v>0</v>
      </c>
      <c r="G110" s="230"/>
      <c r="H110" s="45"/>
      <c r="I110" s="91">
        <f t="shared" si="91"/>
        <v>0</v>
      </c>
      <c r="J110" s="264"/>
      <c r="K110" s="45"/>
      <c r="L110" s="95">
        <f t="shared" si="92"/>
        <v>0</v>
      </c>
      <c r="M110" s="230"/>
      <c r="N110" s="45"/>
      <c r="O110" s="91">
        <f t="shared" si="93"/>
        <v>0</v>
      </c>
      <c r="P110" s="291"/>
      <c r="Q110" s="297"/>
    </row>
    <row r="111" spans="1:17" hidden="1" x14ac:dyDescent="0.25">
      <c r="A111" s="75">
        <v>2250</v>
      </c>
      <c r="B111" s="43" t="s">
        <v>108</v>
      </c>
      <c r="C111" s="190">
        <f t="shared" si="24"/>
        <v>0</v>
      </c>
      <c r="D111" s="132">
        <f>SUM(D112:D114)</f>
        <v>0</v>
      </c>
      <c r="E111" s="76">
        <f t="shared" ref="E111" si="94">SUM(E112:E114)</f>
        <v>0</v>
      </c>
      <c r="F111" s="95">
        <f>SUM(F112:F114)</f>
        <v>0</v>
      </c>
      <c r="G111" s="231">
        <f t="shared" ref="G111:N111" si="95">SUM(G112:G114)</f>
        <v>0</v>
      </c>
      <c r="H111" s="76">
        <f t="shared" si="95"/>
        <v>0</v>
      </c>
      <c r="I111" s="91">
        <f t="shared" si="95"/>
        <v>0</v>
      </c>
      <c r="J111" s="132">
        <f t="shared" si="95"/>
        <v>0</v>
      </c>
      <c r="K111" s="76">
        <f t="shared" si="95"/>
        <v>0</v>
      </c>
      <c r="L111" s="95">
        <f t="shared" si="95"/>
        <v>0</v>
      </c>
      <c r="M111" s="231">
        <f t="shared" si="95"/>
        <v>0</v>
      </c>
      <c r="N111" s="76">
        <f t="shared" si="95"/>
        <v>0</v>
      </c>
      <c r="O111" s="91">
        <f>SUM(O112:O114)</f>
        <v>0</v>
      </c>
      <c r="P111" s="291"/>
      <c r="Q111" s="297"/>
    </row>
    <row r="112" spans="1:17" hidden="1" x14ac:dyDescent="0.25">
      <c r="A112" s="30">
        <v>2251</v>
      </c>
      <c r="B112" s="43" t="s">
        <v>109</v>
      </c>
      <c r="C112" s="190">
        <f t="shared" si="24"/>
        <v>0</v>
      </c>
      <c r="D112" s="264">
        <v>0</v>
      </c>
      <c r="E112" s="45"/>
      <c r="F112" s="95">
        <f t="shared" ref="F112:F114" si="96">D112+E112</f>
        <v>0</v>
      </c>
      <c r="G112" s="230"/>
      <c r="H112" s="45"/>
      <c r="I112" s="91">
        <f t="shared" ref="I112:I114" si="97">G112+H112</f>
        <v>0</v>
      </c>
      <c r="J112" s="264"/>
      <c r="K112" s="45"/>
      <c r="L112" s="95">
        <f t="shared" ref="L112:L114" si="98">J112+K112</f>
        <v>0</v>
      </c>
      <c r="M112" s="230"/>
      <c r="N112" s="45"/>
      <c r="O112" s="91">
        <f t="shared" ref="O112:O114" si="99">M112+N112</f>
        <v>0</v>
      </c>
      <c r="P112" s="291"/>
      <c r="Q112" s="297"/>
    </row>
    <row r="113" spans="1:17" ht="24" hidden="1" x14ac:dyDescent="0.25">
      <c r="A113" s="30">
        <v>2252</v>
      </c>
      <c r="B113" s="43" t="s">
        <v>110</v>
      </c>
      <c r="C113" s="190">
        <f t="shared" ref="C113:C176" si="100">SUM(F113,I113,L113,O113)</f>
        <v>0</v>
      </c>
      <c r="D113" s="264">
        <v>0</v>
      </c>
      <c r="E113" s="45"/>
      <c r="F113" s="95">
        <f t="shared" si="96"/>
        <v>0</v>
      </c>
      <c r="G113" s="230"/>
      <c r="H113" s="45"/>
      <c r="I113" s="91">
        <f t="shared" si="97"/>
        <v>0</v>
      </c>
      <c r="J113" s="264"/>
      <c r="K113" s="45"/>
      <c r="L113" s="95">
        <f t="shared" si="98"/>
        <v>0</v>
      </c>
      <c r="M113" s="230"/>
      <c r="N113" s="45"/>
      <c r="O113" s="91">
        <f t="shared" si="99"/>
        <v>0</v>
      </c>
      <c r="P113" s="291"/>
      <c r="Q113" s="297"/>
    </row>
    <row r="114" spans="1:17" hidden="1" x14ac:dyDescent="0.25">
      <c r="A114" s="30">
        <v>2259</v>
      </c>
      <c r="B114" s="43" t="s">
        <v>111</v>
      </c>
      <c r="C114" s="190">
        <f t="shared" si="100"/>
        <v>0</v>
      </c>
      <c r="D114" s="264">
        <v>0</v>
      </c>
      <c r="E114" s="45"/>
      <c r="F114" s="95">
        <f t="shared" si="96"/>
        <v>0</v>
      </c>
      <c r="G114" s="230"/>
      <c r="H114" s="45"/>
      <c r="I114" s="91">
        <f t="shared" si="97"/>
        <v>0</v>
      </c>
      <c r="J114" s="264"/>
      <c r="K114" s="45"/>
      <c r="L114" s="95">
        <f t="shared" si="98"/>
        <v>0</v>
      </c>
      <c r="M114" s="230"/>
      <c r="N114" s="45"/>
      <c r="O114" s="91">
        <f t="shared" si="99"/>
        <v>0</v>
      </c>
      <c r="P114" s="291"/>
      <c r="Q114" s="297"/>
    </row>
    <row r="115" spans="1:17" hidden="1" x14ac:dyDescent="0.25">
      <c r="A115" s="75">
        <v>2260</v>
      </c>
      <c r="B115" s="43" t="s">
        <v>112</v>
      </c>
      <c r="C115" s="190">
        <f t="shared" si="100"/>
        <v>0</v>
      </c>
      <c r="D115" s="132">
        <f>SUM(D116:D120)</f>
        <v>0</v>
      </c>
      <c r="E115" s="76">
        <f t="shared" ref="E115" si="101">SUM(E116:E120)</f>
        <v>0</v>
      </c>
      <c r="F115" s="95">
        <f>SUM(F116:F120)</f>
        <v>0</v>
      </c>
      <c r="G115" s="231">
        <f t="shared" ref="G115:N115" si="102">SUM(G116:G120)</f>
        <v>0</v>
      </c>
      <c r="H115" s="76">
        <f t="shared" si="102"/>
        <v>0</v>
      </c>
      <c r="I115" s="91">
        <f t="shared" si="102"/>
        <v>0</v>
      </c>
      <c r="J115" s="132">
        <f t="shared" si="102"/>
        <v>0</v>
      </c>
      <c r="K115" s="76">
        <f t="shared" si="102"/>
        <v>0</v>
      </c>
      <c r="L115" s="95">
        <f t="shared" si="102"/>
        <v>0</v>
      </c>
      <c r="M115" s="231">
        <f t="shared" si="102"/>
        <v>0</v>
      </c>
      <c r="N115" s="76">
        <f t="shared" si="102"/>
        <v>0</v>
      </c>
      <c r="O115" s="91">
        <f>SUM(O116:O120)</f>
        <v>0</v>
      </c>
      <c r="P115" s="291"/>
      <c r="Q115" s="297"/>
    </row>
    <row r="116" spans="1:17" hidden="1" x14ac:dyDescent="0.25">
      <c r="A116" s="30">
        <v>2261</v>
      </c>
      <c r="B116" s="43" t="s">
        <v>113</v>
      </c>
      <c r="C116" s="190">
        <f t="shared" si="100"/>
        <v>0</v>
      </c>
      <c r="D116" s="264">
        <v>0</v>
      </c>
      <c r="E116" s="45"/>
      <c r="F116" s="95">
        <f t="shared" ref="F116:F120" si="103">D116+E116</f>
        <v>0</v>
      </c>
      <c r="G116" s="230"/>
      <c r="H116" s="45"/>
      <c r="I116" s="91">
        <f t="shared" ref="I116:I120" si="104">G116+H116</f>
        <v>0</v>
      </c>
      <c r="J116" s="264"/>
      <c r="K116" s="45"/>
      <c r="L116" s="95">
        <f t="shared" ref="L116:L120" si="105">J116+K116</f>
        <v>0</v>
      </c>
      <c r="M116" s="230"/>
      <c r="N116" s="45"/>
      <c r="O116" s="91">
        <f t="shared" ref="O116:O120" si="106">M116+N116</f>
        <v>0</v>
      </c>
      <c r="P116" s="291"/>
      <c r="Q116" s="297"/>
    </row>
    <row r="117" spans="1:17" hidden="1" x14ac:dyDescent="0.25">
      <c r="A117" s="30">
        <v>2262</v>
      </c>
      <c r="B117" s="43" t="s">
        <v>114</v>
      </c>
      <c r="C117" s="190">
        <f t="shared" si="100"/>
        <v>0</v>
      </c>
      <c r="D117" s="264">
        <v>0</v>
      </c>
      <c r="E117" s="45"/>
      <c r="F117" s="95">
        <f t="shared" si="103"/>
        <v>0</v>
      </c>
      <c r="G117" s="230"/>
      <c r="H117" s="45"/>
      <c r="I117" s="91">
        <f t="shared" si="104"/>
        <v>0</v>
      </c>
      <c r="J117" s="264"/>
      <c r="K117" s="45"/>
      <c r="L117" s="95">
        <f t="shared" si="105"/>
        <v>0</v>
      </c>
      <c r="M117" s="230"/>
      <c r="N117" s="45"/>
      <c r="O117" s="91">
        <f t="shared" si="106"/>
        <v>0</v>
      </c>
      <c r="P117" s="291"/>
      <c r="Q117" s="297"/>
    </row>
    <row r="118" spans="1:17" hidden="1" x14ac:dyDescent="0.25">
      <c r="A118" s="30">
        <v>2263</v>
      </c>
      <c r="B118" s="43" t="s">
        <v>115</v>
      </c>
      <c r="C118" s="190">
        <f t="shared" si="100"/>
        <v>0</v>
      </c>
      <c r="D118" s="264">
        <v>0</v>
      </c>
      <c r="E118" s="45"/>
      <c r="F118" s="95">
        <f t="shared" si="103"/>
        <v>0</v>
      </c>
      <c r="G118" s="230"/>
      <c r="H118" s="45"/>
      <c r="I118" s="91">
        <f t="shared" si="104"/>
        <v>0</v>
      </c>
      <c r="J118" s="264"/>
      <c r="K118" s="45"/>
      <c r="L118" s="95">
        <f t="shared" si="105"/>
        <v>0</v>
      </c>
      <c r="M118" s="230"/>
      <c r="N118" s="45"/>
      <c r="O118" s="91">
        <f t="shared" si="106"/>
        <v>0</v>
      </c>
      <c r="P118" s="291"/>
      <c r="Q118" s="297"/>
    </row>
    <row r="119" spans="1:17" hidden="1" x14ac:dyDescent="0.25">
      <c r="A119" s="30">
        <v>2264</v>
      </c>
      <c r="B119" s="43" t="s">
        <v>116</v>
      </c>
      <c r="C119" s="190">
        <f t="shared" si="100"/>
        <v>0</v>
      </c>
      <c r="D119" s="264">
        <v>0</v>
      </c>
      <c r="E119" s="45"/>
      <c r="F119" s="95">
        <f t="shared" si="103"/>
        <v>0</v>
      </c>
      <c r="G119" s="230"/>
      <c r="H119" s="45"/>
      <c r="I119" s="91">
        <f t="shared" si="104"/>
        <v>0</v>
      </c>
      <c r="J119" s="264"/>
      <c r="K119" s="45"/>
      <c r="L119" s="95">
        <f t="shared" si="105"/>
        <v>0</v>
      </c>
      <c r="M119" s="230"/>
      <c r="N119" s="45"/>
      <c r="O119" s="91">
        <f t="shared" si="106"/>
        <v>0</v>
      </c>
      <c r="P119" s="291"/>
      <c r="Q119" s="297"/>
    </row>
    <row r="120" spans="1:17" hidden="1" x14ac:dyDescent="0.25">
      <c r="A120" s="30">
        <v>2269</v>
      </c>
      <c r="B120" s="43" t="s">
        <v>117</v>
      </c>
      <c r="C120" s="190">
        <f t="shared" si="100"/>
        <v>0</v>
      </c>
      <c r="D120" s="264">
        <v>0</v>
      </c>
      <c r="E120" s="45"/>
      <c r="F120" s="95">
        <f t="shared" si="103"/>
        <v>0</v>
      </c>
      <c r="G120" s="230"/>
      <c r="H120" s="45"/>
      <c r="I120" s="91">
        <f t="shared" si="104"/>
        <v>0</v>
      </c>
      <c r="J120" s="264"/>
      <c r="K120" s="45"/>
      <c r="L120" s="95">
        <f t="shared" si="105"/>
        <v>0</v>
      </c>
      <c r="M120" s="230"/>
      <c r="N120" s="45"/>
      <c r="O120" s="91">
        <f t="shared" si="106"/>
        <v>0</v>
      </c>
      <c r="P120" s="291"/>
      <c r="Q120" s="297"/>
    </row>
    <row r="121" spans="1:17" hidden="1" x14ac:dyDescent="0.25">
      <c r="A121" s="75">
        <v>2270</v>
      </c>
      <c r="B121" s="43" t="s">
        <v>118</v>
      </c>
      <c r="C121" s="190">
        <f t="shared" si="100"/>
        <v>0</v>
      </c>
      <c r="D121" s="132">
        <f>SUM(D122:D126)</f>
        <v>0</v>
      </c>
      <c r="E121" s="76">
        <f t="shared" ref="E121" si="107">SUM(E122:E126)</f>
        <v>0</v>
      </c>
      <c r="F121" s="95">
        <f>SUM(F122:F126)</f>
        <v>0</v>
      </c>
      <c r="G121" s="231">
        <f t="shared" ref="G121:N121" si="108">SUM(G122:G126)</f>
        <v>0</v>
      </c>
      <c r="H121" s="76">
        <f t="shared" si="108"/>
        <v>0</v>
      </c>
      <c r="I121" s="91">
        <f t="shared" si="108"/>
        <v>0</v>
      </c>
      <c r="J121" s="132">
        <f t="shared" si="108"/>
        <v>0</v>
      </c>
      <c r="K121" s="76">
        <f t="shared" si="108"/>
        <v>0</v>
      </c>
      <c r="L121" s="95">
        <f t="shared" si="108"/>
        <v>0</v>
      </c>
      <c r="M121" s="231">
        <f t="shared" si="108"/>
        <v>0</v>
      </c>
      <c r="N121" s="76">
        <f t="shared" si="108"/>
        <v>0</v>
      </c>
      <c r="O121" s="91">
        <f>SUM(O122:O126)</f>
        <v>0</v>
      </c>
      <c r="P121" s="291"/>
      <c r="Q121" s="297"/>
    </row>
    <row r="122" spans="1:17" hidden="1" x14ac:dyDescent="0.25">
      <c r="A122" s="30">
        <v>2272</v>
      </c>
      <c r="B122" s="94" t="s">
        <v>119</v>
      </c>
      <c r="C122" s="190">
        <f t="shared" si="100"/>
        <v>0</v>
      </c>
      <c r="D122" s="264">
        <v>0</v>
      </c>
      <c r="E122" s="45"/>
      <c r="F122" s="95">
        <f t="shared" ref="F122:F126" si="109">D122+E122</f>
        <v>0</v>
      </c>
      <c r="G122" s="230"/>
      <c r="H122" s="45"/>
      <c r="I122" s="91">
        <f t="shared" ref="I122:I126" si="110">G122+H122</f>
        <v>0</v>
      </c>
      <c r="J122" s="264"/>
      <c r="K122" s="45"/>
      <c r="L122" s="95">
        <f t="shared" ref="L122:L126" si="111">J122+K122</f>
        <v>0</v>
      </c>
      <c r="M122" s="230"/>
      <c r="N122" s="45"/>
      <c r="O122" s="91">
        <f t="shared" ref="O122:O126" si="112">M122+N122</f>
        <v>0</v>
      </c>
      <c r="P122" s="291"/>
      <c r="Q122" s="297"/>
    </row>
    <row r="123" spans="1:17" ht="24" hidden="1" x14ac:dyDescent="0.25">
      <c r="A123" s="30">
        <v>2274</v>
      </c>
      <c r="B123" s="120" t="s">
        <v>306</v>
      </c>
      <c r="C123" s="190">
        <f t="shared" si="100"/>
        <v>0</v>
      </c>
      <c r="D123" s="264">
        <v>0</v>
      </c>
      <c r="E123" s="45"/>
      <c r="F123" s="95">
        <f t="shared" si="109"/>
        <v>0</v>
      </c>
      <c r="G123" s="230"/>
      <c r="H123" s="45"/>
      <c r="I123" s="91">
        <f t="shared" si="110"/>
        <v>0</v>
      </c>
      <c r="J123" s="264"/>
      <c r="K123" s="45"/>
      <c r="L123" s="95">
        <f t="shared" si="111"/>
        <v>0</v>
      </c>
      <c r="M123" s="230"/>
      <c r="N123" s="45"/>
      <c r="O123" s="91">
        <f t="shared" si="112"/>
        <v>0</v>
      </c>
      <c r="P123" s="291"/>
      <c r="Q123" s="297"/>
    </row>
    <row r="124" spans="1:17" ht="24" hidden="1" x14ac:dyDescent="0.25">
      <c r="A124" s="30">
        <v>2275</v>
      </c>
      <c r="B124" s="43" t="s">
        <v>120</v>
      </c>
      <c r="C124" s="190">
        <f t="shared" si="100"/>
        <v>0</v>
      </c>
      <c r="D124" s="264">
        <v>0</v>
      </c>
      <c r="E124" s="45"/>
      <c r="F124" s="95">
        <f t="shared" si="109"/>
        <v>0</v>
      </c>
      <c r="G124" s="230"/>
      <c r="H124" s="45"/>
      <c r="I124" s="91">
        <f t="shared" si="110"/>
        <v>0</v>
      </c>
      <c r="J124" s="264"/>
      <c r="K124" s="45"/>
      <c r="L124" s="95">
        <f t="shared" si="111"/>
        <v>0</v>
      </c>
      <c r="M124" s="230"/>
      <c r="N124" s="45"/>
      <c r="O124" s="91">
        <f t="shared" si="112"/>
        <v>0</v>
      </c>
      <c r="P124" s="291"/>
      <c r="Q124" s="297"/>
    </row>
    <row r="125" spans="1:17" ht="24" hidden="1" x14ac:dyDescent="0.25">
      <c r="A125" s="30">
        <v>2276</v>
      </c>
      <c r="B125" s="43" t="s">
        <v>121</v>
      </c>
      <c r="C125" s="190">
        <f t="shared" si="100"/>
        <v>0</v>
      </c>
      <c r="D125" s="264">
        <v>0</v>
      </c>
      <c r="E125" s="45"/>
      <c r="F125" s="95">
        <f t="shared" si="109"/>
        <v>0</v>
      </c>
      <c r="G125" s="230"/>
      <c r="H125" s="45"/>
      <c r="I125" s="91">
        <f t="shared" si="110"/>
        <v>0</v>
      </c>
      <c r="J125" s="264"/>
      <c r="K125" s="45"/>
      <c r="L125" s="95">
        <f t="shared" si="111"/>
        <v>0</v>
      </c>
      <c r="M125" s="230"/>
      <c r="N125" s="45"/>
      <c r="O125" s="91">
        <f t="shared" si="112"/>
        <v>0</v>
      </c>
      <c r="P125" s="291"/>
      <c r="Q125" s="297"/>
    </row>
    <row r="126" spans="1:17" ht="24" hidden="1" x14ac:dyDescent="0.25">
      <c r="A126" s="30">
        <v>2279</v>
      </c>
      <c r="B126" s="43" t="s">
        <v>122</v>
      </c>
      <c r="C126" s="190">
        <f t="shared" si="100"/>
        <v>0</v>
      </c>
      <c r="D126" s="264">
        <v>0</v>
      </c>
      <c r="E126" s="45"/>
      <c r="F126" s="95">
        <f t="shared" si="109"/>
        <v>0</v>
      </c>
      <c r="G126" s="230"/>
      <c r="H126" s="45"/>
      <c r="I126" s="91">
        <f t="shared" si="110"/>
        <v>0</v>
      </c>
      <c r="J126" s="264"/>
      <c r="K126" s="45"/>
      <c r="L126" s="95">
        <f t="shared" si="111"/>
        <v>0</v>
      </c>
      <c r="M126" s="230"/>
      <c r="N126" s="45"/>
      <c r="O126" s="91">
        <f t="shared" si="112"/>
        <v>0</v>
      </c>
      <c r="P126" s="291"/>
      <c r="Q126" s="297"/>
    </row>
    <row r="127" spans="1:17" ht="24" hidden="1" x14ac:dyDescent="0.25">
      <c r="A127" s="782">
        <v>2280</v>
      </c>
      <c r="B127" s="40" t="s">
        <v>123</v>
      </c>
      <c r="C127" s="189">
        <f t="shared" si="100"/>
        <v>0</v>
      </c>
      <c r="D127" s="131">
        <f>SUM(D128)</f>
        <v>0</v>
      </c>
      <c r="E127" s="79">
        <f>SUM(E128)</f>
        <v>0</v>
      </c>
      <c r="F127" s="176">
        <f t="shared" ref="F127:O127" si="113">SUM(F128)</f>
        <v>0</v>
      </c>
      <c r="G127" s="233">
        <f t="shared" si="113"/>
        <v>0</v>
      </c>
      <c r="H127" s="79">
        <f t="shared" si="113"/>
        <v>0</v>
      </c>
      <c r="I127" s="90">
        <f t="shared" si="113"/>
        <v>0</v>
      </c>
      <c r="J127" s="131">
        <f t="shared" si="113"/>
        <v>0</v>
      </c>
      <c r="K127" s="79">
        <f t="shared" si="113"/>
        <v>0</v>
      </c>
      <c r="L127" s="176">
        <f t="shared" si="113"/>
        <v>0</v>
      </c>
      <c r="M127" s="233">
        <f t="shared" si="113"/>
        <v>0</v>
      </c>
      <c r="N127" s="79">
        <f t="shared" si="113"/>
        <v>0</v>
      </c>
      <c r="O127" s="91">
        <f t="shared" si="113"/>
        <v>0</v>
      </c>
      <c r="P127" s="291"/>
      <c r="Q127" s="297"/>
    </row>
    <row r="128" spans="1:17" ht="24" hidden="1" x14ac:dyDescent="0.25">
      <c r="A128" s="30">
        <v>2283</v>
      </c>
      <c r="B128" s="43" t="s">
        <v>124</v>
      </c>
      <c r="C128" s="190">
        <f t="shared" si="100"/>
        <v>0</v>
      </c>
      <c r="D128" s="264">
        <v>0</v>
      </c>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100"/>
        <v>15200</v>
      </c>
      <c r="D129" s="130">
        <f>SUM(D130,D135,D139,D140,D143,D150,D158,D159,D162)</f>
        <v>15200</v>
      </c>
      <c r="E129" s="123">
        <f t="shared" ref="E129" si="114">SUM(E130,E135,E139,E140,E143,E150,E158,E159,E162)</f>
        <v>0</v>
      </c>
      <c r="F129" s="898">
        <f>SUM(F130,F135,F139,F140,F143,F150,F158,F159,F162)</f>
        <v>15200</v>
      </c>
      <c r="G129" s="228">
        <f t="shared" ref="G129:N129" si="115">SUM(G130,G135,G139,G140,G143,G150,G158,G159,G162)</f>
        <v>0</v>
      </c>
      <c r="H129" s="123">
        <f t="shared" si="115"/>
        <v>0</v>
      </c>
      <c r="I129" s="898">
        <f t="shared" si="115"/>
        <v>0</v>
      </c>
      <c r="J129" s="130">
        <f t="shared" si="115"/>
        <v>0</v>
      </c>
      <c r="K129" s="38">
        <f t="shared" si="115"/>
        <v>0</v>
      </c>
      <c r="L129" s="175">
        <f t="shared" si="115"/>
        <v>0</v>
      </c>
      <c r="M129" s="228">
        <f t="shared" si="115"/>
        <v>0</v>
      </c>
      <c r="N129" s="38">
        <f t="shared" si="115"/>
        <v>0</v>
      </c>
      <c r="O129" s="123">
        <f>SUM(O130,O135,O139,O140,O143,O150,O158,O159,O162)</f>
        <v>0</v>
      </c>
      <c r="P129" s="293"/>
      <c r="Q129" s="297"/>
    </row>
    <row r="130" spans="1:17" ht="24" x14ac:dyDescent="0.25">
      <c r="A130" s="782">
        <v>2310</v>
      </c>
      <c r="B130" s="40" t="s">
        <v>126</v>
      </c>
      <c r="C130" s="189">
        <f t="shared" si="100"/>
        <v>15000</v>
      </c>
      <c r="D130" s="131">
        <f>SUM(D131:D134)</f>
        <v>15000</v>
      </c>
      <c r="E130" s="90">
        <f t="shared" ref="E130:O130" si="116">SUM(E131:E134)</f>
        <v>0</v>
      </c>
      <c r="F130" s="900">
        <f t="shared" si="116"/>
        <v>15000</v>
      </c>
      <c r="G130" s="233">
        <f t="shared" si="116"/>
        <v>0</v>
      </c>
      <c r="H130" s="90">
        <f t="shared" si="116"/>
        <v>0</v>
      </c>
      <c r="I130" s="900">
        <f t="shared" si="116"/>
        <v>0</v>
      </c>
      <c r="J130" s="131">
        <f t="shared" si="116"/>
        <v>0</v>
      </c>
      <c r="K130" s="79">
        <f t="shared" si="116"/>
        <v>0</v>
      </c>
      <c r="L130" s="176">
        <f t="shared" si="116"/>
        <v>0</v>
      </c>
      <c r="M130" s="233">
        <f t="shared" si="116"/>
        <v>0</v>
      </c>
      <c r="N130" s="79">
        <f t="shared" si="116"/>
        <v>0</v>
      </c>
      <c r="O130" s="90">
        <f t="shared" si="116"/>
        <v>0</v>
      </c>
      <c r="P130" s="290"/>
      <c r="Q130" s="297"/>
    </row>
    <row r="131" spans="1:17" hidden="1" x14ac:dyDescent="0.25">
      <c r="A131" s="30">
        <v>2311</v>
      </c>
      <c r="B131" s="43" t="s">
        <v>127</v>
      </c>
      <c r="C131" s="190">
        <f t="shared" si="100"/>
        <v>0</v>
      </c>
      <c r="D131" s="264">
        <v>0</v>
      </c>
      <c r="E131" s="45"/>
      <c r="F131" s="95">
        <f t="shared" ref="F131:F134" si="117">D131+E131</f>
        <v>0</v>
      </c>
      <c r="G131" s="230"/>
      <c r="H131" s="45"/>
      <c r="I131" s="91">
        <f t="shared" ref="I131:I134" si="118">G131+H131</f>
        <v>0</v>
      </c>
      <c r="J131" s="264"/>
      <c r="K131" s="45"/>
      <c r="L131" s="95">
        <f t="shared" ref="L131:L134" si="119">J131+K131</f>
        <v>0</v>
      </c>
      <c r="M131" s="230"/>
      <c r="N131" s="45"/>
      <c r="O131" s="91">
        <f t="shared" ref="O131:O134" si="120">M131+N131</f>
        <v>0</v>
      </c>
      <c r="P131" s="291"/>
      <c r="Q131" s="297"/>
    </row>
    <row r="132" spans="1:17" x14ac:dyDescent="0.25">
      <c r="A132" s="30">
        <v>2312</v>
      </c>
      <c r="B132" s="43" t="s">
        <v>128</v>
      </c>
      <c r="C132" s="190">
        <f t="shared" si="100"/>
        <v>15000</v>
      </c>
      <c r="D132" s="264">
        <v>15000</v>
      </c>
      <c r="E132" s="705"/>
      <c r="F132" s="899">
        <f t="shared" si="117"/>
        <v>15000</v>
      </c>
      <c r="G132" s="230"/>
      <c r="H132" s="705"/>
      <c r="I132" s="899">
        <f t="shared" si="118"/>
        <v>0</v>
      </c>
      <c r="J132" s="264"/>
      <c r="K132" s="45"/>
      <c r="L132" s="95">
        <f t="shared" si="119"/>
        <v>0</v>
      </c>
      <c r="M132" s="230"/>
      <c r="N132" s="45"/>
      <c r="O132" s="91">
        <f t="shared" si="120"/>
        <v>0</v>
      </c>
      <c r="P132" s="291"/>
      <c r="Q132" s="297"/>
    </row>
    <row r="133" spans="1:17" hidden="1" x14ac:dyDescent="0.25">
      <c r="A133" s="30">
        <v>2313</v>
      </c>
      <c r="B133" s="43" t="s">
        <v>129</v>
      </c>
      <c r="C133" s="190">
        <f t="shared" si="100"/>
        <v>0</v>
      </c>
      <c r="D133" s="264">
        <v>0</v>
      </c>
      <c r="E133" s="45"/>
      <c r="F133" s="95">
        <f t="shared" si="117"/>
        <v>0</v>
      </c>
      <c r="G133" s="230"/>
      <c r="H133" s="45"/>
      <c r="I133" s="91">
        <f t="shared" si="118"/>
        <v>0</v>
      </c>
      <c r="J133" s="264"/>
      <c r="K133" s="45"/>
      <c r="L133" s="95">
        <f t="shared" si="119"/>
        <v>0</v>
      </c>
      <c r="M133" s="230"/>
      <c r="N133" s="45"/>
      <c r="O133" s="91">
        <f t="shared" si="120"/>
        <v>0</v>
      </c>
      <c r="P133" s="291"/>
      <c r="Q133" s="297"/>
    </row>
    <row r="134" spans="1:17" ht="47.25" hidden="1" customHeight="1" x14ac:dyDescent="0.25">
      <c r="A134" s="30">
        <v>2314</v>
      </c>
      <c r="B134" s="43" t="s">
        <v>307</v>
      </c>
      <c r="C134" s="190">
        <f t="shared" si="100"/>
        <v>0</v>
      </c>
      <c r="D134" s="264">
        <v>0</v>
      </c>
      <c r="E134" s="45"/>
      <c r="F134" s="95">
        <f t="shared" si="117"/>
        <v>0</v>
      </c>
      <c r="G134" s="230"/>
      <c r="H134" s="45"/>
      <c r="I134" s="91">
        <f t="shared" si="118"/>
        <v>0</v>
      </c>
      <c r="J134" s="264"/>
      <c r="K134" s="45"/>
      <c r="L134" s="95">
        <f t="shared" si="119"/>
        <v>0</v>
      </c>
      <c r="M134" s="230"/>
      <c r="N134" s="45"/>
      <c r="O134" s="91">
        <f t="shared" si="120"/>
        <v>0</v>
      </c>
      <c r="P134" s="291"/>
      <c r="Q134" s="297"/>
    </row>
    <row r="135" spans="1:17" hidden="1" x14ac:dyDescent="0.25">
      <c r="A135" s="75">
        <v>2320</v>
      </c>
      <c r="B135" s="43" t="s">
        <v>130</v>
      </c>
      <c r="C135" s="190">
        <f t="shared" si="100"/>
        <v>0</v>
      </c>
      <c r="D135" s="132">
        <f>SUM(D136:D138)</f>
        <v>0</v>
      </c>
      <c r="E135" s="76">
        <f>SUM(E136:E138)</f>
        <v>0</v>
      </c>
      <c r="F135" s="95">
        <f>SUM(F136:F138)</f>
        <v>0</v>
      </c>
      <c r="G135" s="231">
        <f t="shared" ref="G135" si="121">SUM(G136:G138)</f>
        <v>0</v>
      </c>
      <c r="H135" s="76">
        <f>SUM(H136:H138)</f>
        <v>0</v>
      </c>
      <c r="I135" s="91">
        <f t="shared" ref="I135:N135" si="122">SUM(I136:I138)</f>
        <v>0</v>
      </c>
      <c r="J135" s="132">
        <f t="shared" si="122"/>
        <v>0</v>
      </c>
      <c r="K135" s="76">
        <f t="shared" si="122"/>
        <v>0</v>
      </c>
      <c r="L135" s="95">
        <f t="shared" si="122"/>
        <v>0</v>
      </c>
      <c r="M135" s="231">
        <f t="shared" si="122"/>
        <v>0</v>
      </c>
      <c r="N135" s="76">
        <f t="shared" si="122"/>
        <v>0</v>
      </c>
      <c r="O135" s="91">
        <f>SUM(O136:O138)</f>
        <v>0</v>
      </c>
      <c r="P135" s="291"/>
      <c r="Q135" s="297"/>
    </row>
    <row r="136" spans="1:17" hidden="1" x14ac:dyDescent="0.25">
      <c r="A136" s="30">
        <v>2321</v>
      </c>
      <c r="B136" s="43" t="s">
        <v>131</v>
      </c>
      <c r="C136" s="190">
        <f t="shared" si="100"/>
        <v>0</v>
      </c>
      <c r="D136" s="264">
        <v>0</v>
      </c>
      <c r="E136" s="45"/>
      <c r="F136" s="95">
        <f t="shared" ref="F136:F139" si="123">D136+E136</f>
        <v>0</v>
      </c>
      <c r="G136" s="230"/>
      <c r="H136" s="45"/>
      <c r="I136" s="91">
        <f t="shared" ref="I136:I139" si="124">G136+H136</f>
        <v>0</v>
      </c>
      <c r="J136" s="264"/>
      <c r="K136" s="45"/>
      <c r="L136" s="95">
        <f t="shared" ref="L136:L139" si="125">J136+K136</f>
        <v>0</v>
      </c>
      <c r="M136" s="230"/>
      <c r="N136" s="45"/>
      <c r="O136" s="91">
        <f t="shared" ref="O136:O139" si="126">M136+N136</f>
        <v>0</v>
      </c>
      <c r="P136" s="291"/>
      <c r="Q136" s="297"/>
    </row>
    <row r="137" spans="1:17" hidden="1" x14ac:dyDescent="0.25">
      <c r="A137" s="30">
        <v>2322</v>
      </c>
      <c r="B137" s="43" t="s">
        <v>132</v>
      </c>
      <c r="C137" s="190">
        <f t="shared" si="100"/>
        <v>0</v>
      </c>
      <c r="D137" s="264">
        <v>0</v>
      </c>
      <c r="E137" s="45"/>
      <c r="F137" s="95">
        <f t="shared" si="123"/>
        <v>0</v>
      </c>
      <c r="G137" s="230"/>
      <c r="H137" s="45"/>
      <c r="I137" s="91">
        <f t="shared" si="124"/>
        <v>0</v>
      </c>
      <c r="J137" s="264"/>
      <c r="K137" s="45"/>
      <c r="L137" s="95">
        <f t="shared" si="125"/>
        <v>0</v>
      </c>
      <c r="M137" s="230"/>
      <c r="N137" s="45"/>
      <c r="O137" s="91">
        <f t="shared" si="126"/>
        <v>0</v>
      </c>
      <c r="P137" s="291"/>
      <c r="Q137" s="297"/>
    </row>
    <row r="138" spans="1:17" ht="10.5" hidden="1" customHeight="1" x14ac:dyDescent="0.25">
      <c r="A138" s="30">
        <v>2329</v>
      </c>
      <c r="B138" s="43" t="s">
        <v>133</v>
      </c>
      <c r="C138" s="190">
        <f t="shared" si="100"/>
        <v>0</v>
      </c>
      <c r="D138" s="264">
        <v>0</v>
      </c>
      <c r="E138" s="45"/>
      <c r="F138" s="95">
        <f t="shared" si="123"/>
        <v>0</v>
      </c>
      <c r="G138" s="230"/>
      <c r="H138" s="45"/>
      <c r="I138" s="91">
        <f t="shared" si="124"/>
        <v>0</v>
      </c>
      <c r="J138" s="264"/>
      <c r="K138" s="45"/>
      <c r="L138" s="95">
        <f t="shared" si="125"/>
        <v>0</v>
      </c>
      <c r="M138" s="230"/>
      <c r="N138" s="45"/>
      <c r="O138" s="91">
        <f t="shared" si="126"/>
        <v>0</v>
      </c>
      <c r="P138" s="291"/>
      <c r="Q138" s="297"/>
    </row>
    <row r="139" spans="1:17" hidden="1" x14ac:dyDescent="0.25">
      <c r="A139" s="75">
        <v>2330</v>
      </c>
      <c r="B139" s="43" t="s">
        <v>134</v>
      </c>
      <c r="C139" s="190">
        <f t="shared" si="100"/>
        <v>0</v>
      </c>
      <c r="D139" s="264">
        <v>0</v>
      </c>
      <c r="E139" s="45"/>
      <c r="F139" s="95">
        <f t="shared" si="123"/>
        <v>0</v>
      </c>
      <c r="G139" s="230"/>
      <c r="H139" s="45"/>
      <c r="I139" s="91">
        <f t="shared" si="124"/>
        <v>0</v>
      </c>
      <c r="J139" s="264"/>
      <c r="K139" s="45"/>
      <c r="L139" s="95">
        <f t="shared" si="125"/>
        <v>0</v>
      </c>
      <c r="M139" s="230"/>
      <c r="N139" s="45"/>
      <c r="O139" s="91">
        <f t="shared" si="126"/>
        <v>0</v>
      </c>
      <c r="P139" s="291"/>
      <c r="Q139" s="297"/>
    </row>
    <row r="140" spans="1:17" ht="36" hidden="1" x14ac:dyDescent="0.25">
      <c r="A140" s="75">
        <v>2340</v>
      </c>
      <c r="B140" s="43" t="s">
        <v>135</v>
      </c>
      <c r="C140" s="190">
        <f t="shared" si="100"/>
        <v>0</v>
      </c>
      <c r="D140" s="132">
        <f>SUM(D141:D142)</f>
        <v>0</v>
      </c>
      <c r="E140" s="76">
        <f>SUM(E141:E142)</f>
        <v>0</v>
      </c>
      <c r="F140" s="95">
        <f>SUM(F141:F142)</f>
        <v>0</v>
      </c>
      <c r="G140" s="231">
        <f t="shared" ref="G140:N140" si="127">SUM(G141:G142)</f>
        <v>0</v>
      </c>
      <c r="H140" s="76">
        <f t="shared" si="127"/>
        <v>0</v>
      </c>
      <c r="I140" s="91">
        <f t="shared" si="127"/>
        <v>0</v>
      </c>
      <c r="J140" s="132">
        <f t="shared" si="127"/>
        <v>0</v>
      </c>
      <c r="K140" s="76">
        <f t="shared" si="127"/>
        <v>0</v>
      </c>
      <c r="L140" s="95">
        <f t="shared" si="127"/>
        <v>0</v>
      </c>
      <c r="M140" s="231">
        <f t="shared" si="127"/>
        <v>0</v>
      </c>
      <c r="N140" s="76">
        <f t="shared" si="127"/>
        <v>0</v>
      </c>
      <c r="O140" s="91">
        <f>SUM(O141:O142)</f>
        <v>0</v>
      </c>
      <c r="P140" s="291"/>
      <c r="Q140" s="297"/>
    </row>
    <row r="141" spans="1:17" hidden="1" x14ac:dyDescent="0.25">
      <c r="A141" s="30">
        <v>2341</v>
      </c>
      <c r="B141" s="43" t="s">
        <v>136</v>
      </c>
      <c r="C141" s="190">
        <f t="shared" si="100"/>
        <v>0</v>
      </c>
      <c r="D141" s="264">
        <v>0</v>
      </c>
      <c r="E141" s="45"/>
      <c r="F141" s="95">
        <f t="shared" ref="F141:F142" si="128">D141+E141</f>
        <v>0</v>
      </c>
      <c r="G141" s="230"/>
      <c r="H141" s="45"/>
      <c r="I141" s="91">
        <f t="shared" ref="I141:I142" si="129">G141+H141</f>
        <v>0</v>
      </c>
      <c r="J141" s="264"/>
      <c r="K141" s="45"/>
      <c r="L141" s="95">
        <f t="shared" ref="L141:L142" si="130">J141+K141</f>
        <v>0</v>
      </c>
      <c r="M141" s="230"/>
      <c r="N141" s="45"/>
      <c r="O141" s="91">
        <f t="shared" ref="O141:O142" si="131">M141+N141</f>
        <v>0</v>
      </c>
      <c r="P141" s="291"/>
      <c r="Q141" s="297"/>
    </row>
    <row r="142" spans="1:17" ht="24" hidden="1" x14ac:dyDescent="0.25">
      <c r="A142" s="30">
        <v>2344</v>
      </c>
      <c r="B142" s="43" t="s">
        <v>137</v>
      </c>
      <c r="C142" s="190">
        <f t="shared" si="100"/>
        <v>0</v>
      </c>
      <c r="D142" s="264">
        <v>0</v>
      </c>
      <c r="E142" s="45"/>
      <c r="F142" s="95">
        <f t="shared" si="128"/>
        <v>0</v>
      </c>
      <c r="G142" s="230"/>
      <c r="H142" s="45"/>
      <c r="I142" s="91">
        <f t="shared" si="129"/>
        <v>0</v>
      </c>
      <c r="J142" s="264"/>
      <c r="K142" s="45"/>
      <c r="L142" s="95">
        <f t="shared" si="130"/>
        <v>0</v>
      </c>
      <c r="M142" s="230"/>
      <c r="N142" s="45"/>
      <c r="O142" s="91">
        <f t="shared" si="131"/>
        <v>0</v>
      </c>
      <c r="P142" s="291"/>
      <c r="Q142" s="297"/>
    </row>
    <row r="143" spans="1:17" ht="24" hidden="1" x14ac:dyDescent="0.25">
      <c r="A143" s="73">
        <v>2350</v>
      </c>
      <c r="B143" s="58" t="s">
        <v>138</v>
      </c>
      <c r="C143" s="195">
        <f t="shared" si="100"/>
        <v>0</v>
      </c>
      <c r="D143" s="86">
        <f>SUM(D144:D149)</f>
        <v>0</v>
      </c>
      <c r="E143" s="74">
        <f>SUM(E144:E149)</f>
        <v>0</v>
      </c>
      <c r="F143" s="174">
        <f>SUM(F144:F149)</f>
        <v>0</v>
      </c>
      <c r="G143" s="229">
        <f t="shared" ref="G143:N143" si="132">SUM(G144:G149)</f>
        <v>0</v>
      </c>
      <c r="H143" s="74">
        <f t="shared" si="132"/>
        <v>0</v>
      </c>
      <c r="I143" s="154">
        <f t="shared" si="132"/>
        <v>0</v>
      </c>
      <c r="J143" s="86">
        <f t="shared" si="132"/>
        <v>0</v>
      </c>
      <c r="K143" s="74">
        <f t="shared" si="132"/>
        <v>0</v>
      </c>
      <c r="L143" s="174">
        <f t="shared" si="132"/>
        <v>0</v>
      </c>
      <c r="M143" s="229">
        <f t="shared" si="132"/>
        <v>0</v>
      </c>
      <c r="N143" s="74">
        <f t="shared" si="132"/>
        <v>0</v>
      </c>
      <c r="O143" s="154">
        <f>SUM(O144:O149)</f>
        <v>0</v>
      </c>
      <c r="P143" s="292"/>
      <c r="Q143" s="297"/>
    </row>
    <row r="144" spans="1:17" hidden="1" x14ac:dyDescent="0.25">
      <c r="A144" s="27">
        <v>2351</v>
      </c>
      <c r="B144" s="40" t="s">
        <v>139</v>
      </c>
      <c r="C144" s="189">
        <f t="shared" si="100"/>
        <v>0</v>
      </c>
      <c r="D144" s="263">
        <v>0</v>
      </c>
      <c r="E144" s="42"/>
      <c r="F144" s="176">
        <f t="shared" ref="F144:F149" si="133">D144+E144</f>
        <v>0</v>
      </c>
      <c r="G144" s="220"/>
      <c r="H144" s="42"/>
      <c r="I144" s="90">
        <f t="shared" ref="I144:I149" si="134">G144+H144</f>
        <v>0</v>
      </c>
      <c r="J144" s="263"/>
      <c r="K144" s="42"/>
      <c r="L144" s="176">
        <f t="shared" ref="L144:L149" si="135">J144+K144</f>
        <v>0</v>
      </c>
      <c r="M144" s="220"/>
      <c r="N144" s="42"/>
      <c r="O144" s="90">
        <f t="shared" ref="O144:O149" si="136">M144+N144</f>
        <v>0</v>
      </c>
      <c r="P144" s="290"/>
      <c r="Q144" s="297"/>
    </row>
    <row r="145" spans="1:17" hidden="1" x14ac:dyDescent="0.25">
      <c r="A145" s="30">
        <v>2352</v>
      </c>
      <c r="B145" s="43" t="s">
        <v>140</v>
      </c>
      <c r="C145" s="190">
        <f t="shared" si="100"/>
        <v>0</v>
      </c>
      <c r="D145" s="264">
        <v>0</v>
      </c>
      <c r="E145" s="45"/>
      <c r="F145" s="95">
        <f t="shared" si="133"/>
        <v>0</v>
      </c>
      <c r="G145" s="230"/>
      <c r="H145" s="45"/>
      <c r="I145" s="91">
        <f t="shared" si="134"/>
        <v>0</v>
      </c>
      <c r="J145" s="264"/>
      <c r="K145" s="45"/>
      <c r="L145" s="95">
        <f t="shared" si="135"/>
        <v>0</v>
      </c>
      <c r="M145" s="230"/>
      <c r="N145" s="45"/>
      <c r="O145" s="91">
        <f t="shared" si="136"/>
        <v>0</v>
      </c>
      <c r="P145" s="291"/>
      <c r="Q145" s="297"/>
    </row>
    <row r="146" spans="1:17" ht="24" hidden="1" x14ac:dyDescent="0.25">
      <c r="A146" s="30">
        <v>2353</v>
      </c>
      <c r="B146" s="43" t="s">
        <v>141</v>
      </c>
      <c r="C146" s="190">
        <f t="shared" si="100"/>
        <v>0</v>
      </c>
      <c r="D146" s="264">
        <v>0</v>
      </c>
      <c r="E146" s="45"/>
      <c r="F146" s="95">
        <f t="shared" si="133"/>
        <v>0</v>
      </c>
      <c r="G146" s="230"/>
      <c r="H146" s="45"/>
      <c r="I146" s="91">
        <f t="shared" si="134"/>
        <v>0</v>
      </c>
      <c r="J146" s="264"/>
      <c r="K146" s="45"/>
      <c r="L146" s="95">
        <f t="shared" si="135"/>
        <v>0</v>
      </c>
      <c r="M146" s="230"/>
      <c r="N146" s="45"/>
      <c r="O146" s="91">
        <f t="shared" si="136"/>
        <v>0</v>
      </c>
      <c r="P146" s="291"/>
      <c r="Q146" s="297"/>
    </row>
    <row r="147" spans="1:17" ht="24" hidden="1" x14ac:dyDescent="0.25">
      <c r="A147" s="30">
        <v>2354</v>
      </c>
      <c r="B147" s="43" t="s">
        <v>142</v>
      </c>
      <c r="C147" s="190">
        <f t="shared" si="100"/>
        <v>0</v>
      </c>
      <c r="D147" s="264">
        <v>0</v>
      </c>
      <c r="E147" s="45"/>
      <c r="F147" s="95">
        <f t="shared" si="133"/>
        <v>0</v>
      </c>
      <c r="G147" s="230"/>
      <c r="H147" s="45"/>
      <c r="I147" s="91">
        <f t="shared" si="134"/>
        <v>0</v>
      </c>
      <c r="J147" s="264"/>
      <c r="K147" s="45"/>
      <c r="L147" s="95">
        <f t="shared" si="135"/>
        <v>0</v>
      </c>
      <c r="M147" s="230"/>
      <c r="N147" s="45"/>
      <c r="O147" s="91">
        <f t="shared" si="136"/>
        <v>0</v>
      </c>
      <c r="P147" s="291"/>
      <c r="Q147" s="297"/>
    </row>
    <row r="148" spans="1:17" ht="24" hidden="1" x14ac:dyDescent="0.25">
      <c r="A148" s="30">
        <v>2355</v>
      </c>
      <c r="B148" s="43" t="s">
        <v>143</v>
      </c>
      <c r="C148" s="190">
        <f t="shared" si="100"/>
        <v>0</v>
      </c>
      <c r="D148" s="264">
        <v>0</v>
      </c>
      <c r="E148" s="45"/>
      <c r="F148" s="95">
        <f t="shared" si="133"/>
        <v>0</v>
      </c>
      <c r="G148" s="230"/>
      <c r="H148" s="45"/>
      <c r="I148" s="91">
        <f t="shared" si="134"/>
        <v>0</v>
      </c>
      <c r="J148" s="264"/>
      <c r="K148" s="45"/>
      <c r="L148" s="95">
        <f t="shared" si="135"/>
        <v>0</v>
      </c>
      <c r="M148" s="230"/>
      <c r="N148" s="45"/>
      <c r="O148" s="91">
        <f t="shared" si="136"/>
        <v>0</v>
      </c>
      <c r="P148" s="291"/>
      <c r="Q148" s="297"/>
    </row>
    <row r="149" spans="1:17" hidden="1" x14ac:dyDescent="0.25">
      <c r="A149" s="30">
        <v>2359</v>
      </c>
      <c r="B149" s="43" t="s">
        <v>144</v>
      </c>
      <c r="C149" s="190">
        <f t="shared" si="100"/>
        <v>0</v>
      </c>
      <c r="D149" s="264">
        <v>0</v>
      </c>
      <c r="E149" s="45"/>
      <c r="F149" s="95">
        <f t="shared" si="133"/>
        <v>0</v>
      </c>
      <c r="G149" s="230"/>
      <c r="H149" s="45"/>
      <c r="I149" s="91">
        <f t="shared" si="134"/>
        <v>0</v>
      </c>
      <c r="J149" s="264"/>
      <c r="K149" s="45"/>
      <c r="L149" s="95">
        <f t="shared" si="135"/>
        <v>0</v>
      </c>
      <c r="M149" s="230"/>
      <c r="N149" s="45"/>
      <c r="O149" s="91">
        <f t="shared" si="136"/>
        <v>0</v>
      </c>
      <c r="P149" s="291"/>
      <c r="Q149" s="297"/>
    </row>
    <row r="150" spans="1:17" ht="24.75" hidden="1" customHeight="1" x14ac:dyDescent="0.25">
      <c r="A150" s="75">
        <v>2360</v>
      </c>
      <c r="B150" s="43" t="s">
        <v>145</v>
      </c>
      <c r="C150" s="190">
        <f t="shared" si="100"/>
        <v>0</v>
      </c>
      <c r="D150" s="132">
        <f>SUM(D151:D157)</f>
        <v>0</v>
      </c>
      <c r="E150" s="76">
        <f>SUM(E151:E157)</f>
        <v>0</v>
      </c>
      <c r="F150" s="95">
        <f>SUM(F151:F157)</f>
        <v>0</v>
      </c>
      <c r="G150" s="231">
        <f t="shared" ref="G150:N150" si="137">SUM(G151:G157)</f>
        <v>0</v>
      </c>
      <c r="H150" s="76">
        <f t="shared" si="137"/>
        <v>0</v>
      </c>
      <c r="I150" s="91">
        <f t="shared" si="137"/>
        <v>0</v>
      </c>
      <c r="J150" s="132">
        <f t="shared" si="137"/>
        <v>0</v>
      </c>
      <c r="K150" s="76">
        <f t="shared" si="137"/>
        <v>0</v>
      </c>
      <c r="L150" s="95">
        <f t="shared" si="137"/>
        <v>0</v>
      </c>
      <c r="M150" s="231">
        <f t="shared" si="137"/>
        <v>0</v>
      </c>
      <c r="N150" s="76">
        <f t="shared" si="137"/>
        <v>0</v>
      </c>
      <c r="O150" s="91">
        <f>SUM(O151:O157)</f>
        <v>0</v>
      </c>
      <c r="P150" s="291"/>
      <c r="Q150" s="297"/>
    </row>
    <row r="151" spans="1:17" hidden="1" x14ac:dyDescent="0.25">
      <c r="A151" s="29">
        <v>2361</v>
      </c>
      <c r="B151" s="43" t="s">
        <v>146</v>
      </c>
      <c r="C151" s="190">
        <f t="shared" si="100"/>
        <v>0</v>
      </c>
      <c r="D151" s="264">
        <v>0</v>
      </c>
      <c r="E151" s="45"/>
      <c r="F151" s="95">
        <f t="shared" ref="F151:F158" si="138">D151+E151</f>
        <v>0</v>
      </c>
      <c r="G151" s="230"/>
      <c r="H151" s="45"/>
      <c r="I151" s="91">
        <f t="shared" ref="I151:I158" si="139">G151+H151</f>
        <v>0</v>
      </c>
      <c r="J151" s="264"/>
      <c r="K151" s="45"/>
      <c r="L151" s="95">
        <f t="shared" ref="L151:L158" si="140">J151+K151</f>
        <v>0</v>
      </c>
      <c r="M151" s="230"/>
      <c r="N151" s="45"/>
      <c r="O151" s="91">
        <f t="shared" ref="O151:O158" si="141">M151+N151</f>
        <v>0</v>
      </c>
      <c r="P151" s="291"/>
      <c r="Q151" s="297"/>
    </row>
    <row r="152" spans="1:17" ht="24" hidden="1" x14ac:dyDescent="0.25">
      <c r="A152" s="29">
        <v>2362</v>
      </c>
      <c r="B152" s="43" t="s">
        <v>147</v>
      </c>
      <c r="C152" s="190">
        <f t="shared" si="100"/>
        <v>0</v>
      </c>
      <c r="D152" s="264">
        <v>0</v>
      </c>
      <c r="E152" s="45"/>
      <c r="F152" s="95">
        <f t="shared" si="138"/>
        <v>0</v>
      </c>
      <c r="G152" s="230"/>
      <c r="H152" s="45"/>
      <c r="I152" s="91">
        <f t="shared" si="139"/>
        <v>0</v>
      </c>
      <c r="J152" s="264"/>
      <c r="K152" s="45"/>
      <c r="L152" s="95">
        <f t="shared" si="140"/>
        <v>0</v>
      </c>
      <c r="M152" s="230"/>
      <c r="N152" s="45"/>
      <c r="O152" s="91">
        <f t="shared" si="141"/>
        <v>0</v>
      </c>
      <c r="P152" s="291"/>
      <c r="Q152" s="297"/>
    </row>
    <row r="153" spans="1:17" hidden="1" x14ac:dyDescent="0.25">
      <c r="A153" s="29">
        <v>2363</v>
      </c>
      <c r="B153" s="43" t="s">
        <v>148</v>
      </c>
      <c r="C153" s="190">
        <f t="shared" si="100"/>
        <v>0</v>
      </c>
      <c r="D153" s="264">
        <v>0</v>
      </c>
      <c r="E153" s="45"/>
      <c r="F153" s="95">
        <f t="shared" si="138"/>
        <v>0</v>
      </c>
      <c r="G153" s="230"/>
      <c r="H153" s="45"/>
      <c r="I153" s="91">
        <f t="shared" si="139"/>
        <v>0</v>
      </c>
      <c r="J153" s="264"/>
      <c r="K153" s="45"/>
      <c r="L153" s="95">
        <f t="shared" si="140"/>
        <v>0</v>
      </c>
      <c r="M153" s="230"/>
      <c r="N153" s="45"/>
      <c r="O153" s="91">
        <f t="shared" si="141"/>
        <v>0</v>
      </c>
      <c r="P153" s="291"/>
      <c r="Q153" s="297"/>
    </row>
    <row r="154" spans="1:17" hidden="1" x14ac:dyDescent="0.25">
      <c r="A154" s="29">
        <v>2364</v>
      </c>
      <c r="B154" s="43" t="s">
        <v>149</v>
      </c>
      <c r="C154" s="190">
        <f t="shared" si="100"/>
        <v>0</v>
      </c>
      <c r="D154" s="264">
        <v>0</v>
      </c>
      <c r="E154" s="45"/>
      <c r="F154" s="95">
        <f t="shared" si="138"/>
        <v>0</v>
      </c>
      <c r="G154" s="230"/>
      <c r="H154" s="45"/>
      <c r="I154" s="91">
        <f t="shared" si="139"/>
        <v>0</v>
      </c>
      <c r="J154" s="264"/>
      <c r="K154" s="45"/>
      <c r="L154" s="95">
        <f t="shared" si="140"/>
        <v>0</v>
      </c>
      <c r="M154" s="230"/>
      <c r="N154" s="45"/>
      <c r="O154" s="91">
        <f t="shared" si="141"/>
        <v>0</v>
      </c>
      <c r="P154" s="291"/>
      <c r="Q154" s="297"/>
    </row>
    <row r="155" spans="1:17" ht="12.75" hidden="1" customHeight="1" x14ac:dyDescent="0.25">
      <c r="A155" s="29">
        <v>2365</v>
      </c>
      <c r="B155" s="43" t="s">
        <v>150</v>
      </c>
      <c r="C155" s="190">
        <f t="shared" si="100"/>
        <v>0</v>
      </c>
      <c r="D155" s="264">
        <v>0</v>
      </c>
      <c r="E155" s="45"/>
      <c r="F155" s="95">
        <f t="shared" si="138"/>
        <v>0</v>
      </c>
      <c r="G155" s="230"/>
      <c r="H155" s="45"/>
      <c r="I155" s="91">
        <f t="shared" si="139"/>
        <v>0</v>
      </c>
      <c r="J155" s="264"/>
      <c r="K155" s="45"/>
      <c r="L155" s="95">
        <f t="shared" si="140"/>
        <v>0</v>
      </c>
      <c r="M155" s="230"/>
      <c r="N155" s="45"/>
      <c r="O155" s="91">
        <f t="shared" si="141"/>
        <v>0</v>
      </c>
      <c r="P155" s="291"/>
      <c r="Q155" s="297"/>
    </row>
    <row r="156" spans="1:17" ht="36" hidden="1" x14ac:dyDescent="0.25">
      <c r="A156" s="29">
        <v>2366</v>
      </c>
      <c r="B156" s="43" t="s">
        <v>151</v>
      </c>
      <c r="C156" s="190">
        <f t="shared" si="100"/>
        <v>0</v>
      </c>
      <c r="D156" s="264">
        <v>0</v>
      </c>
      <c r="E156" s="45"/>
      <c r="F156" s="95">
        <f t="shared" si="138"/>
        <v>0</v>
      </c>
      <c r="G156" s="230"/>
      <c r="H156" s="45"/>
      <c r="I156" s="91">
        <f t="shared" si="139"/>
        <v>0</v>
      </c>
      <c r="J156" s="264"/>
      <c r="K156" s="45"/>
      <c r="L156" s="95">
        <f t="shared" si="140"/>
        <v>0</v>
      </c>
      <c r="M156" s="230"/>
      <c r="N156" s="45"/>
      <c r="O156" s="91">
        <f t="shared" si="141"/>
        <v>0</v>
      </c>
      <c r="P156" s="291"/>
      <c r="Q156" s="297"/>
    </row>
    <row r="157" spans="1:17" ht="48" hidden="1" x14ac:dyDescent="0.25">
      <c r="A157" s="29">
        <v>2369</v>
      </c>
      <c r="B157" s="43" t="s">
        <v>152</v>
      </c>
      <c r="C157" s="190">
        <f t="shared" si="100"/>
        <v>0</v>
      </c>
      <c r="D157" s="264">
        <v>0</v>
      </c>
      <c r="E157" s="45"/>
      <c r="F157" s="95">
        <f t="shared" si="138"/>
        <v>0</v>
      </c>
      <c r="G157" s="230"/>
      <c r="H157" s="45"/>
      <c r="I157" s="91">
        <f t="shared" si="139"/>
        <v>0</v>
      </c>
      <c r="J157" s="264"/>
      <c r="K157" s="45"/>
      <c r="L157" s="95">
        <f t="shared" si="140"/>
        <v>0</v>
      </c>
      <c r="M157" s="230"/>
      <c r="N157" s="45"/>
      <c r="O157" s="91">
        <f t="shared" si="141"/>
        <v>0</v>
      </c>
      <c r="P157" s="291"/>
      <c r="Q157" s="297"/>
    </row>
    <row r="158" spans="1:17" hidden="1" x14ac:dyDescent="0.25">
      <c r="A158" s="73">
        <v>2370</v>
      </c>
      <c r="B158" s="58" t="s">
        <v>153</v>
      </c>
      <c r="C158" s="195">
        <f t="shared" si="100"/>
        <v>0</v>
      </c>
      <c r="D158" s="261">
        <v>0</v>
      </c>
      <c r="E158" s="77"/>
      <c r="F158" s="174">
        <f t="shared" si="138"/>
        <v>0</v>
      </c>
      <c r="G158" s="232"/>
      <c r="H158" s="77"/>
      <c r="I158" s="154">
        <f t="shared" si="139"/>
        <v>0</v>
      </c>
      <c r="J158" s="261"/>
      <c r="K158" s="77"/>
      <c r="L158" s="174">
        <f t="shared" si="140"/>
        <v>0</v>
      </c>
      <c r="M158" s="232"/>
      <c r="N158" s="77"/>
      <c r="O158" s="154">
        <f t="shared" si="141"/>
        <v>0</v>
      </c>
      <c r="P158" s="292"/>
      <c r="Q158" s="297"/>
    </row>
    <row r="159" spans="1:17" hidden="1" x14ac:dyDescent="0.25">
      <c r="A159" s="73">
        <v>2380</v>
      </c>
      <c r="B159" s="58" t="s">
        <v>154</v>
      </c>
      <c r="C159" s="195">
        <f t="shared" si="100"/>
        <v>0</v>
      </c>
      <c r="D159" s="86">
        <f>SUM(D160:D161)</f>
        <v>0</v>
      </c>
      <c r="E159" s="74">
        <f t="shared" ref="E159" si="142">SUM(E160:E161)</f>
        <v>0</v>
      </c>
      <c r="F159" s="174">
        <f>SUM(F160:F161)</f>
        <v>0</v>
      </c>
      <c r="G159" s="229">
        <f t="shared" ref="G159:N159" si="143">SUM(G160:G161)</f>
        <v>0</v>
      </c>
      <c r="H159" s="74">
        <f t="shared" si="143"/>
        <v>0</v>
      </c>
      <c r="I159" s="154">
        <f t="shared" si="143"/>
        <v>0</v>
      </c>
      <c r="J159" s="86">
        <f t="shared" si="143"/>
        <v>0</v>
      </c>
      <c r="K159" s="74">
        <f t="shared" si="143"/>
        <v>0</v>
      </c>
      <c r="L159" s="174">
        <f t="shared" si="143"/>
        <v>0</v>
      </c>
      <c r="M159" s="229">
        <f t="shared" si="143"/>
        <v>0</v>
      </c>
      <c r="N159" s="74">
        <f t="shared" si="143"/>
        <v>0</v>
      </c>
      <c r="O159" s="154">
        <f>SUM(O160:O161)</f>
        <v>0</v>
      </c>
      <c r="P159" s="292"/>
      <c r="Q159" s="297"/>
    </row>
    <row r="160" spans="1:17" hidden="1" x14ac:dyDescent="0.25">
      <c r="A160" s="26">
        <v>2381</v>
      </c>
      <c r="B160" s="40" t="s">
        <v>155</v>
      </c>
      <c r="C160" s="189">
        <f t="shared" si="100"/>
        <v>0</v>
      </c>
      <c r="D160" s="263">
        <v>0</v>
      </c>
      <c r="E160" s="42"/>
      <c r="F160" s="176">
        <f t="shared" ref="F160:F163" si="144">D160+E160</f>
        <v>0</v>
      </c>
      <c r="G160" s="220"/>
      <c r="H160" s="42"/>
      <c r="I160" s="90">
        <f t="shared" ref="I160:I163" si="145">G160+H160</f>
        <v>0</v>
      </c>
      <c r="J160" s="263"/>
      <c r="K160" s="42"/>
      <c r="L160" s="176">
        <f t="shared" ref="L160:L163" si="146">J160+K160</f>
        <v>0</v>
      </c>
      <c r="M160" s="220"/>
      <c r="N160" s="42"/>
      <c r="O160" s="90">
        <f t="shared" ref="O160:O163" si="147">M160+N160</f>
        <v>0</v>
      </c>
      <c r="P160" s="290"/>
      <c r="Q160" s="297"/>
    </row>
    <row r="161" spans="1:17" ht="24" hidden="1" x14ac:dyDescent="0.25">
      <c r="A161" s="29">
        <v>2389</v>
      </c>
      <c r="B161" s="43" t="s">
        <v>156</v>
      </c>
      <c r="C161" s="190">
        <f t="shared" si="100"/>
        <v>0</v>
      </c>
      <c r="D161" s="264">
        <v>0</v>
      </c>
      <c r="E161" s="45"/>
      <c r="F161" s="95">
        <f t="shared" si="144"/>
        <v>0</v>
      </c>
      <c r="G161" s="230"/>
      <c r="H161" s="45"/>
      <c r="I161" s="91">
        <f t="shared" si="145"/>
        <v>0</v>
      </c>
      <c r="J161" s="264"/>
      <c r="K161" s="45"/>
      <c r="L161" s="95">
        <f t="shared" si="146"/>
        <v>0</v>
      </c>
      <c r="M161" s="230"/>
      <c r="N161" s="45"/>
      <c r="O161" s="91">
        <f t="shared" si="147"/>
        <v>0</v>
      </c>
      <c r="P161" s="291"/>
      <c r="Q161" s="297"/>
    </row>
    <row r="162" spans="1:17" x14ac:dyDescent="0.25">
      <c r="A162" s="73">
        <v>2390</v>
      </c>
      <c r="B162" s="58" t="s">
        <v>157</v>
      </c>
      <c r="C162" s="195">
        <f t="shared" si="100"/>
        <v>200</v>
      </c>
      <c r="D162" s="261">
        <v>200</v>
      </c>
      <c r="E162" s="707"/>
      <c r="F162" s="907">
        <f t="shared" si="144"/>
        <v>200</v>
      </c>
      <c r="G162" s="232"/>
      <c r="H162" s="707"/>
      <c r="I162" s="907">
        <f t="shared" si="145"/>
        <v>0</v>
      </c>
      <c r="J162" s="261"/>
      <c r="K162" s="77"/>
      <c r="L162" s="174">
        <f t="shared" si="146"/>
        <v>0</v>
      </c>
      <c r="M162" s="232"/>
      <c r="N162" s="77"/>
      <c r="O162" s="154">
        <f t="shared" si="147"/>
        <v>0</v>
      </c>
      <c r="P162" s="292"/>
      <c r="Q162" s="297"/>
    </row>
    <row r="163" spans="1:17" hidden="1" x14ac:dyDescent="0.25">
      <c r="A163" s="35">
        <v>2400</v>
      </c>
      <c r="B163" s="72" t="s">
        <v>158</v>
      </c>
      <c r="C163" s="188">
        <f t="shared" si="100"/>
        <v>0</v>
      </c>
      <c r="D163" s="248">
        <v>0</v>
      </c>
      <c r="E163" s="80"/>
      <c r="F163" s="175">
        <f t="shared" si="144"/>
        <v>0</v>
      </c>
      <c r="G163" s="234"/>
      <c r="H163" s="80"/>
      <c r="I163" s="123">
        <f t="shared" si="145"/>
        <v>0</v>
      </c>
      <c r="J163" s="248"/>
      <c r="K163" s="80"/>
      <c r="L163" s="175">
        <f t="shared" si="146"/>
        <v>0</v>
      </c>
      <c r="M163" s="234"/>
      <c r="N163" s="80"/>
      <c r="O163" s="123">
        <f t="shared" si="147"/>
        <v>0</v>
      </c>
      <c r="P163" s="293"/>
      <c r="Q163" s="297"/>
    </row>
    <row r="164" spans="1:17" ht="24" hidden="1" x14ac:dyDescent="0.25">
      <c r="A164" s="35">
        <v>2500</v>
      </c>
      <c r="B164" s="72" t="s">
        <v>159</v>
      </c>
      <c r="C164" s="188">
        <f t="shared" si="100"/>
        <v>0</v>
      </c>
      <c r="D164" s="130">
        <f>SUM(D165,D170)</f>
        <v>0</v>
      </c>
      <c r="E164" s="38">
        <f t="shared" ref="E164" si="148">SUM(E165,E170)</f>
        <v>0</v>
      </c>
      <c r="F164" s="175">
        <f>SUM(F165,F170)</f>
        <v>0</v>
      </c>
      <c r="G164" s="228">
        <f t="shared" ref="G164:O164" si="149">SUM(G165,G170)</f>
        <v>0</v>
      </c>
      <c r="H164" s="38">
        <f t="shared" si="149"/>
        <v>0</v>
      </c>
      <c r="I164" s="123">
        <f t="shared" si="149"/>
        <v>0</v>
      </c>
      <c r="J164" s="130">
        <f t="shared" si="149"/>
        <v>0</v>
      </c>
      <c r="K164" s="38">
        <f t="shared" si="149"/>
        <v>0</v>
      </c>
      <c r="L164" s="175">
        <f t="shared" si="149"/>
        <v>0</v>
      </c>
      <c r="M164" s="228">
        <f t="shared" si="149"/>
        <v>0</v>
      </c>
      <c r="N164" s="38">
        <f t="shared" si="149"/>
        <v>0</v>
      </c>
      <c r="O164" s="123">
        <f t="shared" si="149"/>
        <v>0</v>
      </c>
      <c r="P164" s="314"/>
      <c r="Q164" s="297"/>
    </row>
    <row r="165" spans="1:17" ht="16.5" hidden="1" customHeight="1" x14ac:dyDescent="0.25">
      <c r="A165" s="782">
        <v>2510</v>
      </c>
      <c r="B165" s="40" t="s">
        <v>160</v>
      </c>
      <c r="C165" s="189">
        <f t="shared" si="100"/>
        <v>0</v>
      </c>
      <c r="D165" s="131">
        <f>SUM(D166:D169)</f>
        <v>0</v>
      </c>
      <c r="E165" s="79">
        <f t="shared" ref="E165" si="150">SUM(E166:E169)</f>
        <v>0</v>
      </c>
      <c r="F165" s="176">
        <f>SUM(F166:F169)</f>
        <v>0</v>
      </c>
      <c r="G165" s="233">
        <f t="shared" ref="G165:O165" si="151">SUM(G166:G169)</f>
        <v>0</v>
      </c>
      <c r="H165" s="79">
        <f t="shared" si="151"/>
        <v>0</v>
      </c>
      <c r="I165" s="90">
        <f t="shared" si="151"/>
        <v>0</v>
      </c>
      <c r="J165" s="131">
        <f t="shared" si="151"/>
        <v>0</v>
      </c>
      <c r="K165" s="79">
        <f t="shared" si="151"/>
        <v>0</v>
      </c>
      <c r="L165" s="176">
        <f t="shared" si="151"/>
        <v>0</v>
      </c>
      <c r="M165" s="233">
        <f t="shared" si="151"/>
        <v>0</v>
      </c>
      <c r="N165" s="79">
        <f t="shared" si="151"/>
        <v>0</v>
      </c>
      <c r="O165" s="155">
        <f t="shared" si="151"/>
        <v>0</v>
      </c>
      <c r="P165" s="295"/>
      <c r="Q165" s="297"/>
    </row>
    <row r="166" spans="1:17" ht="24" hidden="1" x14ac:dyDescent="0.25">
      <c r="A166" s="30">
        <v>2512</v>
      </c>
      <c r="B166" s="43" t="s">
        <v>161</v>
      </c>
      <c r="C166" s="190">
        <f t="shared" si="100"/>
        <v>0</v>
      </c>
      <c r="D166" s="264">
        <v>0</v>
      </c>
      <c r="E166" s="45"/>
      <c r="F166" s="95">
        <f t="shared" ref="F166:F171" si="152">D166+E166</f>
        <v>0</v>
      </c>
      <c r="G166" s="230"/>
      <c r="H166" s="45"/>
      <c r="I166" s="91">
        <f t="shared" ref="I166:I171" si="153">G166+H166</f>
        <v>0</v>
      </c>
      <c r="J166" s="264"/>
      <c r="K166" s="45"/>
      <c r="L166" s="95">
        <f t="shared" ref="L166:L171" si="154">J166+K166</f>
        <v>0</v>
      </c>
      <c r="M166" s="230"/>
      <c r="N166" s="45"/>
      <c r="O166" s="91">
        <f t="shared" ref="O166:O171" si="155">M166+N166</f>
        <v>0</v>
      </c>
      <c r="P166" s="291"/>
      <c r="Q166" s="297"/>
    </row>
    <row r="167" spans="1:17" ht="36" hidden="1" x14ac:dyDescent="0.25">
      <c r="A167" s="30">
        <v>2513</v>
      </c>
      <c r="B167" s="43" t="s">
        <v>162</v>
      </c>
      <c r="C167" s="190">
        <f t="shared" si="100"/>
        <v>0</v>
      </c>
      <c r="D167" s="264">
        <v>0</v>
      </c>
      <c r="E167" s="45"/>
      <c r="F167" s="95">
        <f t="shared" si="152"/>
        <v>0</v>
      </c>
      <c r="G167" s="230"/>
      <c r="H167" s="45"/>
      <c r="I167" s="91">
        <f t="shared" si="153"/>
        <v>0</v>
      </c>
      <c r="J167" s="264"/>
      <c r="K167" s="45"/>
      <c r="L167" s="95">
        <f t="shared" si="154"/>
        <v>0</v>
      </c>
      <c r="M167" s="230"/>
      <c r="N167" s="45"/>
      <c r="O167" s="91">
        <f t="shared" si="155"/>
        <v>0</v>
      </c>
      <c r="P167" s="291"/>
      <c r="Q167" s="297"/>
    </row>
    <row r="168" spans="1:17" ht="24" hidden="1" x14ac:dyDescent="0.25">
      <c r="A168" s="30">
        <v>2515</v>
      </c>
      <c r="B168" s="43" t="s">
        <v>163</v>
      </c>
      <c r="C168" s="190">
        <f t="shared" si="100"/>
        <v>0</v>
      </c>
      <c r="D168" s="264">
        <v>0</v>
      </c>
      <c r="E168" s="45"/>
      <c r="F168" s="95">
        <f t="shared" si="152"/>
        <v>0</v>
      </c>
      <c r="G168" s="230"/>
      <c r="H168" s="45"/>
      <c r="I168" s="91">
        <f t="shared" si="153"/>
        <v>0</v>
      </c>
      <c r="J168" s="264"/>
      <c r="K168" s="45"/>
      <c r="L168" s="95">
        <f t="shared" si="154"/>
        <v>0</v>
      </c>
      <c r="M168" s="230"/>
      <c r="N168" s="45"/>
      <c r="O168" s="91">
        <f t="shared" si="155"/>
        <v>0</v>
      </c>
      <c r="P168" s="291"/>
      <c r="Q168" s="297"/>
    </row>
    <row r="169" spans="1:17" ht="24" hidden="1" x14ac:dyDescent="0.25">
      <c r="A169" s="30">
        <v>2519</v>
      </c>
      <c r="B169" s="43" t="s">
        <v>164</v>
      </c>
      <c r="C169" s="190">
        <f t="shared" si="100"/>
        <v>0</v>
      </c>
      <c r="D169" s="264">
        <v>0</v>
      </c>
      <c r="E169" s="45"/>
      <c r="F169" s="95">
        <f t="shared" si="152"/>
        <v>0</v>
      </c>
      <c r="G169" s="230"/>
      <c r="H169" s="45"/>
      <c r="I169" s="91">
        <f t="shared" si="153"/>
        <v>0</v>
      </c>
      <c r="J169" s="264"/>
      <c r="K169" s="45"/>
      <c r="L169" s="95">
        <f t="shared" si="154"/>
        <v>0</v>
      </c>
      <c r="M169" s="230"/>
      <c r="N169" s="45"/>
      <c r="O169" s="91">
        <f t="shared" si="155"/>
        <v>0</v>
      </c>
      <c r="P169" s="291"/>
      <c r="Q169" s="297"/>
    </row>
    <row r="170" spans="1:17" hidden="1" x14ac:dyDescent="0.25">
      <c r="A170" s="75">
        <v>2520</v>
      </c>
      <c r="B170" s="43" t="s">
        <v>165</v>
      </c>
      <c r="C170" s="190">
        <f t="shared" si="100"/>
        <v>0</v>
      </c>
      <c r="D170" s="264">
        <v>0</v>
      </c>
      <c r="E170" s="45"/>
      <c r="F170" s="95">
        <f t="shared" si="152"/>
        <v>0</v>
      </c>
      <c r="G170" s="230"/>
      <c r="H170" s="45"/>
      <c r="I170" s="91">
        <f t="shared" si="153"/>
        <v>0</v>
      </c>
      <c r="J170" s="264"/>
      <c r="K170" s="45"/>
      <c r="L170" s="95">
        <f t="shared" si="154"/>
        <v>0</v>
      </c>
      <c r="M170" s="230"/>
      <c r="N170" s="45"/>
      <c r="O170" s="91">
        <f t="shared" si="155"/>
        <v>0</v>
      </c>
      <c r="P170" s="291"/>
      <c r="Q170" s="297"/>
    </row>
    <row r="171" spans="1:17" s="81" customFormat="1" ht="36" hidden="1" x14ac:dyDescent="0.25">
      <c r="A171" s="17">
        <v>2800</v>
      </c>
      <c r="B171" s="40" t="s">
        <v>166</v>
      </c>
      <c r="C171" s="189">
        <f t="shared" si="100"/>
        <v>0</v>
      </c>
      <c r="D171" s="263">
        <v>0</v>
      </c>
      <c r="E171" s="42"/>
      <c r="F171" s="325">
        <f t="shared" si="152"/>
        <v>0</v>
      </c>
      <c r="G171" s="212"/>
      <c r="H171" s="28"/>
      <c r="I171" s="331">
        <f t="shared" si="153"/>
        <v>0</v>
      </c>
      <c r="J171" s="245"/>
      <c r="K171" s="28"/>
      <c r="L171" s="325">
        <f t="shared" si="154"/>
        <v>0</v>
      </c>
      <c r="M171" s="212"/>
      <c r="N171" s="28"/>
      <c r="O171" s="331">
        <f t="shared" si="155"/>
        <v>0</v>
      </c>
      <c r="P171" s="288"/>
      <c r="Q171" s="300"/>
    </row>
    <row r="172" spans="1:17" hidden="1" x14ac:dyDescent="0.25">
      <c r="A172" s="70">
        <v>3000</v>
      </c>
      <c r="B172" s="70" t="s">
        <v>167</v>
      </c>
      <c r="C172" s="200">
        <f t="shared" si="100"/>
        <v>0</v>
      </c>
      <c r="D172" s="137">
        <f>SUM(D173,D183)</f>
        <v>0</v>
      </c>
      <c r="E172" s="71">
        <f t="shared" ref="E172" si="156">SUM(E173,E183)</f>
        <v>0</v>
      </c>
      <c r="F172" s="172">
        <f>SUM(F173,F183)</f>
        <v>0</v>
      </c>
      <c r="G172" s="227">
        <f t="shared" ref="G172:N172" si="157">SUM(G173,G183)</f>
        <v>0</v>
      </c>
      <c r="H172" s="71">
        <f t="shared" si="157"/>
        <v>0</v>
      </c>
      <c r="I172" s="125">
        <f t="shared" si="157"/>
        <v>0</v>
      </c>
      <c r="J172" s="137">
        <f t="shared" si="157"/>
        <v>0</v>
      </c>
      <c r="K172" s="71">
        <f t="shared" si="157"/>
        <v>0</v>
      </c>
      <c r="L172" s="172">
        <f t="shared" si="157"/>
        <v>0</v>
      </c>
      <c r="M172" s="227">
        <f t="shared" si="157"/>
        <v>0</v>
      </c>
      <c r="N172" s="71">
        <f t="shared" si="157"/>
        <v>0</v>
      </c>
      <c r="O172" s="125">
        <f>SUM(O173,O183)</f>
        <v>0</v>
      </c>
      <c r="P172" s="313"/>
      <c r="Q172" s="297"/>
    </row>
    <row r="173" spans="1:17" ht="24" hidden="1" x14ac:dyDescent="0.25">
      <c r="A173" s="35">
        <v>3200</v>
      </c>
      <c r="B173" s="82" t="s">
        <v>168</v>
      </c>
      <c r="C173" s="188">
        <f t="shared" si="100"/>
        <v>0</v>
      </c>
      <c r="D173" s="130">
        <f>SUM(D174,D178)</f>
        <v>0</v>
      </c>
      <c r="E173" s="38">
        <f t="shared" ref="E173" si="158">SUM(E174,E178)</f>
        <v>0</v>
      </c>
      <c r="F173" s="175">
        <f>SUM(F174,F178)</f>
        <v>0</v>
      </c>
      <c r="G173" s="228">
        <f t="shared" ref="G173:O173" si="159">SUM(G174,G178)</f>
        <v>0</v>
      </c>
      <c r="H173" s="38">
        <f t="shared" si="159"/>
        <v>0</v>
      </c>
      <c r="I173" s="123">
        <f t="shared" si="159"/>
        <v>0</v>
      </c>
      <c r="J173" s="130">
        <f t="shared" si="159"/>
        <v>0</v>
      </c>
      <c r="K173" s="38">
        <f t="shared" si="159"/>
        <v>0</v>
      </c>
      <c r="L173" s="175">
        <f t="shared" si="159"/>
        <v>0</v>
      </c>
      <c r="M173" s="228">
        <f t="shared" si="159"/>
        <v>0</v>
      </c>
      <c r="N173" s="38">
        <f t="shared" si="159"/>
        <v>0</v>
      </c>
      <c r="O173" s="124">
        <f t="shared" si="159"/>
        <v>0</v>
      </c>
      <c r="P173" s="314"/>
      <c r="Q173" s="297"/>
    </row>
    <row r="174" spans="1:17" ht="36" hidden="1" x14ac:dyDescent="0.25">
      <c r="A174" s="782">
        <v>3260</v>
      </c>
      <c r="B174" s="40" t="s">
        <v>169</v>
      </c>
      <c r="C174" s="189">
        <f t="shared" si="100"/>
        <v>0</v>
      </c>
      <c r="D174" s="131">
        <f>SUM(D175:D177)</f>
        <v>0</v>
      </c>
      <c r="E174" s="79">
        <f t="shared" ref="E174" si="160">SUM(E175:E177)</f>
        <v>0</v>
      </c>
      <c r="F174" s="176">
        <f>SUM(F175:F177)</f>
        <v>0</v>
      </c>
      <c r="G174" s="233">
        <f t="shared" ref="G174:N174" si="161">SUM(G175:G177)</f>
        <v>0</v>
      </c>
      <c r="H174" s="79">
        <f t="shared" si="161"/>
        <v>0</v>
      </c>
      <c r="I174" s="90">
        <f t="shared" si="161"/>
        <v>0</v>
      </c>
      <c r="J174" s="131">
        <f t="shared" si="161"/>
        <v>0</v>
      </c>
      <c r="K174" s="79">
        <f t="shared" si="161"/>
        <v>0</v>
      </c>
      <c r="L174" s="176">
        <f t="shared" si="161"/>
        <v>0</v>
      </c>
      <c r="M174" s="233">
        <f t="shared" si="161"/>
        <v>0</v>
      </c>
      <c r="N174" s="79">
        <f t="shared" si="161"/>
        <v>0</v>
      </c>
      <c r="O174" s="90">
        <f>SUM(O175:O177)</f>
        <v>0</v>
      </c>
      <c r="P174" s="290"/>
      <c r="Q174" s="297"/>
    </row>
    <row r="175" spans="1:17" ht="24" hidden="1" x14ac:dyDescent="0.25">
      <c r="A175" s="30">
        <v>3261</v>
      </c>
      <c r="B175" s="43" t="s">
        <v>170</v>
      </c>
      <c r="C175" s="190">
        <f t="shared" si="100"/>
        <v>0</v>
      </c>
      <c r="D175" s="264">
        <v>0</v>
      </c>
      <c r="E175" s="45"/>
      <c r="F175" s="95">
        <f t="shared" ref="F175:F177" si="162">D175+E175</f>
        <v>0</v>
      </c>
      <c r="G175" s="230"/>
      <c r="H175" s="45"/>
      <c r="I175" s="91">
        <f t="shared" ref="I175:I177" si="163">G175+H175</f>
        <v>0</v>
      </c>
      <c r="J175" s="264"/>
      <c r="K175" s="45"/>
      <c r="L175" s="95">
        <f t="shared" ref="L175:L177" si="164">J175+K175</f>
        <v>0</v>
      </c>
      <c r="M175" s="230"/>
      <c r="N175" s="45"/>
      <c r="O175" s="91">
        <f t="shared" ref="O175:O177" si="165">M175+N175</f>
        <v>0</v>
      </c>
      <c r="P175" s="291"/>
      <c r="Q175" s="297"/>
    </row>
    <row r="176" spans="1:17" ht="36" hidden="1" x14ac:dyDescent="0.25">
      <c r="A176" s="30">
        <v>3262</v>
      </c>
      <c r="B176" s="43" t="s">
        <v>171</v>
      </c>
      <c r="C176" s="190">
        <f t="shared" si="100"/>
        <v>0</v>
      </c>
      <c r="D176" s="264">
        <v>0</v>
      </c>
      <c r="E176" s="45"/>
      <c r="F176" s="95">
        <f t="shared" si="162"/>
        <v>0</v>
      </c>
      <c r="G176" s="230"/>
      <c r="H176" s="45"/>
      <c r="I176" s="91">
        <f t="shared" si="163"/>
        <v>0</v>
      </c>
      <c r="J176" s="264"/>
      <c r="K176" s="45"/>
      <c r="L176" s="95">
        <f t="shared" si="164"/>
        <v>0</v>
      </c>
      <c r="M176" s="230"/>
      <c r="N176" s="45"/>
      <c r="O176" s="91">
        <f t="shared" si="165"/>
        <v>0</v>
      </c>
      <c r="P176" s="291"/>
      <c r="Q176" s="297"/>
    </row>
    <row r="177" spans="1:17" ht="24" hidden="1" x14ac:dyDescent="0.25">
      <c r="A177" s="30">
        <v>3263</v>
      </c>
      <c r="B177" s="43" t="s">
        <v>172</v>
      </c>
      <c r="C177" s="190">
        <f t="shared" ref="C177:C240" si="166">SUM(F177,I177,L177,O177)</f>
        <v>0</v>
      </c>
      <c r="D177" s="264">
        <v>0</v>
      </c>
      <c r="E177" s="45"/>
      <c r="F177" s="95">
        <f t="shared" si="162"/>
        <v>0</v>
      </c>
      <c r="G177" s="230"/>
      <c r="H177" s="45"/>
      <c r="I177" s="91">
        <f t="shared" si="163"/>
        <v>0</v>
      </c>
      <c r="J177" s="264"/>
      <c r="K177" s="45"/>
      <c r="L177" s="95">
        <f t="shared" si="164"/>
        <v>0</v>
      </c>
      <c r="M177" s="230"/>
      <c r="N177" s="45"/>
      <c r="O177" s="91">
        <f t="shared" si="165"/>
        <v>0</v>
      </c>
      <c r="P177" s="291"/>
      <c r="Q177" s="297"/>
    </row>
    <row r="178" spans="1:17" ht="72" hidden="1" x14ac:dyDescent="0.25">
      <c r="A178" s="782">
        <v>3290</v>
      </c>
      <c r="B178" s="40" t="s">
        <v>300</v>
      </c>
      <c r="C178" s="201">
        <f t="shared" si="166"/>
        <v>0</v>
      </c>
      <c r="D178" s="131">
        <f>SUM(D179:D182)</f>
        <v>0</v>
      </c>
      <c r="E178" s="79">
        <f t="shared" ref="E178" si="167">SUM(E179:E182)</f>
        <v>0</v>
      </c>
      <c r="F178" s="176">
        <f>SUM(F179:F182)</f>
        <v>0</v>
      </c>
      <c r="G178" s="233">
        <f t="shared" ref="G178:O178" si="168">SUM(G179:G182)</f>
        <v>0</v>
      </c>
      <c r="H178" s="79">
        <f t="shared" si="168"/>
        <v>0</v>
      </c>
      <c r="I178" s="90">
        <f t="shared" si="168"/>
        <v>0</v>
      </c>
      <c r="J178" s="131">
        <f t="shared" si="168"/>
        <v>0</v>
      </c>
      <c r="K178" s="79">
        <f t="shared" si="168"/>
        <v>0</v>
      </c>
      <c r="L178" s="176">
        <f t="shared" si="168"/>
        <v>0</v>
      </c>
      <c r="M178" s="233">
        <f t="shared" si="168"/>
        <v>0</v>
      </c>
      <c r="N178" s="79">
        <f t="shared" si="168"/>
        <v>0</v>
      </c>
      <c r="O178" s="156">
        <f t="shared" si="168"/>
        <v>0</v>
      </c>
      <c r="P178" s="294"/>
      <c r="Q178" s="297"/>
    </row>
    <row r="179" spans="1:17" ht="60" hidden="1" x14ac:dyDescent="0.25">
      <c r="A179" s="30">
        <v>3291</v>
      </c>
      <c r="B179" s="43" t="s">
        <v>173</v>
      </c>
      <c r="C179" s="190">
        <f t="shared" si="166"/>
        <v>0</v>
      </c>
      <c r="D179" s="264">
        <v>0</v>
      </c>
      <c r="E179" s="45"/>
      <c r="F179" s="95">
        <f t="shared" ref="F179:F182" si="169">D179+E179</f>
        <v>0</v>
      </c>
      <c r="G179" s="230"/>
      <c r="H179" s="45"/>
      <c r="I179" s="91">
        <f t="shared" ref="I179:I182" si="170">G179+H179</f>
        <v>0</v>
      </c>
      <c r="J179" s="264"/>
      <c r="K179" s="45"/>
      <c r="L179" s="95">
        <f t="shared" ref="L179:L182" si="171">J179+K179</f>
        <v>0</v>
      </c>
      <c r="M179" s="230"/>
      <c r="N179" s="45"/>
      <c r="O179" s="91">
        <f t="shared" ref="O179:O182" si="172">M179+N179</f>
        <v>0</v>
      </c>
      <c r="P179" s="291"/>
      <c r="Q179" s="297"/>
    </row>
    <row r="180" spans="1:17" ht="60" hidden="1" x14ac:dyDescent="0.25">
      <c r="A180" s="30">
        <v>3292</v>
      </c>
      <c r="B180" s="43" t="s">
        <v>174</v>
      </c>
      <c r="C180" s="190">
        <f t="shared" si="166"/>
        <v>0</v>
      </c>
      <c r="D180" s="264">
        <v>0</v>
      </c>
      <c r="E180" s="45"/>
      <c r="F180" s="95">
        <f t="shared" si="169"/>
        <v>0</v>
      </c>
      <c r="G180" s="230"/>
      <c r="H180" s="45"/>
      <c r="I180" s="91">
        <f t="shared" si="170"/>
        <v>0</v>
      </c>
      <c r="J180" s="264"/>
      <c r="K180" s="45"/>
      <c r="L180" s="95">
        <f t="shared" si="171"/>
        <v>0</v>
      </c>
      <c r="M180" s="230"/>
      <c r="N180" s="45"/>
      <c r="O180" s="91">
        <f t="shared" si="172"/>
        <v>0</v>
      </c>
      <c r="P180" s="291"/>
      <c r="Q180" s="297"/>
    </row>
    <row r="181" spans="1:17" ht="60" hidden="1" x14ac:dyDescent="0.25">
      <c r="A181" s="30">
        <v>3293</v>
      </c>
      <c r="B181" s="43" t="s">
        <v>175</v>
      </c>
      <c r="C181" s="190">
        <f t="shared" si="166"/>
        <v>0</v>
      </c>
      <c r="D181" s="264">
        <v>0</v>
      </c>
      <c r="E181" s="45"/>
      <c r="F181" s="95">
        <f t="shared" si="169"/>
        <v>0</v>
      </c>
      <c r="G181" s="230"/>
      <c r="H181" s="45"/>
      <c r="I181" s="91">
        <f t="shared" si="170"/>
        <v>0</v>
      </c>
      <c r="J181" s="264"/>
      <c r="K181" s="45"/>
      <c r="L181" s="95">
        <f t="shared" si="171"/>
        <v>0</v>
      </c>
      <c r="M181" s="230"/>
      <c r="N181" s="45"/>
      <c r="O181" s="91">
        <f t="shared" si="172"/>
        <v>0</v>
      </c>
      <c r="P181" s="291"/>
      <c r="Q181" s="297"/>
    </row>
    <row r="182" spans="1:17" ht="48" hidden="1" x14ac:dyDescent="0.25">
      <c r="A182" s="83">
        <v>3294</v>
      </c>
      <c r="B182" s="43" t="s">
        <v>176</v>
      </c>
      <c r="C182" s="201">
        <f t="shared" si="166"/>
        <v>0</v>
      </c>
      <c r="D182" s="265">
        <v>0</v>
      </c>
      <c r="E182" s="84"/>
      <c r="F182" s="329">
        <f t="shared" si="169"/>
        <v>0</v>
      </c>
      <c r="G182" s="235"/>
      <c r="H182" s="84"/>
      <c r="I182" s="156">
        <f t="shared" si="170"/>
        <v>0</v>
      </c>
      <c r="J182" s="265"/>
      <c r="K182" s="84"/>
      <c r="L182" s="329">
        <f t="shared" si="171"/>
        <v>0</v>
      </c>
      <c r="M182" s="235"/>
      <c r="N182" s="84"/>
      <c r="O182" s="156">
        <f t="shared" si="172"/>
        <v>0</v>
      </c>
      <c r="P182" s="294"/>
      <c r="Q182" s="297"/>
    </row>
    <row r="183" spans="1:17" ht="36" hidden="1" x14ac:dyDescent="0.25">
      <c r="A183" s="51">
        <v>3300</v>
      </c>
      <c r="B183" s="82" t="s">
        <v>177</v>
      </c>
      <c r="C183" s="202">
        <f t="shared" si="166"/>
        <v>0</v>
      </c>
      <c r="D183" s="138">
        <f>SUM(D184:D185)</f>
        <v>0</v>
      </c>
      <c r="E183" s="85">
        <f t="shared" ref="E183" si="173">SUM(E184:E185)</f>
        <v>0</v>
      </c>
      <c r="F183" s="173">
        <f>SUM(F184:F185)</f>
        <v>0</v>
      </c>
      <c r="G183" s="236">
        <f t="shared" ref="G183:O183" si="174">SUM(G184:G185)</f>
        <v>0</v>
      </c>
      <c r="H183" s="85">
        <f t="shared" si="174"/>
        <v>0</v>
      </c>
      <c r="I183" s="124">
        <f t="shared" si="174"/>
        <v>0</v>
      </c>
      <c r="J183" s="138">
        <f t="shared" si="174"/>
        <v>0</v>
      </c>
      <c r="K183" s="85">
        <f t="shared" si="174"/>
        <v>0</v>
      </c>
      <c r="L183" s="173">
        <f t="shared" si="174"/>
        <v>0</v>
      </c>
      <c r="M183" s="236">
        <f t="shared" si="174"/>
        <v>0</v>
      </c>
      <c r="N183" s="85">
        <f t="shared" si="174"/>
        <v>0</v>
      </c>
      <c r="O183" s="124">
        <f t="shared" si="174"/>
        <v>0</v>
      </c>
      <c r="P183" s="314"/>
      <c r="Q183" s="297"/>
    </row>
    <row r="184" spans="1:17" ht="48" hidden="1" x14ac:dyDescent="0.25">
      <c r="A184" s="57">
        <v>3310</v>
      </c>
      <c r="B184" s="58" t="s">
        <v>178</v>
      </c>
      <c r="C184" s="195">
        <f t="shared" si="166"/>
        <v>0</v>
      </c>
      <c r="D184" s="261">
        <v>0</v>
      </c>
      <c r="E184" s="77"/>
      <c r="F184" s="174">
        <f t="shared" ref="F184:F185" si="175">D184+E184</f>
        <v>0</v>
      </c>
      <c r="G184" s="232"/>
      <c r="H184" s="77"/>
      <c r="I184" s="154">
        <f t="shared" ref="I184:I185" si="176">G184+H184</f>
        <v>0</v>
      </c>
      <c r="J184" s="261"/>
      <c r="K184" s="77"/>
      <c r="L184" s="174">
        <f t="shared" ref="L184:L185" si="177">J184+K184</f>
        <v>0</v>
      </c>
      <c r="M184" s="232"/>
      <c r="N184" s="77"/>
      <c r="O184" s="154">
        <f t="shared" ref="O184:O185" si="178">M184+N184</f>
        <v>0</v>
      </c>
      <c r="P184" s="292"/>
      <c r="Q184" s="297"/>
    </row>
    <row r="185" spans="1:17" ht="48" hidden="1" x14ac:dyDescent="0.25">
      <c r="A185" s="27">
        <v>3320</v>
      </c>
      <c r="B185" s="40" t="s">
        <v>179</v>
      </c>
      <c r="C185" s="189">
        <f t="shared" si="166"/>
        <v>0</v>
      </c>
      <c r="D185" s="263">
        <v>0</v>
      </c>
      <c r="E185" s="42"/>
      <c r="F185" s="176">
        <f t="shared" si="175"/>
        <v>0</v>
      </c>
      <c r="G185" s="220"/>
      <c r="H185" s="42"/>
      <c r="I185" s="90">
        <f t="shared" si="176"/>
        <v>0</v>
      </c>
      <c r="J185" s="263"/>
      <c r="K185" s="42"/>
      <c r="L185" s="176">
        <f t="shared" si="177"/>
        <v>0</v>
      </c>
      <c r="M185" s="220"/>
      <c r="N185" s="42"/>
      <c r="O185" s="90">
        <f t="shared" si="178"/>
        <v>0</v>
      </c>
      <c r="P185" s="290"/>
      <c r="Q185" s="297"/>
    </row>
    <row r="186" spans="1:17" hidden="1" x14ac:dyDescent="0.25">
      <c r="A186" s="87">
        <v>4000</v>
      </c>
      <c r="B186" s="70" t="s">
        <v>180</v>
      </c>
      <c r="C186" s="200">
        <f t="shared" si="166"/>
        <v>0</v>
      </c>
      <c r="D186" s="137">
        <f>SUM(D187,D190)</f>
        <v>0</v>
      </c>
      <c r="E186" s="71">
        <f t="shared" ref="E186" si="179">SUM(E187,E190)</f>
        <v>0</v>
      </c>
      <c r="F186" s="172">
        <f>SUM(F187,F190)</f>
        <v>0</v>
      </c>
      <c r="G186" s="227">
        <f t="shared" ref="G186:N186" si="180">SUM(G187,G190)</f>
        <v>0</v>
      </c>
      <c r="H186" s="71">
        <f t="shared" si="180"/>
        <v>0</v>
      </c>
      <c r="I186" s="125">
        <f t="shared" si="180"/>
        <v>0</v>
      </c>
      <c r="J186" s="137">
        <f t="shared" si="180"/>
        <v>0</v>
      </c>
      <c r="K186" s="71">
        <f t="shared" si="180"/>
        <v>0</v>
      </c>
      <c r="L186" s="172">
        <f t="shared" si="180"/>
        <v>0</v>
      </c>
      <c r="M186" s="227">
        <f t="shared" si="180"/>
        <v>0</v>
      </c>
      <c r="N186" s="71">
        <f t="shared" si="180"/>
        <v>0</v>
      </c>
      <c r="O186" s="125">
        <f>SUM(O187,O190)</f>
        <v>0</v>
      </c>
      <c r="P186" s="313"/>
      <c r="Q186" s="297"/>
    </row>
    <row r="187" spans="1:17" ht="24" hidden="1" x14ac:dyDescent="0.25">
      <c r="A187" s="88">
        <v>4200</v>
      </c>
      <c r="B187" s="72" t="s">
        <v>181</v>
      </c>
      <c r="C187" s="188">
        <f t="shared" si="166"/>
        <v>0</v>
      </c>
      <c r="D187" s="130">
        <f>SUM(D188,D189)</f>
        <v>0</v>
      </c>
      <c r="E187" s="38">
        <f t="shared" ref="E187" si="181">SUM(E188,E189)</f>
        <v>0</v>
      </c>
      <c r="F187" s="175">
        <f>SUM(F188,F189)</f>
        <v>0</v>
      </c>
      <c r="G187" s="228">
        <f t="shared" ref="G187:N187" si="182">SUM(G188,G189)</f>
        <v>0</v>
      </c>
      <c r="H187" s="38">
        <f t="shared" si="182"/>
        <v>0</v>
      </c>
      <c r="I187" s="123">
        <f t="shared" si="182"/>
        <v>0</v>
      </c>
      <c r="J187" s="130">
        <f t="shared" si="182"/>
        <v>0</v>
      </c>
      <c r="K187" s="38">
        <f t="shared" si="182"/>
        <v>0</v>
      </c>
      <c r="L187" s="175">
        <f t="shared" si="182"/>
        <v>0</v>
      </c>
      <c r="M187" s="228">
        <f t="shared" si="182"/>
        <v>0</v>
      </c>
      <c r="N187" s="38">
        <f t="shared" si="182"/>
        <v>0</v>
      </c>
      <c r="O187" s="123">
        <f>SUM(O188,O189)</f>
        <v>0</v>
      </c>
      <c r="P187" s="293"/>
      <c r="Q187" s="297"/>
    </row>
    <row r="188" spans="1:17" ht="36" hidden="1" x14ac:dyDescent="0.25">
      <c r="A188" s="782">
        <v>4240</v>
      </c>
      <c r="B188" s="40" t="s">
        <v>182</v>
      </c>
      <c r="C188" s="189">
        <f t="shared" si="166"/>
        <v>0</v>
      </c>
      <c r="D188" s="263">
        <v>0</v>
      </c>
      <c r="E188" s="42"/>
      <c r="F188" s="176">
        <f t="shared" ref="F188:F189" si="183">D188+E188</f>
        <v>0</v>
      </c>
      <c r="G188" s="220"/>
      <c r="H188" s="42"/>
      <c r="I188" s="90">
        <f t="shared" ref="I188:I189" si="184">G188+H188</f>
        <v>0</v>
      </c>
      <c r="J188" s="263"/>
      <c r="K188" s="42"/>
      <c r="L188" s="176">
        <f t="shared" ref="L188:L189" si="185">J188+K188</f>
        <v>0</v>
      </c>
      <c r="M188" s="220"/>
      <c r="N188" s="42"/>
      <c r="O188" s="90">
        <f t="shared" ref="O188:O189" si="186">M188+N188</f>
        <v>0</v>
      </c>
      <c r="P188" s="290"/>
      <c r="Q188" s="297"/>
    </row>
    <row r="189" spans="1:17" hidden="1" x14ac:dyDescent="0.25">
      <c r="A189" s="75">
        <v>4250</v>
      </c>
      <c r="B189" s="43" t="s">
        <v>183</v>
      </c>
      <c r="C189" s="190">
        <f t="shared" si="166"/>
        <v>0</v>
      </c>
      <c r="D189" s="264">
        <v>0</v>
      </c>
      <c r="E189" s="45"/>
      <c r="F189" s="95">
        <f t="shared" si="183"/>
        <v>0</v>
      </c>
      <c r="G189" s="230"/>
      <c r="H189" s="45"/>
      <c r="I189" s="91">
        <f t="shared" si="184"/>
        <v>0</v>
      </c>
      <c r="J189" s="264"/>
      <c r="K189" s="45"/>
      <c r="L189" s="95">
        <f t="shared" si="185"/>
        <v>0</v>
      </c>
      <c r="M189" s="230"/>
      <c r="N189" s="45"/>
      <c r="O189" s="91">
        <f t="shared" si="186"/>
        <v>0</v>
      </c>
      <c r="P189" s="291"/>
      <c r="Q189" s="297"/>
    </row>
    <row r="190" spans="1:17" hidden="1" x14ac:dyDescent="0.25">
      <c r="A190" s="35">
        <v>4300</v>
      </c>
      <c r="B190" s="72" t="s">
        <v>184</v>
      </c>
      <c r="C190" s="188">
        <f t="shared" si="166"/>
        <v>0</v>
      </c>
      <c r="D190" s="130">
        <f>SUM(D191)</f>
        <v>0</v>
      </c>
      <c r="E190" s="38">
        <f t="shared" ref="E190" si="187">SUM(E191)</f>
        <v>0</v>
      </c>
      <c r="F190" s="175">
        <f>SUM(F191)</f>
        <v>0</v>
      </c>
      <c r="G190" s="228">
        <f t="shared" ref="G190:N190" si="188">SUM(G191)</f>
        <v>0</v>
      </c>
      <c r="H190" s="38">
        <f t="shared" si="188"/>
        <v>0</v>
      </c>
      <c r="I190" s="123">
        <f t="shared" si="188"/>
        <v>0</v>
      </c>
      <c r="J190" s="130">
        <f t="shared" si="188"/>
        <v>0</v>
      </c>
      <c r="K190" s="38">
        <f t="shared" si="188"/>
        <v>0</v>
      </c>
      <c r="L190" s="175">
        <f t="shared" si="188"/>
        <v>0</v>
      </c>
      <c r="M190" s="228">
        <f t="shared" si="188"/>
        <v>0</v>
      </c>
      <c r="N190" s="38">
        <f t="shared" si="188"/>
        <v>0</v>
      </c>
      <c r="O190" s="123">
        <f>SUM(O191)</f>
        <v>0</v>
      </c>
      <c r="P190" s="293"/>
      <c r="Q190" s="297"/>
    </row>
    <row r="191" spans="1:17" ht="24" hidden="1" x14ac:dyDescent="0.25">
      <c r="A191" s="782">
        <v>4310</v>
      </c>
      <c r="B191" s="40" t="s">
        <v>185</v>
      </c>
      <c r="C191" s="189">
        <f t="shared" si="166"/>
        <v>0</v>
      </c>
      <c r="D191" s="131">
        <f>SUM(D192:D192)</f>
        <v>0</v>
      </c>
      <c r="E191" s="79">
        <f t="shared" ref="E191" si="189">SUM(E192:E192)</f>
        <v>0</v>
      </c>
      <c r="F191" s="176">
        <f>SUM(F192:F192)</f>
        <v>0</v>
      </c>
      <c r="G191" s="233">
        <f t="shared" ref="G191:N191" si="190">SUM(G192:G192)</f>
        <v>0</v>
      </c>
      <c r="H191" s="79">
        <f t="shared" si="190"/>
        <v>0</v>
      </c>
      <c r="I191" s="90">
        <f t="shared" si="190"/>
        <v>0</v>
      </c>
      <c r="J191" s="131">
        <f t="shared" si="190"/>
        <v>0</v>
      </c>
      <c r="K191" s="79">
        <f t="shared" si="190"/>
        <v>0</v>
      </c>
      <c r="L191" s="176">
        <f t="shared" si="190"/>
        <v>0</v>
      </c>
      <c r="M191" s="233">
        <f t="shared" si="190"/>
        <v>0</v>
      </c>
      <c r="N191" s="79">
        <f t="shared" si="190"/>
        <v>0</v>
      </c>
      <c r="O191" s="90">
        <f>SUM(O192:O192)</f>
        <v>0</v>
      </c>
      <c r="P191" s="290"/>
      <c r="Q191" s="297"/>
    </row>
    <row r="192" spans="1:17" ht="36" hidden="1" x14ac:dyDescent="0.25">
      <c r="A192" s="30">
        <v>4311</v>
      </c>
      <c r="B192" s="43" t="s">
        <v>186</v>
      </c>
      <c r="C192" s="190">
        <f t="shared" si="166"/>
        <v>0</v>
      </c>
      <c r="D192" s="264">
        <v>0</v>
      </c>
      <c r="E192" s="45"/>
      <c r="F192" s="95">
        <f>D192+E192</f>
        <v>0</v>
      </c>
      <c r="G192" s="230"/>
      <c r="H192" s="45"/>
      <c r="I192" s="91">
        <f>G192+H192</f>
        <v>0</v>
      </c>
      <c r="J192" s="264"/>
      <c r="K192" s="45"/>
      <c r="L192" s="95">
        <f>J192+K192</f>
        <v>0</v>
      </c>
      <c r="M192" s="230"/>
      <c r="N192" s="45"/>
      <c r="O192" s="91">
        <f>M192+N192</f>
        <v>0</v>
      </c>
      <c r="P192" s="291"/>
      <c r="Q192" s="297"/>
    </row>
    <row r="193" spans="1:17" s="19" customFormat="1" x14ac:dyDescent="0.25">
      <c r="A193" s="89"/>
      <c r="B193" s="17" t="s">
        <v>187</v>
      </c>
      <c r="C193" s="199">
        <f t="shared" si="166"/>
        <v>421247</v>
      </c>
      <c r="D193" s="136">
        <f>SUM(D194,D229,D268)</f>
        <v>416951</v>
      </c>
      <c r="E193" s="275">
        <f t="shared" ref="E193" si="191">SUM(E194,E229,E268)</f>
        <v>4296</v>
      </c>
      <c r="F193" s="896">
        <f>SUM(F194,F229,F268)</f>
        <v>421247</v>
      </c>
      <c r="G193" s="226">
        <f t="shared" ref="G193:N193" si="192">SUM(G194,G229,G268)</f>
        <v>0</v>
      </c>
      <c r="H193" s="275">
        <f t="shared" si="192"/>
        <v>0</v>
      </c>
      <c r="I193" s="896">
        <f t="shared" si="192"/>
        <v>0</v>
      </c>
      <c r="J193" s="136">
        <f t="shared" si="192"/>
        <v>0</v>
      </c>
      <c r="K193" s="69">
        <f t="shared" si="192"/>
        <v>0</v>
      </c>
      <c r="L193" s="171">
        <f t="shared" si="192"/>
        <v>0</v>
      </c>
      <c r="M193" s="226">
        <f t="shared" si="192"/>
        <v>0</v>
      </c>
      <c r="N193" s="69">
        <f t="shared" si="192"/>
        <v>0</v>
      </c>
      <c r="O193" s="157">
        <f>SUM(O194,O229,O268)</f>
        <v>0</v>
      </c>
      <c r="P193" s="316"/>
      <c r="Q193" s="182"/>
    </row>
    <row r="194" spans="1:17" x14ac:dyDescent="0.25">
      <c r="A194" s="70">
        <v>5000</v>
      </c>
      <c r="B194" s="70" t="s">
        <v>188</v>
      </c>
      <c r="C194" s="200">
        <f t="shared" si="166"/>
        <v>421247</v>
      </c>
      <c r="D194" s="137">
        <f>D195+D203</f>
        <v>416951</v>
      </c>
      <c r="E194" s="125">
        <f t="shared" ref="E194" si="193">E195+E203</f>
        <v>4296</v>
      </c>
      <c r="F194" s="897">
        <f>F195+F203</f>
        <v>421247</v>
      </c>
      <c r="G194" s="227">
        <f t="shared" ref="G194:N194" si="194">G195+G203</f>
        <v>0</v>
      </c>
      <c r="H194" s="125">
        <f t="shared" si="194"/>
        <v>0</v>
      </c>
      <c r="I194" s="897">
        <f t="shared" si="194"/>
        <v>0</v>
      </c>
      <c r="J194" s="137">
        <f t="shared" si="194"/>
        <v>0</v>
      </c>
      <c r="K194" s="71">
        <f t="shared" si="194"/>
        <v>0</v>
      </c>
      <c r="L194" s="172">
        <f t="shared" si="194"/>
        <v>0</v>
      </c>
      <c r="M194" s="227">
        <f t="shared" si="194"/>
        <v>0</v>
      </c>
      <c r="N194" s="71">
        <f t="shared" si="194"/>
        <v>0</v>
      </c>
      <c r="O194" s="125">
        <f>O195+O203</f>
        <v>0</v>
      </c>
      <c r="P194" s="313"/>
      <c r="Q194" s="297"/>
    </row>
    <row r="195" spans="1:17" hidden="1" x14ac:dyDescent="0.25">
      <c r="A195" s="35">
        <v>5100</v>
      </c>
      <c r="B195" s="72" t="s">
        <v>189</v>
      </c>
      <c r="C195" s="188">
        <f t="shared" si="166"/>
        <v>0</v>
      </c>
      <c r="D195" s="130">
        <f>D196+D197+D200+D201+D202</f>
        <v>0</v>
      </c>
      <c r="E195" s="38">
        <f t="shared" ref="E195" si="195">E196+E197+E200+E201+E202</f>
        <v>0</v>
      </c>
      <c r="F195" s="175">
        <f>F196+F197+F200+F201+F202</f>
        <v>0</v>
      </c>
      <c r="G195" s="228">
        <f t="shared" ref="G195:N195" si="196">G196+G197+G200+G201+G202</f>
        <v>0</v>
      </c>
      <c r="H195" s="38">
        <f t="shared" si="196"/>
        <v>0</v>
      </c>
      <c r="I195" s="123">
        <f t="shared" si="196"/>
        <v>0</v>
      </c>
      <c r="J195" s="130">
        <f t="shared" si="196"/>
        <v>0</v>
      </c>
      <c r="K195" s="38">
        <f t="shared" si="196"/>
        <v>0</v>
      </c>
      <c r="L195" s="175">
        <f t="shared" si="196"/>
        <v>0</v>
      </c>
      <c r="M195" s="228">
        <f t="shared" si="196"/>
        <v>0</v>
      </c>
      <c r="N195" s="38">
        <f t="shared" si="196"/>
        <v>0</v>
      </c>
      <c r="O195" s="123">
        <f>O196+O197+O200+O201+O202</f>
        <v>0</v>
      </c>
      <c r="P195" s="293"/>
      <c r="Q195" s="297"/>
    </row>
    <row r="196" spans="1:17" hidden="1" x14ac:dyDescent="0.25">
      <c r="A196" s="782">
        <v>5110</v>
      </c>
      <c r="B196" s="40" t="s">
        <v>190</v>
      </c>
      <c r="C196" s="189">
        <f t="shared" si="166"/>
        <v>0</v>
      </c>
      <c r="D196" s="263">
        <v>0</v>
      </c>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166"/>
        <v>0</v>
      </c>
      <c r="D197" s="132">
        <f>D198+D199</f>
        <v>0</v>
      </c>
      <c r="E197" s="76">
        <f t="shared" ref="E197" si="197">E198+E199</f>
        <v>0</v>
      </c>
      <c r="F197" s="95">
        <f>F198+F199</f>
        <v>0</v>
      </c>
      <c r="G197" s="231">
        <f t="shared" ref="G197:O197" si="198">G198+G199</f>
        <v>0</v>
      </c>
      <c r="H197" s="76">
        <f t="shared" si="198"/>
        <v>0</v>
      </c>
      <c r="I197" s="91">
        <f t="shared" si="198"/>
        <v>0</v>
      </c>
      <c r="J197" s="132">
        <f t="shared" si="198"/>
        <v>0</v>
      </c>
      <c r="K197" s="76">
        <f t="shared" si="198"/>
        <v>0</v>
      </c>
      <c r="L197" s="95">
        <f t="shared" si="198"/>
        <v>0</v>
      </c>
      <c r="M197" s="231">
        <f t="shared" si="198"/>
        <v>0</v>
      </c>
      <c r="N197" s="76">
        <f t="shared" si="198"/>
        <v>0</v>
      </c>
      <c r="O197" s="91">
        <f t="shared" si="198"/>
        <v>0</v>
      </c>
      <c r="P197" s="291"/>
      <c r="Q197" s="297"/>
    </row>
    <row r="198" spans="1:17" hidden="1" x14ac:dyDescent="0.25">
      <c r="A198" s="30">
        <v>5121</v>
      </c>
      <c r="B198" s="43" t="s">
        <v>192</v>
      </c>
      <c r="C198" s="190">
        <f t="shared" si="166"/>
        <v>0</v>
      </c>
      <c r="D198" s="264">
        <v>0</v>
      </c>
      <c r="E198" s="45"/>
      <c r="F198" s="95">
        <f t="shared" ref="F198:F202" si="199">D198+E198</f>
        <v>0</v>
      </c>
      <c r="G198" s="230"/>
      <c r="H198" s="45"/>
      <c r="I198" s="91">
        <f t="shared" ref="I198:I202" si="200">G198+H198</f>
        <v>0</v>
      </c>
      <c r="J198" s="264"/>
      <c r="K198" s="45"/>
      <c r="L198" s="95">
        <f t="shared" ref="L198:L202" si="201">J198+K198</f>
        <v>0</v>
      </c>
      <c r="M198" s="230"/>
      <c r="N198" s="45"/>
      <c r="O198" s="91">
        <f t="shared" ref="O198:O202" si="202">M198+N198</f>
        <v>0</v>
      </c>
      <c r="P198" s="291"/>
      <c r="Q198" s="297"/>
    </row>
    <row r="199" spans="1:17" ht="24" hidden="1" x14ac:dyDescent="0.25">
      <c r="A199" s="30">
        <v>5129</v>
      </c>
      <c r="B199" s="43" t="s">
        <v>193</v>
      </c>
      <c r="C199" s="190">
        <f t="shared" si="166"/>
        <v>0</v>
      </c>
      <c r="D199" s="264">
        <v>0</v>
      </c>
      <c r="E199" s="45"/>
      <c r="F199" s="95">
        <f t="shared" si="199"/>
        <v>0</v>
      </c>
      <c r="G199" s="230"/>
      <c r="H199" s="45"/>
      <c r="I199" s="91">
        <f t="shared" si="200"/>
        <v>0</v>
      </c>
      <c r="J199" s="264"/>
      <c r="K199" s="45"/>
      <c r="L199" s="95">
        <f t="shared" si="201"/>
        <v>0</v>
      </c>
      <c r="M199" s="230"/>
      <c r="N199" s="45"/>
      <c r="O199" s="91">
        <f t="shared" si="202"/>
        <v>0</v>
      </c>
      <c r="P199" s="291"/>
      <c r="Q199" s="297"/>
    </row>
    <row r="200" spans="1:17" hidden="1" x14ac:dyDescent="0.25">
      <c r="A200" s="75">
        <v>5130</v>
      </c>
      <c r="B200" s="43" t="s">
        <v>194</v>
      </c>
      <c r="C200" s="190">
        <f t="shared" si="166"/>
        <v>0</v>
      </c>
      <c r="D200" s="264">
        <v>0</v>
      </c>
      <c r="E200" s="45"/>
      <c r="F200" s="95">
        <f t="shared" si="199"/>
        <v>0</v>
      </c>
      <c r="G200" s="230"/>
      <c r="H200" s="45"/>
      <c r="I200" s="91">
        <f t="shared" si="200"/>
        <v>0</v>
      </c>
      <c r="J200" s="264"/>
      <c r="K200" s="45"/>
      <c r="L200" s="95">
        <f t="shared" si="201"/>
        <v>0</v>
      </c>
      <c r="M200" s="230"/>
      <c r="N200" s="45"/>
      <c r="O200" s="91">
        <f t="shared" si="202"/>
        <v>0</v>
      </c>
      <c r="P200" s="291"/>
      <c r="Q200" s="297"/>
    </row>
    <row r="201" spans="1:17" hidden="1" x14ac:dyDescent="0.25">
      <c r="A201" s="75">
        <v>5140</v>
      </c>
      <c r="B201" s="43" t="s">
        <v>195</v>
      </c>
      <c r="C201" s="190">
        <f t="shared" si="166"/>
        <v>0</v>
      </c>
      <c r="D201" s="264">
        <v>0</v>
      </c>
      <c r="E201" s="45"/>
      <c r="F201" s="95">
        <f t="shared" si="199"/>
        <v>0</v>
      </c>
      <c r="G201" s="230"/>
      <c r="H201" s="45"/>
      <c r="I201" s="91">
        <f t="shared" si="200"/>
        <v>0</v>
      </c>
      <c r="J201" s="264"/>
      <c r="K201" s="45"/>
      <c r="L201" s="95">
        <f t="shared" si="201"/>
        <v>0</v>
      </c>
      <c r="M201" s="230"/>
      <c r="N201" s="45"/>
      <c r="O201" s="91">
        <f t="shared" si="202"/>
        <v>0</v>
      </c>
      <c r="P201" s="291"/>
      <c r="Q201" s="297"/>
    </row>
    <row r="202" spans="1:17" ht="24" hidden="1" x14ac:dyDescent="0.25">
      <c r="A202" s="75">
        <v>5170</v>
      </c>
      <c r="B202" s="43" t="s">
        <v>196</v>
      </c>
      <c r="C202" s="190">
        <f t="shared" si="166"/>
        <v>0</v>
      </c>
      <c r="D202" s="264">
        <v>0</v>
      </c>
      <c r="E202" s="45"/>
      <c r="F202" s="95">
        <f t="shared" si="199"/>
        <v>0</v>
      </c>
      <c r="G202" s="230"/>
      <c r="H202" s="45"/>
      <c r="I202" s="91">
        <f t="shared" si="200"/>
        <v>0</v>
      </c>
      <c r="J202" s="264"/>
      <c r="K202" s="45"/>
      <c r="L202" s="95">
        <f t="shared" si="201"/>
        <v>0</v>
      </c>
      <c r="M202" s="230"/>
      <c r="N202" s="45"/>
      <c r="O202" s="91">
        <f t="shared" si="202"/>
        <v>0</v>
      </c>
      <c r="P202" s="291"/>
      <c r="Q202" s="297"/>
    </row>
    <row r="203" spans="1:17" x14ac:dyDescent="0.25">
      <c r="A203" s="35">
        <v>5200</v>
      </c>
      <c r="B203" s="72" t="s">
        <v>197</v>
      </c>
      <c r="C203" s="188">
        <f t="shared" si="166"/>
        <v>421247</v>
      </c>
      <c r="D203" s="130">
        <f>D204+D214+D215+D224+D225+D226+D228</f>
        <v>416951</v>
      </c>
      <c r="E203" s="123">
        <f t="shared" ref="E203" si="203">E204+E214+E215+E224+E225+E226+E228</f>
        <v>4296</v>
      </c>
      <c r="F203" s="898">
        <f>F204+F214+F215+F224+F225+F226+F228</f>
        <v>421247</v>
      </c>
      <c r="G203" s="228">
        <f t="shared" ref="G203:O203" si="204">G204+G214+G215+G224+G225+G226+G228</f>
        <v>0</v>
      </c>
      <c r="H203" s="123">
        <f t="shared" si="204"/>
        <v>0</v>
      </c>
      <c r="I203" s="898">
        <f t="shared" si="204"/>
        <v>0</v>
      </c>
      <c r="J203" s="130">
        <f t="shared" si="204"/>
        <v>0</v>
      </c>
      <c r="K203" s="38">
        <f t="shared" si="204"/>
        <v>0</v>
      </c>
      <c r="L203" s="175">
        <f t="shared" si="204"/>
        <v>0</v>
      </c>
      <c r="M203" s="228">
        <f t="shared" si="204"/>
        <v>0</v>
      </c>
      <c r="N203" s="38">
        <f t="shared" si="204"/>
        <v>0</v>
      </c>
      <c r="O203" s="123">
        <f t="shared" si="204"/>
        <v>0</v>
      </c>
      <c r="P203" s="293"/>
      <c r="Q203" s="297"/>
    </row>
    <row r="204" spans="1:17" hidden="1" x14ac:dyDescent="0.25">
      <c r="A204" s="73">
        <v>5210</v>
      </c>
      <c r="B204" s="58" t="s">
        <v>198</v>
      </c>
      <c r="C204" s="195">
        <f t="shared" si="166"/>
        <v>0</v>
      </c>
      <c r="D204" s="86">
        <f>SUM(D205:D213)</f>
        <v>0</v>
      </c>
      <c r="E204" s="74">
        <f>SUM(E205:E213)</f>
        <v>0</v>
      </c>
      <c r="F204" s="174">
        <f t="shared" ref="F204:N204" si="205">SUM(F205:F213)</f>
        <v>0</v>
      </c>
      <c r="G204" s="229">
        <f t="shared" si="205"/>
        <v>0</v>
      </c>
      <c r="H204" s="74">
        <f t="shared" si="205"/>
        <v>0</v>
      </c>
      <c r="I204" s="154">
        <f t="shared" si="205"/>
        <v>0</v>
      </c>
      <c r="J204" s="86">
        <f t="shared" si="205"/>
        <v>0</v>
      </c>
      <c r="K204" s="74">
        <f t="shared" si="205"/>
        <v>0</v>
      </c>
      <c r="L204" s="174">
        <f t="shared" si="205"/>
        <v>0</v>
      </c>
      <c r="M204" s="229">
        <f t="shared" si="205"/>
        <v>0</v>
      </c>
      <c r="N204" s="74">
        <f t="shared" si="205"/>
        <v>0</v>
      </c>
      <c r="O204" s="154">
        <f>SUM(O205:O213)</f>
        <v>0</v>
      </c>
      <c r="P204" s="292"/>
      <c r="Q204" s="297"/>
    </row>
    <row r="205" spans="1:17" hidden="1" x14ac:dyDescent="0.25">
      <c r="A205" s="27">
        <v>5211</v>
      </c>
      <c r="B205" s="40" t="s">
        <v>199</v>
      </c>
      <c r="C205" s="189">
        <f t="shared" si="166"/>
        <v>0</v>
      </c>
      <c r="D205" s="263">
        <v>0</v>
      </c>
      <c r="E205" s="42"/>
      <c r="F205" s="176">
        <f t="shared" ref="F205:F214" si="206">D205+E205</f>
        <v>0</v>
      </c>
      <c r="G205" s="220"/>
      <c r="H205" s="42"/>
      <c r="I205" s="90">
        <f t="shared" ref="I205:I214" si="207">G205+H205</f>
        <v>0</v>
      </c>
      <c r="J205" s="263"/>
      <c r="K205" s="42"/>
      <c r="L205" s="176">
        <f t="shared" ref="L205:L214" si="208">J205+K205</f>
        <v>0</v>
      </c>
      <c r="M205" s="220"/>
      <c r="N205" s="42"/>
      <c r="O205" s="90">
        <f t="shared" ref="O205:O214" si="209">M205+N205</f>
        <v>0</v>
      </c>
      <c r="P205" s="290"/>
      <c r="Q205" s="297"/>
    </row>
    <row r="206" spans="1:17" hidden="1" x14ac:dyDescent="0.25">
      <c r="A206" s="30">
        <v>5212</v>
      </c>
      <c r="B206" s="43" t="s">
        <v>200</v>
      </c>
      <c r="C206" s="190">
        <f t="shared" si="166"/>
        <v>0</v>
      </c>
      <c r="D206" s="264">
        <v>0</v>
      </c>
      <c r="E206" s="45"/>
      <c r="F206" s="95">
        <f t="shared" si="206"/>
        <v>0</v>
      </c>
      <c r="G206" s="230"/>
      <c r="H206" s="45"/>
      <c r="I206" s="91">
        <f t="shared" si="207"/>
        <v>0</v>
      </c>
      <c r="J206" s="264"/>
      <c r="K206" s="45"/>
      <c r="L206" s="95">
        <f t="shared" si="208"/>
        <v>0</v>
      </c>
      <c r="M206" s="230"/>
      <c r="N206" s="45"/>
      <c r="O206" s="91">
        <f t="shared" si="209"/>
        <v>0</v>
      </c>
      <c r="P206" s="291"/>
      <c r="Q206" s="297"/>
    </row>
    <row r="207" spans="1:17" hidden="1" x14ac:dyDescent="0.25">
      <c r="A207" s="30">
        <v>5213</v>
      </c>
      <c r="B207" s="43" t="s">
        <v>201</v>
      </c>
      <c r="C207" s="190">
        <f t="shared" si="166"/>
        <v>0</v>
      </c>
      <c r="D207" s="264">
        <v>0</v>
      </c>
      <c r="E207" s="45"/>
      <c r="F207" s="95">
        <f t="shared" si="206"/>
        <v>0</v>
      </c>
      <c r="G207" s="230"/>
      <c r="H207" s="45"/>
      <c r="I207" s="91">
        <f t="shared" si="207"/>
        <v>0</v>
      </c>
      <c r="J207" s="264"/>
      <c r="K207" s="45"/>
      <c r="L207" s="95">
        <f t="shared" si="208"/>
        <v>0</v>
      </c>
      <c r="M207" s="230"/>
      <c r="N207" s="45"/>
      <c r="O207" s="91">
        <f t="shared" si="209"/>
        <v>0</v>
      </c>
      <c r="P207" s="291"/>
      <c r="Q207" s="297"/>
    </row>
    <row r="208" spans="1:17" hidden="1" x14ac:dyDescent="0.25">
      <c r="A208" s="30">
        <v>5214</v>
      </c>
      <c r="B208" s="43" t="s">
        <v>202</v>
      </c>
      <c r="C208" s="190">
        <f t="shared" si="166"/>
        <v>0</v>
      </c>
      <c r="D208" s="264">
        <v>0</v>
      </c>
      <c r="E208" s="45"/>
      <c r="F208" s="95">
        <f t="shared" si="206"/>
        <v>0</v>
      </c>
      <c r="G208" s="230"/>
      <c r="H208" s="45"/>
      <c r="I208" s="91">
        <f t="shared" si="207"/>
        <v>0</v>
      </c>
      <c r="J208" s="264"/>
      <c r="K208" s="45"/>
      <c r="L208" s="95">
        <f t="shared" si="208"/>
        <v>0</v>
      </c>
      <c r="M208" s="230"/>
      <c r="N208" s="45"/>
      <c r="O208" s="91">
        <f t="shared" si="209"/>
        <v>0</v>
      </c>
      <c r="P208" s="291"/>
      <c r="Q208" s="297"/>
    </row>
    <row r="209" spans="1:17" hidden="1" x14ac:dyDescent="0.25">
      <c r="A209" s="30">
        <v>5215</v>
      </c>
      <c r="B209" s="43" t="s">
        <v>203</v>
      </c>
      <c r="C209" s="190">
        <f t="shared" si="166"/>
        <v>0</v>
      </c>
      <c r="D209" s="264">
        <v>0</v>
      </c>
      <c r="E209" s="45"/>
      <c r="F209" s="95">
        <f t="shared" si="206"/>
        <v>0</v>
      </c>
      <c r="G209" s="230"/>
      <c r="H209" s="45"/>
      <c r="I209" s="91">
        <f t="shared" si="207"/>
        <v>0</v>
      </c>
      <c r="J209" s="264"/>
      <c r="K209" s="45"/>
      <c r="L209" s="95">
        <f t="shared" si="208"/>
        <v>0</v>
      </c>
      <c r="M209" s="230"/>
      <c r="N209" s="45"/>
      <c r="O209" s="91">
        <f t="shared" si="209"/>
        <v>0</v>
      </c>
      <c r="P209" s="291"/>
      <c r="Q209" s="297"/>
    </row>
    <row r="210" spans="1:17" hidden="1" x14ac:dyDescent="0.25">
      <c r="A210" s="30">
        <v>5216</v>
      </c>
      <c r="B210" s="43" t="s">
        <v>204</v>
      </c>
      <c r="C210" s="190">
        <f t="shared" si="166"/>
        <v>0</v>
      </c>
      <c r="D210" s="264">
        <v>0</v>
      </c>
      <c r="E210" s="45"/>
      <c r="F210" s="95">
        <f t="shared" si="206"/>
        <v>0</v>
      </c>
      <c r="G210" s="230"/>
      <c r="H210" s="45"/>
      <c r="I210" s="91">
        <f t="shared" si="207"/>
        <v>0</v>
      </c>
      <c r="J210" s="264"/>
      <c r="K210" s="45"/>
      <c r="L210" s="95">
        <f t="shared" si="208"/>
        <v>0</v>
      </c>
      <c r="M210" s="230"/>
      <c r="N210" s="45"/>
      <c r="O210" s="91">
        <f t="shared" si="209"/>
        <v>0</v>
      </c>
      <c r="P210" s="291"/>
      <c r="Q210" s="297"/>
    </row>
    <row r="211" spans="1:17" hidden="1" x14ac:dyDescent="0.25">
      <c r="A211" s="30">
        <v>5217</v>
      </c>
      <c r="B211" s="43" t="s">
        <v>205</v>
      </c>
      <c r="C211" s="190">
        <f t="shared" si="166"/>
        <v>0</v>
      </c>
      <c r="D211" s="264">
        <v>0</v>
      </c>
      <c r="E211" s="45"/>
      <c r="F211" s="95">
        <f t="shared" si="206"/>
        <v>0</v>
      </c>
      <c r="G211" s="230"/>
      <c r="H211" s="45"/>
      <c r="I211" s="91">
        <f t="shared" si="207"/>
        <v>0</v>
      </c>
      <c r="J211" s="264"/>
      <c r="K211" s="45"/>
      <c r="L211" s="95">
        <f t="shared" si="208"/>
        <v>0</v>
      </c>
      <c r="M211" s="230"/>
      <c r="N211" s="45"/>
      <c r="O211" s="91">
        <f t="shared" si="209"/>
        <v>0</v>
      </c>
      <c r="P211" s="291"/>
      <c r="Q211" s="297"/>
    </row>
    <row r="212" spans="1:17" hidden="1" x14ac:dyDescent="0.25">
      <c r="A212" s="30">
        <v>5218</v>
      </c>
      <c r="B212" s="43" t="s">
        <v>206</v>
      </c>
      <c r="C212" s="190">
        <f t="shared" si="166"/>
        <v>0</v>
      </c>
      <c r="D212" s="264">
        <v>0</v>
      </c>
      <c r="E212" s="45"/>
      <c r="F212" s="95">
        <f t="shared" si="206"/>
        <v>0</v>
      </c>
      <c r="G212" s="230"/>
      <c r="H212" s="45"/>
      <c r="I212" s="91">
        <f t="shared" si="207"/>
        <v>0</v>
      </c>
      <c r="J212" s="264"/>
      <c r="K212" s="45"/>
      <c r="L212" s="95">
        <f t="shared" si="208"/>
        <v>0</v>
      </c>
      <c r="M212" s="230"/>
      <c r="N212" s="45"/>
      <c r="O212" s="91">
        <f t="shared" si="209"/>
        <v>0</v>
      </c>
      <c r="P212" s="291"/>
      <c r="Q212" s="297"/>
    </row>
    <row r="213" spans="1:17" hidden="1" x14ac:dyDescent="0.25">
      <c r="A213" s="30">
        <v>5219</v>
      </c>
      <c r="B213" s="43" t="s">
        <v>207</v>
      </c>
      <c r="C213" s="190">
        <f t="shared" si="166"/>
        <v>0</v>
      </c>
      <c r="D213" s="264">
        <v>0</v>
      </c>
      <c r="E213" s="45"/>
      <c r="F213" s="95">
        <f t="shared" si="206"/>
        <v>0</v>
      </c>
      <c r="G213" s="230"/>
      <c r="H213" s="45"/>
      <c r="I213" s="91">
        <f t="shared" si="207"/>
        <v>0</v>
      </c>
      <c r="J213" s="264"/>
      <c r="K213" s="45"/>
      <c r="L213" s="95">
        <f t="shared" si="208"/>
        <v>0</v>
      </c>
      <c r="M213" s="230"/>
      <c r="N213" s="45"/>
      <c r="O213" s="91">
        <f t="shared" si="209"/>
        <v>0</v>
      </c>
      <c r="P213" s="291"/>
      <c r="Q213" s="297"/>
    </row>
    <row r="214" spans="1:17" ht="13.5" hidden="1" customHeight="1" x14ac:dyDescent="0.25">
      <c r="A214" s="75">
        <v>5220</v>
      </c>
      <c r="B214" s="43" t="s">
        <v>208</v>
      </c>
      <c r="C214" s="190">
        <f t="shared" si="166"/>
        <v>0</v>
      </c>
      <c r="D214" s="264">
        <v>0</v>
      </c>
      <c r="E214" s="45"/>
      <c r="F214" s="95">
        <f t="shared" si="206"/>
        <v>0</v>
      </c>
      <c r="G214" s="230"/>
      <c r="H214" s="45"/>
      <c r="I214" s="91">
        <f t="shared" si="207"/>
        <v>0</v>
      </c>
      <c r="J214" s="264"/>
      <c r="K214" s="45"/>
      <c r="L214" s="95">
        <f t="shared" si="208"/>
        <v>0</v>
      </c>
      <c r="M214" s="230"/>
      <c r="N214" s="45"/>
      <c r="O214" s="91">
        <f t="shared" si="209"/>
        <v>0</v>
      </c>
      <c r="P214" s="291"/>
      <c r="Q214" s="297"/>
    </row>
    <row r="215" spans="1:17" x14ac:dyDescent="0.25">
      <c r="A215" s="75">
        <v>5230</v>
      </c>
      <c r="B215" s="43" t="s">
        <v>209</v>
      </c>
      <c r="C215" s="190">
        <f t="shared" si="166"/>
        <v>50330</v>
      </c>
      <c r="D215" s="132">
        <f>SUM(D216:D223)</f>
        <v>50330</v>
      </c>
      <c r="E215" s="91">
        <f t="shared" ref="E215" si="210">SUM(E216:E223)</f>
        <v>0</v>
      </c>
      <c r="F215" s="899">
        <f>SUM(F216:F223)</f>
        <v>50330</v>
      </c>
      <c r="G215" s="231">
        <f t="shared" ref="G215:N215" si="211">SUM(G216:G223)</f>
        <v>0</v>
      </c>
      <c r="H215" s="91">
        <f t="shared" si="211"/>
        <v>0</v>
      </c>
      <c r="I215" s="899">
        <f t="shared" si="211"/>
        <v>0</v>
      </c>
      <c r="J215" s="132">
        <f t="shared" si="211"/>
        <v>0</v>
      </c>
      <c r="K215" s="76">
        <f t="shared" si="211"/>
        <v>0</v>
      </c>
      <c r="L215" s="95">
        <f t="shared" si="211"/>
        <v>0</v>
      </c>
      <c r="M215" s="231">
        <f t="shared" si="211"/>
        <v>0</v>
      </c>
      <c r="N215" s="76">
        <f t="shared" si="211"/>
        <v>0</v>
      </c>
      <c r="O215" s="91">
        <f>SUM(O216:O223)</f>
        <v>0</v>
      </c>
      <c r="P215" s="291"/>
      <c r="Q215" s="297"/>
    </row>
    <row r="216" spans="1:17" hidden="1" x14ac:dyDescent="0.25">
      <c r="A216" s="30">
        <v>5231</v>
      </c>
      <c r="B216" s="43" t="s">
        <v>210</v>
      </c>
      <c r="C216" s="190">
        <f t="shared" si="166"/>
        <v>0</v>
      </c>
      <c r="D216" s="264">
        <v>0</v>
      </c>
      <c r="E216" s="45"/>
      <c r="F216" s="95">
        <f t="shared" ref="F216:F225" si="212">D216+E216</f>
        <v>0</v>
      </c>
      <c r="G216" s="230"/>
      <c r="H216" s="45"/>
      <c r="I216" s="91">
        <f t="shared" ref="I216:I225" si="213">G216+H216</f>
        <v>0</v>
      </c>
      <c r="J216" s="264"/>
      <c r="K216" s="45"/>
      <c r="L216" s="95">
        <f t="shared" ref="L216:L225" si="214">J216+K216</f>
        <v>0</v>
      </c>
      <c r="M216" s="230"/>
      <c r="N216" s="45"/>
      <c r="O216" s="91">
        <f t="shared" ref="O216:O225" si="215">M216+N216</f>
        <v>0</v>
      </c>
      <c r="P216" s="291"/>
      <c r="Q216" s="297"/>
    </row>
    <row r="217" spans="1:17" hidden="1" x14ac:dyDescent="0.25">
      <c r="A217" s="30">
        <v>5232</v>
      </c>
      <c r="B217" s="43" t="s">
        <v>211</v>
      </c>
      <c r="C217" s="190">
        <f t="shared" si="166"/>
        <v>0</v>
      </c>
      <c r="D217" s="264">
        <v>0</v>
      </c>
      <c r="E217" s="45"/>
      <c r="F217" s="95">
        <f t="shared" si="212"/>
        <v>0</v>
      </c>
      <c r="G217" s="230"/>
      <c r="H217" s="45"/>
      <c r="I217" s="91">
        <f t="shared" si="213"/>
        <v>0</v>
      </c>
      <c r="J217" s="264"/>
      <c r="K217" s="45"/>
      <c r="L217" s="95">
        <f t="shared" si="214"/>
        <v>0</v>
      </c>
      <c r="M217" s="230"/>
      <c r="N217" s="45"/>
      <c r="O217" s="91">
        <f t="shared" si="215"/>
        <v>0</v>
      </c>
      <c r="P217" s="291"/>
      <c r="Q217" s="297"/>
    </row>
    <row r="218" spans="1:17" hidden="1" x14ac:dyDescent="0.25">
      <c r="A218" s="30">
        <v>5233</v>
      </c>
      <c r="B218" s="43" t="s">
        <v>212</v>
      </c>
      <c r="C218" s="190">
        <f t="shared" si="166"/>
        <v>0</v>
      </c>
      <c r="D218" s="264">
        <v>0</v>
      </c>
      <c r="E218" s="45"/>
      <c r="F218" s="95">
        <f t="shared" si="212"/>
        <v>0</v>
      </c>
      <c r="G218" s="230"/>
      <c r="H218" s="45"/>
      <c r="I218" s="91">
        <f t="shared" si="213"/>
        <v>0</v>
      </c>
      <c r="J218" s="264"/>
      <c r="K218" s="45"/>
      <c r="L218" s="95">
        <f t="shared" si="214"/>
        <v>0</v>
      </c>
      <c r="M218" s="230"/>
      <c r="N218" s="45"/>
      <c r="O218" s="91">
        <f t="shared" si="215"/>
        <v>0</v>
      </c>
      <c r="P218" s="291"/>
      <c r="Q218" s="297"/>
    </row>
    <row r="219" spans="1:17" hidden="1" x14ac:dyDescent="0.25">
      <c r="A219" s="30">
        <v>5234</v>
      </c>
      <c r="B219" s="43" t="s">
        <v>213</v>
      </c>
      <c r="C219" s="190">
        <f t="shared" si="166"/>
        <v>0</v>
      </c>
      <c r="D219" s="264">
        <v>0</v>
      </c>
      <c r="E219" s="45"/>
      <c r="F219" s="95">
        <f t="shared" si="212"/>
        <v>0</v>
      </c>
      <c r="G219" s="230"/>
      <c r="H219" s="45"/>
      <c r="I219" s="91">
        <f t="shared" si="213"/>
        <v>0</v>
      </c>
      <c r="J219" s="264"/>
      <c r="K219" s="45"/>
      <c r="L219" s="95">
        <f t="shared" si="214"/>
        <v>0</v>
      </c>
      <c r="M219" s="230"/>
      <c r="N219" s="45"/>
      <c r="O219" s="91">
        <f t="shared" si="215"/>
        <v>0</v>
      </c>
      <c r="P219" s="291"/>
      <c r="Q219" s="297"/>
    </row>
    <row r="220" spans="1:17" ht="14.25" hidden="1" customHeight="1" x14ac:dyDescent="0.25">
      <c r="A220" s="30">
        <v>5236</v>
      </c>
      <c r="B220" s="43" t="s">
        <v>214</v>
      </c>
      <c r="C220" s="190">
        <f t="shared" si="166"/>
        <v>0</v>
      </c>
      <c r="D220" s="264">
        <v>0</v>
      </c>
      <c r="E220" s="45"/>
      <c r="F220" s="95">
        <f t="shared" si="212"/>
        <v>0</v>
      </c>
      <c r="G220" s="230"/>
      <c r="H220" s="45"/>
      <c r="I220" s="91">
        <f t="shared" si="213"/>
        <v>0</v>
      </c>
      <c r="J220" s="264"/>
      <c r="K220" s="45"/>
      <c r="L220" s="95">
        <f t="shared" si="214"/>
        <v>0</v>
      </c>
      <c r="M220" s="230"/>
      <c r="N220" s="45"/>
      <c r="O220" s="91">
        <f t="shared" si="215"/>
        <v>0</v>
      </c>
      <c r="P220" s="291"/>
      <c r="Q220" s="297"/>
    </row>
    <row r="221" spans="1:17" ht="14.25" hidden="1" customHeight="1" x14ac:dyDescent="0.25">
      <c r="A221" s="30">
        <v>5237</v>
      </c>
      <c r="B221" s="43" t="s">
        <v>215</v>
      </c>
      <c r="C221" s="190">
        <f t="shared" si="166"/>
        <v>0</v>
      </c>
      <c r="D221" s="264">
        <v>0</v>
      </c>
      <c r="E221" s="45"/>
      <c r="F221" s="95">
        <f t="shared" si="212"/>
        <v>0</v>
      </c>
      <c r="G221" s="230"/>
      <c r="H221" s="45"/>
      <c r="I221" s="91">
        <f t="shared" si="213"/>
        <v>0</v>
      </c>
      <c r="J221" s="264"/>
      <c r="K221" s="45"/>
      <c r="L221" s="95">
        <f t="shared" si="214"/>
        <v>0</v>
      </c>
      <c r="M221" s="230"/>
      <c r="N221" s="45"/>
      <c r="O221" s="91">
        <f t="shared" si="215"/>
        <v>0</v>
      </c>
      <c r="P221" s="291"/>
      <c r="Q221" s="297"/>
    </row>
    <row r="222" spans="1:17" hidden="1" x14ac:dyDescent="0.25">
      <c r="A222" s="30">
        <v>5238</v>
      </c>
      <c r="B222" s="43" t="s">
        <v>216</v>
      </c>
      <c r="C222" s="190">
        <f t="shared" si="166"/>
        <v>0</v>
      </c>
      <c r="D222" s="264">
        <v>0</v>
      </c>
      <c r="E222" s="45"/>
      <c r="F222" s="95">
        <f t="shared" si="212"/>
        <v>0</v>
      </c>
      <c r="G222" s="230"/>
      <c r="H222" s="45"/>
      <c r="I222" s="91">
        <f t="shared" si="213"/>
        <v>0</v>
      </c>
      <c r="J222" s="264"/>
      <c r="K222" s="45"/>
      <c r="L222" s="95">
        <f t="shared" si="214"/>
        <v>0</v>
      </c>
      <c r="M222" s="230"/>
      <c r="N222" s="45"/>
      <c r="O222" s="91">
        <f t="shared" si="215"/>
        <v>0</v>
      </c>
      <c r="P222" s="291"/>
      <c r="Q222" s="297"/>
    </row>
    <row r="223" spans="1:17" x14ac:dyDescent="0.25">
      <c r="A223" s="30">
        <v>5239</v>
      </c>
      <c r="B223" s="43" t="s">
        <v>217</v>
      </c>
      <c r="C223" s="190">
        <f t="shared" si="166"/>
        <v>50330</v>
      </c>
      <c r="D223" s="264">
        <v>50330</v>
      </c>
      <c r="E223" s="705"/>
      <c r="F223" s="899">
        <f t="shared" si="212"/>
        <v>50330</v>
      </c>
      <c r="G223" s="230"/>
      <c r="H223" s="705"/>
      <c r="I223" s="899">
        <f t="shared" si="213"/>
        <v>0</v>
      </c>
      <c r="J223" s="264"/>
      <c r="K223" s="45"/>
      <c r="L223" s="95">
        <f t="shared" si="214"/>
        <v>0</v>
      </c>
      <c r="M223" s="230"/>
      <c r="N223" s="45"/>
      <c r="O223" s="91">
        <f t="shared" si="215"/>
        <v>0</v>
      </c>
      <c r="P223" s="291"/>
      <c r="Q223" s="297"/>
    </row>
    <row r="224" spans="1:17" ht="24" x14ac:dyDescent="0.25">
      <c r="A224" s="75">
        <v>5240</v>
      </c>
      <c r="B224" s="43" t="s">
        <v>218</v>
      </c>
      <c r="C224" s="190">
        <f t="shared" si="166"/>
        <v>259747</v>
      </c>
      <c r="D224" s="264">
        <v>259747</v>
      </c>
      <c r="E224" s="705"/>
      <c r="F224" s="899">
        <f t="shared" si="212"/>
        <v>259747</v>
      </c>
      <c r="G224" s="230"/>
      <c r="H224" s="705"/>
      <c r="I224" s="899">
        <f t="shared" si="213"/>
        <v>0</v>
      </c>
      <c r="J224" s="264"/>
      <c r="K224" s="45"/>
      <c r="L224" s="95">
        <f t="shared" si="214"/>
        <v>0</v>
      </c>
      <c r="M224" s="230"/>
      <c r="N224" s="45"/>
      <c r="O224" s="91">
        <f t="shared" si="215"/>
        <v>0</v>
      </c>
      <c r="P224" s="291"/>
      <c r="Q224" s="297"/>
    </row>
    <row r="225" spans="1:17" x14ac:dyDescent="0.25">
      <c r="A225" s="75">
        <v>5250</v>
      </c>
      <c r="B225" s="43" t="s">
        <v>219</v>
      </c>
      <c r="C225" s="190">
        <f t="shared" si="166"/>
        <v>111170</v>
      </c>
      <c r="D225" s="264">
        <v>106874</v>
      </c>
      <c r="E225" s="705">
        <v>4296</v>
      </c>
      <c r="F225" s="899">
        <f t="shared" si="212"/>
        <v>111170</v>
      </c>
      <c r="G225" s="230"/>
      <c r="H225" s="705"/>
      <c r="I225" s="899">
        <f t="shared" si="213"/>
        <v>0</v>
      </c>
      <c r="J225" s="264"/>
      <c r="K225" s="45"/>
      <c r="L225" s="95">
        <f t="shared" si="214"/>
        <v>0</v>
      </c>
      <c r="M225" s="230"/>
      <c r="N225" s="45"/>
      <c r="O225" s="91">
        <f t="shared" si="215"/>
        <v>0</v>
      </c>
      <c r="P225" s="291"/>
      <c r="Q225" s="297"/>
    </row>
    <row r="226" spans="1:17" hidden="1" x14ac:dyDescent="0.25">
      <c r="A226" s="75">
        <v>5260</v>
      </c>
      <c r="B226" s="43" t="s">
        <v>220</v>
      </c>
      <c r="C226" s="190">
        <f t="shared" si="166"/>
        <v>0</v>
      </c>
      <c r="D226" s="132">
        <f>SUM(D227)</f>
        <v>0</v>
      </c>
      <c r="E226" s="76">
        <f t="shared" ref="E226" si="216">SUM(E227)</f>
        <v>0</v>
      </c>
      <c r="F226" s="95">
        <f>SUM(F227)</f>
        <v>0</v>
      </c>
      <c r="G226" s="231">
        <f t="shared" ref="G226:N226" si="217">SUM(G227)</f>
        <v>0</v>
      </c>
      <c r="H226" s="76">
        <f t="shared" si="217"/>
        <v>0</v>
      </c>
      <c r="I226" s="91">
        <f t="shared" si="217"/>
        <v>0</v>
      </c>
      <c r="J226" s="132">
        <f t="shared" si="217"/>
        <v>0</v>
      </c>
      <c r="K226" s="76">
        <f t="shared" si="217"/>
        <v>0</v>
      </c>
      <c r="L226" s="95">
        <f t="shared" si="217"/>
        <v>0</v>
      </c>
      <c r="M226" s="231">
        <f t="shared" si="217"/>
        <v>0</v>
      </c>
      <c r="N226" s="76">
        <f t="shared" si="217"/>
        <v>0</v>
      </c>
      <c r="O226" s="91">
        <f>SUM(O227)</f>
        <v>0</v>
      </c>
      <c r="P226" s="291"/>
      <c r="Q226" s="297"/>
    </row>
    <row r="227" spans="1:17" hidden="1" x14ac:dyDescent="0.25">
      <c r="A227" s="30">
        <v>5269</v>
      </c>
      <c r="B227" s="43" t="s">
        <v>221</v>
      </c>
      <c r="C227" s="190">
        <f t="shared" si="166"/>
        <v>0</v>
      </c>
      <c r="D227" s="264">
        <v>0</v>
      </c>
      <c r="E227" s="45"/>
      <c r="F227" s="95">
        <f t="shared" ref="F227:F228" si="218">D227+E227</f>
        <v>0</v>
      </c>
      <c r="G227" s="230"/>
      <c r="H227" s="45"/>
      <c r="I227" s="91">
        <f t="shared" ref="I227:I228" si="219">G227+H227</f>
        <v>0</v>
      </c>
      <c r="J227" s="264"/>
      <c r="K227" s="45"/>
      <c r="L227" s="95">
        <f t="shared" ref="L227:L228" si="220">J227+K227</f>
        <v>0</v>
      </c>
      <c r="M227" s="230"/>
      <c r="N227" s="45"/>
      <c r="O227" s="91">
        <f t="shared" ref="O227:O228" si="221">M227+N227</f>
        <v>0</v>
      </c>
      <c r="P227" s="291"/>
      <c r="Q227" s="297"/>
    </row>
    <row r="228" spans="1:17" ht="24" hidden="1" x14ac:dyDescent="0.25">
      <c r="A228" s="73">
        <v>5270</v>
      </c>
      <c r="B228" s="58" t="s">
        <v>222</v>
      </c>
      <c r="C228" s="195">
        <f t="shared" si="166"/>
        <v>0</v>
      </c>
      <c r="D228" s="261">
        <v>0</v>
      </c>
      <c r="E228" s="77"/>
      <c r="F228" s="174">
        <f t="shared" si="218"/>
        <v>0</v>
      </c>
      <c r="G228" s="232"/>
      <c r="H228" s="77"/>
      <c r="I228" s="154">
        <f t="shared" si="219"/>
        <v>0</v>
      </c>
      <c r="J228" s="261"/>
      <c r="K228" s="77"/>
      <c r="L228" s="174">
        <f t="shared" si="220"/>
        <v>0</v>
      </c>
      <c r="M228" s="232"/>
      <c r="N228" s="77"/>
      <c r="O228" s="154">
        <f t="shared" si="221"/>
        <v>0</v>
      </c>
      <c r="P228" s="292"/>
      <c r="Q228" s="297"/>
    </row>
    <row r="229" spans="1:17" hidden="1" x14ac:dyDescent="0.25">
      <c r="A229" s="70">
        <v>6000</v>
      </c>
      <c r="B229" s="70" t="s">
        <v>223</v>
      </c>
      <c r="C229" s="200">
        <f t="shared" si="166"/>
        <v>0</v>
      </c>
      <c r="D229" s="137">
        <f>D230+D250+D258</f>
        <v>0</v>
      </c>
      <c r="E229" s="71">
        <f t="shared" ref="E229" si="222">E230+E250+E258</f>
        <v>0</v>
      </c>
      <c r="F229" s="172">
        <f>F230+F250+F258</f>
        <v>0</v>
      </c>
      <c r="G229" s="227">
        <f t="shared" ref="G229:N229" si="223">G230+G250+G258</f>
        <v>0</v>
      </c>
      <c r="H229" s="71">
        <f t="shared" si="223"/>
        <v>0</v>
      </c>
      <c r="I229" s="125">
        <f t="shared" si="223"/>
        <v>0</v>
      </c>
      <c r="J229" s="137">
        <f t="shared" si="223"/>
        <v>0</v>
      </c>
      <c r="K229" s="71">
        <f t="shared" si="223"/>
        <v>0</v>
      </c>
      <c r="L229" s="172">
        <f t="shared" si="223"/>
        <v>0</v>
      </c>
      <c r="M229" s="227">
        <f t="shared" si="223"/>
        <v>0</v>
      </c>
      <c r="N229" s="71">
        <f t="shared" si="223"/>
        <v>0</v>
      </c>
      <c r="O229" s="125">
        <f>O230+O250+O258</f>
        <v>0</v>
      </c>
      <c r="P229" s="313"/>
      <c r="Q229" s="297"/>
    </row>
    <row r="230" spans="1:17" ht="14.25" hidden="1" customHeight="1" x14ac:dyDescent="0.25">
      <c r="A230" s="51">
        <v>6200</v>
      </c>
      <c r="B230" s="82" t="s">
        <v>224</v>
      </c>
      <c r="C230" s="202">
        <f t="shared" si="166"/>
        <v>0</v>
      </c>
      <c r="D230" s="138">
        <f>SUM(D231,D232,D234,D237,D243,D244,D245)</f>
        <v>0</v>
      </c>
      <c r="E230" s="85">
        <f t="shared" ref="E230" si="224">SUM(E231,E232,E234,E237,E243,E244,E245)</f>
        <v>0</v>
      </c>
      <c r="F230" s="173">
        <f>SUM(F231,F232,F234,F237,F243,F244,F245)</f>
        <v>0</v>
      </c>
      <c r="G230" s="236">
        <f t="shared" ref="G230:N230" si="225">SUM(G231,G232,G234,G237,G243,G244,G245)</f>
        <v>0</v>
      </c>
      <c r="H230" s="85">
        <f t="shared" si="225"/>
        <v>0</v>
      </c>
      <c r="I230" s="124">
        <f t="shared" si="225"/>
        <v>0</v>
      </c>
      <c r="J230" s="138">
        <f t="shared" si="225"/>
        <v>0</v>
      </c>
      <c r="K230" s="85">
        <f t="shared" si="225"/>
        <v>0</v>
      </c>
      <c r="L230" s="173">
        <f t="shared" si="225"/>
        <v>0</v>
      </c>
      <c r="M230" s="236">
        <f t="shared" si="225"/>
        <v>0</v>
      </c>
      <c r="N230" s="85">
        <f t="shared" si="225"/>
        <v>0</v>
      </c>
      <c r="O230" s="124">
        <f>SUM(O231,O232,O234,O237,O243,O244,O245)</f>
        <v>0</v>
      </c>
      <c r="P230" s="314"/>
      <c r="Q230" s="297"/>
    </row>
    <row r="231" spans="1:17" ht="24" hidden="1" x14ac:dyDescent="0.25">
      <c r="A231" s="782">
        <v>6220</v>
      </c>
      <c r="B231" s="40" t="s">
        <v>225</v>
      </c>
      <c r="C231" s="189">
        <f t="shared" si="166"/>
        <v>0</v>
      </c>
      <c r="D231" s="263">
        <v>0</v>
      </c>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166"/>
        <v>0</v>
      </c>
      <c r="D232" s="132">
        <f>SUM(D233)</f>
        <v>0</v>
      </c>
      <c r="E232" s="76">
        <f t="shared" ref="E232:O232" si="226">SUM(E233)</f>
        <v>0</v>
      </c>
      <c r="F232" s="95">
        <f t="shared" si="226"/>
        <v>0</v>
      </c>
      <c r="G232" s="231">
        <f t="shared" si="226"/>
        <v>0</v>
      </c>
      <c r="H232" s="76">
        <f t="shared" si="226"/>
        <v>0</v>
      </c>
      <c r="I232" s="91">
        <f t="shared" si="226"/>
        <v>0</v>
      </c>
      <c r="J232" s="132">
        <f t="shared" si="226"/>
        <v>0</v>
      </c>
      <c r="K232" s="76">
        <f t="shared" si="226"/>
        <v>0</v>
      </c>
      <c r="L232" s="95">
        <f t="shared" si="226"/>
        <v>0</v>
      </c>
      <c r="M232" s="231">
        <f t="shared" si="226"/>
        <v>0</v>
      </c>
      <c r="N232" s="76">
        <f t="shared" si="226"/>
        <v>0</v>
      </c>
      <c r="O232" s="91">
        <f t="shared" si="226"/>
        <v>0</v>
      </c>
      <c r="P232" s="291"/>
      <c r="Q232" s="297"/>
    </row>
    <row r="233" spans="1:17" hidden="1" x14ac:dyDescent="0.25">
      <c r="A233" s="30">
        <v>6239</v>
      </c>
      <c r="B233" s="40" t="s">
        <v>227</v>
      </c>
      <c r="C233" s="190">
        <f t="shared" si="166"/>
        <v>0</v>
      </c>
      <c r="D233" s="263">
        <v>0</v>
      </c>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166"/>
        <v>0</v>
      </c>
      <c r="D234" s="132">
        <f>SUM(D235:D236)</f>
        <v>0</v>
      </c>
      <c r="E234" s="76">
        <f t="shared" ref="E234" si="227">SUM(E235:E236)</f>
        <v>0</v>
      </c>
      <c r="F234" s="95">
        <f>SUM(F235:F236)</f>
        <v>0</v>
      </c>
      <c r="G234" s="231">
        <f t="shared" ref="G234:N234" si="228">SUM(G235:G236)</f>
        <v>0</v>
      </c>
      <c r="H234" s="76">
        <f t="shared" si="228"/>
        <v>0</v>
      </c>
      <c r="I234" s="91">
        <f t="shared" si="228"/>
        <v>0</v>
      </c>
      <c r="J234" s="132">
        <f t="shared" si="228"/>
        <v>0</v>
      </c>
      <c r="K234" s="76">
        <f t="shared" si="228"/>
        <v>0</v>
      </c>
      <c r="L234" s="95">
        <f t="shared" si="228"/>
        <v>0</v>
      </c>
      <c r="M234" s="231">
        <f t="shared" si="228"/>
        <v>0</v>
      </c>
      <c r="N234" s="76">
        <f t="shared" si="228"/>
        <v>0</v>
      </c>
      <c r="O234" s="91">
        <f>SUM(O235:O236)</f>
        <v>0</v>
      </c>
      <c r="P234" s="291"/>
      <c r="Q234" s="297"/>
    </row>
    <row r="235" spans="1:17" hidden="1" x14ac:dyDescent="0.25">
      <c r="A235" s="30">
        <v>6241</v>
      </c>
      <c r="B235" s="43" t="s">
        <v>229</v>
      </c>
      <c r="C235" s="190">
        <f t="shared" si="166"/>
        <v>0</v>
      </c>
      <c r="D235" s="264">
        <v>0</v>
      </c>
      <c r="E235" s="45"/>
      <c r="F235" s="95">
        <f t="shared" ref="F235:F236" si="229">D235+E235</f>
        <v>0</v>
      </c>
      <c r="G235" s="230"/>
      <c r="H235" s="45"/>
      <c r="I235" s="91">
        <f t="shared" ref="I235:I236" si="230">G235+H235</f>
        <v>0</v>
      </c>
      <c r="J235" s="264"/>
      <c r="K235" s="45"/>
      <c r="L235" s="95">
        <f t="shared" ref="L235:L236" si="231">J235+K235</f>
        <v>0</v>
      </c>
      <c r="M235" s="230"/>
      <c r="N235" s="45"/>
      <c r="O235" s="91">
        <f t="shared" ref="O235:O236" si="232">M235+N235</f>
        <v>0</v>
      </c>
      <c r="P235" s="291"/>
      <c r="Q235" s="297"/>
    </row>
    <row r="236" spans="1:17" hidden="1" x14ac:dyDescent="0.25">
      <c r="A236" s="30">
        <v>6242</v>
      </c>
      <c r="B236" s="43" t="s">
        <v>230</v>
      </c>
      <c r="C236" s="190">
        <f t="shared" si="166"/>
        <v>0</v>
      </c>
      <c r="D236" s="264">
        <v>0</v>
      </c>
      <c r="E236" s="45"/>
      <c r="F236" s="95">
        <f t="shared" si="229"/>
        <v>0</v>
      </c>
      <c r="G236" s="230"/>
      <c r="H236" s="45"/>
      <c r="I236" s="91">
        <f t="shared" si="230"/>
        <v>0</v>
      </c>
      <c r="J236" s="264"/>
      <c r="K236" s="45"/>
      <c r="L236" s="95">
        <f t="shared" si="231"/>
        <v>0</v>
      </c>
      <c r="M236" s="230"/>
      <c r="N236" s="45"/>
      <c r="O236" s="91">
        <f t="shared" si="232"/>
        <v>0</v>
      </c>
      <c r="P236" s="291"/>
      <c r="Q236" s="297"/>
    </row>
    <row r="237" spans="1:17" ht="25.5" hidden="1" customHeight="1" x14ac:dyDescent="0.25">
      <c r="A237" s="75">
        <v>6250</v>
      </c>
      <c r="B237" s="43" t="s">
        <v>231</v>
      </c>
      <c r="C237" s="190">
        <f t="shared" si="166"/>
        <v>0</v>
      </c>
      <c r="D237" s="132">
        <f>SUM(D238:D242)</f>
        <v>0</v>
      </c>
      <c r="E237" s="76">
        <f t="shared" ref="E237" si="233">SUM(E238:E242)</f>
        <v>0</v>
      </c>
      <c r="F237" s="95">
        <f>SUM(F238:F242)</f>
        <v>0</v>
      </c>
      <c r="G237" s="231">
        <f t="shared" ref="G237:N237" si="234">SUM(G238:G242)</f>
        <v>0</v>
      </c>
      <c r="H237" s="76">
        <f t="shared" si="234"/>
        <v>0</v>
      </c>
      <c r="I237" s="91">
        <f t="shared" si="234"/>
        <v>0</v>
      </c>
      <c r="J237" s="132">
        <f t="shared" si="234"/>
        <v>0</v>
      </c>
      <c r="K237" s="76">
        <f t="shared" si="234"/>
        <v>0</v>
      </c>
      <c r="L237" s="95">
        <f t="shared" si="234"/>
        <v>0</v>
      </c>
      <c r="M237" s="231">
        <f t="shared" si="234"/>
        <v>0</v>
      </c>
      <c r="N237" s="76">
        <f t="shared" si="234"/>
        <v>0</v>
      </c>
      <c r="O237" s="91">
        <f>SUM(O238:O242)</f>
        <v>0</v>
      </c>
      <c r="P237" s="291"/>
      <c r="Q237" s="297"/>
    </row>
    <row r="238" spans="1:17" ht="14.25" hidden="1" customHeight="1" x14ac:dyDescent="0.25">
      <c r="A238" s="30">
        <v>6252</v>
      </c>
      <c r="B238" s="43" t="s">
        <v>232</v>
      </c>
      <c r="C238" s="190">
        <f t="shared" si="166"/>
        <v>0</v>
      </c>
      <c r="D238" s="264">
        <v>0</v>
      </c>
      <c r="E238" s="45"/>
      <c r="F238" s="95">
        <f t="shared" ref="F238:F244" si="235">D238+E238</f>
        <v>0</v>
      </c>
      <c r="G238" s="230"/>
      <c r="H238" s="45"/>
      <c r="I238" s="91">
        <f t="shared" ref="I238:I244" si="236">G238+H238</f>
        <v>0</v>
      </c>
      <c r="J238" s="264"/>
      <c r="K238" s="45"/>
      <c r="L238" s="95">
        <f t="shared" ref="L238:L244" si="237">J238+K238</f>
        <v>0</v>
      </c>
      <c r="M238" s="230"/>
      <c r="N238" s="45"/>
      <c r="O238" s="91">
        <f t="shared" ref="O238:O244" si="238">M238+N238</f>
        <v>0</v>
      </c>
      <c r="P238" s="291"/>
      <c r="Q238" s="297"/>
    </row>
    <row r="239" spans="1:17" ht="14.25" hidden="1" customHeight="1" x14ac:dyDescent="0.25">
      <c r="A239" s="30">
        <v>6253</v>
      </c>
      <c r="B239" s="43" t="s">
        <v>233</v>
      </c>
      <c r="C239" s="190">
        <f t="shared" si="166"/>
        <v>0</v>
      </c>
      <c r="D239" s="264">
        <v>0</v>
      </c>
      <c r="E239" s="45"/>
      <c r="F239" s="95">
        <f t="shared" si="235"/>
        <v>0</v>
      </c>
      <c r="G239" s="230"/>
      <c r="H239" s="45"/>
      <c r="I239" s="91">
        <f t="shared" si="236"/>
        <v>0</v>
      </c>
      <c r="J239" s="264"/>
      <c r="K239" s="45"/>
      <c r="L239" s="95">
        <f t="shared" si="237"/>
        <v>0</v>
      </c>
      <c r="M239" s="230"/>
      <c r="N239" s="45"/>
      <c r="O239" s="91">
        <f t="shared" si="238"/>
        <v>0</v>
      </c>
      <c r="P239" s="291"/>
      <c r="Q239" s="297"/>
    </row>
    <row r="240" spans="1:17" ht="24" hidden="1" x14ac:dyDescent="0.25">
      <c r="A240" s="30">
        <v>6254</v>
      </c>
      <c r="B240" s="43" t="s">
        <v>234</v>
      </c>
      <c r="C240" s="190">
        <f t="shared" si="166"/>
        <v>0</v>
      </c>
      <c r="D240" s="264">
        <v>0</v>
      </c>
      <c r="E240" s="45"/>
      <c r="F240" s="95">
        <f t="shared" si="235"/>
        <v>0</v>
      </c>
      <c r="G240" s="230"/>
      <c r="H240" s="45"/>
      <c r="I240" s="91">
        <f t="shared" si="236"/>
        <v>0</v>
      </c>
      <c r="J240" s="264"/>
      <c r="K240" s="45"/>
      <c r="L240" s="95">
        <f t="shared" si="237"/>
        <v>0</v>
      </c>
      <c r="M240" s="230"/>
      <c r="N240" s="45"/>
      <c r="O240" s="91">
        <f t="shared" si="238"/>
        <v>0</v>
      </c>
      <c r="P240" s="291"/>
      <c r="Q240" s="297"/>
    </row>
    <row r="241" spans="1:17" ht="24" hidden="1" x14ac:dyDescent="0.25">
      <c r="A241" s="30">
        <v>6255</v>
      </c>
      <c r="B241" s="43" t="s">
        <v>235</v>
      </c>
      <c r="C241" s="190">
        <f t="shared" ref="C241:C295" si="239">SUM(F241,I241,L241,O241)</f>
        <v>0</v>
      </c>
      <c r="D241" s="264">
        <v>0</v>
      </c>
      <c r="E241" s="45"/>
      <c r="F241" s="95">
        <f t="shared" si="235"/>
        <v>0</v>
      </c>
      <c r="G241" s="230"/>
      <c r="H241" s="45"/>
      <c r="I241" s="91">
        <f t="shared" si="236"/>
        <v>0</v>
      </c>
      <c r="J241" s="264"/>
      <c r="K241" s="45"/>
      <c r="L241" s="95">
        <f t="shared" si="237"/>
        <v>0</v>
      </c>
      <c r="M241" s="230"/>
      <c r="N241" s="45"/>
      <c r="O241" s="91">
        <f t="shared" si="238"/>
        <v>0</v>
      </c>
      <c r="P241" s="291"/>
      <c r="Q241" s="297"/>
    </row>
    <row r="242" spans="1:17" hidden="1" x14ac:dyDescent="0.25">
      <c r="A242" s="30">
        <v>6259</v>
      </c>
      <c r="B242" s="43" t="s">
        <v>236</v>
      </c>
      <c r="C242" s="190">
        <f t="shared" si="239"/>
        <v>0</v>
      </c>
      <c r="D242" s="264">
        <v>0</v>
      </c>
      <c r="E242" s="45"/>
      <c r="F242" s="95">
        <f t="shared" si="235"/>
        <v>0</v>
      </c>
      <c r="G242" s="230"/>
      <c r="H242" s="45"/>
      <c r="I242" s="91">
        <f t="shared" si="236"/>
        <v>0</v>
      </c>
      <c r="J242" s="264"/>
      <c r="K242" s="45"/>
      <c r="L242" s="95">
        <f t="shared" si="237"/>
        <v>0</v>
      </c>
      <c r="M242" s="230"/>
      <c r="N242" s="45"/>
      <c r="O242" s="91">
        <f t="shared" si="238"/>
        <v>0</v>
      </c>
      <c r="P242" s="291"/>
      <c r="Q242" s="297"/>
    </row>
    <row r="243" spans="1:17" ht="24" hidden="1" x14ac:dyDescent="0.25">
      <c r="A243" s="75">
        <v>6260</v>
      </c>
      <c r="B243" s="43" t="s">
        <v>237</v>
      </c>
      <c r="C243" s="190">
        <f t="shared" si="239"/>
        <v>0</v>
      </c>
      <c r="D243" s="264">
        <v>0</v>
      </c>
      <c r="E243" s="45"/>
      <c r="F243" s="95">
        <f t="shared" si="235"/>
        <v>0</v>
      </c>
      <c r="G243" s="230"/>
      <c r="H243" s="45"/>
      <c r="I243" s="91">
        <f t="shared" si="236"/>
        <v>0</v>
      </c>
      <c r="J243" s="264"/>
      <c r="K243" s="45"/>
      <c r="L243" s="95">
        <f t="shared" si="237"/>
        <v>0</v>
      </c>
      <c r="M243" s="230"/>
      <c r="N243" s="45"/>
      <c r="O243" s="91">
        <f t="shared" si="238"/>
        <v>0</v>
      </c>
      <c r="P243" s="291"/>
      <c r="Q243" s="297"/>
    </row>
    <row r="244" spans="1:17" hidden="1" x14ac:dyDescent="0.25">
      <c r="A244" s="75">
        <v>6270</v>
      </c>
      <c r="B244" s="43" t="s">
        <v>238</v>
      </c>
      <c r="C244" s="190">
        <f t="shared" si="239"/>
        <v>0</v>
      </c>
      <c r="D244" s="264">
        <v>0</v>
      </c>
      <c r="E244" s="45"/>
      <c r="F244" s="95">
        <f t="shared" si="235"/>
        <v>0</v>
      </c>
      <c r="G244" s="230"/>
      <c r="H244" s="45"/>
      <c r="I244" s="91">
        <f t="shared" si="236"/>
        <v>0</v>
      </c>
      <c r="J244" s="264"/>
      <c r="K244" s="45"/>
      <c r="L244" s="95">
        <f t="shared" si="237"/>
        <v>0</v>
      </c>
      <c r="M244" s="230"/>
      <c r="N244" s="45"/>
      <c r="O244" s="91">
        <f t="shared" si="238"/>
        <v>0</v>
      </c>
      <c r="P244" s="291"/>
      <c r="Q244" s="297"/>
    </row>
    <row r="245" spans="1:17" hidden="1" x14ac:dyDescent="0.25">
      <c r="A245" s="782">
        <v>6290</v>
      </c>
      <c r="B245" s="40" t="s">
        <v>239</v>
      </c>
      <c r="C245" s="201">
        <f t="shared" si="239"/>
        <v>0</v>
      </c>
      <c r="D245" s="131">
        <f>SUM(D246:D249)</f>
        <v>0</v>
      </c>
      <c r="E245" s="79">
        <f t="shared" ref="E245" si="240">SUM(E246:E249)</f>
        <v>0</v>
      </c>
      <c r="F245" s="176">
        <f>SUM(F246:F249)</f>
        <v>0</v>
      </c>
      <c r="G245" s="233">
        <f t="shared" ref="G245:O245" si="241">SUM(G246:G249)</f>
        <v>0</v>
      </c>
      <c r="H245" s="79">
        <f t="shared" si="241"/>
        <v>0</v>
      </c>
      <c r="I245" s="90">
        <f t="shared" si="241"/>
        <v>0</v>
      </c>
      <c r="J245" s="131">
        <f t="shared" si="241"/>
        <v>0</v>
      </c>
      <c r="K245" s="79">
        <f t="shared" si="241"/>
        <v>0</v>
      </c>
      <c r="L245" s="176">
        <f t="shared" si="241"/>
        <v>0</v>
      </c>
      <c r="M245" s="233">
        <f t="shared" si="241"/>
        <v>0</v>
      </c>
      <c r="N245" s="79">
        <f t="shared" si="241"/>
        <v>0</v>
      </c>
      <c r="O245" s="90">
        <f t="shared" si="241"/>
        <v>0</v>
      </c>
      <c r="P245" s="294"/>
      <c r="Q245" s="297"/>
    </row>
    <row r="246" spans="1:17" hidden="1" x14ac:dyDescent="0.25">
      <c r="A246" s="30">
        <v>6291</v>
      </c>
      <c r="B246" s="43" t="s">
        <v>240</v>
      </c>
      <c r="C246" s="190">
        <f t="shared" si="239"/>
        <v>0</v>
      </c>
      <c r="D246" s="264">
        <v>0</v>
      </c>
      <c r="E246" s="45"/>
      <c r="F246" s="95">
        <f t="shared" ref="F246:F249" si="242">D246+E246</f>
        <v>0</v>
      </c>
      <c r="G246" s="230"/>
      <c r="H246" s="45"/>
      <c r="I246" s="91">
        <f t="shared" ref="I246:I249" si="243">G246+H246</f>
        <v>0</v>
      </c>
      <c r="J246" s="264"/>
      <c r="K246" s="45"/>
      <c r="L246" s="95">
        <f t="shared" ref="L246:L249" si="244">J246+K246</f>
        <v>0</v>
      </c>
      <c r="M246" s="230"/>
      <c r="N246" s="45"/>
      <c r="O246" s="91">
        <f t="shared" ref="O246:O249" si="245">M246+N246</f>
        <v>0</v>
      </c>
      <c r="P246" s="291"/>
      <c r="Q246" s="297"/>
    </row>
    <row r="247" spans="1:17" hidden="1" x14ac:dyDescent="0.25">
      <c r="A247" s="30">
        <v>6292</v>
      </c>
      <c r="B247" s="43" t="s">
        <v>241</v>
      </c>
      <c r="C247" s="190">
        <f t="shared" si="239"/>
        <v>0</v>
      </c>
      <c r="D247" s="264">
        <v>0</v>
      </c>
      <c r="E247" s="45"/>
      <c r="F247" s="95">
        <f t="shared" si="242"/>
        <v>0</v>
      </c>
      <c r="G247" s="230"/>
      <c r="H247" s="45"/>
      <c r="I247" s="91">
        <f t="shared" si="243"/>
        <v>0</v>
      </c>
      <c r="J247" s="264"/>
      <c r="K247" s="45"/>
      <c r="L247" s="95">
        <f t="shared" si="244"/>
        <v>0</v>
      </c>
      <c r="M247" s="230"/>
      <c r="N247" s="45"/>
      <c r="O247" s="91">
        <f t="shared" si="245"/>
        <v>0</v>
      </c>
      <c r="P247" s="291"/>
      <c r="Q247" s="297"/>
    </row>
    <row r="248" spans="1:17" ht="72" hidden="1" x14ac:dyDescent="0.25">
      <c r="A248" s="30">
        <v>6296</v>
      </c>
      <c r="B248" s="43" t="s">
        <v>242</v>
      </c>
      <c r="C248" s="190">
        <f t="shared" si="239"/>
        <v>0</v>
      </c>
      <c r="D248" s="264">
        <v>0</v>
      </c>
      <c r="E248" s="45"/>
      <c r="F248" s="95">
        <f t="shared" si="242"/>
        <v>0</v>
      </c>
      <c r="G248" s="230"/>
      <c r="H248" s="45"/>
      <c r="I248" s="91">
        <f t="shared" si="243"/>
        <v>0</v>
      </c>
      <c r="J248" s="264"/>
      <c r="K248" s="45"/>
      <c r="L248" s="95">
        <f t="shared" si="244"/>
        <v>0</v>
      </c>
      <c r="M248" s="230"/>
      <c r="N248" s="45"/>
      <c r="O248" s="91">
        <f t="shared" si="245"/>
        <v>0</v>
      </c>
      <c r="P248" s="291"/>
      <c r="Q248" s="297"/>
    </row>
    <row r="249" spans="1:17" ht="39.75" hidden="1" customHeight="1" x14ac:dyDescent="0.25">
      <c r="A249" s="30">
        <v>6299</v>
      </c>
      <c r="B249" s="43" t="s">
        <v>243</v>
      </c>
      <c r="C249" s="190">
        <f t="shared" si="239"/>
        <v>0</v>
      </c>
      <c r="D249" s="264">
        <v>0</v>
      </c>
      <c r="E249" s="45"/>
      <c r="F249" s="95">
        <f t="shared" si="242"/>
        <v>0</v>
      </c>
      <c r="G249" s="230"/>
      <c r="H249" s="45"/>
      <c r="I249" s="91">
        <f t="shared" si="243"/>
        <v>0</v>
      </c>
      <c r="J249" s="264"/>
      <c r="K249" s="45"/>
      <c r="L249" s="95">
        <f t="shared" si="244"/>
        <v>0</v>
      </c>
      <c r="M249" s="230"/>
      <c r="N249" s="45"/>
      <c r="O249" s="91">
        <f t="shared" si="245"/>
        <v>0</v>
      </c>
      <c r="P249" s="291"/>
      <c r="Q249" s="297"/>
    </row>
    <row r="250" spans="1:17" hidden="1" x14ac:dyDescent="0.25">
      <c r="A250" s="35">
        <v>6300</v>
      </c>
      <c r="B250" s="72" t="s">
        <v>244</v>
      </c>
      <c r="C250" s="188">
        <f t="shared" si="239"/>
        <v>0</v>
      </c>
      <c r="D250" s="130">
        <f>SUM(D251,D256,D257)</f>
        <v>0</v>
      </c>
      <c r="E250" s="38">
        <f t="shared" ref="E250" si="246">SUM(E251,E256,E257)</f>
        <v>0</v>
      </c>
      <c r="F250" s="175">
        <f>SUM(F251,F256,F257)</f>
        <v>0</v>
      </c>
      <c r="G250" s="228">
        <f t="shared" ref="G250:O250" si="247">SUM(G251,G256,G257)</f>
        <v>0</v>
      </c>
      <c r="H250" s="38">
        <f t="shared" si="247"/>
        <v>0</v>
      </c>
      <c r="I250" s="123">
        <f t="shared" si="247"/>
        <v>0</v>
      </c>
      <c r="J250" s="130">
        <f t="shared" si="247"/>
        <v>0</v>
      </c>
      <c r="K250" s="38">
        <f t="shared" si="247"/>
        <v>0</v>
      </c>
      <c r="L250" s="175">
        <f t="shared" si="247"/>
        <v>0</v>
      </c>
      <c r="M250" s="228">
        <f t="shared" si="247"/>
        <v>0</v>
      </c>
      <c r="N250" s="38">
        <f t="shared" si="247"/>
        <v>0</v>
      </c>
      <c r="O250" s="123">
        <f t="shared" si="247"/>
        <v>0</v>
      </c>
      <c r="P250" s="315"/>
      <c r="Q250" s="297"/>
    </row>
    <row r="251" spans="1:17" ht="24" hidden="1" x14ac:dyDescent="0.25">
      <c r="A251" s="782">
        <v>6320</v>
      </c>
      <c r="B251" s="40" t="s">
        <v>245</v>
      </c>
      <c r="C251" s="201">
        <f t="shared" si="239"/>
        <v>0</v>
      </c>
      <c r="D251" s="131">
        <f>SUM(D252:D255)</f>
        <v>0</v>
      </c>
      <c r="E251" s="79">
        <f t="shared" ref="E251" si="248">SUM(E252:E255)</f>
        <v>0</v>
      </c>
      <c r="F251" s="176">
        <f>SUM(F252:F255)</f>
        <v>0</v>
      </c>
      <c r="G251" s="233">
        <f t="shared" ref="G251:O251" si="249">SUM(G252:G255)</f>
        <v>0</v>
      </c>
      <c r="H251" s="79">
        <f t="shared" si="249"/>
        <v>0</v>
      </c>
      <c r="I251" s="90">
        <f t="shared" si="249"/>
        <v>0</v>
      </c>
      <c r="J251" s="131">
        <f t="shared" si="249"/>
        <v>0</v>
      </c>
      <c r="K251" s="79">
        <f t="shared" si="249"/>
        <v>0</v>
      </c>
      <c r="L251" s="176">
        <f t="shared" si="249"/>
        <v>0</v>
      </c>
      <c r="M251" s="233">
        <f t="shared" si="249"/>
        <v>0</v>
      </c>
      <c r="N251" s="79">
        <f t="shared" si="249"/>
        <v>0</v>
      </c>
      <c r="O251" s="90">
        <f t="shared" si="249"/>
        <v>0</v>
      </c>
      <c r="P251" s="290"/>
      <c r="Q251" s="297"/>
    </row>
    <row r="252" spans="1:17" hidden="1" x14ac:dyDescent="0.25">
      <c r="A252" s="30">
        <v>6322</v>
      </c>
      <c r="B252" s="43" t="s">
        <v>246</v>
      </c>
      <c r="C252" s="190">
        <f t="shared" si="239"/>
        <v>0</v>
      </c>
      <c r="D252" s="264">
        <v>0</v>
      </c>
      <c r="E252" s="45"/>
      <c r="F252" s="95">
        <f t="shared" ref="F252:F257" si="250">D252+E252</f>
        <v>0</v>
      </c>
      <c r="G252" s="230"/>
      <c r="H252" s="45"/>
      <c r="I252" s="91">
        <f t="shared" ref="I252:I257" si="251">G252+H252</f>
        <v>0</v>
      </c>
      <c r="J252" s="264"/>
      <c r="K252" s="45"/>
      <c r="L252" s="95">
        <f t="shared" ref="L252:L257" si="252">J252+K252</f>
        <v>0</v>
      </c>
      <c r="M252" s="230"/>
      <c r="N252" s="45"/>
      <c r="O252" s="91">
        <f t="shared" ref="O252:O257" si="253">M252+N252</f>
        <v>0</v>
      </c>
      <c r="P252" s="291"/>
      <c r="Q252" s="297"/>
    </row>
    <row r="253" spans="1:17" ht="24" hidden="1" x14ac:dyDescent="0.25">
      <c r="A253" s="30">
        <v>6323</v>
      </c>
      <c r="B253" s="43" t="s">
        <v>247</v>
      </c>
      <c r="C253" s="190">
        <f t="shared" si="239"/>
        <v>0</v>
      </c>
      <c r="D253" s="264">
        <v>0</v>
      </c>
      <c r="E253" s="45"/>
      <c r="F253" s="95">
        <f t="shared" si="250"/>
        <v>0</v>
      </c>
      <c r="G253" s="230"/>
      <c r="H253" s="45"/>
      <c r="I253" s="91">
        <f t="shared" si="251"/>
        <v>0</v>
      </c>
      <c r="J253" s="264"/>
      <c r="K253" s="45"/>
      <c r="L253" s="95">
        <f t="shared" si="252"/>
        <v>0</v>
      </c>
      <c r="M253" s="230"/>
      <c r="N253" s="45"/>
      <c r="O253" s="91">
        <f t="shared" si="253"/>
        <v>0</v>
      </c>
      <c r="P253" s="291"/>
      <c r="Q253" s="297"/>
    </row>
    <row r="254" spans="1:17" ht="24" hidden="1" x14ac:dyDescent="0.25">
      <c r="A254" s="30">
        <v>6324</v>
      </c>
      <c r="B254" s="43" t="s">
        <v>301</v>
      </c>
      <c r="C254" s="190">
        <f t="shared" si="239"/>
        <v>0</v>
      </c>
      <c r="D254" s="264">
        <v>0</v>
      </c>
      <c r="E254" s="45"/>
      <c r="F254" s="95">
        <f t="shared" si="250"/>
        <v>0</v>
      </c>
      <c r="G254" s="230"/>
      <c r="H254" s="45"/>
      <c r="I254" s="91">
        <f t="shared" si="251"/>
        <v>0</v>
      </c>
      <c r="J254" s="264"/>
      <c r="K254" s="45"/>
      <c r="L254" s="95">
        <f t="shared" si="252"/>
        <v>0</v>
      </c>
      <c r="M254" s="230"/>
      <c r="N254" s="45"/>
      <c r="O254" s="91">
        <f t="shared" si="253"/>
        <v>0</v>
      </c>
      <c r="P254" s="291"/>
      <c r="Q254" s="297"/>
    </row>
    <row r="255" spans="1:17" hidden="1" x14ac:dyDescent="0.25">
      <c r="A255" s="27">
        <v>6329</v>
      </c>
      <c r="B255" s="40" t="s">
        <v>302</v>
      </c>
      <c r="C255" s="189">
        <f t="shared" si="239"/>
        <v>0</v>
      </c>
      <c r="D255" s="263">
        <v>0</v>
      </c>
      <c r="E255" s="42"/>
      <c r="F255" s="176">
        <f t="shared" si="250"/>
        <v>0</v>
      </c>
      <c r="G255" s="220"/>
      <c r="H255" s="42"/>
      <c r="I255" s="90">
        <f t="shared" si="251"/>
        <v>0</v>
      </c>
      <c r="J255" s="263"/>
      <c r="K255" s="42"/>
      <c r="L255" s="176">
        <f t="shared" si="252"/>
        <v>0</v>
      </c>
      <c r="M255" s="220"/>
      <c r="N255" s="42"/>
      <c r="O255" s="90">
        <f t="shared" si="253"/>
        <v>0</v>
      </c>
      <c r="P255" s="290"/>
      <c r="Q255" s="297"/>
    </row>
    <row r="256" spans="1:17" hidden="1" x14ac:dyDescent="0.25">
      <c r="A256" s="92">
        <v>6330</v>
      </c>
      <c r="B256" s="93" t="s">
        <v>248</v>
      </c>
      <c r="C256" s="201">
        <f t="shared" si="239"/>
        <v>0</v>
      </c>
      <c r="D256" s="265">
        <v>0</v>
      </c>
      <c r="E256" s="84"/>
      <c r="F256" s="329">
        <f t="shared" si="250"/>
        <v>0</v>
      </c>
      <c r="G256" s="235"/>
      <c r="H256" s="84"/>
      <c r="I256" s="156">
        <f t="shared" si="251"/>
        <v>0</v>
      </c>
      <c r="J256" s="265"/>
      <c r="K256" s="84"/>
      <c r="L256" s="329">
        <f t="shared" si="252"/>
        <v>0</v>
      </c>
      <c r="M256" s="235"/>
      <c r="N256" s="84"/>
      <c r="O256" s="156">
        <f t="shared" si="253"/>
        <v>0</v>
      </c>
      <c r="P256" s="294"/>
      <c r="Q256" s="297"/>
    </row>
    <row r="257" spans="1:17" hidden="1" x14ac:dyDescent="0.25">
      <c r="A257" s="75">
        <v>6360</v>
      </c>
      <c r="B257" s="43" t="s">
        <v>249</v>
      </c>
      <c r="C257" s="190">
        <f t="shared" si="239"/>
        <v>0</v>
      </c>
      <c r="D257" s="264">
        <v>0</v>
      </c>
      <c r="E257" s="45"/>
      <c r="F257" s="95">
        <f t="shared" si="250"/>
        <v>0</v>
      </c>
      <c r="G257" s="230"/>
      <c r="H257" s="45"/>
      <c r="I257" s="91">
        <f t="shared" si="251"/>
        <v>0</v>
      </c>
      <c r="J257" s="264"/>
      <c r="K257" s="45"/>
      <c r="L257" s="95">
        <f t="shared" si="252"/>
        <v>0</v>
      </c>
      <c r="M257" s="230"/>
      <c r="N257" s="45"/>
      <c r="O257" s="91">
        <f t="shared" si="253"/>
        <v>0</v>
      </c>
      <c r="P257" s="291"/>
      <c r="Q257" s="297"/>
    </row>
    <row r="258" spans="1:17" ht="24" hidden="1" x14ac:dyDescent="0.25">
      <c r="A258" s="35">
        <v>6400</v>
      </c>
      <c r="B258" s="72" t="s">
        <v>250</v>
      </c>
      <c r="C258" s="188">
        <f t="shared" si="239"/>
        <v>0</v>
      </c>
      <c r="D258" s="130">
        <f>SUM(D259,D263)</f>
        <v>0</v>
      </c>
      <c r="E258" s="38">
        <f t="shared" ref="E258" si="254">SUM(E259,E263)</f>
        <v>0</v>
      </c>
      <c r="F258" s="175">
        <f>SUM(F259,F263)</f>
        <v>0</v>
      </c>
      <c r="G258" s="228">
        <f t="shared" ref="G258:O258" si="255">SUM(G259,G263)</f>
        <v>0</v>
      </c>
      <c r="H258" s="38">
        <f t="shared" si="255"/>
        <v>0</v>
      </c>
      <c r="I258" s="123">
        <f t="shared" si="255"/>
        <v>0</v>
      </c>
      <c r="J258" s="130">
        <f t="shared" si="255"/>
        <v>0</v>
      </c>
      <c r="K258" s="38">
        <f t="shared" si="255"/>
        <v>0</v>
      </c>
      <c r="L258" s="175">
        <f t="shared" si="255"/>
        <v>0</v>
      </c>
      <c r="M258" s="228">
        <f t="shared" si="255"/>
        <v>0</v>
      </c>
      <c r="N258" s="38">
        <f t="shared" si="255"/>
        <v>0</v>
      </c>
      <c r="O258" s="123">
        <f t="shared" si="255"/>
        <v>0</v>
      </c>
      <c r="P258" s="315"/>
      <c r="Q258" s="297"/>
    </row>
    <row r="259" spans="1:17" ht="24" hidden="1" x14ac:dyDescent="0.25">
      <c r="A259" s="782">
        <v>6410</v>
      </c>
      <c r="B259" s="40" t="s">
        <v>251</v>
      </c>
      <c r="C259" s="189">
        <f t="shared" si="239"/>
        <v>0</v>
      </c>
      <c r="D259" s="131">
        <f>SUM(D260:D262)</f>
        <v>0</v>
      </c>
      <c r="E259" s="79">
        <f t="shared" ref="E259" si="256">SUM(E260:E262)</f>
        <v>0</v>
      </c>
      <c r="F259" s="176">
        <f>SUM(F260:F262)</f>
        <v>0</v>
      </c>
      <c r="G259" s="233">
        <f t="shared" ref="G259:O259" si="257">SUM(G260:G262)</f>
        <v>0</v>
      </c>
      <c r="H259" s="79">
        <f t="shared" si="257"/>
        <v>0</v>
      </c>
      <c r="I259" s="90">
        <f t="shared" si="257"/>
        <v>0</v>
      </c>
      <c r="J259" s="131">
        <f t="shared" si="257"/>
        <v>0</v>
      </c>
      <c r="K259" s="79">
        <f t="shared" si="257"/>
        <v>0</v>
      </c>
      <c r="L259" s="176">
        <f t="shared" si="257"/>
        <v>0</v>
      </c>
      <c r="M259" s="233">
        <f t="shared" si="257"/>
        <v>0</v>
      </c>
      <c r="N259" s="79">
        <f t="shared" si="257"/>
        <v>0</v>
      </c>
      <c r="O259" s="155">
        <f t="shared" si="257"/>
        <v>0</v>
      </c>
      <c r="P259" s="295"/>
      <c r="Q259" s="297"/>
    </row>
    <row r="260" spans="1:17" hidden="1" x14ac:dyDescent="0.25">
      <c r="A260" s="30">
        <v>6411</v>
      </c>
      <c r="B260" s="94" t="s">
        <v>252</v>
      </c>
      <c r="C260" s="190">
        <f t="shared" si="239"/>
        <v>0</v>
      </c>
      <c r="D260" s="264">
        <v>0</v>
      </c>
      <c r="E260" s="45"/>
      <c r="F260" s="95">
        <f t="shared" ref="F260:F262" si="258">D260+E260</f>
        <v>0</v>
      </c>
      <c r="G260" s="230"/>
      <c r="H260" s="45"/>
      <c r="I260" s="91">
        <f t="shared" ref="I260:I262" si="259">G260+H260</f>
        <v>0</v>
      </c>
      <c r="J260" s="264"/>
      <c r="K260" s="45"/>
      <c r="L260" s="95">
        <f t="shared" ref="L260:L262" si="260">J260+K260</f>
        <v>0</v>
      </c>
      <c r="M260" s="230"/>
      <c r="N260" s="45"/>
      <c r="O260" s="91">
        <f t="shared" ref="O260:O262" si="261">M260+N260</f>
        <v>0</v>
      </c>
      <c r="P260" s="291"/>
      <c r="Q260" s="297"/>
    </row>
    <row r="261" spans="1:17" ht="36" hidden="1" x14ac:dyDescent="0.25">
      <c r="A261" s="30">
        <v>6412</v>
      </c>
      <c r="B261" s="43" t="s">
        <v>253</v>
      </c>
      <c r="C261" s="190">
        <f t="shared" si="239"/>
        <v>0</v>
      </c>
      <c r="D261" s="264">
        <v>0</v>
      </c>
      <c r="E261" s="45"/>
      <c r="F261" s="95">
        <f t="shared" si="258"/>
        <v>0</v>
      </c>
      <c r="G261" s="230"/>
      <c r="H261" s="45"/>
      <c r="I261" s="91">
        <f t="shared" si="259"/>
        <v>0</v>
      </c>
      <c r="J261" s="264"/>
      <c r="K261" s="45"/>
      <c r="L261" s="95">
        <f t="shared" si="260"/>
        <v>0</v>
      </c>
      <c r="M261" s="230"/>
      <c r="N261" s="45"/>
      <c r="O261" s="91">
        <f t="shared" si="261"/>
        <v>0</v>
      </c>
      <c r="P261" s="291"/>
      <c r="Q261" s="297"/>
    </row>
    <row r="262" spans="1:17" ht="36" hidden="1" x14ac:dyDescent="0.25">
      <c r="A262" s="30">
        <v>6419</v>
      </c>
      <c r="B262" s="43" t="s">
        <v>254</v>
      </c>
      <c r="C262" s="190">
        <f t="shared" si="239"/>
        <v>0</v>
      </c>
      <c r="D262" s="264">
        <v>0</v>
      </c>
      <c r="E262" s="45"/>
      <c r="F262" s="95">
        <f t="shared" si="258"/>
        <v>0</v>
      </c>
      <c r="G262" s="230"/>
      <c r="H262" s="45"/>
      <c r="I262" s="91">
        <f t="shared" si="259"/>
        <v>0</v>
      </c>
      <c r="J262" s="264"/>
      <c r="K262" s="45"/>
      <c r="L262" s="95">
        <f t="shared" si="260"/>
        <v>0</v>
      </c>
      <c r="M262" s="230"/>
      <c r="N262" s="45"/>
      <c r="O262" s="91">
        <f t="shared" si="261"/>
        <v>0</v>
      </c>
      <c r="P262" s="291"/>
      <c r="Q262" s="297"/>
    </row>
    <row r="263" spans="1:17" ht="36" hidden="1" x14ac:dyDescent="0.25">
      <c r="A263" s="75">
        <v>6420</v>
      </c>
      <c r="B263" s="43" t="s">
        <v>255</v>
      </c>
      <c r="C263" s="190">
        <f t="shared" si="239"/>
        <v>0</v>
      </c>
      <c r="D263" s="132">
        <f>SUM(D264:D267)</f>
        <v>0</v>
      </c>
      <c r="E263" s="76">
        <f t="shared" ref="E263" si="262">SUM(E264:E267)</f>
        <v>0</v>
      </c>
      <c r="F263" s="95">
        <f>SUM(F264:F267)</f>
        <v>0</v>
      </c>
      <c r="G263" s="231">
        <f t="shared" ref="G263:N263" si="263">SUM(G264:G267)</f>
        <v>0</v>
      </c>
      <c r="H263" s="76">
        <f t="shared" si="263"/>
        <v>0</v>
      </c>
      <c r="I263" s="91">
        <f t="shared" si="263"/>
        <v>0</v>
      </c>
      <c r="J263" s="132">
        <f t="shared" si="263"/>
        <v>0</v>
      </c>
      <c r="K263" s="76">
        <f t="shared" si="263"/>
        <v>0</v>
      </c>
      <c r="L263" s="95">
        <f t="shared" si="263"/>
        <v>0</v>
      </c>
      <c r="M263" s="231">
        <f t="shared" si="263"/>
        <v>0</v>
      </c>
      <c r="N263" s="76">
        <f t="shared" si="263"/>
        <v>0</v>
      </c>
      <c r="O263" s="91">
        <f>SUM(O264:O267)</f>
        <v>0</v>
      </c>
      <c r="P263" s="291"/>
      <c r="Q263" s="297"/>
    </row>
    <row r="264" spans="1:17" hidden="1" x14ac:dyDescent="0.25">
      <c r="A264" s="30">
        <v>6421</v>
      </c>
      <c r="B264" s="43" t="s">
        <v>256</v>
      </c>
      <c r="C264" s="190">
        <f t="shared" si="239"/>
        <v>0</v>
      </c>
      <c r="D264" s="264">
        <v>0</v>
      </c>
      <c r="E264" s="45"/>
      <c r="F264" s="95">
        <f t="shared" ref="F264:F267" si="264">D264+E264</f>
        <v>0</v>
      </c>
      <c r="G264" s="230"/>
      <c r="H264" s="45"/>
      <c r="I264" s="91">
        <f t="shared" ref="I264:I267" si="265">G264+H264</f>
        <v>0</v>
      </c>
      <c r="J264" s="264"/>
      <c r="K264" s="45"/>
      <c r="L264" s="95">
        <f t="shared" ref="L264:L267" si="266">J264+K264</f>
        <v>0</v>
      </c>
      <c r="M264" s="230"/>
      <c r="N264" s="45"/>
      <c r="O264" s="91">
        <f t="shared" ref="O264:O267" si="267">M264+N264</f>
        <v>0</v>
      </c>
      <c r="P264" s="291"/>
      <c r="Q264" s="297"/>
    </row>
    <row r="265" spans="1:17" hidden="1" x14ac:dyDescent="0.25">
      <c r="A265" s="30">
        <v>6422</v>
      </c>
      <c r="B265" s="43" t="s">
        <v>257</v>
      </c>
      <c r="C265" s="190">
        <f t="shared" si="239"/>
        <v>0</v>
      </c>
      <c r="D265" s="264">
        <v>0</v>
      </c>
      <c r="E265" s="45"/>
      <c r="F265" s="95">
        <f t="shared" si="264"/>
        <v>0</v>
      </c>
      <c r="G265" s="230"/>
      <c r="H265" s="45"/>
      <c r="I265" s="91">
        <f t="shared" si="265"/>
        <v>0</v>
      </c>
      <c r="J265" s="264"/>
      <c r="K265" s="45"/>
      <c r="L265" s="95">
        <f t="shared" si="266"/>
        <v>0</v>
      </c>
      <c r="M265" s="230"/>
      <c r="N265" s="45"/>
      <c r="O265" s="91">
        <f t="shared" si="267"/>
        <v>0</v>
      </c>
      <c r="P265" s="291"/>
      <c r="Q265" s="297"/>
    </row>
    <row r="266" spans="1:17" hidden="1" x14ac:dyDescent="0.25">
      <c r="A266" s="30">
        <v>6423</v>
      </c>
      <c r="B266" s="43" t="s">
        <v>258</v>
      </c>
      <c r="C266" s="190">
        <f t="shared" si="239"/>
        <v>0</v>
      </c>
      <c r="D266" s="264">
        <v>0</v>
      </c>
      <c r="E266" s="45"/>
      <c r="F266" s="95">
        <f t="shared" si="264"/>
        <v>0</v>
      </c>
      <c r="G266" s="230"/>
      <c r="H266" s="45"/>
      <c r="I266" s="91">
        <f t="shared" si="265"/>
        <v>0</v>
      </c>
      <c r="J266" s="264"/>
      <c r="K266" s="45"/>
      <c r="L266" s="95">
        <f t="shared" si="266"/>
        <v>0</v>
      </c>
      <c r="M266" s="230"/>
      <c r="N266" s="45"/>
      <c r="O266" s="91">
        <f t="shared" si="267"/>
        <v>0</v>
      </c>
      <c r="P266" s="291"/>
      <c r="Q266" s="297"/>
    </row>
    <row r="267" spans="1:17" ht="24" hidden="1" x14ac:dyDescent="0.25">
      <c r="A267" s="30">
        <v>6424</v>
      </c>
      <c r="B267" s="43" t="s">
        <v>259</v>
      </c>
      <c r="C267" s="190">
        <f t="shared" si="239"/>
        <v>0</v>
      </c>
      <c r="D267" s="264">
        <v>0</v>
      </c>
      <c r="E267" s="45"/>
      <c r="F267" s="95">
        <f t="shared" si="264"/>
        <v>0</v>
      </c>
      <c r="G267" s="230"/>
      <c r="H267" s="45"/>
      <c r="I267" s="91">
        <f t="shared" si="265"/>
        <v>0</v>
      </c>
      <c r="J267" s="264"/>
      <c r="K267" s="45"/>
      <c r="L267" s="95">
        <f t="shared" si="266"/>
        <v>0</v>
      </c>
      <c r="M267" s="230"/>
      <c r="N267" s="45"/>
      <c r="O267" s="91">
        <f t="shared" si="267"/>
        <v>0</v>
      </c>
      <c r="P267" s="291"/>
      <c r="Q267" s="297"/>
    </row>
    <row r="268" spans="1:17" ht="36" hidden="1" x14ac:dyDescent="0.25">
      <c r="A268" s="97">
        <v>7000</v>
      </c>
      <c r="B268" s="97" t="s">
        <v>260</v>
      </c>
      <c r="C268" s="203">
        <f>SUM(F268,I268,L268,O268)</f>
        <v>0</v>
      </c>
      <c r="D268" s="139">
        <f>SUM(D269,D279)</f>
        <v>0</v>
      </c>
      <c r="E268" s="98">
        <f t="shared" ref="E268" si="268">SUM(E269,E279)</f>
        <v>0</v>
      </c>
      <c r="F268" s="266">
        <f>SUM(F269,F279)</f>
        <v>0</v>
      </c>
      <c r="G268" s="237">
        <f t="shared" ref="G268:N268" si="269">SUM(G269,G279)</f>
        <v>0</v>
      </c>
      <c r="H268" s="98">
        <f t="shared" si="269"/>
        <v>0</v>
      </c>
      <c r="I268" s="276">
        <f t="shared" si="269"/>
        <v>0</v>
      </c>
      <c r="J268" s="139">
        <f t="shared" si="269"/>
        <v>0</v>
      </c>
      <c r="K268" s="98">
        <f t="shared" si="269"/>
        <v>0</v>
      </c>
      <c r="L268" s="266">
        <f t="shared" si="269"/>
        <v>0</v>
      </c>
      <c r="M268" s="237">
        <f t="shared" si="269"/>
        <v>0</v>
      </c>
      <c r="N268" s="98">
        <f t="shared" si="269"/>
        <v>0</v>
      </c>
      <c r="O268" s="158">
        <f>SUM(O269,O279)</f>
        <v>0</v>
      </c>
      <c r="P268" s="317"/>
      <c r="Q268" s="297"/>
    </row>
    <row r="269" spans="1:17" hidden="1" x14ac:dyDescent="0.25">
      <c r="A269" s="35">
        <v>7200</v>
      </c>
      <c r="B269" s="72" t="s">
        <v>261</v>
      </c>
      <c r="C269" s="188">
        <f t="shared" si="239"/>
        <v>0</v>
      </c>
      <c r="D269" s="130">
        <f>SUM(D270,D271,D274,D275,D278)</f>
        <v>0</v>
      </c>
      <c r="E269" s="38">
        <f t="shared" ref="E269" si="270">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782">
        <v>7210</v>
      </c>
      <c r="B270" s="40" t="s">
        <v>262</v>
      </c>
      <c r="C270" s="189">
        <f t="shared" si="239"/>
        <v>0</v>
      </c>
      <c r="D270" s="263">
        <v>0</v>
      </c>
      <c r="E270" s="42"/>
      <c r="F270" s="176">
        <f>D270+E270</f>
        <v>0</v>
      </c>
      <c r="G270" s="220"/>
      <c r="H270" s="42"/>
      <c r="I270" s="90">
        <f>G270+H270</f>
        <v>0</v>
      </c>
      <c r="J270" s="263"/>
      <c r="K270" s="42"/>
      <c r="L270" s="176">
        <f>J270+K270</f>
        <v>0</v>
      </c>
      <c r="M270" s="220"/>
      <c r="N270" s="42"/>
      <c r="O270" s="90">
        <f>M270+N270</f>
        <v>0</v>
      </c>
      <c r="P270" s="290"/>
      <c r="Q270" s="297"/>
    </row>
    <row r="271" spans="1:17" s="96" customFormat="1" ht="24" hidden="1" x14ac:dyDescent="0.25">
      <c r="A271" s="75">
        <v>7220</v>
      </c>
      <c r="B271" s="43" t="s">
        <v>263</v>
      </c>
      <c r="C271" s="190">
        <f t="shared" si="239"/>
        <v>0</v>
      </c>
      <c r="D271" s="132">
        <f>SUM(D272:D273)</f>
        <v>0</v>
      </c>
      <c r="E271" s="76">
        <f t="shared" ref="E271" si="271">SUM(E272:E273)</f>
        <v>0</v>
      </c>
      <c r="F271" s="95">
        <f>SUM(F272:F273)</f>
        <v>0</v>
      </c>
      <c r="G271" s="231">
        <f t="shared" ref="G271:O271" si="272">SUM(G272:G273)</f>
        <v>0</v>
      </c>
      <c r="H271" s="76">
        <f t="shared" si="272"/>
        <v>0</v>
      </c>
      <c r="I271" s="91">
        <f t="shared" si="272"/>
        <v>0</v>
      </c>
      <c r="J271" s="132">
        <f t="shared" si="272"/>
        <v>0</v>
      </c>
      <c r="K271" s="76">
        <f t="shared" si="272"/>
        <v>0</v>
      </c>
      <c r="L271" s="95">
        <f t="shared" si="272"/>
        <v>0</v>
      </c>
      <c r="M271" s="231">
        <f t="shared" si="272"/>
        <v>0</v>
      </c>
      <c r="N271" s="76">
        <f t="shared" si="272"/>
        <v>0</v>
      </c>
      <c r="O271" s="91">
        <f t="shared" si="272"/>
        <v>0</v>
      </c>
      <c r="P271" s="291"/>
      <c r="Q271" s="301"/>
    </row>
    <row r="272" spans="1:17" s="96" customFormat="1" ht="36" hidden="1" x14ac:dyDescent="0.25">
      <c r="A272" s="30">
        <v>7221</v>
      </c>
      <c r="B272" s="43" t="s">
        <v>264</v>
      </c>
      <c r="C272" s="190">
        <f t="shared" si="239"/>
        <v>0</v>
      </c>
      <c r="D272" s="264">
        <v>0</v>
      </c>
      <c r="E272" s="45"/>
      <c r="F272" s="95">
        <f t="shared" ref="F272:F274" si="273">D272+E272</f>
        <v>0</v>
      </c>
      <c r="G272" s="230"/>
      <c r="H272" s="45"/>
      <c r="I272" s="91">
        <f t="shared" ref="I272:I274" si="274">G272+H272</f>
        <v>0</v>
      </c>
      <c r="J272" s="264"/>
      <c r="K272" s="45"/>
      <c r="L272" s="95">
        <f t="shared" ref="L272:L274" si="275">J272+K272</f>
        <v>0</v>
      </c>
      <c r="M272" s="230"/>
      <c r="N272" s="45"/>
      <c r="O272" s="91">
        <f t="shared" ref="O272:O274" si="276">M272+N272</f>
        <v>0</v>
      </c>
      <c r="P272" s="291"/>
      <c r="Q272" s="301"/>
    </row>
    <row r="273" spans="1:17" s="96" customFormat="1" ht="36" hidden="1" x14ac:dyDescent="0.25">
      <c r="A273" s="30">
        <v>7222</v>
      </c>
      <c r="B273" s="43" t="s">
        <v>265</v>
      </c>
      <c r="C273" s="190">
        <f t="shared" si="239"/>
        <v>0</v>
      </c>
      <c r="D273" s="264">
        <v>0</v>
      </c>
      <c r="E273" s="45"/>
      <c r="F273" s="95">
        <f t="shared" si="273"/>
        <v>0</v>
      </c>
      <c r="G273" s="230"/>
      <c r="H273" s="45"/>
      <c r="I273" s="91">
        <f t="shared" si="274"/>
        <v>0</v>
      </c>
      <c r="J273" s="264"/>
      <c r="K273" s="45"/>
      <c r="L273" s="95">
        <f t="shared" si="275"/>
        <v>0</v>
      </c>
      <c r="M273" s="230"/>
      <c r="N273" s="45"/>
      <c r="O273" s="91">
        <f t="shared" si="276"/>
        <v>0</v>
      </c>
      <c r="P273" s="291"/>
      <c r="Q273" s="301"/>
    </row>
    <row r="274" spans="1:17" ht="24" hidden="1" x14ac:dyDescent="0.25">
      <c r="A274" s="75">
        <v>7230</v>
      </c>
      <c r="B274" s="43" t="s">
        <v>308</v>
      </c>
      <c r="C274" s="190">
        <f t="shared" si="239"/>
        <v>0</v>
      </c>
      <c r="D274" s="264">
        <v>0</v>
      </c>
      <c r="E274" s="45"/>
      <c r="F274" s="95">
        <f t="shared" si="273"/>
        <v>0</v>
      </c>
      <c r="G274" s="230"/>
      <c r="H274" s="45"/>
      <c r="I274" s="91">
        <f t="shared" si="274"/>
        <v>0</v>
      </c>
      <c r="J274" s="264"/>
      <c r="K274" s="45"/>
      <c r="L274" s="95">
        <f t="shared" si="275"/>
        <v>0</v>
      </c>
      <c r="M274" s="230"/>
      <c r="N274" s="45"/>
      <c r="O274" s="91">
        <f t="shared" si="276"/>
        <v>0</v>
      </c>
      <c r="P274" s="291"/>
      <c r="Q274" s="297"/>
    </row>
    <row r="275" spans="1:17" ht="24" hidden="1" x14ac:dyDescent="0.25">
      <c r="A275" s="75">
        <v>7240</v>
      </c>
      <c r="B275" s="43" t="s">
        <v>266</v>
      </c>
      <c r="C275" s="190">
        <f t="shared" si="239"/>
        <v>0</v>
      </c>
      <c r="D275" s="132">
        <f>SUM(D276:D277)</f>
        <v>0</v>
      </c>
      <c r="E275" s="76">
        <f t="shared" ref="E275" si="277">SUM(E276:E277)</f>
        <v>0</v>
      </c>
      <c r="F275" s="95">
        <f>SUM(F276:F277)</f>
        <v>0</v>
      </c>
      <c r="G275" s="231">
        <f t="shared" ref="G275:O275" si="278">SUM(G276:G277)</f>
        <v>0</v>
      </c>
      <c r="H275" s="76">
        <f t="shared" si="278"/>
        <v>0</v>
      </c>
      <c r="I275" s="91">
        <f t="shared" si="278"/>
        <v>0</v>
      </c>
      <c r="J275" s="132">
        <f t="shared" si="278"/>
        <v>0</v>
      </c>
      <c r="K275" s="76">
        <f t="shared" si="278"/>
        <v>0</v>
      </c>
      <c r="L275" s="95">
        <f t="shared" si="278"/>
        <v>0</v>
      </c>
      <c r="M275" s="231">
        <f t="shared" si="278"/>
        <v>0</v>
      </c>
      <c r="N275" s="76">
        <f t="shared" si="278"/>
        <v>0</v>
      </c>
      <c r="O275" s="91">
        <f t="shared" si="278"/>
        <v>0</v>
      </c>
      <c r="P275" s="291"/>
      <c r="Q275" s="297"/>
    </row>
    <row r="276" spans="1:17" ht="48" hidden="1" x14ac:dyDescent="0.25">
      <c r="A276" s="30">
        <v>7245</v>
      </c>
      <c r="B276" s="43" t="s">
        <v>267</v>
      </c>
      <c r="C276" s="190">
        <f t="shared" si="239"/>
        <v>0</v>
      </c>
      <c r="D276" s="264">
        <v>0</v>
      </c>
      <c r="E276" s="45"/>
      <c r="F276" s="95">
        <f t="shared" ref="F276:F278" si="279">D276+E276</f>
        <v>0</v>
      </c>
      <c r="G276" s="230"/>
      <c r="H276" s="45"/>
      <c r="I276" s="91">
        <f t="shared" ref="I276:I278" si="280">G276+H276</f>
        <v>0</v>
      </c>
      <c r="J276" s="264"/>
      <c r="K276" s="45"/>
      <c r="L276" s="95">
        <f t="shared" ref="L276:L278" si="281">J276+K276</f>
        <v>0</v>
      </c>
      <c r="M276" s="230"/>
      <c r="N276" s="45"/>
      <c r="O276" s="91">
        <f t="shared" ref="O276:O278" si="282">M276+N276</f>
        <v>0</v>
      </c>
      <c r="P276" s="291"/>
      <c r="Q276" s="297"/>
    </row>
    <row r="277" spans="1:17" ht="84" hidden="1" x14ac:dyDescent="0.25">
      <c r="A277" s="30">
        <v>7246</v>
      </c>
      <c r="B277" s="43" t="s">
        <v>268</v>
      </c>
      <c r="C277" s="190">
        <f t="shared" si="239"/>
        <v>0</v>
      </c>
      <c r="D277" s="264">
        <v>0</v>
      </c>
      <c r="E277" s="45"/>
      <c r="F277" s="95">
        <f t="shared" si="279"/>
        <v>0</v>
      </c>
      <c r="G277" s="230"/>
      <c r="H277" s="45"/>
      <c r="I277" s="91">
        <f t="shared" si="280"/>
        <v>0</v>
      </c>
      <c r="J277" s="264"/>
      <c r="K277" s="45"/>
      <c r="L277" s="95">
        <f t="shared" si="281"/>
        <v>0</v>
      </c>
      <c r="M277" s="230"/>
      <c r="N277" s="45"/>
      <c r="O277" s="91">
        <f t="shared" si="282"/>
        <v>0</v>
      </c>
      <c r="P277" s="291"/>
      <c r="Q277" s="297"/>
    </row>
    <row r="278" spans="1:17" ht="24" hidden="1" x14ac:dyDescent="0.25">
      <c r="A278" s="92">
        <v>7260</v>
      </c>
      <c r="B278" s="40" t="s">
        <v>269</v>
      </c>
      <c r="C278" s="189">
        <f t="shared" si="239"/>
        <v>0</v>
      </c>
      <c r="D278" s="263">
        <v>0</v>
      </c>
      <c r="E278" s="42"/>
      <c r="F278" s="176">
        <f t="shared" si="279"/>
        <v>0</v>
      </c>
      <c r="G278" s="220"/>
      <c r="H278" s="42"/>
      <c r="I278" s="90">
        <f t="shared" si="280"/>
        <v>0</v>
      </c>
      <c r="J278" s="263"/>
      <c r="K278" s="42"/>
      <c r="L278" s="176">
        <f t="shared" si="281"/>
        <v>0</v>
      </c>
      <c r="M278" s="220"/>
      <c r="N278" s="42"/>
      <c r="O278" s="90">
        <f t="shared" si="282"/>
        <v>0</v>
      </c>
      <c r="P278" s="290"/>
      <c r="Q278" s="297"/>
    </row>
    <row r="279" spans="1:17" hidden="1" x14ac:dyDescent="0.25">
      <c r="A279" s="55">
        <v>7700</v>
      </c>
      <c r="B279" s="105" t="s">
        <v>298</v>
      </c>
      <c r="C279" s="204">
        <f t="shared" si="239"/>
        <v>0</v>
      </c>
      <c r="D279" s="140">
        <f>D280</f>
        <v>0</v>
      </c>
      <c r="E279" s="106">
        <f t="shared" ref="E279:O279" si="283">E280</f>
        <v>0</v>
      </c>
      <c r="F279" s="177">
        <f t="shared" si="283"/>
        <v>0</v>
      </c>
      <c r="G279" s="238">
        <f t="shared" si="283"/>
        <v>0</v>
      </c>
      <c r="H279" s="106">
        <f t="shared" si="283"/>
        <v>0</v>
      </c>
      <c r="I279" s="277">
        <f t="shared" si="283"/>
        <v>0</v>
      </c>
      <c r="J279" s="140">
        <f t="shared" si="283"/>
        <v>0</v>
      </c>
      <c r="K279" s="106">
        <f t="shared" si="283"/>
        <v>0</v>
      </c>
      <c r="L279" s="177">
        <f t="shared" si="283"/>
        <v>0</v>
      </c>
      <c r="M279" s="238">
        <f t="shared" si="283"/>
        <v>0</v>
      </c>
      <c r="N279" s="106">
        <f t="shared" si="283"/>
        <v>0</v>
      </c>
      <c r="O279" s="277">
        <f t="shared" si="283"/>
        <v>0</v>
      </c>
      <c r="P279" s="315"/>
      <c r="Q279" s="297"/>
    </row>
    <row r="280" spans="1:17" hidden="1" x14ac:dyDescent="0.25">
      <c r="A280" s="73">
        <v>7720</v>
      </c>
      <c r="B280" s="40" t="s">
        <v>299</v>
      </c>
      <c r="C280" s="191">
        <f t="shared" si="239"/>
        <v>0</v>
      </c>
      <c r="D280" s="256">
        <v>0</v>
      </c>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239"/>
        <v>0</v>
      </c>
      <c r="D281" s="132">
        <f>SUM(D282:D283)</f>
        <v>0</v>
      </c>
      <c r="E281" s="76">
        <f t="shared" ref="E281" si="284">SUM(E282:E283)</f>
        <v>0</v>
      </c>
      <c r="F281" s="95">
        <f>SUM(F282:F283)</f>
        <v>0</v>
      </c>
      <c r="G281" s="231">
        <f t="shared" ref="G281:O281" si="285">SUM(G282:G283)</f>
        <v>0</v>
      </c>
      <c r="H281" s="76">
        <f t="shared" si="285"/>
        <v>0</v>
      </c>
      <c r="I281" s="91">
        <f t="shared" si="285"/>
        <v>0</v>
      </c>
      <c r="J281" s="132">
        <f t="shared" si="285"/>
        <v>0</v>
      </c>
      <c r="K281" s="76">
        <f t="shared" si="285"/>
        <v>0</v>
      </c>
      <c r="L281" s="95">
        <f t="shared" si="285"/>
        <v>0</v>
      </c>
      <c r="M281" s="231">
        <f t="shared" si="285"/>
        <v>0</v>
      </c>
      <c r="N281" s="76">
        <f t="shared" si="285"/>
        <v>0</v>
      </c>
      <c r="O281" s="91">
        <f t="shared" si="285"/>
        <v>0</v>
      </c>
      <c r="P281" s="291"/>
      <c r="Q281" s="297"/>
    </row>
    <row r="282" spans="1:17" hidden="1" x14ac:dyDescent="0.25">
      <c r="A282" s="94" t="s">
        <v>271</v>
      </c>
      <c r="B282" s="30" t="s">
        <v>272</v>
      </c>
      <c r="C282" s="190">
        <f t="shared" si="239"/>
        <v>0</v>
      </c>
      <c r="D282" s="264"/>
      <c r="E282" s="45"/>
      <c r="F282" s="95">
        <f>E282+D282</f>
        <v>0</v>
      </c>
      <c r="G282" s="230"/>
      <c r="H282" s="45"/>
      <c r="I282" s="91">
        <f>H282+G282</f>
        <v>0</v>
      </c>
      <c r="J282" s="264"/>
      <c r="K282" s="45"/>
      <c r="L282" s="95">
        <f>K282+J282</f>
        <v>0</v>
      </c>
      <c r="M282" s="230"/>
      <c r="N282" s="45"/>
      <c r="O282" s="91">
        <f>N282+M282</f>
        <v>0</v>
      </c>
      <c r="P282" s="291"/>
      <c r="Q282" s="297"/>
    </row>
    <row r="283" spans="1:17" hidden="1" x14ac:dyDescent="0.25">
      <c r="A283" s="94" t="s">
        <v>273</v>
      </c>
      <c r="B283" s="99" t="s">
        <v>274</v>
      </c>
      <c r="C283" s="189">
        <f t="shared" si="239"/>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239"/>
        <v>480117</v>
      </c>
      <c r="D284" s="141">
        <f>SUM(D281,D268,D229,D194,D186,D172,D74,D52)</f>
        <v>475821</v>
      </c>
      <c r="E284" s="278">
        <f t="shared" ref="E284:O284" si="286">SUM(E281,E268,E229,E194,E186,E172,E74,E52)</f>
        <v>4296</v>
      </c>
      <c r="F284" s="901">
        <f t="shared" si="286"/>
        <v>480117</v>
      </c>
      <c r="G284" s="240">
        <f t="shared" si="286"/>
        <v>0</v>
      </c>
      <c r="H284" s="278">
        <f t="shared" si="286"/>
        <v>0</v>
      </c>
      <c r="I284" s="901">
        <f t="shared" si="286"/>
        <v>0</v>
      </c>
      <c r="J284" s="141">
        <f t="shared" si="286"/>
        <v>0</v>
      </c>
      <c r="K284" s="111">
        <f t="shared" si="286"/>
        <v>0</v>
      </c>
      <c r="L284" s="112">
        <f t="shared" si="286"/>
        <v>0</v>
      </c>
      <c r="M284" s="240">
        <f t="shared" si="286"/>
        <v>0</v>
      </c>
      <c r="N284" s="111">
        <f t="shared" si="286"/>
        <v>0</v>
      </c>
      <c r="O284" s="278">
        <f t="shared" si="286"/>
        <v>0</v>
      </c>
      <c r="P284" s="318"/>
      <c r="Q284" s="297"/>
    </row>
    <row r="285" spans="1:17" s="19" customFormat="1" ht="13.5" hidden="1" thickTop="1" thickBot="1" x14ac:dyDescent="0.3">
      <c r="A285" s="1283" t="s">
        <v>276</v>
      </c>
      <c r="B285" s="1284"/>
      <c r="C285" s="206">
        <f t="shared" si="239"/>
        <v>0</v>
      </c>
      <c r="D285" s="142">
        <f>SUM(D24,D25,D41,D42)-D50</f>
        <v>0</v>
      </c>
      <c r="E285" s="114">
        <f t="shared" ref="E285:F285" si="287">SUM(E24,E25,E41,E42)-E50</f>
        <v>0</v>
      </c>
      <c r="F285" s="115">
        <f t="shared" si="287"/>
        <v>0</v>
      </c>
      <c r="G285" s="241">
        <f>SUM(G24,G42)-G50</f>
        <v>0</v>
      </c>
      <c r="H285" s="114">
        <f t="shared" ref="H285:I285" si="288">SUM(H24,H42)-H50</f>
        <v>0</v>
      </c>
      <c r="I285" s="126">
        <f t="shared" si="288"/>
        <v>0</v>
      </c>
      <c r="J285" s="142">
        <f>SUM(J26,J42)-J50</f>
        <v>0</v>
      </c>
      <c r="K285" s="114">
        <f t="shared" ref="K285:L285" si="289">SUM(K26,K42)-K50</f>
        <v>0</v>
      </c>
      <c r="L285" s="115">
        <f t="shared" si="289"/>
        <v>0</v>
      </c>
      <c r="M285" s="241">
        <f>SUM(M44)-M50</f>
        <v>0</v>
      </c>
      <c r="N285" s="114">
        <f t="shared" ref="N285:O285" si="290">SUM(N44)-N50</f>
        <v>0</v>
      </c>
      <c r="O285" s="126">
        <f t="shared" si="290"/>
        <v>0</v>
      </c>
      <c r="P285" s="296"/>
      <c r="Q285" s="182"/>
    </row>
    <row r="286" spans="1:17" s="19" customFormat="1" ht="12.75" hidden="1" thickTop="1" x14ac:dyDescent="0.25">
      <c r="A286" s="1285" t="s">
        <v>277</v>
      </c>
      <c r="B286" s="1286"/>
      <c r="C286" s="207">
        <f t="shared" si="239"/>
        <v>0</v>
      </c>
      <c r="D286" s="143">
        <f>SUM(D287,D288)-D295+D296</f>
        <v>0</v>
      </c>
      <c r="E286" s="103">
        <f t="shared" ref="E286:O286" si="291">SUM(E287,E288)-E295+E296</f>
        <v>0</v>
      </c>
      <c r="F286" s="109">
        <f t="shared" si="291"/>
        <v>0</v>
      </c>
      <c r="G286" s="242">
        <f t="shared" si="291"/>
        <v>0</v>
      </c>
      <c r="H286" s="103">
        <f t="shared" si="291"/>
        <v>0</v>
      </c>
      <c r="I286" s="113">
        <f t="shared" si="291"/>
        <v>0</v>
      </c>
      <c r="J286" s="143">
        <f t="shared" si="291"/>
        <v>0</v>
      </c>
      <c r="K286" s="103">
        <f t="shared" si="291"/>
        <v>0</v>
      </c>
      <c r="L286" s="109">
        <f t="shared" si="291"/>
        <v>0</v>
      </c>
      <c r="M286" s="242">
        <f t="shared" si="291"/>
        <v>0</v>
      </c>
      <c r="N286" s="103">
        <f t="shared" si="291"/>
        <v>0</v>
      </c>
      <c r="O286" s="113">
        <f t="shared" si="291"/>
        <v>0</v>
      </c>
      <c r="P286" s="319"/>
      <c r="Q286" s="182"/>
    </row>
    <row r="287" spans="1:17" s="19" customFormat="1" ht="13.5" hidden="1" thickTop="1" thickBot="1" x14ac:dyDescent="0.3">
      <c r="A287" s="63" t="s">
        <v>278</v>
      </c>
      <c r="B287" s="63" t="s">
        <v>279</v>
      </c>
      <c r="C287" s="197">
        <f t="shared" si="239"/>
        <v>0</v>
      </c>
      <c r="D287" s="134">
        <f>D21-D281</f>
        <v>0</v>
      </c>
      <c r="E287" s="64">
        <f t="shared" ref="E287:O287" si="292">E21-E281</f>
        <v>0</v>
      </c>
      <c r="F287" s="169">
        <f t="shared" si="292"/>
        <v>0</v>
      </c>
      <c r="G287" s="224">
        <f t="shared" si="292"/>
        <v>0</v>
      </c>
      <c r="H287" s="64">
        <f t="shared" si="292"/>
        <v>0</v>
      </c>
      <c r="I287" s="117">
        <f t="shared" si="292"/>
        <v>0</v>
      </c>
      <c r="J287" s="134">
        <f t="shared" si="292"/>
        <v>0</v>
      </c>
      <c r="K287" s="64">
        <f t="shared" si="292"/>
        <v>0</v>
      </c>
      <c r="L287" s="169">
        <f t="shared" si="292"/>
        <v>0</v>
      </c>
      <c r="M287" s="224">
        <f t="shared" si="292"/>
        <v>0</v>
      </c>
      <c r="N287" s="64">
        <f t="shared" si="292"/>
        <v>0</v>
      </c>
      <c r="O287" s="117">
        <f t="shared" si="292"/>
        <v>0</v>
      </c>
      <c r="P287" s="310"/>
      <c r="Q287" s="182"/>
    </row>
    <row r="288" spans="1:17" s="19" customFormat="1" ht="12.75" hidden="1" thickTop="1" x14ac:dyDescent="0.25">
      <c r="A288" s="116" t="s">
        <v>280</v>
      </c>
      <c r="B288" s="116" t="s">
        <v>281</v>
      </c>
      <c r="C288" s="207">
        <f t="shared" si="239"/>
        <v>0</v>
      </c>
      <c r="D288" s="143">
        <f>SUM(D289,D291,D293)-SUM(D290,D292,D294)</f>
        <v>0</v>
      </c>
      <c r="E288" s="103">
        <f t="shared" ref="E288:O288" si="293">SUM(E289,E291,E293)-SUM(E290,E292,E294)</f>
        <v>0</v>
      </c>
      <c r="F288" s="109">
        <f t="shared" si="293"/>
        <v>0</v>
      </c>
      <c r="G288" s="242">
        <f t="shared" si="293"/>
        <v>0</v>
      </c>
      <c r="H288" s="103">
        <f t="shared" si="293"/>
        <v>0</v>
      </c>
      <c r="I288" s="113">
        <f t="shared" si="293"/>
        <v>0</v>
      </c>
      <c r="J288" s="143">
        <f t="shared" si="293"/>
        <v>0</v>
      </c>
      <c r="K288" s="103">
        <f t="shared" si="293"/>
        <v>0</v>
      </c>
      <c r="L288" s="109">
        <f t="shared" si="293"/>
        <v>0</v>
      </c>
      <c r="M288" s="242">
        <f t="shared" si="293"/>
        <v>0</v>
      </c>
      <c r="N288" s="103">
        <f t="shared" si="293"/>
        <v>0</v>
      </c>
      <c r="O288" s="113">
        <f t="shared" si="293"/>
        <v>0</v>
      </c>
      <c r="P288" s="319"/>
      <c r="Q288" s="182"/>
    </row>
    <row r="289" spans="1:17" ht="12.75" hidden="1" thickTop="1" x14ac:dyDescent="0.25">
      <c r="A289" s="100" t="s">
        <v>282</v>
      </c>
      <c r="B289" s="60" t="s">
        <v>283</v>
      </c>
      <c r="C289" s="191">
        <f t="shared" si="239"/>
        <v>0</v>
      </c>
      <c r="D289" s="256"/>
      <c r="E289" s="49"/>
      <c r="F289" s="330">
        <f t="shared" ref="F289:F296" si="294">E289+D289</f>
        <v>0</v>
      </c>
      <c r="G289" s="239"/>
      <c r="H289" s="49"/>
      <c r="I289" s="155">
        <f t="shared" ref="I289:I296" si="295">H289+G289</f>
        <v>0</v>
      </c>
      <c r="J289" s="256"/>
      <c r="K289" s="49"/>
      <c r="L289" s="330">
        <f t="shared" ref="L289:L296" si="296">K289+J289</f>
        <v>0</v>
      </c>
      <c r="M289" s="239"/>
      <c r="N289" s="49"/>
      <c r="O289" s="155">
        <f t="shared" ref="O289:O296" si="297">N289+M289</f>
        <v>0</v>
      </c>
      <c r="P289" s="295"/>
      <c r="Q289" s="297"/>
    </row>
    <row r="290" spans="1:17" ht="12.75" hidden="1" thickTop="1" x14ac:dyDescent="0.25">
      <c r="A290" s="94" t="s">
        <v>284</v>
      </c>
      <c r="B290" s="29" t="s">
        <v>285</v>
      </c>
      <c r="C290" s="190">
        <f t="shared" si="239"/>
        <v>0</v>
      </c>
      <c r="D290" s="264"/>
      <c r="E290" s="45"/>
      <c r="F290" s="95">
        <f t="shared" si="294"/>
        <v>0</v>
      </c>
      <c r="G290" s="230"/>
      <c r="H290" s="45"/>
      <c r="I290" s="91">
        <f t="shared" si="295"/>
        <v>0</v>
      </c>
      <c r="J290" s="264"/>
      <c r="K290" s="45"/>
      <c r="L290" s="95">
        <f t="shared" si="296"/>
        <v>0</v>
      </c>
      <c r="M290" s="230"/>
      <c r="N290" s="45"/>
      <c r="O290" s="91">
        <f t="shared" si="297"/>
        <v>0</v>
      </c>
      <c r="P290" s="291"/>
      <c r="Q290" s="297"/>
    </row>
    <row r="291" spans="1:17" ht="12.75" hidden="1" thickTop="1" x14ac:dyDescent="0.25">
      <c r="A291" s="94" t="s">
        <v>286</v>
      </c>
      <c r="B291" s="29" t="s">
        <v>287</v>
      </c>
      <c r="C291" s="190">
        <f t="shared" si="239"/>
        <v>0</v>
      </c>
      <c r="D291" s="264"/>
      <c r="E291" s="45"/>
      <c r="F291" s="95">
        <f t="shared" si="294"/>
        <v>0</v>
      </c>
      <c r="G291" s="230"/>
      <c r="H291" s="45"/>
      <c r="I291" s="91">
        <f t="shared" si="295"/>
        <v>0</v>
      </c>
      <c r="J291" s="264"/>
      <c r="K291" s="45"/>
      <c r="L291" s="95">
        <f t="shared" si="296"/>
        <v>0</v>
      </c>
      <c r="M291" s="230"/>
      <c r="N291" s="45"/>
      <c r="O291" s="91">
        <f t="shared" si="297"/>
        <v>0</v>
      </c>
      <c r="P291" s="291"/>
      <c r="Q291" s="297"/>
    </row>
    <row r="292" spans="1:17" ht="12.75" hidden="1" thickTop="1" x14ac:dyDescent="0.25">
      <c r="A292" s="94" t="s">
        <v>288</v>
      </c>
      <c r="B292" s="29" t="s">
        <v>289</v>
      </c>
      <c r="C292" s="190">
        <f>SUM(F292,I292,L292,O292)</f>
        <v>0</v>
      </c>
      <c r="D292" s="264"/>
      <c r="E292" s="45"/>
      <c r="F292" s="95">
        <f t="shared" si="294"/>
        <v>0</v>
      </c>
      <c r="G292" s="230"/>
      <c r="H292" s="45"/>
      <c r="I292" s="91">
        <f t="shared" si="295"/>
        <v>0</v>
      </c>
      <c r="J292" s="264"/>
      <c r="K292" s="45"/>
      <c r="L292" s="95">
        <f t="shared" si="296"/>
        <v>0</v>
      </c>
      <c r="M292" s="230"/>
      <c r="N292" s="45"/>
      <c r="O292" s="91">
        <f t="shared" si="297"/>
        <v>0</v>
      </c>
      <c r="P292" s="291"/>
      <c r="Q292" s="297"/>
    </row>
    <row r="293" spans="1:17" ht="12.75" hidden="1" thickTop="1" x14ac:dyDescent="0.25">
      <c r="A293" s="94" t="s">
        <v>290</v>
      </c>
      <c r="B293" s="29" t="s">
        <v>291</v>
      </c>
      <c r="C293" s="190">
        <f t="shared" si="239"/>
        <v>0</v>
      </c>
      <c r="D293" s="264"/>
      <c r="E293" s="45"/>
      <c r="F293" s="95">
        <f t="shared" si="294"/>
        <v>0</v>
      </c>
      <c r="G293" s="230"/>
      <c r="H293" s="45"/>
      <c r="I293" s="91">
        <f t="shared" si="295"/>
        <v>0</v>
      </c>
      <c r="J293" s="264"/>
      <c r="K293" s="45"/>
      <c r="L293" s="95">
        <f t="shared" si="296"/>
        <v>0</v>
      </c>
      <c r="M293" s="230"/>
      <c r="N293" s="45"/>
      <c r="O293" s="91">
        <f t="shared" si="297"/>
        <v>0</v>
      </c>
      <c r="P293" s="291"/>
      <c r="Q293" s="297"/>
    </row>
    <row r="294" spans="1:17" ht="12.75" hidden="1" thickTop="1" x14ac:dyDescent="0.25">
      <c r="A294" s="101" t="s">
        <v>292</v>
      </c>
      <c r="B294" s="102" t="s">
        <v>293</v>
      </c>
      <c r="C294" s="201">
        <f t="shared" si="239"/>
        <v>0</v>
      </c>
      <c r="D294" s="265"/>
      <c r="E294" s="84"/>
      <c r="F294" s="329">
        <f t="shared" si="294"/>
        <v>0</v>
      </c>
      <c r="G294" s="235"/>
      <c r="H294" s="84"/>
      <c r="I294" s="156">
        <f t="shared" si="295"/>
        <v>0</v>
      </c>
      <c r="J294" s="265"/>
      <c r="K294" s="84"/>
      <c r="L294" s="329">
        <f t="shared" si="296"/>
        <v>0</v>
      </c>
      <c r="M294" s="235"/>
      <c r="N294" s="84"/>
      <c r="O294" s="156">
        <f t="shared" si="297"/>
        <v>0</v>
      </c>
      <c r="P294" s="294"/>
      <c r="Q294" s="297"/>
    </row>
    <row r="295" spans="1:17" s="19" customFormat="1" ht="13.5" hidden="1" thickTop="1" thickBot="1" x14ac:dyDescent="0.3">
      <c r="A295" s="118" t="s">
        <v>294</v>
      </c>
      <c r="B295" s="118" t="s">
        <v>295</v>
      </c>
      <c r="C295" s="206">
        <f t="shared" si="239"/>
        <v>0</v>
      </c>
      <c r="D295" s="267"/>
      <c r="E295" s="119"/>
      <c r="F295" s="115">
        <f t="shared" si="294"/>
        <v>0</v>
      </c>
      <c r="G295" s="243"/>
      <c r="H295" s="119"/>
      <c r="I295" s="126">
        <f t="shared" si="295"/>
        <v>0</v>
      </c>
      <c r="J295" s="267"/>
      <c r="K295" s="119"/>
      <c r="L295" s="115">
        <f t="shared" si="296"/>
        <v>0</v>
      </c>
      <c r="M295" s="243"/>
      <c r="N295" s="119"/>
      <c r="O295" s="126">
        <f t="shared" si="297"/>
        <v>0</v>
      </c>
      <c r="P295" s="296"/>
      <c r="Q295" s="182"/>
    </row>
    <row r="296" spans="1:17" s="19" customFormat="1" ht="36.75" hidden="1" thickTop="1" x14ac:dyDescent="0.25">
      <c r="A296" s="116" t="s">
        <v>296</v>
      </c>
      <c r="B296" s="104" t="s">
        <v>297</v>
      </c>
      <c r="C296" s="207">
        <f>SUM(F296,I296,L296,O296)</f>
        <v>0</v>
      </c>
      <c r="D296" s="268"/>
      <c r="E296" s="180"/>
      <c r="F296" s="175">
        <f t="shared" si="294"/>
        <v>0</v>
      </c>
      <c r="G296" s="234"/>
      <c r="H296" s="80"/>
      <c r="I296" s="123">
        <f t="shared" si="295"/>
        <v>0</v>
      </c>
      <c r="J296" s="248"/>
      <c r="K296" s="80"/>
      <c r="L296" s="175">
        <f t="shared" si="296"/>
        <v>0</v>
      </c>
      <c r="M296" s="234"/>
      <c r="N296" s="80"/>
      <c r="O296" s="123">
        <f t="shared" si="297"/>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Ls0RUxQoi+Z1MRMZRu3ov+3LrJIxbkzpiOBXr4Xa0ISAxyNPU/Ec0ZWQaQ9+jLmpTgRj+aLTfr73n3jb1oD+Mg==" saltValue="SE/4Ier23fTNtlXsIJJnmg==" spinCount="100000" sheet="1" objects="1" scenarios="1" formatCells="0" formatColumns="0" formatRows="0"/>
  <autoFilter ref="A18:P296">
    <filterColumn colId="2">
      <filters blank="1">
        <filter val="111 170"/>
        <filter val="14 670"/>
        <filter val="15 000"/>
        <filter val="15 200"/>
        <filter val="200"/>
        <filter val="259 747"/>
        <filter val="29 000"/>
        <filter val="421 247"/>
        <filter val="43 670"/>
        <filter val="480 117"/>
        <filter val="50 330"/>
        <filter val="58 87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7.pielikums Jūrmalas pilsētas domes
2017.gada 9.jūnija saistošajiem noteikumiem Nr.21
(protokols Nr.10, 2.punkts)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5"/>
  <sheetViews>
    <sheetView showGridLines="0" view="pageLayout" zoomScaleNormal="100" workbookViewId="0">
      <selection activeCell="S13" sqref="S12:S13"/>
    </sheetView>
  </sheetViews>
  <sheetFormatPr defaultRowHeight="12" outlineLevelCol="1" x14ac:dyDescent="0.25"/>
  <cols>
    <col min="1" max="1" width="10.42578125" style="6" customWidth="1"/>
    <col min="2" max="2" width="28"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7.140625" style="1" hidden="1" customWidth="1" outlineLevel="1"/>
    <col min="17" max="17" width="9.140625" style="1" collapsed="1"/>
    <col min="18" max="16384" width="9.140625" style="1"/>
  </cols>
  <sheetData>
    <row r="1" spans="1:17" x14ac:dyDescent="0.25">
      <c r="A1" s="1314" t="s">
        <v>556</v>
      </c>
      <c r="B1" s="1314"/>
      <c r="C1" s="1314"/>
      <c r="D1" s="1314"/>
      <c r="E1" s="1314"/>
      <c r="F1" s="1314"/>
      <c r="G1" s="1314"/>
      <c r="H1" s="1314"/>
      <c r="I1" s="1314"/>
      <c r="J1" s="1314"/>
      <c r="K1" s="1314"/>
      <c r="L1" s="1314"/>
      <c r="M1" s="1314"/>
      <c r="N1" s="1314"/>
      <c r="O1" s="1314"/>
    </row>
    <row r="2" spans="1:17" ht="35.25" customHeight="1" x14ac:dyDescent="0.25">
      <c r="A2" s="1315" t="s">
        <v>303</v>
      </c>
      <c r="B2" s="1316"/>
      <c r="C2" s="1317"/>
      <c r="D2" s="1316"/>
      <c r="E2" s="1316"/>
      <c r="F2" s="1317"/>
      <c r="G2" s="1316"/>
      <c r="H2" s="1316"/>
      <c r="I2" s="1317"/>
      <c r="J2" s="1316"/>
      <c r="K2" s="1316"/>
      <c r="L2" s="1317"/>
      <c r="M2" s="1316"/>
      <c r="N2" s="1316"/>
      <c r="O2" s="1317"/>
      <c r="P2" s="1317"/>
      <c r="Q2" s="297"/>
    </row>
    <row r="3" spans="1:17" ht="12.75" customHeight="1" x14ac:dyDescent="0.25">
      <c r="A3" s="4" t="s">
        <v>0</v>
      </c>
      <c r="B3" s="5"/>
      <c r="C3" s="1319" t="s">
        <v>522</v>
      </c>
      <c r="D3" s="1318"/>
      <c r="E3" s="1318"/>
      <c r="F3" s="1319"/>
      <c r="G3" s="1318"/>
      <c r="H3" s="1318"/>
      <c r="I3" s="1319"/>
      <c r="J3" s="1318"/>
      <c r="K3" s="1318"/>
      <c r="L3" s="1319"/>
      <c r="M3" s="1318"/>
      <c r="N3" s="1318"/>
      <c r="O3" s="1319"/>
      <c r="P3" s="1319"/>
      <c r="Q3" s="297"/>
    </row>
    <row r="4" spans="1:17" ht="12.75" customHeight="1" x14ac:dyDescent="0.25">
      <c r="A4" s="4" t="s">
        <v>1</v>
      </c>
      <c r="B4" s="5"/>
      <c r="C4" s="1319" t="s">
        <v>523</v>
      </c>
      <c r="D4" s="1318"/>
      <c r="E4" s="1318"/>
      <c r="F4" s="1319"/>
      <c r="G4" s="1318"/>
      <c r="H4" s="1318"/>
      <c r="I4" s="1319"/>
      <c r="J4" s="1318"/>
      <c r="K4" s="1318"/>
      <c r="L4" s="1319"/>
      <c r="M4" s="1318"/>
      <c r="N4" s="1318"/>
      <c r="O4" s="1319"/>
      <c r="P4" s="1319"/>
      <c r="Q4" s="297"/>
    </row>
    <row r="5" spans="1:17" ht="12.75" customHeight="1" x14ac:dyDescent="0.25">
      <c r="A5" s="2" t="s">
        <v>2</v>
      </c>
      <c r="B5" s="3"/>
      <c r="C5" s="1294" t="s">
        <v>557</v>
      </c>
      <c r="D5" s="1293"/>
      <c r="E5" s="1293"/>
      <c r="F5" s="1294"/>
      <c r="G5" s="1293"/>
      <c r="H5" s="1293"/>
      <c r="I5" s="1294"/>
      <c r="J5" s="1293"/>
      <c r="K5" s="1293"/>
      <c r="L5" s="1294"/>
      <c r="M5" s="1293"/>
      <c r="N5" s="1293"/>
      <c r="O5" s="1294"/>
      <c r="P5" s="1294"/>
      <c r="Q5" s="297"/>
    </row>
    <row r="6" spans="1:17" ht="12.75" customHeight="1" x14ac:dyDescent="0.25">
      <c r="A6" s="2" t="s">
        <v>3</v>
      </c>
      <c r="B6" s="3"/>
      <c r="C6" s="1294" t="s">
        <v>558</v>
      </c>
      <c r="D6" s="1293"/>
      <c r="E6" s="1293"/>
      <c r="F6" s="1294"/>
      <c r="G6" s="1293"/>
      <c r="H6" s="1293"/>
      <c r="I6" s="1294"/>
      <c r="J6" s="1293"/>
      <c r="K6" s="1293"/>
      <c r="L6" s="1294"/>
      <c r="M6" s="1293"/>
      <c r="N6" s="1293"/>
      <c r="O6" s="1294"/>
      <c r="P6" s="1294"/>
      <c r="Q6" s="297"/>
    </row>
    <row r="7" spans="1:17" x14ac:dyDescent="0.25">
      <c r="A7" s="2" t="s">
        <v>4</v>
      </c>
      <c r="B7" s="3"/>
      <c r="C7" s="1319" t="s">
        <v>559</v>
      </c>
      <c r="D7" s="1318"/>
      <c r="E7" s="1318"/>
      <c r="F7" s="1319"/>
      <c r="G7" s="1318"/>
      <c r="H7" s="1318"/>
      <c r="I7" s="1319"/>
      <c r="J7" s="1318"/>
      <c r="K7" s="1318"/>
      <c r="L7" s="1319"/>
      <c r="M7" s="1318"/>
      <c r="N7" s="1318"/>
      <c r="O7" s="1319"/>
      <c r="P7" s="1319"/>
      <c r="Q7" s="297"/>
    </row>
    <row r="8" spans="1:17" ht="12.75" customHeight="1" x14ac:dyDescent="0.25">
      <c r="A8" s="7" t="s">
        <v>5</v>
      </c>
      <c r="B8" s="3"/>
      <c r="C8" s="1321"/>
      <c r="D8" s="1320"/>
      <c r="E8" s="1320"/>
      <c r="F8" s="1321"/>
      <c r="G8" s="1320"/>
      <c r="H8" s="1320"/>
      <c r="I8" s="1321"/>
      <c r="J8" s="1320"/>
      <c r="K8" s="1320"/>
      <c r="L8" s="1321"/>
      <c r="M8" s="1320"/>
      <c r="N8" s="1320"/>
      <c r="O8" s="1321"/>
      <c r="P8" s="1321"/>
      <c r="Q8" s="297"/>
    </row>
    <row r="9" spans="1:17" ht="12.75" customHeight="1" x14ac:dyDescent="0.25">
      <c r="A9" s="2"/>
      <c r="B9" s="3" t="s">
        <v>6</v>
      </c>
      <c r="C9" s="1294" t="s">
        <v>527</v>
      </c>
      <c r="D9" s="1293"/>
      <c r="E9" s="1293"/>
      <c r="F9" s="1294"/>
      <c r="G9" s="1293"/>
      <c r="H9" s="1293"/>
      <c r="I9" s="1294"/>
      <c r="J9" s="1293"/>
      <c r="K9" s="1293"/>
      <c r="L9" s="1294"/>
      <c r="M9" s="1293"/>
      <c r="N9" s="1293"/>
      <c r="O9" s="1294"/>
      <c r="P9" s="1294"/>
      <c r="Q9" s="297"/>
    </row>
    <row r="10" spans="1:17" ht="12.75" customHeight="1" x14ac:dyDescent="0.25">
      <c r="A10" s="2"/>
      <c r="B10" s="3" t="s">
        <v>7</v>
      </c>
      <c r="C10" s="1294"/>
      <c r="D10" s="1293"/>
      <c r="E10" s="1293"/>
      <c r="F10" s="1294"/>
      <c r="G10" s="1293"/>
      <c r="H10" s="1293"/>
      <c r="I10" s="1294"/>
      <c r="J10" s="1293"/>
      <c r="K10" s="1293"/>
      <c r="L10" s="1294"/>
      <c r="M10" s="1293"/>
      <c r="N10" s="1293"/>
      <c r="O10" s="1294"/>
      <c r="P10" s="1294"/>
      <c r="Q10" s="297"/>
    </row>
    <row r="11" spans="1:17" ht="12.75" customHeight="1" x14ac:dyDescent="0.25">
      <c r="A11" s="2"/>
      <c r="B11" s="3" t="s">
        <v>8</v>
      </c>
      <c r="C11" s="1321"/>
      <c r="D11" s="1320"/>
      <c r="E11" s="1320"/>
      <c r="F11" s="1321"/>
      <c r="G11" s="1320"/>
      <c r="H11" s="1320"/>
      <c r="I11" s="1321"/>
      <c r="J11" s="1320"/>
      <c r="K11" s="1320"/>
      <c r="L11" s="1321"/>
      <c r="M11" s="1320"/>
      <c r="N11" s="1320"/>
      <c r="O11" s="1321"/>
      <c r="P11" s="1321"/>
      <c r="Q11" s="297"/>
    </row>
    <row r="12" spans="1:17" ht="12.75" customHeight="1" x14ac:dyDescent="0.25">
      <c r="A12" s="2"/>
      <c r="B12" s="3" t="s">
        <v>9</v>
      </c>
      <c r="C12" s="1294"/>
      <c r="D12" s="1293"/>
      <c r="E12" s="1293"/>
      <c r="F12" s="1294"/>
      <c r="G12" s="1293"/>
      <c r="H12" s="1293"/>
      <c r="I12" s="1294"/>
      <c r="J12" s="1293"/>
      <c r="K12" s="1293"/>
      <c r="L12" s="1294"/>
      <c r="M12" s="1293"/>
      <c r="N12" s="1293"/>
      <c r="O12" s="1294"/>
      <c r="P12" s="1294"/>
      <c r="Q12" s="297"/>
    </row>
    <row r="13" spans="1:17" ht="12.75" customHeight="1" x14ac:dyDescent="0.25">
      <c r="A13" s="2"/>
      <c r="B13" s="3" t="s">
        <v>10</v>
      </c>
      <c r="C13" s="1294"/>
      <c r="D13" s="1293"/>
      <c r="E13" s="1293"/>
      <c r="F13" s="1294"/>
      <c r="G13" s="1293"/>
      <c r="H13" s="1293"/>
      <c r="I13" s="1294"/>
      <c r="J13" s="1293"/>
      <c r="K13" s="1293"/>
      <c r="L13" s="1294"/>
      <c r="M13" s="1293"/>
      <c r="N13" s="1293"/>
      <c r="O13" s="1294"/>
      <c r="P13" s="1294"/>
      <c r="Q13" s="297"/>
    </row>
    <row r="14" spans="1:17" ht="12.75" customHeight="1" x14ac:dyDescent="0.25">
      <c r="A14" s="8"/>
      <c r="B14" s="9"/>
      <c r="C14" s="1326"/>
      <c r="D14" s="1326"/>
      <c r="E14" s="1326"/>
      <c r="F14" s="1326"/>
      <c r="G14" s="1326"/>
      <c r="H14" s="1326"/>
      <c r="I14" s="1326"/>
      <c r="J14" s="1326"/>
      <c r="K14" s="1326"/>
      <c r="L14" s="1326"/>
      <c r="M14" s="1326"/>
      <c r="N14" s="1326"/>
      <c r="O14" s="1327"/>
      <c r="P14" s="11"/>
    </row>
    <row r="15" spans="1:17" s="12" customFormat="1" ht="12.75" customHeight="1" x14ac:dyDescent="0.25">
      <c r="A15" s="1295" t="s">
        <v>11</v>
      </c>
      <c r="B15" s="1298" t="s">
        <v>12</v>
      </c>
      <c r="C15" s="1322" t="s">
        <v>304</v>
      </c>
      <c r="D15" s="1301"/>
      <c r="E15" s="1301"/>
      <c r="F15" s="1323"/>
      <c r="G15" s="1301"/>
      <c r="H15" s="1301"/>
      <c r="I15" s="1323"/>
      <c r="J15" s="1301"/>
      <c r="K15" s="1301"/>
      <c r="L15" s="1323"/>
      <c r="M15" s="1301"/>
      <c r="N15" s="1301"/>
      <c r="O15" s="1323"/>
      <c r="P15" s="914"/>
    </row>
    <row r="16" spans="1:17" s="12" customFormat="1" ht="12.75" customHeight="1" x14ac:dyDescent="0.25">
      <c r="A16" s="1296"/>
      <c r="B16" s="1299"/>
      <c r="C16" s="1306" t="s">
        <v>13</v>
      </c>
      <c r="D16" s="1312" t="s">
        <v>309</v>
      </c>
      <c r="E16" s="1304" t="s">
        <v>311</v>
      </c>
      <c r="F16" s="1306" t="s">
        <v>14</v>
      </c>
      <c r="G16" s="1308" t="s">
        <v>310</v>
      </c>
      <c r="H16" s="1304" t="s">
        <v>317</v>
      </c>
      <c r="I16" s="1287" t="s">
        <v>15</v>
      </c>
      <c r="J16" s="1312" t="s">
        <v>312</v>
      </c>
      <c r="K16" s="1291" t="s">
        <v>313</v>
      </c>
      <c r="L16" s="1310" t="s">
        <v>16</v>
      </c>
      <c r="M16" s="1312" t="s">
        <v>314</v>
      </c>
      <c r="N16" s="1291" t="s">
        <v>315</v>
      </c>
      <c r="O16" s="1310" t="s">
        <v>17</v>
      </c>
      <c r="P16" s="1324" t="s">
        <v>316</v>
      </c>
    </row>
    <row r="17" spans="1:16" s="13" customFormat="1" ht="66" customHeight="1" thickBot="1" x14ac:dyDescent="0.3">
      <c r="A17" s="1297"/>
      <c r="B17" s="1299"/>
      <c r="C17" s="1307"/>
      <c r="D17" s="1313"/>
      <c r="E17" s="1305"/>
      <c r="F17" s="1307"/>
      <c r="G17" s="1309"/>
      <c r="H17" s="1305"/>
      <c r="I17" s="1288"/>
      <c r="J17" s="1313"/>
      <c r="K17" s="1292"/>
      <c r="L17" s="1311"/>
      <c r="M17" s="1313"/>
      <c r="N17" s="1292"/>
      <c r="O17" s="1311"/>
      <c r="P17" s="1325"/>
    </row>
    <row r="18" spans="1:16" s="13" customFormat="1" ht="9.75" customHeight="1" thickTop="1" x14ac:dyDescent="0.25">
      <c r="A18" s="14" t="s">
        <v>18</v>
      </c>
      <c r="B18" s="14">
        <v>2</v>
      </c>
      <c r="C18" s="14">
        <v>3</v>
      </c>
      <c r="D18" s="208">
        <v>4</v>
      </c>
      <c r="E18" s="144">
        <v>5</v>
      </c>
      <c r="F18" s="14">
        <v>6</v>
      </c>
      <c r="G18" s="208">
        <v>7</v>
      </c>
      <c r="H18" s="144">
        <v>8</v>
      </c>
      <c r="I18" s="14">
        <v>9</v>
      </c>
      <c r="J18" s="208">
        <v>10</v>
      </c>
      <c r="K18" s="15">
        <v>11</v>
      </c>
      <c r="L18" s="159">
        <v>12</v>
      </c>
      <c r="M18" s="208">
        <v>13</v>
      </c>
      <c r="N18" s="15">
        <v>14</v>
      </c>
      <c r="O18" s="159">
        <v>15</v>
      </c>
      <c r="P18" s="915">
        <v>16</v>
      </c>
    </row>
    <row r="19" spans="1:16" s="19" customFormat="1" x14ac:dyDescent="0.25">
      <c r="A19" s="16"/>
      <c r="B19" s="17" t="s">
        <v>19</v>
      </c>
      <c r="C19" s="68"/>
      <c r="D19" s="209"/>
      <c r="E19" s="145"/>
      <c r="F19" s="287"/>
      <c r="G19" s="209"/>
      <c r="H19" s="145"/>
      <c r="I19" s="287"/>
      <c r="J19" s="209"/>
      <c r="K19" s="18"/>
      <c r="L19" s="160"/>
      <c r="M19" s="209"/>
      <c r="N19" s="18"/>
      <c r="O19" s="160"/>
      <c r="P19" s="916"/>
    </row>
    <row r="20" spans="1:16" s="19" customFormat="1" ht="12.75" thickBot="1" x14ac:dyDescent="0.3">
      <c r="A20" s="20"/>
      <c r="B20" s="21" t="s">
        <v>20</v>
      </c>
      <c r="C20" s="888">
        <f>SUM(F20,I20,L20,O20)</f>
        <v>964672</v>
      </c>
      <c r="D20" s="210">
        <f>SUM(D21,D24,D25,D41,D42)</f>
        <v>966772</v>
      </c>
      <c r="E20" s="269">
        <f>SUM(E21,E24,E25,E41,E42)</f>
        <v>-2100</v>
      </c>
      <c r="F20" s="888">
        <f>SUM(F21,F24,F25,F41,F42)</f>
        <v>964672</v>
      </c>
      <c r="G20" s="210">
        <f t="shared" ref="G20:O20" si="0">SUM(G21,G24,G25,G41,G42)</f>
        <v>0</v>
      </c>
      <c r="H20" s="269">
        <f t="shared" si="0"/>
        <v>0</v>
      </c>
      <c r="I20" s="888">
        <f t="shared" si="0"/>
        <v>0</v>
      </c>
      <c r="J20" s="210">
        <f>SUM(J21,J26,J42)</f>
        <v>0</v>
      </c>
      <c r="K20" s="22">
        <f t="shared" ref="K20:L20" si="1">SUM(K21,K26,K42)</f>
        <v>0</v>
      </c>
      <c r="L20" s="161">
        <f t="shared" si="1"/>
        <v>0</v>
      </c>
      <c r="M20" s="210">
        <f t="shared" si="0"/>
        <v>0</v>
      </c>
      <c r="N20" s="22">
        <f t="shared" si="0"/>
        <v>0</v>
      </c>
      <c r="O20" s="161">
        <f t="shared" si="0"/>
        <v>0</v>
      </c>
      <c r="P20" s="917"/>
    </row>
    <row r="21" spans="1:16" ht="12.75" hidden="1" thickTop="1" x14ac:dyDescent="0.25">
      <c r="A21" s="23"/>
      <c r="B21" s="24" t="s">
        <v>21</v>
      </c>
      <c r="C21" s="184">
        <f t="shared" ref="C21" si="2">SUM(F21,I21,L21,O21)</f>
        <v>0</v>
      </c>
      <c r="D21" s="129">
        <f>SUM(D22:D23)</f>
        <v>0</v>
      </c>
      <c r="E21" s="25">
        <f t="shared" ref="E21" si="3">SUM(E22:E23)</f>
        <v>0</v>
      </c>
      <c r="F21" s="162">
        <f>SUM(F22:F23)</f>
        <v>0</v>
      </c>
      <c r="G21" s="211">
        <f t="shared" ref="G21:O21" si="4">SUM(G22:G23)</f>
        <v>0</v>
      </c>
      <c r="H21" s="25">
        <f t="shared" si="4"/>
        <v>0</v>
      </c>
      <c r="I21" s="270">
        <f t="shared" si="4"/>
        <v>0</v>
      </c>
      <c r="J21" s="129">
        <f>SUM(J22:J23)</f>
        <v>0</v>
      </c>
      <c r="K21" s="25">
        <f t="shared" si="4"/>
        <v>0</v>
      </c>
      <c r="L21" s="162">
        <f t="shared" si="4"/>
        <v>0</v>
      </c>
      <c r="M21" s="211">
        <f>SUM(M22:M23)</f>
        <v>0</v>
      </c>
      <c r="N21" s="25">
        <f t="shared" si="4"/>
        <v>0</v>
      </c>
      <c r="O21" s="270">
        <f t="shared" si="4"/>
        <v>0</v>
      </c>
      <c r="P21" s="303"/>
    </row>
    <row r="22" spans="1:16" ht="12.75" hidden="1" thickTop="1" x14ac:dyDescent="0.25">
      <c r="A22" s="26"/>
      <c r="B22" s="27" t="s">
        <v>22</v>
      </c>
      <c r="C22" s="185">
        <f>SUM(F22,I22,L22,O22)</f>
        <v>0</v>
      </c>
      <c r="D22" s="245"/>
      <c r="E22" s="28"/>
      <c r="F22" s="693">
        <f>D22+E22</f>
        <v>0</v>
      </c>
      <c r="G22" s="212"/>
      <c r="H22" s="28"/>
      <c r="I22" s="694">
        <f>G22+H22</f>
        <v>0</v>
      </c>
      <c r="J22" s="245"/>
      <c r="K22" s="28"/>
      <c r="L22" s="693">
        <f>J22+K22</f>
        <v>0</v>
      </c>
      <c r="M22" s="212"/>
      <c r="N22" s="28"/>
      <c r="O22" s="694">
        <f t="shared" ref="O22" si="5">M22+N22</f>
        <v>0</v>
      </c>
      <c r="P22" s="288"/>
    </row>
    <row r="23" spans="1:16" ht="12.75" hidden="1" thickTop="1" x14ac:dyDescent="0.25">
      <c r="A23" s="29"/>
      <c r="B23" s="30" t="s">
        <v>23</v>
      </c>
      <c r="C23" s="186">
        <f t="shared" ref="C23" si="6">SUM(F23,I23,L23,O23)</f>
        <v>0</v>
      </c>
      <c r="D23" s="246"/>
      <c r="E23" s="31"/>
      <c r="F23" s="695">
        <f t="shared" ref="F23:F24" si="7">D23+E23</f>
        <v>0</v>
      </c>
      <c r="G23" s="213"/>
      <c r="H23" s="31"/>
      <c r="I23" s="696">
        <f t="shared" ref="I23:I24" si="8">G23+H23</f>
        <v>0</v>
      </c>
      <c r="J23" s="246"/>
      <c r="K23" s="31"/>
      <c r="L23" s="695">
        <f>J23+K23</f>
        <v>0</v>
      </c>
      <c r="M23" s="213"/>
      <c r="N23" s="31"/>
      <c r="O23" s="146">
        <f>M23+N23</f>
        <v>0</v>
      </c>
      <c r="P23" s="368"/>
    </row>
    <row r="24" spans="1:16" s="19" customFormat="1" ht="25.5" thickTop="1" thickBot="1" x14ac:dyDescent="0.3">
      <c r="A24" s="32">
        <v>19300</v>
      </c>
      <c r="B24" s="32" t="s">
        <v>24</v>
      </c>
      <c r="C24" s="889">
        <f>SUM(F24,I24)</f>
        <v>964672</v>
      </c>
      <c r="D24" s="214">
        <f>D50</f>
        <v>966772</v>
      </c>
      <c r="E24" s="697">
        <v>-2100</v>
      </c>
      <c r="F24" s="913">
        <f t="shared" si="7"/>
        <v>964672</v>
      </c>
      <c r="G24" s="214"/>
      <c r="H24" s="697"/>
      <c r="I24" s="913">
        <f t="shared" si="8"/>
        <v>0</v>
      </c>
      <c r="J24" s="918" t="s">
        <v>25</v>
      </c>
      <c r="K24" s="34" t="s">
        <v>25</v>
      </c>
      <c r="L24" s="163" t="s">
        <v>25</v>
      </c>
      <c r="M24" s="279" t="s">
        <v>25</v>
      </c>
      <c r="N24" s="147" t="s">
        <v>25</v>
      </c>
      <c r="O24" s="163" t="s">
        <v>25</v>
      </c>
      <c r="P24" s="919"/>
    </row>
    <row r="25" spans="1:16" s="19" customFormat="1" ht="24.75" hidden="1" thickTop="1" x14ac:dyDescent="0.25">
      <c r="A25" s="121"/>
      <c r="B25" s="35" t="s">
        <v>26</v>
      </c>
      <c r="C25" s="188">
        <f>SUM(F25)</f>
        <v>0</v>
      </c>
      <c r="D25" s="248"/>
      <c r="E25" s="80"/>
      <c r="F25" s="698">
        <f>D25+E25</f>
        <v>0</v>
      </c>
      <c r="G25" s="215" t="s">
        <v>25</v>
      </c>
      <c r="H25" s="37" t="s">
        <v>25</v>
      </c>
      <c r="I25" s="122" t="s">
        <v>25</v>
      </c>
      <c r="J25" s="249" t="s">
        <v>25</v>
      </c>
      <c r="K25" s="37" t="s">
        <v>25</v>
      </c>
      <c r="L25" s="164" t="s">
        <v>25</v>
      </c>
      <c r="M25" s="280" t="s">
        <v>25</v>
      </c>
      <c r="N25" s="122" t="s">
        <v>25</v>
      </c>
      <c r="O25" s="122" t="s">
        <v>25</v>
      </c>
      <c r="P25" s="304"/>
    </row>
    <row r="26" spans="1:16" s="19" customFormat="1" ht="36.75" hidden="1" thickTop="1" x14ac:dyDescent="0.25">
      <c r="A26" s="35">
        <v>21300</v>
      </c>
      <c r="B26" s="35" t="s">
        <v>27</v>
      </c>
      <c r="C26" s="188">
        <f>SUM(L26)</f>
        <v>0</v>
      </c>
      <c r="D26" s="249" t="s">
        <v>25</v>
      </c>
      <c r="E26" s="37" t="s">
        <v>25</v>
      </c>
      <c r="F26" s="164" t="s">
        <v>25</v>
      </c>
      <c r="G26" s="215" t="s">
        <v>25</v>
      </c>
      <c r="H26" s="37" t="s">
        <v>25</v>
      </c>
      <c r="I26" s="122" t="s">
        <v>25</v>
      </c>
      <c r="J26" s="130">
        <f>SUM(J27,J31,J33,J36)</f>
        <v>0</v>
      </c>
      <c r="K26" s="38">
        <f t="shared" ref="K26" si="9">SUM(K27,K31,K33,K36)</f>
        <v>0</v>
      </c>
      <c r="L26" s="175">
        <f>SUM(L27,L31,L33,L36)</f>
        <v>0</v>
      </c>
      <c r="M26" s="280" t="s">
        <v>25</v>
      </c>
      <c r="N26" s="122" t="s">
        <v>25</v>
      </c>
      <c r="O26" s="122" t="s">
        <v>25</v>
      </c>
      <c r="P26" s="304"/>
    </row>
    <row r="27" spans="1:16" s="19" customFormat="1" ht="24.75" hidden="1" thickTop="1" x14ac:dyDescent="0.25">
      <c r="A27" s="39">
        <v>21350</v>
      </c>
      <c r="B27" s="35" t="s">
        <v>28</v>
      </c>
      <c r="C27" s="188">
        <f t="shared" ref="C27:C40" si="10">SUM(L27)</f>
        <v>0</v>
      </c>
      <c r="D27" s="249" t="s">
        <v>25</v>
      </c>
      <c r="E27" s="37" t="s">
        <v>25</v>
      </c>
      <c r="F27" s="164" t="s">
        <v>25</v>
      </c>
      <c r="G27" s="215" t="s">
        <v>25</v>
      </c>
      <c r="H27" s="37" t="s">
        <v>25</v>
      </c>
      <c r="I27" s="122" t="s">
        <v>25</v>
      </c>
      <c r="J27" s="130">
        <f>SUM(J28:J30)</f>
        <v>0</v>
      </c>
      <c r="K27" s="38">
        <f t="shared" ref="K27" si="11">SUM(K28:K30)</f>
        <v>0</v>
      </c>
      <c r="L27" s="175">
        <f>SUM(L28:L30)</f>
        <v>0</v>
      </c>
      <c r="M27" s="280" t="s">
        <v>25</v>
      </c>
      <c r="N27" s="122" t="s">
        <v>25</v>
      </c>
      <c r="O27" s="122" t="s">
        <v>25</v>
      </c>
      <c r="P27" s="304"/>
    </row>
    <row r="28" spans="1:16" ht="12.75" hidden="1" thickTop="1" x14ac:dyDescent="0.25">
      <c r="A28" s="26">
        <v>21351</v>
      </c>
      <c r="B28" s="40" t="s">
        <v>29</v>
      </c>
      <c r="C28" s="189">
        <f t="shared" si="10"/>
        <v>0</v>
      </c>
      <c r="D28" s="250" t="s">
        <v>25</v>
      </c>
      <c r="E28" s="41" t="s">
        <v>25</v>
      </c>
      <c r="F28" s="165" t="s">
        <v>25</v>
      </c>
      <c r="G28" s="216" t="s">
        <v>25</v>
      </c>
      <c r="H28" s="41" t="s">
        <v>25</v>
      </c>
      <c r="I28" s="148" t="s">
        <v>25</v>
      </c>
      <c r="J28" s="250"/>
      <c r="K28" s="320"/>
      <c r="L28" s="699">
        <f t="shared" ref="L28:L30" si="12">J28+K28</f>
        <v>0</v>
      </c>
      <c r="M28" s="281" t="s">
        <v>25</v>
      </c>
      <c r="N28" s="148" t="s">
        <v>25</v>
      </c>
      <c r="O28" s="148" t="s">
        <v>25</v>
      </c>
      <c r="P28" s="305"/>
    </row>
    <row r="29" spans="1:16" ht="12.75" hidden="1" thickTop="1" x14ac:dyDescent="0.25">
      <c r="A29" s="29">
        <v>21352</v>
      </c>
      <c r="B29" s="43" t="s">
        <v>30</v>
      </c>
      <c r="C29" s="190">
        <f t="shared" si="10"/>
        <v>0</v>
      </c>
      <c r="D29" s="251" t="s">
        <v>25</v>
      </c>
      <c r="E29" s="44" t="s">
        <v>25</v>
      </c>
      <c r="F29" s="166" t="s">
        <v>25</v>
      </c>
      <c r="G29" s="217" t="s">
        <v>25</v>
      </c>
      <c r="H29" s="44" t="s">
        <v>25</v>
      </c>
      <c r="I29" s="149" t="s">
        <v>25</v>
      </c>
      <c r="J29" s="251"/>
      <c r="K29" s="321"/>
      <c r="L29" s="700">
        <f t="shared" si="12"/>
        <v>0</v>
      </c>
      <c r="M29" s="282" t="s">
        <v>25</v>
      </c>
      <c r="N29" s="149" t="s">
        <v>25</v>
      </c>
      <c r="O29" s="149" t="s">
        <v>25</v>
      </c>
      <c r="P29" s="306"/>
    </row>
    <row r="30" spans="1:16" ht="24.75" hidden="1" thickTop="1" x14ac:dyDescent="0.25">
      <c r="A30" s="29">
        <v>21359</v>
      </c>
      <c r="B30" s="43" t="s">
        <v>31</v>
      </c>
      <c r="C30" s="190">
        <f t="shared" si="10"/>
        <v>0</v>
      </c>
      <c r="D30" s="251" t="s">
        <v>25</v>
      </c>
      <c r="E30" s="44" t="s">
        <v>25</v>
      </c>
      <c r="F30" s="166" t="s">
        <v>25</v>
      </c>
      <c r="G30" s="217" t="s">
        <v>25</v>
      </c>
      <c r="H30" s="44" t="s">
        <v>25</v>
      </c>
      <c r="I30" s="149" t="s">
        <v>25</v>
      </c>
      <c r="J30" s="251"/>
      <c r="K30" s="321"/>
      <c r="L30" s="700">
        <f t="shared" si="12"/>
        <v>0</v>
      </c>
      <c r="M30" s="282" t="s">
        <v>25</v>
      </c>
      <c r="N30" s="149" t="s">
        <v>25</v>
      </c>
      <c r="O30" s="149" t="s">
        <v>25</v>
      </c>
      <c r="P30" s="306"/>
    </row>
    <row r="31" spans="1:16" s="19" customFormat="1" ht="36.75" hidden="1" thickTop="1" x14ac:dyDescent="0.25">
      <c r="A31" s="39">
        <v>21370</v>
      </c>
      <c r="B31" s="35" t="s">
        <v>32</v>
      </c>
      <c r="C31" s="188">
        <f t="shared" si="10"/>
        <v>0</v>
      </c>
      <c r="D31" s="249" t="s">
        <v>25</v>
      </c>
      <c r="E31" s="37" t="s">
        <v>25</v>
      </c>
      <c r="F31" s="164" t="s">
        <v>25</v>
      </c>
      <c r="G31" s="215" t="s">
        <v>25</v>
      </c>
      <c r="H31" s="37" t="s">
        <v>25</v>
      </c>
      <c r="I31" s="122" t="s">
        <v>25</v>
      </c>
      <c r="J31" s="130">
        <f>SUM(J32)</f>
        <v>0</v>
      </c>
      <c r="K31" s="38">
        <f t="shared" ref="K31" si="13">SUM(K32)</f>
        <v>0</v>
      </c>
      <c r="L31" s="175">
        <f>SUM(L32)</f>
        <v>0</v>
      </c>
      <c r="M31" s="280" t="s">
        <v>25</v>
      </c>
      <c r="N31" s="122" t="s">
        <v>25</v>
      </c>
      <c r="O31" s="122" t="s">
        <v>25</v>
      </c>
      <c r="P31" s="304"/>
    </row>
    <row r="32" spans="1:16" ht="36.75" hidden="1" thickTop="1" x14ac:dyDescent="0.25">
      <c r="A32" s="46">
        <v>21379</v>
      </c>
      <c r="B32" s="47" t="s">
        <v>33</v>
      </c>
      <c r="C32" s="191">
        <f t="shared" si="10"/>
        <v>0</v>
      </c>
      <c r="D32" s="252" t="s">
        <v>25</v>
      </c>
      <c r="E32" s="48" t="s">
        <v>25</v>
      </c>
      <c r="F32" s="53" t="s">
        <v>25</v>
      </c>
      <c r="G32" s="218" t="s">
        <v>25</v>
      </c>
      <c r="H32" s="48" t="s">
        <v>25</v>
      </c>
      <c r="I32" s="150" t="s">
        <v>25</v>
      </c>
      <c r="J32" s="252"/>
      <c r="K32" s="322"/>
      <c r="L32" s="701">
        <f>J32+K32</f>
        <v>0</v>
      </c>
      <c r="M32" s="283" t="s">
        <v>25</v>
      </c>
      <c r="N32" s="150" t="s">
        <v>25</v>
      </c>
      <c r="O32" s="150" t="s">
        <v>25</v>
      </c>
      <c r="P32" s="307"/>
    </row>
    <row r="33" spans="1:16" s="19" customFormat="1" ht="12.75" hidden="1" thickTop="1" x14ac:dyDescent="0.25">
      <c r="A33" s="39">
        <v>21380</v>
      </c>
      <c r="B33" s="35" t="s">
        <v>34</v>
      </c>
      <c r="C33" s="188">
        <f t="shared" si="10"/>
        <v>0</v>
      </c>
      <c r="D33" s="249" t="s">
        <v>25</v>
      </c>
      <c r="E33" s="37" t="s">
        <v>25</v>
      </c>
      <c r="F33" s="164" t="s">
        <v>25</v>
      </c>
      <c r="G33" s="215" t="s">
        <v>25</v>
      </c>
      <c r="H33" s="37" t="s">
        <v>25</v>
      </c>
      <c r="I33" s="122" t="s">
        <v>25</v>
      </c>
      <c r="J33" s="130">
        <f>SUM(J34:J35)</f>
        <v>0</v>
      </c>
      <c r="K33" s="38">
        <f t="shared" ref="K33" si="14">SUM(K34:K35)</f>
        <v>0</v>
      </c>
      <c r="L33" s="175">
        <f>SUM(L34:L35)</f>
        <v>0</v>
      </c>
      <c r="M33" s="280" t="s">
        <v>25</v>
      </c>
      <c r="N33" s="122" t="s">
        <v>25</v>
      </c>
      <c r="O33" s="122" t="s">
        <v>25</v>
      </c>
      <c r="P33" s="304"/>
    </row>
    <row r="34" spans="1:16" ht="12.75" hidden="1" thickTop="1" x14ac:dyDescent="0.25">
      <c r="A34" s="27">
        <v>21381</v>
      </c>
      <c r="B34" s="40" t="s">
        <v>35</v>
      </c>
      <c r="C34" s="189">
        <f t="shared" si="10"/>
        <v>0</v>
      </c>
      <c r="D34" s="250" t="s">
        <v>25</v>
      </c>
      <c r="E34" s="41" t="s">
        <v>25</v>
      </c>
      <c r="F34" s="165" t="s">
        <v>25</v>
      </c>
      <c r="G34" s="216" t="s">
        <v>25</v>
      </c>
      <c r="H34" s="41" t="s">
        <v>25</v>
      </c>
      <c r="I34" s="148" t="s">
        <v>25</v>
      </c>
      <c r="J34" s="250"/>
      <c r="K34" s="320"/>
      <c r="L34" s="699">
        <f t="shared" ref="L34:L35" si="15">J34+K34</f>
        <v>0</v>
      </c>
      <c r="M34" s="281" t="s">
        <v>25</v>
      </c>
      <c r="N34" s="148" t="s">
        <v>25</v>
      </c>
      <c r="O34" s="148" t="s">
        <v>25</v>
      </c>
      <c r="P34" s="305"/>
    </row>
    <row r="35" spans="1:16" ht="24.75" hidden="1" thickTop="1" x14ac:dyDescent="0.25">
      <c r="A35" s="30">
        <v>21383</v>
      </c>
      <c r="B35" s="43" t="s">
        <v>36</v>
      </c>
      <c r="C35" s="190">
        <f t="shared" si="10"/>
        <v>0</v>
      </c>
      <c r="D35" s="251" t="s">
        <v>25</v>
      </c>
      <c r="E35" s="44" t="s">
        <v>25</v>
      </c>
      <c r="F35" s="166" t="s">
        <v>25</v>
      </c>
      <c r="G35" s="217" t="s">
        <v>25</v>
      </c>
      <c r="H35" s="44" t="s">
        <v>25</v>
      </c>
      <c r="I35" s="149" t="s">
        <v>25</v>
      </c>
      <c r="J35" s="251"/>
      <c r="K35" s="321"/>
      <c r="L35" s="700">
        <f t="shared" si="15"/>
        <v>0</v>
      </c>
      <c r="M35" s="282" t="s">
        <v>25</v>
      </c>
      <c r="N35" s="149" t="s">
        <v>25</v>
      </c>
      <c r="O35" s="149" t="s">
        <v>25</v>
      </c>
      <c r="P35" s="306"/>
    </row>
    <row r="36" spans="1:16" s="19" customFormat="1" ht="24.75" hidden="1" thickTop="1" x14ac:dyDescent="0.25">
      <c r="A36" s="39">
        <v>21390</v>
      </c>
      <c r="B36" s="35" t="s">
        <v>37</v>
      </c>
      <c r="C36" s="188">
        <f t="shared" si="10"/>
        <v>0</v>
      </c>
      <c r="D36" s="249" t="s">
        <v>25</v>
      </c>
      <c r="E36" s="37" t="s">
        <v>25</v>
      </c>
      <c r="F36" s="164" t="s">
        <v>25</v>
      </c>
      <c r="G36" s="215" t="s">
        <v>25</v>
      </c>
      <c r="H36" s="37" t="s">
        <v>25</v>
      </c>
      <c r="I36" s="122" t="s">
        <v>25</v>
      </c>
      <c r="J36" s="130">
        <f>SUM(J37:J40)</f>
        <v>0</v>
      </c>
      <c r="K36" s="38">
        <f t="shared" ref="K36" si="16">SUM(K37:K40)</f>
        <v>0</v>
      </c>
      <c r="L36" s="175">
        <f>SUM(L37:L40)</f>
        <v>0</v>
      </c>
      <c r="M36" s="280" t="s">
        <v>25</v>
      </c>
      <c r="N36" s="122" t="s">
        <v>25</v>
      </c>
      <c r="O36" s="122" t="s">
        <v>25</v>
      </c>
      <c r="P36" s="304"/>
    </row>
    <row r="37" spans="1:16" ht="24.75" hidden="1" thickTop="1" x14ac:dyDescent="0.25">
      <c r="A37" s="27">
        <v>21391</v>
      </c>
      <c r="B37" s="40" t="s">
        <v>38</v>
      </c>
      <c r="C37" s="189">
        <f t="shared" si="10"/>
        <v>0</v>
      </c>
      <c r="D37" s="250" t="s">
        <v>25</v>
      </c>
      <c r="E37" s="41" t="s">
        <v>25</v>
      </c>
      <c r="F37" s="165" t="s">
        <v>25</v>
      </c>
      <c r="G37" s="216" t="s">
        <v>25</v>
      </c>
      <c r="H37" s="41" t="s">
        <v>25</v>
      </c>
      <c r="I37" s="148" t="s">
        <v>25</v>
      </c>
      <c r="J37" s="250"/>
      <c r="K37" s="320"/>
      <c r="L37" s="699">
        <f t="shared" ref="L37:L40" si="17">J37+K37</f>
        <v>0</v>
      </c>
      <c r="M37" s="281" t="s">
        <v>25</v>
      </c>
      <c r="N37" s="148" t="s">
        <v>25</v>
      </c>
      <c r="O37" s="148" t="s">
        <v>25</v>
      </c>
      <c r="P37" s="305"/>
    </row>
    <row r="38" spans="1:16" ht="12.75" hidden="1" thickTop="1" x14ac:dyDescent="0.25">
      <c r="A38" s="30">
        <v>21393</v>
      </c>
      <c r="B38" s="43" t="s">
        <v>39</v>
      </c>
      <c r="C38" s="190">
        <f t="shared" si="10"/>
        <v>0</v>
      </c>
      <c r="D38" s="251" t="s">
        <v>25</v>
      </c>
      <c r="E38" s="44" t="s">
        <v>25</v>
      </c>
      <c r="F38" s="166" t="s">
        <v>25</v>
      </c>
      <c r="G38" s="217" t="s">
        <v>25</v>
      </c>
      <c r="H38" s="44" t="s">
        <v>25</v>
      </c>
      <c r="I38" s="149" t="s">
        <v>25</v>
      </c>
      <c r="J38" s="251"/>
      <c r="K38" s="321"/>
      <c r="L38" s="700">
        <f t="shared" si="17"/>
        <v>0</v>
      </c>
      <c r="M38" s="282" t="s">
        <v>25</v>
      </c>
      <c r="N38" s="149" t="s">
        <v>25</v>
      </c>
      <c r="O38" s="149" t="s">
        <v>25</v>
      </c>
      <c r="P38" s="306"/>
    </row>
    <row r="39" spans="1:16" ht="12.75" hidden="1" thickTop="1" x14ac:dyDescent="0.25">
      <c r="A39" s="30">
        <v>21395</v>
      </c>
      <c r="B39" s="43" t="s">
        <v>40</v>
      </c>
      <c r="C39" s="190">
        <f t="shared" si="10"/>
        <v>0</v>
      </c>
      <c r="D39" s="251" t="s">
        <v>25</v>
      </c>
      <c r="E39" s="44" t="s">
        <v>25</v>
      </c>
      <c r="F39" s="166" t="s">
        <v>25</v>
      </c>
      <c r="G39" s="217" t="s">
        <v>25</v>
      </c>
      <c r="H39" s="44" t="s">
        <v>25</v>
      </c>
      <c r="I39" s="149" t="s">
        <v>25</v>
      </c>
      <c r="J39" s="251"/>
      <c r="K39" s="321"/>
      <c r="L39" s="700">
        <f t="shared" si="17"/>
        <v>0</v>
      </c>
      <c r="M39" s="282" t="s">
        <v>25</v>
      </c>
      <c r="N39" s="149" t="s">
        <v>25</v>
      </c>
      <c r="O39" s="149" t="s">
        <v>25</v>
      </c>
      <c r="P39" s="306"/>
    </row>
    <row r="40" spans="1:16" ht="24.75" hidden="1" thickTop="1" x14ac:dyDescent="0.25">
      <c r="A40" s="30">
        <v>21399</v>
      </c>
      <c r="B40" s="43" t="s">
        <v>41</v>
      </c>
      <c r="C40" s="190">
        <f t="shared" si="10"/>
        <v>0</v>
      </c>
      <c r="D40" s="251" t="s">
        <v>25</v>
      </c>
      <c r="E40" s="44" t="s">
        <v>25</v>
      </c>
      <c r="F40" s="166" t="s">
        <v>25</v>
      </c>
      <c r="G40" s="217" t="s">
        <v>25</v>
      </c>
      <c r="H40" s="44" t="s">
        <v>25</v>
      </c>
      <c r="I40" s="149" t="s">
        <v>25</v>
      </c>
      <c r="J40" s="702"/>
      <c r="K40" s="321"/>
      <c r="L40" s="700">
        <f t="shared" si="17"/>
        <v>0</v>
      </c>
      <c r="M40" s="282" t="s">
        <v>25</v>
      </c>
      <c r="N40" s="149" t="s">
        <v>25</v>
      </c>
      <c r="O40" s="149" t="s">
        <v>25</v>
      </c>
      <c r="P40" s="306"/>
    </row>
    <row r="41" spans="1:16" s="19" customFormat="1" ht="36.75" hidden="1" customHeight="1" x14ac:dyDescent="0.25">
      <c r="A41" s="39">
        <v>21420</v>
      </c>
      <c r="B41" s="35" t="s">
        <v>42</v>
      </c>
      <c r="C41" s="192">
        <f>SUM(F41)</f>
        <v>0</v>
      </c>
      <c r="D41" s="253"/>
      <c r="E41" s="36"/>
      <c r="F41" s="698">
        <f>D41+E41</f>
        <v>0</v>
      </c>
      <c r="G41" s="215" t="s">
        <v>25</v>
      </c>
      <c r="H41" s="37" t="s">
        <v>25</v>
      </c>
      <c r="I41" s="122" t="s">
        <v>25</v>
      </c>
      <c r="J41" s="249" t="s">
        <v>25</v>
      </c>
      <c r="K41" s="37" t="s">
        <v>25</v>
      </c>
      <c r="L41" s="164" t="s">
        <v>25</v>
      </c>
      <c r="M41" s="280" t="s">
        <v>25</v>
      </c>
      <c r="N41" s="122" t="s">
        <v>25</v>
      </c>
      <c r="O41" s="122" t="s">
        <v>25</v>
      </c>
      <c r="P41" s="304"/>
    </row>
    <row r="42" spans="1:16" s="19" customFormat="1" ht="24.75" hidden="1" thickTop="1" x14ac:dyDescent="0.25">
      <c r="A42" s="50">
        <v>21490</v>
      </c>
      <c r="B42" s="51" t="s">
        <v>43</v>
      </c>
      <c r="C42" s="192">
        <f>SUM(F42,I42,L42)</f>
        <v>0</v>
      </c>
      <c r="D42" s="254">
        <f>D43</f>
        <v>0</v>
      </c>
      <c r="E42" s="52">
        <f t="shared" ref="E42" si="18">E43</f>
        <v>0</v>
      </c>
      <c r="F42" s="255">
        <f>F43</f>
        <v>0</v>
      </c>
      <c r="G42" s="219">
        <f t="shared" ref="G42:K42" si="19">G43</f>
        <v>0</v>
      </c>
      <c r="H42" s="52">
        <f t="shared" si="19"/>
        <v>0</v>
      </c>
      <c r="I42" s="271">
        <f t="shared" si="19"/>
        <v>0</v>
      </c>
      <c r="J42" s="254">
        <f>J43</f>
        <v>0</v>
      </c>
      <c r="K42" s="52">
        <f t="shared" si="19"/>
        <v>0</v>
      </c>
      <c r="L42" s="255">
        <f>L43</f>
        <v>0</v>
      </c>
      <c r="M42" s="280" t="s">
        <v>25</v>
      </c>
      <c r="N42" s="122" t="s">
        <v>25</v>
      </c>
      <c r="O42" s="122" t="s">
        <v>25</v>
      </c>
      <c r="P42" s="304"/>
    </row>
    <row r="43" spans="1:16" s="19" customFormat="1" ht="24.75" hidden="1" thickTop="1" x14ac:dyDescent="0.25">
      <c r="A43" s="30">
        <v>21499</v>
      </c>
      <c r="B43" s="43" t="s">
        <v>44</v>
      </c>
      <c r="C43" s="193">
        <f>SUM(F43,I43,L43)</f>
        <v>0</v>
      </c>
      <c r="D43" s="256"/>
      <c r="E43" s="49"/>
      <c r="F43" s="699">
        <f>D43+E43</f>
        <v>0</v>
      </c>
      <c r="G43" s="220"/>
      <c r="H43" s="42"/>
      <c r="I43" s="703">
        <f>G43+H43</f>
        <v>0</v>
      </c>
      <c r="J43" s="263"/>
      <c r="K43" s="42"/>
      <c r="L43" s="699">
        <f>J43+K43</f>
        <v>0</v>
      </c>
      <c r="M43" s="283" t="s">
        <v>25</v>
      </c>
      <c r="N43" s="150" t="s">
        <v>25</v>
      </c>
      <c r="O43" s="150" t="s">
        <v>25</v>
      </c>
      <c r="P43" s="307"/>
    </row>
    <row r="44" spans="1:16" ht="24.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0">SUM(M45:M46)</f>
        <v>0</v>
      </c>
      <c r="N44" s="151">
        <f t="shared" si="20"/>
        <v>0</v>
      </c>
      <c r="O44" s="151">
        <f>SUM(O45:O46)</f>
        <v>0</v>
      </c>
      <c r="P44" s="308"/>
    </row>
    <row r="45" spans="1:16" ht="24.75" hidden="1" thickTop="1" x14ac:dyDescent="0.25">
      <c r="A45" s="57">
        <v>23410</v>
      </c>
      <c r="B45" s="58" t="s">
        <v>46</v>
      </c>
      <c r="C45" s="194">
        <f t="shared" ref="C45:C46" si="21">SUM(O45)</f>
        <v>0</v>
      </c>
      <c r="D45" s="259" t="s">
        <v>25</v>
      </c>
      <c r="E45" s="59" t="s">
        <v>25</v>
      </c>
      <c r="F45" s="260" t="s">
        <v>25</v>
      </c>
      <c r="G45" s="222" t="s">
        <v>25</v>
      </c>
      <c r="H45" s="59" t="s">
        <v>25</v>
      </c>
      <c r="I45" s="273" t="s">
        <v>25</v>
      </c>
      <c r="J45" s="259" t="s">
        <v>25</v>
      </c>
      <c r="K45" s="59" t="s">
        <v>25</v>
      </c>
      <c r="L45" s="260" t="s">
        <v>25</v>
      </c>
      <c r="M45" s="222"/>
      <c r="N45" s="59"/>
      <c r="O45" s="704">
        <f t="shared" ref="O45:O46" si="22">M45+N45</f>
        <v>0</v>
      </c>
      <c r="P45" s="289"/>
    </row>
    <row r="46" spans="1:16" ht="24.75" hidden="1" thickTop="1" x14ac:dyDescent="0.25">
      <c r="A46" s="57">
        <v>23510</v>
      </c>
      <c r="B46" s="58" t="s">
        <v>47</v>
      </c>
      <c r="C46" s="194">
        <f t="shared" si="21"/>
        <v>0</v>
      </c>
      <c r="D46" s="259" t="s">
        <v>25</v>
      </c>
      <c r="E46" s="59" t="s">
        <v>25</v>
      </c>
      <c r="F46" s="260" t="s">
        <v>25</v>
      </c>
      <c r="G46" s="222" t="s">
        <v>25</v>
      </c>
      <c r="H46" s="59" t="s">
        <v>25</v>
      </c>
      <c r="I46" s="273" t="s">
        <v>25</v>
      </c>
      <c r="J46" s="259" t="s">
        <v>25</v>
      </c>
      <c r="K46" s="59" t="s">
        <v>25</v>
      </c>
      <c r="L46" s="260" t="s">
        <v>25</v>
      </c>
      <c r="M46" s="222"/>
      <c r="N46" s="59"/>
      <c r="O46" s="704">
        <f t="shared" si="22"/>
        <v>0</v>
      </c>
      <c r="P46" s="289"/>
    </row>
    <row r="47" spans="1:16" ht="12.75" thickTop="1" x14ac:dyDescent="0.25">
      <c r="A47" s="60"/>
      <c r="B47" s="58"/>
      <c r="C47" s="907"/>
      <c r="D47" s="232"/>
      <c r="E47" s="707"/>
      <c r="F47" s="892"/>
      <c r="G47" s="222"/>
      <c r="H47" s="912"/>
      <c r="I47" s="892"/>
      <c r="J47" s="222"/>
      <c r="K47" s="324"/>
      <c r="L47" s="167"/>
      <c r="M47" s="285"/>
      <c r="N47" s="107"/>
      <c r="O47" s="167"/>
      <c r="P47" s="921"/>
    </row>
    <row r="48" spans="1:16" s="19" customFormat="1" x14ac:dyDescent="0.25">
      <c r="A48" s="61"/>
      <c r="B48" s="62" t="s">
        <v>48</v>
      </c>
      <c r="C48" s="893"/>
      <c r="D48" s="920"/>
      <c r="E48" s="887"/>
      <c r="F48" s="893"/>
      <c r="G48" s="223"/>
      <c r="H48" s="887"/>
      <c r="I48" s="893"/>
      <c r="J48" s="223"/>
      <c r="K48" s="179"/>
      <c r="L48" s="168"/>
      <c r="M48" s="223"/>
      <c r="N48" s="108"/>
      <c r="O48" s="168"/>
      <c r="P48" s="922"/>
    </row>
    <row r="49" spans="1:16" s="19" customFormat="1" ht="12.75" thickBot="1" x14ac:dyDescent="0.3">
      <c r="A49" s="63"/>
      <c r="B49" s="20" t="s">
        <v>49</v>
      </c>
      <c r="C49" s="894">
        <f t="shared" ref="C49:C112" si="23">SUM(F49,I49,L49,O49)</f>
        <v>964672</v>
      </c>
      <c r="D49" s="224">
        <f>SUM(D50,D281)</f>
        <v>966772</v>
      </c>
      <c r="E49" s="117">
        <f t="shared" ref="E49" si="24">SUM(E50,E281)</f>
        <v>-2100</v>
      </c>
      <c r="F49" s="894">
        <f>SUM(F50,F281)</f>
        <v>964672</v>
      </c>
      <c r="G49" s="224">
        <f t="shared" ref="G49:O49" si="25">SUM(G50,G281)</f>
        <v>0</v>
      </c>
      <c r="H49" s="117">
        <f t="shared" si="25"/>
        <v>0</v>
      </c>
      <c r="I49" s="894">
        <f t="shared" si="25"/>
        <v>0</v>
      </c>
      <c r="J49" s="224">
        <f>SUM(J50,J281)</f>
        <v>0</v>
      </c>
      <c r="K49" s="64">
        <f t="shared" si="25"/>
        <v>0</v>
      </c>
      <c r="L49" s="169">
        <f t="shared" si="25"/>
        <v>0</v>
      </c>
      <c r="M49" s="224">
        <f t="shared" si="25"/>
        <v>0</v>
      </c>
      <c r="N49" s="64">
        <f t="shared" si="25"/>
        <v>0</v>
      </c>
      <c r="O49" s="169">
        <f t="shared" si="25"/>
        <v>0</v>
      </c>
      <c r="P49" s="923"/>
    </row>
    <row r="50" spans="1:16" s="19" customFormat="1" ht="36.75" thickTop="1" x14ac:dyDescent="0.25">
      <c r="A50" s="65"/>
      <c r="B50" s="66" t="s">
        <v>50</v>
      </c>
      <c r="C50" s="895">
        <f t="shared" si="23"/>
        <v>964672</v>
      </c>
      <c r="D50" s="225">
        <f>SUM(D51,D193)</f>
        <v>966772</v>
      </c>
      <c r="E50" s="274">
        <f t="shared" ref="E50" si="26">SUM(E51,E193)</f>
        <v>-2100</v>
      </c>
      <c r="F50" s="895">
        <f>SUM(F51,F193)</f>
        <v>964672</v>
      </c>
      <c r="G50" s="225">
        <f t="shared" ref="G50:O50" si="27">SUM(G51,G193)</f>
        <v>0</v>
      </c>
      <c r="H50" s="274">
        <f t="shared" si="27"/>
        <v>0</v>
      </c>
      <c r="I50" s="895">
        <f t="shared" si="27"/>
        <v>0</v>
      </c>
      <c r="J50" s="225">
        <f>SUM(J51,J193)</f>
        <v>0</v>
      </c>
      <c r="K50" s="67">
        <f t="shared" si="27"/>
        <v>0</v>
      </c>
      <c r="L50" s="170">
        <f t="shared" si="27"/>
        <v>0</v>
      </c>
      <c r="M50" s="225">
        <f t="shared" si="27"/>
        <v>0</v>
      </c>
      <c r="N50" s="67">
        <f t="shared" si="27"/>
        <v>0</v>
      </c>
      <c r="O50" s="170">
        <f t="shared" si="27"/>
        <v>0</v>
      </c>
      <c r="P50" s="924"/>
    </row>
    <row r="51" spans="1:16" s="19" customFormat="1" ht="24" x14ac:dyDescent="0.25">
      <c r="A51" s="68"/>
      <c r="B51" s="16" t="s">
        <v>51</v>
      </c>
      <c r="C51" s="896">
        <f t="shared" si="23"/>
        <v>962462</v>
      </c>
      <c r="D51" s="226">
        <f>SUM(D52,D74,D172,D186)</f>
        <v>964562</v>
      </c>
      <c r="E51" s="275">
        <f t="shared" ref="E51" si="28">SUM(E52,E74,E172,E186)</f>
        <v>-2100</v>
      </c>
      <c r="F51" s="896">
        <f>SUM(F52,F74,F172,F186)</f>
        <v>962462</v>
      </c>
      <c r="G51" s="226">
        <f t="shared" ref="G51:O51" si="29">SUM(G52,G74,G172,G186)</f>
        <v>0</v>
      </c>
      <c r="H51" s="275">
        <f t="shared" si="29"/>
        <v>0</v>
      </c>
      <c r="I51" s="896">
        <f t="shared" si="29"/>
        <v>0</v>
      </c>
      <c r="J51" s="226">
        <f>SUM(J52,J74,J172,J186)</f>
        <v>0</v>
      </c>
      <c r="K51" s="69">
        <f t="shared" si="29"/>
        <v>0</v>
      </c>
      <c r="L51" s="171">
        <f t="shared" si="29"/>
        <v>0</v>
      </c>
      <c r="M51" s="226">
        <f t="shared" si="29"/>
        <v>0</v>
      </c>
      <c r="N51" s="69">
        <f t="shared" si="29"/>
        <v>0</v>
      </c>
      <c r="O51" s="171">
        <f t="shared" si="29"/>
        <v>0</v>
      </c>
      <c r="P51" s="925"/>
    </row>
    <row r="52" spans="1:16" s="19" customFormat="1" hidden="1" x14ac:dyDescent="0.25">
      <c r="A52" s="70">
        <v>1000</v>
      </c>
      <c r="B52" s="70" t="s">
        <v>52</v>
      </c>
      <c r="C52" s="200">
        <f t="shared" si="23"/>
        <v>0</v>
      </c>
      <c r="D52" s="137">
        <f>SUM(D53,D66)</f>
        <v>0</v>
      </c>
      <c r="E52" s="71">
        <f t="shared" ref="E52" si="30">SUM(E53,E66)</f>
        <v>0</v>
      </c>
      <c r="F52" s="172">
        <f>SUM(F53,F66)</f>
        <v>0</v>
      </c>
      <c r="G52" s="227">
        <f t="shared" ref="G52:O52" si="31">SUM(G53,G66)</f>
        <v>0</v>
      </c>
      <c r="H52" s="71">
        <f t="shared" si="31"/>
        <v>0</v>
      </c>
      <c r="I52" s="125">
        <f t="shared" si="31"/>
        <v>0</v>
      </c>
      <c r="J52" s="137">
        <f>SUM(J53,J66)</f>
        <v>0</v>
      </c>
      <c r="K52" s="71">
        <f t="shared" si="31"/>
        <v>0</v>
      </c>
      <c r="L52" s="172">
        <f t="shared" si="31"/>
        <v>0</v>
      </c>
      <c r="M52" s="227">
        <f t="shared" si="31"/>
        <v>0</v>
      </c>
      <c r="N52" s="71">
        <f t="shared" si="31"/>
        <v>0</v>
      </c>
      <c r="O52" s="125">
        <f t="shared" si="31"/>
        <v>0</v>
      </c>
      <c r="P52" s="313"/>
    </row>
    <row r="53" spans="1:16" hidden="1" x14ac:dyDescent="0.25">
      <c r="A53" s="35">
        <v>1100</v>
      </c>
      <c r="B53" s="72" t="s">
        <v>53</v>
      </c>
      <c r="C53" s="188">
        <f t="shared" si="23"/>
        <v>0</v>
      </c>
      <c r="D53" s="130">
        <f>SUM(D54,D57,D65)</f>
        <v>0</v>
      </c>
      <c r="E53" s="38">
        <f t="shared" ref="E53" si="32">SUM(E54,E57,E65)</f>
        <v>0</v>
      </c>
      <c r="F53" s="175">
        <f>SUM(F54,F57,F65)</f>
        <v>0</v>
      </c>
      <c r="G53" s="228">
        <f t="shared" ref="G53:N53" si="33">SUM(G54,G57,G65)</f>
        <v>0</v>
      </c>
      <c r="H53" s="38">
        <f t="shared" si="33"/>
        <v>0</v>
      </c>
      <c r="I53" s="123">
        <f t="shared" si="33"/>
        <v>0</v>
      </c>
      <c r="J53" s="130">
        <f>SUM(J54,J57,J65)</f>
        <v>0</v>
      </c>
      <c r="K53" s="38">
        <f t="shared" si="33"/>
        <v>0</v>
      </c>
      <c r="L53" s="175">
        <f t="shared" si="33"/>
        <v>0</v>
      </c>
      <c r="M53" s="228">
        <f t="shared" si="33"/>
        <v>0</v>
      </c>
      <c r="N53" s="38">
        <f t="shared" si="33"/>
        <v>0</v>
      </c>
      <c r="O53" s="123">
        <f>SUM(O54,O57,O65)</f>
        <v>0</v>
      </c>
      <c r="P53" s="314"/>
    </row>
    <row r="54" spans="1:16" hidden="1" x14ac:dyDescent="0.25">
      <c r="A54" s="73">
        <v>1110</v>
      </c>
      <c r="B54" s="58" t="s">
        <v>54</v>
      </c>
      <c r="C54" s="195">
        <f t="shared" si="23"/>
        <v>0</v>
      </c>
      <c r="D54" s="261">
        <f>SUM(D55:D56)</f>
        <v>0</v>
      </c>
      <c r="E54" s="77"/>
      <c r="F54" s="174">
        <f>SUM(F55:F56)</f>
        <v>0</v>
      </c>
      <c r="G54" s="229"/>
      <c r="H54" s="77"/>
      <c r="I54" s="154">
        <f>SUM(I55:I56)</f>
        <v>0</v>
      </c>
      <c r="J54" s="86">
        <f>SUM(J55:J56)</f>
        <v>0</v>
      </c>
      <c r="K54" s="77"/>
      <c r="L54" s="174">
        <f>SUM(L55:L56)</f>
        <v>0</v>
      </c>
      <c r="M54" s="229"/>
      <c r="N54" s="74"/>
      <c r="O54" s="154">
        <f>SUM(O55:O56)</f>
        <v>0</v>
      </c>
      <c r="P54" s="292"/>
    </row>
    <row r="55" spans="1:16" hidden="1" x14ac:dyDescent="0.25">
      <c r="A55" s="27">
        <v>1111</v>
      </c>
      <c r="B55" s="40" t="s">
        <v>55</v>
      </c>
      <c r="C55" s="189">
        <f t="shared" si="23"/>
        <v>0</v>
      </c>
      <c r="D55" s="263">
        <v>0</v>
      </c>
      <c r="E55" s="42"/>
      <c r="F55" s="699">
        <f>D55+E55</f>
        <v>0</v>
      </c>
      <c r="G55" s="220"/>
      <c r="H55" s="42"/>
      <c r="I55" s="703">
        <f>G55+H55</f>
        <v>0</v>
      </c>
      <c r="J55" s="263">
        <v>0</v>
      </c>
      <c r="K55" s="42"/>
      <c r="L55" s="699">
        <f>J55+K55</f>
        <v>0</v>
      </c>
      <c r="M55" s="220"/>
      <c r="N55" s="42"/>
      <c r="O55" s="703">
        <f>M55+N55</f>
        <v>0</v>
      </c>
      <c r="P55" s="290"/>
    </row>
    <row r="56" spans="1:16" ht="24" hidden="1" customHeight="1" x14ac:dyDescent="0.25">
      <c r="A56" s="30">
        <v>1119</v>
      </c>
      <c r="B56" s="43" t="s">
        <v>56</v>
      </c>
      <c r="C56" s="190">
        <f t="shared" si="23"/>
        <v>0</v>
      </c>
      <c r="D56" s="264">
        <v>0</v>
      </c>
      <c r="E56" s="45"/>
      <c r="F56" s="700">
        <f>D56+E56</f>
        <v>0</v>
      </c>
      <c r="G56" s="230"/>
      <c r="H56" s="45"/>
      <c r="I56" s="705">
        <f>G56+H56</f>
        <v>0</v>
      </c>
      <c r="J56" s="264">
        <v>0</v>
      </c>
      <c r="K56" s="45"/>
      <c r="L56" s="700">
        <f>J56+K56</f>
        <v>0</v>
      </c>
      <c r="M56" s="230"/>
      <c r="N56" s="45"/>
      <c r="O56" s="705">
        <f>M56+N56</f>
        <v>0</v>
      </c>
      <c r="P56" s="291"/>
    </row>
    <row r="57" spans="1:16" ht="23.25" hidden="1" customHeight="1" x14ac:dyDescent="0.25">
      <c r="A57" s="75">
        <v>1140</v>
      </c>
      <c r="B57" s="43" t="s">
        <v>57</v>
      </c>
      <c r="C57" s="190">
        <f t="shared" si="23"/>
        <v>0</v>
      </c>
      <c r="D57" s="132">
        <f>SUM(D58:D64)</f>
        <v>0</v>
      </c>
      <c r="E57" s="76">
        <f t="shared" ref="E57" si="34">SUM(E58:E64)</f>
        <v>0</v>
      </c>
      <c r="F57" s="95">
        <f>SUM(F58:F64)</f>
        <v>0</v>
      </c>
      <c r="G57" s="231">
        <f t="shared" ref="G57:N57" si="35">SUM(G58:G64)</f>
        <v>0</v>
      </c>
      <c r="H57" s="76">
        <f t="shared" si="35"/>
        <v>0</v>
      </c>
      <c r="I57" s="91">
        <f t="shared" si="35"/>
        <v>0</v>
      </c>
      <c r="J57" s="132">
        <f>SUM(J58:J64)</f>
        <v>0</v>
      </c>
      <c r="K57" s="76">
        <f t="shared" si="35"/>
        <v>0</v>
      </c>
      <c r="L57" s="95">
        <f t="shared" si="35"/>
        <v>0</v>
      </c>
      <c r="M57" s="231">
        <f t="shared" si="35"/>
        <v>0</v>
      </c>
      <c r="N57" s="76">
        <f t="shared" si="35"/>
        <v>0</v>
      </c>
      <c r="O57" s="91">
        <f>SUM(O58:O64)</f>
        <v>0</v>
      </c>
      <c r="P57" s="291"/>
    </row>
    <row r="58" spans="1:16" hidden="1" x14ac:dyDescent="0.25">
      <c r="A58" s="30">
        <v>1141</v>
      </c>
      <c r="B58" s="43" t="s">
        <v>58</v>
      </c>
      <c r="C58" s="190">
        <f t="shared" si="23"/>
        <v>0</v>
      </c>
      <c r="D58" s="264">
        <v>0</v>
      </c>
      <c r="E58" s="45"/>
      <c r="F58" s="700">
        <f t="shared" ref="F58:F65" si="36">D58+E58</f>
        <v>0</v>
      </c>
      <c r="G58" s="230"/>
      <c r="H58" s="45"/>
      <c r="I58" s="705">
        <f t="shared" ref="I58:I65" si="37">G58+H58</f>
        <v>0</v>
      </c>
      <c r="J58" s="264">
        <v>0</v>
      </c>
      <c r="K58" s="45"/>
      <c r="L58" s="700">
        <f t="shared" ref="L58:L65" si="38">J58+K58</f>
        <v>0</v>
      </c>
      <c r="M58" s="230"/>
      <c r="N58" s="45"/>
      <c r="O58" s="705">
        <f t="shared" ref="O58:O65" si="39">M58+N58</f>
        <v>0</v>
      </c>
      <c r="P58" s="291"/>
    </row>
    <row r="59" spans="1:16" ht="24.75" hidden="1" customHeight="1" x14ac:dyDescent="0.25">
      <c r="A59" s="30">
        <v>1142</v>
      </c>
      <c r="B59" s="43" t="s">
        <v>59</v>
      </c>
      <c r="C59" s="190">
        <f t="shared" si="23"/>
        <v>0</v>
      </c>
      <c r="D59" s="264">
        <v>0</v>
      </c>
      <c r="E59" s="45"/>
      <c r="F59" s="700">
        <f t="shared" si="36"/>
        <v>0</v>
      </c>
      <c r="G59" s="230"/>
      <c r="H59" s="45"/>
      <c r="I59" s="705">
        <f t="shared" si="37"/>
        <v>0</v>
      </c>
      <c r="J59" s="264">
        <v>0</v>
      </c>
      <c r="K59" s="45"/>
      <c r="L59" s="700">
        <f t="shared" si="38"/>
        <v>0</v>
      </c>
      <c r="M59" s="230"/>
      <c r="N59" s="45"/>
      <c r="O59" s="705">
        <f t="shared" si="39"/>
        <v>0</v>
      </c>
      <c r="P59" s="291"/>
    </row>
    <row r="60" spans="1:16" ht="24" hidden="1" x14ac:dyDescent="0.25">
      <c r="A60" s="30">
        <v>1145</v>
      </c>
      <c r="B60" s="43" t="s">
        <v>60</v>
      </c>
      <c r="C60" s="190">
        <f t="shared" si="23"/>
        <v>0</v>
      </c>
      <c r="D60" s="264">
        <v>0</v>
      </c>
      <c r="E60" s="45"/>
      <c r="F60" s="700">
        <f t="shared" si="36"/>
        <v>0</v>
      </c>
      <c r="G60" s="230"/>
      <c r="H60" s="45"/>
      <c r="I60" s="705">
        <f t="shared" si="37"/>
        <v>0</v>
      </c>
      <c r="J60" s="264">
        <v>0</v>
      </c>
      <c r="K60" s="45"/>
      <c r="L60" s="700">
        <f t="shared" si="38"/>
        <v>0</v>
      </c>
      <c r="M60" s="230"/>
      <c r="N60" s="45"/>
      <c r="O60" s="705">
        <f t="shared" si="39"/>
        <v>0</v>
      </c>
      <c r="P60" s="291"/>
    </row>
    <row r="61" spans="1:16" ht="27.75" hidden="1" customHeight="1" x14ac:dyDescent="0.25">
      <c r="A61" s="30">
        <v>1146</v>
      </c>
      <c r="B61" s="43" t="s">
        <v>61</v>
      </c>
      <c r="C61" s="190">
        <f t="shared" si="23"/>
        <v>0</v>
      </c>
      <c r="D61" s="264">
        <v>0</v>
      </c>
      <c r="E61" s="45"/>
      <c r="F61" s="700">
        <f t="shared" si="36"/>
        <v>0</v>
      </c>
      <c r="G61" s="230"/>
      <c r="H61" s="45"/>
      <c r="I61" s="705">
        <f t="shared" si="37"/>
        <v>0</v>
      </c>
      <c r="J61" s="264">
        <v>0</v>
      </c>
      <c r="K61" s="45"/>
      <c r="L61" s="700">
        <f t="shared" si="38"/>
        <v>0</v>
      </c>
      <c r="M61" s="230"/>
      <c r="N61" s="45"/>
      <c r="O61" s="705">
        <f t="shared" si="39"/>
        <v>0</v>
      </c>
      <c r="P61" s="291"/>
    </row>
    <row r="62" spans="1:16" hidden="1" x14ac:dyDescent="0.25">
      <c r="A62" s="30">
        <v>1147</v>
      </c>
      <c r="B62" s="43" t="s">
        <v>62</v>
      </c>
      <c r="C62" s="190">
        <f t="shared" si="23"/>
        <v>0</v>
      </c>
      <c r="D62" s="264">
        <v>0</v>
      </c>
      <c r="E62" s="45"/>
      <c r="F62" s="700">
        <f t="shared" si="36"/>
        <v>0</v>
      </c>
      <c r="G62" s="230"/>
      <c r="H62" s="45"/>
      <c r="I62" s="705">
        <f t="shared" si="37"/>
        <v>0</v>
      </c>
      <c r="J62" s="264">
        <v>0</v>
      </c>
      <c r="K62" s="45"/>
      <c r="L62" s="700">
        <f t="shared" si="38"/>
        <v>0</v>
      </c>
      <c r="M62" s="230"/>
      <c r="N62" s="45"/>
      <c r="O62" s="705">
        <f t="shared" si="39"/>
        <v>0</v>
      </c>
      <c r="P62" s="291"/>
    </row>
    <row r="63" spans="1:16" hidden="1" x14ac:dyDescent="0.25">
      <c r="A63" s="30">
        <v>1148</v>
      </c>
      <c r="B63" s="43" t="s">
        <v>63</v>
      </c>
      <c r="C63" s="190">
        <f t="shared" si="23"/>
        <v>0</v>
      </c>
      <c r="D63" s="264">
        <v>0</v>
      </c>
      <c r="E63" s="45"/>
      <c r="F63" s="700">
        <f t="shared" si="36"/>
        <v>0</v>
      </c>
      <c r="G63" s="230"/>
      <c r="H63" s="45"/>
      <c r="I63" s="705">
        <f t="shared" si="37"/>
        <v>0</v>
      </c>
      <c r="J63" s="264">
        <v>0</v>
      </c>
      <c r="K63" s="45"/>
      <c r="L63" s="700">
        <f t="shared" si="38"/>
        <v>0</v>
      </c>
      <c r="M63" s="230"/>
      <c r="N63" s="45"/>
      <c r="O63" s="705">
        <f t="shared" si="39"/>
        <v>0</v>
      </c>
      <c r="P63" s="291"/>
    </row>
    <row r="64" spans="1:16" ht="36" hidden="1" x14ac:dyDescent="0.25">
      <c r="A64" s="30">
        <v>1149</v>
      </c>
      <c r="B64" s="43" t="s">
        <v>64</v>
      </c>
      <c r="C64" s="190">
        <f t="shared" si="23"/>
        <v>0</v>
      </c>
      <c r="D64" s="264">
        <v>0</v>
      </c>
      <c r="E64" s="45"/>
      <c r="F64" s="700">
        <f t="shared" si="36"/>
        <v>0</v>
      </c>
      <c r="G64" s="230"/>
      <c r="H64" s="45"/>
      <c r="I64" s="705">
        <f t="shared" si="37"/>
        <v>0</v>
      </c>
      <c r="J64" s="264">
        <v>0</v>
      </c>
      <c r="K64" s="45"/>
      <c r="L64" s="700">
        <f t="shared" si="38"/>
        <v>0</v>
      </c>
      <c r="M64" s="230"/>
      <c r="N64" s="45"/>
      <c r="O64" s="705">
        <f t="shared" si="39"/>
        <v>0</v>
      </c>
      <c r="P64" s="291"/>
    </row>
    <row r="65" spans="1:16" ht="36" hidden="1" x14ac:dyDescent="0.25">
      <c r="A65" s="73">
        <v>1150</v>
      </c>
      <c r="B65" s="58" t="s">
        <v>65</v>
      </c>
      <c r="C65" s="195">
        <f t="shared" si="23"/>
        <v>0</v>
      </c>
      <c r="D65" s="261">
        <v>0</v>
      </c>
      <c r="E65" s="77"/>
      <c r="F65" s="706">
        <f t="shared" si="36"/>
        <v>0</v>
      </c>
      <c r="G65" s="232"/>
      <c r="H65" s="77"/>
      <c r="I65" s="707">
        <f t="shared" si="37"/>
        <v>0</v>
      </c>
      <c r="J65" s="261">
        <v>0</v>
      </c>
      <c r="K65" s="77"/>
      <c r="L65" s="706">
        <f t="shared" si="38"/>
        <v>0</v>
      </c>
      <c r="M65" s="232"/>
      <c r="N65" s="77"/>
      <c r="O65" s="707">
        <f t="shared" si="39"/>
        <v>0</v>
      </c>
      <c r="P65" s="292"/>
    </row>
    <row r="66" spans="1:16" ht="36" hidden="1" x14ac:dyDescent="0.25">
      <c r="A66" s="35">
        <v>1200</v>
      </c>
      <c r="B66" s="72" t="s">
        <v>66</v>
      </c>
      <c r="C66" s="188">
        <f t="shared" si="23"/>
        <v>0</v>
      </c>
      <c r="D66" s="130">
        <f>SUM(D67:D68)</f>
        <v>0</v>
      </c>
      <c r="E66" s="38">
        <f t="shared" ref="E66" si="40">SUM(E67:E68)</f>
        <v>0</v>
      </c>
      <c r="F66" s="175">
        <f>SUM(F67:F68)</f>
        <v>0</v>
      </c>
      <c r="G66" s="228">
        <f t="shared" ref="G66:N66" si="41">SUM(G67:G68)</f>
        <v>0</v>
      </c>
      <c r="H66" s="38">
        <f t="shared" si="41"/>
        <v>0</v>
      </c>
      <c r="I66" s="123">
        <f t="shared" si="41"/>
        <v>0</v>
      </c>
      <c r="J66" s="130">
        <f>SUM(J67:J68)</f>
        <v>0</v>
      </c>
      <c r="K66" s="38">
        <f t="shared" si="41"/>
        <v>0</v>
      </c>
      <c r="L66" s="175">
        <f t="shared" si="41"/>
        <v>0</v>
      </c>
      <c r="M66" s="228">
        <f t="shared" si="41"/>
        <v>0</v>
      </c>
      <c r="N66" s="38">
        <f t="shared" si="41"/>
        <v>0</v>
      </c>
      <c r="O66" s="123">
        <f>SUM(O67:O68)</f>
        <v>0</v>
      </c>
      <c r="P66" s="293"/>
    </row>
    <row r="67" spans="1:16" ht="24" hidden="1" x14ac:dyDescent="0.25">
      <c r="A67" s="650">
        <v>1210</v>
      </c>
      <c r="B67" s="40" t="s">
        <v>67</v>
      </c>
      <c r="C67" s="189">
        <f t="shared" si="23"/>
        <v>0</v>
      </c>
      <c r="D67" s="263">
        <v>0</v>
      </c>
      <c r="E67" s="42"/>
      <c r="F67" s="699">
        <f>D67+E67</f>
        <v>0</v>
      </c>
      <c r="G67" s="220"/>
      <c r="H67" s="42"/>
      <c r="I67" s="703">
        <f>G67+H67</f>
        <v>0</v>
      </c>
      <c r="J67" s="263">
        <v>0</v>
      </c>
      <c r="K67" s="42"/>
      <c r="L67" s="699">
        <f>J67+K67</f>
        <v>0</v>
      </c>
      <c r="M67" s="220"/>
      <c r="N67" s="42"/>
      <c r="O67" s="703">
        <f>M67+N67</f>
        <v>0</v>
      </c>
      <c r="P67" s="290"/>
    </row>
    <row r="68" spans="1:16" ht="24" hidden="1" x14ac:dyDescent="0.25">
      <c r="A68" s="75">
        <v>1220</v>
      </c>
      <c r="B68" s="43" t="s">
        <v>68</v>
      </c>
      <c r="C68" s="190">
        <f t="shared" si="23"/>
        <v>0</v>
      </c>
      <c r="D68" s="132">
        <f>SUM(D69:D73)</f>
        <v>0</v>
      </c>
      <c r="E68" s="76">
        <f t="shared" ref="E68" si="42">SUM(E69:E73)</f>
        <v>0</v>
      </c>
      <c r="F68" s="95">
        <f>SUM(F69:F73)</f>
        <v>0</v>
      </c>
      <c r="G68" s="231">
        <f t="shared" ref="G68:O68" si="43">SUM(G69:G73)</f>
        <v>0</v>
      </c>
      <c r="H68" s="76">
        <f t="shared" si="43"/>
        <v>0</v>
      </c>
      <c r="I68" s="91">
        <f t="shared" si="43"/>
        <v>0</v>
      </c>
      <c r="J68" s="132">
        <f>SUM(J69:J73)</f>
        <v>0</v>
      </c>
      <c r="K68" s="76">
        <f t="shared" si="43"/>
        <v>0</v>
      </c>
      <c r="L68" s="95">
        <f t="shared" si="43"/>
        <v>0</v>
      </c>
      <c r="M68" s="231">
        <f t="shared" si="43"/>
        <v>0</v>
      </c>
      <c r="N68" s="76">
        <f t="shared" si="43"/>
        <v>0</v>
      </c>
      <c r="O68" s="91">
        <f t="shared" si="43"/>
        <v>0</v>
      </c>
      <c r="P68" s="291"/>
    </row>
    <row r="69" spans="1:16" ht="60" hidden="1" x14ac:dyDescent="0.25">
      <c r="A69" s="30">
        <v>1221</v>
      </c>
      <c r="B69" s="43" t="s">
        <v>69</v>
      </c>
      <c r="C69" s="190">
        <f t="shared" si="23"/>
        <v>0</v>
      </c>
      <c r="D69" s="264">
        <v>0</v>
      </c>
      <c r="E69" s="45"/>
      <c r="F69" s="700">
        <f t="shared" ref="F69:F73" si="44">D69+E69</f>
        <v>0</v>
      </c>
      <c r="G69" s="230"/>
      <c r="H69" s="45"/>
      <c r="I69" s="705">
        <f t="shared" ref="I69:I73" si="45">G69+H69</f>
        <v>0</v>
      </c>
      <c r="J69" s="264">
        <v>0</v>
      </c>
      <c r="K69" s="45"/>
      <c r="L69" s="700">
        <f t="shared" ref="L69:L73" si="46">J69+K69</f>
        <v>0</v>
      </c>
      <c r="M69" s="230"/>
      <c r="N69" s="45"/>
      <c r="O69" s="705">
        <f t="shared" ref="O69:O73" si="47">M69+N69</f>
        <v>0</v>
      </c>
      <c r="P69" s="291"/>
    </row>
    <row r="70" spans="1:16" hidden="1" x14ac:dyDescent="0.25">
      <c r="A70" s="30">
        <v>1223</v>
      </c>
      <c r="B70" s="43" t="s">
        <v>70</v>
      </c>
      <c r="C70" s="190">
        <f t="shared" si="23"/>
        <v>0</v>
      </c>
      <c r="D70" s="264">
        <v>0</v>
      </c>
      <c r="E70" s="45"/>
      <c r="F70" s="700">
        <f t="shared" si="44"/>
        <v>0</v>
      </c>
      <c r="G70" s="230"/>
      <c r="H70" s="45"/>
      <c r="I70" s="705">
        <f t="shared" si="45"/>
        <v>0</v>
      </c>
      <c r="J70" s="264">
        <v>0</v>
      </c>
      <c r="K70" s="45"/>
      <c r="L70" s="700">
        <f t="shared" si="46"/>
        <v>0</v>
      </c>
      <c r="M70" s="230"/>
      <c r="N70" s="45"/>
      <c r="O70" s="705">
        <f t="shared" si="47"/>
        <v>0</v>
      </c>
      <c r="P70" s="291"/>
    </row>
    <row r="71" spans="1:16" hidden="1" x14ac:dyDescent="0.25">
      <c r="A71" s="30">
        <v>1225</v>
      </c>
      <c r="B71" s="43" t="s">
        <v>71</v>
      </c>
      <c r="C71" s="190">
        <f t="shared" si="23"/>
        <v>0</v>
      </c>
      <c r="D71" s="264">
        <v>0</v>
      </c>
      <c r="E71" s="45"/>
      <c r="F71" s="700">
        <f t="shared" si="44"/>
        <v>0</v>
      </c>
      <c r="G71" s="230"/>
      <c r="H71" s="45"/>
      <c r="I71" s="705">
        <f t="shared" si="45"/>
        <v>0</v>
      </c>
      <c r="J71" s="264">
        <v>0</v>
      </c>
      <c r="K71" s="45"/>
      <c r="L71" s="700">
        <f t="shared" si="46"/>
        <v>0</v>
      </c>
      <c r="M71" s="230"/>
      <c r="N71" s="45"/>
      <c r="O71" s="705">
        <f t="shared" si="47"/>
        <v>0</v>
      </c>
      <c r="P71" s="291"/>
    </row>
    <row r="72" spans="1:16" ht="36" hidden="1" x14ac:dyDescent="0.25">
      <c r="A72" s="30">
        <v>1227</v>
      </c>
      <c r="B72" s="43" t="s">
        <v>72</v>
      </c>
      <c r="C72" s="190">
        <f t="shared" si="23"/>
        <v>0</v>
      </c>
      <c r="D72" s="264">
        <v>0</v>
      </c>
      <c r="E72" s="45"/>
      <c r="F72" s="700">
        <f t="shared" si="44"/>
        <v>0</v>
      </c>
      <c r="G72" s="230"/>
      <c r="H72" s="45"/>
      <c r="I72" s="705">
        <f t="shared" si="45"/>
        <v>0</v>
      </c>
      <c r="J72" s="264">
        <v>0</v>
      </c>
      <c r="K72" s="45"/>
      <c r="L72" s="700">
        <f t="shared" si="46"/>
        <v>0</v>
      </c>
      <c r="M72" s="230"/>
      <c r="N72" s="45"/>
      <c r="O72" s="705">
        <f t="shared" si="47"/>
        <v>0</v>
      </c>
      <c r="P72" s="291"/>
    </row>
    <row r="73" spans="1:16" ht="60" hidden="1" x14ac:dyDescent="0.25">
      <c r="A73" s="30">
        <v>1228</v>
      </c>
      <c r="B73" s="43" t="s">
        <v>73</v>
      </c>
      <c r="C73" s="190">
        <f t="shared" si="23"/>
        <v>0</v>
      </c>
      <c r="D73" s="264">
        <v>0</v>
      </c>
      <c r="E73" s="45"/>
      <c r="F73" s="700">
        <f t="shared" si="44"/>
        <v>0</v>
      </c>
      <c r="G73" s="230"/>
      <c r="H73" s="45"/>
      <c r="I73" s="705">
        <f t="shared" si="45"/>
        <v>0</v>
      </c>
      <c r="J73" s="264">
        <v>0</v>
      </c>
      <c r="K73" s="45"/>
      <c r="L73" s="700">
        <f t="shared" si="46"/>
        <v>0</v>
      </c>
      <c r="M73" s="230"/>
      <c r="N73" s="45"/>
      <c r="O73" s="705">
        <f t="shared" si="47"/>
        <v>0</v>
      </c>
      <c r="P73" s="291"/>
    </row>
    <row r="74" spans="1:16" x14ac:dyDescent="0.25">
      <c r="A74" s="70">
        <v>2000</v>
      </c>
      <c r="B74" s="70" t="s">
        <v>74</v>
      </c>
      <c r="C74" s="897">
        <f t="shared" si="23"/>
        <v>962462</v>
      </c>
      <c r="D74" s="227">
        <f>SUM(D75,D82,D129,D163,D164,D171)</f>
        <v>964562</v>
      </c>
      <c r="E74" s="125">
        <f t="shared" ref="E74" si="48">SUM(E75,E82,E129,E163,E164,E171)</f>
        <v>-2100</v>
      </c>
      <c r="F74" s="897">
        <f>SUM(F75,F82,F129,F163,F164,F171)</f>
        <v>962462</v>
      </c>
      <c r="G74" s="227">
        <f t="shared" ref="G74:O74" si="49">SUM(G75,G82,G129,G163,G164,G171)</f>
        <v>0</v>
      </c>
      <c r="H74" s="125">
        <f t="shared" si="49"/>
        <v>0</v>
      </c>
      <c r="I74" s="897">
        <f t="shared" si="49"/>
        <v>0</v>
      </c>
      <c r="J74" s="227">
        <f>SUM(J75,J82,J129,J163,J164,J171)</f>
        <v>0</v>
      </c>
      <c r="K74" s="71">
        <f t="shared" si="49"/>
        <v>0</v>
      </c>
      <c r="L74" s="172">
        <f t="shared" si="49"/>
        <v>0</v>
      </c>
      <c r="M74" s="227">
        <f t="shared" si="49"/>
        <v>0</v>
      </c>
      <c r="N74" s="71">
        <f t="shared" si="49"/>
        <v>0</v>
      </c>
      <c r="O74" s="172">
        <f t="shared" si="49"/>
        <v>0</v>
      </c>
      <c r="P74" s="926"/>
    </row>
    <row r="75" spans="1:16" ht="24" hidden="1" x14ac:dyDescent="0.25">
      <c r="A75" s="35">
        <v>2100</v>
      </c>
      <c r="B75" s="72" t="s">
        <v>75</v>
      </c>
      <c r="C75" s="188">
        <f t="shared" si="23"/>
        <v>0</v>
      </c>
      <c r="D75" s="130">
        <f>SUM(D76,D79)</f>
        <v>0</v>
      </c>
      <c r="E75" s="38">
        <f t="shared" ref="E75" si="50">SUM(E76,E79)</f>
        <v>0</v>
      </c>
      <c r="F75" s="175">
        <f>SUM(F76,F79)</f>
        <v>0</v>
      </c>
      <c r="G75" s="228">
        <f t="shared" ref="G75:O75" si="51">SUM(G76,G79)</f>
        <v>0</v>
      </c>
      <c r="H75" s="38">
        <f t="shared" si="51"/>
        <v>0</v>
      </c>
      <c r="I75" s="123">
        <f t="shared" si="51"/>
        <v>0</v>
      </c>
      <c r="J75" s="130">
        <f>SUM(J76,J79)</f>
        <v>0</v>
      </c>
      <c r="K75" s="38">
        <f t="shared" si="51"/>
        <v>0</v>
      </c>
      <c r="L75" s="175">
        <f t="shared" si="51"/>
        <v>0</v>
      </c>
      <c r="M75" s="228">
        <f t="shared" si="51"/>
        <v>0</v>
      </c>
      <c r="N75" s="38">
        <f t="shared" si="51"/>
        <v>0</v>
      </c>
      <c r="O75" s="123">
        <f t="shared" si="51"/>
        <v>0</v>
      </c>
      <c r="P75" s="293"/>
    </row>
    <row r="76" spans="1:16" ht="24" hidden="1" x14ac:dyDescent="0.25">
      <c r="A76" s="650">
        <v>2110</v>
      </c>
      <c r="B76" s="40" t="s">
        <v>76</v>
      </c>
      <c r="C76" s="189">
        <f t="shared" si="23"/>
        <v>0</v>
      </c>
      <c r="D76" s="131">
        <f>SUM(D77:D78)</f>
        <v>0</v>
      </c>
      <c r="E76" s="79">
        <f t="shared" ref="E76" si="52">SUM(E77:E78)</f>
        <v>0</v>
      </c>
      <c r="F76" s="176">
        <f>SUM(F77:F78)</f>
        <v>0</v>
      </c>
      <c r="G76" s="233">
        <f t="shared" ref="G76:O76" si="53">SUM(G77:G78)</f>
        <v>0</v>
      </c>
      <c r="H76" s="79">
        <f t="shared" si="53"/>
        <v>0</v>
      </c>
      <c r="I76" s="90">
        <f t="shared" si="53"/>
        <v>0</v>
      </c>
      <c r="J76" s="131">
        <f>SUM(J77:J78)</f>
        <v>0</v>
      </c>
      <c r="K76" s="79">
        <f t="shared" si="53"/>
        <v>0</v>
      </c>
      <c r="L76" s="176">
        <f t="shared" si="53"/>
        <v>0</v>
      </c>
      <c r="M76" s="233">
        <f t="shared" si="53"/>
        <v>0</v>
      </c>
      <c r="N76" s="79">
        <f t="shared" si="53"/>
        <v>0</v>
      </c>
      <c r="O76" s="90">
        <f t="shared" si="53"/>
        <v>0</v>
      </c>
      <c r="P76" s="290"/>
    </row>
    <row r="77" spans="1:16" hidden="1" x14ac:dyDescent="0.25">
      <c r="A77" s="30">
        <v>2111</v>
      </c>
      <c r="B77" s="43" t="s">
        <v>77</v>
      </c>
      <c r="C77" s="190">
        <f t="shared" si="23"/>
        <v>0</v>
      </c>
      <c r="D77" s="264">
        <v>0</v>
      </c>
      <c r="E77" s="45"/>
      <c r="F77" s="700">
        <f t="shared" ref="F77:F78" si="54">D77+E77</f>
        <v>0</v>
      </c>
      <c r="G77" s="230"/>
      <c r="H77" s="45"/>
      <c r="I77" s="705">
        <f t="shared" ref="I77:I78" si="55">G77+H77</f>
        <v>0</v>
      </c>
      <c r="J77" s="264">
        <v>0</v>
      </c>
      <c r="K77" s="45"/>
      <c r="L77" s="700">
        <f t="shared" ref="L77:L78" si="56">J77+K77</f>
        <v>0</v>
      </c>
      <c r="M77" s="230"/>
      <c r="N77" s="45"/>
      <c r="O77" s="705">
        <f t="shared" ref="O77:O78" si="57">M77+N77</f>
        <v>0</v>
      </c>
      <c r="P77" s="291"/>
    </row>
    <row r="78" spans="1:16" ht="24" hidden="1" x14ac:dyDescent="0.25">
      <c r="A78" s="30">
        <v>2112</v>
      </c>
      <c r="B78" s="43" t="s">
        <v>78</v>
      </c>
      <c r="C78" s="190">
        <f t="shared" si="23"/>
        <v>0</v>
      </c>
      <c r="D78" s="264">
        <v>0</v>
      </c>
      <c r="E78" s="45"/>
      <c r="F78" s="700">
        <f t="shared" si="54"/>
        <v>0</v>
      </c>
      <c r="G78" s="230"/>
      <c r="H78" s="45"/>
      <c r="I78" s="705">
        <f t="shared" si="55"/>
        <v>0</v>
      </c>
      <c r="J78" s="264">
        <v>0</v>
      </c>
      <c r="K78" s="45"/>
      <c r="L78" s="700">
        <f t="shared" si="56"/>
        <v>0</v>
      </c>
      <c r="M78" s="230"/>
      <c r="N78" s="45"/>
      <c r="O78" s="705">
        <f t="shared" si="57"/>
        <v>0</v>
      </c>
      <c r="P78" s="291"/>
    </row>
    <row r="79" spans="1:16" ht="24" hidden="1" x14ac:dyDescent="0.25">
      <c r="A79" s="75">
        <v>2120</v>
      </c>
      <c r="B79" s="43" t="s">
        <v>79</v>
      </c>
      <c r="C79" s="190">
        <f t="shared" si="23"/>
        <v>0</v>
      </c>
      <c r="D79" s="132">
        <f>SUM(D80:D81)</f>
        <v>0</v>
      </c>
      <c r="E79" s="76">
        <f t="shared" ref="E79" si="58">SUM(E80:E81)</f>
        <v>0</v>
      </c>
      <c r="F79" s="95">
        <f>SUM(F80:F81)</f>
        <v>0</v>
      </c>
      <c r="G79" s="231">
        <f t="shared" ref="G79:O79" si="59">SUM(G80:G81)</f>
        <v>0</v>
      </c>
      <c r="H79" s="76">
        <f t="shared" si="59"/>
        <v>0</v>
      </c>
      <c r="I79" s="91">
        <f t="shared" si="59"/>
        <v>0</v>
      </c>
      <c r="J79" s="132">
        <f>SUM(J80:J81)</f>
        <v>0</v>
      </c>
      <c r="K79" s="76">
        <f t="shared" si="59"/>
        <v>0</v>
      </c>
      <c r="L79" s="95">
        <f t="shared" si="59"/>
        <v>0</v>
      </c>
      <c r="M79" s="231">
        <f t="shared" si="59"/>
        <v>0</v>
      </c>
      <c r="N79" s="76">
        <f t="shared" si="59"/>
        <v>0</v>
      </c>
      <c r="O79" s="91">
        <f t="shared" si="59"/>
        <v>0</v>
      </c>
      <c r="P79" s="291"/>
    </row>
    <row r="80" spans="1:16" hidden="1" x14ac:dyDescent="0.25">
      <c r="A80" s="30">
        <v>2121</v>
      </c>
      <c r="B80" s="43" t="s">
        <v>77</v>
      </c>
      <c r="C80" s="190">
        <f t="shared" si="23"/>
        <v>0</v>
      </c>
      <c r="D80" s="264">
        <v>0</v>
      </c>
      <c r="E80" s="45"/>
      <c r="F80" s="700">
        <f t="shared" ref="F80:F81" si="60">D80+E80</f>
        <v>0</v>
      </c>
      <c r="G80" s="230"/>
      <c r="H80" s="45"/>
      <c r="I80" s="705">
        <f t="shared" ref="I80:I81" si="61">G80+H80</f>
        <v>0</v>
      </c>
      <c r="J80" s="264">
        <v>0</v>
      </c>
      <c r="K80" s="45"/>
      <c r="L80" s="700">
        <f t="shared" ref="L80:L81" si="62">J80+K80</f>
        <v>0</v>
      </c>
      <c r="M80" s="230"/>
      <c r="N80" s="45"/>
      <c r="O80" s="705">
        <f t="shared" ref="O80:O81" si="63">M80+N80</f>
        <v>0</v>
      </c>
      <c r="P80" s="291"/>
    </row>
    <row r="81" spans="1:16" ht="24" hidden="1" x14ac:dyDescent="0.25">
      <c r="A81" s="30">
        <v>2122</v>
      </c>
      <c r="B81" s="43" t="s">
        <v>78</v>
      </c>
      <c r="C81" s="190">
        <f t="shared" si="23"/>
        <v>0</v>
      </c>
      <c r="D81" s="264">
        <v>0</v>
      </c>
      <c r="E81" s="45"/>
      <c r="F81" s="700">
        <f t="shared" si="60"/>
        <v>0</v>
      </c>
      <c r="G81" s="230"/>
      <c r="H81" s="45"/>
      <c r="I81" s="705">
        <f t="shared" si="61"/>
        <v>0</v>
      </c>
      <c r="J81" s="264">
        <v>0</v>
      </c>
      <c r="K81" s="45"/>
      <c r="L81" s="700">
        <f t="shared" si="62"/>
        <v>0</v>
      </c>
      <c r="M81" s="230"/>
      <c r="N81" s="45"/>
      <c r="O81" s="705">
        <f t="shared" si="63"/>
        <v>0</v>
      </c>
      <c r="P81" s="291"/>
    </row>
    <row r="82" spans="1:16" x14ac:dyDescent="0.25">
      <c r="A82" s="35">
        <v>2200</v>
      </c>
      <c r="B82" s="72" t="s">
        <v>80</v>
      </c>
      <c r="C82" s="898">
        <f t="shared" si="23"/>
        <v>961542</v>
      </c>
      <c r="D82" s="228">
        <f>SUM(D83,D88,D94,D102,D111,D115,D121,D127)</f>
        <v>963642</v>
      </c>
      <c r="E82" s="123">
        <f t="shared" ref="E82" si="64">SUM(E83,E88,E94,E102,E111,E115,E121,E127)</f>
        <v>-2100</v>
      </c>
      <c r="F82" s="898">
        <f>SUM(F83,F88,F94,F102,F111,F115,F121,F127)</f>
        <v>961542</v>
      </c>
      <c r="G82" s="228">
        <f t="shared" ref="G82:O82" si="65">SUM(G83,G88,G94,G102,G111,G115,G121,G127)</f>
        <v>0</v>
      </c>
      <c r="H82" s="123">
        <f t="shared" si="65"/>
        <v>0</v>
      </c>
      <c r="I82" s="898">
        <f t="shared" si="65"/>
        <v>0</v>
      </c>
      <c r="J82" s="228">
        <f>SUM(J83,J88,J94,J102,J111,J115,J121,J127)</f>
        <v>0</v>
      </c>
      <c r="K82" s="38">
        <f t="shared" si="65"/>
        <v>0</v>
      </c>
      <c r="L82" s="175">
        <f t="shared" si="65"/>
        <v>0</v>
      </c>
      <c r="M82" s="228">
        <f t="shared" si="65"/>
        <v>0</v>
      </c>
      <c r="N82" s="38">
        <f t="shared" si="65"/>
        <v>0</v>
      </c>
      <c r="O82" s="175">
        <f t="shared" si="65"/>
        <v>0</v>
      </c>
      <c r="P82" s="927"/>
    </row>
    <row r="83" spans="1:16" ht="24" hidden="1" x14ac:dyDescent="0.25">
      <c r="A83" s="73">
        <v>2210</v>
      </c>
      <c r="B83" s="58" t="s">
        <v>81</v>
      </c>
      <c r="C83" s="195">
        <f t="shared" si="23"/>
        <v>0</v>
      </c>
      <c r="D83" s="86">
        <f>SUM(D84:D87)</f>
        <v>0</v>
      </c>
      <c r="E83" s="74">
        <f t="shared" ref="E83" si="66">SUM(E84:E87)</f>
        <v>0</v>
      </c>
      <c r="F83" s="174">
        <f>SUM(F84:F87)</f>
        <v>0</v>
      </c>
      <c r="G83" s="229">
        <f t="shared" ref="G83:O83" si="67">SUM(G84:G87)</f>
        <v>0</v>
      </c>
      <c r="H83" s="74">
        <f t="shared" si="67"/>
        <v>0</v>
      </c>
      <c r="I83" s="154">
        <f t="shared" si="67"/>
        <v>0</v>
      </c>
      <c r="J83" s="86">
        <f>SUM(J84:J87)</f>
        <v>0</v>
      </c>
      <c r="K83" s="74">
        <f t="shared" si="67"/>
        <v>0</v>
      </c>
      <c r="L83" s="174">
        <f t="shared" si="67"/>
        <v>0</v>
      </c>
      <c r="M83" s="229">
        <f t="shared" si="67"/>
        <v>0</v>
      </c>
      <c r="N83" s="74">
        <f t="shared" si="67"/>
        <v>0</v>
      </c>
      <c r="O83" s="154">
        <f t="shared" si="67"/>
        <v>0</v>
      </c>
      <c r="P83" s="292"/>
    </row>
    <row r="84" spans="1:16" ht="24" hidden="1" x14ac:dyDescent="0.25">
      <c r="A84" s="27">
        <v>2211</v>
      </c>
      <c r="B84" s="40" t="s">
        <v>82</v>
      </c>
      <c r="C84" s="189">
        <f t="shared" si="23"/>
        <v>0</v>
      </c>
      <c r="D84" s="263">
        <v>0</v>
      </c>
      <c r="E84" s="42"/>
      <c r="F84" s="699">
        <f t="shared" ref="F84:F87" si="68">D84+E84</f>
        <v>0</v>
      </c>
      <c r="G84" s="220"/>
      <c r="H84" s="42"/>
      <c r="I84" s="703">
        <f t="shared" ref="I84:I87" si="69">G84+H84</f>
        <v>0</v>
      </c>
      <c r="J84" s="263">
        <v>0</v>
      </c>
      <c r="K84" s="42"/>
      <c r="L84" s="699">
        <f t="shared" ref="L84:L87" si="70">J84+K84</f>
        <v>0</v>
      </c>
      <c r="M84" s="220"/>
      <c r="N84" s="42"/>
      <c r="O84" s="703">
        <f t="shared" ref="O84:O87" si="71">M84+N84</f>
        <v>0</v>
      </c>
      <c r="P84" s="290"/>
    </row>
    <row r="85" spans="1:16" ht="36" hidden="1" x14ac:dyDescent="0.25">
      <c r="A85" s="30">
        <v>2212</v>
      </c>
      <c r="B85" s="43" t="s">
        <v>83</v>
      </c>
      <c r="C85" s="190">
        <f t="shared" si="23"/>
        <v>0</v>
      </c>
      <c r="D85" s="264">
        <v>0</v>
      </c>
      <c r="E85" s="45"/>
      <c r="F85" s="700">
        <f t="shared" si="68"/>
        <v>0</v>
      </c>
      <c r="G85" s="230"/>
      <c r="H85" s="45"/>
      <c r="I85" s="705">
        <f t="shared" si="69"/>
        <v>0</v>
      </c>
      <c r="J85" s="264">
        <v>0</v>
      </c>
      <c r="K85" s="45"/>
      <c r="L85" s="700">
        <f t="shared" si="70"/>
        <v>0</v>
      </c>
      <c r="M85" s="230"/>
      <c r="N85" s="45"/>
      <c r="O85" s="705">
        <f t="shared" si="71"/>
        <v>0</v>
      </c>
      <c r="P85" s="291"/>
    </row>
    <row r="86" spans="1:16" ht="24" hidden="1" x14ac:dyDescent="0.25">
      <c r="A86" s="30">
        <v>2214</v>
      </c>
      <c r="B86" s="43" t="s">
        <v>84</v>
      </c>
      <c r="C86" s="190">
        <f t="shared" si="23"/>
        <v>0</v>
      </c>
      <c r="D86" s="264">
        <v>0</v>
      </c>
      <c r="E86" s="45"/>
      <c r="F86" s="700">
        <f t="shared" si="68"/>
        <v>0</v>
      </c>
      <c r="G86" s="230"/>
      <c r="H86" s="45"/>
      <c r="I86" s="705">
        <f t="shared" si="69"/>
        <v>0</v>
      </c>
      <c r="J86" s="264">
        <v>0</v>
      </c>
      <c r="K86" s="45"/>
      <c r="L86" s="700">
        <f t="shared" si="70"/>
        <v>0</v>
      </c>
      <c r="M86" s="230"/>
      <c r="N86" s="45"/>
      <c r="O86" s="705">
        <f t="shared" si="71"/>
        <v>0</v>
      </c>
      <c r="P86" s="291"/>
    </row>
    <row r="87" spans="1:16" hidden="1" x14ac:dyDescent="0.25">
      <c r="A87" s="30">
        <v>2219</v>
      </c>
      <c r="B87" s="43" t="s">
        <v>85</v>
      </c>
      <c r="C87" s="190">
        <f t="shared" si="23"/>
        <v>0</v>
      </c>
      <c r="D87" s="264">
        <v>0</v>
      </c>
      <c r="E87" s="45"/>
      <c r="F87" s="700">
        <f t="shared" si="68"/>
        <v>0</v>
      </c>
      <c r="G87" s="230"/>
      <c r="H87" s="45"/>
      <c r="I87" s="705">
        <f t="shared" si="69"/>
        <v>0</v>
      </c>
      <c r="J87" s="264">
        <v>0</v>
      </c>
      <c r="K87" s="45"/>
      <c r="L87" s="700">
        <f t="shared" si="70"/>
        <v>0</v>
      </c>
      <c r="M87" s="230"/>
      <c r="N87" s="45"/>
      <c r="O87" s="705">
        <f t="shared" si="71"/>
        <v>0</v>
      </c>
      <c r="P87" s="291"/>
    </row>
    <row r="88" spans="1:16" ht="24" hidden="1" x14ac:dyDescent="0.25">
      <c r="A88" s="75">
        <v>2220</v>
      </c>
      <c r="B88" s="43" t="s">
        <v>86</v>
      </c>
      <c r="C88" s="190">
        <f t="shared" si="23"/>
        <v>0</v>
      </c>
      <c r="D88" s="132">
        <f>SUM(D89:D93)</f>
        <v>0</v>
      </c>
      <c r="E88" s="76">
        <f t="shared" ref="E88" si="72">SUM(E89:E93)</f>
        <v>0</v>
      </c>
      <c r="F88" s="95">
        <f>SUM(F89:F93)</f>
        <v>0</v>
      </c>
      <c r="G88" s="231">
        <f t="shared" ref="G88:O88" si="73">SUM(G89:G93)</f>
        <v>0</v>
      </c>
      <c r="H88" s="76">
        <f t="shared" si="73"/>
        <v>0</v>
      </c>
      <c r="I88" s="91">
        <f t="shared" si="73"/>
        <v>0</v>
      </c>
      <c r="J88" s="132">
        <f>SUM(J89:J93)</f>
        <v>0</v>
      </c>
      <c r="K88" s="76">
        <f t="shared" si="73"/>
        <v>0</v>
      </c>
      <c r="L88" s="95">
        <f t="shared" si="73"/>
        <v>0</v>
      </c>
      <c r="M88" s="231">
        <f t="shared" si="73"/>
        <v>0</v>
      </c>
      <c r="N88" s="76">
        <f t="shared" si="73"/>
        <v>0</v>
      </c>
      <c r="O88" s="91">
        <f t="shared" si="73"/>
        <v>0</v>
      </c>
      <c r="P88" s="291"/>
    </row>
    <row r="89" spans="1:16" ht="24" hidden="1" x14ac:dyDescent="0.25">
      <c r="A89" s="30">
        <v>2221</v>
      </c>
      <c r="B89" s="43" t="s">
        <v>305</v>
      </c>
      <c r="C89" s="190">
        <f t="shared" si="23"/>
        <v>0</v>
      </c>
      <c r="D89" s="264">
        <v>0</v>
      </c>
      <c r="E89" s="45"/>
      <c r="F89" s="700">
        <f t="shared" ref="F89:F93" si="74">D89+E89</f>
        <v>0</v>
      </c>
      <c r="G89" s="230"/>
      <c r="H89" s="45"/>
      <c r="I89" s="705">
        <f t="shared" ref="I89:I93" si="75">G89+H89</f>
        <v>0</v>
      </c>
      <c r="J89" s="264">
        <v>0</v>
      </c>
      <c r="K89" s="45"/>
      <c r="L89" s="700">
        <f t="shared" ref="L89:L93" si="76">J89+K89</f>
        <v>0</v>
      </c>
      <c r="M89" s="230"/>
      <c r="N89" s="45"/>
      <c r="O89" s="705">
        <f t="shared" ref="O89:O93" si="77">M89+N89</f>
        <v>0</v>
      </c>
      <c r="P89" s="291"/>
    </row>
    <row r="90" spans="1:16" hidden="1" x14ac:dyDescent="0.25">
      <c r="A90" s="30">
        <v>2222</v>
      </c>
      <c r="B90" s="43" t="s">
        <v>87</v>
      </c>
      <c r="C90" s="190">
        <f t="shared" si="23"/>
        <v>0</v>
      </c>
      <c r="D90" s="264">
        <v>0</v>
      </c>
      <c r="E90" s="45"/>
      <c r="F90" s="700">
        <f t="shared" si="74"/>
        <v>0</v>
      </c>
      <c r="G90" s="230"/>
      <c r="H90" s="45"/>
      <c r="I90" s="705">
        <f t="shared" si="75"/>
        <v>0</v>
      </c>
      <c r="J90" s="264">
        <v>0</v>
      </c>
      <c r="K90" s="45"/>
      <c r="L90" s="700">
        <f t="shared" si="76"/>
        <v>0</v>
      </c>
      <c r="M90" s="230"/>
      <c r="N90" s="45"/>
      <c r="O90" s="705">
        <f t="shared" si="77"/>
        <v>0</v>
      </c>
      <c r="P90" s="291"/>
    </row>
    <row r="91" spans="1:16" hidden="1" x14ac:dyDescent="0.25">
      <c r="A91" s="30">
        <v>2223</v>
      </c>
      <c r="B91" s="43" t="s">
        <v>88</v>
      </c>
      <c r="C91" s="190">
        <f t="shared" si="23"/>
        <v>0</v>
      </c>
      <c r="D91" s="264">
        <v>0</v>
      </c>
      <c r="E91" s="45"/>
      <c r="F91" s="700">
        <f t="shared" si="74"/>
        <v>0</v>
      </c>
      <c r="G91" s="230"/>
      <c r="H91" s="45"/>
      <c r="I91" s="705">
        <f t="shared" si="75"/>
        <v>0</v>
      </c>
      <c r="J91" s="264">
        <v>0</v>
      </c>
      <c r="K91" s="45"/>
      <c r="L91" s="700">
        <f t="shared" si="76"/>
        <v>0</v>
      </c>
      <c r="M91" s="230"/>
      <c r="N91" s="45"/>
      <c r="O91" s="705">
        <f t="shared" si="77"/>
        <v>0</v>
      </c>
      <c r="P91" s="291"/>
    </row>
    <row r="92" spans="1:16" ht="48" hidden="1" x14ac:dyDescent="0.25">
      <c r="A92" s="30">
        <v>2224</v>
      </c>
      <c r="B92" s="43" t="s">
        <v>89</v>
      </c>
      <c r="C92" s="190">
        <f t="shared" si="23"/>
        <v>0</v>
      </c>
      <c r="D92" s="264">
        <v>0</v>
      </c>
      <c r="E92" s="45"/>
      <c r="F92" s="700">
        <f t="shared" si="74"/>
        <v>0</v>
      </c>
      <c r="G92" s="230"/>
      <c r="H92" s="45"/>
      <c r="I92" s="705">
        <f t="shared" si="75"/>
        <v>0</v>
      </c>
      <c r="J92" s="264">
        <v>0</v>
      </c>
      <c r="K92" s="45"/>
      <c r="L92" s="700">
        <f t="shared" si="76"/>
        <v>0</v>
      </c>
      <c r="M92" s="230"/>
      <c r="N92" s="45"/>
      <c r="O92" s="705">
        <f t="shared" si="77"/>
        <v>0</v>
      </c>
      <c r="P92" s="291"/>
    </row>
    <row r="93" spans="1:16" ht="24" hidden="1" x14ac:dyDescent="0.25">
      <c r="A93" s="30">
        <v>2229</v>
      </c>
      <c r="B93" s="43" t="s">
        <v>90</v>
      </c>
      <c r="C93" s="190">
        <f t="shared" si="23"/>
        <v>0</v>
      </c>
      <c r="D93" s="264">
        <v>0</v>
      </c>
      <c r="E93" s="45"/>
      <c r="F93" s="700">
        <f t="shared" si="74"/>
        <v>0</v>
      </c>
      <c r="G93" s="230"/>
      <c r="H93" s="45"/>
      <c r="I93" s="705">
        <f t="shared" si="75"/>
        <v>0</v>
      </c>
      <c r="J93" s="264">
        <v>0</v>
      </c>
      <c r="K93" s="45"/>
      <c r="L93" s="700">
        <f t="shared" si="76"/>
        <v>0</v>
      </c>
      <c r="M93" s="230"/>
      <c r="N93" s="45"/>
      <c r="O93" s="705">
        <f t="shared" si="77"/>
        <v>0</v>
      </c>
      <c r="P93" s="291"/>
    </row>
    <row r="94" spans="1:16" ht="36" hidden="1" x14ac:dyDescent="0.25">
      <c r="A94" s="75">
        <v>2230</v>
      </c>
      <c r="B94" s="43" t="s">
        <v>91</v>
      </c>
      <c r="C94" s="190">
        <f t="shared" si="23"/>
        <v>0</v>
      </c>
      <c r="D94" s="132">
        <f>SUM(D95:D101)</f>
        <v>0</v>
      </c>
      <c r="E94" s="76">
        <f t="shared" ref="E94" si="78">SUM(E95:E101)</f>
        <v>0</v>
      </c>
      <c r="F94" s="95">
        <f>SUM(F95:F101)</f>
        <v>0</v>
      </c>
      <c r="G94" s="231">
        <f t="shared" ref="G94:N94" si="79">SUM(G95:G101)</f>
        <v>0</v>
      </c>
      <c r="H94" s="76">
        <f t="shared" si="79"/>
        <v>0</v>
      </c>
      <c r="I94" s="91">
        <f t="shared" si="79"/>
        <v>0</v>
      </c>
      <c r="J94" s="132">
        <f>SUM(J95:J101)</f>
        <v>0</v>
      </c>
      <c r="K94" s="76">
        <f t="shared" si="79"/>
        <v>0</v>
      </c>
      <c r="L94" s="95">
        <f t="shared" si="79"/>
        <v>0</v>
      </c>
      <c r="M94" s="231">
        <f t="shared" si="79"/>
        <v>0</v>
      </c>
      <c r="N94" s="76">
        <f t="shared" si="79"/>
        <v>0</v>
      </c>
      <c r="O94" s="91">
        <f>SUM(O95:O101)</f>
        <v>0</v>
      </c>
      <c r="P94" s="291"/>
    </row>
    <row r="95" spans="1:16" ht="24" hidden="1" x14ac:dyDescent="0.25">
      <c r="A95" s="30">
        <v>2231</v>
      </c>
      <c r="B95" s="43" t="s">
        <v>92</v>
      </c>
      <c r="C95" s="190">
        <f t="shared" si="23"/>
        <v>0</v>
      </c>
      <c r="D95" s="264">
        <v>0</v>
      </c>
      <c r="E95" s="45"/>
      <c r="F95" s="700">
        <f t="shared" ref="F95:F101" si="80">D95+E95</f>
        <v>0</v>
      </c>
      <c r="G95" s="230"/>
      <c r="H95" s="45"/>
      <c r="I95" s="705">
        <f t="shared" ref="I95:I101" si="81">G95+H95</f>
        <v>0</v>
      </c>
      <c r="J95" s="264">
        <v>0</v>
      </c>
      <c r="K95" s="45"/>
      <c r="L95" s="700">
        <f t="shared" ref="L95:L101" si="82">J95+K95</f>
        <v>0</v>
      </c>
      <c r="M95" s="230"/>
      <c r="N95" s="45"/>
      <c r="O95" s="705">
        <f t="shared" ref="O95:O101" si="83">M95+N95</f>
        <v>0</v>
      </c>
      <c r="P95" s="291"/>
    </row>
    <row r="96" spans="1:16" ht="36" hidden="1" x14ac:dyDescent="0.25">
      <c r="A96" s="30">
        <v>2232</v>
      </c>
      <c r="B96" s="43" t="s">
        <v>93</v>
      </c>
      <c r="C96" s="190">
        <f t="shared" si="23"/>
        <v>0</v>
      </c>
      <c r="D96" s="264">
        <v>0</v>
      </c>
      <c r="E96" s="45"/>
      <c r="F96" s="700">
        <f t="shared" si="80"/>
        <v>0</v>
      </c>
      <c r="G96" s="230"/>
      <c r="H96" s="45"/>
      <c r="I96" s="705">
        <f t="shared" si="81"/>
        <v>0</v>
      </c>
      <c r="J96" s="264">
        <v>0</v>
      </c>
      <c r="K96" s="45"/>
      <c r="L96" s="700">
        <f t="shared" si="82"/>
        <v>0</v>
      </c>
      <c r="M96" s="230"/>
      <c r="N96" s="45"/>
      <c r="O96" s="705">
        <f t="shared" si="83"/>
        <v>0</v>
      </c>
      <c r="P96" s="291"/>
    </row>
    <row r="97" spans="1:16" ht="24" hidden="1" x14ac:dyDescent="0.25">
      <c r="A97" s="27">
        <v>2233</v>
      </c>
      <c r="B97" s="40" t="s">
        <v>94</v>
      </c>
      <c r="C97" s="189">
        <f t="shared" si="23"/>
        <v>0</v>
      </c>
      <c r="D97" s="263">
        <v>0</v>
      </c>
      <c r="E97" s="42"/>
      <c r="F97" s="699">
        <f t="shared" si="80"/>
        <v>0</v>
      </c>
      <c r="G97" s="220"/>
      <c r="H97" s="42"/>
      <c r="I97" s="703">
        <f t="shared" si="81"/>
        <v>0</v>
      </c>
      <c r="J97" s="263">
        <v>0</v>
      </c>
      <c r="K97" s="42"/>
      <c r="L97" s="699">
        <f t="shared" si="82"/>
        <v>0</v>
      </c>
      <c r="M97" s="220"/>
      <c r="N97" s="42"/>
      <c r="O97" s="703">
        <f t="shared" si="83"/>
        <v>0</v>
      </c>
      <c r="P97" s="290"/>
    </row>
    <row r="98" spans="1:16" ht="36" hidden="1" x14ac:dyDescent="0.25">
      <c r="A98" s="30">
        <v>2234</v>
      </c>
      <c r="B98" s="43" t="s">
        <v>95</v>
      </c>
      <c r="C98" s="190">
        <f t="shared" si="23"/>
        <v>0</v>
      </c>
      <c r="D98" s="264">
        <v>0</v>
      </c>
      <c r="E98" s="45"/>
      <c r="F98" s="700">
        <f t="shared" si="80"/>
        <v>0</v>
      </c>
      <c r="G98" s="230"/>
      <c r="H98" s="45"/>
      <c r="I98" s="705">
        <f t="shared" si="81"/>
        <v>0</v>
      </c>
      <c r="J98" s="264">
        <v>0</v>
      </c>
      <c r="K98" s="45"/>
      <c r="L98" s="700">
        <f t="shared" si="82"/>
        <v>0</v>
      </c>
      <c r="M98" s="230"/>
      <c r="N98" s="45"/>
      <c r="O98" s="705">
        <f t="shared" si="83"/>
        <v>0</v>
      </c>
      <c r="P98" s="291"/>
    </row>
    <row r="99" spans="1:16" ht="24" hidden="1" x14ac:dyDescent="0.25">
      <c r="A99" s="30">
        <v>2235</v>
      </c>
      <c r="B99" s="43" t="s">
        <v>96</v>
      </c>
      <c r="C99" s="190">
        <f t="shared" si="23"/>
        <v>0</v>
      </c>
      <c r="D99" s="264">
        <v>0</v>
      </c>
      <c r="E99" s="45"/>
      <c r="F99" s="700">
        <f t="shared" si="80"/>
        <v>0</v>
      </c>
      <c r="G99" s="230"/>
      <c r="H99" s="45"/>
      <c r="I99" s="705">
        <f t="shared" si="81"/>
        <v>0</v>
      </c>
      <c r="J99" s="264">
        <v>0</v>
      </c>
      <c r="K99" s="45"/>
      <c r="L99" s="700">
        <f t="shared" si="82"/>
        <v>0</v>
      </c>
      <c r="M99" s="230"/>
      <c r="N99" s="45"/>
      <c r="O99" s="705">
        <f t="shared" si="83"/>
        <v>0</v>
      </c>
      <c r="P99" s="291"/>
    </row>
    <row r="100" spans="1:16" hidden="1" x14ac:dyDescent="0.25">
      <c r="A100" s="30">
        <v>2236</v>
      </c>
      <c r="B100" s="43" t="s">
        <v>97</v>
      </c>
      <c r="C100" s="190">
        <f t="shared" si="23"/>
        <v>0</v>
      </c>
      <c r="D100" s="264">
        <v>0</v>
      </c>
      <c r="E100" s="45"/>
      <c r="F100" s="700">
        <f t="shared" si="80"/>
        <v>0</v>
      </c>
      <c r="G100" s="230"/>
      <c r="H100" s="45"/>
      <c r="I100" s="705">
        <f t="shared" si="81"/>
        <v>0</v>
      </c>
      <c r="J100" s="264">
        <v>0</v>
      </c>
      <c r="K100" s="45"/>
      <c r="L100" s="700">
        <f t="shared" si="82"/>
        <v>0</v>
      </c>
      <c r="M100" s="230"/>
      <c r="N100" s="45"/>
      <c r="O100" s="705">
        <f t="shared" si="83"/>
        <v>0</v>
      </c>
      <c r="P100" s="291"/>
    </row>
    <row r="101" spans="1:16" ht="24" hidden="1" x14ac:dyDescent="0.25">
      <c r="A101" s="30">
        <v>2239</v>
      </c>
      <c r="B101" s="43" t="s">
        <v>98</v>
      </c>
      <c r="C101" s="190">
        <f t="shared" si="23"/>
        <v>0</v>
      </c>
      <c r="D101" s="264">
        <v>0</v>
      </c>
      <c r="E101" s="45"/>
      <c r="F101" s="700">
        <f t="shared" si="80"/>
        <v>0</v>
      </c>
      <c r="G101" s="230"/>
      <c r="H101" s="45"/>
      <c r="I101" s="705">
        <f t="shared" si="81"/>
        <v>0</v>
      </c>
      <c r="J101" s="264">
        <v>0</v>
      </c>
      <c r="K101" s="45"/>
      <c r="L101" s="700">
        <f t="shared" si="82"/>
        <v>0</v>
      </c>
      <c r="M101" s="230"/>
      <c r="N101" s="45"/>
      <c r="O101" s="705">
        <f t="shared" si="83"/>
        <v>0</v>
      </c>
      <c r="P101" s="291"/>
    </row>
    <row r="102" spans="1:16" ht="36" hidden="1" x14ac:dyDescent="0.25">
      <c r="A102" s="75">
        <v>2240</v>
      </c>
      <c r="B102" s="43" t="s">
        <v>99</v>
      </c>
      <c r="C102" s="190">
        <f t="shared" si="23"/>
        <v>0</v>
      </c>
      <c r="D102" s="132">
        <f>SUM(D103:D110)</f>
        <v>0</v>
      </c>
      <c r="E102" s="76">
        <f t="shared" ref="E102" si="84">SUM(E103:E110)</f>
        <v>0</v>
      </c>
      <c r="F102" s="95">
        <f>SUM(F103:F110)</f>
        <v>0</v>
      </c>
      <c r="G102" s="231">
        <f t="shared" ref="G102:N102" si="85">SUM(G103:G110)</f>
        <v>0</v>
      </c>
      <c r="H102" s="76">
        <f t="shared" si="85"/>
        <v>0</v>
      </c>
      <c r="I102" s="91">
        <f t="shared" si="85"/>
        <v>0</v>
      </c>
      <c r="J102" s="132">
        <f>SUM(J103:J110)</f>
        <v>0</v>
      </c>
      <c r="K102" s="76">
        <f t="shared" si="85"/>
        <v>0</v>
      </c>
      <c r="L102" s="95">
        <f t="shared" si="85"/>
        <v>0</v>
      </c>
      <c r="M102" s="231">
        <f t="shared" si="85"/>
        <v>0</v>
      </c>
      <c r="N102" s="76">
        <f t="shared" si="85"/>
        <v>0</v>
      </c>
      <c r="O102" s="91">
        <f>SUM(O103:O110)</f>
        <v>0</v>
      </c>
      <c r="P102" s="291"/>
    </row>
    <row r="103" spans="1:16" hidden="1" x14ac:dyDescent="0.25">
      <c r="A103" s="30">
        <v>2241</v>
      </c>
      <c r="B103" s="43" t="s">
        <v>100</v>
      </c>
      <c r="C103" s="190">
        <f t="shared" si="23"/>
        <v>0</v>
      </c>
      <c r="D103" s="264">
        <v>0</v>
      </c>
      <c r="E103" s="45"/>
      <c r="F103" s="700">
        <f t="shared" ref="F103:F110" si="86">D103+E103</f>
        <v>0</v>
      </c>
      <c r="G103" s="230"/>
      <c r="H103" s="45"/>
      <c r="I103" s="705">
        <f t="shared" ref="I103:I110" si="87">G103+H103</f>
        <v>0</v>
      </c>
      <c r="J103" s="264">
        <v>0</v>
      </c>
      <c r="K103" s="45"/>
      <c r="L103" s="700">
        <f t="shared" ref="L103:L110" si="88">J103+K103</f>
        <v>0</v>
      </c>
      <c r="M103" s="230"/>
      <c r="N103" s="45"/>
      <c r="O103" s="705">
        <f t="shared" ref="O103:O110" si="89">M103+N103</f>
        <v>0</v>
      </c>
      <c r="P103" s="291"/>
    </row>
    <row r="104" spans="1:16" ht="24" hidden="1" x14ac:dyDescent="0.25">
      <c r="A104" s="30">
        <v>2242</v>
      </c>
      <c r="B104" s="43" t="s">
        <v>101</v>
      </c>
      <c r="C104" s="190">
        <f t="shared" si="23"/>
        <v>0</v>
      </c>
      <c r="D104" s="264">
        <v>0</v>
      </c>
      <c r="E104" s="45"/>
      <c r="F104" s="700">
        <f t="shared" si="86"/>
        <v>0</v>
      </c>
      <c r="G104" s="230"/>
      <c r="H104" s="45"/>
      <c r="I104" s="705">
        <f t="shared" si="87"/>
        <v>0</v>
      </c>
      <c r="J104" s="264">
        <v>0</v>
      </c>
      <c r="K104" s="45"/>
      <c r="L104" s="700">
        <f t="shared" si="88"/>
        <v>0</v>
      </c>
      <c r="M104" s="230"/>
      <c r="N104" s="45"/>
      <c r="O104" s="705">
        <f t="shared" si="89"/>
        <v>0</v>
      </c>
      <c r="P104" s="291"/>
    </row>
    <row r="105" spans="1:16" ht="24" hidden="1" x14ac:dyDescent="0.25">
      <c r="A105" s="30">
        <v>2243</v>
      </c>
      <c r="B105" s="43" t="s">
        <v>102</v>
      </c>
      <c r="C105" s="190">
        <f t="shared" si="23"/>
        <v>0</v>
      </c>
      <c r="D105" s="264">
        <v>0</v>
      </c>
      <c r="E105" s="45"/>
      <c r="F105" s="700">
        <f t="shared" si="86"/>
        <v>0</v>
      </c>
      <c r="G105" s="230"/>
      <c r="H105" s="45"/>
      <c r="I105" s="705">
        <f t="shared" si="87"/>
        <v>0</v>
      </c>
      <c r="J105" s="264">
        <v>0</v>
      </c>
      <c r="K105" s="45"/>
      <c r="L105" s="700">
        <f t="shared" si="88"/>
        <v>0</v>
      </c>
      <c r="M105" s="230"/>
      <c r="N105" s="45"/>
      <c r="O105" s="705">
        <f t="shared" si="89"/>
        <v>0</v>
      </c>
      <c r="P105" s="291"/>
    </row>
    <row r="106" spans="1:16" hidden="1" x14ac:dyDescent="0.25">
      <c r="A106" s="30">
        <v>2244</v>
      </c>
      <c r="B106" s="43" t="s">
        <v>103</v>
      </c>
      <c r="C106" s="190">
        <f t="shared" si="23"/>
        <v>0</v>
      </c>
      <c r="D106" s="264">
        <v>0</v>
      </c>
      <c r="E106" s="45"/>
      <c r="F106" s="700">
        <f t="shared" si="86"/>
        <v>0</v>
      </c>
      <c r="G106" s="230"/>
      <c r="H106" s="45"/>
      <c r="I106" s="705">
        <f t="shared" si="87"/>
        <v>0</v>
      </c>
      <c r="J106" s="264">
        <v>0</v>
      </c>
      <c r="K106" s="45"/>
      <c r="L106" s="700">
        <f t="shared" si="88"/>
        <v>0</v>
      </c>
      <c r="M106" s="230"/>
      <c r="N106" s="45"/>
      <c r="O106" s="705">
        <f t="shared" si="89"/>
        <v>0</v>
      </c>
      <c r="P106" s="291"/>
    </row>
    <row r="107" spans="1:16" ht="24" hidden="1" x14ac:dyDescent="0.25">
      <c r="A107" s="30">
        <v>2246</v>
      </c>
      <c r="B107" s="43" t="s">
        <v>104</v>
      </c>
      <c r="C107" s="190">
        <f t="shared" si="23"/>
        <v>0</v>
      </c>
      <c r="D107" s="264">
        <v>0</v>
      </c>
      <c r="E107" s="45"/>
      <c r="F107" s="700">
        <f t="shared" si="86"/>
        <v>0</v>
      </c>
      <c r="G107" s="230"/>
      <c r="H107" s="45"/>
      <c r="I107" s="705">
        <f t="shared" si="87"/>
        <v>0</v>
      </c>
      <c r="J107" s="264">
        <v>0</v>
      </c>
      <c r="K107" s="45"/>
      <c r="L107" s="700">
        <f t="shared" si="88"/>
        <v>0</v>
      </c>
      <c r="M107" s="230"/>
      <c r="N107" s="45"/>
      <c r="O107" s="705">
        <f t="shared" si="89"/>
        <v>0</v>
      </c>
      <c r="P107" s="291"/>
    </row>
    <row r="108" spans="1:16" hidden="1" x14ac:dyDescent="0.25">
      <c r="A108" s="30">
        <v>2247</v>
      </c>
      <c r="B108" s="43" t="s">
        <v>105</v>
      </c>
      <c r="C108" s="190">
        <f t="shared" si="23"/>
        <v>0</v>
      </c>
      <c r="D108" s="264">
        <v>0</v>
      </c>
      <c r="E108" s="45"/>
      <c r="F108" s="700">
        <f t="shared" si="86"/>
        <v>0</v>
      </c>
      <c r="G108" s="230"/>
      <c r="H108" s="45"/>
      <c r="I108" s="705">
        <f t="shared" si="87"/>
        <v>0</v>
      </c>
      <c r="J108" s="264">
        <v>0</v>
      </c>
      <c r="K108" s="45"/>
      <c r="L108" s="700">
        <f t="shared" si="88"/>
        <v>0</v>
      </c>
      <c r="M108" s="230"/>
      <c r="N108" s="45"/>
      <c r="O108" s="705">
        <f t="shared" si="89"/>
        <v>0</v>
      </c>
      <c r="P108" s="291"/>
    </row>
    <row r="109" spans="1:16" ht="24" hidden="1" x14ac:dyDescent="0.25">
      <c r="A109" s="30">
        <v>2248</v>
      </c>
      <c r="B109" s="43" t="s">
        <v>106</v>
      </c>
      <c r="C109" s="190">
        <f t="shared" si="23"/>
        <v>0</v>
      </c>
      <c r="D109" s="264">
        <v>0</v>
      </c>
      <c r="E109" s="45"/>
      <c r="F109" s="700">
        <f t="shared" si="86"/>
        <v>0</v>
      </c>
      <c r="G109" s="230"/>
      <c r="H109" s="45"/>
      <c r="I109" s="705">
        <f t="shared" si="87"/>
        <v>0</v>
      </c>
      <c r="J109" s="264">
        <v>0</v>
      </c>
      <c r="K109" s="45"/>
      <c r="L109" s="700">
        <f t="shared" si="88"/>
        <v>0</v>
      </c>
      <c r="M109" s="230"/>
      <c r="N109" s="45"/>
      <c r="O109" s="705">
        <f t="shared" si="89"/>
        <v>0</v>
      </c>
      <c r="P109" s="291"/>
    </row>
    <row r="110" spans="1:16" ht="24" hidden="1" x14ac:dyDescent="0.25">
      <c r="A110" s="30">
        <v>2249</v>
      </c>
      <c r="B110" s="43" t="s">
        <v>107</v>
      </c>
      <c r="C110" s="190">
        <f t="shared" si="23"/>
        <v>0</v>
      </c>
      <c r="D110" s="264">
        <v>0</v>
      </c>
      <c r="E110" s="45"/>
      <c r="F110" s="700">
        <f t="shared" si="86"/>
        <v>0</v>
      </c>
      <c r="G110" s="230"/>
      <c r="H110" s="45"/>
      <c r="I110" s="705">
        <f t="shared" si="87"/>
        <v>0</v>
      </c>
      <c r="J110" s="264">
        <v>0</v>
      </c>
      <c r="K110" s="45"/>
      <c r="L110" s="700">
        <f t="shared" si="88"/>
        <v>0</v>
      </c>
      <c r="M110" s="230"/>
      <c r="N110" s="45"/>
      <c r="O110" s="705">
        <f t="shared" si="89"/>
        <v>0</v>
      </c>
      <c r="P110" s="291"/>
    </row>
    <row r="111" spans="1:16" hidden="1" x14ac:dyDescent="0.25">
      <c r="A111" s="75">
        <v>2250</v>
      </c>
      <c r="B111" s="43" t="s">
        <v>108</v>
      </c>
      <c r="C111" s="190">
        <f t="shared" si="23"/>
        <v>0</v>
      </c>
      <c r="D111" s="132">
        <f>SUM(D112:D114)</f>
        <v>0</v>
      </c>
      <c r="E111" s="76">
        <f t="shared" ref="E111" si="90">SUM(E112:E114)</f>
        <v>0</v>
      </c>
      <c r="F111" s="95">
        <f>SUM(F112:F114)</f>
        <v>0</v>
      </c>
      <c r="G111" s="231">
        <f t="shared" ref="G111:N111" si="91">SUM(G112:G114)</f>
        <v>0</v>
      </c>
      <c r="H111" s="76">
        <f t="shared" si="91"/>
        <v>0</v>
      </c>
      <c r="I111" s="91">
        <f t="shared" si="91"/>
        <v>0</v>
      </c>
      <c r="J111" s="132">
        <f>SUM(J112:J114)</f>
        <v>0</v>
      </c>
      <c r="K111" s="76">
        <f t="shared" si="91"/>
        <v>0</v>
      </c>
      <c r="L111" s="95">
        <f t="shared" si="91"/>
        <v>0</v>
      </c>
      <c r="M111" s="231">
        <f t="shared" si="91"/>
        <v>0</v>
      </c>
      <c r="N111" s="76">
        <f t="shared" si="91"/>
        <v>0</v>
      </c>
      <c r="O111" s="91">
        <f>SUM(O112:O114)</f>
        <v>0</v>
      </c>
      <c r="P111" s="291"/>
    </row>
    <row r="112" spans="1:16" hidden="1" x14ac:dyDescent="0.25">
      <c r="A112" s="30">
        <v>2251</v>
      </c>
      <c r="B112" s="43" t="s">
        <v>109</v>
      </c>
      <c r="C112" s="190">
        <f t="shared" si="23"/>
        <v>0</v>
      </c>
      <c r="D112" s="264">
        <v>0</v>
      </c>
      <c r="E112" s="45"/>
      <c r="F112" s="700">
        <f t="shared" ref="F112:F114" si="92">D112+E112</f>
        <v>0</v>
      </c>
      <c r="G112" s="230"/>
      <c r="H112" s="45"/>
      <c r="I112" s="705">
        <f t="shared" ref="I112:I114" si="93">G112+H112</f>
        <v>0</v>
      </c>
      <c r="J112" s="264">
        <v>0</v>
      </c>
      <c r="K112" s="45"/>
      <c r="L112" s="700">
        <f t="shared" ref="L112:L114" si="94">J112+K112</f>
        <v>0</v>
      </c>
      <c r="M112" s="230"/>
      <c r="N112" s="45"/>
      <c r="O112" s="705">
        <f t="shared" ref="O112:O114" si="95">M112+N112</f>
        <v>0</v>
      </c>
      <c r="P112" s="291"/>
    </row>
    <row r="113" spans="1:16" ht="24" hidden="1" x14ac:dyDescent="0.25">
      <c r="A113" s="30">
        <v>2252</v>
      </c>
      <c r="B113" s="43" t="s">
        <v>110</v>
      </c>
      <c r="C113" s="190">
        <f t="shared" ref="C113:C176" si="96">SUM(F113,I113,L113,O113)</f>
        <v>0</v>
      </c>
      <c r="D113" s="264">
        <v>0</v>
      </c>
      <c r="E113" s="45"/>
      <c r="F113" s="700">
        <f t="shared" si="92"/>
        <v>0</v>
      </c>
      <c r="G113" s="230"/>
      <c r="H113" s="45"/>
      <c r="I113" s="705">
        <f t="shared" si="93"/>
        <v>0</v>
      </c>
      <c r="J113" s="264">
        <v>0</v>
      </c>
      <c r="K113" s="45"/>
      <c r="L113" s="700">
        <f t="shared" si="94"/>
        <v>0</v>
      </c>
      <c r="M113" s="230"/>
      <c r="N113" s="45"/>
      <c r="O113" s="705">
        <f t="shared" si="95"/>
        <v>0</v>
      </c>
      <c r="P113" s="291"/>
    </row>
    <row r="114" spans="1:16" ht="24" hidden="1" x14ac:dyDescent="0.25">
      <c r="A114" s="30">
        <v>2259</v>
      </c>
      <c r="B114" s="43" t="s">
        <v>111</v>
      </c>
      <c r="C114" s="190">
        <f t="shared" si="96"/>
        <v>0</v>
      </c>
      <c r="D114" s="264">
        <v>0</v>
      </c>
      <c r="E114" s="45"/>
      <c r="F114" s="700">
        <f t="shared" si="92"/>
        <v>0</v>
      </c>
      <c r="G114" s="230"/>
      <c r="H114" s="45"/>
      <c r="I114" s="705">
        <f t="shared" si="93"/>
        <v>0</v>
      </c>
      <c r="J114" s="264">
        <v>0</v>
      </c>
      <c r="K114" s="45"/>
      <c r="L114" s="700">
        <f t="shared" si="94"/>
        <v>0</v>
      </c>
      <c r="M114" s="230"/>
      <c r="N114" s="45"/>
      <c r="O114" s="705">
        <f t="shared" si="95"/>
        <v>0</v>
      </c>
      <c r="P114" s="291"/>
    </row>
    <row r="115" spans="1:16" x14ac:dyDescent="0.25">
      <c r="A115" s="75">
        <v>2260</v>
      </c>
      <c r="B115" s="43" t="s">
        <v>112</v>
      </c>
      <c r="C115" s="899">
        <f t="shared" si="96"/>
        <v>600</v>
      </c>
      <c r="D115" s="231">
        <f>SUM(D116:D120)</f>
        <v>600</v>
      </c>
      <c r="E115" s="91">
        <f t="shared" ref="E115" si="97">SUM(E116:E120)</f>
        <v>0</v>
      </c>
      <c r="F115" s="899">
        <f>SUM(F116:F120)</f>
        <v>600</v>
      </c>
      <c r="G115" s="231">
        <f t="shared" ref="G115:N115" si="98">SUM(G116:G120)</f>
        <v>0</v>
      </c>
      <c r="H115" s="91">
        <f t="shared" si="98"/>
        <v>0</v>
      </c>
      <c r="I115" s="899">
        <f t="shared" si="98"/>
        <v>0</v>
      </c>
      <c r="J115" s="231">
        <f>SUM(J116:J120)</f>
        <v>0</v>
      </c>
      <c r="K115" s="76">
        <f t="shared" si="98"/>
        <v>0</v>
      </c>
      <c r="L115" s="95">
        <f t="shared" si="98"/>
        <v>0</v>
      </c>
      <c r="M115" s="231">
        <f t="shared" si="98"/>
        <v>0</v>
      </c>
      <c r="N115" s="76">
        <f t="shared" si="98"/>
        <v>0</v>
      </c>
      <c r="O115" s="95">
        <f>SUM(O116:O120)</f>
        <v>0</v>
      </c>
      <c r="P115" s="928"/>
    </row>
    <row r="116" spans="1:16" hidden="1" x14ac:dyDescent="0.25">
      <c r="A116" s="30">
        <v>2261</v>
      </c>
      <c r="B116" s="43" t="s">
        <v>113</v>
      </c>
      <c r="C116" s="190">
        <f t="shared" si="96"/>
        <v>0</v>
      </c>
      <c r="D116" s="264">
        <v>0</v>
      </c>
      <c r="E116" s="45"/>
      <c r="F116" s="700">
        <f t="shared" ref="F116:F120" si="99">D116+E116</f>
        <v>0</v>
      </c>
      <c r="G116" s="230"/>
      <c r="H116" s="45"/>
      <c r="I116" s="705">
        <f t="shared" ref="I116:I120" si="100">G116+H116</f>
        <v>0</v>
      </c>
      <c r="J116" s="264">
        <v>0</v>
      </c>
      <c r="K116" s="45"/>
      <c r="L116" s="700">
        <f t="shared" ref="L116:L120" si="101">J116+K116</f>
        <v>0</v>
      </c>
      <c r="M116" s="230"/>
      <c r="N116" s="45"/>
      <c r="O116" s="705">
        <f t="shared" ref="O116:O120" si="102">M116+N116</f>
        <v>0</v>
      </c>
      <c r="P116" s="291"/>
    </row>
    <row r="117" spans="1:16" hidden="1" x14ac:dyDescent="0.25">
      <c r="A117" s="30">
        <v>2262</v>
      </c>
      <c r="B117" s="43" t="s">
        <v>114</v>
      </c>
      <c r="C117" s="190">
        <f t="shared" si="96"/>
        <v>0</v>
      </c>
      <c r="D117" s="264">
        <v>0</v>
      </c>
      <c r="E117" s="45"/>
      <c r="F117" s="700">
        <f t="shared" si="99"/>
        <v>0</v>
      </c>
      <c r="G117" s="230"/>
      <c r="H117" s="45"/>
      <c r="I117" s="705">
        <f t="shared" si="100"/>
        <v>0</v>
      </c>
      <c r="J117" s="264">
        <v>0</v>
      </c>
      <c r="K117" s="45"/>
      <c r="L117" s="700">
        <f t="shared" si="101"/>
        <v>0</v>
      </c>
      <c r="M117" s="230"/>
      <c r="N117" s="45"/>
      <c r="O117" s="705">
        <f t="shared" si="102"/>
        <v>0</v>
      </c>
      <c r="P117" s="291"/>
    </row>
    <row r="118" spans="1:16" hidden="1" x14ac:dyDescent="0.25">
      <c r="A118" s="30">
        <v>2263</v>
      </c>
      <c r="B118" s="43" t="s">
        <v>115</v>
      </c>
      <c r="C118" s="190">
        <f t="shared" si="96"/>
        <v>0</v>
      </c>
      <c r="D118" s="264">
        <v>0</v>
      </c>
      <c r="E118" s="45"/>
      <c r="F118" s="700">
        <f t="shared" si="99"/>
        <v>0</v>
      </c>
      <c r="G118" s="230"/>
      <c r="H118" s="45"/>
      <c r="I118" s="705">
        <f t="shared" si="100"/>
        <v>0</v>
      </c>
      <c r="J118" s="264">
        <v>0</v>
      </c>
      <c r="K118" s="45"/>
      <c r="L118" s="700">
        <f t="shared" si="101"/>
        <v>0</v>
      </c>
      <c r="M118" s="230"/>
      <c r="N118" s="45"/>
      <c r="O118" s="705">
        <f t="shared" si="102"/>
        <v>0</v>
      </c>
      <c r="P118" s="291"/>
    </row>
    <row r="119" spans="1:16" ht="24" x14ac:dyDescent="0.25">
      <c r="A119" s="30">
        <v>2264</v>
      </c>
      <c r="B119" s="43" t="s">
        <v>116</v>
      </c>
      <c r="C119" s="899">
        <f t="shared" si="96"/>
        <v>600</v>
      </c>
      <c r="D119" s="230">
        <v>600</v>
      </c>
      <c r="E119" s="705"/>
      <c r="F119" s="291">
        <f t="shared" si="99"/>
        <v>600</v>
      </c>
      <c r="G119" s="230"/>
      <c r="H119" s="705"/>
      <c r="I119" s="291">
        <f t="shared" si="100"/>
        <v>0</v>
      </c>
      <c r="J119" s="230">
        <v>0</v>
      </c>
      <c r="K119" s="45"/>
      <c r="L119" s="700">
        <f t="shared" si="101"/>
        <v>0</v>
      </c>
      <c r="M119" s="230"/>
      <c r="N119" s="45"/>
      <c r="O119" s="700">
        <f t="shared" si="102"/>
        <v>0</v>
      </c>
      <c r="P119" s="928"/>
    </row>
    <row r="120" spans="1:16" hidden="1" x14ac:dyDescent="0.25">
      <c r="A120" s="30">
        <v>2269</v>
      </c>
      <c r="B120" s="43" t="s">
        <v>117</v>
      </c>
      <c r="C120" s="190">
        <f t="shared" si="96"/>
        <v>0</v>
      </c>
      <c r="D120" s="264">
        <v>0</v>
      </c>
      <c r="E120" s="45"/>
      <c r="F120" s="700">
        <f t="shared" si="99"/>
        <v>0</v>
      </c>
      <c r="G120" s="230"/>
      <c r="H120" s="45"/>
      <c r="I120" s="705">
        <f t="shared" si="100"/>
        <v>0</v>
      </c>
      <c r="J120" s="264">
        <v>0</v>
      </c>
      <c r="K120" s="45"/>
      <c r="L120" s="700">
        <f t="shared" si="101"/>
        <v>0</v>
      </c>
      <c r="M120" s="230"/>
      <c r="N120" s="45"/>
      <c r="O120" s="705">
        <f t="shared" si="102"/>
        <v>0</v>
      </c>
      <c r="P120" s="291"/>
    </row>
    <row r="121" spans="1:16" x14ac:dyDescent="0.25">
      <c r="A121" s="75">
        <v>2270</v>
      </c>
      <c r="B121" s="43" t="s">
        <v>118</v>
      </c>
      <c r="C121" s="899">
        <f t="shared" si="96"/>
        <v>960942</v>
      </c>
      <c r="D121" s="231">
        <f>SUM(D122:D126)</f>
        <v>963042</v>
      </c>
      <c r="E121" s="91">
        <f t="shared" ref="E121" si="103">SUM(E122:E126)</f>
        <v>-2100</v>
      </c>
      <c r="F121" s="899">
        <f>SUM(F122:F126)</f>
        <v>960942</v>
      </c>
      <c r="G121" s="231">
        <f t="shared" ref="G121:N121" si="104">SUM(G122:G126)</f>
        <v>0</v>
      </c>
      <c r="H121" s="91">
        <f t="shared" si="104"/>
        <v>0</v>
      </c>
      <c r="I121" s="899">
        <f t="shared" si="104"/>
        <v>0</v>
      </c>
      <c r="J121" s="231">
        <f>SUM(J122:J126)</f>
        <v>0</v>
      </c>
      <c r="K121" s="76">
        <f t="shared" si="104"/>
        <v>0</v>
      </c>
      <c r="L121" s="95">
        <f t="shared" si="104"/>
        <v>0</v>
      </c>
      <c r="M121" s="231">
        <f t="shared" si="104"/>
        <v>0</v>
      </c>
      <c r="N121" s="76">
        <f t="shared" si="104"/>
        <v>0</v>
      </c>
      <c r="O121" s="95">
        <f>SUM(O122:O126)</f>
        <v>0</v>
      </c>
      <c r="P121" s="928"/>
    </row>
    <row r="122" spans="1:16" hidden="1" x14ac:dyDescent="0.25">
      <c r="A122" s="30">
        <v>2272</v>
      </c>
      <c r="B122" s="94" t="s">
        <v>119</v>
      </c>
      <c r="C122" s="190">
        <f t="shared" si="96"/>
        <v>0</v>
      </c>
      <c r="D122" s="264">
        <v>0</v>
      </c>
      <c r="E122" s="45"/>
      <c r="F122" s="700">
        <f t="shared" ref="F122:F126" si="105">D122+E122</f>
        <v>0</v>
      </c>
      <c r="G122" s="230"/>
      <c r="H122" s="45"/>
      <c r="I122" s="705">
        <f t="shared" ref="I122:I126" si="106">G122+H122</f>
        <v>0</v>
      </c>
      <c r="J122" s="264">
        <v>0</v>
      </c>
      <c r="K122" s="45"/>
      <c r="L122" s="700">
        <f t="shared" ref="L122:L126" si="107">J122+K122</f>
        <v>0</v>
      </c>
      <c r="M122" s="230"/>
      <c r="N122" s="45"/>
      <c r="O122" s="705">
        <f t="shared" ref="O122:O126" si="108">M122+N122</f>
        <v>0</v>
      </c>
      <c r="P122" s="291"/>
    </row>
    <row r="123" spans="1:16" ht="24" hidden="1" x14ac:dyDescent="0.25">
      <c r="A123" s="30">
        <v>2274</v>
      </c>
      <c r="B123" s="120" t="s">
        <v>306</v>
      </c>
      <c r="C123" s="190">
        <f t="shared" si="96"/>
        <v>0</v>
      </c>
      <c r="D123" s="264">
        <v>0</v>
      </c>
      <c r="E123" s="45"/>
      <c r="F123" s="700">
        <f t="shared" si="105"/>
        <v>0</v>
      </c>
      <c r="G123" s="230"/>
      <c r="H123" s="45"/>
      <c r="I123" s="705">
        <f t="shared" si="106"/>
        <v>0</v>
      </c>
      <c r="J123" s="264">
        <v>0</v>
      </c>
      <c r="K123" s="45"/>
      <c r="L123" s="700">
        <f t="shared" si="107"/>
        <v>0</v>
      </c>
      <c r="M123" s="230"/>
      <c r="N123" s="45"/>
      <c r="O123" s="705">
        <f t="shared" si="108"/>
        <v>0</v>
      </c>
      <c r="P123" s="291"/>
    </row>
    <row r="124" spans="1:16" ht="24" hidden="1" x14ac:dyDescent="0.25">
      <c r="A124" s="30">
        <v>2275</v>
      </c>
      <c r="B124" s="43" t="s">
        <v>120</v>
      </c>
      <c r="C124" s="190">
        <f t="shared" si="96"/>
        <v>0</v>
      </c>
      <c r="D124" s="264">
        <v>0</v>
      </c>
      <c r="E124" s="45"/>
      <c r="F124" s="700">
        <f t="shared" si="105"/>
        <v>0</v>
      </c>
      <c r="G124" s="230"/>
      <c r="H124" s="45"/>
      <c r="I124" s="705">
        <f t="shared" si="106"/>
        <v>0</v>
      </c>
      <c r="J124" s="264">
        <v>0</v>
      </c>
      <c r="K124" s="45"/>
      <c r="L124" s="700">
        <f t="shared" si="107"/>
        <v>0</v>
      </c>
      <c r="M124" s="230"/>
      <c r="N124" s="45"/>
      <c r="O124" s="705">
        <f t="shared" si="108"/>
        <v>0</v>
      </c>
      <c r="P124" s="291"/>
    </row>
    <row r="125" spans="1:16" ht="36" hidden="1" x14ac:dyDescent="0.25">
      <c r="A125" s="30">
        <v>2276</v>
      </c>
      <c r="B125" s="43" t="s">
        <v>121</v>
      </c>
      <c r="C125" s="190">
        <f t="shared" si="96"/>
        <v>0</v>
      </c>
      <c r="D125" s="264">
        <v>0</v>
      </c>
      <c r="E125" s="45"/>
      <c r="F125" s="700">
        <f t="shared" si="105"/>
        <v>0</v>
      </c>
      <c r="G125" s="230"/>
      <c r="H125" s="45"/>
      <c r="I125" s="705">
        <f t="shared" si="106"/>
        <v>0</v>
      </c>
      <c r="J125" s="264">
        <v>0</v>
      </c>
      <c r="K125" s="45"/>
      <c r="L125" s="700">
        <f t="shared" si="107"/>
        <v>0</v>
      </c>
      <c r="M125" s="230"/>
      <c r="N125" s="45"/>
      <c r="O125" s="705">
        <f t="shared" si="108"/>
        <v>0</v>
      </c>
      <c r="P125" s="291"/>
    </row>
    <row r="126" spans="1:16" ht="24" x14ac:dyDescent="0.25">
      <c r="A126" s="30">
        <v>2279</v>
      </c>
      <c r="B126" s="43" t="s">
        <v>122</v>
      </c>
      <c r="C126" s="899">
        <f t="shared" si="96"/>
        <v>960942</v>
      </c>
      <c r="D126" s="230">
        <v>963042</v>
      </c>
      <c r="E126" s="705">
        <v>-2100</v>
      </c>
      <c r="F126" s="291">
        <f t="shared" si="105"/>
        <v>960942</v>
      </c>
      <c r="G126" s="230"/>
      <c r="H126" s="705"/>
      <c r="I126" s="291">
        <f t="shared" si="106"/>
        <v>0</v>
      </c>
      <c r="J126" s="230">
        <v>0</v>
      </c>
      <c r="K126" s="45"/>
      <c r="L126" s="700">
        <f t="shared" si="107"/>
        <v>0</v>
      </c>
      <c r="M126" s="230"/>
      <c r="N126" s="45"/>
      <c r="O126" s="700">
        <f t="shared" si="108"/>
        <v>0</v>
      </c>
      <c r="P126" s="928"/>
    </row>
    <row r="127" spans="1:16" ht="24" hidden="1" x14ac:dyDescent="0.25">
      <c r="A127" s="650">
        <v>2280</v>
      </c>
      <c r="B127" s="40" t="s">
        <v>123</v>
      </c>
      <c r="C127" s="189">
        <f t="shared" si="96"/>
        <v>0</v>
      </c>
      <c r="D127" s="131">
        <f>SUM(D128)</f>
        <v>0</v>
      </c>
      <c r="E127" s="79">
        <f t="shared" ref="E127:O127" si="109">SUM(E128)</f>
        <v>0</v>
      </c>
      <c r="F127" s="176">
        <f t="shared" si="109"/>
        <v>0</v>
      </c>
      <c r="G127" s="233">
        <f t="shared" si="109"/>
        <v>0</v>
      </c>
      <c r="H127" s="79">
        <f t="shared" si="109"/>
        <v>0</v>
      </c>
      <c r="I127" s="90">
        <f t="shared" si="109"/>
        <v>0</v>
      </c>
      <c r="J127" s="131">
        <f>SUM(J128)</f>
        <v>0</v>
      </c>
      <c r="K127" s="79">
        <f t="shared" si="109"/>
        <v>0</v>
      </c>
      <c r="L127" s="176">
        <f t="shared" si="109"/>
        <v>0</v>
      </c>
      <c r="M127" s="233">
        <f t="shared" si="109"/>
        <v>0</v>
      </c>
      <c r="N127" s="79">
        <f t="shared" si="109"/>
        <v>0</v>
      </c>
      <c r="O127" s="91">
        <f t="shared" si="109"/>
        <v>0</v>
      </c>
      <c r="P127" s="291"/>
    </row>
    <row r="128" spans="1:16" ht="24" hidden="1" x14ac:dyDescent="0.25">
      <c r="A128" s="30">
        <v>2283</v>
      </c>
      <c r="B128" s="43" t="s">
        <v>124</v>
      </c>
      <c r="C128" s="190">
        <f t="shared" si="96"/>
        <v>0</v>
      </c>
      <c r="D128" s="264">
        <v>0</v>
      </c>
      <c r="E128" s="45"/>
      <c r="F128" s="700">
        <f>D128+E128</f>
        <v>0</v>
      </c>
      <c r="G128" s="230"/>
      <c r="H128" s="45"/>
      <c r="I128" s="705">
        <f>G128+H128</f>
        <v>0</v>
      </c>
      <c r="J128" s="264">
        <v>0</v>
      </c>
      <c r="K128" s="45"/>
      <c r="L128" s="700">
        <f>J128+K128</f>
        <v>0</v>
      </c>
      <c r="M128" s="230"/>
      <c r="N128" s="45"/>
      <c r="O128" s="705">
        <f>M128+N128</f>
        <v>0</v>
      </c>
      <c r="P128" s="291"/>
    </row>
    <row r="129" spans="1:16" ht="38.25" customHeight="1" x14ac:dyDescent="0.25">
      <c r="A129" s="35">
        <v>2300</v>
      </c>
      <c r="B129" s="72" t="s">
        <v>125</v>
      </c>
      <c r="C129" s="898">
        <f t="shared" si="96"/>
        <v>920</v>
      </c>
      <c r="D129" s="228">
        <f>SUM(D130,D135,D139,D140,D143,D150,D158,D159,D162)</f>
        <v>920</v>
      </c>
      <c r="E129" s="123">
        <f t="shared" ref="E129" si="110">SUM(E130,E135,E139,E140,E143,E150,E158,E159,E162)</f>
        <v>0</v>
      </c>
      <c r="F129" s="898">
        <f>SUM(F130,F135,F139,F140,F143,F150,F158,F159,F162)</f>
        <v>920</v>
      </c>
      <c r="G129" s="228">
        <f t="shared" ref="G129:N129" si="111">SUM(G130,G135,G139,G140,G143,G150,G158,G159,G162)</f>
        <v>0</v>
      </c>
      <c r="H129" s="123">
        <f t="shared" si="111"/>
        <v>0</v>
      </c>
      <c r="I129" s="898">
        <f t="shared" si="111"/>
        <v>0</v>
      </c>
      <c r="J129" s="228">
        <f>SUM(J130,J135,J139,J140,J143,J150,J158,J159,J162)</f>
        <v>0</v>
      </c>
      <c r="K129" s="38">
        <f t="shared" si="111"/>
        <v>0</v>
      </c>
      <c r="L129" s="175">
        <f t="shared" si="111"/>
        <v>0</v>
      </c>
      <c r="M129" s="228">
        <f t="shared" si="111"/>
        <v>0</v>
      </c>
      <c r="N129" s="38">
        <f t="shared" si="111"/>
        <v>0</v>
      </c>
      <c r="O129" s="175">
        <f>SUM(O130,O135,O139,O140,O143,O150,O158,O159,O162)</f>
        <v>0</v>
      </c>
      <c r="P129" s="929"/>
    </row>
    <row r="130" spans="1:16" ht="24" x14ac:dyDescent="0.25">
      <c r="A130" s="885">
        <v>2310</v>
      </c>
      <c r="B130" s="40" t="s">
        <v>126</v>
      </c>
      <c r="C130" s="900">
        <f t="shared" si="96"/>
        <v>920</v>
      </c>
      <c r="D130" s="233">
        <f>SUM(D131:D134)</f>
        <v>920</v>
      </c>
      <c r="E130" s="90">
        <f t="shared" ref="E130:O130" si="112">SUM(E131:E134)</f>
        <v>0</v>
      </c>
      <c r="F130" s="900">
        <f t="shared" si="112"/>
        <v>920</v>
      </c>
      <c r="G130" s="233">
        <f t="shared" si="112"/>
        <v>0</v>
      </c>
      <c r="H130" s="90">
        <f t="shared" si="112"/>
        <v>0</v>
      </c>
      <c r="I130" s="900">
        <f t="shared" si="112"/>
        <v>0</v>
      </c>
      <c r="J130" s="233">
        <f>SUM(J131:J134)</f>
        <v>0</v>
      </c>
      <c r="K130" s="79">
        <f t="shared" si="112"/>
        <v>0</v>
      </c>
      <c r="L130" s="176">
        <f t="shared" si="112"/>
        <v>0</v>
      </c>
      <c r="M130" s="233">
        <f t="shared" si="112"/>
        <v>0</v>
      </c>
      <c r="N130" s="79">
        <f t="shared" si="112"/>
        <v>0</v>
      </c>
      <c r="O130" s="176">
        <f t="shared" si="112"/>
        <v>0</v>
      </c>
      <c r="P130" s="930"/>
    </row>
    <row r="131" spans="1:16" hidden="1" x14ac:dyDescent="0.25">
      <c r="A131" s="30">
        <v>2311</v>
      </c>
      <c r="B131" s="43" t="s">
        <v>127</v>
      </c>
      <c r="C131" s="190">
        <f t="shared" si="96"/>
        <v>0</v>
      </c>
      <c r="D131" s="264">
        <v>0</v>
      </c>
      <c r="E131" s="45"/>
      <c r="F131" s="700">
        <f t="shared" ref="F131:F134" si="113">D131+E131</f>
        <v>0</v>
      </c>
      <c r="G131" s="230"/>
      <c r="H131" s="45"/>
      <c r="I131" s="705">
        <f t="shared" ref="I131:I134" si="114">G131+H131</f>
        <v>0</v>
      </c>
      <c r="J131" s="264">
        <v>0</v>
      </c>
      <c r="K131" s="45"/>
      <c r="L131" s="700">
        <f t="shared" ref="L131:L134" si="115">J131+K131</f>
        <v>0</v>
      </c>
      <c r="M131" s="230"/>
      <c r="N131" s="45"/>
      <c r="O131" s="705">
        <f t="shared" ref="O131:O134" si="116">M131+N131</f>
        <v>0</v>
      </c>
      <c r="P131" s="291"/>
    </row>
    <row r="132" spans="1:16" hidden="1" x14ac:dyDescent="0.25">
      <c r="A132" s="30">
        <v>2312</v>
      </c>
      <c r="B132" s="43" t="s">
        <v>128</v>
      </c>
      <c r="C132" s="190">
        <f t="shared" si="96"/>
        <v>0</v>
      </c>
      <c r="D132" s="264">
        <v>0</v>
      </c>
      <c r="E132" s="45"/>
      <c r="F132" s="700">
        <f t="shared" si="113"/>
        <v>0</v>
      </c>
      <c r="G132" s="230"/>
      <c r="H132" s="45"/>
      <c r="I132" s="705">
        <f t="shared" si="114"/>
        <v>0</v>
      </c>
      <c r="J132" s="264">
        <v>0</v>
      </c>
      <c r="K132" s="45"/>
      <c r="L132" s="700">
        <f t="shared" si="115"/>
        <v>0</v>
      </c>
      <c r="M132" s="230"/>
      <c r="N132" s="45"/>
      <c r="O132" s="705">
        <f t="shared" si="116"/>
        <v>0</v>
      </c>
      <c r="P132" s="291"/>
    </row>
    <row r="133" spans="1:16" hidden="1" x14ac:dyDescent="0.25">
      <c r="A133" s="30">
        <v>2313</v>
      </c>
      <c r="B133" s="43" t="s">
        <v>129</v>
      </c>
      <c r="C133" s="190">
        <f t="shared" si="96"/>
        <v>0</v>
      </c>
      <c r="D133" s="264">
        <v>0</v>
      </c>
      <c r="E133" s="45"/>
      <c r="F133" s="700">
        <f t="shared" si="113"/>
        <v>0</v>
      </c>
      <c r="G133" s="230"/>
      <c r="H133" s="45"/>
      <c r="I133" s="705">
        <f t="shared" si="114"/>
        <v>0</v>
      </c>
      <c r="J133" s="264">
        <v>0</v>
      </c>
      <c r="K133" s="45"/>
      <c r="L133" s="700">
        <f t="shared" si="115"/>
        <v>0</v>
      </c>
      <c r="M133" s="230"/>
      <c r="N133" s="45"/>
      <c r="O133" s="705">
        <f t="shared" si="116"/>
        <v>0</v>
      </c>
      <c r="P133" s="291"/>
    </row>
    <row r="134" spans="1:16" ht="47.25" customHeight="1" x14ac:dyDescent="0.25">
      <c r="A134" s="30">
        <v>2314</v>
      </c>
      <c r="B134" s="43" t="s">
        <v>307</v>
      </c>
      <c r="C134" s="899">
        <f t="shared" si="96"/>
        <v>920</v>
      </c>
      <c r="D134" s="230">
        <v>920</v>
      </c>
      <c r="E134" s="705"/>
      <c r="F134" s="291">
        <f t="shared" si="113"/>
        <v>920</v>
      </c>
      <c r="G134" s="230"/>
      <c r="H134" s="705"/>
      <c r="I134" s="291">
        <f t="shared" si="114"/>
        <v>0</v>
      </c>
      <c r="J134" s="230">
        <v>0</v>
      </c>
      <c r="K134" s="45"/>
      <c r="L134" s="700">
        <f t="shared" si="115"/>
        <v>0</v>
      </c>
      <c r="M134" s="230"/>
      <c r="N134" s="45"/>
      <c r="O134" s="700">
        <f t="shared" si="116"/>
        <v>0</v>
      </c>
      <c r="P134" s="928"/>
    </row>
    <row r="135" spans="1:16" hidden="1" x14ac:dyDescent="0.25">
      <c r="A135" s="75">
        <v>2320</v>
      </c>
      <c r="B135" s="43" t="s">
        <v>130</v>
      </c>
      <c r="C135" s="190">
        <f t="shared" si="96"/>
        <v>0</v>
      </c>
      <c r="D135" s="132">
        <f>SUM(D136:D138)</f>
        <v>0</v>
      </c>
      <c r="E135" s="76">
        <f t="shared" ref="E135" si="117">SUM(E136:E138)</f>
        <v>0</v>
      </c>
      <c r="F135" s="95">
        <f>SUM(F136:F138)</f>
        <v>0</v>
      </c>
      <c r="G135" s="231">
        <f t="shared" ref="G135:N135" si="118">SUM(G136:G138)</f>
        <v>0</v>
      </c>
      <c r="H135" s="76">
        <f t="shared" si="118"/>
        <v>0</v>
      </c>
      <c r="I135" s="91">
        <f t="shared" si="118"/>
        <v>0</v>
      </c>
      <c r="J135" s="132">
        <f>SUM(J136:J138)</f>
        <v>0</v>
      </c>
      <c r="K135" s="76">
        <f t="shared" si="118"/>
        <v>0</v>
      </c>
      <c r="L135" s="95">
        <f t="shared" si="118"/>
        <v>0</v>
      </c>
      <c r="M135" s="231">
        <f t="shared" si="118"/>
        <v>0</v>
      </c>
      <c r="N135" s="76">
        <f t="shared" si="118"/>
        <v>0</v>
      </c>
      <c r="O135" s="91">
        <f>SUM(O136:O138)</f>
        <v>0</v>
      </c>
      <c r="P135" s="291"/>
    </row>
    <row r="136" spans="1:16" hidden="1" x14ac:dyDescent="0.25">
      <c r="A136" s="30">
        <v>2321</v>
      </c>
      <c r="B136" s="43" t="s">
        <v>131</v>
      </c>
      <c r="C136" s="190">
        <f t="shared" si="96"/>
        <v>0</v>
      </c>
      <c r="D136" s="264">
        <v>0</v>
      </c>
      <c r="E136" s="45"/>
      <c r="F136" s="700">
        <f t="shared" ref="F136:F139" si="119">D136+E136</f>
        <v>0</v>
      </c>
      <c r="G136" s="230"/>
      <c r="H136" s="45"/>
      <c r="I136" s="705">
        <f t="shared" ref="I136:I139" si="120">G136+H136</f>
        <v>0</v>
      </c>
      <c r="J136" s="264">
        <v>0</v>
      </c>
      <c r="K136" s="45"/>
      <c r="L136" s="700">
        <f t="shared" ref="L136:L139" si="121">J136+K136</f>
        <v>0</v>
      </c>
      <c r="M136" s="230"/>
      <c r="N136" s="45"/>
      <c r="O136" s="705">
        <f t="shared" ref="O136:O139" si="122">M136+N136</f>
        <v>0</v>
      </c>
      <c r="P136" s="291"/>
    </row>
    <row r="137" spans="1:16" hidden="1" x14ac:dyDescent="0.25">
      <c r="A137" s="30">
        <v>2322</v>
      </c>
      <c r="B137" s="43" t="s">
        <v>132</v>
      </c>
      <c r="C137" s="190">
        <f t="shared" si="96"/>
        <v>0</v>
      </c>
      <c r="D137" s="264">
        <v>0</v>
      </c>
      <c r="E137" s="45"/>
      <c r="F137" s="700">
        <f t="shared" si="119"/>
        <v>0</v>
      </c>
      <c r="G137" s="230"/>
      <c r="H137" s="45"/>
      <c r="I137" s="705">
        <f t="shared" si="120"/>
        <v>0</v>
      </c>
      <c r="J137" s="264">
        <v>0</v>
      </c>
      <c r="K137" s="45"/>
      <c r="L137" s="700">
        <f t="shared" si="121"/>
        <v>0</v>
      </c>
      <c r="M137" s="230"/>
      <c r="N137" s="45"/>
      <c r="O137" s="705">
        <f t="shared" si="122"/>
        <v>0</v>
      </c>
      <c r="P137" s="291"/>
    </row>
    <row r="138" spans="1:16" ht="10.5" hidden="1" customHeight="1" x14ac:dyDescent="0.25">
      <c r="A138" s="30">
        <v>2329</v>
      </c>
      <c r="B138" s="43" t="s">
        <v>133</v>
      </c>
      <c r="C138" s="190">
        <f t="shared" si="96"/>
        <v>0</v>
      </c>
      <c r="D138" s="264">
        <v>0</v>
      </c>
      <c r="E138" s="45"/>
      <c r="F138" s="700">
        <f t="shared" si="119"/>
        <v>0</v>
      </c>
      <c r="G138" s="230"/>
      <c r="H138" s="45"/>
      <c r="I138" s="705">
        <f t="shared" si="120"/>
        <v>0</v>
      </c>
      <c r="J138" s="264">
        <v>0</v>
      </c>
      <c r="K138" s="45"/>
      <c r="L138" s="700">
        <f t="shared" si="121"/>
        <v>0</v>
      </c>
      <c r="M138" s="230"/>
      <c r="N138" s="45"/>
      <c r="O138" s="705">
        <f t="shared" si="122"/>
        <v>0</v>
      </c>
      <c r="P138" s="291"/>
    </row>
    <row r="139" spans="1:16" hidden="1" x14ac:dyDescent="0.25">
      <c r="A139" s="75">
        <v>2330</v>
      </c>
      <c r="B139" s="43" t="s">
        <v>134</v>
      </c>
      <c r="C139" s="190">
        <f t="shared" si="96"/>
        <v>0</v>
      </c>
      <c r="D139" s="264">
        <v>0</v>
      </c>
      <c r="E139" s="45"/>
      <c r="F139" s="700">
        <f t="shared" si="119"/>
        <v>0</v>
      </c>
      <c r="G139" s="230"/>
      <c r="H139" s="45"/>
      <c r="I139" s="705">
        <f t="shared" si="120"/>
        <v>0</v>
      </c>
      <c r="J139" s="264">
        <v>0</v>
      </c>
      <c r="K139" s="45"/>
      <c r="L139" s="700">
        <f t="shared" si="121"/>
        <v>0</v>
      </c>
      <c r="M139" s="230"/>
      <c r="N139" s="45"/>
      <c r="O139" s="705">
        <f t="shared" si="122"/>
        <v>0</v>
      </c>
      <c r="P139" s="291"/>
    </row>
    <row r="140" spans="1:16" ht="48" hidden="1" x14ac:dyDescent="0.25">
      <c r="A140" s="75">
        <v>2340</v>
      </c>
      <c r="B140" s="43" t="s">
        <v>135</v>
      </c>
      <c r="C140" s="190">
        <f t="shared" si="96"/>
        <v>0</v>
      </c>
      <c r="D140" s="132">
        <f>SUM(D141:D142)</f>
        <v>0</v>
      </c>
      <c r="E140" s="76">
        <f t="shared" ref="E140" si="123">SUM(E141:E142)</f>
        <v>0</v>
      </c>
      <c r="F140" s="95">
        <f>SUM(F141:F142)</f>
        <v>0</v>
      </c>
      <c r="G140" s="231">
        <f t="shared" ref="G140:N140" si="124">SUM(G141:G142)</f>
        <v>0</v>
      </c>
      <c r="H140" s="76">
        <f t="shared" si="124"/>
        <v>0</v>
      </c>
      <c r="I140" s="91">
        <f t="shared" si="124"/>
        <v>0</v>
      </c>
      <c r="J140" s="132">
        <f>SUM(J141:J142)</f>
        <v>0</v>
      </c>
      <c r="K140" s="76">
        <f t="shared" si="124"/>
        <v>0</v>
      </c>
      <c r="L140" s="95">
        <f t="shared" si="124"/>
        <v>0</v>
      </c>
      <c r="M140" s="231">
        <f t="shared" si="124"/>
        <v>0</v>
      </c>
      <c r="N140" s="76">
        <f t="shared" si="124"/>
        <v>0</v>
      </c>
      <c r="O140" s="91">
        <f>SUM(O141:O142)</f>
        <v>0</v>
      </c>
      <c r="P140" s="291"/>
    </row>
    <row r="141" spans="1:16" hidden="1" x14ac:dyDescent="0.25">
      <c r="A141" s="30">
        <v>2341</v>
      </c>
      <c r="B141" s="43" t="s">
        <v>136</v>
      </c>
      <c r="C141" s="190">
        <f t="shared" si="96"/>
        <v>0</v>
      </c>
      <c r="D141" s="264">
        <v>0</v>
      </c>
      <c r="E141" s="45"/>
      <c r="F141" s="700">
        <f t="shared" ref="F141:F142" si="125">D141+E141</f>
        <v>0</v>
      </c>
      <c r="G141" s="230"/>
      <c r="H141" s="45"/>
      <c r="I141" s="705">
        <f t="shared" ref="I141:I142" si="126">G141+H141</f>
        <v>0</v>
      </c>
      <c r="J141" s="264">
        <v>0</v>
      </c>
      <c r="K141" s="45"/>
      <c r="L141" s="700">
        <f t="shared" ref="L141:L142" si="127">J141+K141</f>
        <v>0</v>
      </c>
      <c r="M141" s="230"/>
      <c r="N141" s="45"/>
      <c r="O141" s="705">
        <f t="shared" ref="O141:O142" si="128">M141+N141</f>
        <v>0</v>
      </c>
      <c r="P141" s="291"/>
    </row>
    <row r="142" spans="1:16" ht="24" hidden="1" x14ac:dyDescent="0.25">
      <c r="A142" s="30">
        <v>2344</v>
      </c>
      <c r="B142" s="43" t="s">
        <v>137</v>
      </c>
      <c r="C142" s="190">
        <f t="shared" si="96"/>
        <v>0</v>
      </c>
      <c r="D142" s="264">
        <v>0</v>
      </c>
      <c r="E142" s="45"/>
      <c r="F142" s="700">
        <f t="shared" si="125"/>
        <v>0</v>
      </c>
      <c r="G142" s="230"/>
      <c r="H142" s="45"/>
      <c r="I142" s="705">
        <f t="shared" si="126"/>
        <v>0</v>
      </c>
      <c r="J142" s="264">
        <v>0</v>
      </c>
      <c r="K142" s="45"/>
      <c r="L142" s="700">
        <f t="shared" si="127"/>
        <v>0</v>
      </c>
      <c r="M142" s="230"/>
      <c r="N142" s="45"/>
      <c r="O142" s="705">
        <f t="shared" si="128"/>
        <v>0</v>
      </c>
      <c r="P142" s="291"/>
    </row>
    <row r="143" spans="1:16" ht="24" hidden="1" x14ac:dyDescent="0.25">
      <c r="A143" s="73">
        <v>2350</v>
      </c>
      <c r="B143" s="58" t="s">
        <v>138</v>
      </c>
      <c r="C143" s="195">
        <f t="shared" si="96"/>
        <v>0</v>
      </c>
      <c r="D143" s="86">
        <f>SUM(D144:D149)</f>
        <v>0</v>
      </c>
      <c r="E143" s="74">
        <f t="shared" ref="E143" si="129">SUM(E144:E149)</f>
        <v>0</v>
      </c>
      <c r="F143" s="174">
        <f>SUM(F144:F149)</f>
        <v>0</v>
      </c>
      <c r="G143" s="229">
        <f t="shared" ref="G143:N143" si="130">SUM(G144:G149)</f>
        <v>0</v>
      </c>
      <c r="H143" s="74">
        <f t="shared" si="130"/>
        <v>0</v>
      </c>
      <c r="I143" s="154">
        <f t="shared" si="130"/>
        <v>0</v>
      </c>
      <c r="J143" s="86">
        <f>SUM(J144:J149)</f>
        <v>0</v>
      </c>
      <c r="K143" s="74">
        <f t="shared" si="130"/>
        <v>0</v>
      </c>
      <c r="L143" s="174">
        <f t="shared" si="130"/>
        <v>0</v>
      </c>
      <c r="M143" s="229">
        <f t="shared" si="130"/>
        <v>0</v>
      </c>
      <c r="N143" s="74">
        <f t="shared" si="130"/>
        <v>0</v>
      </c>
      <c r="O143" s="154">
        <f>SUM(O144:O149)</f>
        <v>0</v>
      </c>
      <c r="P143" s="292"/>
    </row>
    <row r="144" spans="1:16" hidden="1" x14ac:dyDescent="0.25">
      <c r="A144" s="27">
        <v>2351</v>
      </c>
      <c r="B144" s="40" t="s">
        <v>139</v>
      </c>
      <c r="C144" s="189">
        <f t="shared" si="96"/>
        <v>0</v>
      </c>
      <c r="D144" s="263">
        <v>0</v>
      </c>
      <c r="E144" s="42"/>
      <c r="F144" s="699">
        <f t="shared" ref="F144:F149" si="131">D144+E144</f>
        <v>0</v>
      </c>
      <c r="G144" s="220"/>
      <c r="H144" s="42"/>
      <c r="I144" s="703">
        <f t="shared" ref="I144:I149" si="132">G144+H144</f>
        <v>0</v>
      </c>
      <c r="J144" s="263">
        <v>0</v>
      </c>
      <c r="K144" s="42"/>
      <c r="L144" s="699">
        <f t="shared" ref="L144:L149" si="133">J144+K144</f>
        <v>0</v>
      </c>
      <c r="M144" s="220"/>
      <c r="N144" s="42"/>
      <c r="O144" s="703">
        <f t="shared" ref="O144:O149" si="134">M144+N144</f>
        <v>0</v>
      </c>
      <c r="P144" s="290"/>
    </row>
    <row r="145" spans="1:16" hidden="1" x14ac:dyDescent="0.25">
      <c r="A145" s="30">
        <v>2352</v>
      </c>
      <c r="B145" s="43" t="s">
        <v>140</v>
      </c>
      <c r="C145" s="190">
        <f t="shared" si="96"/>
        <v>0</v>
      </c>
      <c r="D145" s="264">
        <v>0</v>
      </c>
      <c r="E145" s="45"/>
      <c r="F145" s="700">
        <f t="shared" si="131"/>
        <v>0</v>
      </c>
      <c r="G145" s="230"/>
      <c r="H145" s="45"/>
      <c r="I145" s="705">
        <f t="shared" si="132"/>
        <v>0</v>
      </c>
      <c r="J145" s="264">
        <v>0</v>
      </c>
      <c r="K145" s="45"/>
      <c r="L145" s="700">
        <f t="shared" si="133"/>
        <v>0</v>
      </c>
      <c r="M145" s="230"/>
      <c r="N145" s="45"/>
      <c r="O145" s="705">
        <f t="shared" si="134"/>
        <v>0</v>
      </c>
      <c r="P145" s="291"/>
    </row>
    <row r="146" spans="1:16" ht="24" hidden="1" x14ac:dyDescent="0.25">
      <c r="A146" s="30">
        <v>2353</v>
      </c>
      <c r="B146" s="43" t="s">
        <v>141</v>
      </c>
      <c r="C146" s="190">
        <f t="shared" si="96"/>
        <v>0</v>
      </c>
      <c r="D146" s="264">
        <v>0</v>
      </c>
      <c r="E146" s="45"/>
      <c r="F146" s="700">
        <f t="shared" si="131"/>
        <v>0</v>
      </c>
      <c r="G146" s="230"/>
      <c r="H146" s="45"/>
      <c r="I146" s="705">
        <f t="shared" si="132"/>
        <v>0</v>
      </c>
      <c r="J146" s="264">
        <v>0</v>
      </c>
      <c r="K146" s="45"/>
      <c r="L146" s="700">
        <f t="shared" si="133"/>
        <v>0</v>
      </c>
      <c r="M146" s="230"/>
      <c r="N146" s="45"/>
      <c r="O146" s="705">
        <f t="shared" si="134"/>
        <v>0</v>
      </c>
      <c r="P146" s="291"/>
    </row>
    <row r="147" spans="1:16" ht="24" hidden="1" x14ac:dyDescent="0.25">
      <c r="A147" s="30">
        <v>2354</v>
      </c>
      <c r="B147" s="43" t="s">
        <v>142</v>
      </c>
      <c r="C147" s="190">
        <f t="shared" si="96"/>
        <v>0</v>
      </c>
      <c r="D147" s="264">
        <v>0</v>
      </c>
      <c r="E147" s="45"/>
      <c r="F147" s="700">
        <f t="shared" si="131"/>
        <v>0</v>
      </c>
      <c r="G147" s="230"/>
      <c r="H147" s="45"/>
      <c r="I147" s="705">
        <f t="shared" si="132"/>
        <v>0</v>
      </c>
      <c r="J147" s="264">
        <v>0</v>
      </c>
      <c r="K147" s="45"/>
      <c r="L147" s="700">
        <f t="shared" si="133"/>
        <v>0</v>
      </c>
      <c r="M147" s="230"/>
      <c r="N147" s="45"/>
      <c r="O147" s="705">
        <f t="shared" si="134"/>
        <v>0</v>
      </c>
      <c r="P147" s="291"/>
    </row>
    <row r="148" spans="1:16" ht="24" hidden="1" x14ac:dyDescent="0.25">
      <c r="A148" s="30">
        <v>2355</v>
      </c>
      <c r="B148" s="43" t="s">
        <v>143</v>
      </c>
      <c r="C148" s="190">
        <f t="shared" si="96"/>
        <v>0</v>
      </c>
      <c r="D148" s="264">
        <v>0</v>
      </c>
      <c r="E148" s="45"/>
      <c r="F148" s="700">
        <f t="shared" si="131"/>
        <v>0</v>
      </c>
      <c r="G148" s="230"/>
      <c r="H148" s="45"/>
      <c r="I148" s="705">
        <f t="shared" si="132"/>
        <v>0</v>
      </c>
      <c r="J148" s="264">
        <v>0</v>
      </c>
      <c r="K148" s="45"/>
      <c r="L148" s="700">
        <f t="shared" si="133"/>
        <v>0</v>
      </c>
      <c r="M148" s="230"/>
      <c r="N148" s="45"/>
      <c r="O148" s="705">
        <f t="shared" si="134"/>
        <v>0</v>
      </c>
      <c r="P148" s="291"/>
    </row>
    <row r="149" spans="1:16" ht="24" hidden="1" x14ac:dyDescent="0.25">
      <c r="A149" s="30">
        <v>2359</v>
      </c>
      <c r="B149" s="43" t="s">
        <v>144</v>
      </c>
      <c r="C149" s="190">
        <f t="shared" si="96"/>
        <v>0</v>
      </c>
      <c r="D149" s="264">
        <v>0</v>
      </c>
      <c r="E149" s="45"/>
      <c r="F149" s="700">
        <f t="shared" si="131"/>
        <v>0</v>
      </c>
      <c r="G149" s="230"/>
      <c r="H149" s="45"/>
      <c r="I149" s="705">
        <f t="shared" si="132"/>
        <v>0</v>
      </c>
      <c r="J149" s="264">
        <v>0</v>
      </c>
      <c r="K149" s="45"/>
      <c r="L149" s="700">
        <f t="shared" si="133"/>
        <v>0</v>
      </c>
      <c r="M149" s="230"/>
      <c r="N149" s="45"/>
      <c r="O149" s="705">
        <f t="shared" si="134"/>
        <v>0</v>
      </c>
      <c r="P149" s="291"/>
    </row>
    <row r="150" spans="1:16" ht="24.75" hidden="1" customHeight="1" x14ac:dyDescent="0.25">
      <c r="A150" s="75">
        <v>2360</v>
      </c>
      <c r="B150" s="43" t="s">
        <v>145</v>
      </c>
      <c r="C150" s="190">
        <f t="shared" si="96"/>
        <v>0</v>
      </c>
      <c r="D150" s="132">
        <f>SUM(D151:D157)</f>
        <v>0</v>
      </c>
      <c r="E150" s="76">
        <f t="shared" ref="E150" si="135">SUM(E151:E157)</f>
        <v>0</v>
      </c>
      <c r="F150" s="95">
        <f>SUM(F151:F157)</f>
        <v>0</v>
      </c>
      <c r="G150" s="231">
        <f t="shared" ref="G150:N150" si="136">SUM(G151:G157)</f>
        <v>0</v>
      </c>
      <c r="H150" s="76">
        <f t="shared" si="136"/>
        <v>0</v>
      </c>
      <c r="I150" s="91">
        <f t="shared" si="136"/>
        <v>0</v>
      </c>
      <c r="J150" s="132">
        <f>SUM(J151:J157)</f>
        <v>0</v>
      </c>
      <c r="K150" s="76">
        <f t="shared" si="136"/>
        <v>0</v>
      </c>
      <c r="L150" s="95">
        <f t="shared" si="136"/>
        <v>0</v>
      </c>
      <c r="M150" s="231">
        <f t="shared" si="136"/>
        <v>0</v>
      </c>
      <c r="N150" s="76">
        <f t="shared" si="136"/>
        <v>0</v>
      </c>
      <c r="O150" s="91">
        <f>SUM(O151:O157)</f>
        <v>0</v>
      </c>
      <c r="P150" s="291"/>
    </row>
    <row r="151" spans="1:16" hidden="1" x14ac:dyDescent="0.25">
      <c r="A151" s="29">
        <v>2361</v>
      </c>
      <c r="B151" s="43" t="s">
        <v>146</v>
      </c>
      <c r="C151" s="190">
        <f t="shared" si="96"/>
        <v>0</v>
      </c>
      <c r="D151" s="264">
        <v>0</v>
      </c>
      <c r="E151" s="45"/>
      <c r="F151" s="700">
        <f t="shared" ref="F151:F158" si="137">D151+E151</f>
        <v>0</v>
      </c>
      <c r="G151" s="230"/>
      <c r="H151" s="45"/>
      <c r="I151" s="705">
        <f t="shared" ref="I151:I158" si="138">G151+H151</f>
        <v>0</v>
      </c>
      <c r="J151" s="264">
        <v>0</v>
      </c>
      <c r="K151" s="45"/>
      <c r="L151" s="700">
        <f t="shared" ref="L151:L158" si="139">J151+K151</f>
        <v>0</v>
      </c>
      <c r="M151" s="230"/>
      <c r="N151" s="45"/>
      <c r="O151" s="705">
        <f t="shared" ref="O151:O158" si="140">M151+N151</f>
        <v>0</v>
      </c>
      <c r="P151" s="291"/>
    </row>
    <row r="152" spans="1:16" ht="24" hidden="1" x14ac:dyDescent="0.25">
      <c r="A152" s="29">
        <v>2362</v>
      </c>
      <c r="B152" s="43" t="s">
        <v>147</v>
      </c>
      <c r="C152" s="190">
        <f t="shared" si="96"/>
        <v>0</v>
      </c>
      <c r="D152" s="264">
        <v>0</v>
      </c>
      <c r="E152" s="45"/>
      <c r="F152" s="700">
        <f t="shared" si="137"/>
        <v>0</v>
      </c>
      <c r="G152" s="230"/>
      <c r="H152" s="45"/>
      <c r="I152" s="705">
        <f t="shared" si="138"/>
        <v>0</v>
      </c>
      <c r="J152" s="264">
        <v>0</v>
      </c>
      <c r="K152" s="45"/>
      <c r="L152" s="700">
        <f t="shared" si="139"/>
        <v>0</v>
      </c>
      <c r="M152" s="230"/>
      <c r="N152" s="45"/>
      <c r="O152" s="705">
        <f t="shared" si="140"/>
        <v>0</v>
      </c>
      <c r="P152" s="291"/>
    </row>
    <row r="153" spans="1:16" hidden="1" x14ac:dyDescent="0.25">
      <c r="A153" s="29">
        <v>2363</v>
      </c>
      <c r="B153" s="43" t="s">
        <v>148</v>
      </c>
      <c r="C153" s="190">
        <f t="shared" si="96"/>
        <v>0</v>
      </c>
      <c r="D153" s="264">
        <v>0</v>
      </c>
      <c r="E153" s="45"/>
      <c r="F153" s="700">
        <f t="shared" si="137"/>
        <v>0</v>
      </c>
      <c r="G153" s="230"/>
      <c r="H153" s="45"/>
      <c r="I153" s="705">
        <f t="shared" si="138"/>
        <v>0</v>
      </c>
      <c r="J153" s="264">
        <v>0</v>
      </c>
      <c r="K153" s="45"/>
      <c r="L153" s="700">
        <f t="shared" si="139"/>
        <v>0</v>
      </c>
      <c r="M153" s="230"/>
      <c r="N153" s="45"/>
      <c r="O153" s="705">
        <f t="shared" si="140"/>
        <v>0</v>
      </c>
      <c r="P153" s="291"/>
    </row>
    <row r="154" spans="1:16" hidden="1" x14ac:dyDescent="0.25">
      <c r="A154" s="29">
        <v>2364</v>
      </c>
      <c r="B154" s="43" t="s">
        <v>149</v>
      </c>
      <c r="C154" s="190">
        <f t="shared" si="96"/>
        <v>0</v>
      </c>
      <c r="D154" s="264">
        <v>0</v>
      </c>
      <c r="E154" s="45"/>
      <c r="F154" s="700">
        <f t="shared" si="137"/>
        <v>0</v>
      </c>
      <c r="G154" s="230"/>
      <c r="H154" s="45"/>
      <c r="I154" s="705">
        <f t="shared" si="138"/>
        <v>0</v>
      </c>
      <c r="J154" s="264">
        <v>0</v>
      </c>
      <c r="K154" s="45"/>
      <c r="L154" s="700">
        <f t="shared" si="139"/>
        <v>0</v>
      </c>
      <c r="M154" s="230"/>
      <c r="N154" s="45"/>
      <c r="O154" s="705">
        <f t="shared" si="140"/>
        <v>0</v>
      </c>
      <c r="P154" s="291"/>
    </row>
    <row r="155" spans="1:16" ht="12.75" hidden="1" customHeight="1" x14ac:dyDescent="0.25">
      <c r="A155" s="29">
        <v>2365</v>
      </c>
      <c r="B155" s="43" t="s">
        <v>150</v>
      </c>
      <c r="C155" s="190">
        <f t="shared" si="96"/>
        <v>0</v>
      </c>
      <c r="D155" s="264">
        <v>0</v>
      </c>
      <c r="E155" s="45"/>
      <c r="F155" s="700">
        <f t="shared" si="137"/>
        <v>0</v>
      </c>
      <c r="G155" s="230"/>
      <c r="H155" s="45"/>
      <c r="I155" s="705">
        <f t="shared" si="138"/>
        <v>0</v>
      </c>
      <c r="J155" s="264">
        <v>0</v>
      </c>
      <c r="K155" s="45"/>
      <c r="L155" s="700">
        <f t="shared" si="139"/>
        <v>0</v>
      </c>
      <c r="M155" s="230"/>
      <c r="N155" s="45"/>
      <c r="O155" s="705">
        <f t="shared" si="140"/>
        <v>0</v>
      </c>
      <c r="P155" s="291"/>
    </row>
    <row r="156" spans="1:16" ht="36" hidden="1" x14ac:dyDescent="0.25">
      <c r="A156" s="29">
        <v>2366</v>
      </c>
      <c r="B156" s="43" t="s">
        <v>151</v>
      </c>
      <c r="C156" s="190">
        <f t="shared" si="96"/>
        <v>0</v>
      </c>
      <c r="D156" s="264">
        <v>0</v>
      </c>
      <c r="E156" s="45"/>
      <c r="F156" s="700">
        <f t="shared" si="137"/>
        <v>0</v>
      </c>
      <c r="G156" s="230"/>
      <c r="H156" s="45"/>
      <c r="I156" s="705">
        <f t="shared" si="138"/>
        <v>0</v>
      </c>
      <c r="J156" s="264">
        <v>0</v>
      </c>
      <c r="K156" s="45"/>
      <c r="L156" s="700">
        <f t="shared" si="139"/>
        <v>0</v>
      </c>
      <c r="M156" s="230"/>
      <c r="N156" s="45"/>
      <c r="O156" s="705">
        <f t="shared" si="140"/>
        <v>0</v>
      </c>
      <c r="P156" s="291"/>
    </row>
    <row r="157" spans="1:16" ht="48" hidden="1" x14ac:dyDescent="0.25">
      <c r="A157" s="29">
        <v>2369</v>
      </c>
      <c r="B157" s="43" t="s">
        <v>152</v>
      </c>
      <c r="C157" s="190">
        <f t="shared" si="96"/>
        <v>0</v>
      </c>
      <c r="D157" s="264">
        <v>0</v>
      </c>
      <c r="E157" s="45"/>
      <c r="F157" s="700">
        <f t="shared" si="137"/>
        <v>0</v>
      </c>
      <c r="G157" s="230"/>
      <c r="H157" s="45"/>
      <c r="I157" s="705">
        <f t="shared" si="138"/>
        <v>0</v>
      </c>
      <c r="J157" s="264">
        <v>0</v>
      </c>
      <c r="K157" s="45"/>
      <c r="L157" s="700">
        <f t="shared" si="139"/>
        <v>0</v>
      </c>
      <c r="M157" s="230"/>
      <c r="N157" s="45"/>
      <c r="O157" s="705">
        <f t="shared" si="140"/>
        <v>0</v>
      </c>
      <c r="P157" s="291"/>
    </row>
    <row r="158" spans="1:16" hidden="1" x14ac:dyDescent="0.25">
      <c r="A158" s="73">
        <v>2370</v>
      </c>
      <c r="B158" s="58" t="s">
        <v>153</v>
      </c>
      <c r="C158" s="195">
        <f t="shared" si="96"/>
        <v>0</v>
      </c>
      <c r="D158" s="261">
        <v>0</v>
      </c>
      <c r="E158" s="77"/>
      <c r="F158" s="706">
        <f t="shared" si="137"/>
        <v>0</v>
      </c>
      <c r="G158" s="232"/>
      <c r="H158" s="77"/>
      <c r="I158" s="707">
        <f t="shared" si="138"/>
        <v>0</v>
      </c>
      <c r="J158" s="261">
        <v>0</v>
      </c>
      <c r="K158" s="77"/>
      <c r="L158" s="706">
        <f t="shared" si="139"/>
        <v>0</v>
      </c>
      <c r="M158" s="232"/>
      <c r="N158" s="77"/>
      <c r="O158" s="707">
        <f t="shared" si="140"/>
        <v>0</v>
      </c>
      <c r="P158" s="292"/>
    </row>
    <row r="159" spans="1:16" hidden="1" x14ac:dyDescent="0.25">
      <c r="A159" s="73">
        <v>2380</v>
      </c>
      <c r="B159" s="58" t="s">
        <v>154</v>
      </c>
      <c r="C159" s="195">
        <f t="shared" si="96"/>
        <v>0</v>
      </c>
      <c r="D159" s="86">
        <f>SUM(D160:D161)</f>
        <v>0</v>
      </c>
      <c r="E159" s="74">
        <f t="shared" ref="E159" si="141">SUM(E160:E161)</f>
        <v>0</v>
      </c>
      <c r="F159" s="174">
        <f>SUM(F160:F161)</f>
        <v>0</v>
      </c>
      <c r="G159" s="229">
        <f t="shared" ref="G159:N159" si="142">SUM(G160:G161)</f>
        <v>0</v>
      </c>
      <c r="H159" s="74">
        <f t="shared" si="142"/>
        <v>0</v>
      </c>
      <c r="I159" s="154">
        <f t="shared" si="142"/>
        <v>0</v>
      </c>
      <c r="J159" s="86">
        <f>SUM(J160:J161)</f>
        <v>0</v>
      </c>
      <c r="K159" s="74">
        <f t="shared" si="142"/>
        <v>0</v>
      </c>
      <c r="L159" s="174">
        <f t="shared" si="142"/>
        <v>0</v>
      </c>
      <c r="M159" s="229">
        <f t="shared" si="142"/>
        <v>0</v>
      </c>
      <c r="N159" s="74">
        <f t="shared" si="142"/>
        <v>0</v>
      </c>
      <c r="O159" s="154">
        <f>SUM(O160:O161)</f>
        <v>0</v>
      </c>
      <c r="P159" s="292"/>
    </row>
    <row r="160" spans="1:16" hidden="1" x14ac:dyDescent="0.25">
      <c r="A160" s="26">
        <v>2381</v>
      </c>
      <c r="B160" s="40" t="s">
        <v>155</v>
      </c>
      <c r="C160" s="189">
        <f t="shared" si="96"/>
        <v>0</v>
      </c>
      <c r="D160" s="263">
        <v>0</v>
      </c>
      <c r="E160" s="42"/>
      <c r="F160" s="699">
        <f t="shared" ref="F160:F163" si="143">D160+E160</f>
        <v>0</v>
      </c>
      <c r="G160" s="220"/>
      <c r="H160" s="42"/>
      <c r="I160" s="703">
        <f t="shared" ref="I160:I163" si="144">G160+H160</f>
        <v>0</v>
      </c>
      <c r="J160" s="263">
        <v>0</v>
      </c>
      <c r="K160" s="42"/>
      <c r="L160" s="699">
        <f t="shared" ref="L160:L163" si="145">J160+K160</f>
        <v>0</v>
      </c>
      <c r="M160" s="220"/>
      <c r="N160" s="42"/>
      <c r="O160" s="703">
        <f t="shared" ref="O160:O163" si="146">M160+N160</f>
        <v>0</v>
      </c>
      <c r="P160" s="290"/>
    </row>
    <row r="161" spans="1:16" ht="24" hidden="1" x14ac:dyDescent="0.25">
      <c r="A161" s="29">
        <v>2389</v>
      </c>
      <c r="B161" s="43" t="s">
        <v>156</v>
      </c>
      <c r="C161" s="190">
        <f t="shared" si="96"/>
        <v>0</v>
      </c>
      <c r="D161" s="264">
        <v>0</v>
      </c>
      <c r="E161" s="45"/>
      <c r="F161" s="700">
        <f t="shared" si="143"/>
        <v>0</v>
      </c>
      <c r="G161" s="230"/>
      <c r="H161" s="45"/>
      <c r="I161" s="705">
        <f t="shared" si="144"/>
        <v>0</v>
      </c>
      <c r="J161" s="264">
        <v>0</v>
      </c>
      <c r="K161" s="45"/>
      <c r="L161" s="700">
        <f t="shared" si="145"/>
        <v>0</v>
      </c>
      <c r="M161" s="230"/>
      <c r="N161" s="45"/>
      <c r="O161" s="705">
        <f t="shared" si="146"/>
        <v>0</v>
      </c>
      <c r="P161" s="291"/>
    </row>
    <row r="162" spans="1:16" hidden="1" x14ac:dyDescent="0.25">
      <c r="A162" s="73">
        <v>2390</v>
      </c>
      <c r="B162" s="58" t="s">
        <v>157</v>
      </c>
      <c r="C162" s="195">
        <f t="shared" si="96"/>
        <v>0</v>
      </c>
      <c r="D162" s="261">
        <v>0</v>
      </c>
      <c r="E162" s="77"/>
      <c r="F162" s="706">
        <f t="shared" si="143"/>
        <v>0</v>
      </c>
      <c r="G162" s="232"/>
      <c r="H162" s="77"/>
      <c r="I162" s="707">
        <f t="shared" si="144"/>
        <v>0</v>
      </c>
      <c r="J162" s="261"/>
      <c r="K162" s="77"/>
      <c r="L162" s="706">
        <f t="shared" si="145"/>
        <v>0</v>
      </c>
      <c r="M162" s="232"/>
      <c r="N162" s="77"/>
      <c r="O162" s="707">
        <f t="shared" si="146"/>
        <v>0</v>
      </c>
      <c r="P162" s="292"/>
    </row>
    <row r="163" spans="1:16" hidden="1" x14ac:dyDescent="0.25">
      <c r="A163" s="35">
        <v>2400</v>
      </c>
      <c r="B163" s="72" t="s">
        <v>158</v>
      </c>
      <c r="C163" s="188">
        <f t="shared" si="96"/>
        <v>0</v>
      </c>
      <c r="D163" s="248">
        <v>0</v>
      </c>
      <c r="E163" s="80"/>
      <c r="F163" s="708">
        <f t="shared" si="143"/>
        <v>0</v>
      </c>
      <c r="G163" s="234"/>
      <c r="H163" s="80"/>
      <c r="I163" s="709">
        <f t="shared" si="144"/>
        <v>0</v>
      </c>
      <c r="J163" s="248">
        <v>0</v>
      </c>
      <c r="K163" s="80"/>
      <c r="L163" s="708">
        <f t="shared" si="145"/>
        <v>0</v>
      </c>
      <c r="M163" s="234"/>
      <c r="N163" s="80"/>
      <c r="O163" s="709">
        <f t="shared" si="146"/>
        <v>0</v>
      </c>
      <c r="P163" s="293"/>
    </row>
    <row r="164" spans="1:16" ht="24" hidden="1" x14ac:dyDescent="0.25">
      <c r="A164" s="35">
        <v>2500</v>
      </c>
      <c r="B164" s="72" t="s">
        <v>159</v>
      </c>
      <c r="C164" s="188">
        <f t="shared" si="96"/>
        <v>0</v>
      </c>
      <c r="D164" s="130">
        <f>SUM(D165,D170)</f>
        <v>0</v>
      </c>
      <c r="E164" s="38">
        <f t="shared" ref="E164" si="147">SUM(E165,E170)</f>
        <v>0</v>
      </c>
      <c r="F164" s="175">
        <f>SUM(F165,F170)</f>
        <v>0</v>
      </c>
      <c r="G164" s="228">
        <f t="shared" ref="G164:O164" si="148">SUM(G165,G170)</f>
        <v>0</v>
      </c>
      <c r="H164" s="38">
        <f t="shared" si="148"/>
        <v>0</v>
      </c>
      <c r="I164" s="123">
        <f t="shared" si="148"/>
        <v>0</v>
      </c>
      <c r="J164" s="130">
        <f>SUM(J165,J170)</f>
        <v>0</v>
      </c>
      <c r="K164" s="38">
        <f t="shared" si="148"/>
        <v>0</v>
      </c>
      <c r="L164" s="175">
        <f t="shared" si="148"/>
        <v>0</v>
      </c>
      <c r="M164" s="228">
        <f t="shared" si="148"/>
        <v>0</v>
      </c>
      <c r="N164" s="38">
        <f t="shared" si="148"/>
        <v>0</v>
      </c>
      <c r="O164" s="123">
        <f t="shared" si="148"/>
        <v>0</v>
      </c>
      <c r="P164" s="314"/>
    </row>
    <row r="165" spans="1:16" ht="16.5" hidden="1" customHeight="1" x14ac:dyDescent="0.25">
      <c r="A165" s="650">
        <v>2510</v>
      </c>
      <c r="B165" s="40" t="s">
        <v>160</v>
      </c>
      <c r="C165" s="189">
        <f t="shared" si="96"/>
        <v>0</v>
      </c>
      <c r="D165" s="131">
        <f>SUM(D166:D169)</f>
        <v>0</v>
      </c>
      <c r="E165" s="79">
        <f t="shared" ref="E165" si="149">SUM(E166:E169)</f>
        <v>0</v>
      </c>
      <c r="F165" s="176">
        <f>SUM(F166:F169)</f>
        <v>0</v>
      </c>
      <c r="G165" s="233">
        <f t="shared" ref="G165:O165" si="150">SUM(G166:G169)</f>
        <v>0</v>
      </c>
      <c r="H165" s="79">
        <f t="shared" si="150"/>
        <v>0</v>
      </c>
      <c r="I165" s="90">
        <f t="shared" si="150"/>
        <v>0</v>
      </c>
      <c r="J165" s="131">
        <f>SUM(J166:J169)</f>
        <v>0</v>
      </c>
      <c r="K165" s="79">
        <f t="shared" si="150"/>
        <v>0</v>
      </c>
      <c r="L165" s="176">
        <f t="shared" si="150"/>
        <v>0</v>
      </c>
      <c r="M165" s="233">
        <f t="shared" si="150"/>
        <v>0</v>
      </c>
      <c r="N165" s="79">
        <f t="shared" si="150"/>
        <v>0</v>
      </c>
      <c r="O165" s="155">
        <f t="shared" si="150"/>
        <v>0</v>
      </c>
      <c r="P165" s="295"/>
    </row>
    <row r="166" spans="1:16" ht="24" hidden="1" x14ac:dyDescent="0.25">
      <c r="A166" s="30">
        <v>2512</v>
      </c>
      <c r="B166" s="43" t="s">
        <v>161</v>
      </c>
      <c r="C166" s="190">
        <f t="shared" si="96"/>
        <v>0</v>
      </c>
      <c r="D166" s="264">
        <v>0</v>
      </c>
      <c r="E166" s="45"/>
      <c r="F166" s="700">
        <f t="shared" ref="F166:F171" si="151">D166+E166</f>
        <v>0</v>
      </c>
      <c r="G166" s="230"/>
      <c r="H166" s="45"/>
      <c r="I166" s="705">
        <f t="shared" ref="I166:I171" si="152">G166+H166</f>
        <v>0</v>
      </c>
      <c r="J166" s="264"/>
      <c r="K166" s="45"/>
      <c r="L166" s="700">
        <f t="shared" ref="L166:L171" si="153">J166+K166</f>
        <v>0</v>
      </c>
      <c r="M166" s="230"/>
      <c r="N166" s="45"/>
      <c r="O166" s="705">
        <f t="shared" ref="O166:O171" si="154">M166+N166</f>
        <v>0</v>
      </c>
      <c r="P166" s="291"/>
    </row>
    <row r="167" spans="1:16" ht="36" hidden="1" x14ac:dyDescent="0.25">
      <c r="A167" s="30">
        <v>2513</v>
      </c>
      <c r="B167" s="43" t="s">
        <v>162</v>
      </c>
      <c r="C167" s="190">
        <f t="shared" si="96"/>
        <v>0</v>
      </c>
      <c r="D167" s="264">
        <v>0</v>
      </c>
      <c r="E167" s="45"/>
      <c r="F167" s="700">
        <f t="shared" si="151"/>
        <v>0</v>
      </c>
      <c r="G167" s="230"/>
      <c r="H167" s="45"/>
      <c r="I167" s="705">
        <f t="shared" si="152"/>
        <v>0</v>
      </c>
      <c r="J167" s="264">
        <v>0</v>
      </c>
      <c r="K167" s="45"/>
      <c r="L167" s="700">
        <f t="shared" si="153"/>
        <v>0</v>
      </c>
      <c r="M167" s="230"/>
      <c r="N167" s="45"/>
      <c r="O167" s="705">
        <f t="shared" si="154"/>
        <v>0</v>
      </c>
      <c r="P167" s="291"/>
    </row>
    <row r="168" spans="1:16" ht="24" hidden="1" x14ac:dyDescent="0.25">
      <c r="A168" s="30">
        <v>2515</v>
      </c>
      <c r="B168" s="43" t="s">
        <v>163</v>
      </c>
      <c r="C168" s="190">
        <f t="shared" si="96"/>
        <v>0</v>
      </c>
      <c r="D168" s="264">
        <v>0</v>
      </c>
      <c r="E168" s="45"/>
      <c r="F168" s="700">
        <f t="shared" si="151"/>
        <v>0</v>
      </c>
      <c r="G168" s="230"/>
      <c r="H168" s="45"/>
      <c r="I168" s="705">
        <f t="shared" si="152"/>
        <v>0</v>
      </c>
      <c r="J168" s="264">
        <v>0</v>
      </c>
      <c r="K168" s="45"/>
      <c r="L168" s="700">
        <f t="shared" si="153"/>
        <v>0</v>
      </c>
      <c r="M168" s="230"/>
      <c r="N168" s="45"/>
      <c r="O168" s="705">
        <f t="shared" si="154"/>
        <v>0</v>
      </c>
      <c r="P168" s="291"/>
    </row>
    <row r="169" spans="1:16" ht="24" hidden="1" x14ac:dyDescent="0.25">
      <c r="A169" s="30">
        <v>2519</v>
      </c>
      <c r="B169" s="43" t="s">
        <v>164</v>
      </c>
      <c r="C169" s="190">
        <f t="shared" si="96"/>
        <v>0</v>
      </c>
      <c r="D169" s="264">
        <v>0</v>
      </c>
      <c r="E169" s="45"/>
      <c r="F169" s="700">
        <f t="shared" si="151"/>
        <v>0</v>
      </c>
      <c r="G169" s="230"/>
      <c r="H169" s="45"/>
      <c r="I169" s="705">
        <f t="shared" si="152"/>
        <v>0</v>
      </c>
      <c r="J169" s="264">
        <v>0</v>
      </c>
      <c r="K169" s="45"/>
      <c r="L169" s="700">
        <f t="shared" si="153"/>
        <v>0</v>
      </c>
      <c r="M169" s="230"/>
      <c r="N169" s="45"/>
      <c r="O169" s="705">
        <f t="shared" si="154"/>
        <v>0</v>
      </c>
      <c r="P169" s="291"/>
    </row>
    <row r="170" spans="1:16" ht="24" hidden="1" x14ac:dyDescent="0.25">
      <c r="A170" s="75">
        <v>2520</v>
      </c>
      <c r="B170" s="43" t="s">
        <v>165</v>
      </c>
      <c r="C170" s="190">
        <f t="shared" si="96"/>
        <v>0</v>
      </c>
      <c r="D170" s="264">
        <v>0</v>
      </c>
      <c r="E170" s="45"/>
      <c r="F170" s="700">
        <f t="shared" si="151"/>
        <v>0</v>
      </c>
      <c r="G170" s="230"/>
      <c r="H170" s="45"/>
      <c r="I170" s="705">
        <f t="shared" si="152"/>
        <v>0</v>
      </c>
      <c r="J170" s="264">
        <v>0</v>
      </c>
      <c r="K170" s="45"/>
      <c r="L170" s="700">
        <f t="shared" si="153"/>
        <v>0</v>
      </c>
      <c r="M170" s="230"/>
      <c r="N170" s="45"/>
      <c r="O170" s="705">
        <f t="shared" si="154"/>
        <v>0</v>
      </c>
      <c r="P170" s="291"/>
    </row>
    <row r="171" spans="1:16" s="81" customFormat="1" ht="48" hidden="1" x14ac:dyDescent="0.25">
      <c r="A171" s="17">
        <v>2800</v>
      </c>
      <c r="B171" s="40" t="s">
        <v>166</v>
      </c>
      <c r="C171" s="189">
        <f t="shared" si="96"/>
        <v>0</v>
      </c>
      <c r="D171" s="263">
        <v>0</v>
      </c>
      <c r="E171" s="42"/>
      <c r="F171" s="693">
        <f t="shared" si="151"/>
        <v>0</v>
      </c>
      <c r="G171" s="212"/>
      <c r="H171" s="28"/>
      <c r="I171" s="694">
        <f t="shared" si="152"/>
        <v>0</v>
      </c>
      <c r="J171" s="245">
        <v>0</v>
      </c>
      <c r="K171" s="28"/>
      <c r="L171" s="693">
        <f t="shared" si="153"/>
        <v>0</v>
      </c>
      <c r="M171" s="212"/>
      <c r="N171" s="28"/>
      <c r="O171" s="694">
        <f t="shared" si="154"/>
        <v>0</v>
      </c>
      <c r="P171" s="288"/>
    </row>
    <row r="172" spans="1:16" hidden="1" x14ac:dyDescent="0.25">
      <c r="A172" s="70">
        <v>3000</v>
      </c>
      <c r="B172" s="70" t="s">
        <v>167</v>
      </c>
      <c r="C172" s="200">
        <f t="shared" si="96"/>
        <v>0</v>
      </c>
      <c r="D172" s="137">
        <f>SUM(D173,D183)</f>
        <v>0</v>
      </c>
      <c r="E172" s="71">
        <f t="shared" ref="E172" si="155">SUM(E173,E183)</f>
        <v>0</v>
      </c>
      <c r="F172" s="172">
        <f>SUM(F173,F183)</f>
        <v>0</v>
      </c>
      <c r="G172" s="227">
        <f t="shared" ref="G172:N172" si="156">SUM(G173,G183)</f>
        <v>0</v>
      </c>
      <c r="H172" s="71">
        <f t="shared" si="156"/>
        <v>0</v>
      </c>
      <c r="I172" s="125">
        <f t="shared" si="156"/>
        <v>0</v>
      </c>
      <c r="J172" s="137">
        <f>SUM(J173,J183)</f>
        <v>0</v>
      </c>
      <c r="K172" s="71">
        <f t="shared" si="156"/>
        <v>0</v>
      </c>
      <c r="L172" s="172">
        <f t="shared" si="156"/>
        <v>0</v>
      </c>
      <c r="M172" s="227">
        <f t="shared" si="156"/>
        <v>0</v>
      </c>
      <c r="N172" s="71">
        <f t="shared" si="156"/>
        <v>0</v>
      </c>
      <c r="O172" s="125">
        <f>SUM(O173,O183)</f>
        <v>0</v>
      </c>
      <c r="P172" s="313"/>
    </row>
    <row r="173" spans="1:16" ht="24" hidden="1" x14ac:dyDescent="0.25">
      <c r="A173" s="35">
        <v>3200</v>
      </c>
      <c r="B173" s="82" t="s">
        <v>168</v>
      </c>
      <c r="C173" s="188">
        <f t="shared" si="96"/>
        <v>0</v>
      </c>
      <c r="D173" s="130">
        <f>SUM(D174,D178)</f>
        <v>0</v>
      </c>
      <c r="E173" s="38">
        <f t="shared" ref="E173" si="157">SUM(E174,E178)</f>
        <v>0</v>
      </c>
      <c r="F173" s="175">
        <f>SUM(F174,F178)</f>
        <v>0</v>
      </c>
      <c r="G173" s="228">
        <f t="shared" ref="G173:O173" si="158">SUM(G174,G178)</f>
        <v>0</v>
      </c>
      <c r="H173" s="38">
        <f t="shared" si="158"/>
        <v>0</v>
      </c>
      <c r="I173" s="123">
        <f t="shared" si="158"/>
        <v>0</v>
      </c>
      <c r="J173" s="130">
        <f>SUM(J174,J178)</f>
        <v>0</v>
      </c>
      <c r="K173" s="38">
        <f t="shared" si="158"/>
        <v>0</v>
      </c>
      <c r="L173" s="175">
        <f t="shared" si="158"/>
        <v>0</v>
      </c>
      <c r="M173" s="228">
        <f t="shared" si="158"/>
        <v>0</v>
      </c>
      <c r="N173" s="38">
        <f t="shared" si="158"/>
        <v>0</v>
      </c>
      <c r="O173" s="124">
        <f t="shared" si="158"/>
        <v>0</v>
      </c>
      <c r="P173" s="314"/>
    </row>
    <row r="174" spans="1:16" ht="36" hidden="1" x14ac:dyDescent="0.25">
      <c r="A174" s="650">
        <v>3260</v>
      </c>
      <c r="B174" s="40" t="s">
        <v>169</v>
      </c>
      <c r="C174" s="189">
        <f t="shared" si="96"/>
        <v>0</v>
      </c>
      <c r="D174" s="131">
        <f>SUM(D175:D177)</f>
        <v>0</v>
      </c>
      <c r="E174" s="79">
        <f t="shared" ref="E174" si="159">SUM(E175:E177)</f>
        <v>0</v>
      </c>
      <c r="F174" s="176">
        <f>SUM(F175:F177)</f>
        <v>0</v>
      </c>
      <c r="G174" s="233">
        <f t="shared" ref="G174:N174" si="160">SUM(G175:G177)</f>
        <v>0</v>
      </c>
      <c r="H174" s="79">
        <f t="shared" si="160"/>
        <v>0</v>
      </c>
      <c r="I174" s="90">
        <f t="shared" si="160"/>
        <v>0</v>
      </c>
      <c r="J174" s="131">
        <f>SUM(J175:J177)</f>
        <v>0</v>
      </c>
      <c r="K174" s="79">
        <f t="shared" si="160"/>
        <v>0</v>
      </c>
      <c r="L174" s="176">
        <f t="shared" si="160"/>
        <v>0</v>
      </c>
      <c r="M174" s="233">
        <f t="shared" si="160"/>
        <v>0</v>
      </c>
      <c r="N174" s="79">
        <f t="shared" si="160"/>
        <v>0</v>
      </c>
      <c r="O174" s="90">
        <f>SUM(O175:O177)</f>
        <v>0</v>
      </c>
      <c r="P174" s="290"/>
    </row>
    <row r="175" spans="1:16" ht="24" hidden="1" x14ac:dyDescent="0.25">
      <c r="A175" s="30">
        <v>3261</v>
      </c>
      <c r="B175" s="43" t="s">
        <v>170</v>
      </c>
      <c r="C175" s="190">
        <f t="shared" si="96"/>
        <v>0</v>
      </c>
      <c r="D175" s="264">
        <v>0</v>
      </c>
      <c r="E175" s="45"/>
      <c r="F175" s="700">
        <f t="shared" ref="F175:F177" si="161">D175+E175</f>
        <v>0</v>
      </c>
      <c r="G175" s="230"/>
      <c r="H175" s="45"/>
      <c r="I175" s="705">
        <f t="shared" ref="I175:I177" si="162">G175+H175</f>
        <v>0</v>
      </c>
      <c r="J175" s="264">
        <v>0</v>
      </c>
      <c r="K175" s="45"/>
      <c r="L175" s="700">
        <f t="shared" ref="L175:L177" si="163">J175+K175</f>
        <v>0</v>
      </c>
      <c r="M175" s="230"/>
      <c r="N175" s="45"/>
      <c r="O175" s="705">
        <f t="shared" ref="O175:O177" si="164">M175+N175</f>
        <v>0</v>
      </c>
      <c r="P175" s="291"/>
    </row>
    <row r="176" spans="1:16" ht="36" hidden="1" x14ac:dyDescent="0.25">
      <c r="A176" s="30">
        <v>3262</v>
      </c>
      <c r="B176" s="43" t="s">
        <v>171</v>
      </c>
      <c r="C176" s="190">
        <f t="shared" si="96"/>
        <v>0</v>
      </c>
      <c r="D176" s="264">
        <v>0</v>
      </c>
      <c r="E176" s="45"/>
      <c r="F176" s="700">
        <f t="shared" si="161"/>
        <v>0</v>
      </c>
      <c r="G176" s="230"/>
      <c r="H176" s="45"/>
      <c r="I176" s="705">
        <f t="shared" si="162"/>
        <v>0</v>
      </c>
      <c r="J176" s="264">
        <v>0</v>
      </c>
      <c r="K176" s="45"/>
      <c r="L176" s="700">
        <f t="shared" si="163"/>
        <v>0</v>
      </c>
      <c r="M176" s="230"/>
      <c r="N176" s="45"/>
      <c r="O176" s="705">
        <f t="shared" si="164"/>
        <v>0</v>
      </c>
      <c r="P176" s="291"/>
    </row>
    <row r="177" spans="1:16" ht="24" hidden="1" x14ac:dyDescent="0.25">
      <c r="A177" s="30">
        <v>3263</v>
      </c>
      <c r="B177" s="43" t="s">
        <v>172</v>
      </c>
      <c r="C177" s="190">
        <f t="shared" ref="C177:C240" si="165">SUM(F177,I177,L177,O177)</f>
        <v>0</v>
      </c>
      <c r="D177" s="264">
        <v>0</v>
      </c>
      <c r="E177" s="45"/>
      <c r="F177" s="700">
        <f t="shared" si="161"/>
        <v>0</v>
      </c>
      <c r="G177" s="230"/>
      <c r="H177" s="45"/>
      <c r="I177" s="705">
        <f t="shared" si="162"/>
        <v>0</v>
      </c>
      <c r="J177" s="264">
        <v>0</v>
      </c>
      <c r="K177" s="45"/>
      <c r="L177" s="700">
        <f t="shared" si="163"/>
        <v>0</v>
      </c>
      <c r="M177" s="230"/>
      <c r="N177" s="45"/>
      <c r="O177" s="705">
        <f t="shared" si="164"/>
        <v>0</v>
      </c>
      <c r="P177" s="291"/>
    </row>
    <row r="178" spans="1:16" ht="84" hidden="1" x14ac:dyDescent="0.25">
      <c r="A178" s="650">
        <v>3290</v>
      </c>
      <c r="B178" s="40" t="s">
        <v>300</v>
      </c>
      <c r="C178" s="201">
        <f t="shared" si="165"/>
        <v>0</v>
      </c>
      <c r="D178" s="131">
        <f>SUM(D179:D182)</f>
        <v>0</v>
      </c>
      <c r="E178" s="79">
        <f t="shared" ref="E178" si="166">SUM(E179:E182)</f>
        <v>0</v>
      </c>
      <c r="F178" s="176">
        <f>SUM(F179:F182)</f>
        <v>0</v>
      </c>
      <c r="G178" s="233">
        <f t="shared" ref="G178:O178" si="167">SUM(G179:G182)</f>
        <v>0</v>
      </c>
      <c r="H178" s="79">
        <f t="shared" si="167"/>
        <v>0</v>
      </c>
      <c r="I178" s="90">
        <f t="shared" si="167"/>
        <v>0</v>
      </c>
      <c r="J178" s="131">
        <f>SUM(J179:J182)</f>
        <v>0</v>
      </c>
      <c r="K178" s="79">
        <f t="shared" si="167"/>
        <v>0</v>
      </c>
      <c r="L178" s="176">
        <f t="shared" si="167"/>
        <v>0</v>
      </c>
      <c r="M178" s="233">
        <f t="shared" si="167"/>
        <v>0</v>
      </c>
      <c r="N178" s="79">
        <f t="shared" si="167"/>
        <v>0</v>
      </c>
      <c r="O178" s="156">
        <f t="shared" si="167"/>
        <v>0</v>
      </c>
      <c r="P178" s="294"/>
    </row>
    <row r="179" spans="1:16" ht="72" hidden="1" x14ac:dyDescent="0.25">
      <c r="A179" s="30">
        <v>3291</v>
      </c>
      <c r="B179" s="43" t="s">
        <v>173</v>
      </c>
      <c r="C179" s="190">
        <f t="shared" si="165"/>
        <v>0</v>
      </c>
      <c r="D179" s="264">
        <v>0</v>
      </c>
      <c r="E179" s="45"/>
      <c r="F179" s="700">
        <f t="shared" ref="F179:F182" si="168">D179+E179</f>
        <v>0</v>
      </c>
      <c r="G179" s="230"/>
      <c r="H179" s="45"/>
      <c r="I179" s="705">
        <f t="shared" ref="I179:I182" si="169">G179+H179</f>
        <v>0</v>
      </c>
      <c r="J179" s="264">
        <v>0</v>
      </c>
      <c r="K179" s="45"/>
      <c r="L179" s="700">
        <f t="shared" ref="L179:L182" si="170">J179+K179</f>
        <v>0</v>
      </c>
      <c r="M179" s="230"/>
      <c r="N179" s="45"/>
      <c r="O179" s="705">
        <f t="shared" ref="O179:O182" si="171">M179+N179</f>
        <v>0</v>
      </c>
      <c r="P179" s="291"/>
    </row>
    <row r="180" spans="1:16" ht="72" hidden="1" x14ac:dyDescent="0.25">
      <c r="A180" s="30">
        <v>3292</v>
      </c>
      <c r="B180" s="43" t="s">
        <v>174</v>
      </c>
      <c r="C180" s="190">
        <f t="shared" si="165"/>
        <v>0</v>
      </c>
      <c r="D180" s="264">
        <v>0</v>
      </c>
      <c r="E180" s="45"/>
      <c r="F180" s="700">
        <f t="shared" si="168"/>
        <v>0</v>
      </c>
      <c r="G180" s="230"/>
      <c r="H180" s="45"/>
      <c r="I180" s="705">
        <f t="shared" si="169"/>
        <v>0</v>
      </c>
      <c r="J180" s="264">
        <v>0</v>
      </c>
      <c r="K180" s="45"/>
      <c r="L180" s="700">
        <f t="shared" si="170"/>
        <v>0</v>
      </c>
      <c r="M180" s="230"/>
      <c r="N180" s="45"/>
      <c r="O180" s="705">
        <f t="shared" si="171"/>
        <v>0</v>
      </c>
      <c r="P180" s="291"/>
    </row>
    <row r="181" spans="1:16" ht="72" hidden="1" x14ac:dyDescent="0.25">
      <c r="A181" s="30">
        <v>3293</v>
      </c>
      <c r="B181" s="43" t="s">
        <v>175</v>
      </c>
      <c r="C181" s="190">
        <f t="shared" si="165"/>
        <v>0</v>
      </c>
      <c r="D181" s="264">
        <v>0</v>
      </c>
      <c r="E181" s="45"/>
      <c r="F181" s="700">
        <f t="shared" si="168"/>
        <v>0</v>
      </c>
      <c r="G181" s="230"/>
      <c r="H181" s="45"/>
      <c r="I181" s="705">
        <f t="shared" si="169"/>
        <v>0</v>
      </c>
      <c r="J181" s="264">
        <v>0</v>
      </c>
      <c r="K181" s="45"/>
      <c r="L181" s="700">
        <f t="shared" si="170"/>
        <v>0</v>
      </c>
      <c r="M181" s="230"/>
      <c r="N181" s="45"/>
      <c r="O181" s="705">
        <f t="shared" si="171"/>
        <v>0</v>
      </c>
      <c r="P181" s="291"/>
    </row>
    <row r="182" spans="1:16" ht="60" hidden="1" x14ac:dyDescent="0.25">
      <c r="A182" s="83">
        <v>3294</v>
      </c>
      <c r="B182" s="43" t="s">
        <v>176</v>
      </c>
      <c r="C182" s="201">
        <f t="shared" si="165"/>
        <v>0</v>
      </c>
      <c r="D182" s="265">
        <v>0</v>
      </c>
      <c r="E182" s="84"/>
      <c r="F182" s="710">
        <f t="shared" si="168"/>
        <v>0</v>
      </c>
      <c r="G182" s="235"/>
      <c r="H182" s="84"/>
      <c r="I182" s="711">
        <f t="shared" si="169"/>
        <v>0</v>
      </c>
      <c r="J182" s="265">
        <v>0</v>
      </c>
      <c r="K182" s="84"/>
      <c r="L182" s="710">
        <f t="shared" si="170"/>
        <v>0</v>
      </c>
      <c r="M182" s="235"/>
      <c r="N182" s="84"/>
      <c r="O182" s="711">
        <f t="shared" si="171"/>
        <v>0</v>
      </c>
      <c r="P182" s="294"/>
    </row>
    <row r="183" spans="1:16" ht="48" hidden="1" x14ac:dyDescent="0.25">
      <c r="A183" s="51">
        <v>3300</v>
      </c>
      <c r="B183" s="82" t="s">
        <v>177</v>
      </c>
      <c r="C183" s="202">
        <f t="shared" si="165"/>
        <v>0</v>
      </c>
      <c r="D183" s="138">
        <f>SUM(D184:D185)</f>
        <v>0</v>
      </c>
      <c r="E183" s="85">
        <f t="shared" ref="E183" si="172">SUM(E184:E185)</f>
        <v>0</v>
      </c>
      <c r="F183" s="173">
        <f>SUM(F184:F185)</f>
        <v>0</v>
      </c>
      <c r="G183" s="236">
        <f t="shared" ref="G183:O183" si="173">SUM(G184:G185)</f>
        <v>0</v>
      </c>
      <c r="H183" s="85">
        <f t="shared" si="173"/>
        <v>0</v>
      </c>
      <c r="I183" s="124">
        <f t="shared" si="173"/>
        <v>0</v>
      </c>
      <c r="J183" s="138">
        <f>SUM(J184:J185)</f>
        <v>0</v>
      </c>
      <c r="K183" s="85">
        <f t="shared" si="173"/>
        <v>0</v>
      </c>
      <c r="L183" s="173">
        <f t="shared" si="173"/>
        <v>0</v>
      </c>
      <c r="M183" s="236">
        <f t="shared" si="173"/>
        <v>0</v>
      </c>
      <c r="N183" s="85">
        <f t="shared" si="173"/>
        <v>0</v>
      </c>
      <c r="O183" s="124">
        <f t="shared" si="173"/>
        <v>0</v>
      </c>
      <c r="P183" s="314"/>
    </row>
    <row r="184" spans="1:16" ht="48" hidden="1" x14ac:dyDescent="0.25">
      <c r="A184" s="57">
        <v>3310</v>
      </c>
      <c r="B184" s="58" t="s">
        <v>178</v>
      </c>
      <c r="C184" s="195">
        <f t="shared" si="165"/>
        <v>0</v>
      </c>
      <c r="D184" s="261">
        <v>0</v>
      </c>
      <c r="E184" s="77"/>
      <c r="F184" s="706">
        <f t="shared" ref="F184:F185" si="174">D184+E184</f>
        <v>0</v>
      </c>
      <c r="G184" s="232"/>
      <c r="H184" s="77"/>
      <c r="I184" s="707">
        <f t="shared" ref="I184:I185" si="175">G184+H184</f>
        <v>0</v>
      </c>
      <c r="J184" s="261">
        <v>0</v>
      </c>
      <c r="K184" s="77"/>
      <c r="L184" s="706">
        <f t="shared" ref="L184:L185" si="176">J184+K184</f>
        <v>0</v>
      </c>
      <c r="M184" s="232"/>
      <c r="N184" s="77"/>
      <c r="O184" s="707">
        <f t="shared" ref="O184:O185" si="177">M184+N184</f>
        <v>0</v>
      </c>
      <c r="P184" s="292"/>
    </row>
    <row r="185" spans="1:16" ht="60" hidden="1" x14ac:dyDescent="0.25">
      <c r="A185" s="27">
        <v>3320</v>
      </c>
      <c r="B185" s="40" t="s">
        <v>179</v>
      </c>
      <c r="C185" s="189">
        <f t="shared" si="165"/>
        <v>0</v>
      </c>
      <c r="D185" s="263">
        <v>0</v>
      </c>
      <c r="E185" s="42"/>
      <c r="F185" s="699">
        <f t="shared" si="174"/>
        <v>0</v>
      </c>
      <c r="G185" s="220"/>
      <c r="H185" s="42"/>
      <c r="I185" s="703">
        <f t="shared" si="175"/>
        <v>0</v>
      </c>
      <c r="J185" s="263">
        <v>0</v>
      </c>
      <c r="K185" s="42"/>
      <c r="L185" s="699">
        <f t="shared" si="176"/>
        <v>0</v>
      </c>
      <c r="M185" s="220"/>
      <c r="N185" s="42"/>
      <c r="O185" s="703">
        <f t="shared" si="177"/>
        <v>0</v>
      </c>
      <c r="P185" s="290"/>
    </row>
    <row r="186" spans="1:16" hidden="1" x14ac:dyDescent="0.25">
      <c r="A186" s="87">
        <v>4000</v>
      </c>
      <c r="B186" s="70" t="s">
        <v>180</v>
      </c>
      <c r="C186" s="200">
        <f t="shared" si="165"/>
        <v>0</v>
      </c>
      <c r="D186" s="137">
        <f>SUM(D187,D190)</f>
        <v>0</v>
      </c>
      <c r="E186" s="71">
        <f t="shared" ref="E186" si="178">SUM(E187,E190)</f>
        <v>0</v>
      </c>
      <c r="F186" s="172">
        <f>SUM(F187,F190)</f>
        <v>0</v>
      </c>
      <c r="G186" s="227">
        <f t="shared" ref="G186:N186" si="179">SUM(G187,G190)</f>
        <v>0</v>
      </c>
      <c r="H186" s="71">
        <f t="shared" si="179"/>
        <v>0</v>
      </c>
      <c r="I186" s="125">
        <f t="shared" si="179"/>
        <v>0</v>
      </c>
      <c r="J186" s="137">
        <f>SUM(J187,J190)</f>
        <v>0</v>
      </c>
      <c r="K186" s="71">
        <f t="shared" si="179"/>
        <v>0</v>
      </c>
      <c r="L186" s="172">
        <f t="shared" si="179"/>
        <v>0</v>
      </c>
      <c r="M186" s="227">
        <f t="shared" si="179"/>
        <v>0</v>
      </c>
      <c r="N186" s="71">
        <f t="shared" si="179"/>
        <v>0</v>
      </c>
      <c r="O186" s="125">
        <f>SUM(O187,O190)</f>
        <v>0</v>
      </c>
      <c r="P186" s="313"/>
    </row>
    <row r="187" spans="1:16" ht="24" hidden="1" x14ac:dyDescent="0.25">
      <c r="A187" s="88">
        <v>4200</v>
      </c>
      <c r="B187" s="72" t="s">
        <v>181</v>
      </c>
      <c r="C187" s="188">
        <f t="shared" si="165"/>
        <v>0</v>
      </c>
      <c r="D187" s="130">
        <f>SUM(D188,D189)</f>
        <v>0</v>
      </c>
      <c r="E187" s="38">
        <f t="shared" ref="E187" si="180">SUM(E188,E189)</f>
        <v>0</v>
      </c>
      <c r="F187" s="175">
        <f>SUM(F188,F189)</f>
        <v>0</v>
      </c>
      <c r="G187" s="228">
        <f t="shared" ref="G187:N187" si="181">SUM(G188,G189)</f>
        <v>0</v>
      </c>
      <c r="H187" s="38">
        <f t="shared" si="181"/>
        <v>0</v>
      </c>
      <c r="I187" s="123">
        <f t="shared" si="181"/>
        <v>0</v>
      </c>
      <c r="J187" s="130">
        <f>SUM(J188,J189)</f>
        <v>0</v>
      </c>
      <c r="K187" s="38">
        <f t="shared" si="181"/>
        <v>0</v>
      </c>
      <c r="L187" s="175">
        <f t="shared" si="181"/>
        <v>0</v>
      </c>
      <c r="M187" s="228">
        <f t="shared" si="181"/>
        <v>0</v>
      </c>
      <c r="N187" s="38">
        <f t="shared" si="181"/>
        <v>0</v>
      </c>
      <c r="O187" s="123">
        <f>SUM(O188,O189)</f>
        <v>0</v>
      </c>
      <c r="P187" s="293"/>
    </row>
    <row r="188" spans="1:16" ht="36" hidden="1" x14ac:dyDescent="0.25">
      <c r="A188" s="650">
        <v>4240</v>
      </c>
      <c r="B188" s="40" t="s">
        <v>182</v>
      </c>
      <c r="C188" s="189">
        <f t="shared" si="165"/>
        <v>0</v>
      </c>
      <c r="D188" s="263">
        <v>0</v>
      </c>
      <c r="E188" s="42"/>
      <c r="F188" s="699">
        <f t="shared" ref="F188:F189" si="182">D188+E188</f>
        <v>0</v>
      </c>
      <c r="G188" s="220"/>
      <c r="H188" s="42"/>
      <c r="I188" s="703">
        <f t="shared" ref="I188:I189" si="183">G188+H188</f>
        <v>0</v>
      </c>
      <c r="J188" s="263">
        <v>0</v>
      </c>
      <c r="K188" s="42"/>
      <c r="L188" s="699">
        <f t="shared" ref="L188:L189" si="184">J188+K188</f>
        <v>0</v>
      </c>
      <c r="M188" s="220"/>
      <c r="N188" s="42"/>
      <c r="O188" s="703">
        <f t="shared" ref="O188:O189" si="185">M188+N188</f>
        <v>0</v>
      </c>
      <c r="P188" s="290"/>
    </row>
    <row r="189" spans="1:16" ht="24" hidden="1" x14ac:dyDescent="0.25">
      <c r="A189" s="75">
        <v>4250</v>
      </c>
      <c r="B189" s="43" t="s">
        <v>183</v>
      </c>
      <c r="C189" s="190">
        <f t="shared" si="165"/>
        <v>0</v>
      </c>
      <c r="D189" s="264">
        <v>0</v>
      </c>
      <c r="E189" s="45"/>
      <c r="F189" s="700">
        <f t="shared" si="182"/>
        <v>0</v>
      </c>
      <c r="G189" s="230"/>
      <c r="H189" s="45"/>
      <c r="I189" s="705">
        <f t="shared" si="183"/>
        <v>0</v>
      </c>
      <c r="J189" s="264">
        <v>0</v>
      </c>
      <c r="K189" s="45"/>
      <c r="L189" s="700">
        <f t="shared" si="184"/>
        <v>0</v>
      </c>
      <c r="M189" s="230"/>
      <c r="N189" s="45"/>
      <c r="O189" s="705">
        <f t="shared" si="185"/>
        <v>0</v>
      </c>
      <c r="P189" s="291"/>
    </row>
    <row r="190" spans="1:16" hidden="1" x14ac:dyDescent="0.25">
      <c r="A190" s="35">
        <v>4300</v>
      </c>
      <c r="B190" s="72" t="s">
        <v>184</v>
      </c>
      <c r="C190" s="188">
        <f t="shared" si="165"/>
        <v>0</v>
      </c>
      <c r="D190" s="130">
        <f>SUM(D191)</f>
        <v>0</v>
      </c>
      <c r="E190" s="38">
        <f t="shared" ref="E190" si="186">SUM(E191)</f>
        <v>0</v>
      </c>
      <c r="F190" s="175">
        <f>SUM(F191)</f>
        <v>0</v>
      </c>
      <c r="G190" s="228">
        <f t="shared" ref="G190:N190" si="187">SUM(G191)</f>
        <v>0</v>
      </c>
      <c r="H190" s="38">
        <f t="shared" si="187"/>
        <v>0</v>
      </c>
      <c r="I190" s="123">
        <f t="shared" si="187"/>
        <v>0</v>
      </c>
      <c r="J190" s="130">
        <f>SUM(J191)</f>
        <v>0</v>
      </c>
      <c r="K190" s="38">
        <f t="shared" si="187"/>
        <v>0</v>
      </c>
      <c r="L190" s="175">
        <f t="shared" si="187"/>
        <v>0</v>
      </c>
      <c r="M190" s="228">
        <f t="shared" si="187"/>
        <v>0</v>
      </c>
      <c r="N190" s="38">
        <f t="shared" si="187"/>
        <v>0</v>
      </c>
      <c r="O190" s="123">
        <f>SUM(O191)</f>
        <v>0</v>
      </c>
      <c r="P190" s="293"/>
    </row>
    <row r="191" spans="1:16" ht="24" hidden="1" x14ac:dyDescent="0.25">
      <c r="A191" s="650">
        <v>4310</v>
      </c>
      <c r="B191" s="40" t="s">
        <v>185</v>
      </c>
      <c r="C191" s="189">
        <f t="shared" si="165"/>
        <v>0</v>
      </c>
      <c r="D191" s="131">
        <f>SUM(D192:D192)</f>
        <v>0</v>
      </c>
      <c r="E191" s="79">
        <f t="shared" ref="E191" si="188">SUM(E192:E192)</f>
        <v>0</v>
      </c>
      <c r="F191" s="176">
        <f>SUM(F192:F192)</f>
        <v>0</v>
      </c>
      <c r="G191" s="233">
        <f t="shared" ref="G191:N191" si="189">SUM(G192:G192)</f>
        <v>0</v>
      </c>
      <c r="H191" s="79">
        <f t="shared" si="189"/>
        <v>0</v>
      </c>
      <c r="I191" s="90">
        <f t="shared" si="189"/>
        <v>0</v>
      </c>
      <c r="J191" s="131">
        <f>SUM(J192:J192)</f>
        <v>0</v>
      </c>
      <c r="K191" s="79">
        <f t="shared" si="189"/>
        <v>0</v>
      </c>
      <c r="L191" s="176">
        <f t="shared" si="189"/>
        <v>0</v>
      </c>
      <c r="M191" s="233">
        <f t="shared" si="189"/>
        <v>0</v>
      </c>
      <c r="N191" s="79">
        <f t="shared" si="189"/>
        <v>0</v>
      </c>
      <c r="O191" s="90">
        <f>SUM(O192:O192)</f>
        <v>0</v>
      </c>
      <c r="P191" s="290"/>
    </row>
    <row r="192" spans="1:16" ht="36" hidden="1" x14ac:dyDescent="0.25">
      <c r="A192" s="30">
        <v>4311</v>
      </c>
      <c r="B192" s="43" t="s">
        <v>186</v>
      </c>
      <c r="C192" s="190">
        <f t="shared" si="165"/>
        <v>0</v>
      </c>
      <c r="D192" s="264">
        <v>0</v>
      </c>
      <c r="E192" s="45"/>
      <c r="F192" s="700">
        <f>D192+E192</f>
        <v>0</v>
      </c>
      <c r="G192" s="230"/>
      <c r="H192" s="45"/>
      <c r="I192" s="705">
        <f>G192+H192</f>
        <v>0</v>
      </c>
      <c r="J192" s="264">
        <v>0</v>
      </c>
      <c r="K192" s="45"/>
      <c r="L192" s="700">
        <f>J192+K192</f>
        <v>0</v>
      </c>
      <c r="M192" s="230"/>
      <c r="N192" s="45"/>
      <c r="O192" s="705">
        <f>M192+N192</f>
        <v>0</v>
      </c>
      <c r="P192" s="291"/>
    </row>
    <row r="193" spans="1:16" s="19" customFormat="1" ht="24" x14ac:dyDescent="0.25">
      <c r="A193" s="89"/>
      <c r="B193" s="17" t="s">
        <v>187</v>
      </c>
      <c r="C193" s="896">
        <f t="shared" si="165"/>
        <v>2210</v>
      </c>
      <c r="D193" s="226">
        <f>SUM(D194,D229,D268)</f>
        <v>2210</v>
      </c>
      <c r="E193" s="275">
        <f t="shared" ref="E193" si="190">SUM(E194,E229,E268)</f>
        <v>0</v>
      </c>
      <c r="F193" s="896">
        <f>SUM(F194,F229,F268)</f>
        <v>2210</v>
      </c>
      <c r="G193" s="226">
        <f t="shared" ref="G193:N193" si="191">SUM(G194,G229,G268)</f>
        <v>0</v>
      </c>
      <c r="H193" s="275">
        <f t="shared" si="191"/>
        <v>0</v>
      </c>
      <c r="I193" s="896">
        <f t="shared" si="191"/>
        <v>0</v>
      </c>
      <c r="J193" s="226">
        <f>SUM(J194,J229,J268)</f>
        <v>0</v>
      </c>
      <c r="K193" s="69">
        <f t="shared" si="191"/>
        <v>0</v>
      </c>
      <c r="L193" s="171">
        <f t="shared" si="191"/>
        <v>0</v>
      </c>
      <c r="M193" s="226">
        <f t="shared" si="191"/>
        <v>0</v>
      </c>
      <c r="N193" s="69">
        <f t="shared" si="191"/>
        <v>0</v>
      </c>
      <c r="O193" s="933">
        <f>SUM(O194,O229,O268)</f>
        <v>0</v>
      </c>
      <c r="P193" s="931"/>
    </row>
    <row r="194" spans="1:16" hidden="1" x14ac:dyDescent="0.25">
      <c r="A194" s="70">
        <v>5000</v>
      </c>
      <c r="B194" s="70" t="s">
        <v>188</v>
      </c>
      <c r="C194" s="200">
        <f t="shared" si="165"/>
        <v>0</v>
      </c>
      <c r="D194" s="137">
        <f>D195+D203</f>
        <v>0</v>
      </c>
      <c r="E194" s="71">
        <f t="shared" ref="E194" si="192">E195+E203</f>
        <v>0</v>
      </c>
      <c r="F194" s="172">
        <f>F195+F203</f>
        <v>0</v>
      </c>
      <c r="G194" s="227">
        <f t="shared" ref="G194:N194" si="193">G195+G203</f>
        <v>0</v>
      </c>
      <c r="H194" s="71">
        <f t="shared" si="193"/>
        <v>0</v>
      </c>
      <c r="I194" s="125">
        <f t="shared" si="193"/>
        <v>0</v>
      </c>
      <c r="J194" s="137">
        <f>J195+J203</f>
        <v>0</v>
      </c>
      <c r="K194" s="71">
        <f t="shared" si="193"/>
        <v>0</v>
      </c>
      <c r="L194" s="172">
        <f t="shared" si="193"/>
        <v>0</v>
      </c>
      <c r="M194" s="227">
        <f t="shared" si="193"/>
        <v>0</v>
      </c>
      <c r="N194" s="71">
        <f t="shared" si="193"/>
        <v>0</v>
      </c>
      <c r="O194" s="125">
        <f>O195+O203</f>
        <v>0</v>
      </c>
      <c r="P194" s="313"/>
    </row>
    <row r="195" spans="1:16" hidden="1" x14ac:dyDescent="0.25">
      <c r="A195" s="35">
        <v>5100</v>
      </c>
      <c r="B195" s="72" t="s">
        <v>189</v>
      </c>
      <c r="C195" s="188">
        <f t="shared" si="165"/>
        <v>0</v>
      </c>
      <c r="D195" s="130">
        <f>D196+D197+D200+D201+D202</f>
        <v>0</v>
      </c>
      <c r="E195" s="38">
        <f t="shared" ref="E195" si="194">E196+E197+E200+E201+E202</f>
        <v>0</v>
      </c>
      <c r="F195" s="175">
        <f>F196+F197+F200+F201+F202</f>
        <v>0</v>
      </c>
      <c r="G195" s="228">
        <f t="shared" ref="G195:N195" si="195">G196+G197+G200+G201+G202</f>
        <v>0</v>
      </c>
      <c r="H195" s="38">
        <f t="shared" si="195"/>
        <v>0</v>
      </c>
      <c r="I195" s="123">
        <f t="shared" si="195"/>
        <v>0</v>
      </c>
      <c r="J195" s="130">
        <f>J196+J197+J200+J201+J202</f>
        <v>0</v>
      </c>
      <c r="K195" s="38">
        <f t="shared" si="195"/>
        <v>0</v>
      </c>
      <c r="L195" s="175">
        <f t="shared" si="195"/>
        <v>0</v>
      </c>
      <c r="M195" s="228">
        <f t="shared" si="195"/>
        <v>0</v>
      </c>
      <c r="N195" s="38">
        <f t="shared" si="195"/>
        <v>0</v>
      </c>
      <c r="O195" s="123">
        <f>O196+O197+O200+O201+O202</f>
        <v>0</v>
      </c>
      <c r="P195" s="293"/>
    </row>
    <row r="196" spans="1:16" hidden="1" x14ac:dyDescent="0.25">
      <c r="A196" s="650">
        <v>5110</v>
      </c>
      <c r="B196" s="40" t="s">
        <v>190</v>
      </c>
      <c r="C196" s="189">
        <f t="shared" si="165"/>
        <v>0</v>
      </c>
      <c r="D196" s="263">
        <v>0</v>
      </c>
      <c r="E196" s="42"/>
      <c r="F196" s="699">
        <f>D196+E196</f>
        <v>0</v>
      </c>
      <c r="G196" s="220"/>
      <c r="H196" s="42"/>
      <c r="I196" s="703">
        <f>G196+H196</f>
        <v>0</v>
      </c>
      <c r="J196" s="263">
        <v>0</v>
      </c>
      <c r="K196" s="42"/>
      <c r="L196" s="699">
        <f>J196+K196</f>
        <v>0</v>
      </c>
      <c r="M196" s="220"/>
      <c r="N196" s="42"/>
      <c r="O196" s="703">
        <f>M196+N196</f>
        <v>0</v>
      </c>
      <c r="P196" s="290"/>
    </row>
    <row r="197" spans="1:16" ht="24" hidden="1" x14ac:dyDescent="0.25">
      <c r="A197" s="75">
        <v>5120</v>
      </c>
      <c r="B197" s="43" t="s">
        <v>191</v>
      </c>
      <c r="C197" s="190">
        <f t="shared" si="165"/>
        <v>0</v>
      </c>
      <c r="D197" s="132">
        <f>D198+D199</f>
        <v>0</v>
      </c>
      <c r="E197" s="76">
        <f t="shared" ref="E197" si="196">E198+E199</f>
        <v>0</v>
      </c>
      <c r="F197" s="95">
        <f>F198+F199</f>
        <v>0</v>
      </c>
      <c r="G197" s="231">
        <f t="shared" ref="G197:O197" si="197">G198+G199</f>
        <v>0</v>
      </c>
      <c r="H197" s="76">
        <f t="shared" si="197"/>
        <v>0</v>
      </c>
      <c r="I197" s="91">
        <f t="shared" si="197"/>
        <v>0</v>
      </c>
      <c r="J197" s="132">
        <f>J198+J199</f>
        <v>0</v>
      </c>
      <c r="K197" s="76">
        <f t="shared" si="197"/>
        <v>0</v>
      </c>
      <c r="L197" s="95">
        <f t="shared" si="197"/>
        <v>0</v>
      </c>
      <c r="M197" s="231">
        <f t="shared" si="197"/>
        <v>0</v>
      </c>
      <c r="N197" s="76">
        <f t="shared" si="197"/>
        <v>0</v>
      </c>
      <c r="O197" s="91">
        <f t="shared" si="197"/>
        <v>0</v>
      </c>
      <c r="P197" s="291"/>
    </row>
    <row r="198" spans="1:16" hidden="1" x14ac:dyDescent="0.25">
      <c r="A198" s="30">
        <v>5121</v>
      </c>
      <c r="B198" s="43" t="s">
        <v>192</v>
      </c>
      <c r="C198" s="190">
        <f t="shared" si="165"/>
        <v>0</v>
      </c>
      <c r="D198" s="264">
        <v>0</v>
      </c>
      <c r="E198" s="45"/>
      <c r="F198" s="700">
        <f t="shared" ref="F198:F202" si="198">D198+E198</f>
        <v>0</v>
      </c>
      <c r="G198" s="230"/>
      <c r="H198" s="45"/>
      <c r="I198" s="705">
        <f t="shared" ref="I198:I202" si="199">G198+H198</f>
        <v>0</v>
      </c>
      <c r="J198" s="264">
        <v>0</v>
      </c>
      <c r="K198" s="45"/>
      <c r="L198" s="700">
        <f t="shared" ref="L198:L202" si="200">J198+K198</f>
        <v>0</v>
      </c>
      <c r="M198" s="230"/>
      <c r="N198" s="45"/>
      <c r="O198" s="705">
        <f t="shared" ref="O198:O202" si="201">M198+N198</f>
        <v>0</v>
      </c>
      <c r="P198" s="291"/>
    </row>
    <row r="199" spans="1:16" ht="24" hidden="1" x14ac:dyDescent="0.25">
      <c r="A199" s="30">
        <v>5129</v>
      </c>
      <c r="B199" s="43" t="s">
        <v>193</v>
      </c>
      <c r="C199" s="190">
        <f t="shared" si="165"/>
        <v>0</v>
      </c>
      <c r="D199" s="264">
        <v>0</v>
      </c>
      <c r="E199" s="45"/>
      <c r="F199" s="700">
        <f t="shared" si="198"/>
        <v>0</v>
      </c>
      <c r="G199" s="230"/>
      <c r="H199" s="45"/>
      <c r="I199" s="705">
        <f t="shared" si="199"/>
        <v>0</v>
      </c>
      <c r="J199" s="264">
        <v>0</v>
      </c>
      <c r="K199" s="45"/>
      <c r="L199" s="700">
        <f t="shared" si="200"/>
        <v>0</v>
      </c>
      <c r="M199" s="230"/>
      <c r="N199" s="45"/>
      <c r="O199" s="705">
        <f t="shared" si="201"/>
        <v>0</v>
      </c>
      <c r="P199" s="291"/>
    </row>
    <row r="200" spans="1:16" hidden="1" x14ac:dyDescent="0.25">
      <c r="A200" s="75">
        <v>5130</v>
      </c>
      <c r="B200" s="43" t="s">
        <v>194</v>
      </c>
      <c r="C200" s="190">
        <f t="shared" si="165"/>
        <v>0</v>
      </c>
      <c r="D200" s="264">
        <v>0</v>
      </c>
      <c r="E200" s="45"/>
      <c r="F200" s="700">
        <f t="shared" si="198"/>
        <v>0</v>
      </c>
      <c r="G200" s="230"/>
      <c r="H200" s="45"/>
      <c r="I200" s="705">
        <f t="shared" si="199"/>
        <v>0</v>
      </c>
      <c r="J200" s="264">
        <v>0</v>
      </c>
      <c r="K200" s="45"/>
      <c r="L200" s="700">
        <f t="shared" si="200"/>
        <v>0</v>
      </c>
      <c r="M200" s="230"/>
      <c r="N200" s="45"/>
      <c r="O200" s="705">
        <f t="shared" si="201"/>
        <v>0</v>
      </c>
      <c r="P200" s="291"/>
    </row>
    <row r="201" spans="1:16" hidden="1" x14ac:dyDescent="0.25">
      <c r="A201" s="75">
        <v>5140</v>
      </c>
      <c r="B201" s="43" t="s">
        <v>195</v>
      </c>
      <c r="C201" s="190">
        <f t="shared" si="165"/>
        <v>0</v>
      </c>
      <c r="D201" s="264">
        <v>0</v>
      </c>
      <c r="E201" s="45"/>
      <c r="F201" s="700">
        <f t="shared" si="198"/>
        <v>0</v>
      </c>
      <c r="G201" s="230"/>
      <c r="H201" s="45"/>
      <c r="I201" s="705">
        <f t="shared" si="199"/>
        <v>0</v>
      </c>
      <c r="J201" s="264">
        <v>0</v>
      </c>
      <c r="K201" s="45"/>
      <c r="L201" s="700">
        <f t="shared" si="200"/>
        <v>0</v>
      </c>
      <c r="M201" s="230"/>
      <c r="N201" s="45"/>
      <c r="O201" s="705">
        <f t="shared" si="201"/>
        <v>0</v>
      </c>
      <c r="P201" s="291"/>
    </row>
    <row r="202" spans="1:16" ht="24" hidden="1" x14ac:dyDescent="0.25">
      <c r="A202" s="75">
        <v>5170</v>
      </c>
      <c r="B202" s="43" t="s">
        <v>196</v>
      </c>
      <c r="C202" s="190">
        <f t="shared" si="165"/>
        <v>0</v>
      </c>
      <c r="D202" s="264">
        <v>0</v>
      </c>
      <c r="E202" s="45"/>
      <c r="F202" s="700">
        <f t="shared" si="198"/>
        <v>0</v>
      </c>
      <c r="G202" s="230"/>
      <c r="H202" s="45"/>
      <c r="I202" s="705">
        <f t="shared" si="199"/>
        <v>0</v>
      </c>
      <c r="J202" s="264">
        <v>0</v>
      </c>
      <c r="K202" s="45"/>
      <c r="L202" s="700">
        <f t="shared" si="200"/>
        <v>0</v>
      </c>
      <c r="M202" s="230"/>
      <c r="N202" s="45"/>
      <c r="O202" s="705">
        <f t="shared" si="201"/>
        <v>0</v>
      </c>
      <c r="P202" s="291"/>
    </row>
    <row r="203" spans="1:16" hidden="1" x14ac:dyDescent="0.25">
      <c r="A203" s="35">
        <v>5200</v>
      </c>
      <c r="B203" s="72" t="s">
        <v>197</v>
      </c>
      <c r="C203" s="188">
        <f t="shared" si="165"/>
        <v>0</v>
      </c>
      <c r="D203" s="130">
        <f>D204+D214+D215+D224+D225+D226+D228</f>
        <v>0</v>
      </c>
      <c r="E203" s="38">
        <f t="shared" ref="E203" si="202">E204+E214+E215+E224+E225+E226+E228</f>
        <v>0</v>
      </c>
      <c r="F203" s="175">
        <f>F204+F214+F215+F224+F225+F226+F228</f>
        <v>0</v>
      </c>
      <c r="G203" s="228">
        <f t="shared" ref="G203:O203" si="203">G204+G214+G215+G224+G225+G226+G228</f>
        <v>0</v>
      </c>
      <c r="H203" s="38">
        <f t="shared" si="203"/>
        <v>0</v>
      </c>
      <c r="I203" s="123">
        <f t="shared" si="203"/>
        <v>0</v>
      </c>
      <c r="J203" s="130">
        <f>J204+J214+J215+J224+J225+J226+J228</f>
        <v>0</v>
      </c>
      <c r="K203" s="38">
        <f t="shared" si="203"/>
        <v>0</v>
      </c>
      <c r="L203" s="175">
        <f t="shared" si="203"/>
        <v>0</v>
      </c>
      <c r="M203" s="228">
        <f t="shared" si="203"/>
        <v>0</v>
      </c>
      <c r="N203" s="38">
        <f t="shared" si="203"/>
        <v>0</v>
      </c>
      <c r="O203" s="123">
        <f t="shared" si="203"/>
        <v>0</v>
      </c>
      <c r="P203" s="293"/>
    </row>
    <row r="204" spans="1:16" hidden="1" x14ac:dyDescent="0.25">
      <c r="A204" s="73">
        <v>5210</v>
      </c>
      <c r="B204" s="58" t="s">
        <v>198</v>
      </c>
      <c r="C204" s="195">
        <f t="shared" si="165"/>
        <v>0</v>
      </c>
      <c r="D204" s="86">
        <f>SUM(D205:D213)</f>
        <v>0</v>
      </c>
      <c r="E204" s="74">
        <f>SUM(E205:E213)</f>
        <v>0</v>
      </c>
      <c r="F204" s="174">
        <f t="shared" ref="F204:N204" si="204">SUM(F205:F213)</f>
        <v>0</v>
      </c>
      <c r="G204" s="229">
        <f t="shared" si="204"/>
        <v>0</v>
      </c>
      <c r="H204" s="74">
        <f t="shared" si="204"/>
        <v>0</v>
      </c>
      <c r="I204" s="154">
        <f t="shared" si="204"/>
        <v>0</v>
      </c>
      <c r="J204" s="86">
        <f>SUM(J205:J213)</f>
        <v>0</v>
      </c>
      <c r="K204" s="74">
        <f t="shared" si="204"/>
        <v>0</v>
      </c>
      <c r="L204" s="174">
        <f t="shared" si="204"/>
        <v>0</v>
      </c>
      <c r="M204" s="229">
        <f t="shared" si="204"/>
        <v>0</v>
      </c>
      <c r="N204" s="74">
        <f t="shared" si="204"/>
        <v>0</v>
      </c>
      <c r="O204" s="154">
        <f>SUM(O205:O213)</f>
        <v>0</v>
      </c>
      <c r="P204" s="292"/>
    </row>
    <row r="205" spans="1:16" hidden="1" x14ac:dyDescent="0.25">
      <c r="A205" s="27">
        <v>5211</v>
      </c>
      <c r="B205" s="40" t="s">
        <v>199</v>
      </c>
      <c r="C205" s="189">
        <f t="shared" si="165"/>
        <v>0</v>
      </c>
      <c r="D205" s="263">
        <v>0</v>
      </c>
      <c r="E205" s="42"/>
      <c r="F205" s="699">
        <f t="shared" ref="F205:F214" si="205">D205+E205</f>
        <v>0</v>
      </c>
      <c r="G205" s="220"/>
      <c r="H205" s="42"/>
      <c r="I205" s="703">
        <f t="shared" ref="I205:I214" si="206">G205+H205</f>
        <v>0</v>
      </c>
      <c r="J205" s="263">
        <v>0</v>
      </c>
      <c r="K205" s="42"/>
      <c r="L205" s="699">
        <f t="shared" ref="L205:L214" si="207">J205+K205</f>
        <v>0</v>
      </c>
      <c r="M205" s="220"/>
      <c r="N205" s="42"/>
      <c r="O205" s="703">
        <f t="shared" ref="O205:O214" si="208">M205+N205</f>
        <v>0</v>
      </c>
      <c r="P205" s="290"/>
    </row>
    <row r="206" spans="1:16" hidden="1" x14ac:dyDescent="0.25">
      <c r="A206" s="30">
        <v>5212</v>
      </c>
      <c r="B206" s="43" t="s">
        <v>200</v>
      </c>
      <c r="C206" s="190">
        <f t="shared" si="165"/>
        <v>0</v>
      </c>
      <c r="D206" s="264">
        <v>0</v>
      </c>
      <c r="E206" s="45"/>
      <c r="F206" s="700">
        <f t="shared" si="205"/>
        <v>0</v>
      </c>
      <c r="G206" s="230"/>
      <c r="H206" s="45"/>
      <c r="I206" s="705">
        <f t="shared" si="206"/>
        <v>0</v>
      </c>
      <c r="J206" s="264">
        <v>0</v>
      </c>
      <c r="K206" s="45"/>
      <c r="L206" s="700">
        <f t="shared" si="207"/>
        <v>0</v>
      </c>
      <c r="M206" s="230"/>
      <c r="N206" s="45"/>
      <c r="O206" s="705">
        <f t="shared" si="208"/>
        <v>0</v>
      </c>
      <c r="P206" s="291"/>
    </row>
    <row r="207" spans="1:16" hidden="1" x14ac:dyDescent="0.25">
      <c r="A207" s="30">
        <v>5213</v>
      </c>
      <c r="B207" s="43" t="s">
        <v>201</v>
      </c>
      <c r="C207" s="190">
        <f t="shared" si="165"/>
        <v>0</v>
      </c>
      <c r="D207" s="264">
        <v>0</v>
      </c>
      <c r="E207" s="45"/>
      <c r="F207" s="700">
        <f t="shared" si="205"/>
        <v>0</v>
      </c>
      <c r="G207" s="230"/>
      <c r="H207" s="45"/>
      <c r="I207" s="705">
        <f t="shared" si="206"/>
        <v>0</v>
      </c>
      <c r="J207" s="264">
        <v>0</v>
      </c>
      <c r="K207" s="45"/>
      <c r="L207" s="700">
        <f t="shared" si="207"/>
        <v>0</v>
      </c>
      <c r="M207" s="230"/>
      <c r="N207" s="45"/>
      <c r="O207" s="705">
        <f t="shared" si="208"/>
        <v>0</v>
      </c>
      <c r="P207" s="291"/>
    </row>
    <row r="208" spans="1:16" hidden="1" x14ac:dyDescent="0.25">
      <c r="A208" s="30">
        <v>5214</v>
      </c>
      <c r="B208" s="43" t="s">
        <v>202</v>
      </c>
      <c r="C208" s="190">
        <f t="shared" si="165"/>
        <v>0</v>
      </c>
      <c r="D208" s="264">
        <v>0</v>
      </c>
      <c r="E208" s="45"/>
      <c r="F208" s="700">
        <f t="shared" si="205"/>
        <v>0</v>
      </c>
      <c r="G208" s="230"/>
      <c r="H208" s="45"/>
      <c r="I208" s="705">
        <f t="shared" si="206"/>
        <v>0</v>
      </c>
      <c r="J208" s="264">
        <v>0</v>
      </c>
      <c r="K208" s="45"/>
      <c r="L208" s="700">
        <f t="shared" si="207"/>
        <v>0</v>
      </c>
      <c r="M208" s="230"/>
      <c r="N208" s="45"/>
      <c r="O208" s="705">
        <f t="shared" si="208"/>
        <v>0</v>
      </c>
      <c r="P208" s="291"/>
    </row>
    <row r="209" spans="1:16" hidden="1" x14ac:dyDescent="0.25">
      <c r="A209" s="30">
        <v>5215</v>
      </c>
      <c r="B209" s="43" t="s">
        <v>203</v>
      </c>
      <c r="C209" s="190">
        <f t="shared" si="165"/>
        <v>0</v>
      </c>
      <c r="D209" s="264">
        <v>0</v>
      </c>
      <c r="E209" s="45"/>
      <c r="F209" s="700">
        <f t="shared" si="205"/>
        <v>0</v>
      </c>
      <c r="G209" s="230"/>
      <c r="H209" s="45"/>
      <c r="I209" s="705">
        <f t="shared" si="206"/>
        <v>0</v>
      </c>
      <c r="J209" s="264">
        <v>0</v>
      </c>
      <c r="K209" s="45"/>
      <c r="L209" s="700">
        <f t="shared" si="207"/>
        <v>0</v>
      </c>
      <c r="M209" s="230"/>
      <c r="N209" s="45"/>
      <c r="O209" s="705">
        <f t="shared" si="208"/>
        <v>0</v>
      </c>
      <c r="P209" s="291"/>
    </row>
    <row r="210" spans="1:16" ht="24" hidden="1" x14ac:dyDescent="0.25">
      <c r="A210" s="30">
        <v>5216</v>
      </c>
      <c r="B210" s="43" t="s">
        <v>204</v>
      </c>
      <c r="C210" s="190">
        <f t="shared" si="165"/>
        <v>0</v>
      </c>
      <c r="D210" s="264">
        <v>0</v>
      </c>
      <c r="E210" s="45"/>
      <c r="F210" s="700">
        <f t="shared" si="205"/>
        <v>0</v>
      </c>
      <c r="G210" s="230"/>
      <c r="H210" s="45"/>
      <c r="I210" s="705">
        <f t="shared" si="206"/>
        <v>0</v>
      </c>
      <c r="J210" s="264">
        <v>0</v>
      </c>
      <c r="K210" s="45"/>
      <c r="L210" s="700">
        <f t="shared" si="207"/>
        <v>0</v>
      </c>
      <c r="M210" s="230"/>
      <c r="N210" s="45"/>
      <c r="O210" s="705">
        <f t="shared" si="208"/>
        <v>0</v>
      </c>
      <c r="P210" s="291"/>
    </row>
    <row r="211" spans="1:16" hidden="1" x14ac:dyDescent="0.25">
      <c r="A211" s="30">
        <v>5217</v>
      </c>
      <c r="B211" s="43" t="s">
        <v>205</v>
      </c>
      <c r="C211" s="190">
        <f t="shared" si="165"/>
        <v>0</v>
      </c>
      <c r="D211" s="264">
        <v>0</v>
      </c>
      <c r="E211" s="45"/>
      <c r="F211" s="700">
        <f t="shared" si="205"/>
        <v>0</v>
      </c>
      <c r="G211" s="230"/>
      <c r="H211" s="45"/>
      <c r="I211" s="705">
        <f t="shared" si="206"/>
        <v>0</v>
      </c>
      <c r="J211" s="264">
        <v>0</v>
      </c>
      <c r="K211" s="45"/>
      <c r="L211" s="700">
        <f t="shared" si="207"/>
        <v>0</v>
      </c>
      <c r="M211" s="230"/>
      <c r="N211" s="45"/>
      <c r="O211" s="705">
        <f t="shared" si="208"/>
        <v>0</v>
      </c>
      <c r="P211" s="291"/>
    </row>
    <row r="212" spans="1:16" hidden="1" x14ac:dyDescent="0.25">
      <c r="A212" s="30">
        <v>5218</v>
      </c>
      <c r="B212" s="43" t="s">
        <v>206</v>
      </c>
      <c r="C212" s="190">
        <f t="shared" si="165"/>
        <v>0</v>
      </c>
      <c r="D212" s="264">
        <v>0</v>
      </c>
      <c r="E212" s="45"/>
      <c r="F212" s="700">
        <f t="shared" si="205"/>
        <v>0</v>
      </c>
      <c r="G212" s="230"/>
      <c r="H212" s="45"/>
      <c r="I212" s="705">
        <f t="shared" si="206"/>
        <v>0</v>
      </c>
      <c r="J212" s="264">
        <v>0</v>
      </c>
      <c r="K212" s="45"/>
      <c r="L212" s="700">
        <f t="shared" si="207"/>
        <v>0</v>
      </c>
      <c r="M212" s="230"/>
      <c r="N212" s="45"/>
      <c r="O212" s="705">
        <f t="shared" si="208"/>
        <v>0</v>
      </c>
      <c r="P212" s="291"/>
    </row>
    <row r="213" spans="1:16" hidden="1" x14ac:dyDescent="0.25">
      <c r="A213" s="30">
        <v>5219</v>
      </c>
      <c r="B213" s="43" t="s">
        <v>207</v>
      </c>
      <c r="C213" s="190">
        <f t="shared" si="165"/>
        <v>0</v>
      </c>
      <c r="D213" s="264">
        <v>0</v>
      </c>
      <c r="E213" s="45"/>
      <c r="F213" s="700">
        <f t="shared" si="205"/>
        <v>0</v>
      </c>
      <c r="G213" s="230"/>
      <c r="H213" s="45"/>
      <c r="I213" s="705">
        <f t="shared" si="206"/>
        <v>0</v>
      </c>
      <c r="J213" s="264">
        <v>0</v>
      </c>
      <c r="K213" s="45"/>
      <c r="L213" s="700">
        <f t="shared" si="207"/>
        <v>0</v>
      </c>
      <c r="M213" s="230"/>
      <c r="N213" s="45"/>
      <c r="O213" s="705">
        <f t="shared" si="208"/>
        <v>0</v>
      </c>
      <c r="P213" s="291"/>
    </row>
    <row r="214" spans="1:16" ht="13.5" hidden="1" customHeight="1" x14ac:dyDescent="0.25">
      <c r="A214" s="75">
        <v>5220</v>
      </c>
      <c r="B214" s="43" t="s">
        <v>208</v>
      </c>
      <c r="C214" s="190">
        <f t="shared" si="165"/>
        <v>0</v>
      </c>
      <c r="D214" s="264">
        <v>0</v>
      </c>
      <c r="E214" s="45"/>
      <c r="F214" s="700">
        <f t="shared" si="205"/>
        <v>0</v>
      </c>
      <c r="G214" s="230"/>
      <c r="H214" s="45"/>
      <c r="I214" s="705">
        <f t="shared" si="206"/>
        <v>0</v>
      </c>
      <c r="J214" s="264">
        <v>0</v>
      </c>
      <c r="K214" s="45"/>
      <c r="L214" s="700">
        <f t="shared" si="207"/>
        <v>0</v>
      </c>
      <c r="M214" s="230"/>
      <c r="N214" s="45"/>
      <c r="O214" s="705">
        <f t="shared" si="208"/>
        <v>0</v>
      </c>
      <c r="P214" s="291"/>
    </row>
    <row r="215" spans="1:16" hidden="1" x14ac:dyDescent="0.25">
      <c r="A215" s="75">
        <v>5230</v>
      </c>
      <c r="B215" s="43" t="s">
        <v>209</v>
      </c>
      <c r="C215" s="190">
        <f t="shared" si="165"/>
        <v>0</v>
      </c>
      <c r="D215" s="132">
        <f>SUM(D216:D223)</f>
        <v>0</v>
      </c>
      <c r="E215" s="76">
        <f t="shared" ref="E215" si="209">SUM(E216:E223)</f>
        <v>0</v>
      </c>
      <c r="F215" s="95">
        <f>SUM(F216:F223)</f>
        <v>0</v>
      </c>
      <c r="G215" s="231">
        <f t="shared" ref="G215:N215" si="210">SUM(G216:G223)</f>
        <v>0</v>
      </c>
      <c r="H215" s="76">
        <f t="shared" si="210"/>
        <v>0</v>
      </c>
      <c r="I215" s="91">
        <f t="shared" si="210"/>
        <v>0</v>
      </c>
      <c r="J215" s="132">
        <f>SUM(J216:J223)</f>
        <v>0</v>
      </c>
      <c r="K215" s="76">
        <f t="shared" si="210"/>
        <v>0</v>
      </c>
      <c r="L215" s="95">
        <f t="shared" si="210"/>
        <v>0</v>
      </c>
      <c r="M215" s="231">
        <f t="shared" si="210"/>
        <v>0</v>
      </c>
      <c r="N215" s="76">
        <f t="shared" si="210"/>
        <v>0</v>
      </c>
      <c r="O215" s="91">
        <f>SUM(O216:O223)</f>
        <v>0</v>
      </c>
      <c r="P215" s="291"/>
    </row>
    <row r="216" spans="1:16" hidden="1" x14ac:dyDescent="0.25">
      <c r="A216" s="30">
        <v>5231</v>
      </c>
      <c r="B216" s="43" t="s">
        <v>210</v>
      </c>
      <c r="C216" s="190">
        <f t="shared" si="165"/>
        <v>0</v>
      </c>
      <c r="D216" s="264">
        <v>0</v>
      </c>
      <c r="E216" s="45"/>
      <c r="F216" s="700">
        <f t="shared" ref="F216:F225" si="211">D216+E216</f>
        <v>0</v>
      </c>
      <c r="G216" s="230"/>
      <c r="H216" s="45"/>
      <c r="I216" s="705">
        <f t="shared" ref="I216:I225" si="212">G216+H216</f>
        <v>0</v>
      </c>
      <c r="J216" s="264">
        <v>0</v>
      </c>
      <c r="K216" s="45"/>
      <c r="L216" s="700">
        <f t="shared" ref="L216:L225" si="213">J216+K216</f>
        <v>0</v>
      </c>
      <c r="M216" s="230"/>
      <c r="N216" s="45"/>
      <c r="O216" s="705">
        <f t="shared" ref="O216:O225" si="214">M216+N216</f>
        <v>0</v>
      </c>
      <c r="P216" s="291"/>
    </row>
    <row r="217" spans="1:16" hidden="1" x14ac:dyDescent="0.25">
      <c r="A217" s="30">
        <v>5232</v>
      </c>
      <c r="B217" s="43" t="s">
        <v>211</v>
      </c>
      <c r="C217" s="190">
        <f t="shared" si="165"/>
        <v>0</v>
      </c>
      <c r="D217" s="264">
        <v>0</v>
      </c>
      <c r="E217" s="45"/>
      <c r="F217" s="700">
        <f t="shared" si="211"/>
        <v>0</v>
      </c>
      <c r="G217" s="230"/>
      <c r="H217" s="45"/>
      <c r="I217" s="705">
        <f t="shared" si="212"/>
        <v>0</v>
      </c>
      <c r="J217" s="264">
        <v>0</v>
      </c>
      <c r="K217" s="45"/>
      <c r="L217" s="700">
        <f t="shared" si="213"/>
        <v>0</v>
      </c>
      <c r="M217" s="230"/>
      <c r="N217" s="45"/>
      <c r="O217" s="705">
        <f t="shared" si="214"/>
        <v>0</v>
      </c>
      <c r="P217" s="291"/>
    </row>
    <row r="218" spans="1:16" hidden="1" x14ac:dyDescent="0.25">
      <c r="A218" s="30">
        <v>5233</v>
      </c>
      <c r="B218" s="43" t="s">
        <v>212</v>
      </c>
      <c r="C218" s="190">
        <f t="shared" si="165"/>
        <v>0</v>
      </c>
      <c r="D218" s="264">
        <v>0</v>
      </c>
      <c r="E218" s="45"/>
      <c r="F218" s="700">
        <f t="shared" si="211"/>
        <v>0</v>
      </c>
      <c r="G218" s="230"/>
      <c r="H218" s="45"/>
      <c r="I218" s="705">
        <f t="shared" si="212"/>
        <v>0</v>
      </c>
      <c r="J218" s="264">
        <v>0</v>
      </c>
      <c r="K218" s="45"/>
      <c r="L218" s="700">
        <f t="shared" si="213"/>
        <v>0</v>
      </c>
      <c r="M218" s="230"/>
      <c r="N218" s="45"/>
      <c r="O218" s="705">
        <f t="shared" si="214"/>
        <v>0</v>
      </c>
      <c r="P218" s="291"/>
    </row>
    <row r="219" spans="1:16" ht="24" hidden="1" x14ac:dyDescent="0.25">
      <c r="A219" s="30">
        <v>5234</v>
      </c>
      <c r="B219" s="43" t="s">
        <v>213</v>
      </c>
      <c r="C219" s="190">
        <f t="shared" si="165"/>
        <v>0</v>
      </c>
      <c r="D219" s="264">
        <v>0</v>
      </c>
      <c r="E219" s="45"/>
      <c r="F219" s="700">
        <f t="shared" si="211"/>
        <v>0</v>
      </c>
      <c r="G219" s="230"/>
      <c r="H219" s="45"/>
      <c r="I219" s="705">
        <f t="shared" si="212"/>
        <v>0</v>
      </c>
      <c r="J219" s="264">
        <v>0</v>
      </c>
      <c r="K219" s="45"/>
      <c r="L219" s="700">
        <f t="shared" si="213"/>
        <v>0</v>
      </c>
      <c r="M219" s="230"/>
      <c r="N219" s="45"/>
      <c r="O219" s="705">
        <f t="shared" si="214"/>
        <v>0</v>
      </c>
      <c r="P219" s="291"/>
    </row>
    <row r="220" spans="1:16" ht="14.25" hidden="1" customHeight="1" x14ac:dyDescent="0.25">
      <c r="A220" s="30">
        <v>5236</v>
      </c>
      <c r="B220" s="43" t="s">
        <v>214</v>
      </c>
      <c r="C220" s="190">
        <f t="shared" si="165"/>
        <v>0</v>
      </c>
      <c r="D220" s="264">
        <v>0</v>
      </c>
      <c r="E220" s="45"/>
      <c r="F220" s="700">
        <f t="shared" si="211"/>
        <v>0</v>
      </c>
      <c r="G220" s="230"/>
      <c r="H220" s="45"/>
      <c r="I220" s="705">
        <f t="shared" si="212"/>
        <v>0</v>
      </c>
      <c r="J220" s="264">
        <v>0</v>
      </c>
      <c r="K220" s="45"/>
      <c r="L220" s="700">
        <f t="shared" si="213"/>
        <v>0</v>
      </c>
      <c r="M220" s="230"/>
      <c r="N220" s="45"/>
      <c r="O220" s="705">
        <f t="shared" si="214"/>
        <v>0</v>
      </c>
      <c r="P220" s="291"/>
    </row>
    <row r="221" spans="1:16" ht="14.25" hidden="1" customHeight="1" x14ac:dyDescent="0.25">
      <c r="A221" s="30">
        <v>5237</v>
      </c>
      <c r="B221" s="43" t="s">
        <v>215</v>
      </c>
      <c r="C221" s="190">
        <f t="shared" si="165"/>
        <v>0</v>
      </c>
      <c r="D221" s="264">
        <v>0</v>
      </c>
      <c r="E221" s="45"/>
      <c r="F221" s="700">
        <f t="shared" si="211"/>
        <v>0</v>
      </c>
      <c r="G221" s="230"/>
      <c r="H221" s="45"/>
      <c r="I221" s="705">
        <f t="shared" si="212"/>
        <v>0</v>
      </c>
      <c r="J221" s="264">
        <v>0</v>
      </c>
      <c r="K221" s="45"/>
      <c r="L221" s="700">
        <f t="shared" si="213"/>
        <v>0</v>
      </c>
      <c r="M221" s="230"/>
      <c r="N221" s="45"/>
      <c r="O221" s="705">
        <f t="shared" si="214"/>
        <v>0</v>
      </c>
      <c r="P221" s="291"/>
    </row>
    <row r="222" spans="1:16" ht="24" hidden="1" x14ac:dyDescent="0.25">
      <c r="A222" s="30">
        <v>5238</v>
      </c>
      <c r="B222" s="43" t="s">
        <v>216</v>
      </c>
      <c r="C222" s="190">
        <f t="shared" si="165"/>
        <v>0</v>
      </c>
      <c r="D222" s="264">
        <v>0</v>
      </c>
      <c r="E222" s="45"/>
      <c r="F222" s="700">
        <f t="shared" si="211"/>
        <v>0</v>
      </c>
      <c r="G222" s="230"/>
      <c r="H222" s="45"/>
      <c r="I222" s="705">
        <f t="shared" si="212"/>
        <v>0</v>
      </c>
      <c r="J222" s="264">
        <v>0</v>
      </c>
      <c r="K222" s="45"/>
      <c r="L222" s="700">
        <f t="shared" si="213"/>
        <v>0</v>
      </c>
      <c r="M222" s="230"/>
      <c r="N222" s="45"/>
      <c r="O222" s="705">
        <f t="shared" si="214"/>
        <v>0</v>
      </c>
      <c r="P222" s="291"/>
    </row>
    <row r="223" spans="1:16" ht="24" hidden="1" x14ac:dyDescent="0.25">
      <c r="A223" s="30">
        <v>5239</v>
      </c>
      <c r="B223" s="43" t="s">
        <v>217</v>
      </c>
      <c r="C223" s="190">
        <f t="shared" si="165"/>
        <v>0</v>
      </c>
      <c r="D223" s="264">
        <v>0</v>
      </c>
      <c r="E223" s="45"/>
      <c r="F223" s="700">
        <f t="shared" si="211"/>
        <v>0</v>
      </c>
      <c r="G223" s="230"/>
      <c r="H223" s="45"/>
      <c r="I223" s="705">
        <f t="shared" si="212"/>
        <v>0</v>
      </c>
      <c r="J223" s="264">
        <v>0</v>
      </c>
      <c r="K223" s="45"/>
      <c r="L223" s="700">
        <f t="shared" si="213"/>
        <v>0</v>
      </c>
      <c r="M223" s="230"/>
      <c r="N223" s="45"/>
      <c r="O223" s="705">
        <f t="shared" si="214"/>
        <v>0</v>
      </c>
      <c r="P223" s="291"/>
    </row>
    <row r="224" spans="1:16" ht="24" hidden="1" x14ac:dyDescent="0.25">
      <c r="A224" s="75">
        <v>5240</v>
      </c>
      <c r="B224" s="43" t="s">
        <v>218</v>
      </c>
      <c r="C224" s="190">
        <f t="shared" si="165"/>
        <v>0</v>
      </c>
      <c r="D224" s="264">
        <v>0</v>
      </c>
      <c r="E224" s="45"/>
      <c r="F224" s="700">
        <f t="shared" si="211"/>
        <v>0</v>
      </c>
      <c r="G224" s="230"/>
      <c r="H224" s="45"/>
      <c r="I224" s="705">
        <f t="shared" si="212"/>
        <v>0</v>
      </c>
      <c r="J224" s="264">
        <v>0</v>
      </c>
      <c r="K224" s="45"/>
      <c r="L224" s="700">
        <f t="shared" si="213"/>
        <v>0</v>
      </c>
      <c r="M224" s="230"/>
      <c r="N224" s="45"/>
      <c r="O224" s="705">
        <f t="shared" si="214"/>
        <v>0</v>
      </c>
      <c r="P224" s="291"/>
    </row>
    <row r="225" spans="1:16" hidden="1" x14ac:dyDescent="0.25">
      <c r="A225" s="75">
        <v>5250</v>
      </c>
      <c r="B225" s="43" t="s">
        <v>219</v>
      </c>
      <c r="C225" s="190">
        <f t="shared" si="165"/>
        <v>0</v>
      </c>
      <c r="D225" s="264">
        <v>0</v>
      </c>
      <c r="E225" s="45"/>
      <c r="F225" s="700">
        <f t="shared" si="211"/>
        <v>0</v>
      </c>
      <c r="G225" s="230"/>
      <c r="H225" s="45"/>
      <c r="I225" s="705">
        <f t="shared" si="212"/>
        <v>0</v>
      </c>
      <c r="J225" s="264">
        <v>0</v>
      </c>
      <c r="K225" s="45"/>
      <c r="L225" s="700">
        <f t="shared" si="213"/>
        <v>0</v>
      </c>
      <c r="M225" s="230"/>
      <c r="N225" s="45"/>
      <c r="O225" s="705">
        <f t="shared" si="214"/>
        <v>0</v>
      </c>
      <c r="P225" s="291"/>
    </row>
    <row r="226" spans="1:16" hidden="1" x14ac:dyDescent="0.25">
      <c r="A226" s="75">
        <v>5260</v>
      </c>
      <c r="B226" s="43" t="s">
        <v>220</v>
      </c>
      <c r="C226" s="190">
        <f t="shared" si="165"/>
        <v>0</v>
      </c>
      <c r="D226" s="132">
        <f>SUM(D227)</f>
        <v>0</v>
      </c>
      <c r="E226" s="76">
        <f t="shared" ref="E226" si="215">SUM(E227)</f>
        <v>0</v>
      </c>
      <c r="F226" s="95">
        <f>SUM(F227)</f>
        <v>0</v>
      </c>
      <c r="G226" s="231">
        <f t="shared" ref="G226:N226" si="216">SUM(G227)</f>
        <v>0</v>
      </c>
      <c r="H226" s="76">
        <f t="shared" si="216"/>
        <v>0</v>
      </c>
      <c r="I226" s="91">
        <f t="shared" si="216"/>
        <v>0</v>
      </c>
      <c r="J226" s="132">
        <f>SUM(J227)</f>
        <v>0</v>
      </c>
      <c r="K226" s="76">
        <f t="shared" si="216"/>
        <v>0</v>
      </c>
      <c r="L226" s="95">
        <f t="shared" si="216"/>
        <v>0</v>
      </c>
      <c r="M226" s="231">
        <f t="shared" si="216"/>
        <v>0</v>
      </c>
      <c r="N226" s="76">
        <f t="shared" si="216"/>
        <v>0</v>
      </c>
      <c r="O226" s="91">
        <f>SUM(O227)</f>
        <v>0</v>
      </c>
      <c r="P226" s="291"/>
    </row>
    <row r="227" spans="1:16" ht="24" hidden="1" x14ac:dyDescent="0.25">
      <c r="A227" s="30">
        <v>5269</v>
      </c>
      <c r="B227" s="43" t="s">
        <v>221</v>
      </c>
      <c r="C227" s="190">
        <f t="shared" si="165"/>
        <v>0</v>
      </c>
      <c r="D227" s="264">
        <v>0</v>
      </c>
      <c r="E227" s="45"/>
      <c r="F227" s="700">
        <f t="shared" ref="F227:F228" si="217">D227+E227</f>
        <v>0</v>
      </c>
      <c r="G227" s="230"/>
      <c r="H227" s="45"/>
      <c r="I227" s="705">
        <f t="shared" ref="I227:I228" si="218">G227+H227</f>
        <v>0</v>
      </c>
      <c r="J227" s="264">
        <v>0</v>
      </c>
      <c r="K227" s="45"/>
      <c r="L227" s="700">
        <f t="shared" ref="L227:L228" si="219">J227+K227</f>
        <v>0</v>
      </c>
      <c r="M227" s="230"/>
      <c r="N227" s="45"/>
      <c r="O227" s="705">
        <f t="shared" ref="O227:O228" si="220">M227+N227</f>
        <v>0</v>
      </c>
      <c r="P227" s="291"/>
    </row>
    <row r="228" spans="1:16" ht="24" hidden="1" x14ac:dyDescent="0.25">
      <c r="A228" s="73">
        <v>5270</v>
      </c>
      <c r="B228" s="58" t="s">
        <v>222</v>
      </c>
      <c r="C228" s="195">
        <f t="shared" si="165"/>
        <v>0</v>
      </c>
      <c r="D228" s="261">
        <v>0</v>
      </c>
      <c r="E228" s="77"/>
      <c r="F228" s="706">
        <f t="shared" si="217"/>
        <v>0</v>
      </c>
      <c r="G228" s="232"/>
      <c r="H228" s="77"/>
      <c r="I228" s="707">
        <f t="shared" si="218"/>
        <v>0</v>
      </c>
      <c r="J228" s="261">
        <v>0</v>
      </c>
      <c r="K228" s="77"/>
      <c r="L228" s="706">
        <f t="shared" si="219"/>
        <v>0</v>
      </c>
      <c r="M228" s="232"/>
      <c r="N228" s="77"/>
      <c r="O228" s="707">
        <f t="shared" si="220"/>
        <v>0</v>
      </c>
      <c r="P228" s="292"/>
    </row>
    <row r="229" spans="1:16" x14ac:dyDescent="0.25">
      <c r="A229" s="70">
        <v>6000</v>
      </c>
      <c r="B229" s="70" t="s">
        <v>223</v>
      </c>
      <c r="C229" s="897">
        <f t="shared" si="165"/>
        <v>2210</v>
      </c>
      <c r="D229" s="227">
        <f>D230+D250+D258</f>
        <v>2210</v>
      </c>
      <c r="E229" s="125">
        <f t="shared" ref="E229" si="221">E230+E250+E258</f>
        <v>0</v>
      </c>
      <c r="F229" s="897">
        <f>F230+F250+F258</f>
        <v>2210</v>
      </c>
      <c r="G229" s="227">
        <f t="shared" ref="G229:N229" si="222">G230+G250+G258</f>
        <v>0</v>
      </c>
      <c r="H229" s="125">
        <f t="shared" si="222"/>
        <v>0</v>
      </c>
      <c r="I229" s="897">
        <f t="shared" si="222"/>
        <v>0</v>
      </c>
      <c r="J229" s="227">
        <f>J230+J250+J258</f>
        <v>0</v>
      </c>
      <c r="K229" s="71">
        <f t="shared" si="222"/>
        <v>0</v>
      </c>
      <c r="L229" s="172">
        <f t="shared" si="222"/>
        <v>0</v>
      </c>
      <c r="M229" s="227">
        <f t="shared" si="222"/>
        <v>0</v>
      </c>
      <c r="N229" s="71">
        <f t="shared" si="222"/>
        <v>0</v>
      </c>
      <c r="O229" s="172">
        <f>O230+O250+O258</f>
        <v>0</v>
      </c>
      <c r="P229" s="926"/>
    </row>
    <row r="230" spans="1:16" ht="14.25" hidden="1" customHeight="1" x14ac:dyDescent="0.25">
      <c r="A230" s="51">
        <v>6200</v>
      </c>
      <c r="B230" s="82" t="s">
        <v>224</v>
      </c>
      <c r="C230" s="202">
        <f t="shared" si="165"/>
        <v>0</v>
      </c>
      <c r="D230" s="138">
        <f>SUM(D231,D232,D234,D237,D243,D244,D245)</f>
        <v>0</v>
      </c>
      <c r="E230" s="85">
        <f t="shared" ref="E230" si="223">SUM(E231,E232,E234,E237,E243,E244,E245)</f>
        <v>0</v>
      </c>
      <c r="F230" s="173">
        <f>SUM(F231,F232,F234,F237,F243,F244,F245)</f>
        <v>0</v>
      </c>
      <c r="G230" s="236">
        <f t="shared" ref="G230:N230" si="224">SUM(G231,G232,G234,G237,G243,G244,G245)</f>
        <v>0</v>
      </c>
      <c r="H230" s="85">
        <f t="shared" si="224"/>
        <v>0</v>
      </c>
      <c r="I230" s="124">
        <f t="shared" si="224"/>
        <v>0</v>
      </c>
      <c r="J230" s="138">
        <f>SUM(J231,J232,J234,J237,J243,J244,J245)</f>
        <v>0</v>
      </c>
      <c r="K230" s="85">
        <f t="shared" si="224"/>
        <v>0</v>
      </c>
      <c r="L230" s="173">
        <f t="shared" si="224"/>
        <v>0</v>
      </c>
      <c r="M230" s="236">
        <f t="shared" si="224"/>
        <v>0</v>
      </c>
      <c r="N230" s="85">
        <f t="shared" si="224"/>
        <v>0</v>
      </c>
      <c r="O230" s="124">
        <f>SUM(O231,O232,O234,O237,O243,O244,O245)</f>
        <v>0</v>
      </c>
      <c r="P230" s="314"/>
    </row>
    <row r="231" spans="1:16" ht="24" hidden="1" x14ac:dyDescent="0.25">
      <c r="A231" s="650">
        <v>6220</v>
      </c>
      <c r="B231" s="40" t="s">
        <v>225</v>
      </c>
      <c r="C231" s="189">
        <f t="shared" si="165"/>
        <v>0</v>
      </c>
      <c r="D231" s="263">
        <v>0</v>
      </c>
      <c r="E231" s="42"/>
      <c r="F231" s="699">
        <f>D231+E231</f>
        <v>0</v>
      </c>
      <c r="G231" s="220"/>
      <c r="H231" s="42"/>
      <c r="I231" s="703">
        <f>G231+H231</f>
        <v>0</v>
      </c>
      <c r="J231" s="263">
        <v>0</v>
      </c>
      <c r="K231" s="42"/>
      <c r="L231" s="699">
        <f>J231+K231</f>
        <v>0</v>
      </c>
      <c r="M231" s="220"/>
      <c r="N231" s="42"/>
      <c r="O231" s="703">
        <f>M231+N231</f>
        <v>0</v>
      </c>
      <c r="P231" s="290"/>
    </row>
    <row r="232" spans="1:16" hidden="1" x14ac:dyDescent="0.25">
      <c r="A232" s="75">
        <v>6230</v>
      </c>
      <c r="B232" s="43" t="s">
        <v>226</v>
      </c>
      <c r="C232" s="190">
        <f t="shared" si="165"/>
        <v>0</v>
      </c>
      <c r="D232" s="132">
        <f>SUM(D233)</f>
        <v>0</v>
      </c>
      <c r="E232" s="76">
        <f t="shared" ref="E232:O232" si="225">SUM(E233)</f>
        <v>0</v>
      </c>
      <c r="F232" s="95">
        <f t="shared" si="225"/>
        <v>0</v>
      </c>
      <c r="G232" s="231">
        <f t="shared" si="225"/>
        <v>0</v>
      </c>
      <c r="H232" s="76">
        <f t="shared" si="225"/>
        <v>0</v>
      </c>
      <c r="I232" s="91">
        <f t="shared" si="225"/>
        <v>0</v>
      </c>
      <c r="J232" s="132">
        <f>SUM(J233)</f>
        <v>0</v>
      </c>
      <c r="K232" s="76">
        <f t="shared" si="225"/>
        <v>0</v>
      </c>
      <c r="L232" s="95">
        <f t="shared" si="225"/>
        <v>0</v>
      </c>
      <c r="M232" s="231">
        <f t="shared" si="225"/>
        <v>0</v>
      </c>
      <c r="N232" s="76">
        <f t="shared" si="225"/>
        <v>0</v>
      </c>
      <c r="O232" s="91">
        <f t="shared" si="225"/>
        <v>0</v>
      </c>
      <c r="P232" s="291"/>
    </row>
    <row r="233" spans="1:16" ht="24" hidden="1" x14ac:dyDescent="0.25">
      <c r="A233" s="30">
        <v>6239</v>
      </c>
      <c r="B233" s="40" t="s">
        <v>227</v>
      </c>
      <c r="C233" s="190">
        <f t="shared" si="165"/>
        <v>0</v>
      </c>
      <c r="D233" s="263">
        <v>0</v>
      </c>
      <c r="E233" s="42"/>
      <c r="F233" s="699">
        <f>D233+E233</f>
        <v>0</v>
      </c>
      <c r="G233" s="220"/>
      <c r="H233" s="42"/>
      <c r="I233" s="703">
        <f>G233+H233</f>
        <v>0</v>
      </c>
      <c r="J233" s="263">
        <v>0</v>
      </c>
      <c r="K233" s="42"/>
      <c r="L233" s="699">
        <f>J233+K233</f>
        <v>0</v>
      </c>
      <c r="M233" s="220"/>
      <c r="N233" s="42"/>
      <c r="O233" s="703">
        <f>M233+N233</f>
        <v>0</v>
      </c>
      <c r="P233" s="290"/>
    </row>
    <row r="234" spans="1:16" ht="24" hidden="1" x14ac:dyDescent="0.25">
      <c r="A234" s="75">
        <v>6240</v>
      </c>
      <c r="B234" s="43" t="s">
        <v>228</v>
      </c>
      <c r="C234" s="190">
        <f t="shared" si="165"/>
        <v>0</v>
      </c>
      <c r="D234" s="132">
        <f>SUM(D235:D236)</f>
        <v>0</v>
      </c>
      <c r="E234" s="76">
        <f t="shared" ref="E234" si="226">SUM(E235:E236)</f>
        <v>0</v>
      </c>
      <c r="F234" s="95">
        <f>SUM(F235:F236)</f>
        <v>0</v>
      </c>
      <c r="G234" s="231">
        <f t="shared" ref="G234:N234" si="227">SUM(G235:G236)</f>
        <v>0</v>
      </c>
      <c r="H234" s="76">
        <f t="shared" si="227"/>
        <v>0</v>
      </c>
      <c r="I234" s="91">
        <f t="shared" si="227"/>
        <v>0</v>
      </c>
      <c r="J234" s="132">
        <f>SUM(J235:J236)</f>
        <v>0</v>
      </c>
      <c r="K234" s="76">
        <f t="shared" si="227"/>
        <v>0</v>
      </c>
      <c r="L234" s="95">
        <f t="shared" si="227"/>
        <v>0</v>
      </c>
      <c r="M234" s="231">
        <f t="shared" si="227"/>
        <v>0</v>
      </c>
      <c r="N234" s="76">
        <f t="shared" si="227"/>
        <v>0</v>
      </c>
      <c r="O234" s="91">
        <f>SUM(O235:O236)</f>
        <v>0</v>
      </c>
      <c r="P234" s="291"/>
    </row>
    <row r="235" spans="1:16" hidden="1" x14ac:dyDescent="0.25">
      <c r="A235" s="30">
        <v>6241</v>
      </c>
      <c r="B235" s="43" t="s">
        <v>229</v>
      </c>
      <c r="C235" s="190">
        <f t="shared" si="165"/>
        <v>0</v>
      </c>
      <c r="D235" s="264">
        <v>0</v>
      </c>
      <c r="E235" s="45"/>
      <c r="F235" s="700">
        <f t="shared" ref="F235:F236" si="228">D235+E235</f>
        <v>0</v>
      </c>
      <c r="G235" s="230"/>
      <c r="H235" s="45"/>
      <c r="I235" s="705">
        <f t="shared" ref="I235:I236" si="229">G235+H235</f>
        <v>0</v>
      </c>
      <c r="J235" s="264">
        <v>0</v>
      </c>
      <c r="K235" s="45"/>
      <c r="L235" s="700">
        <f t="shared" ref="L235:L236" si="230">J235+K235</f>
        <v>0</v>
      </c>
      <c r="M235" s="230"/>
      <c r="N235" s="45"/>
      <c r="O235" s="705">
        <f t="shared" ref="O235:O236" si="231">M235+N235</f>
        <v>0</v>
      </c>
      <c r="P235" s="291"/>
    </row>
    <row r="236" spans="1:16" hidden="1" x14ac:dyDescent="0.25">
      <c r="A236" s="30">
        <v>6242</v>
      </c>
      <c r="B236" s="43" t="s">
        <v>230</v>
      </c>
      <c r="C236" s="190">
        <f t="shared" si="165"/>
        <v>0</v>
      </c>
      <c r="D236" s="264">
        <v>0</v>
      </c>
      <c r="E236" s="45"/>
      <c r="F236" s="700">
        <f t="shared" si="228"/>
        <v>0</v>
      </c>
      <c r="G236" s="230"/>
      <c r="H236" s="45"/>
      <c r="I236" s="705">
        <f t="shared" si="229"/>
        <v>0</v>
      </c>
      <c r="J236" s="264">
        <v>0</v>
      </c>
      <c r="K236" s="45"/>
      <c r="L236" s="700">
        <f t="shared" si="230"/>
        <v>0</v>
      </c>
      <c r="M236" s="230"/>
      <c r="N236" s="45"/>
      <c r="O236" s="705">
        <f t="shared" si="231"/>
        <v>0</v>
      </c>
      <c r="P236" s="291"/>
    </row>
    <row r="237" spans="1:16" ht="25.5" hidden="1" customHeight="1" x14ac:dyDescent="0.25">
      <c r="A237" s="75">
        <v>6250</v>
      </c>
      <c r="B237" s="43" t="s">
        <v>231</v>
      </c>
      <c r="C237" s="190">
        <f t="shared" si="165"/>
        <v>0</v>
      </c>
      <c r="D237" s="132">
        <f>SUM(D238:D242)</f>
        <v>0</v>
      </c>
      <c r="E237" s="76">
        <f t="shared" ref="E237" si="232">SUM(E238:E242)</f>
        <v>0</v>
      </c>
      <c r="F237" s="95">
        <f>SUM(F238:F242)</f>
        <v>0</v>
      </c>
      <c r="G237" s="231">
        <f t="shared" ref="G237:N237" si="233">SUM(G238:G242)</f>
        <v>0</v>
      </c>
      <c r="H237" s="76">
        <f t="shared" si="233"/>
        <v>0</v>
      </c>
      <c r="I237" s="91">
        <f t="shared" si="233"/>
        <v>0</v>
      </c>
      <c r="J237" s="132">
        <f>SUM(J238:J242)</f>
        <v>0</v>
      </c>
      <c r="K237" s="76">
        <f t="shared" si="233"/>
        <v>0</v>
      </c>
      <c r="L237" s="95">
        <f t="shared" si="233"/>
        <v>0</v>
      </c>
      <c r="M237" s="231">
        <f t="shared" si="233"/>
        <v>0</v>
      </c>
      <c r="N237" s="76">
        <f t="shared" si="233"/>
        <v>0</v>
      </c>
      <c r="O237" s="91">
        <f>SUM(O238:O242)</f>
        <v>0</v>
      </c>
      <c r="P237" s="291"/>
    </row>
    <row r="238" spans="1:16" ht="14.25" hidden="1" customHeight="1" x14ac:dyDescent="0.25">
      <c r="A238" s="30">
        <v>6252</v>
      </c>
      <c r="B238" s="43" t="s">
        <v>232</v>
      </c>
      <c r="C238" s="190">
        <f t="shared" si="165"/>
        <v>0</v>
      </c>
      <c r="D238" s="264">
        <v>0</v>
      </c>
      <c r="E238" s="45"/>
      <c r="F238" s="700">
        <f t="shared" ref="F238:F244" si="234">D238+E238</f>
        <v>0</v>
      </c>
      <c r="G238" s="230"/>
      <c r="H238" s="45"/>
      <c r="I238" s="705">
        <f t="shared" ref="I238:I244" si="235">G238+H238</f>
        <v>0</v>
      </c>
      <c r="J238" s="264">
        <v>0</v>
      </c>
      <c r="K238" s="45"/>
      <c r="L238" s="700">
        <f t="shared" ref="L238:L244" si="236">J238+K238</f>
        <v>0</v>
      </c>
      <c r="M238" s="230"/>
      <c r="N238" s="45"/>
      <c r="O238" s="705">
        <f t="shared" ref="O238:O244" si="237">M238+N238</f>
        <v>0</v>
      </c>
      <c r="P238" s="291"/>
    </row>
    <row r="239" spans="1:16" ht="14.25" hidden="1" customHeight="1" x14ac:dyDescent="0.25">
      <c r="A239" s="30">
        <v>6253</v>
      </c>
      <c r="B239" s="43" t="s">
        <v>233</v>
      </c>
      <c r="C239" s="190">
        <f t="shared" si="165"/>
        <v>0</v>
      </c>
      <c r="D239" s="264">
        <v>0</v>
      </c>
      <c r="E239" s="45"/>
      <c r="F239" s="700">
        <f t="shared" si="234"/>
        <v>0</v>
      </c>
      <c r="G239" s="230"/>
      <c r="H239" s="45"/>
      <c r="I239" s="705">
        <f t="shared" si="235"/>
        <v>0</v>
      </c>
      <c r="J239" s="264">
        <v>0</v>
      </c>
      <c r="K239" s="45"/>
      <c r="L239" s="700">
        <f t="shared" si="236"/>
        <v>0</v>
      </c>
      <c r="M239" s="230"/>
      <c r="N239" s="45"/>
      <c r="O239" s="705">
        <f t="shared" si="237"/>
        <v>0</v>
      </c>
      <c r="P239" s="291"/>
    </row>
    <row r="240" spans="1:16" ht="24" hidden="1" x14ac:dyDescent="0.25">
      <c r="A240" s="30">
        <v>6254</v>
      </c>
      <c r="B240" s="43" t="s">
        <v>234</v>
      </c>
      <c r="C240" s="190">
        <f t="shared" si="165"/>
        <v>0</v>
      </c>
      <c r="D240" s="264">
        <v>0</v>
      </c>
      <c r="E240" s="45"/>
      <c r="F240" s="700">
        <f t="shared" si="234"/>
        <v>0</v>
      </c>
      <c r="G240" s="230"/>
      <c r="H240" s="45"/>
      <c r="I240" s="705">
        <f t="shared" si="235"/>
        <v>0</v>
      </c>
      <c r="J240" s="264">
        <v>0</v>
      </c>
      <c r="K240" s="45"/>
      <c r="L240" s="700">
        <f t="shared" si="236"/>
        <v>0</v>
      </c>
      <c r="M240" s="230"/>
      <c r="N240" s="45"/>
      <c r="O240" s="705">
        <f t="shared" si="237"/>
        <v>0</v>
      </c>
      <c r="P240" s="291"/>
    </row>
    <row r="241" spans="1:16" ht="24" hidden="1" x14ac:dyDescent="0.25">
      <c r="A241" s="30">
        <v>6255</v>
      </c>
      <c r="B241" s="43" t="s">
        <v>235</v>
      </c>
      <c r="C241" s="190">
        <f t="shared" ref="C241:C295" si="238">SUM(F241,I241,L241,O241)</f>
        <v>0</v>
      </c>
      <c r="D241" s="264">
        <v>0</v>
      </c>
      <c r="E241" s="45"/>
      <c r="F241" s="700">
        <f t="shared" si="234"/>
        <v>0</v>
      </c>
      <c r="G241" s="230"/>
      <c r="H241" s="45"/>
      <c r="I241" s="705">
        <f t="shared" si="235"/>
        <v>0</v>
      </c>
      <c r="J241" s="264">
        <v>0</v>
      </c>
      <c r="K241" s="45"/>
      <c r="L241" s="700">
        <f t="shared" si="236"/>
        <v>0</v>
      </c>
      <c r="M241" s="230"/>
      <c r="N241" s="45"/>
      <c r="O241" s="705">
        <f t="shared" si="237"/>
        <v>0</v>
      </c>
      <c r="P241" s="291"/>
    </row>
    <row r="242" spans="1:16" hidden="1" x14ac:dyDescent="0.25">
      <c r="A242" s="30">
        <v>6259</v>
      </c>
      <c r="B242" s="43" t="s">
        <v>236</v>
      </c>
      <c r="C242" s="190">
        <f t="shared" si="238"/>
        <v>0</v>
      </c>
      <c r="D242" s="264">
        <v>0</v>
      </c>
      <c r="E242" s="45"/>
      <c r="F242" s="700">
        <f t="shared" si="234"/>
        <v>0</v>
      </c>
      <c r="G242" s="230"/>
      <c r="H242" s="45"/>
      <c r="I242" s="705">
        <f t="shared" si="235"/>
        <v>0</v>
      </c>
      <c r="J242" s="264">
        <v>0</v>
      </c>
      <c r="K242" s="45"/>
      <c r="L242" s="700">
        <f t="shared" si="236"/>
        <v>0</v>
      </c>
      <c r="M242" s="230"/>
      <c r="N242" s="45"/>
      <c r="O242" s="705">
        <f t="shared" si="237"/>
        <v>0</v>
      </c>
      <c r="P242" s="291"/>
    </row>
    <row r="243" spans="1:16" ht="24" hidden="1" x14ac:dyDescent="0.25">
      <c r="A243" s="75">
        <v>6260</v>
      </c>
      <c r="B243" s="43" t="s">
        <v>237</v>
      </c>
      <c r="C243" s="190">
        <f t="shared" si="238"/>
        <v>0</v>
      </c>
      <c r="D243" s="264">
        <v>0</v>
      </c>
      <c r="E243" s="45"/>
      <c r="F243" s="700">
        <f t="shared" si="234"/>
        <v>0</v>
      </c>
      <c r="G243" s="230"/>
      <c r="H243" s="45"/>
      <c r="I243" s="705">
        <f t="shared" si="235"/>
        <v>0</v>
      </c>
      <c r="J243" s="264">
        <v>0</v>
      </c>
      <c r="K243" s="45"/>
      <c r="L243" s="700">
        <f t="shared" si="236"/>
        <v>0</v>
      </c>
      <c r="M243" s="230"/>
      <c r="N243" s="45"/>
      <c r="O243" s="705">
        <f t="shared" si="237"/>
        <v>0</v>
      </c>
      <c r="P243" s="291"/>
    </row>
    <row r="244" spans="1:16" hidden="1" x14ac:dyDescent="0.25">
      <c r="A244" s="75">
        <v>6270</v>
      </c>
      <c r="B244" s="43" t="s">
        <v>238</v>
      </c>
      <c r="C244" s="190">
        <f t="shared" si="238"/>
        <v>0</v>
      </c>
      <c r="D244" s="264">
        <v>0</v>
      </c>
      <c r="E244" s="45"/>
      <c r="F244" s="700">
        <f t="shared" si="234"/>
        <v>0</v>
      </c>
      <c r="G244" s="230"/>
      <c r="H244" s="45"/>
      <c r="I244" s="705">
        <f t="shared" si="235"/>
        <v>0</v>
      </c>
      <c r="J244" s="264">
        <v>0</v>
      </c>
      <c r="K244" s="45"/>
      <c r="L244" s="700">
        <f t="shared" si="236"/>
        <v>0</v>
      </c>
      <c r="M244" s="230"/>
      <c r="N244" s="45"/>
      <c r="O244" s="705">
        <f t="shared" si="237"/>
        <v>0</v>
      </c>
      <c r="P244" s="291"/>
    </row>
    <row r="245" spans="1:16" ht="24" hidden="1" x14ac:dyDescent="0.25">
      <c r="A245" s="650">
        <v>6290</v>
      </c>
      <c r="B245" s="40" t="s">
        <v>239</v>
      </c>
      <c r="C245" s="201">
        <f t="shared" si="238"/>
        <v>0</v>
      </c>
      <c r="D245" s="131">
        <f>SUM(D246:D249)</f>
        <v>0</v>
      </c>
      <c r="E245" s="79">
        <f t="shared" ref="E245" si="239">SUM(E246:E249)</f>
        <v>0</v>
      </c>
      <c r="F245" s="176">
        <f>SUM(F246:F249)</f>
        <v>0</v>
      </c>
      <c r="G245" s="233">
        <f t="shared" ref="G245:O245" si="240">SUM(G246:G249)</f>
        <v>0</v>
      </c>
      <c r="H245" s="79">
        <f t="shared" si="240"/>
        <v>0</v>
      </c>
      <c r="I245" s="90">
        <f t="shared" si="240"/>
        <v>0</v>
      </c>
      <c r="J245" s="131">
        <f>SUM(J246:J249)</f>
        <v>0</v>
      </c>
      <c r="K245" s="79">
        <f t="shared" si="240"/>
        <v>0</v>
      </c>
      <c r="L245" s="176">
        <f t="shared" si="240"/>
        <v>0</v>
      </c>
      <c r="M245" s="233">
        <f t="shared" si="240"/>
        <v>0</v>
      </c>
      <c r="N245" s="79">
        <f t="shared" si="240"/>
        <v>0</v>
      </c>
      <c r="O245" s="90">
        <f t="shared" si="240"/>
        <v>0</v>
      </c>
      <c r="P245" s="294"/>
    </row>
    <row r="246" spans="1:16" hidden="1" x14ac:dyDescent="0.25">
      <c r="A246" s="30">
        <v>6291</v>
      </c>
      <c r="B246" s="43" t="s">
        <v>240</v>
      </c>
      <c r="C246" s="190">
        <f t="shared" si="238"/>
        <v>0</v>
      </c>
      <c r="D246" s="264">
        <v>0</v>
      </c>
      <c r="E246" s="45"/>
      <c r="F246" s="700">
        <f t="shared" ref="F246:F249" si="241">D246+E246</f>
        <v>0</v>
      </c>
      <c r="G246" s="230"/>
      <c r="H246" s="45"/>
      <c r="I246" s="705">
        <f t="shared" ref="I246:I249" si="242">G246+H246</f>
        <v>0</v>
      </c>
      <c r="J246" s="264">
        <v>0</v>
      </c>
      <c r="K246" s="45"/>
      <c r="L246" s="700">
        <f t="shared" ref="L246:L249" si="243">J246+K246</f>
        <v>0</v>
      </c>
      <c r="M246" s="230"/>
      <c r="N246" s="45"/>
      <c r="O246" s="705">
        <f t="shared" ref="O246:O249" si="244">M246+N246</f>
        <v>0</v>
      </c>
      <c r="P246" s="291"/>
    </row>
    <row r="247" spans="1:16" hidden="1" x14ac:dyDescent="0.25">
      <c r="A247" s="30">
        <v>6292</v>
      </c>
      <c r="B247" s="43" t="s">
        <v>241</v>
      </c>
      <c r="C247" s="190">
        <f t="shared" si="238"/>
        <v>0</v>
      </c>
      <c r="D247" s="264">
        <v>0</v>
      </c>
      <c r="E247" s="45"/>
      <c r="F247" s="700">
        <f t="shared" si="241"/>
        <v>0</v>
      </c>
      <c r="G247" s="230"/>
      <c r="H247" s="45"/>
      <c r="I247" s="705">
        <f t="shared" si="242"/>
        <v>0</v>
      </c>
      <c r="J247" s="264">
        <v>0</v>
      </c>
      <c r="K247" s="45"/>
      <c r="L247" s="700">
        <f t="shared" si="243"/>
        <v>0</v>
      </c>
      <c r="M247" s="230"/>
      <c r="N247" s="45"/>
      <c r="O247" s="705">
        <f t="shared" si="244"/>
        <v>0</v>
      </c>
      <c r="P247" s="291"/>
    </row>
    <row r="248" spans="1:16" ht="72" hidden="1" x14ac:dyDescent="0.25">
      <c r="A248" s="30">
        <v>6296</v>
      </c>
      <c r="B248" s="43" t="s">
        <v>242</v>
      </c>
      <c r="C248" s="190">
        <f t="shared" si="238"/>
        <v>0</v>
      </c>
      <c r="D248" s="264">
        <v>0</v>
      </c>
      <c r="E248" s="45"/>
      <c r="F248" s="700">
        <f t="shared" si="241"/>
        <v>0</v>
      </c>
      <c r="G248" s="230"/>
      <c r="H248" s="45"/>
      <c r="I248" s="705">
        <f t="shared" si="242"/>
        <v>0</v>
      </c>
      <c r="J248" s="264">
        <v>0</v>
      </c>
      <c r="K248" s="45"/>
      <c r="L248" s="700">
        <f t="shared" si="243"/>
        <v>0</v>
      </c>
      <c r="M248" s="230"/>
      <c r="N248" s="45"/>
      <c r="O248" s="705">
        <f t="shared" si="244"/>
        <v>0</v>
      </c>
      <c r="P248" s="291"/>
    </row>
    <row r="249" spans="1:16" ht="39.75" hidden="1" customHeight="1" x14ac:dyDescent="0.25">
      <c r="A249" s="30">
        <v>6299</v>
      </c>
      <c r="B249" s="43" t="s">
        <v>243</v>
      </c>
      <c r="C249" s="190">
        <f t="shared" si="238"/>
        <v>0</v>
      </c>
      <c r="D249" s="264">
        <v>0</v>
      </c>
      <c r="E249" s="45"/>
      <c r="F249" s="700">
        <f t="shared" si="241"/>
        <v>0</v>
      </c>
      <c r="G249" s="230"/>
      <c r="H249" s="45"/>
      <c r="I249" s="705">
        <f t="shared" si="242"/>
        <v>0</v>
      </c>
      <c r="J249" s="264">
        <v>0</v>
      </c>
      <c r="K249" s="45"/>
      <c r="L249" s="700">
        <f t="shared" si="243"/>
        <v>0</v>
      </c>
      <c r="M249" s="230"/>
      <c r="N249" s="45"/>
      <c r="O249" s="705">
        <f t="shared" si="244"/>
        <v>0</v>
      </c>
      <c r="P249" s="291"/>
    </row>
    <row r="250" spans="1:16" hidden="1" x14ac:dyDescent="0.25">
      <c r="A250" s="35">
        <v>6300</v>
      </c>
      <c r="B250" s="72" t="s">
        <v>244</v>
      </c>
      <c r="C250" s="188">
        <f t="shared" si="238"/>
        <v>0</v>
      </c>
      <c r="D250" s="130">
        <f>SUM(D251,D256,D257)</f>
        <v>0</v>
      </c>
      <c r="E250" s="38">
        <f t="shared" ref="E250" si="245">SUM(E251,E256,E257)</f>
        <v>0</v>
      </c>
      <c r="F250" s="175">
        <f>SUM(F251,F256,F257)</f>
        <v>0</v>
      </c>
      <c r="G250" s="228">
        <f t="shared" ref="G250:O250" si="246">SUM(G251,G256,G257)</f>
        <v>0</v>
      </c>
      <c r="H250" s="38">
        <f t="shared" si="246"/>
        <v>0</v>
      </c>
      <c r="I250" s="123">
        <f t="shared" si="246"/>
        <v>0</v>
      </c>
      <c r="J250" s="130">
        <f>SUM(J251,J256,J257)</f>
        <v>0</v>
      </c>
      <c r="K250" s="38">
        <f t="shared" si="246"/>
        <v>0</v>
      </c>
      <c r="L250" s="175">
        <f t="shared" si="246"/>
        <v>0</v>
      </c>
      <c r="M250" s="228">
        <f t="shared" si="246"/>
        <v>0</v>
      </c>
      <c r="N250" s="38">
        <f t="shared" si="246"/>
        <v>0</v>
      </c>
      <c r="O250" s="123">
        <f t="shared" si="246"/>
        <v>0</v>
      </c>
      <c r="P250" s="315"/>
    </row>
    <row r="251" spans="1:16" ht="24" hidden="1" x14ac:dyDescent="0.25">
      <c r="A251" s="650">
        <v>6320</v>
      </c>
      <c r="B251" s="40" t="s">
        <v>245</v>
      </c>
      <c r="C251" s="201">
        <f t="shared" si="238"/>
        <v>0</v>
      </c>
      <c r="D251" s="131">
        <f>SUM(D252:D255)</f>
        <v>0</v>
      </c>
      <c r="E251" s="79">
        <f t="shared" ref="E251" si="247">SUM(E252:E255)</f>
        <v>0</v>
      </c>
      <c r="F251" s="176">
        <f>SUM(F252:F255)</f>
        <v>0</v>
      </c>
      <c r="G251" s="233">
        <f t="shared" ref="G251:O251" si="248">SUM(G252:G255)</f>
        <v>0</v>
      </c>
      <c r="H251" s="79">
        <f t="shared" si="248"/>
        <v>0</v>
      </c>
      <c r="I251" s="90">
        <f t="shared" si="248"/>
        <v>0</v>
      </c>
      <c r="J251" s="131">
        <f>SUM(J252:J255)</f>
        <v>0</v>
      </c>
      <c r="K251" s="79">
        <f t="shared" si="248"/>
        <v>0</v>
      </c>
      <c r="L251" s="176">
        <f t="shared" si="248"/>
        <v>0</v>
      </c>
      <c r="M251" s="233">
        <f t="shared" si="248"/>
        <v>0</v>
      </c>
      <c r="N251" s="79">
        <f t="shared" si="248"/>
        <v>0</v>
      </c>
      <c r="O251" s="90">
        <f t="shared" si="248"/>
        <v>0</v>
      </c>
      <c r="P251" s="290"/>
    </row>
    <row r="252" spans="1:16" hidden="1" x14ac:dyDescent="0.25">
      <c r="A252" s="30">
        <v>6322</v>
      </c>
      <c r="B252" s="43" t="s">
        <v>246</v>
      </c>
      <c r="C252" s="190">
        <f t="shared" si="238"/>
        <v>0</v>
      </c>
      <c r="D252" s="264">
        <v>0</v>
      </c>
      <c r="E252" s="45"/>
      <c r="F252" s="700">
        <f t="shared" ref="F252:F257" si="249">D252+E252</f>
        <v>0</v>
      </c>
      <c r="G252" s="230"/>
      <c r="H252" s="45"/>
      <c r="I252" s="705">
        <f t="shared" ref="I252:I257" si="250">G252+H252</f>
        <v>0</v>
      </c>
      <c r="J252" s="264">
        <v>0</v>
      </c>
      <c r="K252" s="45"/>
      <c r="L252" s="700">
        <f t="shared" ref="L252:L257" si="251">J252+K252</f>
        <v>0</v>
      </c>
      <c r="M252" s="230"/>
      <c r="N252" s="45"/>
      <c r="O252" s="705">
        <f t="shared" ref="O252:O257" si="252">M252+N252</f>
        <v>0</v>
      </c>
      <c r="P252" s="291"/>
    </row>
    <row r="253" spans="1:16" ht="24" hidden="1" x14ac:dyDescent="0.25">
      <c r="A253" s="30">
        <v>6323</v>
      </c>
      <c r="B253" s="43" t="s">
        <v>247</v>
      </c>
      <c r="C253" s="190">
        <f t="shared" si="238"/>
        <v>0</v>
      </c>
      <c r="D253" s="264">
        <v>0</v>
      </c>
      <c r="E253" s="45"/>
      <c r="F253" s="700">
        <f t="shared" si="249"/>
        <v>0</v>
      </c>
      <c r="G253" s="230"/>
      <c r="H253" s="45"/>
      <c r="I253" s="705">
        <f t="shared" si="250"/>
        <v>0</v>
      </c>
      <c r="J253" s="264">
        <v>0</v>
      </c>
      <c r="K253" s="45"/>
      <c r="L253" s="700">
        <f t="shared" si="251"/>
        <v>0</v>
      </c>
      <c r="M253" s="230"/>
      <c r="N253" s="45"/>
      <c r="O253" s="705">
        <f t="shared" si="252"/>
        <v>0</v>
      </c>
      <c r="P253" s="291"/>
    </row>
    <row r="254" spans="1:16" ht="24" hidden="1" x14ac:dyDescent="0.25">
      <c r="A254" s="30">
        <v>6324</v>
      </c>
      <c r="B254" s="43" t="s">
        <v>301</v>
      </c>
      <c r="C254" s="190">
        <f t="shared" si="238"/>
        <v>0</v>
      </c>
      <c r="D254" s="264">
        <v>0</v>
      </c>
      <c r="E254" s="45"/>
      <c r="F254" s="700">
        <f t="shared" si="249"/>
        <v>0</v>
      </c>
      <c r="G254" s="230"/>
      <c r="H254" s="45"/>
      <c r="I254" s="705">
        <f t="shared" si="250"/>
        <v>0</v>
      </c>
      <c r="J254" s="264">
        <v>0</v>
      </c>
      <c r="K254" s="45"/>
      <c r="L254" s="700">
        <f t="shared" si="251"/>
        <v>0</v>
      </c>
      <c r="M254" s="230"/>
      <c r="N254" s="45"/>
      <c r="O254" s="705">
        <f t="shared" si="252"/>
        <v>0</v>
      </c>
      <c r="P254" s="291"/>
    </row>
    <row r="255" spans="1:16" hidden="1" x14ac:dyDescent="0.25">
      <c r="A255" s="27">
        <v>6329</v>
      </c>
      <c r="B255" s="40" t="s">
        <v>302</v>
      </c>
      <c r="C255" s="189">
        <f t="shared" si="238"/>
        <v>0</v>
      </c>
      <c r="D255" s="263">
        <v>0</v>
      </c>
      <c r="E255" s="42"/>
      <c r="F255" s="699">
        <f t="shared" si="249"/>
        <v>0</v>
      </c>
      <c r="G255" s="220"/>
      <c r="H255" s="42"/>
      <c r="I255" s="703">
        <f t="shared" si="250"/>
        <v>0</v>
      </c>
      <c r="J255" s="263">
        <v>0</v>
      </c>
      <c r="K255" s="42"/>
      <c r="L255" s="699">
        <f t="shared" si="251"/>
        <v>0</v>
      </c>
      <c r="M255" s="220"/>
      <c r="N255" s="42"/>
      <c r="O255" s="703">
        <f t="shared" si="252"/>
        <v>0</v>
      </c>
      <c r="P255" s="290"/>
    </row>
    <row r="256" spans="1:16" ht="24" hidden="1" x14ac:dyDescent="0.25">
      <c r="A256" s="92">
        <v>6330</v>
      </c>
      <c r="B256" s="93" t="s">
        <v>248</v>
      </c>
      <c r="C256" s="201">
        <f t="shared" si="238"/>
        <v>0</v>
      </c>
      <c r="D256" s="265">
        <v>0</v>
      </c>
      <c r="E256" s="84"/>
      <c r="F256" s="710">
        <f t="shared" si="249"/>
        <v>0</v>
      </c>
      <c r="G256" s="235"/>
      <c r="H256" s="84"/>
      <c r="I256" s="711">
        <f t="shared" si="250"/>
        <v>0</v>
      </c>
      <c r="J256" s="265">
        <v>0</v>
      </c>
      <c r="K256" s="84"/>
      <c r="L256" s="710">
        <f t="shared" si="251"/>
        <v>0</v>
      </c>
      <c r="M256" s="235"/>
      <c r="N256" s="84"/>
      <c r="O256" s="711">
        <f t="shared" si="252"/>
        <v>0</v>
      </c>
      <c r="P256" s="294"/>
    </row>
    <row r="257" spans="1:16" hidden="1" x14ac:dyDescent="0.25">
      <c r="A257" s="75">
        <v>6360</v>
      </c>
      <c r="B257" s="43" t="s">
        <v>249</v>
      </c>
      <c r="C257" s="190">
        <f t="shared" si="238"/>
        <v>0</v>
      </c>
      <c r="D257" s="264">
        <v>0</v>
      </c>
      <c r="E257" s="45"/>
      <c r="F257" s="700">
        <f t="shared" si="249"/>
        <v>0</v>
      </c>
      <c r="G257" s="230"/>
      <c r="H257" s="45"/>
      <c r="I257" s="705">
        <f t="shared" si="250"/>
        <v>0</v>
      </c>
      <c r="J257" s="264">
        <v>0</v>
      </c>
      <c r="K257" s="45"/>
      <c r="L257" s="700">
        <f t="shared" si="251"/>
        <v>0</v>
      </c>
      <c r="M257" s="230"/>
      <c r="N257" s="45"/>
      <c r="O257" s="705">
        <f t="shared" si="252"/>
        <v>0</v>
      </c>
      <c r="P257" s="291"/>
    </row>
    <row r="258" spans="1:16" ht="36" x14ac:dyDescent="0.25">
      <c r="A258" s="35">
        <v>6400</v>
      </c>
      <c r="B258" s="72" t="s">
        <v>250</v>
      </c>
      <c r="C258" s="898">
        <f t="shared" si="238"/>
        <v>2210</v>
      </c>
      <c r="D258" s="228">
        <f>SUM(D259,D263)</f>
        <v>2210</v>
      </c>
      <c r="E258" s="123">
        <f t="shared" ref="E258" si="253">SUM(E259,E263)</f>
        <v>0</v>
      </c>
      <c r="F258" s="898">
        <f>SUM(F259,F263)</f>
        <v>2210</v>
      </c>
      <c r="G258" s="228">
        <f t="shared" ref="G258:O258" si="254">SUM(G259,G263)</f>
        <v>0</v>
      </c>
      <c r="H258" s="123">
        <f t="shared" si="254"/>
        <v>0</v>
      </c>
      <c r="I258" s="898">
        <f t="shared" si="254"/>
        <v>0</v>
      </c>
      <c r="J258" s="228">
        <f>SUM(J259,J263)</f>
        <v>0</v>
      </c>
      <c r="K258" s="38">
        <f t="shared" si="254"/>
        <v>0</v>
      </c>
      <c r="L258" s="175">
        <f t="shared" si="254"/>
        <v>0</v>
      </c>
      <c r="M258" s="228">
        <f t="shared" si="254"/>
        <v>0</v>
      </c>
      <c r="N258" s="38">
        <f t="shared" si="254"/>
        <v>0</v>
      </c>
      <c r="O258" s="175">
        <f t="shared" si="254"/>
        <v>0</v>
      </c>
      <c r="P258" s="927"/>
    </row>
    <row r="259" spans="1:16" ht="24" hidden="1" x14ac:dyDescent="0.25">
      <c r="A259" s="650">
        <v>6410</v>
      </c>
      <c r="B259" s="40" t="s">
        <v>251</v>
      </c>
      <c r="C259" s="189">
        <f t="shared" si="238"/>
        <v>0</v>
      </c>
      <c r="D259" s="131">
        <f>SUM(D260:D262)</f>
        <v>0</v>
      </c>
      <c r="E259" s="79">
        <f t="shared" ref="E259" si="255">SUM(E260:E262)</f>
        <v>0</v>
      </c>
      <c r="F259" s="176">
        <f>SUM(F260:F262)</f>
        <v>0</v>
      </c>
      <c r="G259" s="233">
        <f t="shared" ref="G259:O259" si="256">SUM(G260:G262)</f>
        <v>0</v>
      </c>
      <c r="H259" s="79">
        <f t="shared" si="256"/>
        <v>0</v>
      </c>
      <c r="I259" s="90">
        <f t="shared" si="256"/>
        <v>0</v>
      </c>
      <c r="J259" s="131">
        <f>SUM(J260:J262)</f>
        <v>0</v>
      </c>
      <c r="K259" s="79">
        <f t="shared" si="256"/>
        <v>0</v>
      </c>
      <c r="L259" s="176">
        <f t="shared" si="256"/>
        <v>0</v>
      </c>
      <c r="M259" s="233">
        <f t="shared" si="256"/>
        <v>0</v>
      </c>
      <c r="N259" s="79">
        <f t="shared" si="256"/>
        <v>0</v>
      </c>
      <c r="O259" s="155">
        <f t="shared" si="256"/>
        <v>0</v>
      </c>
      <c r="P259" s="295"/>
    </row>
    <row r="260" spans="1:16" hidden="1" x14ac:dyDescent="0.25">
      <c r="A260" s="30">
        <v>6411</v>
      </c>
      <c r="B260" s="94" t="s">
        <v>252</v>
      </c>
      <c r="C260" s="190">
        <f t="shared" si="238"/>
        <v>0</v>
      </c>
      <c r="D260" s="264">
        <v>0</v>
      </c>
      <c r="E260" s="45"/>
      <c r="F260" s="700">
        <f t="shared" ref="F260:F262" si="257">D260+E260</f>
        <v>0</v>
      </c>
      <c r="G260" s="230"/>
      <c r="H260" s="45"/>
      <c r="I260" s="705">
        <f t="shared" ref="I260:I262" si="258">G260+H260</f>
        <v>0</v>
      </c>
      <c r="J260" s="264">
        <v>0</v>
      </c>
      <c r="K260" s="45"/>
      <c r="L260" s="700">
        <f t="shared" ref="L260:L262" si="259">J260+K260</f>
        <v>0</v>
      </c>
      <c r="M260" s="230"/>
      <c r="N260" s="45"/>
      <c r="O260" s="705">
        <f t="shared" ref="O260:O262" si="260">M260+N260</f>
        <v>0</v>
      </c>
      <c r="P260" s="291"/>
    </row>
    <row r="261" spans="1:16" ht="36" hidden="1" x14ac:dyDescent="0.25">
      <c r="A261" s="30">
        <v>6412</v>
      </c>
      <c r="B261" s="43" t="s">
        <v>253</v>
      </c>
      <c r="C261" s="190">
        <f t="shared" si="238"/>
        <v>0</v>
      </c>
      <c r="D261" s="264">
        <v>0</v>
      </c>
      <c r="E261" s="45"/>
      <c r="F261" s="700">
        <f t="shared" si="257"/>
        <v>0</v>
      </c>
      <c r="G261" s="230"/>
      <c r="H261" s="45"/>
      <c r="I261" s="705">
        <f t="shared" si="258"/>
        <v>0</v>
      </c>
      <c r="J261" s="264">
        <v>0</v>
      </c>
      <c r="K261" s="45"/>
      <c r="L261" s="700">
        <f t="shared" si="259"/>
        <v>0</v>
      </c>
      <c r="M261" s="230"/>
      <c r="N261" s="45"/>
      <c r="O261" s="705">
        <f t="shared" si="260"/>
        <v>0</v>
      </c>
      <c r="P261" s="291"/>
    </row>
    <row r="262" spans="1:16" ht="36" hidden="1" x14ac:dyDescent="0.25">
      <c r="A262" s="30">
        <v>6419</v>
      </c>
      <c r="B262" s="43" t="s">
        <v>254</v>
      </c>
      <c r="C262" s="190">
        <f t="shared" si="238"/>
        <v>0</v>
      </c>
      <c r="D262" s="264">
        <v>0</v>
      </c>
      <c r="E262" s="45"/>
      <c r="F262" s="700">
        <f t="shared" si="257"/>
        <v>0</v>
      </c>
      <c r="G262" s="230"/>
      <c r="H262" s="45"/>
      <c r="I262" s="705">
        <f t="shared" si="258"/>
        <v>0</v>
      </c>
      <c r="J262" s="264">
        <v>0</v>
      </c>
      <c r="K262" s="45"/>
      <c r="L262" s="700">
        <f t="shared" si="259"/>
        <v>0</v>
      </c>
      <c r="M262" s="230"/>
      <c r="N262" s="45"/>
      <c r="O262" s="705">
        <f t="shared" si="260"/>
        <v>0</v>
      </c>
      <c r="P262" s="291"/>
    </row>
    <row r="263" spans="1:16" ht="36" x14ac:dyDescent="0.25">
      <c r="A263" s="75">
        <v>6420</v>
      </c>
      <c r="B263" s="43" t="s">
        <v>255</v>
      </c>
      <c r="C263" s="899">
        <f t="shared" si="238"/>
        <v>2210</v>
      </c>
      <c r="D263" s="231">
        <f>SUM(D264:D267)</f>
        <v>2210</v>
      </c>
      <c r="E263" s="91">
        <f t="shared" ref="E263" si="261">SUM(E264:E267)</f>
        <v>0</v>
      </c>
      <c r="F263" s="899">
        <f>SUM(F264:F267)</f>
        <v>2210</v>
      </c>
      <c r="G263" s="231">
        <f t="shared" ref="G263:N263" si="262">SUM(G264:G267)</f>
        <v>0</v>
      </c>
      <c r="H263" s="91">
        <f t="shared" si="262"/>
        <v>0</v>
      </c>
      <c r="I263" s="899">
        <f t="shared" si="262"/>
        <v>0</v>
      </c>
      <c r="J263" s="231">
        <f>SUM(J264:J267)</f>
        <v>0</v>
      </c>
      <c r="K263" s="76">
        <f t="shared" si="262"/>
        <v>0</v>
      </c>
      <c r="L263" s="95">
        <f t="shared" si="262"/>
        <v>0</v>
      </c>
      <c r="M263" s="231">
        <f t="shared" si="262"/>
        <v>0</v>
      </c>
      <c r="N263" s="76">
        <f t="shared" si="262"/>
        <v>0</v>
      </c>
      <c r="O263" s="95">
        <f>SUM(O264:O267)</f>
        <v>0</v>
      </c>
      <c r="P263" s="928"/>
    </row>
    <row r="264" spans="1:16" hidden="1" x14ac:dyDescent="0.25">
      <c r="A264" s="30">
        <v>6421</v>
      </c>
      <c r="B264" s="43" t="s">
        <v>256</v>
      </c>
      <c r="C264" s="190">
        <f t="shared" si="238"/>
        <v>0</v>
      </c>
      <c r="D264" s="264">
        <v>0</v>
      </c>
      <c r="E264" s="45"/>
      <c r="F264" s="700">
        <f t="shared" ref="F264:F267" si="263">D264+E264</f>
        <v>0</v>
      </c>
      <c r="G264" s="230"/>
      <c r="H264" s="45"/>
      <c r="I264" s="705">
        <f t="shared" ref="I264:I267" si="264">G264+H264</f>
        <v>0</v>
      </c>
      <c r="J264" s="264">
        <v>0</v>
      </c>
      <c r="K264" s="45"/>
      <c r="L264" s="700">
        <f t="shared" ref="L264:L267" si="265">J264+K264</f>
        <v>0</v>
      </c>
      <c r="M264" s="230"/>
      <c r="N264" s="45"/>
      <c r="O264" s="705">
        <f t="shared" ref="O264:O267" si="266">M264+N264</f>
        <v>0</v>
      </c>
      <c r="P264" s="291"/>
    </row>
    <row r="265" spans="1:16" x14ac:dyDescent="0.25">
      <c r="A265" s="30">
        <v>6422</v>
      </c>
      <c r="B265" s="43" t="s">
        <v>257</v>
      </c>
      <c r="C265" s="899">
        <f t="shared" si="238"/>
        <v>2210</v>
      </c>
      <c r="D265" s="230">
        <v>2210</v>
      </c>
      <c r="E265" s="705"/>
      <c r="F265" s="291">
        <f t="shared" si="263"/>
        <v>2210</v>
      </c>
      <c r="G265" s="230"/>
      <c r="H265" s="705"/>
      <c r="I265" s="291">
        <f t="shared" si="264"/>
        <v>0</v>
      </c>
      <c r="J265" s="230">
        <v>0</v>
      </c>
      <c r="K265" s="45"/>
      <c r="L265" s="700">
        <f t="shared" si="265"/>
        <v>0</v>
      </c>
      <c r="M265" s="230"/>
      <c r="N265" s="45"/>
      <c r="O265" s="700">
        <f t="shared" si="266"/>
        <v>0</v>
      </c>
      <c r="P265" s="928"/>
    </row>
    <row r="266" spans="1:16" ht="24" hidden="1" x14ac:dyDescent="0.25">
      <c r="A266" s="30">
        <v>6423</v>
      </c>
      <c r="B266" s="43" t="s">
        <v>258</v>
      </c>
      <c r="C266" s="190">
        <f t="shared" si="238"/>
        <v>0</v>
      </c>
      <c r="D266" s="264">
        <v>0</v>
      </c>
      <c r="E266" s="45"/>
      <c r="F266" s="700">
        <f t="shared" si="263"/>
        <v>0</v>
      </c>
      <c r="G266" s="230"/>
      <c r="H266" s="45"/>
      <c r="I266" s="705">
        <f t="shared" si="264"/>
        <v>0</v>
      </c>
      <c r="J266" s="264">
        <v>0</v>
      </c>
      <c r="K266" s="45"/>
      <c r="L266" s="700">
        <f t="shared" si="265"/>
        <v>0</v>
      </c>
      <c r="M266" s="230"/>
      <c r="N266" s="45"/>
      <c r="O266" s="705">
        <f t="shared" si="266"/>
        <v>0</v>
      </c>
      <c r="P266" s="291"/>
    </row>
    <row r="267" spans="1:16" ht="36" hidden="1" x14ac:dyDescent="0.25">
      <c r="A267" s="30">
        <v>6424</v>
      </c>
      <c r="B267" s="43" t="s">
        <v>259</v>
      </c>
      <c r="C267" s="190">
        <f t="shared" si="238"/>
        <v>0</v>
      </c>
      <c r="D267" s="264">
        <v>0</v>
      </c>
      <c r="E267" s="45"/>
      <c r="F267" s="700">
        <f t="shared" si="263"/>
        <v>0</v>
      </c>
      <c r="G267" s="230"/>
      <c r="H267" s="45"/>
      <c r="I267" s="705">
        <f t="shared" si="264"/>
        <v>0</v>
      </c>
      <c r="J267" s="264">
        <v>0</v>
      </c>
      <c r="K267" s="45"/>
      <c r="L267" s="700">
        <f t="shared" si="265"/>
        <v>0</v>
      </c>
      <c r="M267" s="230"/>
      <c r="N267" s="45"/>
      <c r="O267" s="705">
        <f t="shared" si="266"/>
        <v>0</v>
      </c>
      <c r="P267" s="291"/>
    </row>
    <row r="268" spans="1:16" ht="36" hidden="1" x14ac:dyDescent="0.25">
      <c r="A268" s="97">
        <v>7000</v>
      </c>
      <c r="B268" s="97" t="s">
        <v>260</v>
      </c>
      <c r="C268" s="203">
        <f>SUM(F268,I268,L268,O268)</f>
        <v>0</v>
      </c>
      <c r="D268" s="139">
        <f>SUM(D269,D279)</f>
        <v>0</v>
      </c>
      <c r="E268" s="98">
        <f t="shared" ref="E268" si="267">SUM(E269,E279)</f>
        <v>0</v>
      </c>
      <c r="F268" s="266">
        <f>SUM(F269,F279)</f>
        <v>0</v>
      </c>
      <c r="G268" s="237">
        <f t="shared" ref="G268:N268" si="268">SUM(G269,G279)</f>
        <v>0</v>
      </c>
      <c r="H268" s="98">
        <f t="shared" si="268"/>
        <v>0</v>
      </c>
      <c r="I268" s="276">
        <f t="shared" si="268"/>
        <v>0</v>
      </c>
      <c r="J268" s="139">
        <f>SUM(J269,J279)</f>
        <v>0</v>
      </c>
      <c r="K268" s="98">
        <f t="shared" si="268"/>
        <v>0</v>
      </c>
      <c r="L268" s="266">
        <f t="shared" si="268"/>
        <v>0</v>
      </c>
      <c r="M268" s="237">
        <f t="shared" si="268"/>
        <v>0</v>
      </c>
      <c r="N268" s="98">
        <f t="shared" si="268"/>
        <v>0</v>
      </c>
      <c r="O268" s="158">
        <f>SUM(O269,O279)</f>
        <v>0</v>
      </c>
      <c r="P268" s="317"/>
    </row>
    <row r="269" spans="1:16" ht="24" hidden="1" x14ac:dyDescent="0.25">
      <c r="A269" s="35">
        <v>7200</v>
      </c>
      <c r="B269" s="72" t="s">
        <v>261</v>
      </c>
      <c r="C269" s="188">
        <f t="shared" si="238"/>
        <v>0</v>
      </c>
      <c r="D269" s="130">
        <f>SUM(D270,D271,D274,D275,D278)</f>
        <v>0</v>
      </c>
      <c r="E269" s="38">
        <f t="shared" ref="E269" si="269">SUM(E270,E271,E274,E275,E278)</f>
        <v>0</v>
      </c>
      <c r="F269" s="175">
        <f>SUM(F270,F271,F274,F275,F278)</f>
        <v>0</v>
      </c>
      <c r="G269" s="228"/>
      <c r="H269" s="80"/>
      <c r="I269" s="123">
        <f>SUM(I270,I271,I274,I275,I278)</f>
        <v>0</v>
      </c>
      <c r="J269" s="130">
        <f>SUM(J270,J271,J274,J275,J278)</f>
        <v>0</v>
      </c>
      <c r="K269" s="80"/>
      <c r="L269" s="175">
        <f>SUM(L270,L271,L274,L275,L278)</f>
        <v>0</v>
      </c>
      <c r="M269" s="228"/>
      <c r="N269" s="38"/>
      <c r="O269" s="124">
        <f>SUM(O270,O271,O274,O275,O278)</f>
        <v>0</v>
      </c>
      <c r="P269" s="314"/>
    </row>
    <row r="270" spans="1:16" ht="24" hidden="1" x14ac:dyDescent="0.25">
      <c r="A270" s="650">
        <v>7210</v>
      </c>
      <c r="B270" s="40" t="s">
        <v>262</v>
      </c>
      <c r="C270" s="189">
        <f t="shared" si="238"/>
        <v>0</v>
      </c>
      <c r="D270" s="263">
        <v>0</v>
      </c>
      <c r="E270" s="42"/>
      <c r="F270" s="699">
        <f>D270+E270</f>
        <v>0</v>
      </c>
      <c r="G270" s="220"/>
      <c r="H270" s="42"/>
      <c r="I270" s="703">
        <f>G270+H270</f>
        <v>0</v>
      </c>
      <c r="J270" s="263">
        <v>0</v>
      </c>
      <c r="K270" s="42"/>
      <c r="L270" s="699">
        <f>J270+K270</f>
        <v>0</v>
      </c>
      <c r="M270" s="220"/>
      <c r="N270" s="42"/>
      <c r="O270" s="703">
        <f>M270+N270</f>
        <v>0</v>
      </c>
      <c r="P270" s="290"/>
    </row>
    <row r="271" spans="1:16" s="96" customFormat="1" ht="36" hidden="1" x14ac:dyDescent="0.25">
      <c r="A271" s="75">
        <v>7220</v>
      </c>
      <c r="B271" s="43" t="s">
        <v>263</v>
      </c>
      <c r="C271" s="190">
        <f t="shared" si="238"/>
        <v>0</v>
      </c>
      <c r="D271" s="132">
        <f>SUM(D272:D273)</f>
        <v>0</v>
      </c>
      <c r="E271" s="76">
        <f t="shared" ref="E271" si="270">SUM(E272:E273)</f>
        <v>0</v>
      </c>
      <c r="F271" s="95">
        <f>SUM(F272:F273)</f>
        <v>0</v>
      </c>
      <c r="G271" s="231">
        <f t="shared" ref="G271:O271" si="271">SUM(G272:G273)</f>
        <v>0</v>
      </c>
      <c r="H271" s="76">
        <f t="shared" si="271"/>
        <v>0</v>
      </c>
      <c r="I271" s="91">
        <f t="shared" si="271"/>
        <v>0</v>
      </c>
      <c r="J271" s="132">
        <f>SUM(J272:J273)</f>
        <v>0</v>
      </c>
      <c r="K271" s="76">
        <f t="shared" si="271"/>
        <v>0</v>
      </c>
      <c r="L271" s="95">
        <f t="shared" si="271"/>
        <v>0</v>
      </c>
      <c r="M271" s="231">
        <f t="shared" si="271"/>
        <v>0</v>
      </c>
      <c r="N271" s="76">
        <f t="shared" si="271"/>
        <v>0</v>
      </c>
      <c r="O271" s="91">
        <f t="shared" si="271"/>
        <v>0</v>
      </c>
      <c r="P271" s="291"/>
    </row>
    <row r="272" spans="1:16" s="96" customFormat="1" ht="36" hidden="1" x14ac:dyDescent="0.25">
      <c r="A272" s="30">
        <v>7221</v>
      </c>
      <c r="B272" s="43" t="s">
        <v>264</v>
      </c>
      <c r="C272" s="190">
        <f t="shared" si="238"/>
        <v>0</v>
      </c>
      <c r="D272" s="264">
        <v>0</v>
      </c>
      <c r="E272" s="45"/>
      <c r="F272" s="700">
        <f t="shared" ref="F272:F274" si="272">D272+E272</f>
        <v>0</v>
      </c>
      <c r="G272" s="230"/>
      <c r="H272" s="45"/>
      <c r="I272" s="705">
        <f t="shared" ref="I272:I274" si="273">G272+H272</f>
        <v>0</v>
      </c>
      <c r="J272" s="264">
        <v>0</v>
      </c>
      <c r="K272" s="45"/>
      <c r="L272" s="700">
        <f t="shared" ref="L272:L274" si="274">J272+K272</f>
        <v>0</v>
      </c>
      <c r="M272" s="230"/>
      <c r="N272" s="45"/>
      <c r="O272" s="705">
        <f t="shared" ref="O272:O274" si="275">M272+N272</f>
        <v>0</v>
      </c>
      <c r="P272" s="291"/>
    </row>
    <row r="273" spans="1:16" s="96" customFormat="1" ht="36" hidden="1" x14ac:dyDescent="0.25">
      <c r="A273" s="30">
        <v>7222</v>
      </c>
      <c r="B273" s="43" t="s">
        <v>265</v>
      </c>
      <c r="C273" s="190">
        <f t="shared" si="238"/>
        <v>0</v>
      </c>
      <c r="D273" s="264">
        <v>0</v>
      </c>
      <c r="E273" s="45"/>
      <c r="F273" s="700">
        <f t="shared" si="272"/>
        <v>0</v>
      </c>
      <c r="G273" s="230"/>
      <c r="H273" s="45"/>
      <c r="I273" s="705">
        <f t="shared" si="273"/>
        <v>0</v>
      </c>
      <c r="J273" s="264">
        <v>0</v>
      </c>
      <c r="K273" s="45"/>
      <c r="L273" s="700">
        <f t="shared" si="274"/>
        <v>0</v>
      </c>
      <c r="M273" s="230"/>
      <c r="N273" s="45"/>
      <c r="O273" s="705">
        <f t="shared" si="275"/>
        <v>0</v>
      </c>
      <c r="P273" s="291"/>
    </row>
    <row r="274" spans="1:16" ht="24" hidden="1" x14ac:dyDescent="0.25">
      <c r="A274" s="75">
        <v>7230</v>
      </c>
      <c r="B274" s="43" t="s">
        <v>308</v>
      </c>
      <c r="C274" s="190">
        <f t="shared" si="238"/>
        <v>0</v>
      </c>
      <c r="D274" s="264">
        <v>0</v>
      </c>
      <c r="E274" s="45"/>
      <c r="F274" s="700">
        <f t="shared" si="272"/>
        <v>0</v>
      </c>
      <c r="G274" s="230"/>
      <c r="H274" s="45"/>
      <c r="I274" s="705">
        <f t="shared" si="273"/>
        <v>0</v>
      </c>
      <c r="J274" s="264">
        <v>0</v>
      </c>
      <c r="K274" s="45"/>
      <c r="L274" s="700">
        <f t="shared" si="274"/>
        <v>0</v>
      </c>
      <c r="M274" s="230"/>
      <c r="N274" s="45"/>
      <c r="O274" s="705">
        <f t="shared" si="275"/>
        <v>0</v>
      </c>
      <c r="P274" s="291"/>
    </row>
    <row r="275" spans="1:16" ht="24" hidden="1" x14ac:dyDescent="0.25">
      <c r="A275" s="75">
        <v>7240</v>
      </c>
      <c r="B275" s="43" t="s">
        <v>266</v>
      </c>
      <c r="C275" s="190">
        <f t="shared" si="238"/>
        <v>0</v>
      </c>
      <c r="D275" s="132">
        <f>SUM(D276:D277)</f>
        <v>0</v>
      </c>
      <c r="E275" s="76">
        <f t="shared" ref="E275" si="276">SUM(E276:E277)</f>
        <v>0</v>
      </c>
      <c r="F275" s="95">
        <f>SUM(F276:F277)</f>
        <v>0</v>
      </c>
      <c r="G275" s="231">
        <f t="shared" ref="G275:O275" si="277">SUM(G276:G277)</f>
        <v>0</v>
      </c>
      <c r="H275" s="76">
        <f t="shared" si="277"/>
        <v>0</v>
      </c>
      <c r="I275" s="91">
        <f t="shared" si="277"/>
        <v>0</v>
      </c>
      <c r="J275" s="132">
        <f>SUM(J276:J277)</f>
        <v>0</v>
      </c>
      <c r="K275" s="76">
        <f t="shared" si="277"/>
        <v>0</v>
      </c>
      <c r="L275" s="95">
        <f t="shared" si="277"/>
        <v>0</v>
      </c>
      <c r="M275" s="231">
        <f t="shared" si="277"/>
        <v>0</v>
      </c>
      <c r="N275" s="76">
        <f t="shared" si="277"/>
        <v>0</v>
      </c>
      <c r="O275" s="91">
        <f t="shared" si="277"/>
        <v>0</v>
      </c>
      <c r="P275" s="291"/>
    </row>
    <row r="276" spans="1:16" ht="48" hidden="1" x14ac:dyDescent="0.25">
      <c r="A276" s="30">
        <v>7245</v>
      </c>
      <c r="B276" s="43" t="s">
        <v>267</v>
      </c>
      <c r="C276" s="190">
        <f t="shared" si="238"/>
        <v>0</v>
      </c>
      <c r="D276" s="264">
        <v>0</v>
      </c>
      <c r="E276" s="45"/>
      <c r="F276" s="700">
        <f t="shared" ref="F276:F278" si="278">D276+E276</f>
        <v>0</v>
      </c>
      <c r="G276" s="230"/>
      <c r="H276" s="45"/>
      <c r="I276" s="705">
        <f t="shared" ref="I276:I278" si="279">G276+H276</f>
        <v>0</v>
      </c>
      <c r="J276" s="264">
        <v>0</v>
      </c>
      <c r="K276" s="45"/>
      <c r="L276" s="700">
        <f t="shared" ref="L276:L278" si="280">J276+K276</f>
        <v>0</v>
      </c>
      <c r="M276" s="230"/>
      <c r="N276" s="45"/>
      <c r="O276" s="705">
        <f t="shared" ref="O276:O278" si="281">M276+N276</f>
        <v>0</v>
      </c>
      <c r="P276" s="291"/>
    </row>
    <row r="277" spans="1:16" ht="96" hidden="1" x14ac:dyDescent="0.25">
      <c r="A277" s="30">
        <v>7246</v>
      </c>
      <c r="B277" s="43" t="s">
        <v>268</v>
      </c>
      <c r="C277" s="190">
        <f t="shared" si="238"/>
        <v>0</v>
      </c>
      <c r="D277" s="264">
        <v>0</v>
      </c>
      <c r="E277" s="45"/>
      <c r="F277" s="700">
        <f t="shared" si="278"/>
        <v>0</v>
      </c>
      <c r="G277" s="230"/>
      <c r="H277" s="45"/>
      <c r="I277" s="705">
        <f t="shared" si="279"/>
        <v>0</v>
      </c>
      <c r="J277" s="264">
        <v>0</v>
      </c>
      <c r="K277" s="45"/>
      <c r="L277" s="700">
        <f t="shared" si="280"/>
        <v>0</v>
      </c>
      <c r="M277" s="230"/>
      <c r="N277" s="45"/>
      <c r="O277" s="705">
        <f t="shared" si="281"/>
        <v>0</v>
      </c>
      <c r="P277" s="291"/>
    </row>
    <row r="278" spans="1:16" ht="24" hidden="1" x14ac:dyDescent="0.25">
      <c r="A278" s="92">
        <v>7260</v>
      </c>
      <c r="B278" s="40" t="s">
        <v>269</v>
      </c>
      <c r="C278" s="189">
        <f t="shared" si="238"/>
        <v>0</v>
      </c>
      <c r="D278" s="263">
        <v>0</v>
      </c>
      <c r="E278" s="42"/>
      <c r="F278" s="699">
        <f t="shared" si="278"/>
        <v>0</v>
      </c>
      <c r="G278" s="220"/>
      <c r="H278" s="42"/>
      <c r="I278" s="703">
        <f t="shared" si="279"/>
        <v>0</v>
      </c>
      <c r="J278" s="263">
        <v>0</v>
      </c>
      <c r="K278" s="42"/>
      <c r="L278" s="699">
        <f t="shared" si="280"/>
        <v>0</v>
      </c>
      <c r="M278" s="220"/>
      <c r="N278" s="42"/>
      <c r="O278" s="703">
        <f t="shared" si="281"/>
        <v>0</v>
      </c>
      <c r="P278" s="290"/>
    </row>
    <row r="279" spans="1:16" hidden="1" x14ac:dyDescent="0.25">
      <c r="A279" s="55">
        <v>7700</v>
      </c>
      <c r="B279" s="105" t="s">
        <v>298</v>
      </c>
      <c r="C279" s="204">
        <f t="shared" si="238"/>
        <v>0</v>
      </c>
      <c r="D279" s="140">
        <f>D280</f>
        <v>0</v>
      </c>
      <c r="E279" s="106">
        <f t="shared" ref="E279:O279" si="282">E280</f>
        <v>0</v>
      </c>
      <c r="F279" s="177">
        <f t="shared" si="282"/>
        <v>0</v>
      </c>
      <c r="G279" s="238">
        <f t="shared" si="282"/>
        <v>0</v>
      </c>
      <c r="H279" s="106">
        <f t="shared" si="282"/>
        <v>0</v>
      </c>
      <c r="I279" s="277">
        <f t="shared" si="282"/>
        <v>0</v>
      </c>
      <c r="J279" s="140">
        <f>J280</f>
        <v>0</v>
      </c>
      <c r="K279" s="106">
        <f t="shared" si="282"/>
        <v>0</v>
      </c>
      <c r="L279" s="177">
        <f t="shared" si="282"/>
        <v>0</v>
      </c>
      <c r="M279" s="238">
        <f t="shared" si="282"/>
        <v>0</v>
      </c>
      <c r="N279" s="106">
        <f t="shared" si="282"/>
        <v>0</v>
      </c>
      <c r="O279" s="277">
        <f t="shared" si="282"/>
        <v>0</v>
      </c>
      <c r="P279" s="315"/>
    </row>
    <row r="280" spans="1:16" hidden="1" x14ac:dyDescent="0.25">
      <c r="A280" s="73">
        <v>7720</v>
      </c>
      <c r="B280" s="40" t="s">
        <v>299</v>
      </c>
      <c r="C280" s="191">
        <f t="shared" si="238"/>
        <v>0</v>
      </c>
      <c r="D280" s="256">
        <v>0</v>
      </c>
      <c r="E280" s="49"/>
      <c r="F280" s="701">
        <f>D280+E280</f>
        <v>0</v>
      </c>
      <c r="G280" s="239"/>
      <c r="H280" s="49"/>
      <c r="I280" s="712">
        <f>G280+H280</f>
        <v>0</v>
      </c>
      <c r="J280" s="256">
        <v>0</v>
      </c>
      <c r="K280" s="49"/>
      <c r="L280" s="701">
        <f>J280+K280</f>
        <v>0</v>
      </c>
      <c r="M280" s="239"/>
      <c r="N280" s="49"/>
      <c r="O280" s="712">
        <f>M280+N280</f>
        <v>0</v>
      </c>
      <c r="P280" s="295"/>
    </row>
    <row r="281" spans="1:16" hidden="1" x14ac:dyDescent="0.25">
      <c r="A281" s="94"/>
      <c r="B281" s="43" t="s">
        <v>270</v>
      </c>
      <c r="C281" s="190">
        <f t="shared" si="238"/>
        <v>0</v>
      </c>
      <c r="D281" s="132">
        <f>SUM(D282:D283)</f>
        <v>0</v>
      </c>
      <c r="E281" s="76">
        <f t="shared" ref="E281" si="283">SUM(E282:E283)</f>
        <v>0</v>
      </c>
      <c r="F281" s="95">
        <f>SUM(F282:F283)</f>
        <v>0</v>
      </c>
      <c r="G281" s="231">
        <f t="shared" ref="G281:O281" si="284">SUM(G282:G283)</f>
        <v>0</v>
      </c>
      <c r="H281" s="76">
        <f t="shared" si="284"/>
        <v>0</v>
      </c>
      <c r="I281" s="91">
        <f t="shared" si="284"/>
        <v>0</v>
      </c>
      <c r="J281" s="132">
        <f>SUM(J282:J283)</f>
        <v>0</v>
      </c>
      <c r="K281" s="76">
        <f t="shared" si="284"/>
        <v>0</v>
      </c>
      <c r="L281" s="95">
        <f t="shared" si="284"/>
        <v>0</v>
      </c>
      <c r="M281" s="231">
        <f t="shared" si="284"/>
        <v>0</v>
      </c>
      <c r="N281" s="76">
        <f t="shared" si="284"/>
        <v>0</v>
      </c>
      <c r="O281" s="91">
        <f t="shared" si="284"/>
        <v>0</v>
      </c>
      <c r="P281" s="291"/>
    </row>
    <row r="282" spans="1:16" hidden="1" x14ac:dyDescent="0.25">
      <c r="A282" s="94" t="s">
        <v>271</v>
      </c>
      <c r="B282" s="30" t="s">
        <v>272</v>
      </c>
      <c r="C282" s="190">
        <f t="shared" si="238"/>
        <v>0</v>
      </c>
      <c r="D282" s="264"/>
      <c r="E282" s="45"/>
      <c r="F282" s="700">
        <f>E282+D282</f>
        <v>0</v>
      </c>
      <c r="G282" s="230"/>
      <c r="H282" s="45"/>
      <c r="I282" s="705">
        <f>H282+G282</f>
        <v>0</v>
      </c>
      <c r="J282" s="264"/>
      <c r="K282" s="45"/>
      <c r="L282" s="700">
        <f>K282+J282</f>
        <v>0</v>
      </c>
      <c r="M282" s="230"/>
      <c r="N282" s="45"/>
      <c r="O282" s="705">
        <f>N282+M282</f>
        <v>0</v>
      </c>
      <c r="P282" s="291"/>
    </row>
    <row r="283" spans="1:16" ht="24" hidden="1" x14ac:dyDescent="0.25">
      <c r="A283" s="94" t="s">
        <v>273</v>
      </c>
      <c r="B283" s="99" t="s">
        <v>274</v>
      </c>
      <c r="C283" s="189">
        <f t="shared" si="238"/>
        <v>0</v>
      </c>
      <c r="D283" s="263"/>
      <c r="E283" s="42"/>
      <c r="F283" s="699">
        <f>E283+D283</f>
        <v>0</v>
      </c>
      <c r="G283" s="220"/>
      <c r="H283" s="42"/>
      <c r="I283" s="703">
        <f>H283+G283</f>
        <v>0</v>
      </c>
      <c r="J283" s="263"/>
      <c r="K283" s="42"/>
      <c r="L283" s="699">
        <f>K283+J283</f>
        <v>0</v>
      </c>
      <c r="M283" s="220"/>
      <c r="N283" s="42"/>
      <c r="O283" s="703">
        <f>N283+M283</f>
        <v>0</v>
      </c>
      <c r="P283" s="290"/>
    </row>
    <row r="284" spans="1:16" ht="12.75" thickBot="1" x14ac:dyDescent="0.3">
      <c r="A284" s="110"/>
      <c r="B284" s="110" t="s">
        <v>275</v>
      </c>
      <c r="C284" s="901">
        <f t="shared" si="238"/>
        <v>964672</v>
      </c>
      <c r="D284" s="240">
        <f>SUM(D281,D268,D229,D194,D186,D172,D74,D52)</f>
        <v>966772</v>
      </c>
      <c r="E284" s="278">
        <f t="shared" ref="E284:O284" si="285">SUM(E281,E268,E229,E194,E186,E172,E74,E52)</f>
        <v>-2100</v>
      </c>
      <c r="F284" s="901">
        <f t="shared" si="285"/>
        <v>964672</v>
      </c>
      <c r="G284" s="240">
        <f t="shared" si="285"/>
        <v>0</v>
      </c>
      <c r="H284" s="278">
        <f t="shared" si="285"/>
        <v>0</v>
      </c>
      <c r="I284" s="901">
        <f t="shared" si="285"/>
        <v>0</v>
      </c>
      <c r="J284" s="240">
        <f>SUM(J281,J268,J229,J194,J186,J172,J74,J52)</f>
        <v>0</v>
      </c>
      <c r="K284" s="111">
        <f t="shared" si="285"/>
        <v>0</v>
      </c>
      <c r="L284" s="112">
        <f t="shared" si="285"/>
        <v>0</v>
      </c>
      <c r="M284" s="240">
        <f t="shared" si="285"/>
        <v>0</v>
      </c>
      <c r="N284" s="111">
        <f t="shared" si="285"/>
        <v>0</v>
      </c>
      <c r="O284" s="112">
        <f t="shared" si="285"/>
        <v>0</v>
      </c>
      <c r="P284" s="932"/>
    </row>
    <row r="285" spans="1:16" s="19" customFormat="1" ht="13.5" hidden="1" thickTop="1" thickBot="1" x14ac:dyDescent="0.3">
      <c r="A285" s="1283" t="s">
        <v>276</v>
      </c>
      <c r="B285" s="1284"/>
      <c r="C285" s="206">
        <f t="shared" si="238"/>
        <v>0</v>
      </c>
      <c r="D285" s="142">
        <f>SUM(D24,D25,D41,D42)-D50</f>
        <v>0</v>
      </c>
      <c r="E285" s="114">
        <f t="shared" ref="E285" si="286">SUM(E24,E25,E41)-E50</f>
        <v>0</v>
      </c>
      <c r="F285" s="115">
        <f>SUM(F24,F25,F41)-F50</f>
        <v>0</v>
      </c>
      <c r="G285" s="241">
        <f>SUM(G24,G42)-G50</f>
        <v>0</v>
      </c>
      <c r="H285" s="114">
        <f t="shared" ref="H285:I285" si="287">SUM(H24,H42)-H50</f>
        <v>0</v>
      </c>
      <c r="I285" s="126">
        <f t="shared" si="287"/>
        <v>0</v>
      </c>
      <c r="J285" s="142">
        <f>(J26+J42)-J50</f>
        <v>0</v>
      </c>
      <c r="K285" s="114">
        <f t="shared" ref="K285:L285" si="288">(K26+K42)-K50</f>
        <v>0</v>
      </c>
      <c r="L285" s="115">
        <f t="shared" si="288"/>
        <v>0</v>
      </c>
      <c r="M285" s="241">
        <f>SUM(M44)-M50</f>
        <v>0</v>
      </c>
      <c r="N285" s="114">
        <f t="shared" ref="N285:O285" si="289">SUM(N44)-N50</f>
        <v>0</v>
      </c>
      <c r="O285" s="126">
        <f t="shared" si="289"/>
        <v>0</v>
      </c>
      <c r="P285" s="296"/>
    </row>
    <row r="286" spans="1:16" s="19" customFormat="1" ht="12.75" hidden="1" thickTop="1" x14ac:dyDescent="0.25">
      <c r="A286" s="1285" t="s">
        <v>277</v>
      </c>
      <c r="B286" s="1286"/>
      <c r="C286" s="207">
        <f t="shared" si="238"/>
        <v>0</v>
      </c>
      <c r="D286" s="143">
        <f>SUM(D287,D288)-D295+D296</f>
        <v>0</v>
      </c>
      <c r="E286" s="103">
        <f t="shared" ref="E286:O286" si="290">SUM(E287,E288)-E295+E296</f>
        <v>0</v>
      </c>
      <c r="F286" s="109">
        <f t="shared" si="290"/>
        <v>0</v>
      </c>
      <c r="G286" s="242">
        <f t="shared" si="290"/>
        <v>0</v>
      </c>
      <c r="H286" s="103">
        <f t="shared" si="290"/>
        <v>0</v>
      </c>
      <c r="I286" s="113">
        <f t="shared" si="290"/>
        <v>0</v>
      </c>
      <c r="J286" s="143">
        <f>SUM(J287,J288)-J295+J296</f>
        <v>0</v>
      </c>
      <c r="K286" s="103">
        <f t="shared" si="290"/>
        <v>0</v>
      </c>
      <c r="L286" s="109">
        <f t="shared" si="290"/>
        <v>0</v>
      </c>
      <c r="M286" s="242">
        <f t="shared" si="290"/>
        <v>0</v>
      </c>
      <c r="N286" s="103">
        <f t="shared" si="290"/>
        <v>0</v>
      </c>
      <c r="O286" s="113">
        <f t="shared" si="290"/>
        <v>0</v>
      </c>
      <c r="P286" s="319"/>
    </row>
    <row r="287" spans="1:16" s="19" customFormat="1" ht="13.5" hidden="1" thickTop="1" thickBot="1" x14ac:dyDescent="0.3">
      <c r="A287" s="63" t="s">
        <v>278</v>
      </c>
      <c r="B287" s="63" t="s">
        <v>279</v>
      </c>
      <c r="C287" s="197">
        <f t="shared" si="238"/>
        <v>0</v>
      </c>
      <c r="D287" s="134">
        <f>D21-D281</f>
        <v>0</v>
      </c>
      <c r="E287" s="64">
        <f t="shared" ref="E287:O287" si="291">E21-E281</f>
        <v>0</v>
      </c>
      <c r="F287" s="169">
        <f t="shared" si="291"/>
        <v>0</v>
      </c>
      <c r="G287" s="224">
        <f t="shared" si="291"/>
        <v>0</v>
      </c>
      <c r="H287" s="64">
        <f t="shared" si="291"/>
        <v>0</v>
      </c>
      <c r="I287" s="117">
        <f t="shared" si="291"/>
        <v>0</v>
      </c>
      <c r="J287" s="134">
        <f>J21-J281</f>
        <v>0</v>
      </c>
      <c r="K287" s="64">
        <f t="shared" si="291"/>
        <v>0</v>
      </c>
      <c r="L287" s="169">
        <f t="shared" si="291"/>
        <v>0</v>
      </c>
      <c r="M287" s="224">
        <f t="shared" si="291"/>
        <v>0</v>
      </c>
      <c r="N287" s="64">
        <f t="shared" si="291"/>
        <v>0</v>
      </c>
      <c r="O287" s="117">
        <f t="shared" si="291"/>
        <v>0</v>
      </c>
      <c r="P287" s="310"/>
    </row>
    <row r="288" spans="1:16" s="19" customFormat="1" ht="12.75" hidden="1" thickTop="1" x14ac:dyDescent="0.25">
      <c r="A288" s="116" t="s">
        <v>280</v>
      </c>
      <c r="B288" s="116" t="s">
        <v>281</v>
      </c>
      <c r="C288" s="207">
        <f t="shared" si="238"/>
        <v>0</v>
      </c>
      <c r="D288" s="143">
        <f>SUM(D289,D291,D293)-SUM(D290,D292,D294)</f>
        <v>0</v>
      </c>
      <c r="E288" s="103">
        <f t="shared" ref="E288:O288" si="292">SUM(E289,E291,E293)-SUM(E290,E292,E294)</f>
        <v>0</v>
      </c>
      <c r="F288" s="109">
        <f t="shared" si="292"/>
        <v>0</v>
      </c>
      <c r="G288" s="242">
        <f t="shared" si="292"/>
        <v>0</v>
      </c>
      <c r="H288" s="103">
        <f t="shared" si="292"/>
        <v>0</v>
      </c>
      <c r="I288" s="113">
        <f t="shared" si="292"/>
        <v>0</v>
      </c>
      <c r="J288" s="143">
        <f>SUM(J289,J291,J293)-SUM(J290,J292,J294)</f>
        <v>0</v>
      </c>
      <c r="K288" s="103">
        <f t="shared" si="292"/>
        <v>0</v>
      </c>
      <c r="L288" s="109">
        <f t="shared" si="292"/>
        <v>0</v>
      </c>
      <c r="M288" s="242">
        <f t="shared" si="292"/>
        <v>0</v>
      </c>
      <c r="N288" s="103">
        <f t="shared" si="292"/>
        <v>0</v>
      </c>
      <c r="O288" s="113">
        <f t="shared" si="292"/>
        <v>0</v>
      </c>
      <c r="P288" s="319"/>
    </row>
    <row r="289" spans="1:16" ht="12.75" hidden="1" thickTop="1" x14ac:dyDescent="0.25">
      <c r="A289" s="100" t="s">
        <v>282</v>
      </c>
      <c r="B289" s="60" t="s">
        <v>283</v>
      </c>
      <c r="C289" s="191">
        <f t="shared" si="238"/>
        <v>0</v>
      </c>
      <c r="D289" s="256"/>
      <c r="E289" s="49"/>
      <c r="F289" s="701">
        <f t="shared" ref="F289:F296" si="293">E289+D289</f>
        <v>0</v>
      </c>
      <c r="G289" s="239"/>
      <c r="H289" s="49"/>
      <c r="I289" s="712">
        <f t="shared" ref="I289:I296" si="294">H289+G289</f>
        <v>0</v>
      </c>
      <c r="J289" s="256"/>
      <c r="K289" s="49"/>
      <c r="L289" s="701">
        <f t="shared" ref="L289:L296" si="295">K289+J289</f>
        <v>0</v>
      </c>
      <c r="M289" s="239"/>
      <c r="N289" s="49"/>
      <c r="O289" s="712">
        <f t="shared" ref="O289:O296" si="296">N289+M289</f>
        <v>0</v>
      </c>
      <c r="P289" s="295"/>
    </row>
    <row r="290" spans="1:16" ht="24.75" hidden="1" thickTop="1" x14ac:dyDescent="0.25">
      <c r="A290" s="94" t="s">
        <v>284</v>
      </c>
      <c r="B290" s="29" t="s">
        <v>285</v>
      </c>
      <c r="C290" s="190">
        <f t="shared" si="238"/>
        <v>0</v>
      </c>
      <c r="D290" s="264"/>
      <c r="E290" s="45"/>
      <c r="F290" s="700">
        <f t="shared" si="293"/>
        <v>0</v>
      </c>
      <c r="G290" s="230"/>
      <c r="H290" s="45"/>
      <c r="I290" s="705">
        <f t="shared" si="294"/>
        <v>0</v>
      </c>
      <c r="J290" s="264"/>
      <c r="K290" s="45"/>
      <c r="L290" s="700">
        <f t="shared" si="295"/>
        <v>0</v>
      </c>
      <c r="M290" s="230"/>
      <c r="N290" s="45"/>
      <c r="O290" s="705">
        <f t="shared" si="296"/>
        <v>0</v>
      </c>
      <c r="P290" s="291"/>
    </row>
    <row r="291" spans="1:16" ht="12.75" hidden="1" thickTop="1" x14ac:dyDescent="0.25">
      <c r="A291" s="94" t="s">
        <v>286</v>
      </c>
      <c r="B291" s="29" t="s">
        <v>287</v>
      </c>
      <c r="C291" s="190">
        <f t="shared" si="238"/>
        <v>0</v>
      </c>
      <c r="D291" s="264"/>
      <c r="E291" s="45"/>
      <c r="F291" s="700">
        <f t="shared" si="293"/>
        <v>0</v>
      </c>
      <c r="G291" s="230"/>
      <c r="H291" s="45"/>
      <c r="I291" s="705">
        <f t="shared" si="294"/>
        <v>0</v>
      </c>
      <c r="J291" s="264"/>
      <c r="K291" s="45"/>
      <c r="L291" s="700">
        <f t="shared" si="295"/>
        <v>0</v>
      </c>
      <c r="M291" s="230"/>
      <c r="N291" s="45"/>
      <c r="O291" s="705">
        <f t="shared" si="296"/>
        <v>0</v>
      </c>
      <c r="P291" s="291"/>
    </row>
    <row r="292" spans="1:16" ht="24.75" hidden="1" thickTop="1" x14ac:dyDescent="0.25">
      <c r="A292" s="94" t="s">
        <v>288</v>
      </c>
      <c r="B292" s="29" t="s">
        <v>289</v>
      </c>
      <c r="C292" s="190">
        <f>SUM(F292,I292,L292,O292)</f>
        <v>0</v>
      </c>
      <c r="D292" s="264"/>
      <c r="E292" s="45"/>
      <c r="F292" s="700">
        <f t="shared" si="293"/>
        <v>0</v>
      </c>
      <c r="G292" s="230"/>
      <c r="H292" s="45"/>
      <c r="I292" s="705">
        <f t="shared" si="294"/>
        <v>0</v>
      </c>
      <c r="J292" s="264"/>
      <c r="K292" s="45"/>
      <c r="L292" s="700">
        <f t="shared" si="295"/>
        <v>0</v>
      </c>
      <c r="M292" s="230"/>
      <c r="N292" s="45"/>
      <c r="O292" s="705">
        <f t="shared" si="296"/>
        <v>0</v>
      </c>
      <c r="P292" s="291"/>
    </row>
    <row r="293" spans="1:16" ht="12.75" hidden="1" thickTop="1" x14ac:dyDescent="0.25">
      <c r="A293" s="94" t="s">
        <v>290</v>
      </c>
      <c r="B293" s="29" t="s">
        <v>291</v>
      </c>
      <c r="C293" s="190">
        <f t="shared" si="238"/>
        <v>0</v>
      </c>
      <c r="D293" s="264"/>
      <c r="E293" s="45"/>
      <c r="F293" s="700">
        <f t="shared" si="293"/>
        <v>0</v>
      </c>
      <c r="G293" s="230"/>
      <c r="H293" s="45"/>
      <c r="I293" s="705">
        <f t="shared" si="294"/>
        <v>0</v>
      </c>
      <c r="J293" s="264"/>
      <c r="K293" s="45"/>
      <c r="L293" s="700">
        <f t="shared" si="295"/>
        <v>0</v>
      </c>
      <c r="M293" s="230"/>
      <c r="N293" s="45"/>
      <c r="O293" s="705">
        <f t="shared" si="296"/>
        <v>0</v>
      </c>
      <c r="P293" s="291"/>
    </row>
    <row r="294" spans="1:16" ht="24.75" hidden="1" thickTop="1" x14ac:dyDescent="0.25">
      <c r="A294" s="101" t="s">
        <v>292</v>
      </c>
      <c r="B294" s="102" t="s">
        <v>293</v>
      </c>
      <c r="C294" s="201">
        <f t="shared" si="238"/>
        <v>0</v>
      </c>
      <c r="D294" s="265"/>
      <c r="E294" s="84"/>
      <c r="F294" s="710">
        <f t="shared" si="293"/>
        <v>0</v>
      </c>
      <c r="G294" s="235"/>
      <c r="H294" s="84"/>
      <c r="I294" s="711">
        <f t="shared" si="294"/>
        <v>0</v>
      </c>
      <c r="J294" s="265"/>
      <c r="K294" s="84"/>
      <c r="L294" s="710">
        <f t="shared" si="295"/>
        <v>0</v>
      </c>
      <c r="M294" s="235"/>
      <c r="N294" s="84"/>
      <c r="O294" s="711">
        <f t="shared" si="296"/>
        <v>0</v>
      </c>
      <c r="P294" s="294"/>
    </row>
    <row r="295" spans="1:16" s="19" customFormat="1" ht="13.5" hidden="1" thickTop="1" thickBot="1" x14ac:dyDescent="0.3">
      <c r="A295" s="118" t="s">
        <v>294</v>
      </c>
      <c r="B295" s="118" t="s">
        <v>295</v>
      </c>
      <c r="C295" s="206">
        <f t="shared" si="238"/>
        <v>0</v>
      </c>
      <c r="D295" s="267"/>
      <c r="E295" s="119"/>
      <c r="F295" s="713">
        <f t="shared" si="293"/>
        <v>0</v>
      </c>
      <c r="G295" s="243"/>
      <c r="H295" s="119"/>
      <c r="I295" s="714">
        <f t="shared" si="294"/>
        <v>0</v>
      </c>
      <c r="J295" s="267"/>
      <c r="K295" s="119"/>
      <c r="L295" s="713">
        <f t="shared" si="295"/>
        <v>0</v>
      </c>
      <c r="M295" s="243"/>
      <c r="N295" s="119"/>
      <c r="O295" s="714">
        <f t="shared" si="296"/>
        <v>0</v>
      </c>
      <c r="P295" s="296"/>
    </row>
    <row r="296" spans="1:16" s="19" customFormat="1" ht="48.75" hidden="1" thickTop="1" x14ac:dyDescent="0.25">
      <c r="A296" s="116" t="s">
        <v>296</v>
      </c>
      <c r="B296" s="104" t="s">
        <v>297</v>
      </c>
      <c r="C296" s="207">
        <f>SUM(F296,I296,L296,O296)</f>
        <v>0</v>
      </c>
      <c r="D296" s="268"/>
      <c r="E296" s="180"/>
      <c r="F296" s="708">
        <f t="shared" si="293"/>
        <v>0</v>
      </c>
      <c r="G296" s="234"/>
      <c r="H296" s="80"/>
      <c r="I296" s="709">
        <f t="shared" si="294"/>
        <v>0</v>
      </c>
      <c r="J296" s="248"/>
      <c r="K296" s="80"/>
      <c r="L296" s="708">
        <f t="shared" si="295"/>
        <v>0</v>
      </c>
      <c r="M296" s="234"/>
      <c r="N296" s="80"/>
      <c r="O296" s="709">
        <f t="shared" si="296"/>
        <v>0</v>
      </c>
      <c r="P296" s="293"/>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H5w9AT9KwENc2vdMHjemlaBiLS42IvNtXb5mPaaXBrOGWCxgh8wgwYhys3qhjhvwjWWqhdTF2MH6vwmpWtt9MQ==" saltValue="u3Xf4v0MpddQCBJGg6j0Qw==" spinCount="100000" sheet="1" objects="1" scenarios="1" formatCells="0" formatColumns="0" formatRows="0"/>
  <autoFilter ref="A18:P296">
    <filterColumn colId="2">
      <filters blank="1">
        <filter val="2 210"/>
        <filter val="600"/>
        <filter val="920"/>
        <filter val="960 942"/>
        <filter val="961 542"/>
        <filter val="962 462"/>
        <filter val="964 672"/>
      </filters>
    </filterColumn>
  </autoFilter>
  <mergeCells count="33">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4:O14"/>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8.pielikums Jūrmalas pilsētas domes
2017.gada 9.jūnija saistošajiem noteikumiem Nr.21
(protokols Nr.10, 2.punkts)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6" sqref="U6"/>
    </sheetView>
  </sheetViews>
  <sheetFormatPr defaultRowHeight="12" outlineLevelCol="1" x14ac:dyDescent="0.25"/>
  <cols>
    <col min="1" max="1" width="10.42578125" style="6" customWidth="1"/>
    <col min="2" max="2" width="28"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7.140625" style="1" hidden="1" customWidth="1" outlineLevel="1"/>
    <col min="17" max="17" width="9.140625" style="1" collapsed="1"/>
    <col min="18" max="16384" width="9.140625" style="1"/>
  </cols>
  <sheetData>
    <row r="1" spans="1:17" x14ac:dyDescent="0.25">
      <c r="A1" s="1314" t="s">
        <v>560</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557</v>
      </c>
      <c r="D5" s="1293"/>
      <c r="E5" s="1293"/>
      <c r="F5" s="1293"/>
      <c r="G5" s="1293"/>
      <c r="H5" s="1293"/>
      <c r="I5" s="1293"/>
      <c r="J5" s="1293"/>
      <c r="K5" s="1293"/>
      <c r="L5" s="1293"/>
      <c r="M5" s="1293"/>
      <c r="N5" s="1293"/>
      <c r="O5" s="1293"/>
      <c r="P5" s="1294"/>
      <c r="Q5" s="297"/>
    </row>
    <row r="6" spans="1:17" ht="12.75" customHeight="1" x14ac:dyDescent="0.25">
      <c r="A6" s="2" t="s">
        <v>3</v>
      </c>
      <c r="B6" s="3"/>
      <c r="C6" s="1293" t="s">
        <v>558</v>
      </c>
      <c r="D6" s="1293"/>
      <c r="E6" s="1293"/>
      <c r="F6" s="1293"/>
      <c r="G6" s="1293"/>
      <c r="H6" s="1293"/>
      <c r="I6" s="1293"/>
      <c r="J6" s="1293"/>
      <c r="K6" s="1293"/>
      <c r="L6" s="1293"/>
      <c r="M6" s="1293"/>
      <c r="N6" s="1293"/>
      <c r="O6" s="1293"/>
      <c r="P6" s="1294"/>
      <c r="Q6" s="297"/>
    </row>
    <row r="7" spans="1:17" x14ac:dyDescent="0.25">
      <c r="A7" s="2" t="s">
        <v>4</v>
      </c>
      <c r="B7" s="3"/>
      <c r="C7" s="1318" t="s">
        <v>561</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527</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22" t="s">
        <v>304</v>
      </c>
      <c r="D15" s="1301"/>
      <c r="E15" s="1301"/>
      <c r="F15" s="1323"/>
      <c r="G15" s="1301"/>
      <c r="H15" s="1301"/>
      <c r="I15" s="1323"/>
      <c r="J15" s="1301"/>
      <c r="K15" s="1301"/>
      <c r="L15" s="1323"/>
      <c r="M15" s="1301"/>
      <c r="N15" s="1301"/>
      <c r="O15" s="1323"/>
      <c r="P15" s="914"/>
    </row>
    <row r="16" spans="1:17" s="12" customFormat="1" ht="12.75" customHeight="1" x14ac:dyDescent="0.25">
      <c r="A16" s="1296"/>
      <c r="B16" s="1299"/>
      <c r="C16" s="1306" t="s">
        <v>13</v>
      </c>
      <c r="D16" s="1312" t="s">
        <v>309</v>
      </c>
      <c r="E16" s="1304" t="s">
        <v>311</v>
      </c>
      <c r="F16" s="1306" t="s">
        <v>14</v>
      </c>
      <c r="G16" s="1308" t="s">
        <v>310</v>
      </c>
      <c r="H16" s="1304" t="s">
        <v>317</v>
      </c>
      <c r="I16" s="1287" t="s">
        <v>15</v>
      </c>
      <c r="J16" s="1312" t="s">
        <v>312</v>
      </c>
      <c r="K16" s="1291" t="s">
        <v>313</v>
      </c>
      <c r="L16" s="1310" t="s">
        <v>16</v>
      </c>
      <c r="M16" s="1312" t="s">
        <v>314</v>
      </c>
      <c r="N16" s="1291" t="s">
        <v>315</v>
      </c>
      <c r="O16" s="1310" t="s">
        <v>17</v>
      </c>
      <c r="P16" s="1324" t="s">
        <v>316</v>
      </c>
    </row>
    <row r="17" spans="1:16" s="13" customFormat="1" ht="66" customHeight="1" thickBot="1" x14ac:dyDescent="0.3">
      <c r="A17" s="1297"/>
      <c r="B17" s="1299"/>
      <c r="C17" s="1307"/>
      <c r="D17" s="1313"/>
      <c r="E17" s="1305"/>
      <c r="F17" s="1307"/>
      <c r="G17" s="1309"/>
      <c r="H17" s="1305"/>
      <c r="I17" s="1288"/>
      <c r="J17" s="1313"/>
      <c r="K17" s="1292"/>
      <c r="L17" s="1311"/>
      <c r="M17" s="1313"/>
      <c r="N17" s="1292"/>
      <c r="O17" s="1311"/>
      <c r="P17" s="1325"/>
    </row>
    <row r="18" spans="1:16" s="13" customFormat="1" ht="9.75" customHeight="1" thickTop="1" x14ac:dyDescent="0.25">
      <c r="A18" s="14" t="s">
        <v>18</v>
      </c>
      <c r="B18" s="14">
        <v>2</v>
      </c>
      <c r="C18" s="14">
        <v>3</v>
      </c>
      <c r="D18" s="208">
        <v>4</v>
      </c>
      <c r="E18" s="144">
        <v>5</v>
      </c>
      <c r="F18" s="14">
        <v>6</v>
      </c>
      <c r="G18" s="208">
        <v>7</v>
      </c>
      <c r="H18" s="144">
        <v>8</v>
      </c>
      <c r="I18" s="14">
        <v>9</v>
      </c>
      <c r="J18" s="208">
        <v>10</v>
      </c>
      <c r="K18" s="15">
        <v>11</v>
      </c>
      <c r="L18" s="159">
        <v>12</v>
      </c>
      <c r="M18" s="208">
        <v>13</v>
      </c>
      <c r="N18" s="15">
        <v>14</v>
      </c>
      <c r="O18" s="159">
        <v>15</v>
      </c>
      <c r="P18" s="915">
        <v>16</v>
      </c>
    </row>
    <row r="19" spans="1:16" s="19" customFormat="1" x14ac:dyDescent="0.25">
      <c r="A19" s="16"/>
      <c r="B19" s="17" t="s">
        <v>19</v>
      </c>
      <c r="C19" s="68"/>
      <c r="D19" s="209"/>
      <c r="E19" s="145"/>
      <c r="F19" s="287"/>
      <c r="G19" s="209"/>
      <c r="H19" s="145"/>
      <c r="I19" s="287"/>
      <c r="J19" s="209"/>
      <c r="K19" s="18"/>
      <c r="L19" s="160"/>
      <c r="M19" s="209"/>
      <c r="N19" s="18"/>
      <c r="O19" s="160"/>
      <c r="P19" s="916"/>
    </row>
    <row r="20" spans="1:16" s="19" customFormat="1" ht="12.75" thickBot="1" x14ac:dyDescent="0.3">
      <c r="A20" s="20"/>
      <c r="B20" s="21" t="s">
        <v>20</v>
      </c>
      <c r="C20" s="888">
        <f>SUM(F20,I20,L20,O20)</f>
        <v>494513</v>
      </c>
      <c r="D20" s="210">
        <f t="shared" ref="D20:I20" si="0">SUM(D21,D24,D25,D41,D42)</f>
        <v>467413</v>
      </c>
      <c r="E20" s="269">
        <f t="shared" si="0"/>
        <v>27100</v>
      </c>
      <c r="F20" s="888">
        <f t="shared" si="0"/>
        <v>494513</v>
      </c>
      <c r="G20" s="210">
        <f t="shared" si="0"/>
        <v>0</v>
      </c>
      <c r="H20" s="269">
        <f t="shared" si="0"/>
        <v>0</v>
      </c>
      <c r="I20" s="888">
        <f t="shared" si="0"/>
        <v>0</v>
      </c>
      <c r="J20" s="210">
        <f>SUM(J21,J26,J42)</f>
        <v>0</v>
      </c>
      <c r="K20" s="22">
        <f>SUM(K21,K26,K42)</f>
        <v>0</v>
      </c>
      <c r="L20" s="161">
        <f>SUM(L21,L26,L42)</f>
        <v>0</v>
      </c>
      <c r="M20" s="210">
        <f>SUM(M21,M24,M25,M41,M42)</f>
        <v>0</v>
      </c>
      <c r="N20" s="22">
        <f>SUM(N21,N24,N25,N41,N42)</f>
        <v>0</v>
      </c>
      <c r="O20" s="161">
        <f>SUM(O21,O24,O25,O41,O42)</f>
        <v>0</v>
      </c>
      <c r="P20" s="917"/>
    </row>
    <row r="21" spans="1:16" ht="12.75" hidden="1" thickTop="1" x14ac:dyDescent="0.25">
      <c r="A21" s="23"/>
      <c r="B21" s="24" t="s">
        <v>21</v>
      </c>
      <c r="C21" s="184">
        <f>SUM(F21,I21,L21,O21)</f>
        <v>0</v>
      </c>
      <c r="D21" s="129">
        <f t="shared" ref="D21:O21" si="1">SUM(D22:D23)</f>
        <v>0</v>
      </c>
      <c r="E21" s="25">
        <f t="shared" si="1"/>
        <v>0</v>
      </c>
      <c r="F21" s="162">
        <f t="shared" si="1"/>
        <v>0</v>
      </c>
      <c r="G21" s="211">
        <f t="shared" si="1"/>
        <v>0</v>
      </c>
      <c r="H21" s="25">
        <f t="shared" si="1"/>
        <v>0</v>
      </c>
      <c r="I21" s="270">
        <f t="shared" si="1"/>
        <v>0</v>
      </c>
      <c r="J21" s="129">
        <f t="shared" si="1"/>
        <v>0</v>
      </c>
      <c r="K21" s="25">
        <f t="shared" si="1"/>
        <v>0</v>
      </c>
      <c r="L21" s="162">
        <f t="shared" si="1"/>
        <v>0</v>
      </c>
      <c r="M21" s="211">
        <f t="shared" si="1"/>
        <v>0</v>
      </c>
      <c r="N21" s="25">
        <f t="shared" si="1"/>
        <v>0</v>
      </c>
      <c r="O21" s="270">
        <f t="shared" si="1"/>
        <v>0</v>
      </c>
      <c r="P21" s="303"/>
    </row>
    <row r="22" spans="1:16" ht="12.75" hidden="1" thickTop="1" x14ac:dyDescent="0.25">
      <c r="A22" s="26"/>
      <c r="B22" s="27" t="s">
        <v>22</v>
      </c>
      <c r="C22" s="185">
        <f>SUM(F22,I22,L22,O22)</f>
        <v>0</v>
      </c>
      <c r="D22" s="245"/>
      <c r="E22" s="28"/>
      <c r="F22" s="693">
        <f>D22+E22</f>
        <v>0</v>
      </c>
      <c r="G22" s="212"/>
      <c r="H22" s="28"/>
      <c r="I22" s="694">
        <f>G22+H22</f>
        <v>0</v>
      </c>
      <c r="J22" s="245"/>
      <c r="K22" s="28"/>
      <c r="L22" s="693">
        <f>J22+K22</f>
        <v>0</v>
      </c>
      <c r="M22" s="212"/>
      <c r="N22" s="28"/>
      <c r="O22" s="694">
        <f>M22+N22</f>
        <v>0</v>
      </c>
      <c r="P22" s="288"/>
    </row>
    <row r="23" spans="1:16" ht="12.75" hidden="1" thickTop="1" x14ac:dyDescent="0.25">
      <c r="A23" s="29"/>
      <c r="B23" s="30" t="s">
        <v>23</v>
      </c>
      <c r="C23" s="186">
        <f>SUM(F23,I23,L23,O23)</f>
        <v>0</v>
      </c>
      <c r="D23" s="246"/>
      <c r="E23" s="31"/>
      <c r="F23" s="695">
        <f>D23+E23</f>
        <v>0</v>
      </c>
      <c r="G23" s="213"/>
      <c r="H23" s="31"/>
      <c r="I23" s="696">
        <f>G23+H23</f>
        <v>0</v>
      </c>
      <c r="J23" s="246"/>
      <c r="K23" s="31"/>
      <c r="L23" s="695">
        <f>J23+K23</f>
        <v>0</v>
      </c>
      <c r="M23" s="213"/>
      <c r="N23" s="31"/>
      <c r="O23" s="146">
        <f>M23+N23</f>
        <v>0</v>
      </c>
      <c r="P23" s="368"/>
    </row>
    <row r="24" spans="1:16" s="19" customFormat="1" ht="25.5" thickTop="1" thickBot="1" x14ac:dyDescent="0.3">
      <c r="A24" s="32">
        <v>19300</v>
      </c>
      <c r="B24" s="32" t="s">
        <v>24</v>
      </c>
      <c r="C24" s="889">
        <f>SUM(F24,I24)</f>
        <v>494513</v>
      </c>
      <c r="D24" s="214">
        <v>467413</v>
      </c>
      <c r="E24" s="697">
        <v>27100</v>
      </c>
      <c r="F24" s="913">
        <f>D24+E24</f>
        <v>494513</v>
      </c>
      <c r="G24" s="214"/>
      <c r="H24" s="697"/>
      <c r="I24" s="913">
        <f>G24+H24</f>
        <v>0</v>
      </c>
      <c r="J24" s="918" t="s">
        <v>25</v>
      </c>
      <c r="K24" s="34" t="s">
        <v>25</v>
      </c>
      <c r="L24" s="163" t="s">
        <v>25</v>
      </c>
      <c r="M24" s="279" t="s">
        <v>25</v>
      </c>
      <c r="N24" s="147" t="s">
        <v>25</v>
      </c>
      <c r="O24" s="163" t="s">
        <v>25</v>
      </c>
      <c r="P24" s="919"/>
    </row>
    <row r="25" spans="1:16" s="19" customFormat="1" ht="24.75" hidden="1" thickTop="1" x14ac:dyDescent="0.25">
      <c r="A25" s="121"/>
      <c r="B25" s="35" t="s">
        <v>26</v>
      </c>
      <c r="C25" s="188">
        <f>SUM(F25)</f>
        <v>0</v>
      </c>
      <c r="D25" s="248"/>
      <c r="E25" s="80"/>
      <c r="F25" s="698">
        <f>D25+E25</f>
        <v>0</v>
      </c>
      <c r="G25" s="215" t="s">
        <v>25</v>
      </c>
      <c r="H25" s="37" t="s">
        <v>25</v>
      </c>
      <c r="I25" s="122" t="s">
        <v>25</v>
      </c>
      <c r="J25" s="249" t="s">
        <v>25</v>
      </c>
      <c r="K25" s="37" t="s">
        <v>25</v>
      </c>
      <c r="L25" s="164" t="s">
        <v>25</v>
      </c>
      <c r="M25" s="280" t="s">
        <v>25</v>
      </c>
      <c r="N25" s="122" t="s">
        <v>25</v>
      </c>
      <c r="O25" s="122" t="s">
        <v>25</v>
      </c>
      <c r="P25" s="304"/>
    </row>
    <row r="26" spans="1:16" s="19" customFormat="1" ht="36.75" hidden="1" thickTop="1" x14ac:dyDescent="0.25">
      <c r="A26" s="35">
        <v>21300</v>
      </c>
      <c r="B26" s="35" t="s">
        <v>27</v>
      </c>
      <c r="C26" s="188">
        <f t="shared" ref="C26:C40" si="2">SUM(L26)</f>
        <v>0</v>
      </c>
      <c r="D26" s="249" t="s">
        <v>25</v>
      </c>
      <c r="E26" s="37" t="s">
        <v>25</v>
      </c>
      <c r="F26" s="164" t="s">
        <v>25</v>
      </c>
      <c r="G26" s="215" t="s">
        <v>25</v>
      </c>
      <c r="H26" s="37" t="s">
        <v>25</v>
      </c>
      <c r="I26" s="122" t="s">
        <v>25</v>
      </c>
      <c r="J26" s="130">
        <f>SUM(J27,J31,J33,J36)</f>
        <v>0</v>
      </c>
      <c r="K26" s="38">
        <f>SUM(K27,K31,K33,K36)</f>
        <v>0</v>
      </c>
      <c r="L26" s="175">
        <f>SUM(L27,L31,L33,L36)</f>
        <v>0</v>
      </c>
      <c r="M26" s="280" t="s">
        <v>25</v>
      </c>
      <c r="N26" s="122" t="s">
        <v>25</v>
      </c>
      <c r="O26" s="122" t="s">
        <v>25</v>
      </c>
      <c r="P26" s="304"/>
    </row>
    <row r="27" spans="1:16" s="19" customFormat="1" ht="24.75" hidden="1" thickTop="1" x14ac:dyDescent="0.25">
      <c r="A27" s="39">
        <v>21350</v>
      </c>
      <c r="B27" s="35" t="s">
        <v>28</v>
      </c>
      <c r="C27" s="188">
        <f t="shared" si="2"/>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row>
    <row r="28" spans="1:16" ht="12.75" hidden="1" thickTop="1" x14ac:dyDescent="0.25">
      <c r="A28" s="26">
        <v>21351</v>
      </c>
      <c r="B28" s="40" t="s">
        <v>29</v>
      </c>
      <c r="C28" s="189">
        <f t="shared" si="2"/>
        <v>0</v>
      </c>
      <c r="D28" s="250" t="s">
        <v>25</v>
      </c>
      <c r="E28" s="41" t="s">
        <v>25</v>
      </c>
      <c r="F28" s="165" t="s">
        <v>25</v>
      </c>
      <c r="G28" s="216" t="s">
        <v>25</v>
      </c>
      <c r="H28" s="41" t="s">
        <v>25</v>
      </c>
      <c r="I28" s="148" t="s">
        <v>25</v>
      </c>
      <c r="J28" s="250"/>
      <c r="K28" s="320"/>
      <c r="L28" s="699">
        <f>J28+K28</f>
        <v>0</v>
      </c>
      <c r="M28" s="281" t="s">
        <v>25</v>
      </c>
      <c r="N28" s="148" t="s">
        <v>25</v>
      </c>
      <c r="O28" s="148" t="s">
        <v>25</v>
      </c>
      <c r="P28" s="305"/>
    </row>
    <row r="29" spans="1:16" ht="12.75" hidden="1" thickTop="1" x14ac:dyDescent="0.25">
      <c r="A29" s="29">
        <v>21352</v>
      </c>
      <c r="B29" s="43" t="s">
        <v>30</v>
      </c>
      <c r="C29" s="190">
        <f t="shared" si="2"/>
        <v>0</v>
      </c>
      <c r="D29" s="251" t="s">
        <v>25</v>
      </c>
      <c r="E29" s="44" t="s">
        <v>25</v>
      </c>
      <c r="F29" s="166" t="s">
        <v>25</v>
      </c>
      <c r="G29" s="217" t="s">
        <v>25</v>
      </c>
      <c r="H29" s="44" t="s">
        <v>25</v>
      </c>
      <c r="I29" s="149" t="s">
        <v>25</v>
      </c>
      <c r="J29" s="251"/>
      <c r="K29" s="321"/>
      <c r="L29" s="700">
        <f>J29+K29</f>
        <v>0</v>
      </c>
      <c r="M29" s="282" t="s">
        <v>25</v>
      </c>
      <c r="N29" s="149" t="s">
        <v>25</v>
      </c>
      <c r="O29" s="149" t="s">
        <v>25</v>
      </c>
      <c r="P29" s="306"/>
    </row>
    <row r="30" spans="1:16" ht="24.75" hidden="1" thickTop="1" x14ac:dyDescent="0.25">
      <c r="A30" s="29">
        <v>21359</v>
      </c>
      <c r="B30" s="43" t="s">
        <v>31</v>
      </c>
      <c r="C30" s="190">
        <f t="shared" si="2"/>
        <v>0</v>
      </c>
      <c r="D30" s="251" t="s">
        <v>25</v>
      </c>
      <c r="E30" s="44" t="s">
        <v>25</v>
      </c>
      <c r="F30" s="166" t="s">
        <v>25</v>
      </c>
      <c r="G30" s="217" t="s">
        <v>25</v>
      </c>
      <c r="H30" s="44" t="s">
        <v>25</v>
      </c>
      <c r="I30" s="149" t="s">
        <v>25</v>
      </c>
      <c r="J30" s="251"/>
      <c r="K30" s="321"/>
      <c r="L30" s="700">
        <f>J30+K30</f>
        <v>0</v>
      </c>
      <c r="M30" s="282" t="s">
        <v>25</v>
      </c>
      <c r="N30" s="149" t="s">
        <v>25</v>
      </c>
      <c r="O30" s="149" t="s">
        <v>25</v>
      </c>
      <c r="P30" s="306"/>
    </row>
    <row r="31" spans="1:16" s="19" customFormat="1" ht="36.75" hidden="1" thickTop="1" x14ac:dyDescent="0.25">
      <c r="A31" s="39">
        <v>21370</v>
      </c>
      <c r="B31" s="35" t="s">
        <v>32</v>
      </c>
      <c r="C31" s="188">
        <f t="shared" si="2"/>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row>
    <row r="32" spans="1:16" ht="36.75" hidden="1" thickTop="1" x14ac:dyDescent="0.25">
      <c r="A32" s="46">
        <v>21379</v>
      </c>
      <c r="B32" s="47" t="s">
        <v>33</v>
      </c>
      <c r="C32" s="191">
        <f t="shared" si="2"/>
        <v>0</v>
      </c>
      <c r="D32" s="252" t="s">
        <v>25</v>
      </c>
      <c r="E32" s="48" t="s">
        <v>25</v>
      </c>
      <c r="F32" s="53" t="s">
        <v>25</v>
      </c>
      <c r="G32" s="218" t="s">
        <v>25</v>
      </c>
      <c r="H32" s="48" t="s">
        <v>25</v>
      </c>
      <c r="I32" s="150" t="s">
        <v>25</v>
      </c>
      <c r="J32" s="252"/>
      <c r="K32" s="322"/>
      <c r="L32" s="701">
        <f>J32+K32</f>
        <v>0</v>
      </c>
      <c r="M32" s="283" t="s">
        <v>25</v>
      </c>
      <c r="N32" s="150" t="s">
        <v>25</v>
      </c>
      <c r="O32" s="150" t="s">
        <v>25</v>
      </c>
      <c r="P32" s="307"/>
    </row>
    <row r="33" spans="1:16" s="19" customFormat="1" ht="12.75" hidden="1" thickTop="1" x14ac:dyDescent="0.25">
      <c r="A33" s="39">
        <v>21380</v>
      </c>
      <c r="B33" s="35" t="s">
        <v>34</v>
      </c>
      <c r="C33" s="188">
        <f t="shared" si="2"/>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row>
    <row r="34" spans="1:16" ht="12.75" hidden="1" thickTop="1" x14ac:dyDescent="0.25">
      <c r="A34" s="27">
        <v>21381</v>
      </c>
      <c r="B34" s="40" t="s">
        <v>35</v>
      </c>
      <c r="C34" s="189">
        <f t="shared" si="2"/>
        <v>0</v>
      </c>
      <c r="D34" s="250" t="s">
        <v>25</v>
      </c>
      <c r="E34" s="41" t="s">
        <v>25</v>
      </c>
      <c r="F34" s="165" t="s">
        <v>25</v>
      </c>
      <c r="G34" s="216" t="s">
        <v>25</v>
      </c>
      <c r="H34" s="41" t="s">
        <v>25</v>
      </c>
      <c r="I34" s="148" t="s">
        <v>25</v>
      </c>
      <c r="J34" s="250"/>
      <c r="K34" s="320"/>
      <c r="L34" s="699">
        <f>J34+K34</f>
        <v>0</v>
      </c>
      <c r="M34" s="281" t="s">
        <v>25</v>
      </c>
      <c r="N34" s="148" t="s">
        <v>25</v>
      </c>
      <c r="O34" s="148" t="s">
        <v>25</v>
      </c>
      <c r="P34" s="305"/>
    </row>
    <row r="35" spans="1:16" ht="24.75" hidden="1" thickTop="1" x14ac:dyDescent="0.25">
      <c r="A35" s="30">
        <v>21383</v>
      </c>
      <c r="B35" s="43" t="s">
        <v>36</v>
      </c>
      <c r="C35" s="190">
        <f t="shared" si="2"/>
        <v>0</v>
      </c>
      <c r="D35" s="251" t="s">
        <v>25</v>
      </c>
      <c r="E35" s="44" t="s">
        <v>25</v>
      </c>
      <c r="F35" s="166" t="s">
        <v>25</v>
      </c>
      <c r="G35" s="217" t="s">
        <v>25</v>
      </c>
      <c r="H35" s="44" t="s">
        <v>25</v>
      </c>
      <c r="I35" s="149" t="s">
        <v>25</v>
      </c>
      <c r="J35" s="251"/>
      <c r="K35" s="321"/>
      <c r="L35" s="700">
        <f>J35+K35</f>
        <v>0</v>
      </c>
      <c r="M35" s="282" t="s">
        <v>25</v>
      </c>
      <c r="N35" s="149" t="s">
        <v>25</v>
      </c>
      <c r="O35" s="149" t="s">
        <v>25</v>
      </c>
      <c r="P35" s="306"/>
    </row>
    <row r="36" spans="1:16" s="19" customFormat="1" ht="24.75" hidden="1" thickTop="1" x14ac:dyDescent="0.25">
      <c r="A36" s="39">
        <v>21390</v>
      </c>
      <c r="B36" s="35" t="s">
        <v>37</v>
      </c>
      <c r="C36" s="188">
        <f t="shared" si="2"/>
        <v>0</v>
      </c>
      <c r="D36" s="249" t="s">
        <v>25</v>
      </c>
      <c r="E36" s="37" t="s">
        <v>25</v>
      </c>
      <c r="F36" s="164" t="s">
        <v>25</v>
      </c>
      <c r="G36" s="215" t="s">
        <v>25</v>
      </c>
      <c r="H36" s="37" t="s">
        <v>25</v>
      </c>
      <c r="I36" s="122" t="s">
        <v>25</v>
      </c>
      <c r="J36" s="130">
        <f>SUM(J37:J40)</f>
        <v>0</v>
      </c>
      <c r="K36" s="38">
        <f>SUM(K37:K40)</f>
        <v>0</v>
      </c>
      <c r="L36" s="175">
        <f>SUM(L37:L40)</f>
        <v>0</v>
      </c>
      <c r="M36" s="280" t="s">
        <v>25</v>
      </c>
      <c r="N36" s="122" t="s">
        <v>25</v>
      </c>
      <c r="O36" s="122" t="s">
        <v>25</v>
      </c>
      <c r="P36" s="304"/>
    </row>
    <row r="37" spans="1:16" ht="24.75" hidden="1" thickTop="1" x14ac:dyDescent="0.25">
      <c r="A37" s="27">
        <v>21391</v>
      </c>
      <c r="B37" s="40" t="s">
        <v>38</v>
      </c>
      <c r="C37" s="189">
        <f t="shared" si="2"/>
        <v>0</v>
      </c>
      <c r="D37" s="250" t="s">
        <v>25</v>
      </c>
      <c r="E37" s="41" t="s">
        <v>25</v>
      </c>
      <c r="F37" s="165" t="s">
        <v>25</v>
      </c>
      <c r="G37" s="216" t="s">
        <v>25</v>
      </c>
      <c r="H37" s="41" t="s">
        <v>25</v>
      </c>
      <c r="I37" s="148" t="s">
        <v>25</v>
      </c>
      <c r="J37" s="250"/>
      <c r="K37" s="320"/>
      <c r="L37" s="699">
        <f>J37+K37</f>
        <v>0</v>
      </c>
      <c r="M37" s="281" t="s">
        <v>25</v>
      </c>
      <c r="N37" s="148" t="s">
        <v>25</v>
      </c>
      <c r="O37" s="148" t="s">
        <v>25</v>
      </c>
      <c r="P37" s="305"/>
    </row>
    <row r="38" spans="1:16" ht="12.75" hidden="1" thickTop="1" x14ac:dyDescent="0.25">
      <c r="A38" s="30">
        <v>21393</v>
      </c>
      <c r="B38" s="43" t="s">
        <v>39</v>
      </c>
      <c r="C38" s="190">
        <f t="shared" si="2"/>
        <v>0</v>
      </c>
      <c r="D38" s="251" t="s">
        <v>25</v>
      </c>
      <c r="E38" s="44" t="s">
        <v>25</v>
      </c>
      <c r="F38" s="166" t="s">
        <v>25</v>
      </c>
      <c r="G38" s="217" t="s">
        <v>25</v>
      </c>
      <c r="H38" s="44" t="s">
        <v>25</v>
      </c>
      <c r="I38" s="149" t="s">
        <v>25</v>
      </c>
      <c r="J38" s="251"/>
      <c r="K38" s="321"/>
      <c r="L38" s="700">
        <f>J38+K38</f>
        <v>0</v>
      </c>
      <c r="M38" s="282" t="s">
        <v>25</v>
      </c>
      <c r="N38" s="149" t="s">
        <v>25</v>
      </c>
      <c r="O38" s="149" t="s">
        <v>25</v>
      </c>
      <c r="P38" s="306"/>
    </row>
    <row r="39" spans="1:16" ht="12.75" hidden="1" thickTop="1" x14ac:dyDescent="0.25">
      <c r="A39" s="30">
        <v>21395</v>
      </c>
      <c r="B39" s="43" t="s">
        <v>40</v>
      </c>
      <c r="C39" s="190">
        <f t="shared" si="2"/>
        <v>0</v>
      </c>
      <c r="D39" s="251" t="s">
        <v>25</v>
      </c>
      <c r="E39" s="44" t="s">
        <v>25</v>
      </c>
      <c r="F39" s="166" t="s">
        <v>25</v>
      </c>
      <c r="G39" s="217" t="s">
        <v>25</v>
      </c>
      <c r="H39" s="44" t="s">
        <v>25</v>
      </c>
      <c r="I39" s="149" t="s">
        <v>25</v>
      </c>
      <c r="J39" s="251"/>
      <c r="K39" s="321"/>
      <c r="L39" s="700">
        <f>J39+K39</f>
        <v>0</v>
      </c>
      <c r="M39" s="282" t="s">
        <v>25</v>
      </c>
      <c r="N39" s="149" t="s">
        <v>25</v>
      </c>
      <c r="O39" s="149" t="s">
        <v>25</v>
      </c>
      <c r="P39" s="306"/>
    </row>
    <row r="40" spans="1:16" ht="24.75" hidden="1" thickTop="1" x14ac:dyDescent="0.25">
      <c r="A40" s="30">
        <v>21399</v>
      </c>
      <c r="B40" s="43" t="s">
        <v>41</v>
      </c>
      <c r="C40" s="190">
        <f t="shared" si="2"/>
        <v>0</v>
      </c>
      <c r="D40" s="251" t="s">
        <v>25</v>
      </c>
      <c r="E40" s="44" t="s">
        <v>25</v>
      </c>
      <c r="F40" s="166" t="s">
        <v>25</v>
      </c>
      <c r="G40" s="217" t="s">
        <v>25</v>
      </c>
      <c r="H40" s="44" t="s">
        <v>25</v>
      </c>
      <c r="I40" s="149" t="s">
        <v>25</v>
      </c>
      <c r="J40" s="702"/>
      <c r="K40" s="321"/>
      <c r="L40" s="700">
        <f>J40+K40</f>
        <v>0</v>
      </c>
      <c r="M40" s="282" t="s">
        <v>25</v>
      </c>
      <c r="N40" s="149" t="s">
        <v>25</v>
      </c>
      <c r="O40" s="149" t="s">
        <v>25</v>
      </c>
      <c r="P40" s="306"/>
    </row>
    <row r="41" spans="1:16" s="19" customFormat="1" ht="36.75" hidden="1" customHeight="1" x14ac:dyDescent="0.25">
      <c r="A41" s="39">
        <v>21420</v>
      </c>
      <c r="B41" s="35" t="s">
        <v>42</v>
      </c>
      <c r="C41" s="192">
        <f>SUM(F41)</f>
        <v>0</v>
      </c>
      <c r="D41" s="253"/>
      <c r="E41" s="36"/>
      <c r="F41" s="698">
        <f>D41+E41</f>
        <v>0</v>
      </c>
      <c r="G41" s="215" t="s">
        <v>25</v>
      </c>
      <c r="H41" s="37" t="s">
        <v>25</v>
      </c>
      <c r="I41" s="122" t="s">
        <v>25</v>
      </c>
      <c r="J41" s="249" t="s">
        <v>25</v>
      </c>
      <c r="K41" s="37" t="s">
        <v>25</v>
      </c>
      <c r="L41" s="164" t="s">
        <v>25</v>
      </c>
      <c r="M41" s="280" t="s">
        <v>25</v>
      </c>
      <c r="N41" s="122" t="s">
        <v>25</v>
      </c>
      <c r="O41" s="122" t="s">
        <v>25</v>
      </c>
      <c r="P41" s="304"/>
    </row>
    <row r="42" spans="1:16" s="19" customFormat="1" ht="24.75" hidden="1" thickTop="1" x14ac:dyDescent="0.25">
      <c r="A42" s="50">
        <v>21490</v>
      </c>
      <c r="B42" s="51" t="s">
        <v>43</v>
      </c>
      <c r="C42" s="192">
        <f>SUM(F42,I42,L42)</f>
        <v>0</v>
      </c>
      <c r="D42" s="254">
        <f t="shared" ref="D42:L42" si="3">D43</f>
        <v>0</v>
      </c>
      <c r="E42" s="52">
        <f t="shared" si="3"/>
        <v>0</v>
      </c>
      <c r="F42" s="255">
        <f t="shared" si="3"/>
        <v>0</v>
      </c>
      <c r="G42" s="219">
        <f t="shared" si="3"/>
        <v>0</v>
      </c>
      <c r="H42" s="52">
        <f t="shared" si="3"/>
        <v>0</v>
      </c>
      <c r="I42" s="271">
        <f t="shared" si="3"/>
        <v>0</v>
      </c>
      <c r="J42" s="254">
        <f t="shared" si="3"/>
        <v>0</v>
      </c>
      <c r="K42" s="52">
        <f t="shared" si="3"/>
        <v>0</v>
      </c>
      <c r="L42" s="255">
        <f t="shared" si="3"/>
        <v>0</v>
      </c>
      <c r="M42" s="280" t="s">
        <v>25</v>
      </c>
      <c r="N42" s="122" t="s">
        <v>25</v>
      </c>
      <c r="O42" s="122" t="s">
        <v>25</v>
      </c>
      <c r="P42" s="304"/>
    </row>
    <row r="43" spans="1:16" s="19" customFormat="1" ht="24.75" hidden="1" thickTop="1" x14ac:dyDescent="0.25">
      <c r="A43" s="30">
        <v>21499</v>
      </c>
      <c r="B43" s="43" t="s">
        <v>44</v>
      </c>
      <c r="C43" s="193">
        <f>SUM(F43,I43,L43)</f>
        <v>0</v>
      </c>
      <c r="D43" s="256"/>
      <c r="E43" s="49"/>
      <c r="F43" s="699">
        <f>D43+E43</f>
        <v>0</v>
      </c>
      <c r="G43" s="220"/>
      <c r="H43" s="42"/>
      <c r="I43" s="703">
        <f>G43+H43</f>
        <v>0</v>
      </c>
      <c r="J43" s="263"/>
      <c r="K43" s="42"/>
      <c r="L43" s="699">
        <f>J43+K43</f>
        <v>0</v>
      </c>
      <c r="M43" s="283" t="s">
        <v>25</v>
      </c>
      <c r="N43" s="150" t="s">
        <v>25</v>
      </c>
      <c r="O43" s="150" t="s">
        <v>25</v>
      </c>
      <c r="P43" s="307"/>
    </row>
    <row r="44" spans="1:16" ht="24.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row>
    <row r="45" spans="1:16" ht="24.75" hidden="1" thickTop="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222"/>
      <c r="N45" s="59"/>
      <c r="O45" s="704">
        <f>M45+N45</f>
        <v>0</v>
      </c>
      <c r="P45" s="289"/>
    </row>
    <row r="46" spans="1:16" ht="24.75" hidden="1" thickTop="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222"/>
      <c r="N46" s="59"/>
      <c r="O46" s="704">
        <f>M46+N46</f>
        <v>0</v>
      </c>
      <c r="P46" s="289"/>
    </row>
    <row r="47" spans="1:16" ht="12.75" thickTop="1" x14ac:dyDescent="0.25">
      <c r="A47" s="60"/>
      <c r="B47" s="58"/>
      <c r="C47" s="907"/>
      <c r="D47" s="232"/>
      <c r="E47" s="707"/>
      <c r="F47" s="892"/>
      <c r="G47" s="222"/>
      <c r="H47" s="912"/>
      <c r="I47" s="892"/>
      <c r="J47" s="222"/>
      <c r="K47" s="324"/>
      <c r="L47" s="167"/>
      <c r="M47" s="285"/>
      <c r="N47" s="107"/>
      <c r="O47" s="167"/>
      <c r="P47" s="921"/>
    </row>
    <row r="48" spans="1:16" s="19" customFormat="1" x14ac:dyDescent="0.25">
      <c r="A48" s="61"/>
      <c r="B48" s="62" t="s">
        <v>48</v>
      </c>
      <c r="C48" s="893"/>
      <c r="D48" s="920"/>
      <c r="E48" s="887"/>
      <c r="F48" s="893"/>
      <c r="G48" s="223"/>
      <c r="H48" s="887"/>
      <c r="I48" s="893"/>
      <c r="J48" s="223"/>
      <c r="K48" s="179"/>
      <c r="L48" s="168"/>
      <c r="M48" s="223"/>
      <c r="N48" s="108"/>
      <c r="O48" s="168"/>
      <c r="P48" s="922"/>
    </row>
    <row r="49" spans="1:16" s="19" customFormat="1" ht="12.75" thickBot="1" x14ac:dyDescent="0.3">
      <c r="A49" s="63"/>
      <c r="B49" s="20" t="s">
        <v>49</v>
      </c>
      <c r="C49" s="894">
        <f t="shared" ref="C49:C112" si="4">SUM(F49,I49,L49,O49)</f>
        <v>494513</v>
      </c>
      <c r="D49" s="224">
        <f t="shared" ref="D49:O49" si="5">SUM(D50,D281)</f>
        <v>467413</v>
      </c>
      <c r="E49" s="117">
        <f t="shared" si="5"/>
        <v>27100</v>
      </c>
      <c r="F49" s="894">
        <f t="shared" si="5"/>
        <v>494513</v>
      </c>
      <c r="G49" s="224">
        <f t="shared" si="5"/>
        <v>0</v>
      </c>
      <c r="H49" s="117">
        <f t="shared" si="5"/>
        <v>0</v>
      </c>
      <c r="I49" s="894">
        <f t="shared" si="5"/>
        <v>0</v>
      </c>
      <c r="J49" s="224">
        <f t="shared" si="5"/>
        <v>0</v>
      </c>
      <c r="K49" s="64">
        <f t="shared" si="5"/>
        <v>0</v>
      </c>
      <c r="L49" s="169">
        <f t="shared" si="5"/>
        <v>0</v>
      </c>
      <c r="M49" s="224">
        <f t="shared" si="5"/>
        <v>0</v>
      </c>
      <c r="N49" s="64">
        <f t="shared" si="5"/>
        <v>0</v>
      </c>
      <c r="O49" s="169">
        <f t="shared" si="5"/>
        <v>0</v>
      </c>
      <c r="P49" s="923"/>
    </row>
    <row r="50" spans="1:16" s="19" customFormat="1" ht="36.75" thickTop="1" x14ac:dyDescent="0.25">
      <c r="A50" s="65"/>
      <c r="B50" s="66" t="s">
        <v>50</v>
      </c>
      <c r="C50" s="895">
        <f t="shared" si="4"/>
        <v>494513</v>
      </c>
      <c r="D50" s="225">
        <f t="shared" ref="D50:O50" si="6">SUM(D51,D193)</f>
        <v>467413</v>
      </c>
      <c r="E50" s="274">
        <f t="shared" si="6"/>
        <v>27100</v>
      </c>
      <c r="F50" s="895">
        <f t="shared" si="6"/>
        <v>494513</v>
      </c>
      <c r="G50" s="225">
        <f t="shared" si="6"/>
        <v>0</v>
      </c>
      <c r="H50" s="274">
        <f t="shared" si="6"/>
        <v>0</v>
      </c>
      <c r="I50" s="895">
        <f t="shared" si="6"/>
        <v>0</v>
      </c>
      <c r="J50" s="225">
        <f t="shared" si="6"/>
        <v>0</v>
      </c>
      <c r="K50" s="67">
        <f t="shared" si="6"/>
        <v>0</v>
      </c>
      <c r="L50" s="170">
        <f t="shared" si="6"/>
        <v>0</v>
      </c>
      <c r="M50" s="225">
        <f t="shared" si="6"/>
        <v>0</v>
      </c>
      <c r="N50" s="67">
        <f t="shared" si="6"/>
        <v>0</v>
      </c>
      <c r="O50" s="170">
        <f t="shared" si="6"/>
        <v>0</v>
      </c>
      <c r="P50" s="924"/>
    </row>
    <row r="51" spans="1:16" s="19" customFormat="1" ht="24" x14ac:dyDescent="0.25">
      <c r="A51" s="68"/>
      <c r="B51" s="16" t="s">
        <v>51</v>
      </c>
      <c r="C51" s="896">
        <f t="shared" si="4"/>
        <v>456723</v>
      </c>
      <c r="D51" s="226">
        <f t="shared" ref="D51:O51" si="7">SUM(D52,D74,D172,D186)</f>
        <v>429623</v>
      </c>
      <c r="E51" s="275">
        <f t="shared" si="7"/>
        <v>27100</v>
      </c>
      <c r="F51" s="896">
        <f t="shared" si="7"/>
        <v>456723</v>
      </c>
      <c r="G51" s="226">
        <f t="shared" si="7"/>
        <v>0</v>
      </c>
      <c r="H51" s="275">
        <f t="shared" si="7"/>
        <v>0</v>
      </c>
      <c r="I51" s="896">
        <f t="shared" si="7"/>
        <v>0</v>
      </c>
      <c r="J51" s="226">
        <f t="shared" si="7"/>
        <v>0</v>
      </c>
      <c r="K51" s="69">
        <f t="shared" si="7"/>
        <v>0</v>
      </c>
      <c r="L51" s="171">
        <f t="shared" si="7"/>
        <v>0</v>
      </c>
      <c r="M51" s="226">
        <f t="shared" si="7"/>
        <v>0</v>
      </c>
      <c r="N51" s="69">
        <f t="shared" si="7"/>
        <v>0</v>
      </c>
      <c r="O51" s="171">
        <f t="shared" si="7"/>
        <v>0</v>
      </c>
      <c r="P51" s="925"/>
    </row>
    <row r="52" spans="1:16" s="19" customFormat="1" hidden="1" x14ac:dyDescent="0.25">
      <c r="A52" s="70">
        <v>1000</v>
      </c>
      <c r="B52" s="70" t="s">
        <v>52</v>
      </c>
      <c r="C52" s="200">
        <f t="shared" si="4"/>
        <v>0</v>
      </c>
      <c r="D52" s="137">
        <f t="shared" ref="D52:O52" si="8">SUM(D53,D66)</f>
        <v>0</v>
      </c>
      <c r="E52" s="71">
        <f t="shared" si="8"/>
        <v>0</v>
      </c>
      <c r="F52" s="172">
        <f t="shared" si="8"/>
        <v>0</v>
      </c>
      <c r="G52" s="227">
        <f t="shared" si="8"/>
        <v>0</v>
      </c>
      <c r="H52" s="71">
        <f t="shared" si="8"/>
        <v>0</v>
      </c>
      <c r="I52" s="125">
        <f t="shared" si="8"/>
        <v>0</v>
      </c>
      <c r="J52" s="137">
        <f t="shared" si="8"/>
        <v>0</v>
      </c>
      <c r="K52" s="71">
        <f t="shared" si="8"/>
        <v>0</v>
      </c>
      <c r="L52" s="172">
        <f t="shared" si="8"/>
        <v>0</v>
      </c>
      <c r="M52" s="227">
        <f t="shared" si="8"/>
        <v>0</v>
      </c>
      <c r="N52" s="71">
        <f t="shared" si="8"/>
        <v>0</v>
      </c>
      <c r="O52" s="125">
        <f t="shared" si="8"/>
        <v>0</v>
      </c>
      <c r="P52" s="313"/>
    </row>
    <row r="53" spans="1:16" hidden="1" x14ac:dyDescent="0.25">
      <c r="A53" s="35">
        <v>1100</v>
      </c>
      <c r="B53" s="72" t="s">
        <v>53</v>
      </c>
      <c r="C53" s="188">
        <f t="shared" si="4"/>
        <v>0</v>
      </c>
      <c r="D53" s="130">
        <f t="shared" ref="D53:O53" si="9">SUM(D54,D57,D65)</f>
        <v>0</v>
      </c>
      <c r="E53" s="38">
        <f t="shared" si="9"/>
        <v>0</v>
      </c>
      <c r="F53" s="175">
        <f t="shared" si="9"/>
        <v>0</v>
      </c>
      <c r="G53" s="228">
        <f t="shared" si="9"/>
        <v>0</v>
      </c>
      <c r="H53" s="38">
        <f t="shared" si="9"/>
        <v>0</v>
      </c>
      <c r="I53" s="123">
        <f t="shared" si="9"/>
        <v>0</v>
      </c>
      <c r="J53" s="130">
        <f t="shared" si="9"/>
        <v>0</v>
      </c>
      <c r="K53" s="38">
        <f t="shared" si="9"/>
        <v>0</v>
      </c>
      <c r="L53" s="175">
        <f t="shared" si="9"/>
        <v>0</v>
      </c>
      <c r="M53" s="228">
        <f t="shared" si="9"/>
        <v>0</v>
      </c>
      <c r="N53" s="38">
        <f t="shared" si="9"/>
        <v>0</v>
      </c>
      <c r="O53" s="123">
        <f t="shared" si="9"/>
        <v>0</v>
      </c>
      <c r="P53" s="314"/>
    </row>
    <row r="54" spans="1:16" hidden="1" x14ac:dyDescent="0.25">
      <c r="A54" s="73">
        <v>1110</v>
      </c>
      <c r="B54" s="58" t="s">
        <v>54</v>
      </c>
      <c r="C54" s="195">
        <f t="shared" si="4"/>
        <v>0</v>
      </c>
      <c r="D54" s="261">
        <f>SUM(D55:D56)</f>
        <v>0</v>
      </c>
      <c r="E54" s="77"/>
      <c r="F54" s="174">
        <f>SUM(F55:F56)</f>
        <v>0</v>
      </c>
      <c r="G54" s="229"/>
      <c r="H54" s="77"/>
      <c r="I54" s="154">
        <f>SUM(I55:I56)</f>
        <v>0</v>
      </c>
      <c r="J54" s="86">
        <f>SUM(J55:J56)</f>
        <v>0</v>
      </c>
      <c r="K54" s="77"/>
      <c r="L54" s="174">
        <f>SUM(L55:L56)</f>
        <v>0</v>
      </c>
      <c r="M54" s="229"/>
      <c r="N54" s="74"/>
      <c r="O54" s="154">
        <f>SUM(O55:O56)</f>
        <v>0</v>
      </c>
      <c r="P54" s="292"/>
    </row>
    <row r="55" spans="1:16" hidden="1" x14ac:dyDescent="0.25">
      <c r="A55" s="27">
        <v>1111</v>
      </c>
      <c r="B55" s="40" t="s">
        <v>55</v>
      </c>
      <c r="C55" s="189">
        <f t="shared" si="4"/>
        <v>0</v>
      </c>
      <c r="D55" s="263">
        <v>0</v>
      </c>
      <c r="E55" s="42"/>
      <c r="F55" s="699">
        <f>D55+E55</f>
        <v>0</v>
      </c>
      <c r="G55" s="220"/>
      <c r="H55" s="42"/>
      <c r="I55" s="703">
        <f>G55+H55</f>
        <v>0</v>
      </c>
      <c r="J55" s="263">
        <v>0</v>
      </c>
      <c r="K55" s="42"/>
      <c r="L55" s="699">
        <f>J55+K55</f>
        <v>0</v>
      </c>
      <c r="M55" s="220"/>
      <c r="N55" s="42"/>
      <c r="O55" s="703">
        <f>M55+N55</f>
        <v>0</v>
      </c>
      <c r="P55" s="290"/>
    </row>
    <row r="56" spans="1:16" ht="24" hidden="1" customHeight="1" x14ac:dyDescent="0.25">
      <c r="A56" s="30">
        <v>1119</v>
      </c>
      <c r="B56" s="43" t="s">
        <v>56</v>
      </c>
      <c r="C56" s="190">
        <f t="shared" si="4"/>
        <v>0</v>
      </c>
      <c r="D56" s="264">
        <v>0</v>
      </c>
      <c r="E56" s="45"/>
      <c r="F56" s="700">
        <f>D56+E56</f>
        <v>0</v>
      </c>
      <c r="G56" s="230"/>
      <c r="H56" s="45"/>
      <c r="I56" s="705">
        <f>G56+H56</f>
        <v>0</v>
      </c>
      <c r="J56" s="264">
        <v>0</v>
      </c>
      <c r="K56" s="45"/>
      <c r="L56" s="700">
        <f>J56+K56</f>
        <v>0</v>
      </c>
      <c r="M56" s="230"/>
      <c r="N56" s="45"/>
      <c r="O56" s="705">
        <f>M56+N56</f>
        <v>0</v>
      </c>
      <c r="P56" s="291"/>
    </row>
    <row r="57" spans="1:16" ht="23.25" hidden="1" customHeight="1" x14ac:dyDescent="0.25">
      <c r="A57" s="75">
        <v>1140</v>
      </c>
      <c r="B57" s="43" t="s">
        <v>57</v>
      </c>
      <c r="C57" s="190">
        <f t="shared" si="4"/>
        <v>0</v>
      </c>
      <c r="D57" s="132">
        <f t="shared" ref="D57:O57" si="10">SUM(D58:D64)</f>
        <v>0</v>
      </c>
      <c r="E57" s="76">
        <f t="shared" si="10"/>
        <v>0</v>
      </c>
      <c r="F57" s="95">
        <f t="shared" si="10"/>
        <v>0</v>
      </c>
      <c r="G57" s="231">
        <f t="shared" si="10"/>
        <v>0</v>
      </c>
      <c r="H57" s="76">
        <f t="shared" si="10"/>
        <v>0</v>
      </c>
      <c r="I57" s="91">
        <f t="shared" si="10"/>
        <v>0</v>
      </c>
      <c r="J57" s="132">
        <f t="shared" si="10"/>
        <v>0</v>
      </c>
      <c r="K57" s="76">
        <f t="shared" si="10"/>
        <v>0</v>
      </c>
      <c r="L57" s="95">
        <f t="shared" si="10"/>
        <v>0</v>
      </c>
      <c r="M57" s="231">
        <f t="shared" si="10"/>
        <v>0</v>
      </c>
      <c r="N57" s="76">
        <f t="shared" si="10"/>
        <v>0</v>
      </c>
      <c r="O57" s="91">
        <f t="shared" si="10"/>
        <v>0</v>
      </c>
      <c r="P57" s="291"/>
    </row>
    <row r="58" spans="1:16" hidden="1" x14ac:dyDescent="0.25">
      <c r="A58" s="30">
        <v>1141</v>
      </c>
      <c r="B58" s="43" t="s">
        <v>58</v>
      </c>
      <c r="C58" s="190">
        <f t="shared" si="4"/>
        <v>0</v>
      </c>
      <c r="D58" s="264">
        <v>0</v>
      </c>
      <c r="E58" s="45"/>
      <c r="F58" s="700">
        <f t="shared" ref="F58:F65" si="11">D58+E58</f>
        <v>0</v>
      </c>
      <c r="G58" s="230"/>
      <c r="H58" s="45"/>
      <c r="I58" s="705">
        <f t="shared" ref="I58:I65" si="12">G58+H58</f>
        <v>0</v>
      </c>
      <c r="J58" s="264">
        <v>0</v>
      </c>
      <c r="K58" s="45"/>
      <c r="L58" s="700">
        <f t="shared" ref="L58:L65" si="13">J58+K58</f>
        <v>0</v>
      </c>
      <c r="M58" s="230"/>
      <c r="N58" s="45"/>
      <c r="O58" s="705">
        <f t="shared" ref="O58:O65" si="14">M58+N58</f>
        <v>0</v>
      </c>
      <c r="P58" s="291"/>
    </row>
    <row r="59" spans="1:16" ht="24.75" hidden="1" customHeight="1" x14ac:dyDescent="0.25">
      <c r="A59" s="30">
        <v>1142</v>
      </c>
      <c r="B59" s="43" t="s">
        <v>59</v>
      </c>
      <c r="C59" s="190">
        <f t="shared" si="4"/>
        <v>0</v>
      </c>
      <c r="D59" s="264">
        <v>0</v>
      </c>
      <c r="E59" s="45"/>
      <c r="F59" s="700">
        <f t="shared" si="11"/>
        <v>0</v>
      </c>
      <c r="G59" s="230"/>
      <c r="H59" s="45"/>
      <c r="I59" s="705">
        <f t="shared" si="12"/>
        <v>0</v>
      </c>
      <c r="J59" s="264">
        <v>0</v>
      </c>
      <c r="K59" s="45"/>
      <c r="L59" s="700">
        <f t="shared" si="13"/>
        <v>0</v>
      </c>
      <c r="M59" s="230"/>
      <c r="N59" s="45"/>
      <c r="O59" s="705">
        <f t="shared" si="14"/>
        <v>0</v>
      </c>
      <c r="P59" s="291"/>
    </row>
    <row r="60" spans="1:16" ht="24" hidden="1" x14ac:dyDescent="0.25">
      <c r="A60" s="30">
        <v>1145</v>
      </c>
      <c r="B60" s="43" t="s">
        <v>60</v>
      </c>
      <c r="C60" s="190">
        <f t="shared" si="4"/>
        <v>0</v>
      </c>
      <c r="D60" s="264">
        <v>0</v>
      </c>
      <c r="E60" s="45"/>
      <c r="F60" s="700">
        <f t="shared" si="11"/>
        <v>0</v>
      </c>
      <c r="G60" s="230"/>
      <c r="H60" s="45"/>
      <c r="I60" s="705">
        <f t="shared" si="12"/>
        <v>0</v>
      </c>
      <c r="J60" s="264">
        <v>0</v>
      </c>
      <c r="K60" s="45"/>
      <c r="L60" s="700">
        <f t="shared" si="13"/>
        <v>0</v>
      </c>
      <c r="M60" s="230"/>
      <c r="N60" s="45"/>
      <c r="O60" s="705">
        <f t="shared" si="14"/>
        <v>0</v>
      </c>
      <c r="P60" s="291"/>
    </row>
    <row r="61" spans="1:16" ht="27.75" hidden="1" customHeight="1" x14ac:dyDescent="0.25">
      <c r="A61" s="30">
        <v>1146</v>
      </c>
      <c r="B61" s="43" t="s">
        <v>61</v>
      </c>
      <c r="C61" s="190">
        <f t="shared" si="4"/>
        <v>0</v>
      </c>
      <c r="D61" s="264">
        <v>0</v>
      </c>
      <c r="E61" s="45"/>
      <c r="F61" s="700">
        <f t="shared" si="11"/>
        <v>0</v>
      </c>
      <c r="G61" s="230"/>
      <c r="H61" s="45"/>
      <c r="I61" s="705">
        <f t="shared" si="12"/>
        <v>0</v>
      </c>
      <c r="J61" s="264">
        <v>0</v>
      </c>
      <c r="K61" s="45"/>
      <c r="L61" s="700">
        <f t="shared" si="13"/>
        <v>0</v>
      </c>
      <c r="M61" s="230"/>
      <c r="N61" s="45"/>
      <c r="O61" s="705">
        <f t="shared" si="14"/>
        <v>0</v>
      </c>
      <c r="P61" s="291"/>
    </row>
    <row r="62" spans="1:16" hidden="1" x14ac:dyDescent="0.25">
      <c r="A62" s="30">
        <v>1147</v>
      </c>
      <c r="B62" s="43" t="s">
        <v>62</v>
      </c>
      <c r="C62" s="190">
        <f t="shared" si="4"/>
        <v>0</v>
      </c>
      <c r="D62" s="264">
        <v>0</v>
      </c>
      <c r="E62" s="45"/>
      <c r="F62" s="700">
        <f t="shared" si="11"/>
        <v>0</v>
      </c>
      <c r="G62" s="230"/>
      <c r="H62" s="45"/>
      <c r="I62" s="705">
        <f t="shared" si="12"/>
        <v>0</v>
      </c>
      <c r="J62" s="264">
        <v>0</v>
      </c>
      <c r="K62" s="45"/>
      <c r="L62" s="700">
        <f t="shared" si="13"/>
        <v>0</v>
      </c>
      <c r="M62" s="230"/>
      <c r="N62" s="45"/>
      <c r="O62" s="705">
        <f t="shared" si="14"/>
        <v>0</v>
      </c>
      <c r="P62" s="291"/>
    </row>
    <row r="63" spans="1:16" hidden="1" x14ac:dyDescent="0.25">
      <c r="A63" s="30">
        <v>1148</v>
      </c>
      <c r="B63" s="43" t="s">
        <v>63</v>
      </c>
      <c r="C63" s="190">
        <f t="shared" si="4"/>
        <v>0</v>
      </c>
      <c r="D63" s="264">
        <v>0</v>
      </c>
      <c r="E63" s="45"/>
      <c r="F63" s="700">
        <f t="shared" si="11"/>
        <v>0</v>
      </c>
      <c r="G63" s="230"/>
      <c r="H63" s="45"/>
      <c r="I63" s="705">
        <f t="shared" si="12"/>
        <v>0</v>
      </c>
      <c r="J63" s="264">
        <v>0</v>
      </c>
      <c r="K63" s="45"/>
      <c r="L63" s="700">
        <f t="shared" si="13"/>
        <v>0</v>
      </c>
      <c r="M63" s="230"/>
      <c r="N63" s="45"/>
      <c r="O63" s="705">
        <f t="shared" si="14"/>
        <v>0</v>
      </c>
      <c r="P63" s="291"/>
    </row>
    <row r="64" spans="1:16" ht="36" hidden="1" x14ac:dyDescent="0.25">
      <c r="A64" s="30">
        <v>1149</v>
      </c>
      <c r="B64" s="43" t="s">
        <v>64</v>
      </c>
      <c r="C64" s="190">
        <f t="shared" si="4"/>
        <v>0</v>
      </c>
      <c r="D64" s="264">
        <v>0</v>
      </c>
      <c r="E64" s="45"/>
      <c r="F64" s="700">
        <f t="shared" si="11"/>
        <v>0</v>
      </c>
      <c r="G64" s="230"/>
      <c r="H64" s="45"/>
      <c r="I64" s="705">
        <f t="shared" si="12"/>
        <v>0</v>
      </c>
      <c r="J64" s="264">
        <v>0</v>
      </c>
      <c r="K64" s="45"/>
      <c r="L64" s="700">
        <f t="shared" si="13"/>
        <v>0</v>
      </c>
      <c r="M64" s="230"/>
      <c r="N64" s="45"/>
      <c r="O64" s="705">
        <f t="shared" si="14"/>
        <v>0</v>
      </c>
      <c r="P64" s="291"/>
    </row>
    <row r="65" spans="1:16" ht="36" hidden="1" x14ac:dyDescent="0.25">
      <c r="A65" s="73">
        <v>1150</v>
      </c>
      <c r="B65" s="58" t="s">
        <v>65</v>
      </c>
      <c r="C65" s="195">
        <f t="shared" si="4"/>
        <v>0</v>
      </c>
      <c r="D65" s="261">
        <v>0</v>
      </c>
      <c r="E65" s="77"/>
      <c r="F65" s="706">
        <f t="shared" si="11"/>
        <v>0</v>
      </c>
      <c r="G65" s="232"/>
      <c r="H65" s="77"/>
      <c r="I65" s="707">
        <f t="shared" si="12"/>
        <v>0</v>
      </c>
      <c r="J65" s="261">
        <v>0</v>
      </c>
      <c r="K65" s="77"/>
      <c r="L65" s="706">
        <f t="shared" si="13"/>
        <v>0</v>
      </c>
      <c r="M65" s="232"/>
      <c r="N65" s="77"/>
      <c r="O65" s="707">
        <f t="shared" si="14"/>
        <v>0</v>
      </c>
      <c r="P65" s="292"/>
    </row>
    <row r="66" spans="1:16" ht="36" hidden="1" x14ac:dyDescent="0.25">
      <c r="A66" s="35">
        <v>1200</v>
      </c>
      <c r="B66" s="72" t="s">
        <v>66</v>
      </c>
      <c r="C66" s="188">
        <f t="shared" si="4"/>
        <v>0</v>
      </c>
      <c r="D66" s="130">
        <f t="shared" ref="D66:O66" si="15">SUM(D67:D68)</f>
        <v>0</v>
      </c>
      <c r="E66" s="38">
        <f t="shared" si="15"/>
        <v>0</v>
      </c>
      <c r="F66" s="175">
        <f t="shared" si="15"/>
        <v>0</v>
      </c>
      <c r="G66" s="228">
        <f t="shared" si="15"/>
        <v>0</v>
      </c>
      <c r="H66" s="38">
        <f t="shared" si="15"/>
        <v>0</v>
      </c>
      <c r="I66" s="123">
        <f t="shared" si="15"/>
        <v>0</v>
      </c>
      <c r="J66" s="130">
        <f t="shared" si="15"/>
        <v>0</v>
      </c>
      <c r="K66" s="38">
        <f t="shared" si="15"/>
        <v>0</v>
      </c>
      <c r="L66" s="175">
        <f t="shared" si="15"/>
        <v>0</v>
      </c>
      <c r="M66" s="228">
        <f t="shared" si="15"/>
        <v>0</v>
      </c>
      <c r="N66" s="38">
        <f t="shared" si="15"/>
        <v>0</v>
      </c>
      <c r="O66" s="123">
        <f t="shared" si="15"/>
        <v>0</v>
      </c>
      <c r="P66" s="293"/>
    </row>
    <row r="67" spans="1:16" ht="24" hidden="1" x14ac:dyDescent="0.25">
      <c r="A67" s="650">
        <v>1210</v>
      </c>
      <c r="B67" s="40" t="s">
        <v>67</v>
      </c>
      <c r="C67" s="189">
        <f t="shared" si="4"/>
        <v>0</v>
      </c>
      <c r="D67" s="263">
        <v>0</v>
      </c>
      <c r="E67" s="42"/>
      <c r="F67" s="699">
        <f>D67+E67</f>
        <v>0</v>
      </c>
      <c r="G67" s="220"/>
      <c r="H67" s="42"/>
      <c r="I67" s="703">
        <f>G67+H67</f>
        <v>0</v>
      </c>
      <c r="J67" s="263">
        <v>0</v>
      </c>
      <c r="K67" s="42"/>
      <c r="L67" s="699">
        <f>J67+K67</f>
        <v>0</v>
      </c>
      <c r="M67" s="220"/>
      <c r="N67" s="42"/>
      <c r="O67" s="703">
        <f>M67+N67</f>
        <v>0</v>
      </c>
      <c r="P67" s="290"/>
    </row>
    <row r="68" spans="1:16" ht="24" hidden="1" x14ac:dyDescent="0.25">
      <c r="A68" s="75">
        <v>1220</v>
      </c>
      <c r="B68" s="43" t="s">
        <v>68</v>
      </c>
      <c r="C68" s="190">
        <f t="shared" si="4"/>
        <v>0</v>
      </c>
      <c r="D68" s="132">
        <f t="shared" ref="D68:O68" si="16">SUM(D69:D73)</f>
        <v>0</v>
      </c>
      <c r="E68" s="76">
        <f t="shared" si="16"/>
        <v>0</v>
      </c>
      <c r="F68" s="95">
        <f t="shared" si="16"/>
        <v>0</v>
      </c>
      <c r="G68" s="231">
        <f t="shared" si="16"/>
        <v>0</v>
      </c>
      <c r="H68" s="76">
        <f t="shared" si="16"/>
        <v>0</v>
      </c>
      <c r="I68" s="91">
        <f t="shared" si="16"/>
        <v>0</v>
      </c>
      <c r="J68" s="132">
        <f t="shared" si="16"/>
        <v>0</v>
      </c>
      <c r="K68" s="76">
        <f t="shared" si="16"/>
        <v>0</v>
      </c>
      <c r="L68" s="95">
        <f t="shared" si="16"/>
        <v>0</v>
      </c>
      <c r="M68" s="231">
        <f t="shared" si="16"/>
        <v>0</v>
      </c>
      <c r="N68" s="76">
        <f t="shared" si="16"/>
        <v>0</v>
      </c>
      <c r="O68" s="91">
        <f t="shared" si="16"/>
        <v>0</v>
      </c>
      <c r="P68" s="291"/>
    </row>
    <row r="69" spans="1:16" ht="60" hidden="1" x14ac:dyDescent="0.25">
      <c r="A69" s="30">
        <v>1221</v>
      </c>
      <c r="B69" s="43" t="s">
        <v>69</v>
      </c>
      <c r="C69" s="190">
        <f t="shared" si="4"/>
        <v>0</v>
      </c>
      <c r="D69" s="264">
        <v>0</v>
      </c>
      <c r="E69" s="45"/>
      <c r="F69" s="700">
        <f>D69+E69</f>
        <v>0</v>
      </c>
      <c r="G69" s="230"/>
      <c r="H69" s="45"/>
      <c r="I69" s="705">
        <f>G69+H69</f>
        <v>0</v>
      </c>
      <c r="J69" s="264">
        <v>0</v>
      </c>
      <c r="K69" s="45"/>
      <c r="L69" s="700">
        <f>J69+K69</f>
        <v>0</v>
      </c>
      <c r="M69" s="230"/>
      <c r="N69" s="45"/>
      <c r="O69" s="705">
        <f>M69+N69</f>
        <v>0</v>
      </c>
      <c r="P69" s="291"/>
    </row>
    <row r="70" spans="1:16" hidden="1" x14ac:dyDescent="0.25">
      <c r="A70" s="30">
        <v>1223</v>
      </c>
      <c r="B70" s="43" t="s">
        <v>70</v>
      </c>
      <c r="C70" s="190">
        <f t="shared" si="4"/>
        <v>0</v>
      </c>
      <c r="D70" s="264">
        <v>0</v>
      </c>
      <c r="E70" s="45"/>
      <c r="F70" s="700">
        <f>D70+E70</f>
        <v>0</v>
      </c>
      <c r="G70" s="230"/>
      <c r="H70" s="45"/>
      <c r="I70" s="705">
        <f>G70+H70</f>
        <v>0</v>
      </c>
      <c r="J70" s="264">
        <v>0</v>
      </c>
      <c r="K70" s="45"/>
      <c r="L70" s="700">
        <f>J70+K70</f>
        <v>0</v>
      </c>
      <c r="M70" s="230"/>
      <c r="N70" s="45"/>
      <c r="O70" s="705">
        <f>M70+N70</f>
        <v>0</v>
      </c>
      <c r="P70" s="291"/>
    </row>
    <row r="71" spans="1:16" hidden="1" x14ac:dyDescent="0.25">
      <c r="A71" s="30">
        <v>1225</v>
      </c>
      <c r="B71" s="43" t="s">
        <v>71</v>
      </c>
      <c r="C71" s="190">
        <f t="shared" si="4"/>
        <v>0</v>
      </c>
      <c r="D71" s="264">
        <v>0</v>
      </c>
      <c r="E71" s="45"/>
      <c r="F71" s="700">
        <f>D71+E71</f>
        <v>0</v>
      </c>
      <c r="G71" s="230"/>
      <c r="H71" s="45"/>
      <c r="I71" s="705">
        <f>G71+H71</f>
        <v>0</v>
      </c>
      <c r="J71" s="264">
        <v>0</v>
      </c>
      <c r="K71" s="45"/>
      <c r="L71" s="700">
        <f>J71+K71</f>
        <v>0</v>
      </c>
      <c r="M71" s="230"/>
      <c r="N71" s="45"/>
      <c r="O71" s="705">
        <f>M71+N71</f>
        <v>0</v>
      </c>
      <c r="P71" s="291"/>
    </row>
    <row r="72" spans="1:16" ht="36" hidden="1" x14ac:dyDescent="0.25">
      <c r="A72" s="30">
        <v>1227</v>
      </c>
      <c r="B72" s="43" t="s">
        <v>72</v>
      </c>
      <c r="C72" s="190">
        <f t="shared" si="4"/>
        <v>0</v>
      </c>
      <c r="D72" s="264">
        <v>0</v>
      </c>
      <c r="E72" s="45"/>
      <c r="F72" s="700">
        <f>D72+E72</f>
        <v>0</v>
      </c>
      <c r="G72" s="230"/>
      <c r="H72" s="45"/>
      <c r="I72" s="705">
        <f>G72+H72</f>
        <v>0</v>
      </c>
      <c r="J72" s="264">
        <v>0</v>
      </c>
      <c r="K72" s="45"/>
      <c r="L72" s="700">
        <f>J72+K72</f>
        <v>0</v>
      </c>
      <c r="M72" s="230"/>
      <c r="N72" s="45"/>
      <c r="O72" s="705">
        <f>M72+N72</f>
        <v>0</v>
      </c>
      <c r="P72" s="291"/>
    </row>
    <row r="73" spans="1:16" ht="60" hidden="1" x14ac:dyDescent="0.25">
      <c r="A73" s="30">
        <v>1228</v>
      </c>
      <c r="B73" s="43" t="s">
        <v>73</v>
      </c>
      <c r="C73" s="190">
        <f t="shared" si="4"/>
        <v>0</v>
      </c>
      <c r="D73" s="264">
        <v>0</v>
      </c>
      <c r="E73" s="45"/>
      <c r="F73" s="700">
        <f>D73+E73</f>
        <v>0</v>
      </c>
      <c r="G73" s="230"/>
      <c r="H73" s="45"/>
      <c r="I73" s="705">
        <f>G73+H73</f>
        <v>0</v>
      </c>
      <c r="J73" s="264">
        <v>0</v>
      </c>
      <c r="K73" s="45"/>
      <c r="L73" s="700">
        <f>J73+K73</f>
        <v>0</v>
      </c>
      <c r="M73" s="230"/>
      <c r="N73" s="45"/>
      <c r="O73" s="705">
        <f>M73+N73</f>
        <v>0</v>
      </c>
      <c r="P73" s="291"/>
    </row>
    <row r="74" spans="1:16" x14ac:dyDescent="0.25">
      <c r="A74" s="70">
        <v>2000</v>
      </c>
      <c r="B74" s="70" t="s">
        <v>74</v>
      </c>
      <c r="C74" s="897">
        <f t="shared" si="4"/>
        <v>456723</v>
      </c>
      <c r="D74" s="227">
        <f t="shared" ref="D74:O74" si="17">SUM(D75,D82,D129,D163,D164,D171)</f>
        <v>429623</v>
      </c>
      <c r="E74" s="125">
        <f t="shared" si="17"/>
        <v>27100</v>
      </c>
      <c r="F74" s="897">
        <f t="shared" si="17"/>
        <v>456723</v>
      </c>
      <c r="G74" s="227">
        <f t="shared" si="17"/>
        <v>0</v>
      </c>
      <c r="H74" s="125">
        <f t="shared" si="17"/>
        <v>0</v>
      </c>
      <c r="I74" s="897">
        <f t="shared" si="17"/>
        <v>0</v>
      </c>
      <c r="J74" s="227">
        <f t="shared" si="17"/>
        <v>0</v>
      </c>
      <c r="K74" s="71">
        <f t="shared" si="17"/>
        <v>0</v>
      </c>
      <c r="L74" s="172">
        <f t="shared" si="17"/>
        <v>0</v>
      </c>
      <c r="M74" s="227">
        <f t="shared" si="17"/>
        <v>0</v>
      </c>
      <c r="N74" s="71">
        <f t="shared" si="17"/>
        <v>0</v>
      </c>
      <c r="O74" s="172">
        <f t="shared" si="17"/>
        <v>0</v>
      </c>
      <c r="P74" s="926"/>
    </row>
    <row r="75" spans="1:16" ht="24" hidden="1" x14ac:dyDescent="0.25">
      <c r="A75" s="35">
        <v>2100</v>
      </c>
      <c r="B75" s="72" t="s">
        <v>75</v>
      </c>
      <c r="C75" s="188">
        <f t="shared" si="4"/>
        <v>0</v>
      </c>
      <c r="D75" s="130">
        <f t="shared" ref="D75:O75" si="18">SUM(D76,D79)</f>
        <v>0</v>
      </c>
      <c r="E75" s="38">
        <f t="shared" si="18"/>
        <v>0</v>
      </c>
      <c r="F75" s="175">
        <f t="shared" si="18"/>
        <v>0</v>
      </c>
      <c r="G75" s="228">
        <f t="shared" si="18"/>
        <v>0</v>
      </c>
      <c r="H75" s="38">
        <f t="shared" si="18"/>
        <v>0</v>
      </c>
      <c r="I75" s="123">
        <f t="shared" si="18"/>
        <v>0</v>
      </c>
      <c r="J75" s="130">
        <f t="shared" si="18"/>
        <v>0</v>
      </c>
      <c r="K75" s="38">
        <f t="shared" si="18"/>
        <v>0</v>
      </c>
      <c r="L75" s="175">
        <f t="shared" si="18"/>
        <v>0</v>
      </c>
      <c r="M75" s="228">
        <f t="shared" si="18"/>
        <v>0</v>
      </c>
      <c r="N75" s="38">
        <f t="shared" si="18"/>
        <v>0</v>
      </c>
      <c r="O75" s="123">
        <f t="shared" si="18"/>
        <v>0</v>
      </c>
      <c r="P75" s="293"/>
    </row>
    <row r="76" spans="1:16" ht="24" hidden="1" x14ac:dyDescent="0.25">
      <c r="A76" s="650">
        <v>2110</v>
      </c>
      <c r="B76" s="40" t="s">
        <v>76</v>
      </c>
      <c r="C76" s="189">
        <f t="shared" si="4"/>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row>
    <row r="77" spans="1:16" hidden="1" x14ac:dyDescent="0.25">
      <c r="A77" s="30">
        <v>2111</v>
      </c>
      <c r="B77" s="43" t="s">
        <v>77</v>
      </c>
      <c r="C77" s="190">
        <f t="shared" si="4"/>
        <v>0</v>
      </c>
      <c r="D77" s="264">
        <v>0</v>
      </c>
      <c r="E77" s="45"/>
      <c r="F77" s="700">
        <f>D77+E77</f>
        <v>0</v>
      </c>
      <c r="G77" s="230"/>
      <c r="H77" s="45"/>
      <c r="I77" s="705">
        <f>G77+H77</f>
        <v>0</v>
      </c>
      <c r="J77" s="264">
        <v>0</v>
      </c>
      <c r="K77" s="45"/>
      <c r="L77" s="700">
        <f>J77+K77</f>
        <v>0</v>
      </c>
      <c r="M77" s="230"/>
      <c r="N77" s="45"/>
      <c r="O77" s="705">
        <f>M77+N77</f>
        <v>0</v>
      </c>
      <c r="P77" s="291"/>
    </row>
    <row r="78" spans="1:16" ht="24" hidden="1" x14ac:dyDescent="0.25">
      <c r="A78" s="30">
        <v>2112</v>
      </c>
      <c r="B78" s="43" t="s">
        <v>78</v>
      </c>
      <c r="C78" s="190">
        <f t="shared" si="4"/>
        <v>0</v>
      </c>
      <c r="D78" s="264">
        <v>0</v>
      </c>
      <c r="E78" s="45"/>
      <c r="F78" s="700">
        <f>D78+E78</f>
        <v>0</v>
      </c>
      <c r="G78" s="230"/>
      <c r="H78" s="45"/>
      <c r="I78" s="705">
        <f>G78+H78</f>
        <v>0</v>
      </c>
      <c r="J78" s="264">
        <v>0</v>
      </c>
      <c r="K78" s="45"/>
      <c r="L78" s="700">
        <f>J78+K78</f>
        <v>0</v>
      </c>
      <c r="M78" s="230"/>
      <c r="N78" s="45"/>
      <c r="O78" s="705">
        <f>M78+N78</f>
        <v>0</v>
      </c>
      <c r="P78" s="291"/>
    </row>
    <row r="79" spans="1:16" ht="24" hidden="1" x14ac:dyDescent="0.25">
      <c r="A79" s="75">
        <v>2120</v>
      </c>
      <c r="B79" s="43" t="s">
        <v>79</v>
      </c>
      <c r="C79" s="190">
        <f t="shared" si="4"/>
        <v>0</v>
      </c>
      <c r="D79" s="132">
        <f t="shared" ref="D79:O79" si="20">SUM(D80:D81)</f>
        <v>0</v>
      </c>
      <c r="E79" s="76">
        <f t="shared" si="20"/>
        <v>0</v>
      </c>
      <c r="F79" s="95">
        <f t="shared" si="20"/>
        <v>0</v>
      </c>
      <c r="G79" s="231">
        <f t="shared" si="20"/>
        <v>0</v>
      </c>
      <c r="H79" s="76">
        <f t="shared" si="20"/>
        <v>0</v>
      </c>
      <c r="I79" s="91">
        <f t="shared" si="20"/>
        <v>0</v>
      </c>
      <c r="J79" s="132">
        <f t="shared" si="20"/>
        <v>0</v>
      </c>
      <c r="K79" s="76">
        <f t="shared" si="20"/>
        <v>0</v>
      </c>
      <c r="L79" s="95">
        <f t="shared" si="20"/>
        <v>0</v>
      </c>
      <c r="M79" s="231">
        <f t="shared" si="20"/>
        <v>0</v>
      </c>
      <c r="N79" s="76">
        <f t="shared" si="20"/>
        <v>0</v>
      </c>
      <c r="O79" s="91">
        <f t="shared" si="20"/>
        <v>0</v>
      </c>
      <c r="P79" s="291"/>
    </row>
    <row r="80" spans="1:16" hidden="1" x14ac:dyDescent="0.25">
      <c r="A80" s="30">
        <v>2121</v>
      </c>
      <c r="B80" s="43" t="s">
        <v>77</v>
      </c>
      <c r="C80" s="190">
        <f t="shared" si="4"/>
        <v>0</v>
      </c>
      <c r="D80" s="264">
        <v>0</v>
      </c>
      <c r="E80" s="45"/>
      <c r="F80" s="700">
        <f>D80+E80</f>
        <v>0</v>
      </c>
      <c r="G80" s="230"/>
      <c r="H80" s="45"/>
      <c r="I80" s="705">
        <f>G80+H80</f>
        <v>0</v>
      </c>
      <c r="J80" s="264">
        <v>0</v>
      </c>
      <c r="K80" s="45"/>
      <c r="L80" s="700">
        <f>J80+K80</f>
        <v>0</v>
      </c>
      <c r="M80" s="230"/>
      <c r="N80" s="45"/>
      <c r="O80" s="705">
        <f>M80+N80</f>
        <v>0</v>
      </c>
      <c r="P80" s="291"/>
    </row>
    <row r="81" spans="1:16" ht="24" hidden="1" x14ac:dyDescent="0.25">
      <c r="A81" s="30">
        <v>2122</v>
      </c>
      <c r="B81" s="43" t="s">
        <v>78</v>
      </c>
      <c r="C81" s="190">
        <f t="shared" si="4"/>
        <v>0</v>
      </c>
      <c r="D81" s="264">
        <v>0</v>
      </c>
      <c r="E81" s="45"/>
      <c r="F81" s="700">
        <f>D81+E81</f>
        <v>0</v>
      </c>
      <c r="G81" s="230"/>
      <c r="H81" s="45"/>
      <c r="I81" s="705">
        <f>G81+H81</f>
        <v>0</v>
      </c>
      <c r="J81" s="264">
        <v>0</v>
      </c>
      <c r="K81" s="45"/>
      <c r="L81" s="700">
        <f>J81+K81</f>
        <v>0</v>
      </c>
      <c r="M81" s="230"/>
      <c r="N81" s="45"/>
      <c r="O81" s="705">
        <f>M81+N81</f>
        <v>0</v>
      </c>
      <c r="P81" s="291"/>
    </row>
    <row r="82" spans="1:16" x14ac:dyDescent="0.25">
      <c r="A82" s="35">
        <v>2200</v>
      </c>
      <c r="B82" s="72" t="s">
        <v>80</v>
      </c>
      <c r="C82" s="898">
        <f t="shared" si="4"/>
        <v>430098</v>
      </c>
      <c r="D82" s="228">
        <f t="shared" ref="D82:O82" si="21">SUM(D83,D88,D94,D102,D111,D115,D121,D127)</f>
        <v>402998</v>
      </c>
      <c r="E82" s="123">
        <f t="shared" si="21"/>
        <v>27100</v>
      </c>
      <c r="F82" s="898">
        <f t="shared" si="21"/>
        <v>430098</v>
      </c>
      <c r="G82" s="228">
        <f t="shared" si="21"/>
        <v>0</v>
      </c>
      <c r="H82" s="123">
        <f t="shared" si="21"/>
        <v>0</v>
      </c>
      <c r="I82" s="898">
        <f t="shared" si="21"/>
        <v>0</v>
      </c>
      <c r="J82" s="228">
        <f t="shared" si="21"/>
        <v>0</v>
      </c>
      <c r="K82" s="38">
        <f t="shared" si="21"/>
        <v>0</v>
      </c>
      <c r="L82" s="175">
        <f t="shared" si="21"/>
        <v>0</v>
      </c>
      <c r="M82" s="228">
        <f t="shared" si="21"/>
        <v>0</v>
      </c>
      <c r="N82" s="38">
        <f t="shared" si="21"/>
        <v>0</v>
      </c>
      <c r="O82" s="175">
        <f t="shared" si="21"/>
        <v>0</v>
      </c>
      <c r="P82" s="927"/>
    </row>
    <row r="83" spans="1:16" ht="24" hidden="1" x14ac:dyDescent="0.25">
      <c r="A83" s="73">
        <v>2210</v>
      </c>
      <c r="B83" s="58" t="s">
        <v>81</v>
      </c>
      <c r="C83" s="195">
        <f t="shared" si="4"/>
        <v>0</v>
      </c>
      <c r="D83" s="86">
        <f t="shared" ref="D83:O83" si="22">SUM(D84:D87)</f>
        <v>0</v>
      </c>
      <c r="E83" s="74">
        <f t="shared" si="22"/>
        <v>0</v>
      </c>
      <c r="F83" s="174">
        <f t="shared" si="22"/>
        <v>0</v>
      </c>
      <c r="G83" s="229">
        <f t="shared" si="22"/>
        <v>0</v>
      </c>
      <c r="H83" s="74">
        <f t="shared" si="22"/>
        <v>0</v>
      </c>
      <c r="I83" s="154">
        <f t="shared" si="22"/>
        <v>0</v>
      </c>
      <c r="J83" s="86">
        <f t="shared" si="22"/>
        <v>0</v>
      </c>
      <c r="K83" s="74">
        <f t="shared" si="22"/>
        <v>0</v>
      </c>
      <c r="L83" s="174">
        <f t="shared" si="22"/>
        <v>0</v>
      </c>
      <c r="M83" s="229">
        <f t="shared" si="22"/>
        <v>0</v>
      </c>
      <c r="N83" s="74">
        <f t="shared" si="22"/>
        <v>0</v>
      </c>
      <c r="O83" s="154">
        <f t="shared" si="22"/>
        <v>0</v>
      </c>
      <c r="P83" s="292"/>
    </row>
    <row r="84" spans="1:16" ht="24" hidden="1" x14ac:dyDescent="0.25">
      <c r="A84" s="27">
        <v>2211</v>
      </c>
      <c r="B84" s="40" t="s">
        <v>82</v>
      </c>
      <c r="C84" s="189">
        <f t="shared" si="4"/>
        <v>0</v>
      </c>
      <c r="D84" s="263">
        <v>0</v>
      </c>
      <c r="E84" s="42"/>
      <c r="F84" s="699">
        <f>D84+E84</f>
        <v>0</v>
      </c>
      <c r="G84" s="220"/>
      <c r="H84" s="42"/>
      <c r="I84" s="703">
        <f>G84+H84</f>
        <v>0</v>
      </c>
      <c r="J84" s="263">
        <v>0</v>
      </c>
      <c r="K84" s="42"/>
      <c r="L84" s="699">
        <f>J84+K84</f>
        <v>0</v>
      </c>
      <c r="M84" s="220"/>
      <c r="N84" s="42"/>
      <c r="O84" s="703">
        <f>M84+N84</f>
        <v>0</v>
      </c>
      <c r="P84" s="290"/>
    </row>
    <row r="85" spans="1:16" ht="36" hidden="1" x14ac:dyDescent="0.25">
      <c r="A85" s="30">
        <v>2212</v>
      </c>
      <c r="B85" s="43" t="s">
        <v>83</v>
      </c>
      <c r="C85" s="190">
        <f t="shared" si="4"/>
        <v>0</v>
      </c>
      <c r="D85" s="264">
        <v>0</v>
      </c>
      <c r="E85" s="45"/>
      <c r="F85" s="700">
        <f>D85+E85</f>
        <v>0</v>
      </c>
      <c r="G85" s="230"/>
      <c r="H85" s="45"/>
      <c r="I85" s="705">
        <f>G85+H85</f>
        <v>0</v>
      </c>
      <c r="J85" s="264">
        <v>0</v>
      </c>
      <c r="K85" s="45"/>
      <c r="L85" s="700">
        <f>J85+K85</f>
        <v>0</v>
      </c>
      <c r="M85" s="230"/>
      <c r="N85" s="45"/>
      <c r="O85" s="705">
        <f>M85+N85</f>
        <v>0</v>
      </c>
      <c r="P85" s="291"/>
    </row>
    <row r="86" spans="1:16" ht="24" hidden="1" x14ac:dyDescent="0.25">
      <c r="A86" s="30">
        <v>2214</v>
      </c>
      <c r="B86" s="43" t="s">
        <v>84</v>
      </c>
      <c r="C86" s="190">
        <f t="shared" si="4"/>
        <v>0</v>
      </c>
      <c r="D86" s="264">
        <v>0</v>
      </c>
      <c r="E86" s="45"/>
      <c r="F86" s="700">
        <f>D86+E86</f>
        <v>0</v>
      </c>
      <c r="G86" s="230"/>
      <c r="H86" s="45"/>
      <c r="I86" s="705">
        <f>G86+H86</f>
        <v>0</v>
      </c>
      <c r="J86" s="264">
        <v>0</v>
      </c>
      <c r="K86" s="45"/>
      <c r="L86" s="700">
        <f>J86+K86</f>
        <v>0</v>
      </c>
      <c r="M86" s="230"/>
      <c r="N86" s="45"/>
      <c r="O86" s="705">
        <f>M86+N86</f>
        <v>0</v>
      </c>
      <c r="P86" s="291"/>
    </row>
    <row r="87" spans="1:16" hidden="1" x14ac:dyDescent="0.25">
      <c r="A87" s="30">
        <v>2219</v>
      </c>
      <c r="B87" s="43" t="s">
        <v>85</v>
      </c>
      <c r="C87" s="190">
        <f t="shared" si="4"/>
        <v>0</v>
      </c>
      <c r="D87" s="264">
        <v>0</v>
      </c>
      <c r="E87" s="45"/>
      <c r="F87" s="700">
        <f>D87+E87</f>
        <v>0</v>
      </c>
      <c r="G87" s="230"/>
      <c r="H87" s="45"/>
      <c r="I87" s="705">
        <f>G87+H87</f>
        <v>0</v>
      </c>
      <c r="J87" s="264">
        <v>0</v>
      </c>
      <c r="K87" s="45"/>
      <c r="L87" s="700">
        <f>J87+K87</f>
        <v>0</v>
      </c>
      <c r="M87" s="230"/>
      <c r="N87" s="45"/>
      <c r="O87" s="705">
        <f>M87+N87</f>
        <v>0</v>
      </c>
      <c r="P87" s="291"/>
    </row>
    <row r="88" spans="1:16" ht="24" hidden="1" x14ac:dyDescent="0.25">
      <c r="A88" s="75">
        <v>2220</v>
      </c>
      <c r="B88" s="43" t="s">
        <v>86</v>
      </c>
      <c r="C88" s="190">
        <f t="shared" si="4"/>
        <v>0</v>
      </c>
      <c r="D88" s="132">
        <f t="shared" ref="D88:O88" si="23">SUM(D89:D93)</f>
        <v>0</v>
      </c>
      <c r="E88" s="76">
        <f t="shared" si="23"/>
        <v>0</v>
      </c>
      <c r="F88" s="95">
        <f t="shared" si="23"/>
        <v>0</v>
      </c>
      <c r="G88" s="231">
        <f t="shared" si="23"/>
        <v>0</v>
      </c>
      <c r="H88" s="76">
        <f t="shared" si="23"/>
        <v>0</v>
      </c>
      <c r="I88" s="91">
        <f t="shared" si="23"/>
        <v>0</v>
      </c>
      <c r="J88" s="132">
        <f t="shared" si="23"/>
        <v>0</v>
      </c>
      <c r="K88" s="76">
        <f t="shared" si="23"/>
        <v>0</v>
      </c>
      <c r="L88" s="95">
        <f t="shared" si="23"/>
        <v>0</v>
      </c>
      <c r="M88" s="231">
        <f t="shared" si="23"/>
        <v>0</v>
      </c>
      <c r="N88" s="76">
        <f t="shared" si="23"/>
        <v>0</v>
      </c>
      <c r="O88" s="91">
        <f t="shared" si="23"/>
        <v>0</v>
      </c>
      <c r="P88" s="291"/>
    </row>
    <row r="89" spans="1:16" ht="24" hidden="1" x14ac:dyDescent="0.25">
      <c r="A89" s="30">
        <v>2221</v>
      </c>
      <c r="B89" s="43" t="s">
        <v>305</v>
      </c>
      <c r="C89" s="190">
        <f t="shared" si="4"/>
        <v>0</v>
      </c>
      <c r="D89" s="264">
        <v>0</v>
      </c>
      <c r="E89" s="45"/>
      <c r="F89" s="700">
        <f>D89+E89</f>
        <v>0</v>
      </c>
      <c r="G89" s="230"/>
      <c r="H89" s="45"/>
      <c r="I89" s="705">
        <f>G89+H89</f>
        <v>0</v>
      </c>
      <c r="J89" s="264">
        <v>0</v>
      </c>
      <c r="K89" s="45"/>
      <c r="L89" s="700">
        <f>J89+K89</f>
        <v>0</v>
      </c>
      <c r="M89" s="230"/>
      <c r="N89" s="45"/>
      <c r="O89" s="705">
        <f>M89+N89</f>
        <v>0</v>
      </c>
      <c r="P89" s="291"/>
    </row>
    <row r="90" spans="1:16" hidden="1" x14ac:dyDescent="0.25">
      <c r="A90" s="30">
        <v>2222</v>
      </c>
      <c r="B90" s="43" t="s">
        <v>87</v>
      </c>
      <c r="C90" s="190">
        <f t="shared" si="4"/>
        <v>0</v>
      </c>
      <c r="D90" s="264">
        <v>0</v>
      </c>
      <c r="E90" s="45"/>
      <c r="F90" s="700">
        <f>D90+E90</f>
        <v>0</v>
      </c>
      <c r="G90" s="230"/>
      <c r="H90" s="45"/>
      <c r="I90" s="705">
        <f>G90+H90</f>
        <v>0</v>
      </c>
      <c r="J90" s="264">
        <v>0</v>
      </c>
      <c r="K90" s="45"/>
      <c r="L90" s="700">
        <f>J90+K90</f>
        <v>0</v>
      </c>
      <c r="M90" s="230"/>
      <c r="N90" s="45"/>
      <c r="O90" s="705">
        <f>M90+N90</f>
        <v>0</v>
      </c>
      <c r="P90" s="291"/>
    </row>
    <row r="91" spans="1:16" hidden="1" x14ac:dyDescent="0.25">
      <c r="A91" s="30">
        <v>2223</v>
      </c>
      <c r="B91" s="43" t="s">
        <v>88</v>
      </c>
      <c r="C91" s="190">
        <f t="shared" si="4"/>
        <v>0</v>
      </c>
      <c r="D91" s="264">
        <v>0</v>
      </c>
      <c r="E91" s="45"/>
      <c r="F91" s="700">
        <f>D91+E91</f>
        <v>0</v>
      </c>
      <c r="G91" s="230"/>
      <c r="H91" s="45"/>
      <c r="I91" s="705">
        <f>G91+H91</f>
        <v>0</v>
      </c>
      <c r="J91" s="264">
        <v>0</v>
      </c>
      <c r="K91" s="45"/>
      <c r="L91" s="700">
        <f>J91+K91</f>
        <v>0</v>
      </c>
      <c r="M91" s="230"/>
      <c r="N91" s="45"/>
      <c r="O91" s="705">
        <f>M91+N91</f>
        <v>0</v>
      </c>
      <c r="P91" s="291"/>
    </row>
    <row r="92" spans="1:16" ht="48" hidden="1" x14ac:dyDescent="0.25">
      <c r="A92" s="30">
        <v>2224</v>
      </c>
      <c r="B92" s="43" t="s">
        <v>89</v>
      </c>
      <c r="C92" s="190">
        <f t="shared" si="4"/>
        <v>0</v>
      </c>
      <c r="D92" s="264">
        <v>0</v>
      </c>
      <c r="E92" s="45"/>
      <c r="F92" s="700">
        <f>D92+E92</f>
        <v>0</v>
      </c>
      <c r="G92" s="230"/>
      <c r="H92" s="45"/>
      <c r="I92" s="705">
        <f>G92+H92</f>
        <v>0</v>
      </c>
      <c r="J92" s="264">
        <v>0</v>
      </c>
      <c r="K92" s="45"/>
      <c r="L92" s="700">
        <f>J92+K92</f>
        <v>0</v>
      </c>
      <c r="M92" s="230"/>
      <c r="N92" s="45"/>
      <c r="O92" s="705">
        <f>M92+N92</f>
        <v>0</v>
      </c>
      <c r="P92" s="291"/>
    </row>
    <row r="93" spans="1:16" ht="24" hidden="1" x14ac:dyDescent="0.25">
      <c r="A93" s="30">
        <v>2229</v>
      </c>
      <c r="B93" s="43" t="s">
        <v>90</v>
      </c>
      <c r="C93" s="190">
        <f t="shared" si="4"/>
        <v>0</v>
      </c>
      <c r="D93" s="264">
        <v>0</v>
      </c>
      <c r="E93" s="45"/>
      <c r="F93" s="700">
        <f>D93+E93</f>
        <v>0</v>
      </c>
      <c r="G93" s="230"/>
      <c r="H93" s="45"/>
      <c r="I93" s="705">
        <f>G93+H93</f>
        <v>0</v>
      </c>
      <c r="J93" s="264">
        <v>0</v>
      </c>
      <c r="K93" s="45"/>
      <c r="L93" s="700">
        <f>J93+K93</f>
        <v>0</v>
      </c>
      <c r="M93" s="230"/>
      <c r="N93" s="45"/>
      <c r="O93" s="705">
        <f>M93+N93</f>
        <v>0</v>
      </c>
      <c r="P93" s="291"/>
    </row>
    <row r="94" spans="1:16" ht="36" hidden="1" x14ac:dyDescent="0.25">
      <c r="A94" s="75">
        <v>2230</v>
      </c>
      <c r="B94" s="43" t="s">
        <v>91</v>
      </c>
      <c r="C94" s="190">
        <f t="shared" si="4"/>
        <v>0</v>
      </c>
      <c r="D94" s="132">
        <f t="shared" ref="D94:O94" si="24">SUM(D95:D101)</f>
        <v>0</v>
      </c>
      <c r="E94" s="76">
        <f t="shared" si="24"/>
        <v>0</v>
      </c>
      <c r="F94" s="95">
        <f t="shared" si="24"/>
        <v>0</v>
      </c>
      <c r="G94" s="231">
        <f t="shared" si="24"/>
        <v>0</v>
      </c>
      <c r="H94" s="76">
        <f t="shared" si="24"/>
        <v>0</v>
      </c>
      <c r="I94" s="91">
        <f t="shared" si="24"/>
        <v>0</v>
      </c>
      <c r="J94" s="132">
        <f t="shared" si="24"/>
        <v>0</v>
      </c>
      <c r="K94" s="76">
        <f t="shared" si="24"/>
        <v>0</v>
      </c>
      <c r="L94" s="95">
        <f t="shared" si="24"/>
        <v>0</v>
      </c>
      <c r="M94" s="231">
        <f t="shared" si="24"/>
        <v>0</v>
      </c>
      <c r="N94" s="76">
        <f t="shared" si="24"/>
        <v>0</v>
      </c>
      <c r="O94" s="91">
        <f t="shared" si="24"/>
        <v>0</v>
      </c>
      <c r="P94" s="291"/>
    </row>
    <row r="95" spans="1:16" ht="24" hidden="1" x14ac:dyDescent="0.25">
      <c r="A95" s="30">
        <v>2231</v>
      </c>
      <c r="B95" s="43" t="s">
        <v>92</v>
      </c>
      <c r="C95" s="190">
        <f t="shared" si="4"/>
        <v>0</v>
      </c>
      <c r="D95" s="264">
        <v>0</v>
      </c>
      <c r="E95" s="45"/>
      <c r="F95" s="700">
        <f t="shared" ref="F95:F101" si="25">D95+E95</f>
        <v>0</v>
      </c>
      <c r="G95" s="230"/>
      <c r="H95" s="45"/>
      <c r="I95" s="705">
        <f t="shared" ref="I95:I101" si="26">G95+H95</f>
        <v>0</v>
      </c>
      <c r="J95" s="264">
        <v>0</v>
      </c>
      <c r="K95" s="45"/>
      <c r="L95" s="700">
        <f t="shared" ref="L95:L101" si="27">J95+K95</f>
        <v>0</v>
      </c>
      <c r="M95" s="230"/>
      <c r="N95" s="45"/>
      <c r="O95" s="705">
        <f t="shared" ref="O95:O101" si="28">M95+N95</f>
        <v>0</v>
      </c>
      <c r="P95" s="291"/>
    </row>
    <row r="96" spans="1:16" ht="36" hidden="1" x14ac:dyDescent="0.25">
      <c r="A96" s="30">
        <v>2232</v>
      </c>
      <c r="B96" s="43" t="s">
        <v>93</v>
      </c>
      <c r="C96" s="190">
        <f t="shared" si="4"/>
        <v>0</v>
      </c>
      <c r="D96" s="264">
        <v>0</v>
      </c>
      <c r="E96" s="45"/>
      <c r="F96" s="700">
        <f t="shared" si="25"/>
        <v>0</v>
      </c>
      <c r="G96" s="230"/>
      <c r="H96" s="45"/>
      <c r="I96" s="705">
        <f t="shared" si="26"/>
        <v>0</v>
      </c>
      <c r="J96" s="264">
        <v>0</v>
      </c>
      <c r="K96" s="45"/>
      <c r="L96" s="700">
        <f t="shared" si="27"/>
        <v>0</v>
      </c>
      <c r="M96" s="230"/>
      <c r="N96" s="45"/>
      <c r="O96" s="705">
        <f t="shared" si="28"/>
        <v>0</v>
      </c>
      <c r="P96" s="291"/>
    </row>
    <row r="97" spans="1:16" ht="24" hidden="1" x14ac:dyDescent="0.25">
      <c r="A97" s="27">
        <v>2233</v>
      </c>
      <c r="B97" s="40" t="s">
        <v>94</v>
      </c>
      <c r="C97" s="189">
        <f t="shared" si="4"/>
        <v>0</v>
      </c>
      <c r="D97" s="263">
        <v>0</v>
      </c>
      <c r="E97" s="42"/>
      <c r="F97" s="699">
        <f t="shared" si="25"/>
        <v>0</v>
      </c>
      <c r="G97" s="220"/>
      <c r="H97" s="42"/>
      <c r="I97" s="703">
        <f t="shared" si="26"/>
        <v>0</v>
      </c>
      <c r="J97" s="263">
        <v>0</v>
      </c>
      <c r="K97" s="42"/>
      <c r="L97" s="699">
        <f t="shared" si="27"/>
        <v>0</v>
      </c>
      <c r="M97" s="220"/>
      <c r="N97" s="42"/>
      <c r="O97" s="703">
        <f t="shared" si="28"/>
        <v>0</v>
      </c>
      <c r="P97" s="290"/>
    </row>
    <row r="98" spans="1:16" ht="36" hidden="1" x14ac:dyDescent="0.25">
      <c r="A98" s="30">
        <v>2234</v>
      </c>
      <c r="B98" s="43" t="s">
        <v>95</v>
      </c>
      <c r="C98" s="190">
        <f t="shared" si="4"/>
        <v>0</v>
      </c>
      <c r="D98" s="264">
        <v>0</v>
      </c>
      <c r="E98" s="45"/>
      <c r="F98" s="700">
        <f t="shared" si="25"/>
        <v>0</v>
      </c>
      <c r="G98" s="230"/>
      <c r="H98" s="45"/>
      <c r="I98" s="705">
        <f t="shared" si="26"/>
        <v>0</v>
      </c>
      <c r="J98" s="264">
        <v>0</v>
      </c>
      <c r="K98" s="45"/>
      <c r="L98" s="700">
        <f t="shared" si="27"/>
        <v>0</v>
      </c>
      <c r="M98" s="230"/>
      <c r="N98" s="45"/>
      <c r="O98" s="705">
        <f t="shared" si="28"/>
        <v>0</v>
      </c>
      <c r="P98" s="291"/>
    </row>
    <row r="99" spans="1:16" ht="24" hidden="1" x14ac:dyDescent="0.25">
      <c r="A99" s="30">
        <v>2235</v>
      </c>
      <c r="B99" s="43" t="s">
        <v>96</v>
      </c>
      <c r="C99" s="190">
        <f t="shared" si="4"/>
        <v>0</v>
      </c>
      <c r="D99" s="264">
        <v>0</v>
      </c>
      <c r="E99" s="45"/>
      <c r="F99" s="700">
        <f t="shared" si="25"/>
        <v>0</v>
      </c>
      <c r="G99" s="230"/>
      <c r="H99" s="45"/>
      <c r="I99" s="705">
        <f t="shared" si="26"/>
        <v>0</v>
      </c>
      <c r="J99" s="264">
        <v>0</v>
      </c>
      <c r="K99" s="45"/>
      <c r="L99" s="700">
        <f t="shared" si="27"/>
        <v>0</v>
      </c>
      <c r="M99" s="230"/>
      <c r="N99" s="45"/>
      <c r="O99" s="705">
        <f t="shared" si="28"/>
        <v>0</v>
      </c>
      <c r="P99" s="291"/>
    </row>
    <row r="100" spans="1:16" hidden="1" x14ac:dyDescent="0.25">
      <c r="A100" s="30">
        <v>2236</v>
      </c>
      <c r="B100" s="43" t="s">
        <v>97</v>
      </c>
      <c r="C100" s="190">
        <f t="shared" si="4"/>
        <v>0</v>
      </c>
      <c r="D100" s="264">
        <v>0</v>
      </c>
      <c r="E100" s="45"/>
      <c r="F100" s="700">
        <f t="shared" si="25"/>
        <v>0</v>
      </c>
      <c r="G100" s="230"/>
      <c r="H100" s="45"/>
      <c r="I100" s="705">
        <f t="shared" si="26"/>
        <v>0</v>
      </c>
      <c r="J100" s="264">
        <v>0</v>
      </c>
      <c r="K100" s="45"/>
      <c r="L100" s="700">
        <f t="shared" si="27"/>
        <v>0</v>
      </c>
      <c r="M100" s="230"/>
      <c r="N100" s="45"/>
      <c r="O100" s="705">
        <f t="shared" si="28"/>
        <v>0</v>
      </c>
      <c r="P100" s="291"/>
    </row>
    <row r="101" spans="1:16" ht="24" hidden="1" x14ac:dyDescent="0.25">
      <c r="A101" s="30">
        <v>2239</v>
      </c>
      <c r="B101" s="43" t="s">
        <v>98</v>
      </c>
      <c r="C101" s="190">
        <f t="shared" si="4"/>
        <v>0</v>
      </c>
      <c r="D101" s="264">
        <v>0</v>
      </c>
      <c r="E101" s="45"/>
      <c r="F101" s="700">
        <f t="shared" si="25"/>
        <v>0</v>
      </c>
      <c r="G101" s="230"/>
      <c r="H101" s="45"/>
      <c r="I101" s="705">
        <f t="shared" si="26"/>
        <v>0</v>
      </c>
      <c r="J101" s="264">
        <v>0</v>
      </c>
      <c r="K101" s="45"/>
      <c r="L101" s="700">
        <f t="shared" si="27"/>
        <v>0</v>
      </c>
      <c r="M101" s="230"/>
      <c r="N101" s="45"/>
      <c r="O101" s="705">
        <f t="shared" si="28"/>
        <v>0</v>
      </c>
      <c r="P101" s="291"/>
    </row>
    <row r="102" spans="1:16" ht="36" x14ac:dyDescent="0.25">
      <c r="A102" s="75">
        <v>2240</v>
      </c>
      <c r="B102" s="43" t="s">
        <v>99</v>
      </c>
      <c r="C102" s="899">
        <f t="shared" si="4"/>
        <v>500</v>
      </c>
      <c r="D102" s="231">
        <f t="shared" ref="D102:O102" si="29">SUM(D103:D110)</f>
        <v>500</v>
      </c>
      <c r="E102" s="91">
        <f t="shared" si="29"/>
        <v>0</v>
      </c>
      <c r="F102" s="899">
        <f t="shared" si="29"/>
        <v>500</v>
      </c>
      <c r="G102" s="231">
        <f t="shared" si="29"/>
        <v>0</v>
      </c>
      <c r="H102" s="91">
        <f t="shared" si="29"/>
        <v>0</v>
      </c>
      <c r="I102" s="899">
        <f t="shared" si="29"/>
        <v>0</v>
      </c>
      <c r="J102" s="231">
        <f t="shared" si="29"/>
        <v>0</v>
      </c>
      <c r="K102" s="76">
        <f t="shared" si="29"/>
        <v>0</v>
      </c>
      <c r="L102" s="95">
        <f t="shared" si="29"/>
        <v>0</v>
      </c>
      <c r="M102" s="231">
        <f t="shared" si="29"/>
        <v>0</v>
      </c>
      <c r="N102" s="76">
        <f t="shared" si="29"/>
        <v>0</v>
      </c>
      <c r="O102" s="95">
        <f t="shared" si="29"/>
        <v>0</v>
      </c>
      <c r="P102" s="928"/>
    </row>
    <row r="103" spans="1:16" hidden="1" x14ac:dyDescent="0.25">
      <c r="A103" s="30">
        <v>2241</v>
      </c>
      <c r="B103" s="43" t="s">
        <v>100</v>
      </c>
      <c r="C103" s="190">
        <f t="shared" si="4"/>
        <v>0</v>
      </c>
      <c r="D103" s="264">
        <v>0</v>
      </c>
      <c r="E103" s="45"/>
      <c r="F103" s="700">
        <f t="shared" ref="F103:F110" si="30">D103+E103</f>
        <v>0</v>
      </c>
      <c r="G103" s="230"/>
      <c r="H103" s="45"/>
      <c r="I103" s="705">
        <f t="shared" ref="I103:I110" si="31">G103+H103</f>
        <v>0</v>
      </c>
      <c r="J103" s="264">
        <v>0</v>
      </c>
      <c r="K103" s="45"/>
      <c r="L103" s="700">
        <f t="shared" ref="L103:L110" si="32">J103+K103</f>
        <v>0</v>
      </c>
      <c r="M103" s="230"/>
      <c r="N103" s="45"/>
      <c r="O103" s="705">
        <f t="shared" ref="O103:O110" si="33">M103+N103</f>
        <v>0</v>
      </c>
      <c r="P103" s="291"/>
    </row>
    <row r="104" spans="1:16" ht="24" hidden="1" x14ac:dyDescent="0.25">
      <c r="A104" s="30">
        <v>2242</v>
      </c>
      <c r="B104" s="43" t="s">
        <v>101</v>
      </c>
      <c r="C104" s="190">
        <f t="shared" si="4"/>
        <v>0</v>
      </c>
      <c r="D104" s="264">
        <v>0</v>
      </c>
      <c r="E104" s="45"/>
      <c r="F104" s="700">
        <f t="shared" si="30"/>
        <v>0</v>
      </c>
      <c r="G104" s="230"/>
      <c r="H104" s="45"/>
      <c r="I104" s="705">
        <f t="shared" si="31"/>
        <v>0</v>
      </c>
      <c r="J104" s="264">
        <v>0</v>
      </c>
      <c r="K104" s="45"/>
      <c r="L104" s="700">
        <f t="shared" si="32"/>
        <v>0</v>
      </c>
      <c r="M104" s="230"/>
      <c r="N104" s="45"/>
      <c r="O104" s="705">
        <f t="shared" si="33"/>
        <v>0</v>
      </c>
      <c r="P104" s="291"/>
    </row>
    <row r="105" spans="1:16" ht="24" hidden="1" x14ac:dyDescent="0.25">
      <c r="A105" s="30">
        <v>2243</v>
      </c>
      <c r="B105" s="43" t="s">
        <v>102</v>
      </c>
      <c r="C105" s="190">
        <f t="shared" si="4"/>
        <v>0</v>
      </c>
      <c r="D105" s="264">
        <v>0</v>
      </c>
      <c r="E105" s="45"/>
      <c r="F105" s="700">
        <f t="shared" si="30"/>
        <v>0</v>
      </c>
      <c r="G105" s="230"/>
      <c r="H105" s="45"/>
      <c r="I105" s="705">
        <f t="shared" si="31"/>
        <v>0</v>
      </c>
      <c r="J105" s="264">
        <v>0</v>
      </c>
      <c r="K105" s="45"/>
      <c r="L105" s="700">
        <f t="shared" si="32"/>
        <v>0</v>
      </c>
      <c r="M105" s="230"/>
      <c r="N105" s="45"/>
      <c r="O105" s="705">
        <f t="shared" si="33"/>
        <v>0</v>
      </c>
      <c r="P105" s="291"/>
    </row>
    <row r="106" spans="1:16" hidden="1" x14ac:dyDescent="0.25">
      <c r="A106" s="30">
        <v>2244</v>
      </c>
      <c r="B106" s="43" t="s">
        <v>103</v>
      </c>
      <c r="C106" s="190">
        <f t="shared" si="4"/>
        <v>0</v>
      </c>
      <c r="D106" s="264">
        <v>0</v>
      </c>
      <c r="E106" s="45"/>
      <c r="F106" s="700">
        <f t="shared" si="30"/>
        <v>0</v>
      </c>
      <c r="G106" s="230"/>
      <c r="H106" s="45"/>
      <c r="I106" s="705">
        <f t="shared" si="31"/>
        <v>0</v>
      </c>
      <c r="J106" s="264">
        <v>0</v>
      </c>
      <c r="K106" s="45"/>
      <c r="L106" s="700">
        <f t="shared" si="32"/>
        <v>0</v>
      </c>
      <c r="M106" s="230"/>
      <c r="N106" s="45"/>
      <c r="O106" s="705">
        <f t="shared" si="33"/>
        <v>0</v>
      </c>
      <c r="P106" s="291"/>
    </row>
    <row r="107" spans="1:16" ht="24" hidden="1" x14ac:dyDescent="0.25">
      <c r="A107" s="30">
        <v>2246</v>
      </c>
      <c r="B107" s="43" t="s">
        <v>104</v>
      </c>
      <c r="C107" s="190">
        <f t="shared" si="4"/>
        <v>0</v>
      </c>
      <c r="D107" s="264">
        <v>0</v>
      </c>
      <c r="E107" s="45"/>
      <c r="F107" s="700">
        <f t="shared" si="30"/>
        <v>0</v>
      </c>
      <c r="G107" s="230"/>
      <c r="H107" s="45"/>
      <c r="I107" s="705">
        <f t="shared" si="31"/>
        <v>0</v>
      </c>
      <c r="J107" s="264">
        <v>0</v>
      </c>
      <c r="K107" s="45"/>
      <c r="L107" s="700">
        <f t="shared" si="32"/>
        <v>0</v>
      </c>
      <c r="M107" s="230"/>
      <c r="N107" s="45"/>
      <c r="O107" s="705">
        <f t="shared" si="33"/>
        <v>0</v>
      </c>
      <c r="P107" s="291"/>
    </row>
    <row r="108" spans="1:16" x14ac:dyDescent="0.25">
      <c r="A108" s="30">
        <v>2247</v>
      </c>
      <c r="B108" s="43" t="s">
        <v>105</v>
      </c>
      <c r="C108" s="899">
        <f t="shared" si="4"/>
        <v>500</v>
      </c>
      <c r="D108" s="230">
        <v>500</v>
      </c>
      <c r="E108" s="705"/>
      <c r="F108" s="291">
        <f t="shared" si="30"/>
        <v>500</v>
      </c>
      <c r="G108" s="230"/>
      <c r="H108" s="705"/>
      <c r="I108" s="291">
        <f t="shared" si="31"/>
        <v>0</v>
      </c>
      <c r="J108" s="230">
        <v>0</v>
      </c>
      <c r="K108" s="45"/>
      <c r="L108" s="700">
        <f t="shared" si="32"/>
        <v>0</v>
      </c>
      <c r="M108" s="230"/>
      <c r="N108" s="45"/>
      <c r="O108" s="700">
        <f t="shared" si="33"/>
        <v>0</v>
      </c>
      <c r="P108" s="928"/>
    </row>
    <row r="109" spans="1:16" ht="24" hidden="1" x14ac:dyDescent="0.25">
      <c r="A109" s="30">
        <v>2248</v>
      </c>
      <c r="B109" s="43" t="s">
        <v>106</v>
      </c>
      <c r="C109" s="190">
        <f t="shared" si="4"/>
        <v>0</v>
      </c>
      <c r="D109" s="264">
        <v>0</v>
      </c>
      <c r="E109" s="45"/>
      <c r="F109" s="700">
        <f t="shared" si="30"/>
        <v>0</v>
      </c>
      <c r="G109" s="230"/>
      <c r="H109" s="45"/>
      <c r="I109" s="705">
        <f t="shared" si="31"/>
        <v>0</v>
      </c>
      <c r="J109" s="264">
        <v>0</v>
      </c>
      <c r="K109" s="45"/>
      <c r="L109" s="700">
        <f t="shared" si="32"/>
        <v>0</v>
      </c>
      <c r="M109" s="230"/>
      <c r="N109" s="45"/>
      <c r="O109" s="705">
        <f t="shared" si="33"/>
        <v>0</v>
      </c>
      <c r="P109" s="291"/>
    </row>
    <row r="110" spans="1:16" ht="24" hidden="1" x14ac:dyDescent="0.25">
      <c r="A110" s="30">
        <v>2249</v>
      </c>
      <c r="B110" s="43" t="s">
        <v>107</v>
      </c>
      <c r="C110" s="190">
        <f t="shared" si="4"/>
        <v>0</v>
      </c>
      <c r="D110" s="264">
        <v>0</v>
      </c>
      <c r="E110" s="45"/>
      <c r="F110" s="700">
        <f t="shared" si="30"/>
        <v>0</v>
      </c>
      <c r="G110" s="230"/>
      <c r="H110" s="45"/>
      <c r="I110" s="705">
        <f t="shared" si="31"/>
        <v>0</v>
      </c>
      <c r="J110" s="264">
        <v>0</v>
      </c>
      <c r="K110" s="45"/>
      <c r="L110" s="700">
        <f t="shared" si="32"/>
        <v>0</v>
      </c>
      <c r="M110" s="230"/>
      <c r="N110" s="45"/>
      <c r="O110" s="705">
        <f t="shared" si="33"/>
        <v>0</v>
      </c>
      <c r="P110" s="291"/>
    </row>
    <row r="111" spans="1:16" hidden="1" x14ac:dyDescent="0.25">
      <c r="A111" s="75">
        <v>2250</v>
      </c>
      <c r="B111" s="43" t="s">
        <v>108</v>
      </c>
      <c r="C111" s="190">
        <f t="shared" si="4"/>
        <v>0</v>
      </c>
      <c r="D111" s="132">
        <f t="shared" ref="D111:O111" si="34">SUM(D112:D114)</f>
        <v>0</v>
      </c>
      <c r="E111" s="76">
        <f t="shared" si="34"/>
        <v>0</v>
      </c>
      <c r="F111" s="95">
        <f t="shared" si="34"/>
        <v>0</v>
      </c>
      <c r="G111" s="231">
        <f t="shared" si="34"/>
        <v>0</v>
      </c>
      <c r="H111" s="76">
        <f t="shared" si="34"/>
        <v>0</v>
      </c>
      <c r="I111" s="91">
        <f t="shared" si="34"/>
        <v>0</v>
      </c>
      <c r="J111" s="132">
        <f t="shared" si="34"/>
        <v>0</v>
      </c>
      <c r="K111" s="76">
        <f t="shared" si="34"/>
        <v>0</v>
      </c>
      <c r="L111" s="95">
        <f t="shared" si="34"/>
        <v>0</v>
      </c>
      <c r="M111" s="231">
        <f t="shared" si="34"/>
        <v>0</v>
      </c>
      <c r="N111" s="76">
        <f t="shared" si="34"/>
        <v>0</v>
      </c>
      <c r="O111" s="91">
        <f t="shared" si="34"/>
        <v>0</v>
      </c>
      <c r="P111" s="291"/>
    </row>
    <row r="112" spans="1:16" hidden="1" x14ac:dyDescent="0.25">
      <c r="A112" s="30">
        <v>2251</v>
      </c>
      <c r="B112" s="43" t="s">
        <v>109</v>
      </c>
      <c r="C112" s="190">
        <f t="shared" si="4"/>
        <v>0</v>
      </c>
      <c r="D112" s="264">
        <v>0</v>
      </c>
      <c r="E112" s="45"/>
      <c r="F112" s="700">
        <f>D112+E112</f>
        <v>0</v>
      </c>
      <c r="G112" s="230"/>
      <c r="H112" s="45"/>
      <c r="I112" s="705">
        <f>G112+H112</f>
        <v>0</v>
      </c>
      <c r="J112" s="264">
        <v>0</v>
      </c>
      <c r="K112" s="45"/>
      <c r="L112" s="700">
        <f>J112+K112</f>
        <v>0</v>
      </c>
      <c r="M112" s="230"/>
      <c r="N112" s="45"/>
      <c r="O112" s="705">
        <f>M112+N112</f>
        <v>0</v>
      </c>
      <c r="P112" s="291"/>
    </row>
    <row r="113" spans="1:16" ht="24" hidden="1" x14ac:dyDescent="0.25">
      <c r="A113" s="30">
        <v>2252</v>
      </c>
      <c r="B113" s="43" t="s">
        <v>110</v>
      </c>
      <c r="C113" s="190">
        <f t="shared" ref="C113:C176" si="35">SUM(F113,I113,L113,O113)</f>
        <v>0</v>
      </c>
      <c r="D113" s="264">
        <v>0</v>
      </c>
      <c r="E113" s="45"/>
      <c r="F113" s="700">
        <f>D113+E113</f>
        <v>0</v>
      </c>
      <c r="G113" s="230"/>
      <c r="H113" s="45"/>
      <c r="I113" s="705">
        <f>G113+H113</f>
        <v>0</v>
      </c>
      <c r="J113" s="264">
        <v>0</v>
      </c>
      <c r="K113" s="45"/>
      <c r="L113" s="700">
        <f>J113+K113</f>
        <v>0</v>
      </c>
      <c r="M113" s="230"/>
      <c r="N113" s="45"/>
      <c r="O113" s="705">
        <f>M113+N113</f>
        <v>0</v>
      </c>
      <c r="P113" s="291"/>
    </row>
    <row r="114" spans="1:16" ht="24" hidden="1" x14ac:dyDescent="0.25">
      <c r="A114" s="30">
        <v>2259</v>
      </c>
      <c r="B114" s="43" t="s">
        <v>111</v>
      </c>
      <c r="C114" s="190">
        <f t="shared" si="35"/>
        <v>0</v>
      </c>
      <c r="D114" s="264">
        <v>0</v>
      </c>
      <c r="E114" s="45"/>
      <c r="F114" s="700">
        <f>D114+E114</f>
        <v>0</v>
      </c>
      <c r="G114" s="230"/>
      <c r="H114" s="45"/>
      <c r="I114" s="705">
        <f>G114+H114</f>
        <v>0</v>
      </c>
      <c r="J114" s="264">
        <v>0</v>
      </c>
      <c r="K114" s="45"/>
      <c r="L114" s="700">
        <f>J114+K114</f>
        <v>0</v>
      </c>
      <c r="M114" s="230"/>
      <c r="N114" s="45"/>
      <c r="O114" s="705">
        <f>M114+N114</f>
        <v>0</v>
      </c>
      <c r="P114" s="291"/>
    </row>
    <row r="115" spans="1:16" x14ac:dyDescent="0.25">
      <c r="A115" s="75">
        <v>2260</v>
      </c>
      <c r="B115" s="43" t="s">
        <v>112</v>
      </c>
      <c r="C115" s="899">
        <f t="shared" si="35"/>
        <v>18558</v>
      </c>
      <c r="D115" s="231">
        <f t="shared" ref="D115:O115" si="36">SUM(D116:D120)</f>
        <v>18558</v>
      </c>
      <c r="E115" s="91">
        <f t="shared" si="36"/>
        <v>0</v>
      </c>
      <c r="F115" s="899">
        <f t="shared" si="36"/>
        <v>18558</v>
      </c>
      <c r="G115" s="231">
        <f t="shared" si="36"/>
        <v>0</v>
      </c>
      <c r="H115" s="91">
        <f t="shared" si="36"/>
        <v>0</v>
      </c>
      <c r="I115" s="899">
        <f t="shared" si="36"/>
        <v>0</v>
      </c>
      <c r="J115" s="231">
        <f t="shared" si="36"/>
        <v>0</v>
      </c>
      <c r="K115" s="76">
        <f t="shared" si="36"/>
        <v>0</v>
      </c>
      <c r="L115" s="95">
        <f t="shared" si="36"/>
        <v>0</v>
      </c>
      <c r="M115" s="231">
        <f t="shared" si="36"/>
        <v>0</v>
      </c>
      <c r="N115" s="76">
        <f t="shared" si="36"/>
        <v>0</v>
      </c>
      <c r="O115" s="95">
        <f t="shared" si="36"/>
        <v>0</v>
      </c>
      <c r="P115" s="928"/>
    </row>
    <row r="116" spans="1:16" x14ac:dyDescent="0.25">
      <c r="A116" s="30">
        <v>2261</v>
      </c>
      <c r="B116" s="43" t="s">
        <v>113</v>
      </c>
      <c r="C116" s="899">
        <f t="shared" si="35"/>
        <v>8310</v>
      </c>
      <c r="D116" s="230">
        <v>8310</v>
      </c>
      <c r="E116" s="705"/>
      <c r="F116" s="291">
        <f>D116+E116</f>
        <v>8310</v>
      </c>
      <c r="G116" s="230"/>
      <c r="H116" s="705"/>
      <c r="I116" s="291">
        <f>G116+H116</f>
        <v>0</v>
      </c>
      <c r="J116" s="230">
        <v>0</v>
      </c>
      <c r="K116" s="45"/>
      <c r="L116" s="700">
        <f>J116+K116</f>
        <v>0</v>
      </c>
      <c r="M116" s="230"/>
      <c r="N116" s="45"/>
      <c r="O116" s="700">
        <f>M116+N116</f>
        <v>0</v>
      </c>
      <c r="P116" s="928"/>
    </row>
    <row r="117" spans="1:16" x14ac:dyDescent="0.25">
      <c r="A117" s="30">
        <v>2262</v>
      </c>
      <c r="B117" s="43" t="s">
        <v>114</v>
      </c>
      <c r="C117" s="899">
        <f t="shared" si="35"/>
        <v>10248</v>
      </c>
      <c r="D117" s="230">
        <v>10248</v>
      </c>
      <c r="E117" s="705"/>
      <c r="F117" s="291">
        <f>D117+E117</f>
        <v>10248</v>
      </c>
      <c r="G117" s="230"/>
      <c r="H117" s="705"/>
      <c r="I117" s="291">
        <f>G117+H117</f>
        <v>0</v>
      </c>
      <c r="J117" s="230">
        <v>0</v>
      </c>
      <c r="K117" s="45"/>
      <c r="L117" s="700">
        <f>J117+K117</f>
        <v>0</v>
      </c>
      <c r="M117" s="230"/>
      <c r="N117" s="45"/>
      <c r="O117" s="700">
        <f>M117+N117</f>
        <v>0</v>
      </c>
      <c r="P117" s="928"/>
    </row>
    <row r="118" spans="1:16" hidden="1" x14ac:dyDescent="0.25">
      <c r="A118" s="30">
        <v>2263</v>
      </c>
      <c r="B118" s="43" t="s">
        <v>115</v>
      </c>
      <c r="C118" s="190">
        <f t="shared" si="35"/>
        <v>0</v>
      </c>
      <c r="D118" s="264">
        <v>0</v>
      </c>
      <c r="E118" s="45"/>
      <c r="F118" s="700">
        <f>D118+E118</f>
        <v>0</v>
      </c>
      <c r="G118" s="230"/>
      <c r="H118" s="45"/>
      <c r="I118" s="705">
        <f>G118+H118</f>
        <v>0</v>
      </c>
      <c r="J118" s="264">
        <v>0</v>
      </c>
      <c r="K118" s="45"/>
      <c r="L118" s="700">
        <f>J118+K118</f>
        <v>0</v>
      </c>
      <c r="M118" s="230"/>
      <c r="N118" s="45"/>
      <c r="O118" s="705">
        <f>M118+N118</f>
        <v>0</v>
      </c>
      <c r="P118" s="291"/>
    </row>
    <row r="119" spans="1:16" ht="24" hidden="1" x14ac:dyDescent="0.25">
      <c r="A119" s="30">
        <v>2264</v>
      </c>
      <c r="B119" s="43" t="s">
        <v>116</v>
      </c>
      <c r="C119" s="190">
        <f t="shared" si="35"/>
        <v>0</v>
      </c>
      <c r="D119" s="264">
        <v>0</v>
      </c>
      <c r="E119" s="45"/>
      <c r="F119" s="700">
        <f>D119+E119</f>
        <v>0</v>
      </c>
      <c r="G119" s="230"/>
      <c r="H119" s="45"/>
      <c r="I119" s="705">
        <f>G119+H119</f>
        <v>0</v>
      </c>
      <c r="J119" s="264">
        <v>0</v>
      </c>
      <c r="K119" s="45"/>
      <c r="L119" s="700">
        <f>J119+K119</f>
        <v>0</v>
      </c>
      <c r="M119" s="230"/>
      <c r="N119" s="45"/>
      <c r="O119" s="705">
        <f>M119+N119</f>
        <v>0</v>
      </c>
      <c r="P119" s="291"/>
    </row>
    <row r="120" spans="1:16" hidden="1" x14ac:dyDescent="0.25">
      <c r="A120" s="30">
        <v>2269</v>
      </c>
      <c r="B120" s="43" t="s">
        <v>117</v>
      </c>
      <c r="C120" s="190">
        <f t="shared" si="35"/>
        <v>0</v>
      </c>
      <c r="D120" s="264">
        <v>0</v>
      </c>
      <c r="E120" s="45"/>
      <c r="F120" s="700">
        <f>D120+E120</f>
        <v>0</v>
      </c>
      <c r="G120" s="230"/>
      <c r="H120" s="45"/>
      <c r="I120" s="705">
        <f>G120+H120</f>
        <v>0</v>
      </c>
      <c r="J120" s="264">
        <v>0</v>
      </c>
      <c r="K120" s="45"/>
      <c r="L120" s="700">
        <f>J120+K120</f>
        <v>0</v>
      </c>
      <c r="M120" s="230"/>
      <c r="N120" s="45"/>
      <c r="O120" s="705">
        <f>M120+N120</f>
        <v>0</v>
      </c>
      <c r="P120" s="291"/>
    </row>
    <row r="121" spans="1:16" x14ac:dyDescent="0.25">
      <c r="A121" s="75">
        <v>2270</v>
      </c>
      <c r="B121" s="43" t="s">
        <v>118</v>
      </c>
      <c r="C121" s="899">
        <f t="shared" si="35"/>
        <v>411040</v>
      </c>
      <c r="D121" s="231">
        <f t="shared" ref="D121:O121" si="37">SUM(D122:D126)</f>
        <v>383940</v>
      </c>
      <c r="E121" s="91">
        <f t="shared" si="37"/>
        <v>27100</v>
      </c>
      <c r="F121" s="899">
        <f t="shared" si="37"/>
        <v>411040</v>
      </c>
      <c r="G121" s="231">
        <f t="shared" si="37"/>
        <v>0</v>
      </c>
      <c r="H121" s="91">
        <f t="shared" si="37"/>
        <v>0</v>
      </c>
      <c r="I121" s="899">
        <f t="shared" si="37"/>
        <v>0</v>
      </c>
      <c r="J121" s="231">
        <f t="shared" si="37"/>
        <v>0</v>
      </c>
      <c r="K121" s="76">
        <f t="shared" si="37"/>
        <v>0</v>
      </c>
      <c r="L121" s="95">
        <f t="shared" si="37"/>
        <v>0</v>
      </c>
      <c r="M121" s="231">
        <f t="shared" si="37"/>
        <v>0</v>
      </c>
      <c r="N121" s="76">
        <f t="shared" si="37"/>
        <v>0</v>
      </c>
      <c r="O121" s="95">
        <f t="shared" si="37"/>
        <v>0</v>
      </c>
      <c r="P121" s="928"/>
    </row>
    <row r="122" spans="1:16" hidden="1" x14ac:dyDescent="0.25">
      <c r="A122" s="30">
        <v>2272</v>
      </c>
      <c r="B122" s="94" t="s">
        <v>119</v>
      </c>
      <c r="C122" s="190">
        <f t="shared" si="35"/>
        <v>0</v>
      </c>
      <c r="D122" s="264">
        <v>0</v>
      </c>
      <c r="E122" s="45"/>
      <c r="F122" s="700">
        <f>D122+E122</f>
        <v>0</v>
      </c>
      <c r="G122" s="230"/>
      <c r="H122" s="45"/>
      <c r="I122" s="705">
        <f>G122+H122</f>
        <v>0</v>
      </c>
      <c r="J122" s="264">
        <v>0</v>
      </c>
      <c r="K122" s="45"/>
      <c r="L122" s="700">
        <f>J122+K122</f>
        <v>0</v>
      </c>
      <c r="M122" s="230"/>
      <c r="N122" s="45"/>
      <c r="O122" s="705">
        <f>M122+N122</f>
        <v>0</v>
      </c>
      <c r="P122" s="291"/>
    </row>
    <row r="123" spans="1:16" ht="24" hidden="1" x14ac:dyDescent="0.25">
      <c r="A123" s="30">
        <v>2274</v>
      </c>
      <c r="B123" s="120" t="s">
        <v>306</v>
      </c>
      <c r="C123" s="190">
        <f t="shared" si="35"/>
        <v>0</v>
      </c>
      <c r="D123" s="264">
        <v>0</v>
      </c>
      <c r="E123" s="45"/>
      <c r="F123" s="700">
        <f>D123+E123</f>
        <v>0</v>
      </c>
      <c r="G123" s="230"/>
      <c r="H123" s="45"/>
      <c r="I123" s="705">
        <f>G123+H123</f>
        <v>0</v>
      </c>
      <c r="J123" s="264">
        <v>0</v>
      </c>
      <c r="K123" s="45"/>
      <c r="L123" s="700">
        <f>J123+K123</f>
        <v>0</v>
      </c>
      <c r="M123" s="230"/>
      <c r="N123" s="45"/>
      <c r="O123" s="705">
        <f>M123+N123</f>
        <v>0</v>
      </c>
      <c r="P123" s="291"/>
    </row>
    <row r="124" spans="1:16" ht="24" hidden="1" x14ac:dyDescent="0.25">
      <c r="A124" s="30">
        <v>2275</v>
      </c>
      <c r="B124" s="43" t="s">
        <v>120</v>
      </c>
      <c r="C124" s="190">
        <f t="shared" si="35"/>
        <v>0</v>
      </c>
      <c r="D124" s="264">
        <v>0</v>
      </c>
      <c r="E124" s="45"/>
      <c r="F124" s="700">
        <f>D124+E124</f>
        <v>0</v>
      </c>
      <c r="G124" s="230"/>
      <c r="H124" s="45"/>
      <c r="I124" s="705">
        <f>G124+H124</f>
        <v>0</v>
      </c>
      <c r="J124" s="264">
        <v>0</v>
      </c>
      <c r="K124" s="45"/>
      <c r="L124" s="700">
        <f>J124+K124</f>
        <v>0</v>
      </c>
      <c r="M124" s="230"/>
      <c r="N124" s="45"/>
      <c r="O124" s="705">
        <f>M124+N124</f>
        <v>0</v>
      </c>
      <c r="P124" s="291"/>
    </row>
    <row r="125" spans="1:16" ht="36" hidden="1" x14ac:dyDescent="0.25">
      <c r="A125" s="30">
        <v>2276</v>
      </c>
      <c r="B125" s="43" t="s">
        <v>121</v>
      </c>
      <c r="C125" s="190">
        <f t="shared" si="35"/>
        <v>0</v>
      </c>
      <c r="D125" s="264">
        <v>0</v>
      </c>
      <c r="E125" s="45"/>
      <c r="F125" s="700">
        <f>D125+E125</f>
        <v>0</v>
      </c>
      <c r="G125" s="230"/>
      <c r="H125" s="45"/>
      <c r="I125" s="705">
        <f>G125+H125</f>
        <v>0</v>
      </c>
      <c r="J125" s="264">
        <v>0</v>
      </c>
      <c r="K125" s="45"/>
      <c r="L125" s="700">
        <f>J125+K125</f>
        <v>0</v>
      </c>
      <c r="M125" s="230"/>
      <c r="N125" s="45"/>
      <c r="O125" s="705">
        <f>M125+N125</f>
        <v>0</v>
      </c>
      <c r="P125" s="291"/>
    </row>
    <row r="126" spans="1:16" ht="24" x14ac:dyDescent="0.25">
      <c r="A126" s="30">
        <v>2279</v>
      </c>
      <c r="B126" s="43" t="s">
        <v>122</v>
      </c>
      <c r="C126" s="899">
        <f t="shared" si="35"/>
        <v>411040</v>
      </c>
      <c r="D126" s="230">
        <v>383940</v>
      </c>
      <c r="E126" s="705">
        <v>27100</v>
      </c>
      <c r="F126" s="291">
        <f>D126+E126</f>
        <v>411040</v>
      </c>
      <c r="G126" s="230"/>
      <c r="H126" s="705"/>
      <c r="I126" s="291">
        <f>G126+H126</f>
        <v>0</v>
      </c>
      <c r="J126" s="230">
        <v>0</v>
      </c>
      <c r="K126" s="45"/>
      <c r="L126" s="700">
        <f>J126+K126</f>
        <v>0</v>
      </c>
      <c r="M126" s="230"/>
      <c r="N126" s="45"/>
      <c r="O126" s="700">
        <f>M126+N126</f>
        <v>0</v>
      </c>
      <c r="P126" s="928"/>
    </row>
    <row r="127" spans="1:16" ht="24" hidden="1" x14ac:dyDescent="0.25">
      <c r="A127" s="650">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row>
    <row r="128" spans="1:16" ht="24" hidden="1" x14ac:dyDescent="0.25">
      <c r="A128" s="30">
        <v>2283</v>
      </c>
      <c r="B128" s="43" t="s">
        <v>124</v>
      </c>
      <c r="C128" s="190">
        <f t="shared" si="35"/>
        <v>0</v>
      </c>
      <c r="D128" s="264">
        <v>0</v>
      </c>
      <c r="E128" s="45"/>
      <c r="F128" s="700">
        <f>D128+E128</f>
        <v>0</v>
      </c>
      <c r="G128" s="230"/>
      <c r="H128" s="45"/>
      <c r="I128" s="705">
        <f>G128+H128</f>
        <v>0</v>
      </c>
      <c r="J128" s="264">
        <v>0</v>
      </c>
      <c r="K128" s="45"/>
      <c r="L128" s="700">
        <f>J128+K128</f>
        <v>0</v>
      </c>
      <c r="M128" s="230"/>
      <c r="N128" s="45"/>
      <c r="O128" s="705">
        <f>M128+N128</f>
        <v>0</v>
      </c>
      <c r="P128" s="291"/>
    </row>
    <row r="129" spans="1:16" ht="38.25" customHeight="1" x14ac:dyDescent="0.25">
      <c r="A129" s="35">
        <v>2300</v>
      </c>
      <c r="B129" s="72" t="s">
        <v>125</v>
      </c>
      <c r="C129" s="898">
        <f t="shared" si="35"/>
        <v>26625</v>
      </c>
      <c r="D129" s="228">
        <f t="shared" ref="D129:O129" si="39">SUM(D130,D135,D139,D140,D143,D150,D158,D159,D162)</f>
        <v>26625</v>
      </c>
      <c r="E129" s="123">
        <f t="shared" si="39"/>
        <v>0</v>
      </c>
      <c r="F129" s="898">
        <f t="shared" si="39"/>
        <v>26625</v>
      </c>
      <c r="G129" s="228">
        <f t="shared" si="39"/>
        <v>0</v>
      </c>
      <c r="H129" s="123">
        <f t="shared" si="39"/>
        <v>0</v>
      </c>
      <c r="I129" s="898">
        <f t="shared" si="39"/>
        <v>0</v>
      </c>
      <c r="J129" s="228">
        <f t="shared" si="39"/>
        <v>0</v>
      </c>
      <c r="K129" s="38">
        <f t="shared" si="39"/>
        <v>0</v>
      </c>
      <c r="L129" s="175">
        <f t="shared" si="39"/>
        <v>0</v>
      </c>
      <c r="M129" s="228">
        <f t="shared" si="39"/>
        <v>0</v>
      </c>
      <c r="N129" s="38">
        <f t="shared" si="39"/>
        <v>0</v>
      </c>
      <c r="O129" s="175">
        <f t="shared" si="39"/>
        <v>0</v>
      </c>
      <c r="P129" s="929"/>
    </row>
    <row r="130" spans="1:16" ht="24" hidden="1" x14ac:dyDescent="0.25">
      <c r="A130" s="650">
        <v>2310</v>
      </c>
      <c r="B130" s="40" t="s">
        <v>126</v>
      </c>
      <c r="C130" s="189">
        <f t="shared" si="35"/>
        <v>0</v>
      </c>
      <c r="D130" s="131">
        <f t="shared" ref="D130:O130" si="40">SUM(D131:D134)</f>
        <v>0</v>
      </c>
      <c r="E130" s="79">
        <f t="shared" si="40"/>
        <v>0</v>
      </c>
      <c r="F130" s="176">
        <f t="shared" si="40"/>
        <v>0</v>
      </c>
      <c r="G130" s="233">
        <f t="shared" si="40"/>
        <v>0</v>
      </c>
      <c r="H130" s="79">
        <f t="shared" si="40"/>
        <v>0</v>
      </c>
      <c r="I130" s="90">
        <f t="shared" si="40"/>
        <v>0</v>
      </c>
      <c r="J130" s="131">
        <f t="shared" si="40"/>
        <v>0</v>
      </c>
      <c r="K130" s="79">
        <f t="shared" si="40"/>
        <v>0</v>
      </c>
      <c r="L130" s="176">
        <f t="shared" si="40"/>
        <v>0</v>
      </c>
      <c r="M130" s="233">
        <f t="shared" si="40"/>
        <v>0</v>
      </c>
      <c r="N130" s="79">
        <f t="shared" si="40"/>
        <v>0</v>
      </c>
      <c r="O130" s="90">
        <f t="shared" si="40"/>
        <v>0</v>
      </c>
      <c r="P130" s="290"/>
    </row>
    <row r="131" spans="1:16" hidden="1" x14ac:dyDescent="0.25">
      <c r="A131" s="30">
        <v>2311</v>
      </c>
      <c r="B131" s="43" t="s">
        <v>127</v>
      </c>
      <c r="C131" s="190">
        <f t="shared" si="35"/>
        <v>0</v>
      </c>
      <c r="D131" s="264">
        <v>0</v>
      </c>
      <c r="E131" s="45"/>
      <c r="F131" s="700">
        <f>D131+E131</f>
        <v>0</v>
      </c>
      <c r="G131" s="230"/>
      <c r="H131" s="45"/>
      <c r="I131" s="705">
        <f>G131+H131</f>
        <v>0</v>
      </c>
      <c r="J131" s="264">
        <v>0</v>
      </c>
      <c r="K131" s="45"/>
      <c r="L131" s="700">
        <f>J131+K131</f>
        <v>0</v>
      </c>
      <c r="M131" s="230"/>
      <c r="N131" s="45"/>
      <c r="O131" s="705">
        <f>M131+N131</f>
        <v>0</v>
      </c>
      <c r="P131" s="291"/>
    </row>
    <row r="132" spans="1:16" hidden="1" x14ac:dyDescent="0.25">
      <c r="A132" s="30">
        <v>2312</v>
      </c>
      <c r="B132" s="43" t="s">
        <v>128</v>
      </c>
      <c r="C132" s="190">
        <f t="shared" si="35"/>
        <v>0</v>
      </c>
      <c r="D132" s="264">
        <v>0</v>
      </c>
      <c r="E132" s="45"/>
      <c r="F132" s="700">
        <f>D132+E132</f>
        <v>0</v>
      </c>
      <c r="G132" s="230"/>
      <c r="H132" s="45"/>
      <c r="I132" s="705">
        <f>G132+H132</f>
        <v>0</v>
      </c>
      <c r="J132" s="264">
        <v>0</v>
      </c>
      <c r="K132" s="45"/>
      <c r="L132" s="700">
        <f>J132+K132</f>
        <v>0</v>
      </c>
      <c r="M132" s="230"/>
      <c r="N132" s="45"/>
      <c r="O132" s="705">
        <f>M132+N132</f>
        <v>0</v>
      </c>
      <c r="P132" s="291"/>
    </row>
    <row r="133" spans="1:16" hidden="1" x14ac:dyDescent="0.25">
      <c r="A133" s="30">
        <v>2313</v>
      </c>
      <c r="B133" s="43" t="s">
        <v>129</v>
      </c>
      <c r="C133" s="190">
        <f t="shared" si="35"/>
        <v>0</v>
      </c>
      <c r="D133" s="264">
        <v>0</v>
      </c>
      <c r="E133" s="45"/>
      <c r="F133" s="700">
        <f>D133+E133</f>
        <v>0</v>
      </c>
      <c r="G133" s="230"/>
      <c r="H133" s="45"/>
      <c r="I133" s="705">
        <f>G133+H133</f>
        <v>0</v>
      </c>
      <c r="J133" s="264">
        <v>0</v>
      </c>
      <c r="K133" s="45"/>
      <c r="L133" s="700">
        <f>J133+K133</f>
        <v>0</v>
      </c>
      <c r="M133" s="230"/>
      <c r="N133" s="45"/>
      <c r="O133" s="705">
        <f>M133+N133</f>
        <v>0</v>
      </c>
      <c r="P133" s="291"/>
    </row>
    <row r="134" spans="1:16" ht="47.25" hidden="1" customHeight="1" x14ac:dyDescent="0.25">
      <c r="A134" s="30">
        <v>2314</v>
      </c>
      <c r="B134" s="43" t="s">
        <v>307</v>
      </c>
      <c r="C134" s="190">
        <f t="shared" si="35"/>
        <v>0</v>
      </c>
      <c r="D134" s="264">
        <v>0</v>
      </c>
      <c r="E134" s="45"/>
      <c r="F134" s="700">
        <f>D134+E134</f>
        <v>0</v>
      </c>
      <c r="G134" s="230"/>
      <c r="H134" s="45"/>
      <c r="I134" s="705">
        <f>G134+H134</f>
        <v>0</v>
      </c>
      <c r="J134" s="264">
        <v>0</v>
      </c>
      <c r="K134" s="45"/>
      <c r="L134" s="700">
        <f>J134+K134</f>
        <v>0</v>
      </c>
      <c r="M134" s="230"/>
      <c r="N134" s="45"/>
      <c r="O134" s="705">
        <f>M134+N134</f>
        <v>0</v>
      </c>
      <c r="P134" s="291"/>
    </row>
    <row r="135" spans="1:16" hidden="1" x14ac:dyDescent="0.25">
      <c r="A135" s="75">
        <v>2320</v>
      </c>
      <c r="B135" s="43" t="s">
        <v>130</v>
      </c>
      <c r="C135" s="190">
        <f t="shared" si="35"/>
        <v>0</v>
      </c>
      <c r="D135" s="132">
        <f t="shared" ref="D135:O135" si="41">SUM(D136:D138)</f>
        <v>0</v>
      </c>
      <c r="E135" s="76">
        <f t="shared" si="41"/>
        <v>0</v>
      </c>
      <c r="F135" s="95">
        <f t="shared" si="41"/>
        <v>0</v>
      </c>
      <c r="G135" s="231">
        <f t="shared" si="41"/>
        <v>0</v>
      </c>
      <c r="H135" s="76">
        <f t="shared" si="41"/>
        <v>0</v>
      </c>
      <c r="I135" s="91">
        <f t="shared" si="41"/>
        <v>0</v>
      </c>
      <c r="J135" s="132">
        <f t="shared" si="41"/>
        <v>0</v>
      </c>
      <c r="K135" s="76">
        <f t="shared" si="41"/>
        <v>0</v>
      </c>
      <c r="L135" s="95">
        <f t="shared" si="41"/>
        <v>0</v>
      </c>
      <c r="M135" s="231">
        <f t="shared" si="41"/>
        <v>0</v>
      </c>
      <c r="N135" s="76">
        <f t="shared" si="41"/>
        <v>0</v>
      </c>
      <c r="O135" s="91">
        <f t="shared" si="41"/>
        <v>0</v>
      </c>
      <c r="P135" s="291"/>
    </row>
    <row r="136" spans="1:16" hidden="1" x14ac:dyDescent="0.25">
      <c r="A136" s="30">
        <v>2321</v>
      </c>
      <c r="B136" s="43" t="s">
        <v>131</v>
      </c>
      <c r="C136" s="190">
        <f t="shared" si="35"/>
        <v>0</v>
      </c>
      <c r="D136" s="264">
        <v>0</v>
      </c>
      <c r="E136" s="45"/>
      <c r="F136" s="700">
        <f>D136+E136</f>
        <v>0</v>
      </c>
      <c r="G136" s="230"/>
      <c r="H136" s="45"/>
      <c r="I136" s="705">
        <f>G136+H136</f>
        <v>0</v>
      </c>
      <c r="J136" s="264">
        <v>0</v>
      </c>
      <c r="K136" s="45"/>
      <c r="L136" s="700">
        <f>J136+K136</f>
        <v>0</v>
      </c>
      <c r="M136" s="230"/>
      <c r="N136" s="45"/>
      <c r="O136" s="705">
        <f>M136+N136</f>
        <v>0</v>
      </c>
      <c r="P136" s="291"/>
    </row>
    <row r="137" spans="1:16" hidden="1" x14ac:dyDescent="0.25">
      <c r="A137" s="30">
        <v>2322</v>
      </c>
      <c r="B137" s="43" t="s">
        <v>132</v>
      </c>
      <c r="C137" s="190">
        <f t="shared" si="35"/>
        <v>0</v>
      </c>
      <c r="D137" s="264">
        <v>0</v>
      </c>
      <c r="E137" s="45"/>
      <c r="F137" s="700">
        <f>D137+E137</f>
        <v>0</v>
      </c>
      <c r="G137" s="230"/>
      <c r="H137" s="45"/>
      <c r="I137" s="705">
        <f>G137+H137</f>
        <v>0</v>
      </c>
      <c r="J137" s="264">
        <v>0</v>
      </c>
      <c r="K137" s="45"/>
      <c r="L137" s="700">
        <f>J137+K137</f>
        <v>0</v>
      </c>
      <c r="M137" s="230"/>
      <c r="N137" s="45"/>
      <c r="O137" s="705">
        <f>M137+N137</f>
        <v>0</v>
      </c>
      <c r="P137" s="291"/>
    </row>
    <row r="138" spans="1:16" ht="10.5" hidden="1" customHeight="1" x14ac:dyDescent="0.25">
      <c r="A138" s="30">
        <v>2329</v>
      </c>
      <c r="B138" s="43" t="s">
        <v>133</v>
      </c>
      <c r="C138" s="190">
        <f t="shared" si="35"/>
        <v>0</v>
      </c>
      <c r="D138" s="264">
        <v>0</v>
      </c>
      <c r="E138" s="45"/>
      <c r="F138" s="700">
        <f>D138+E138</f>
        <v>0</v>
      </c>
      <c r="G138" s="230"/>
      <c r="H138" s="45"/>
      <c r="I138" s="705">
        <f>G138+H138</f>
        <v>0</v>
      </c>
      <c r="J138" s="264">
        <v>0</v>
      </c>
      <c r="K138" s="45"/>
      <c r="L138" s="700">
        <f>J138+K138</f>
        <v>0</v>
      </c>
      <c r="M138" s="230"/>
      <c r="N138" s="45"/>
      <c r="O138" s="705">
        <f>M138+N138</f>
        <v>0</v>
      </c>
      <c r="P138" s="291"/>
    </row>
    <row r="139" spans="1:16" hidden="1" x14ac:dyDescent="0.25">
      <c r="A139" s="75">
        <v>2330</v>
      </c>
      <c r="B139" s="43" t="s">
        <v>134</v>
      </c>
      <c r="C139" s="190">
        <f t="shared" si="35"/>
        <v>0</v>
      </c>
      <c r="D139" s="264">
        <v>0</v>
      </c>
      <c r="E139" s="45"/>
      <c r="F139" s="700">
        <f>D139+E139</f>
        <v>0</v>
      </c>
      <c r="G139" s="230"/>
      <c r="H139" s="45"/>
      <c r="I139" s="705">
        <f>G139+H139</f>
        <v>0</v>
      </c>
      <c r="J139" s="264">
        <v>0</v>
      </c>
      <c r="K139" s="45"/>
      <c r="L139" s="700">
        <f>J139+K139</f>
        <v>0</v>
      </c>
      <c r="M139" s="230"/>
      <c r="N139" s="45"/>
      <c r="O139" s="705">
        <f>M139+N139</f>
        <v>0</v>
      </c>
      <c r="P139" s="291"/>
    </row>
    <row r="140" spans="1:16" ht="48"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row>
    <row r="141" spans="1:16" hidden="1" x14ac:dyDescent="0.25">
      <c r="A141" s="30">
        <v>2341</v>
      </c>
      <c r="B141" s="43" t="s">
        <v>136</v>
      </c>
      <c r="C141" s="190">
        <f t="shared" si="35"/>
        <v>0</v>
      </c>
      <c r="D141" s="264">
        <v>0</v>
      </c>
      <c r="E141" s="45"/>
      <c r="F141" s="700">
        <f>D141+E141</f>
        <v>0</v>
      </c>
      <c r="G141" s="230"/>
      <c r="H141" s="45"/>
      <c r="I141" s="705">
        <f>G141+H141</f>
        <v>0</v>
      </c>
      <c r="J141" s="264">
        <v>0</v>
      </c>
      <c r="K141" s="45"/>
      <c r="L141" s="700">
        <f>J141+K141</f>
        <v>0</v>
      </c>
      <c r="M141" s="230"/>
      <c r="N141" s="45"/>
      <c r="O141" s="705">
        <f>M141+N141</f>
        <v>0</v>
      </c>
      <c r="P141" s="291"/>
    </row>
    <row r="142" spans="1:16" ht="24" hidden="1" x14ac:dyDescent="0.25">
      <c r="A142" s="30">
        <v>2344</v>
      </c>
      <c r="B142" s="43" t="s">
        <v>137</v>
      </c>
      <c r="C142" s="190">
        <f t="shared" si="35"/>
        <v>0</v>
      </c>
      <c r="D142" s="264">
        <v>0</v>
      </c>
      <c r="E142" s="45"/>
      <c r="F142" s="700">
        <f>D142+E142</f>
        <v>0</v>
      </c>
      <c r="G142" s="230"/>
      <c r="H142" s="45"/>
      <c r="I142" s="705">
        <f>G142+H142</f>
        <v>0</v>
      </c>
      <c r="J142" s="264">
        <v>0</v>
      </c>
      <c r="K142" s="45"/>
      <c r="L142" s="700">
        <f>J142+K142</f>
        <v>0</v>
      </c>
      <c r="M142" s="230"/>
      <c r="N142" s="45"/>
      <c r="O142" s="705">
        <f>M142+N142</f>
        <v>0</v>
      </c>
      <c r="P142" s="291"/>
    </row>
    <row r="143" spans="1:16" ht="24" hidden="1" x14ac:dyDescent="0.25">
      <c r="A143" s="73">
        <v>2350</v>
      </c>
      <c r="B143" s="58" t="s">
        <v>138</v>
      </c>
      <c r="C143" s="195">
        <f t="shared" si="35"/>
        <v>0</v>
      </c>
      <c r="D143" s="86">
        <f t="shared" ref="D143:O143" si="43">SUM(D144:D149)</f>
        <v>0</v>
      </c>
      <c r="E143" s="74">
        <f t="shared" si="43"/>
        <v>0</v>
      </c>
      <c r="F143" s="174">
        <f t="shared" si="43"/>
        <v>0</v>
      </c>
      <c r="G143" s="229">
        <f t="shared" si="43"/>
        <v>0</v>
      </c>
      <c r="H143" s="74">
        <f t="shared" si="43"/>
        <v>0</v>
      </c>
      <c r="I143" s="154">
        <f t="shared" si="43"/>
        <v>0</v>
      </c>
      <c r="J143" s="86">
        <f t="shared" si="43"/>
        <v>0</v>
      </c>
      <c r="K143" s="74">
        <f t="shared" si="43"/>
        <v>0</v>
      </c>
      <c r="L143" s="174">
        <f t="shared" si="43"/>
        <v>0</v>
      </c>
      <c r="M143" s="229">
        <f t="shared" si="43"/>
        <v>0</v>
      </c>
      <c r="N143" s="74">
        <f t="shared" si="43"/>
        <v>0</v>
      </c>
      <c r="O143" s="154">
        <f t="shared" si="43"/>
        <v>0</v>
      </c>
      <c r="P143" s="292"/>
    </row>
    <row r="144" spans="1:16" hidden="1" x14ac:dyDescent="0.25">
      <c r="A144" s="27">
        <v>2351</v>
      </c>
      <c r="B144" s="40" t="s">
        <v>139</v>
      </c>
      <c r="C144" s="189">
        <f t="shared" si="35"/>
        <v>0</v>
      </c>
      <c r="D144" s="263">
        <v>0</v>
      </c>
      <c r="E144" s="42"/>
      <c r="F144" s="699">
        <f t="shared" ref="F144:F149" si="44">D144+E144</f>
        <v>0</v>
      </c>
      <c r="G144" s="220"/>
      <c r="H144" s="42"/>
      <c r="I144" s="703">
        <f t="shared" ref="I144:I149" si="45">G144+H144</f>
        <v>0</v>
      </c>
      <c r="J144" s="263">
        <v>0</v>
      </c>
      <c r="K144" s="42"/>
      <c r="L144" s="699">
        <f t="shared" ref="L144:L149" si="46">J144+K144</f>
        <v>0</v>
      </c>
      <c r="M144" s="220"/>
      <c r="N144" s="42"/>
      <c r="O144" s="703">
        <f t="shared" ref="O144:O149" si="47">M144+N144</f>
        <v>0</v>
      </c>
      <c r="P144" s="290"/>
    </row>
    <row r="145" spans="1:16" hidden="1" x14ac:dyDescent="0.25">
      <c r="A145" s="30">
        <v>2352</v>
      </c>
      <c r="B145" s="43" t="s">
        <v>140</v>
      </c>
      <c r="C145" s="190">
        <f t="shared" si="35"/>
        <v>0</v>
      </c>
      <c r="D145" s="264">
        <v>0</v>
      </c>
      <c r="E145" s="45"/>
      <c r="F145" s="700">
        <f t="shared" si="44"/>
        <v>0</v>
      </c>
      <c r="G145" s="230"/>
      <c r="H145" s="45"/>
      <c r="I145" s="705">
        <f t="shared" si="45"/>
        <v>0</v>
      </c>
      <c r="J145" s="264">
        <v>0</v>
      </c>
      <c r="K145" s="45"/>
      <c r="L145" s="700">
        <f t="shared" si="46"/>
        <v>0</v>
      </c>
      <c r="M145" s="230"/>
      <c r="N145" s="45"/>
      <c r="O145" s="705">
        <f t="shared" si="47"/>
        <v>0</v>
      </c>
      <c r="P145" s="291"/>
    </row>
    <row r="146" spans="1:16" ht="24" hidden="1" x14ac:dyDescent="0.25">
      <c r="A146" s="30">
        <v>2353</v>
      </c>
      <c r="B146" s="43" t="s">
        <v>141</v>
      </c>
      <c r="C146" s="190">
        <f t="shared" si="35"/>
        <v>0</v>
      </c>
      <c r="D146" s="264">
        <v>0</v>
      </c>
      <c r="E146" s="45"/>
      <c r="F146" s="700">
        <f t="shared" si="44"/>
        <v>0</v>
      </c>
      <c r="G146" s="230"/>
      <c r="H146" s="45"/>
      <c r="I146" s="705">
        <f t="shared" si="45"/>
        <v>0</v>
      </c>
      <c r="J146" s="264">
        <v>0</v>
      </c>
      <c r="K146" s="45"/>
      <c r="L146" s="700">
        <f t="shared" si="46"/>
        <v>0</v>
      </c>
      <c r="M146" s="230"/>
      <c r="N146" s="45"/>
      <c r="O146" s="705">
        <f t="shared" si="47"/>
        <v>0</v>
      </c>
      <c r="P146" s="291"/>
    </row>
    <row r="147" spans="1:16" ht="24" hidden="1" x14ac:dyDescent="0.25">
      <c r="A147" s="30">
        <v>2354</v>
      </c>
      <c r="B147" s="43" t="s">
        <v>142</v>
      </c>
      <c r="C147" s="190">
        <f t="shared" si="35"/>
        <v>0</v>
      </c>
      <c r="D147" s="264">
        <v>0</v>
      </c>
      <c r="E147" s="45"/>
      <c r="F147" s="700">
        <f t="shared" si="44"/>
        <v>0</v>
      </c>
      <c r="G147" s="230"/>
      <c r="H147" s="45"/>
      <c r="I147" s="705">
        <f t="shared" si="45"/>
        <v>0</v>
      </c>
      <c r="J147" s="264">
        <v>0</v>
      </c>
      <c r="K147" s="45"/>
      <c r="L147" s="700">
        <f t="shared" si="46"/>
        <v>0</v>
      </c>
      <c r="M147" s="230"/>
      <c r="N147" s="45"/>
      <c r="O147" s="705">
        <f t="shared" si="47"/>
        <v>0</v>
      </c>
      <c r="P147" s="291"/>
    </row>
    <row r="148" spans="1:16" ht="24" hidden="1" x14ac:dyDescent="0.25">
      <c r="A148" s="30">
        <v>2355</v>
      </c>
      <c r="B148" s="43" t="s">
        <v>143</v>
      </c>
      <c r="C148" s="190">
        <f t="shared" si="35"/>
        <v>0</v>
      </c>
      <c r="D148" s="264">
        <v>0</v>
      </c>
      <c r="E148" s="45"/>
      <c r="F148" s="700">
        <f t="shared" si="44"/>
        <v>0</v>
      </c>
      <c r="G148" s="230"/>
      <c r="H148" s="45"/>
      <c r="I148" s="705">
        <f t="shared" si="45"/>
        <v>0</v>
      </c>
      <c r="J148" s="264">
        <v>0</v>
      </c>
      <c r="K148" s="45"/>
      <c r="L148" s="700">
        <f t="shared" si="46"/>
        <v>0</v>
      </c>
      <c r="M148" s="230"/>
      <c r="N148" s="45"/>
      <c r="O148" s="705">
        <f t="shared" si="47"/>
        <v>0</v>
      </c>
      <c r="P148" s="291"/>
    </row>
    <row r="149" spans="1:16" ht="24" hidden="1" x14ac:dyDescent="0.25">
      <c r="A149" s="30">
        <v>2359</v>
      </c>
      <c r="B149" s="43" t="s">
        <v>144</v>
      </c>
      <c r="C149" s="190">
        <f t="shared" si="35"/>
        <v>0</v>
      </c>
      <c r="D149" s="264">
        <v>0</v>
      </c>
      <c r="E149" s="45"/>
      <c r="F149" s="700">
        <f t="shared" si="44"/>
        <v>0</v>
      </c>
      <c r="G149" s="230"/>
      <c r="H149" s="45"/>
      <c r="I149" s="705">
        <f t="shared" si="45"/>
        <v>0</v>
      </c>
      <c r="J149" s="264">
        <v>0</v>
      </c>
      <c r="K149" s="45"/>
      <c r="L149" s="700">
        <f t="shared" si="46"/>
        <v>0</v>
      </c>
      <c r="M149" s="230"/>
      <c r="N149" s="45"/>
      <c r="O149" s="705">
        <f t="shared" si="47"/>
        <v>0</v>
      </c>
      <c r="P149" s="291"/>
    </row>
    <row r="150" spans="1:16" ht="24.75" customHeight="1" x14ac:dyDescent="0.25">
      <c r="A150" s="75">
        <v>2360</v>
      </c>
      <c r="B150" s="43" t="s">
        <v>145</v>
      </c>
      <c r="C150" s="899">
        <f t="shared" si="35"/>
        <v>26625</v>
      </c>
      <c r="D150" s="231">
        <f t="shared" ref="D150:O150" si="48">SUM(D151:D157)</f>
        <v>26625</v>
      </c>
      <c r="E150" s="91">
        <f t="shared" si="48"/>
        <v>0</v>
      </c>
      <c r="F150" s="899">
        <f t="shared" si="48"/>
        <v>26625</v>
      </c>
      <c r="G150" s="231">
        <f t="shared" si="48"/>
        <v>0</v>
      </c>
      <c r="H150" s="91">
        <f t="shared" si="48"/>
        <v>0</v>
      </c>
      <c r="I150" s="899">
        <f t="shared" si="48"/>
        <v>0</v>
      </c>
      <c r="J150" s="231">
        <f t="shared" si="48"/>
        <v>0</v>
      </c>
      <c r="K150" s="76">
        <f t="shared" si="48"/>
        <v>0</v>
      </c>
      <c r="L150" s="95">
        <f t="shared" si="48"/>
        <v>0</v>
      </c>
      <c r="M150" s="231">
        <f t="shared" si="48"/>
        <v>0</v>
      </c>
      <c r="N150" s="76">
        <f t="shared" si="48"/>
        <v>0</v>
      </c>
      <c r="O150" s="95">
        <f t="shared" si="48"/>
        <v>0</v>
      </c>
      <c r="P150" s="928"/>
    </row>
    <row r="151" spans="1:16" x14ac:dyDescent="0.25">
      <c r="A151" s="29">
        <v>2361</v>
      </c>
      <c r="B151" s="43" t="s">
        <v>146</v>
      </c>
      <c r="C151" s="899">
        <f t="shared" si="35"/>
        <v>18750</v>
      </c>
      <c r="D151" s="230">
        <v>18750</v>
      </c>
      <c r="E151" s="705"/>
      <c r="F151" s="291">
        <f t="shared" ref="F151:F158" si="49">D151+E151</f>
        <v>18750</v>
      </c>
      <c r="G151" s="230"/>
      <c r="H151" s="705"/>
      <c r="I151" s="291">
        <f t="shared" ref="I151:I158" si="50">G151+H151</f>
        <v>0</v>
      </c>
      <c r="J151" s="230">
        <v>0</v>
      </c>
      <c r="K151" s="45"/>
      <c r="L151" s="700">
        <f t="shared" ref="L151:L158" si="51">J151+K151</f>
        <v>0</v>
      </c>
      <c r="M151" s="230"/>
      <c r="N151" s="45"/>
      <c r="O151" s="700">
        <f t="shared" ref="O151:O158" si="52">M151+N151</f>
        <v>0</v>
      </c>
      <c r="P151" s="928"/>
    </row>
    <row r="152" spans="1:16" ht="24" hidden="1" x14ac:dyDescent="0.25">
      <c r="A152" s="29">
        <v>2362</v>
      </c>
      <c r="B152" s="43" t="s">
        <v>147</v>
      </c>
      <c r="C152" s="190">
        <f t="shared" si="35"/>
        <v>0</v>
      </c>
      <c r="D152" s="264">
        <v>0</v>
      </c>
      <c r="E152" s="45"/>
      <c r="F152" s="700">
        <f t="shared" si="49"/>
        <v>0</v>
      </c>
      <c r="G152" s="230"/>
      <c r="H152" s="45"/>
      <c r="I152" s="705">
        <f t="shared" si="50"/>
        <v>0</v>
      </c>
      <c r="J152" s="264">
        <v>0</v>
      </c>
      <c r="K152" s="45"/>
      <c r="L152" s="700">
        <f t="shared" si="51"/>
        <v>0</v>
      </c>
      <c r="M152" s="230"/>
      <c r="N152" s="45"/>
      <c r="O152" s="705">
        <f t="shared" si="52"/>
        <v>0</v>
      </c>
      <c r="P152" s="291"/>
    </row>
    <row r="153" spans="1:16" x14ac:dyDescent="0.25">
      <c r="A153" s="29">
        <v>2363</v>
      </c>
      <c r="B153" s="43" t="s">
        <v>148</v>
      </c>
      <c r="C153" s="899">
        <f t="shared" si="35"/>
        <v>7875</v>
      </c>
      <c r="D153" s="230">
        <v>7875</v>
      </c>
      <c r="E153" s="705"/>
      <c r="F153" s="291">
        <f t="shared" si="49"/>
        <v>7875</v>
      </c>
      <c r="G153" s="230"/>
      <c r="H153" s="705"/>
      <c r="I153" s="291">
        <f t="shared" si="50"/>
        <v>0</v>
      </c>
      <c r="J153" s="230">
        <v>0</v>
      </c>
      <c r="K153" s="45"/>
      <c r="L153" s="700">
        <f t="shared" si="51"/>
        <v>0</v>
      </c>
      <c r="M153" s="230"/>
      <c r="N153" s="45"/>
      <c r="O153" s="700">
        <f t="shared" si="52"/>
        <v>0</v>
      </c>
      <c r="P153" s="928"/>
    </row>
    <row r="154" spans="1:16" hidden="1" x14ac:dyDescent="0.25">
      <c r="A154" s="29">
        <v>2364</v>
      </c>
      <c r="B154" s="43" t="s">
        <v>149</v>
      </c>
      <c r="C154" s="190">
        <f t="shared" si="35"/>
        <v>0</v>
      </c>
      <c r="D154" s="264">
        <v>0</v>
      </c>
      <c r="E154" s="45"/>
      <c r="F154" s="700">
        <f t="shared" si="49"/>
        <v>0</v>
      </c>
      <c r="G154" s="230"/>
      <c r="H154" s="45"/>
      <c r="I154" s="705">
        <f t="shared" si="50"/>
        <v>0</v>
      </c>
      <c r="J154" s="264">
        <v>0</v>
      </c>
      <c r="K154" s="45"/>
      <c r="L154" s="700">
        <f t="shared" si="51"/>
        <v>0</v>
      </c>
      <c r="M154" s="230"/>
      <c r="N154" s="45"/>
      <c r="O154" s="705">
        <f t="shared" si="52"/>
        <v>0</v>
      </c>
      <c r="P154" s="291"/>
    </row>
    <row r="155" spans="1:16" ht="12.75" hidden="1" customHeight="1" x14ac:dyDescent="0.25">
      <c r="A155" s="29">
        <v>2365</v>
      </c>
      <c r="B155" s="43" t="s">
        <v>150</v>
      </c>
      <c r="C155" s="190">
        <f t="shared" si="35"/>
        <v>0</v>
      </c>
      <c r="D155" s="264">
        <v>0</v>
      </c>
      <c r="E155" s="45"/>
      <c r="F155" s="700">
        <f t="shared" si="49"/>
        <v>0</v>
      </c>
      <c r="G155" s="230"/>
      <c r="H155" s="45"/>
      <c r="I155" s="705">
        <f t="shared" si="50"/>
        <v>0</v>
      </c>
      <c r="J155" s="264">
        <v>0</v>
      </c>
      <c r="K155" s="45"/>
      <c r="L155" s="700">
        <f t="shared" si="51"/>
        <v>0</v>
      </c>
      <c r="M155" s="230"/>
      <c r="N155" s="45"/>
      <c r="O155" s="705">
        <f t="shared" si="52"/>
        <v>0</v>
      </c>
      <c r="P155" s="291"/>
    </row>
    <row r="156" spans="1:16" ht="36" hidden="1" x14ac:dyDescent="0.25">
      <c r="A156" s="29">
        <v>2366</v>
      </c>
      <c r="B156" s="43" t="s">
        <v>151</v>
      </c>
      <c r="C156" s="190">
        <f t="shared" si="35"/>
        <v>0</v>
      </c>
      <c r="D156" s="264">
        <v>0</v>
      </c>
      <c r="E156" s="45"/>
      <c r="F156" s="700">
        <f t="shared" si="49"/>
        <v>0</v>
      </c>
      <c r="G156" s="230"/>
      <c r="H156" s="45"/>
      <c r="I156" s="705">
        <f t="shared" si="50"/>
        <v>0</v>
      </c>
      <c r="J156" s="264">
        <v>0</v>
      </c>
      <c r="K156" s="45"/>
      <c r="L156" s="700">
        <f t="shared" si="51"/>
        <v>0</v>
      </c>
      <c r="M156" s="230"/>
      <c r="N156" s="45"/>
      <c r="O156" s="705">
        <f t="shared" si="52"/>
        <v>0</v>
      </c>
      <c r="P156" s="291"/>
    </row>
    <row r="157" spans="1:16" ht="48" hidden="1" x14ac:dyDescent="0.25">
      <c r="A157" s="29">
        <v>2369</v>
      </c>
      <c r="B157" s="43" t="s">
        <v>152</v>
      </c>
      <c r="C157" s="190">
        <f t="shared" si="35"/>
        <v>0</v>
      </c>
      <c r="D157" s="264">
        <v>0</v>
      </c>
      <c r="E157" s="45"/>
      <c r="F157" s="700">
        <f t="shared" si="49"/>
        <v>0</v>
      </c>
      <c r="G157" s="230"/>
      <c r="H157" s="45"/>
      <c r="I157" s="705">
        <f t="shared" si="50"/>
        <v>0</v>
      </c>
      <c r="J157" s="264">
        <v>0</v>
      </c>
      <c r="K157" s="45"/>
      <c r="L157" s="700">
        <f t="shared" si="51"/>
        <v>0</v>
      </c>
      <c r="M157" s="230"/>
      <c r="N157" s="45"/>
      <c r="O157" s="705">
        <f t="shared" si="52"/>
        <v>0</v>
      </c>
      <c r="P157" s="291"/>
    </row>
    <row r="158" spans="1:16" hidden="1" x14ac:dyDescent="0.25">
      <c r="A158" s="73">
        <v>2370</v>
      </c>
      <c r="B158" s="58" t="s">
        <v>153</v>
      </c>
      <c r="C158" s="195">
        <f t="shared" si="35"/>
        <v>0</v>
      </c>
      <c r="D158" s="261">
        <v>0</v>
      </c>
      <c r="E158" s="77"/>
      <c r="F158" s="706">
        <f t="shared" si="49"/>
        <v>0</v>
      </c>
      <c r="G158" s="232"/>
      <c r="H158" s="77"/>
      <c r="I158" s="707">
        <f t="shared" si="50"/>
        <v>0</v>
      </c>
      <c r="J158" s="261">
        <v>0</v>
      </c>
      <c r="K158" s="77"/>
      <c r="L158" s="706">
        <f t="shared" si="51"/>
        <v>0</v>
      </c>
      <c r="M158" s="232"/>
      <c r="N158" s="77"/>
      <c r="O158" s="707">
        <f t="shared" si="52"/>
        <v>0</v>
      </c>
      <c r="P158" s="292"/>
    </row>
    <row r="159" spans="1:16"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row>
    <row r="160" spans="1:16" hidden="1" x14ac:dyDescent="0.25">
      <c r="A160" s="26">
        <v>2381</v>
      </c>
      <c r="B160" s="40" t="s">
        <v>155</v>
      </c>
      <c r="C160" s="189">
        <f t="shared" si="35"/>
        <v>0</v>
      </c>
      <c r="D160" s="263">
        <v>0</v>
      </c>
      <c r="E160" s="42"/>
      <c r="F160" s="699">
        <f>D160+E160</f>
        <v>0</v>
      </c>
      <c r="G160" s="220"/>
      <c r="H160" s="42"/>
      <c r="I160" s="703">
        <f>G160+H160</f>
        <v>0</v>
      </c>
      <c r="J160" s="263">
        <v>0</v>
      </c>
      <c r="K160" s="42"/>
      <c r="L160" s="699">
        <f>J160+K160</f>
        <v>0</v>
      </c>
      <c r="M160" s="220"/>
      <c r="N160" s="42"/>
      <c r="O160" s="703">
        <f>M160+N160</f>
        <v>0</v>
      </c>
      <c r="P160" s="290"/>
    </row>
    <row r="161" spans="1:16" ht="24" hidden="1" x14ac:dyDescent="0.25">
      <c r="A161" s="29">
        <v>2389</v>
      </c>
      <c r="B161" s="43" t="s">
        <v>156</v>
      </c>
      <c r="C161" s="190">
        <f t="shared" si="35"/>
        <v>0</v>
      </c>
      <c r="D161" s="264">
        <v>0</v>
      </c>
      <c r="E161" s="45"/>
      <c r="F161" s="700">
        <f>D161+E161</f>
        <v>0</v>
      </c>
      <c r="G161" s="230"/>
      <c r="H161" s="45"/>
      <c r="I161" s="705">
        <f>G161+H161</f>
        <v>0</v>
      </c>
      <c r="J161" s="264">
        <v>0</v>
      </c>
      <c r="K161" s="45"/>
      <c r="L161" s="700">
        <f>J161+K161</f>
        <v>0</v>
      </c>
      <c r="M161" s="230"/>
      <c r="N161" s="45"/>
      <c r="O161" s="705">
        <f>M161+N161</f>
        <v>0</v>
      </c>
      <c r="P161" s="291"/>
    </row>
    <row r="162" spans="1:16" hidden="1" x14ac:dyDescent="0.25">
      <c r="A162" s="73">
        <v>2390</v>
      </c>
      <c r="B162" s="58" t="s">
        <v>157</v>
      </c>
      <c r="C162" s="195">
        <f t="shared" si="35"/>
        <v>0</v>
      </c>
      <c r="D162" s="261">
        <v>0</v>
      </c>
      <c r="E162" s="77"/>
      <c r="F162" s="706">
        <f>D162+E162</f>
        <v>0</v>
      </c>
      <c r="G162" s="232"/>
      <c r="H162" s="77"/>
      <c r="I162" s="707">
        <f>G162+H162</f>
        <v>0</v>
      </c>
      <c r="J162" s="261"/>
      <c r="K162" s="77"/>
      <c r="L162" s="706">
        <f>J162+K162</f>
        <v>0</v>
      </c>
      <c r="M162" s="232"/>
      <c r="N162" s="77"/>
      <c r="O162" s="707">
        <f>M162+N162</f>
        <v>0</v>
      </c>
      <c r="P162" s="292"/>
    </row>
    <row r="163" spans="1:16" hidden="1" x14ac:dyDescent="0.25">
      <c r="A163" s="35">
        <v>2400</v>
      </c>
      <c r="B163" s="72" t="s">
        <v>158</v>
      </c>
      <c r="C163" s="188">
        <f t="shared" si="35"/>
        <v>0</v>
      </c>
      <c r="D163" s="248">
        <v>0</v>
      </c>
      <c r="E163" s="80"/>
      <c r="F163" s="708">
        <f>D163+E163</f>
        <v>0</v>
      </c>
      <c r="G163" s="234"/>
      <c r="H163" s="80"/>
      <c r="I163" s="709">
        <f>G163+H163</f>
        <v>0</v>
      </c>
      <c r="J163" s="248">
        <v>0</v>
      </c>
      <c r="K163" s="80"/>
      <c r="L163" s="708">
        <f>J163+K163</f>
        <v>0</v>
      </c>
      <c r="M163" s="234"/>
      <c r="N163" s="80"/>
      <c r="O163" s="709">
        <f>M163+N163</f>
        <v>0</v>
      </c>
      <c r="P163" s="293"/>
    </row>
    <row r="164" spans="1:16"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row>
    <row r="165" spans="1:16" ht="16.5" hidden="1" customHeight="1" x14ac:dyDescent="0.25">
      <c r="A165" s="650">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row>
    <row r="166" spans="1:16" ht="24" hidden="1" x14ac:dyDescent="0.25">
      <c r="A166" s="30">
        <v>2512</v>
      </c>
      <c r="B166" s="43" t="s">
        <v>161</v>
      </c>
      <c r="C166" s="190">
        <f t="shared" si="35"/>
        <v>0</v>
      </c>
      <c r="D166" s="264">
        <v>0</v>
      </c>
      <c r="E166" s="45"/>
      <c r="F166" s="700">
        <f t="shared" ref="F166:F171" si="56">D166+E166</f>
        <v>0</v>
      </c>
      <c r="G166" s="230"/>
      <c r="H166" s="45"/>
      <c r="I166" s="705">
        <f t="shared" ref="I166:I171" si="57">G166+H166</f>
        <v>0</v>
      </c>
      <c r="J166" s="264"/>
      <c r="K166" s="45"/>
      <c r="L166" s="700">
        <f t="shared" ref="L166:L171" si="58">J166+K166</f>
        <v>0</v>
      </c>
      <c r="M166" s="230"/>
      <c r="N166" s="45"/>
      <c r="O166" s="705">
        <f t="shared" ref="O166:O171" si="59">M166+N166</f>
        <v>0</v>
      </c>
      <c r="P166" s="291"/>
    </row>
    <row r="167" spans="1:16" ht="36" hidden="1" x14ac:dyDescent="0.25">
      <c r="A167" s="30">
        <v>2513</v>
      </c>
      <c r="B167" s="43" t="s">
        <v>162</v>
      </c>
      <c r="C167" s="190">
        <f t="shared" si="35"/>
        <v>0</v>
      </c>
      <c r="D167" s="264">
        <v>0</v>
      </c>
      <c r="E167" s="45"/>
      <c r="F167" s="700">
        <f t="shared" si="56"/>
        <v>0</v>
      </c>
      <c r="G167" s="230"/>
      <c r="H167" s="45"/>
      <c r="I167" s="705">
        <f t="shared" si="57"/>
        <v>0</v>
      </c>
      <c r="J167" s="264">
        <v>0</v>
      </c>
      <c r="K167" s="45"/>
      <c r="L167" s="700">
        <f t="shared" si="58"/>
        <v>0</v>
      </c>
      <c r="M167" s="230"/>
      <c r="N167" s="45"/>
      <c r="O167" s="705">
        <f t="shared" si="59"/>
        <v>0</v>
      </c>
      <c r="P167" s="291"/>
    </row>
    <row r="168" spans="1:16" ht="24" hidden="1" x14ac:dyDescent="0.25">
      <c r="A168" s="30">
        <v>2515</v>
      </c>
      <c r="B168" s="43" t="s">
        <v>163</v>
      </c>
      <c r="C168" s="190">
        <f t="shared" si="35"/>
        <v>0</v>
      </c>
      <c r="D168" s="264">
        <v>0</v>
      </c>
      <c r="E168" s="45"/>
      <c r="F168" s="700">
        <f t="shared" si="56"/>
        <v>0</v>
      </c>
      <c r="G168" s="230"/>
      <c r="H168" s="45"/>
      <c r="I168" s="705">
        <f t="shared" si="57"/>
        <v>0</v>
      </c>
      <c r="J168" s="264">
        <v>0</v>
      </c>
      <c r="K168" s="45"/>
      <c r="L168" s="700">
        <f t="shared" si="58"/>
        <v>0</v>
      </c>
      <c r="M168" s="230"/>
      <c r="N168" s="45"/>
      <c r="O168" s="705">
        <f t="shared" si="59"/>
        <v>0</v>
      </c>
      <c r="P168" s="291"/>
    </row>
    <row r="169" spans="1:16" ht="24" hidden="1" x14ac:dyDescent="0.25">
      <c r="A169" s="30">
        <v>2519</v>
      </c>
      <c r="B169" s="43" t="s">
        <v>164</v>
      </c>
      <c r="C169" s="190">
        <f t="shared" si="35"/>
        <v>0</v>
      </c>
      <c r="D169" s="264">
        <v>0</v>
      </c>
      <c r="E169" s="45"/>
      <c r="F169" s="700">
        <f t="shared" si="56"/>
        <v>0</v>
      </c>
      <c r="G169" s="230"/>
      <c r="H169" s="45"/>
      <c r="I169" s="705">
        <f t="shared" si="57"/>
        <v>0</v>
      </c>
      <c r="J169" s="264">
        <v>0</v>
      </c>
      <c r="K169" s="45"/>
      <c r="L169" s="700">
        <f t="shared" si="58"/>
        <v>0</v>
      </c>
      <c r="M169" s="230"/>
      <c r="N169" s="45"/>
      <c r="O169" s="705">
        <f t="shared" si="59"/>
        <v>0</v>
      </c>
      <c r="P169" s="291"/>
    </row>
    <row r="170" spans="1:16" ht="24" hidden="1" x14ac:dyDescent="0.25">
      <c r="A170" s="75">
        <v>2520</v>
      </c>
      <c r="B170" s="43" t="s">
        <v>165</v>
      </c>
      <c r="C170" s="190">
        <f t="shared" si="35"/>
        <v>0</v>
      </c>
      <c r="D170" s="264">
        <v>0</v>
      </c>
      <c r="E170" s="45"/>
      <c r="F170" s="700">
        <f t="shared" si="56"/>
        <v>0</v>
      </c>
      <c r="G170" s="230"/>
      <c r="H170" s="45"/>
      <c r="I170" s="705">
        <f t="shared" si="57"/>
        <v>0</v>
      </c>
      <c r="J170" s="264">
        <v>0</v>
      </c>
      <c r="K170" s="45"/>
      <c r="L170" s="700">
        <f t="shared" si="58"/>
        <v>0</v>
      </c>
      <c r="M170" s="230"/>
      <c r="N170" s="45"/>
      <c r="O170" s="705">
        <f t="shared" si="59"/>
        <v>0</v>
      </c>
      <c r="P170" s="291"/>
    </row>
    <row r="171" spans="1:16" s="81" customFormat="1" ht="48" hidden="1" x14ac:dyDescent="0.25">
      <c r="A171" s="17">
        <v>2800</v>
      </c>
      <c r="B171" s="40" t="s">
        <v>166</v>
      </c>
      <c r="C171" s="189">
        <f t="shared" si="35"/>
        <v>0</v>
      </c>
      <c r="D171" s="263">
        <v>0</v>
      </c>
      <c r="E171" s="42"/>
      <c r="F171" s="693">
        <f t="shared" si="56"/>
        <v>0</v>
      </c>
      <c r="G171" s="212"/>
      <c r="H171" s="28"/>
      <c r="I171" s="694">
        <f t="shared" si="57"/>
        <v>0</v>
      </c>
      <c r="J171" s="245">
        <v>0</v>
      </c>
      <c r="K171" s="28"/>
      <c r="L171" s="693">
        <f t="shared" si="58"/>
        <v>0</v>
      </c>
      <c r="M171" s="212"/>
      <c r="N171" s="28"/>
      <c r="O171" s="694">
        <f t="shared" si="59"/>
        <v>0</v>
      </c>
      <c r="P171" s="288"/>
    </row>
    <row r="172" spans="1:16"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row>
    <row r="173" spans="1:16"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row>
    <row r="174" spans="1:16" ht="36" hidden="1" x14ac:dyDescent="0.25">
      <c r="A174" s="650">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row>
    <row r="175" spans="1:16" ht="24" hidden="1" x14ac:dyDescent="0.25">
      <c r="A175" s="30">
        <v>3261</v>
      </c>
      <c r="B175" s="43" t="s">
        <v>170</v>
      </c>
      <c r="C175" s="190">
        <f t="shared" si="35"/>
        <v>0</v>
      </c>
      <c r="D175" s="264">
        <v>0</v>
      </c>
      <c r="E175" s="45"/>
      <c r="F175" s="700">
        <f>D175+E175</f>
        <v>0</v>
      </c>
      <c r="G175" s="230"/>
      <c r="H175" s="45"/>
      <c r="I175" s="705">
        <f>G175+H175</f>
        <v>0</v>
      </c>
      <c r="J175" s="264">
        <v>0</v>
      </c>
      <c r="K175" s="45"/>
      <c r="L175" s="700">
        <f>J175+K175</f>
        <v>0</v>
      </c>
      <c r="M175" s="230"/>
      <c r="N175" s="45"/>
      <c r="O175" s="705">
        <f>M175+N175</f>
        <v>0</v>
      </c>
      <c r="P175" s="291"/>
    </row>
    <row r="176" spans="1:16" ht="36" hidden="1" x14ac:dyDescent="0.25">
      <c r="A176" s="30">
        <v>3262</v>
      </c>
      <c r="B176" s="43" t="s">
        <v>171</v>
      </c>
      <c r="C176" s="190">
        <f t="shared" si="35"/>
        <v>0</v>
      </c>
      <c r="D176" s="264">
        <v>0</v>
      </c>
      <c r="E176" s="45"/>
      <c r="F176" s="700">
        <f>D176+E176</f>
        <v>0</v>
      </c>
      <c r="G176" s="230"/>
      <c r="H176" s="45"/>
      <c r="I176" s="705">
        <f>G176+H176</f>
        <v>0</v>
      </c>
      <c r="J176" s="264">
        <v>0</v>
      </c>
      <c r="K176" s="45"/>
      <c r="L176" s="700">
        <f>J176+K176</f>
        <v>0</v>
      </c>
      <c r="M176" s="230"/>
      <c r="N176" s="45"/>
      <c r="O176" s="705">
        <f>M176+N176</f>
        <v>0</v>
      </c>
      <c r="P176" s="291"/>
    </row>
    <row r="177" spans="1:16" ht="24" hidden="1" x14ac:dyDescent="0.25">
      <c r="A177" s="30">
        <v>3263</v>
      </c>
      <c r="B177" s="43" t="s">
        <v>172</v>
      </c>
      <c r="C177" s="190">
        <f t="shared" ref="C177:C240" si="63">SUM(F177,I177,L177,O177)</f>
        <v>0</v>
      </c>
      <c r="D177" s="264">
        <v>0</v>
      </c>
      <c r="E177" s="45"/>
      <c r="F177" s="700">
        <f>D177+E177</f>
        <v>0</v>
      </c>
      <c r="G177" s="230"/>
      <c r="H177" s="45"/>
      <c r="I177" s="705">
        <f>G177+H177</f>
        <v>0</v>
      </c>
      <c r="J177" s="264">
        <v>0</v>
      </c>
      <c r="K177" s="45"/>
      <c r="L177" s="700">
        <f>J177+K177</f>
        <v>0</v>
      </c>
      <c r="M177" s="230"/>
      <c r="N177" s="45"/>
      <c r="O177" s="705">
        <f>M177+N177</f>
        <v>0</v>
      </c>
      <c r="P177" s="291"/>
    </row>
    <row r="178" spans="1:16" ht="84" hidden="1" x14ac:dyDescent="0.25">
      <c r="A178" s="650">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row>
    <row r="179" spans="1:16" ht="72" hidden="1" x14ac:dyDescent="0.25">
      <c r="A179" s="30">
        <v>3291</v>
      </c>
      <c r="B179" s="43" t="s">
        <v>173</v>
      </c>
      <c r="C179" s="190">
        <f t="shared" si="63"/>
        <v>0</v>
      </c>
      <c r="D179" s="264">
        <v>0</v>
      </c>
      <c r="E179" s="45"/>
      <c r="F179" s="700">
        <f>D179+E179</f>
        <v>0</v>
      </c>
      <c r="G179" s="230"/>
      <c r="H179" s="45"/>
      <c r="I179" s="705">
        <f>G179+H179</f>
        <v>0</v>
      </c>
      <c r="J179" s="264">
        <v>0</v>
      </c>
      <c r="K179" s="45"/>
      <c r="L179" s="700">
        <f>J179+K179</f>
        <v>0</v>
      </c>
      <c r="M179" s="230"/>
      <c r="N179" s="45"/>
      <c r="O179" s="705">
        <f>M179+N179</f>
        <v>0</v>
      </c>
      <c r="P179" s="291"/>
    </row>
    <row r="180" spans="1:16" ht="72" hidden="1" x14ac:dyDescent="0.25">
      <c r="A180" s="30">
        <v>3292</v>
      </c>
      <c r="B180" s="43" t="s">
        <v>174</v>
      </c>
      <c r="C180" s="190">
        <f t="shared" si="63"/>
        <v>0</v>
      </c>
      <c r="D180" s="264">
        <v>0</v>
      </c>
      <c r="E180" s="45"/>
      <c r="F180" s="700">
        <f>D180+E180</f>
        <v>0</v>
      </c>
      <c r="G180" s="230"/>
      <c r="H180" s="45"/>
      <c r="I180" s="705">
        <f>G180+H180</f>
        <v>0</v>
      </c>
      <c r="J180" s="264">
        <v>0</v>
      </c>
      <c r="K180" s="45"/>
      <c r="L180" s="700">
        <f>J180+K180</f>
        <v>0</v>
      </c>
      <c r="M180" s="230"/>
      <c r="N180" s="45"/>
      <c r="O180" s="705">
        <f>M180+N180</f>
        <v>0</v>
      </c>
      <c r="P180" s="291"/>
    </row>
    <row r="181" spans="1:16" ht="72" hidden="1" x14ac:dyDescent="0.25">
      <c r="A181" s="30">
        <v>3293</v>
      </c>
      <c r="B181" s="43" t="s">
        <v>175</v>
      </c>
      <c r="C181" s="190">
        <f t="shared" si="63"/>
        <v>0</v>
      </c>
      <c r="D181" s="264">
        <v>0</v>
      </c>
      <c r="E181" s="45"/>
      <c r="F181" s="700">
        <f>D181+E181</f>
        <v>0</v>
      </c>
      <c r="G181" s="230"/>
      <c r="H181" s="45"/>
      <c r="I181" s="705">
        <f>G181+H181</f>
        <v>0</v>
      </c>
      <c r="J181" s="264">
        <v>0</v>
      </c>
      <c r="K181" s="45"/>
      <c r="L181" s="700">
        <f>J181+K181</f>
        <v>0</v>
      </c>
      <c r="M181" s="230"/>
      <c r="N181" s="45"/>
      <c r="O181" s="705">
        <f>M181+N181</f>
        <v>0</v>
      </c>
      <c r="P181" s="291"/>
    </row>
    <row r="182" spans="1:16" ht="60" hidden="1" x14ac:dyDescent="0.25">
      <c r="A182" s="83">
        <v>3294</v>
      </c>
      <c r="B182" s="43" t="s">
        <v>176</v>
      </c>
      <c r="C182" s="201">
        <f t="shared" si="63"/>
        <v>0</v>
      </c>
      <c r="D182" s="265">
        <v>0</v>
      </c>
      <c r="E182" s="84"/>
      <c r="F182" s="710">
        <f>D182+E182</f>
        <v>0</v>
      </c>
      <c r="G182" s="235"/>
      <c r="H182" s="84"/>
      <c r="I182" s="711">
        <f>G182+H182</f>
        <v>0</v>
      </c>
      <c r="J182" s="265">
        <v>0</v>
      </c>
      <c r="K182" s="84"/>
      <c r="L182" s="710">
        <f>J182+K182</f>
        <v>0</v>
      </c>
      <c r="M182" s="235"/>
      <c r="N182" s="84"/>
      <c r="O182" s="711">
        <f>M182+N182</f>
        <v>0</v>
      </c>
      <c r="P182" s="294"/>
    </row>
    <row r="183" spans="1:16"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row>
    <row r="184" spans="1:16" ht="48" hidden="1" x14ac:dyDescent="0.25">
      <c r="A184" s="57">
        <v>3310</v>
      </c>
      <c r="B184" s="58" t="s">
        <v>178</v>
      </c>
      <c r="C184" s="195">
        <f t="shared" si="63"/>
        <v>0</v>
      </c>
      <c r="D184" s="261">
        <v>0</v>
      </c>
      <c r="E184" s="77"/>
      <c r="F184" s="706">
        <f>D184+E184</f>
        <v>0</v>
      </c>
      <c r="G184" s="232"/>
      <c r="H184" s="77"/>
      <c r="I184" s="707">
        <f>G184+H184</f>
        <v>0</v>
      </c>
      <c r="J184" s="261">
        <v>0</v>
      </c>
      <c r="K184" s="77"/>
      <c r="L184" s="706">
        <f>J184+K184</f>
        <v>0</v>
      </c>
      <c r="M184" s="232"/>
      <c r="N184" s="77"/>
      <c r="O184" s="707">
        <f>M184+N184</f>
        <v>0</v>
      </c>
      <c r="P184" s="292"/>
    </row>
    <row r="185" spans="1:16" ht="60" hidden="1" x14ac:dyDescent="0.25">
      <c r="A185" s="27">
        <v>3320</v>
      </c>
      <c r="B185" s="40" t="s">
        <v>179</v>
      </c>
      <c r="C185" s="189">
        <f t="shared" si="63"/>
        <v>0</v>
      </c>
      <c r="D185" s="263">
        <v>0</v>
      </c>
      <c r="E185" s="42"/>
      <c r="F185" s="699">
        <f>D185+E185</f>
        <v>0</v>
      </c>
      <c r="G185" s="220"/>
      <c r="H185" s="42"/>
      <c r="I185" s="703">
        <f>G185+H185</f>
        <v>0</v>
      </c>
      <c r="J185" s="263">
        <v>0</v>
      </c>
      <c r="K185" s="42"/>
      <c r="L185" s="699">
        <f>J185+K185</f>
        <v>0</v>
      </c>
      <c r="M185" s="220"/>
      <c r="N185" s="42"/>
      <c r="O185" s="703">
        <f>M185+N185</f>
        <v>0</v>
      </c>
      <c r="P185" s="290"/>
    </row>
    <row r="186" spans="1:16"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row>
    <row r="187" spans="1:16"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row>
    <row r="188" spans="1:16" ht="36" hidden="1" x14ac:dyDescent="0.25">
      <c r="A188" s="650">
        <v>4240</v>
      </c>
      <c r="B188" s="40" t="s">
        <v>182</v>
      </c>
      <c r="C188" s="189">
        <f t="shared" si="63"/>
        <v>0</v>
      </c>
      <c r="D188" s="263">
        <v>0</v>
      </c>
      <c r="E188" s="42"/>
      <c r="F188" s="699">
        <f>D188+E188</f>
        <v>0</v>
      </c>
      <c r="G188" s="220"/>
      <c r="H188" s="42"/>
      <c r="I188" s="703">
        <f>G188+H188</f>
        <v>0</v>
      </c>
      <c r="J188" s="263">
        <v>0</v>
      </c>
      <c r="K188" s="42"/>
      <c r="L188" s="699">
        <f>J188+K188</f>
        <v>0</v>
      </c>
      <c r="M188" s="220"/>
      <c r="N188" s="42"/>
      <c r="O188" s="703">
        <f>M188+N188</f>
        <v>0</v>
      </c>
      <c r="P188" s="290"/>
    </row>
    <row r="189" spans="1:16" ht="24" hidden="1" x14ac:dyDescent="0.25">
      <c r="A189" s="75">
        <v>4250</v>
      </c>
      <c r="B189" s="43" t="s">
        <v>183</v>
      </c>
      <c r="C189" s="190">
        <f t="shared" si="63"/>
        <v>0</v>
      </c>
      <c r="D189" s="264">
        <v>0</v>
      </c>
      <c r="E189" s="45"/>
      <c r="F189" s="700">
        <f>D189+E189</f>
        <v>0</v>
      </c>
      <c r="G189" s="230"/>
      <c r="H189" s="45"/>
      <c r="I189" s="705">
        <f>G189+H189</f>
        <v>0</v>
      </c>
      <c r="J189" s="264">
        <v>0</v>
      </c>
      <c r="K189" s="45"/>
      <c r="L189" s="700">
        <f>J189+K189</f>
        <v>0</v>
      </c>
      <c r="M189" s="230"/>
      <c r="N189" s="45"/>
      <c r="O189" s="705">
        <f>M189+N189</f>
        <v>0</v>
      </c>
      <c r="P189" s="291"/>
    </row>
    <row r="190" spans="1:16"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row>
    <row r="191" spans="1:16" ht="24" hidden="1" x14ac:dyDescent="0.25">
      <c r="A191" s="650">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row>
    <row r="192" spans="1:16" ht="36" hidden="1" x14ac:dyDescent="0.25">
      <c r="A192" s="30">
        <v>4311</v>
      </c>
      <c r="B192" s="43" t="s">
        <v>186</v>
      </c>
      <c r="C192" s="190">
        <f t="shared" si="63"/>
        <v>0</v>
      </c>
      <c r="D192" s="264">
        <v>0</v>
      </c>
      <c r="E192" s="45"/>
      <c r="F192" s="700">
        <f>D192+E192</f>
        <v>0</v>
      </c>
      <c r="G192" s="230"/>
      <c r="H192" s="45"/>
      <c r="I192" s="705">
        <f>G192+H192</f>
        <v>0</v>
      </c>
      <c r="J192" s="264">
        <v>0</v>
      </c>
      <c r="K192" s="45"/>
      <c r="L192" s="700">
        <f>J192+K192</f>
        <v>0</v>
      </c>
      <c r="M192" s="230"/>
      <c r="N192" s="45"/>
      <c r="O192" s="705">
        <f>M192+N192</f>
        <v>0</v>
      </c>
      <c r="P192" s="291"/>
    </row>
    <row r="193" spans="1:16" s="19" customFormat="1" ht="24" x14ac:dyDescent="0.25">
      <c r="A193" s="89"/>
      <c r="B193" s="17" t="s">
        <v>187</v>
      </c>
      <c r="C193" s="896">
        <f t="shared" si="63"/>
        <v>37790</v>
      </c>
      <c r="D193" s="226">
        <f t="shared" ref="D193:O193" si="70">SUM(D194,D229,D268)</f>
        <v>37790</v>
      </c>
      <c r="E193" s="275">
        <f t="shared" si="70"/>
        <v>0</v>
      </c>
      <c r="F193" s="896">
        <f t="shared" si="70"/>
        <v>37790</v>
      </c>
      <c r="G193" s="226">
        <f t="shared" si="70"/>
        <v>0</v>
      </c>
      <c r="H193" s="275">
        <f t="shared" si="70"/>
        <v>0</v>
      </c>
      <c r="I193" s="896">
        <f t="shared" si="70"/>
        <v>0</v>
      </c>
      <c r="J193" s="226">
        <f t="shared" si="70"/>
        <v>0</v>
      </c>
      <c r="K193" s="69">
        <f t="shared" si="70"/>
        <v>0</v>
      </c>
      <c r="L193" s="171">
        <f t="shared" si="70"/>
        <v>0</v>
      </c>
      <c r="M193" s="226">
        <f t="shared" si="70"/>
        <v>0</v>
      </c>
      <c r="N193" s="69">
        <f t="shared" si="70"/>
        <v>0</v>
      </c>
      <c r="O193" s="933">
        <f t="shared" si="70"/>
        <v>0</v>
      </c>
      <c r="P193" s="931"/>
    </row>
    <row r="194" spans="1:16" hidden="1" x14ac:dyDescent="0.25">
      <c r="A194" s="70">
        <v>5000</v>
      </c>
      <c r="B194" s="70" t="s">
        <v>188</v>
      </c>
      <c r="C194" s="200">
        <f t="shared" si="63"/>
        <v>0</v>
      </c>
      <c r="D194" s="137">
        <f t="shared" ref="D194:O194" si="71">D195+D203</f>
        <v>0</v>
      </c>
      <c r="E194" s="71">
        <f t="shared" si="71"/>
        <v>0</v>
      </c>
      <c r="F194" s="172">
        <f t="shared" si="71"/>
        <v>0</v>
      </c>
      <c r="G194" s="227">
        <f t="shared" si="71"/>
        <v>0</v>
      </c>
      <c r="H194" s="71">
        <f t="shared" si="71"/>
        <v>0</v>
      </c>
      <c r="I194" s="125">
        <f t="shared" si="71"/>
        <v>0</v>
      </c>
      <c r="J194" s="137">
        <f t="shared" si="71"/>
        <v>0</v>
      </c>
      <c r="K194" s="71">
        <f t="shared" si="71"/>
        <v>0</v>
      </c>
      <c r="L194" s="172">
        <f t="shared" si="71"/>
        <v>0</v>
      </c>
      <c r="M194" s="227">
        <f t="shared" si="71"/>
        <v>0</v>
      </c>
      <c r="N194" s="71">
        <f t="shared" si="71"/>
        <v>0</v>
      </c>
      <c r="O194" s="125">
        <f t="shared" si="71"/>
        <v>0</v>
      </c>
      <c r="P194" s="313"/>
    </row>
    <row r="195" spans="1:16"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row>
    <row r="196" spans="1:16" hidden="1" x14ac:dyDescent="0.25">
      <c r="A196" s="650">
        <v>5110</v>
      </c>
      <c r="B196" s="40" t="s">
        <v>190</v>
      </c>
      <c r="C196" s="189">
        <f t="shared" si="63"/>
        <v>0</v>
      </c>
      <c r="D196" s="263">
        <v>0</v>
      </c>
      <c r="E196" s="42"/>
      <c r="F196" s="699">
        <f>D196+E196</f>
        <v>0</v>
      </c>
      <c r="G196" s="220"/>
      <c r="H196" s="42"/>
      <c r="I196" s="703">
        <f>G196+H196</f>
        <v>0</v>
      </c>
      <c r="J196" s="263">
        <v>0</v>
      </c>
      <c r="K196" s="42"/>
      <c r="L196" s="699">
        <f>J196+K196</f>
        <v>0</v>
      </c>
      <c r="M196" s="220"/>
      <c r="N196" s="42"/>
      <c r="O196" s="703">
        <f>M196+N196</f>
        <v>0</v>
      </c>
      <c r="P196" s="290"/>
    </row>
    <row r="197" spans="1:16"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row>
    <row r="198" spans="1:16" hidden="1" x14ac:dyDescent="0.25">
      <c r="A198" s="30">
        <v>5121</v>
      </c>
      <c r="B198" s="43" t="s">
        <v>192</v>
      </c>
      <c r="C198" s="190">
        <f t="shared" si="63"/>
        <v>0</v>
      </c>
      <c r="D198" s="264">
        <v>0</v>
      </c>
      <c r="E198" s="45"/>
      <c r="F198" s="700">
        <f>D198+E198</f>
        <v>0</v>
      </c>
      <c r="G198" s="230"/>
      <c r="H198" s="45"/>
      <c r="I198" s="705">
        <f>G198+H198</f>
        <v>0</v>
      </c>
      <c r="J198" s="264">
        <v>0</v>
      </c>
      <c r="K198" s="45"/>
      <c r="L198" s="700">
        <f>J198+K198</f>
        <v>0</v>
      </c>
      <c r="M198" s="230"/>
      <c r="N198" s="45"/>
      <c r="O198" s="705">
        <f>M198+N198</f>
        <v>0</v>
      </c>
      <c r="P198" s="291"/>
    </row>
    <row r="199" spans="1:16" ht="24" hidden="1" x14ac:dyDescent="0.25">
      <c r="A199" s="30">
        <v>5129</v>
      </c>
      <c r="B199" s="43" t="s">
        <v>193</v>
      </c>
      <c r="C199" s="190">
        <f t="shared" si="63"/>
        <v>0</v>
      </c>
      <c r="D199" s="264">
        <v>0</v>
      </c>
      <c r="E199" s="45"/>
      <c r="F199" s="700">
        <f>D199+E199</f>
        <v>0</v>
      </c>
      <c r="G199" s="230"/>
      <c r="H199" s="45"/>
      <c r="I199" s="705">
        <f>G199+H199</f>
        <v>0</v>
      </c>
      <c r="J199" s="264">
        <v>0</v>
      </c>
      <c r="K199" s="45"/>
      <c r="L199" s="700">
        <f>J199+K199</f>
        <v>0</v>
      </c>
      <c r="M199" s="230"/>
      <c r="N199" s="45"/>
      <c r="O199" s="705">
        <f>M199+N199</f>
        <v>0</v>
      </c>
      <c r="P199" s="291"/>
    </row>
    <row r="200" spans="1:16" hidden="1" x14ac:dyDescent="0.25">
      <c r="A200" s="75">
        <v>5130</v>
      </c>
      <c r="B200" s="43" t="s">
        <v>194</v>
      </c>
      <c r="C200" s="190">
        <f t="shared" si="63"/>
        <v>0</v>
      </c>
      <c r="D200" s="264">
        <v>0</v>
      </c>
      <c r="E200" s="45"/>
      <c r="F200" s="700">
        <f>D200+E200</f>
        <v>0</v>
      </c>
      <c r="G200" s="230"/>
      <c r="H200" s="45"/>
      <c r="I200" s="705">
        <f>G200+H200</f>
        <v>0</v>
      </c>
      <c r="J200" s="264">
        <v>0</v>
      </c>
      <c r="K200" s="45"/>
      <c r="L200" s="700">
        <f>J200+K200</f>
        <v>0</v>
      </c>
      <c r="M200" s="230"/>
      <c r="N200" s="45"/>
      <c r="O200" s="705">
        <f>M200+N200</f>
        <v>0</v>
      </c>
      <c r="P200" s="291"/>
    </row>
    <row r="201" spans="1:16" hidden="1" x14ac:dyDescent="0.25">
      <c r="A201" s="75">
        <v>5140</v>
      </c>
      <c r="B201" s="43" t="s">
        <v>195</v>
      </c>
      <c r="C201" s="190">
        <f t="shared" si="63"/>
        <v>0</v>
      </c>
      <c r="D201" s="264">
        <v>0</v>
      </c>
      <c r="E201" s="45"/>
      <c r="F201" s="700">
        <f>D201+E201</f>
        <v>0</v>
      </c>
      <c r="G201" s="230"/>
      <c r="H201" s="45"/>
      <c r="I201" s="705">
        <f>G201+H201</f>
        <v>0</v>
      </c>
      <c r="J201" s="264">
        <v>0</v>
      </c>
      <c r="K201" s="45"/>
      <c r="L201" s="700">
        <f>J201+K201</f>
        <v>0</v>
      </c>
      <c r="M201" s="230"/>
      <c r="N201" s="45"/>
      <c r="O201" s="705">
        <f>M201+N201</f>
        <v>0</v>
      </c>
      <c r="P201" s="291"/>
    </row>
    <row r="202" spans="1:16" ht="24" hidden="1" x14ac:dyDescent="0.25">
      <c r="A202" s="75">
        <v>5170</v>
      </c>
      <c r="B202" s="43" t="s">
        <v>196</v>
      </c>
      <c r="C202" s="190">
        <f t="shared" si="63"/>
        <v>0</v>
      </c>
      <c r="D202" s="264">
        <v>0</v>
      </c>
      <c r="E202" s="45"/>
      <c r="F202" s="700">
        <f>D202+E202</f>
        <v>0</v>
      </c>
      <c r="G202" s="230"/>
      <c r="H202" s="45"/>
      <c r="I202" s="705">
        <f>G202+H202</f>
        <v>0</v>
      </c>
      <c r="J202" s="264">
        <v>0</v>
      </c>
      <c r="K202" s="45"/>
      <c r="L202" s="700">
        <f>J202+K202</f>
        <v>0</v>
      </c>
      <c r="M202" s="230"/>
      <c r="N202" s="45"/>
      <c r="O202" s="705">
        <f>M202+N202</f>
        <v>0</v>
      </c>
      <c r="P202" s="291"/>
    </row>
    <row r="203" spans="1:16" hidden="1" x14ac:dyDescent="0.25">
      <c r="A203" s="35">
        <v>5200</v>
      </c>
      <c r="B203" s="72" t="s">
        <v>197</v>
      </c>
      <c r="C203" s="188">
        <f t="shared" si="63"/>
        <v>0</v>
      </c>
      <c r="D203" s="130">
        <f t="shared" ref="D203:O203" si="74">D204+D214+D215+D224+D225+D226+D228</f>
        <v>0</v>
      </c>
      <c r="E203" s="38">
        <f t="shared" si="74"/>
        <v>0</v>
      </c>
      <c r="F203" s="175">
        <f t="shared" si="74"/>
        <v>0</v>
      </c>
      <c r="G203" s="228">
        <f t="shared" si="74"/>
        <v>0</v>
      </c>
      <c r="H203" s="38">
        <f t="shared" si="74"/>
        <v>0</v>
      </c>
      <c r="I203" s="123">
        <f t="shared" si="74"/>
        <v>0</v>
      </c>
      <c r="J203" s="130">
        <f t="shared" si="74"/>
        <v>0</v>
      </c>
      <c r="K203" s="38">
        <f t="shared" si="74"/>
        <v>0</v>
      </c>
      <c r="L203" s="175">
        <f t="shared" si="74"/>
        <v>0</v>
      </c>
      <c r="M203" s="228">
        <f t="shared" si="74"/>
        <v>0</v>
      </c>
      <c r="N203" s="38">
        <f t="shared" si="74"/>
        <v>0</v>
      </c>
      <c r="O203" s="123">
        <f t="shared" si="74"/>
        <v>0</v>
      </c>
      <c r="P203" s="293"/>
    </row>
    <row r="204" spans="1:16"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row>
    <row r="205" spans="1:16" hidden="1" x14ac:dyDescent="0.25">
      <c r="A205" s="27">
        <v>5211</v>
      </c>
      <c r="B205" s="40" t="s">
        <v>199</v>
      </c>
      <c r="C205" s="189">
        <f t="shared" si="63"/>
        <v>0</v>
      </c>
      <c r="D205" s="263">
        <v>0</v>
      </c>
      <c r="E205" s="42"/>
      <c r="F205" s="699">
        <f t="shared" ref="F205:F214" si="76">D205+E205</f>
        <v>0</v>
      </c>
      <c r="G205" s="220"/>
      <c r="H205" s="42"/>
      <c r="I205" s="703">
        <f t="shared" ref="I205:I214" si="77">G205+H205</f>
        <v>0</v>
      </c>
      <c r="J205" s="263">
        <v>0</v>
      </c>
      <c r="K205" s="42"/>
      <c r="L205" s="699">
        <f t="shared" ref="L205:L214" si="78">J205+K205</f>
        <v>0</v>
      </c>
      <c r="M205" s="220"/>
      <c r="N205" s="42"/>
      <c r="O205" s="703">
        <f t="shared" ref="O205:O214" si="79">M205+N205</f>
        <v>0</v>
      </c>
      <c r="P205" s="290"/>
    </row>
    <row r="206" spans="1:16" hidden="1" x14ac:dyDescent="0.25">
      <c r="A206" s="30">
        <v>5212</v>
      </c>
      <c r="B206" s="43" t="s">
        <v>200</v>
      </c>
      <c r="C206" s="190">
        <f t="shared" si="63"/>
        <v>0</v>
      </c>
      <c r="D206" s="264">
        <v>0</v>
      </c>
      <c r="E206" s="45"/>
      <c r="F206" s="700">
        <f t="shared" si="76"/>
        <v>0</v>
      </c>
      <c r="G206" s="230"/>
      <c r="H206" s="45"/>
      <c r="I206" s="705">
        <f t="shared" si="77"/>
        <v>0</v>
      </c>
      <c r="J206" s="264">
        <v>0</v>
      </c>
      <c r="K206" s="45"/>
      <c r="L206" s="700">
        <f t="shared" si="78"/>
        <v>0</v>
      </c>
      <c r="M206" s="230"/>
      <c r="N206" s="45"/>
      <c r="O206" s="705">
        <f t="shared" si="79"/>
        <v>0</v>
      </c>
      <c r="P206" s="291"/>
    </row>
    <row r="207" spans="1:16" hidden="1" x14ac:dyDescent="0.25">
      <c r="A207" s="30">
        <v>5213</v>
      </c>
      <c r="B207" s="43" t="s">
        <v>201</v>
      </c>
      <c r="C207" s="190">
        <f t="shared" si="63"/>
        <v>0</v>
      </c>
      <c r="D207" s="264">
        <v>0</v>
      </c>
      <c r="E207" s="45"/>
      <c r="F207" s="700">
        <f t="shared" si="76"/>
        <v>0</v>
      </c>
      <c r="G207" s="230"/>
      <c r="H207" s="45"/>
      <c r="I207" s="705">
        <f t="shared" si="77"/>
        <v>0</v>
      </c>
      <c r="J207" s="264">
        <v>0</v>
      </c>
      <c r="K207" s="45"/>
      <c r="L207" s="700">
        <f t="shared" si="78"/>
        <v>0</v>
      </c>
      <c r="M207" s="230"/>
      <c r="N207" s="45"/>
      <c r="O207" s="705">
        <f t="shared" si="79"/>
        <v>0</v>
      </c>
      <c r="P207" s="291"/>
    </row>
    <row r="208" spans="1:16" hidden="1" x14ac:dyDescent="0.25">
      <c r="A208" s="30">
        <v>5214</v>
      </c>
      <c r="B208" s="43" t="s">
        <v>202</v>
      </c>
      <c r="C208" s="190">
        <f t="shared" si="63"/>
        <v>0</v>
      </c>
      <c r="D208" s="264">
        <v>0</v>
      </c>
      <c r="E208" s="45"/>
      <c r="F208" s="700">
        <f t="shared" si="76"/>
        <v>0</v>
      </c>
      <c r="G208" s="230"/>
      <c r="H208" s="45"/>
      <c r="I208" s="705">
        <f t="shared" si="77"/>
        <v>0</v>
      </c>
      <c r="J208" s="264">
        <v>0</v>
      </c>
      <c r="K208" s="45"/>
      <c r="L208" s="700">
        <f t="shared" si="78"/>
        <v>0</v>
      </c>
      <c r="M208" s="230"/>
      <c r="N208" s="45"/>
      <c r="O208" s="705">
        <f t="shared" si="79"/>
        <v>0</v>
      </c>
      <c r="P208" s="291"/>
    </row>
    <row r="209" spans="1:16" hidden="1" x14ac:dyDescent="0.25">
      <c r="A209" s="30">
        <v>5215</v>
      </c>
      <c r="B209" s="43" t="s">
        <v>203</v>
      </c>
      <c r="C209" s="190">
        <f t="shared" si="63"/>
        <v>0</v>
      </c>
      <c r="D209" s="264">
        <v>0</v>
      </c>
      <c r="E209" s="45"/>
      <c r="F209" s="700">
        <f t="shared" si="76"/>
        <v>0</v>
      </c>
      <c r="G209" s="230"/>
      <c r="H209" s="45"/>
      <c r="I209" s="705">
        <f t="shared" si="77"/>
        <v>0</v>
      </c>
      <c r="J209" s="264">
        <v>0</v>
      </c>
      <c r="K209" s="45"/>
      <c r="L209" s="700">
        <f t="shared" si="78"/>
        <v>0</v>
      </c>
      <c r="M209" s="230"/>
      <c r="N209" s="45"/>
      <c r="O209" s="705">
        <f t="shared" si="79"/>
        <v>0</v>
      </c>
      <c r="P209" s="291"/>
    </row>
    <row r="210" spans="1:16" ht="24" hidden="1" x14ac:dyDescent="0.25">
      <c r="A210" s="30">
        <v>5216</v>
      </c>
      <c r="B210" s="43" t="s">
        <v>204</v>
      </c>
      <c r="C210" s="190">
        <f t="shared" si="63"/>
        <v>0</v>
      </c>
      <c r="D210" s="264">
        <v>0</v>
      </c>
      <c r="E210" s="45"/>
      <c r="F210" s="700">
        <f t="shared" si="76"/>
        <v>0</v>
      </c>
      <c r="G210" s="230"/>
      <c r="H210" s="45"/>
      <c r="I210" s="705">
        <f t="shared" si="77"/>
        <v>0</v>
      </c>
      <c r="J210" s="264">
        <v>0</v>
      </c>
      <c r="K210" s="45"/>
      <c r="L210" s="700">
        <f t="shared" si="78"/>
        <v>0</v>
      </c>
      <c r="M210" s="230"/>
      <c r="N210" s="45"/>
      <c r="O210" s="705">
        <f t="shared" si="79"/>
        <v>0</v>
      </c>
      <c r="P210" s="291"/>
    </row>
    <row r="211" spans="1:16" hidden="1" x14ac:dyDescent="0.25">
      <c r="A211" s="30">
        <v>5217</v>
      </c>
      <c r="B211" s="43" t="s">
        <v>205</v>
      </c>
      <c r="C211" s="190">
        <f t="shared" si="63"/>
        <v>0</v>
      </c>
      <c r="D211" s="264">
        <v>0</v>
      </c>
      <c r="E211" s="45"/>
      <c r="F211" s="700">
        <f t="shared" si="76"/>
        <v>0</v>
      </c>
      <c r="G211" s="230"/>
      <c r="H211" s="45"/>
      <c r="I211" s="705">
        <f t="shared" si="77"/>
        <v>0</v>
      </c>
      <c r="J211" s="264">
        <v>0</v>
      </c>
      <c r="K211" s="45"/>
      <c r="L211" s="700">
        <f t="shared" si="78"/>
        <v>0</v>
      </c>
      <c r="M211" s="230"/>
      <c r="N211" s="45"/>
      <c r="O211" s="705">
        <f t="shared" si="79"/>
        <v>0</v>
      </c>
      <c r="P211" s="291"/>
    </row>
    <row r="212" spans="1:16" hidden="1" x14ac:dyDescent="0.25">
      <c r="A212" s="30">
        <v>5218</v>
      </c>
      <c r="B212" s="43" t="s">
        <v>206</v>
      </c>
      <c r="C212" s="190">
        <f t="shared" si="63"/>
        <v>0</v>
      </c>
      <c r="D212" s="264">
        <v>0</v>
      </c>
      <c r="E212" s="45"/>
      <c r="F212" s="700">
        <f t="shared" si="76"/>
        <v>0</v>
      </c>
      <c r="G212" s="230"/>
      <c r="H212" s="45"/>
      <c r="I212" s="705">
        <f t="shared" si="77"/>
        <v>0</v>
      </c>
      <c r="J212" s="264">
        <v>0</v>
      </c>
      <c r="K212" s="45"/>
      <c r="L212" s="700">
        <f t="shared" si="78"/>
        <v>0</v>
      </c>
      <c r="M212" s="230"/>
      <c r="N212" s="45"/>
      <c r="O212" s="705">
        <f t="shared" si="79"/>
        <v>0</v>
      </c>
      <c r="P212" s="291"/>
    </row>
    <row r="213" spans="1:16" hidden="1" x14ac:dyDescent="0.25">
      <c r="A213" s="30">
        <v>5219</v>
      </c>
      <c r="B213" s="43" t="s">
        <v>207</v>
      </c>
      <c r="C213" s="190">
        <f t="shared" si="63"/>
        <v>0</v>
      </c>
      <c r="D213" s="264">
        <v>0</v>
      </c>
      <c r="E213" s="45"/>
      <c r="F213" s="700">
        <f t="shared" si="76"/>
        <v>0</v>
      </c>
      <c r="G213" s="230"/>
      <c r="H213" s="45"/>
      <c r="I213" s="705">
        <f t="shared" si="77"/>
        <v>0</v>
      </c>
      <c r="J213" s="264">
        <v>0</v>
      </c>
      <c r="K213" s="45"/>
      <c r="L213" s="700">
        <f t="shared" si="78"/>
        <v>0</v>
      </c>
      <c r="M213" s="230"/>
      <c r="N213" s="45"/>
      <c r="O213" s="705">
        <f t="shared" si="79"/>
        <v>0</v>
      </c>
      <c r="P213" s="291"/>
    </row>
    <row r="214" spans="1:16" ht="13.5" hidden="1" customHeight="1" x14ac:dyDescent="0.25">
      <c r="A214" s="75">
        <v>5220</v>
      </c>
      <c r="B214" s="43" t="s">
        <v>208</v>
      </c>
      <c r="C214" s="190">
        <f t="shared" si="63"/>
        <v>0</v>
      </c>
      <c r="D214" s="264">
        <v>0</v>
      </c>
      <c r="E214" s="45"/>
      <c r="F214" s="700">
        <f t="shared" si="76"/>
        <v>0</v>
      </c>
      <c r="G214" s="230"/>
      <c r="H214" s="45"/>
      <c r="I214" s="705">
        <f t="shared" si="77"/>
        <v>0</v>
      </c>
      <c r="J214" s="264">
        <v>0</v>
      </c>
      <c r="K214" s="45"/>
      <c r="L214" s="700">
        <f t="shared" si="78"/>
        <v>0</v>
      </c>
      <c r="M214" s="230"/>
      <c r="N214" s="45"/>
      <c r="O214" s="705">
        <f t="shared" si="79"/>
        <v>0</v>
      </c>
      <c r="P214" s="291"/>
    </row>
    <row r="215" spans="1:16" hidden="1" x14ac:dyDescent="0.25">
      <c r="A215" s="75">
        <v>5230</v>
      </c>
      <c r="B215" s="43" t="s">
        <v>209</v>
      </c>
      <c r="C215" s="190">
        <f t="shared" si="63"/>
        <v>0</v>
      </c>
      <c r="D215" s="132">
        <f t="shared" ref="D215:O215" si="80">SUM(D216:D223)</f>
        <v>0</v>
      </c>
      <c r="E215" s="76">
        <f t="shared" si="80"/>
        <v>0</v>
      </c>
      <c r="F215" s="95">
        <f t="shared" si="80"/>
        <v>0</v>
      </c>
      <c r="G215" s="231">
        <f t="shared" si="80"/>
        <v>0</v>
      </c>
      <c r="H215" s="76">
        <f t="shared" si="80"/>
        <v>0</v>
      </c>
      <c r="I215" s="91">
        <f t="shared" si="80"/>
        <v>0</v>
      </c>
      <c r="J215" s="132">
        <f t="shared" si="80"/>
        <v>0</v>
      </c>
      <c r="K215" s="76">
        <f t="shared" si="80"/>
        <v>0</v>
      </c>
      <c r="L215" s="95">
        <f t="shared" si="80"/>
        <v>0</v>
      </c>
      <c r="M215" s="231">
        <f t="shared" si="80"/>
        <v>0</v>
      </c>
      <c r="N215" s="76">
        <f t="shared" si="80"/>
        <v>0</v>
      </c>
      <c r="O215" s="91">
        <f t="shared" si="80"/>
        <v>0</v>
      </c>
      <c r="P215" s="291"/>
    </row>
    <row r="216" spans="1:16" hidden="1" x14ac:dyDescent="0.25">
      <c r="A216" s="30">
        <v>5231</v>
      </c>
      <c r="B216" s="43" t="s">
        <v>210</v>
      </c>
      <c r="C216" s="190">
        <f t="shared" si="63"/>
        <v>0</v>
      </c>
      <c r="D216" s="264">
        <v>0</v>
      </c>
      <c r="E216" s="45"/>
      <c r="F216" s="700">
        <f t="shared" ref="F216:F225" si="81">D216+E216</f>
        <v>0</v>
      </c>
      <c r="G216" s="230"/>
      <c r="H216" s="45"/>
      <c r="I216" s="705">
        <f t="shared" ref="I216:I225" si="82">G216+H216</f>
        <v>0</v>
      </c>
      <c r="J216" s="264">
        <v>0</v>
      </c>
      <c r="K216" s="45"/>
      <c r="L216" s="700">
        <f t="shared" ref="L216:L225" si="83">J216+K216</f>
        <v>0</v>
      </c>
      <c r="M216" s="230"/>
      <c r="N216" s="45"/>
      <c r="O216" s="705">
        <f t="shared" ref="O216:O225" si="84">M216+N216</f>
        <v>0</v>
      </c>
      <c r="P216" s="291"/>
    </row>
    <row r="217" spans="1:16" hidden="1" x14ac:dyDescent="0.25">
      <c r="A217" s="30">
        <v>5232</v>
      </c>
      <c r="B217" s="43" t="s">
        <v>211</v>
      </c>
      <c r="C217" s="190">
        <f t="shared" si="63"/>
        <v>0</v>
      </c>
      <c r="D217" s="264">
        <v>0</v>
      </c>
      <c r="E217" s="45"/>
      <c r="F217" s="700">
        <f t="shared" si="81"/>
        <v>0</v>
      </c>
      <c r="G217" s="230"/>
      <c r="H217" s="45"/>
      <c r="I217" s="705">
        <f t="shared" si="82"/>
        <v>0</v>
      </c>
      <c r="J217" s="264">
        <v>0</v>
      </c>
      <c r="K217" s="45"/>
      <c r="L217" s="700">
        <f t="shared" si="83"/>
        <v>0</v>
      </c>
      <c r="M217" s="230"/>
      <c r="N217" s="45"/>
      <c r="O217" s="705">
        <f t="shared" si="84"/>
        <v>0</v>
      </c>
      <c r="P217" s="291"/>
    </row>
    <row r="218" spans="1:16" hidden="1" x14ac:dyDescent="0.25">
      <c r="A218" s="30">
        <v>5233</v>
      </c>
      <c r="B218" s="43" t="s">
        <v>212</v>
      </c>
      <c r="C218" s="190">
        <f t="shared" si="63"/>
        <v>0</v>
      </c>
      <c r="D218" s="264">
        <v>0</v>
      </c>
      <c r="E218" s="45"/>
      <c r="F218" s="700">
        <f t="shared" si="81"/>
        <v>0</v>
      </c>
      <c r="G218" s="230"/>
      <c r="H218" s="45"/>
      <c r="I218" s="705">
        <f t="shared" si="82"/>
        <v>0</v>
      </c>
      <c r="J218" s="264">
        <v>0</v>
      </c>
      <c r="K218" s="45"/>
      <c r="L218" s="700">
        <f t="shared" si="83"/>
        <v>0</v>
      </c>
      <c r="M218" s="230"/>
      <c r="N218" s="45"/>
      <c r="O218" s="705">
        <f t="shared" si="84"/>
        <v>0</v>
      </c>
      <c r="P218" s="291"/>
    </row>
    <row r="219" spans="1:16" ht="24" hidden="1" x14ac:dyDescent="0.25">
      <c r="A219" s="30">
        <v>5234</v>
      </c>
      <c r="B219" s="43" t="s">
        <v>213</v>
      </c>
      <c r="C219" s="190">
        <f t="shared" si="63"/>
        <v>0</v>
      </c>
      <c r="D219" s="264">
        <v>0</v>
      </c>
      <c r="E219" s="45"/>
      <c r="F219" s="700">
        <f t="shared" si="81"/>
        <v>0</v>
      </c>
      <c r="G219" s="230"/>
      <c r="H219" s="45"/>
      <c r="I219" s="705">
        <f t="shared" si="82"/>
        <v>0</v>
      </c>
      <c r="J219" s="264">
        <v>0</v>
      </c>
      <c r="K219" s="45"/>
      <c r="L219" s="700">
        <f t="shared" si="83"/>
        <v>0</v>
      </c>
      <c r="M219" s="230"/>
      <c r="N219" s="45"/>
      <c r="O219" s="705">
        <f t="shared" si="84"/>
        <v>0</v>
      </c>
      <c r="P219" s="291"/>
    </row>
    <row r="220" spans="1:16" ht="14.25" hidden="1" customHeight="1" x14ac:dyDescent="0.25">
      <c r="A220" s="30">
        <v>5236</v>
      </c>
      <c r="B220" s="43" t="s">
        <v>214</v>
      </c>
      <c r="C220" s="190">
        <f t="shared" si="63"/>
        <v>0</v>
      </c>
      <c r="D220" s="264">
        <v>0</v>
      </c>
      <c r="E220" s="45"/>
      <c r="F220" s="700">
        <f t="shared" si="81"/>
        <v>0</v>
      </c>
      <c r="G220" s="230"/>
      <c r="H220" s="45"/>
      <c r="I220" s="705">
        <f t="shared" si="82"/>
        <v>0</v>
      </c>
      <c r="J220" s="264">
        <v>0</v>
      </c>
      <c r="K220" s="45"/>
      <c r="L220" s="700">
        <f t="shared" si="83"/>
        <v>0</v>
      </c>
      <c r="M220" s="230"/>
      <c r="N220" s="45"/>
      <c r="O220" s="705">
        <f t="shared" si="84"/>
        <v>0</v>
      </c>
      <c r="P220" s="291"/>
    </row>
    <row r="221" spans="1:16" ht="14.25" hidden="1" customHeight="1" x14ac:dyDescent="0.25">
      <c r="A221" s="30">
        <v>5237</v>
      </c>
      <c r="B221" s="43" t="s">
        <v>215</v>
      </c>
      <c r="C221" s="190">
        <f t="shared" si="63"/>
        <v>0</v>
      </c>
      <c r="D221" s="264">
        <v>0</v>
      </c>
      <c r="E221" s="45"/>
      <c r="F221" s="700">
        <f t="shared" si="81"/>
        <v>0</v>
      </c>
      <c r="G221" s="230"/>
      <c r="H221" s="45"/>
      <c r="I221" s="705">
        <f t="shared" si="82"/>
        <v>0</v>
      </c>
      <c r="J221" s="264">
        <v>0</v>
      </c>
      <c r="K221" s="45"/>
      <c r="L221" s="700">
        <f t="shared" si="83"/>
        <v>0</v>
      </c>
      <c r="M221" s="230"/>
      <c r="N221" s="45"/>
      <c r="O221" s="705">
        <f t="shared" si="84"/>
        <v>0</v>
      </c>
      <c r="P221" s="291"/>
    </row>
    <row r="222" spans="1:16" ht="24" hidden="1" x14ac:dyDescent="0.25">
      <c r="A222" s="30">
        <v>5238</v>
      </c>
      <c r="B222" s="43" t="s">
        <v>216</v>
      </c>
      <c r="C222" s="190">
        <f t="shared" si="63"/>
        <v>0</v>
      </c>
      <c r="D222" s="264">
        <v>0</v>
      </c>
      <c r="E222" s="45"/>
      <c r="F222" s="700">
        <f t="shared" si="81"/>
        <v>0</v>
      </c>
      <c r="G222" s="230"/>
      <c r="H222" s="45"/>
      <c r="I222" s="705">
        <f t="shared" si="82"/>
        <v>0</v>
      </c>
      <c r="J222" s="264">
        <v>0</v>
      </c>
      <c r="K222" s="45"/>
      <c r="L222" s="700">
        <f t="shared" si="83"/>
        <v>0</v>
      </c>
      <c r="M222" s="230"/>
      <c r="N222" s="45"/>
      <c r="O222" s="705">
        <f t="shared" si="84"/>
        <v>0</v>
      </c>
      <c r="P222" s="291"/>
    </row>
    <row r="223" spans="1:16" ht="24" hidden="1" x14ac:dyDescent="0.25">
      <c r="A223" s="30">
        <v>5239</v>
      </c>
      <c r="B223" s="43" t="s">
        <v>217</v>
      </c>
      <c r="C223" s="190">
        <f t="shared" si="63"/>
        <v>0</v>
      </c>
      <c r="D223" s="264">
        <v>0</v>
      </c>
      <c r="E223" s="45"/>
      <c r="F223" s="700">
        <f t="shared" si="81"/>
        <v>0</v>
      </c>
      <c r="G223" s="230"/>
      <c r="H223" s="45"/>
      <c r="I223" s="705">
        <f t="shared" si="82"/>
        <v>0</v>
      </c>
      <c r="J223" s="264">
        <v>0</v>
      </c>
      <c r="K223" s="45"/>
      <c r="L223" s="700">
        <f t="shared" si="83"/>
        <v>0</v>
      </c>
      <c r="M223" s="230"/>
      <c r="N223" s="45"/>
      <c r="O223" s="705">
        <f t="shared" si="84"/>
        <v>0</v>
      </c>
      <c r="P223" s="291"/>
    </row>
    <row r="224" spans="1:16" ht="24" hidden="1" x14ac:dyDescent="0.25">
      <c r="A224" s="75">
        <v>5240</v>
      </c>
      <c r="B224" s="43" t="s">
        <v>218</v>
      </c>
      <c r="C224" s="190">
        <f t="shared" si="63"/>
        <v>0</v>
      </c>
      <c r="D224" s="264">
        <v>0</v>
      </c>
      <c r="E224" s="45"/>
      <c r="F224" s="700">
        <f t="shared" si="81"/>
        <v>0</v>
      </c>
      <c r="G224" s="230"/>
      <c r="H224" s="45"/>
      <c r="I224" s="705">
        <f t="shared" si="82"/>
        <v>0</v>
      </c>
      <c r="J224" s="264">
        <v>0</v>
      </c>
      <c r="K224" s="45"/>
      <c r="L224" s="700">
        <f t="shared" si="83"/>
        <v>0</v>
      </c>
      <c r="M224" s="230"/>
      <c r="N224" s="45"/>
      <c r="O224" s="705">
        <f t="shared" si="84"/>
        <v>0</v>
      </c>
      <c r="P224" s="291"/>
    </row>
    <row r="225" spans="1:16" hidden="1" x14ac:dyDescent="0.25">
      <c r="A225" s="75">
        <v>5250</v>
      </c>
      <c r="B225" s="43" t="s">
        <v>219</v>
      </c>
      <c r="C225" s="190">
        <f t="shared" si="63"/>
        <v>0</v>
      </c>
      <c r="D225" s="264">
        <v>0</v>
      </c>
      <c r="E225" s="45"/>
      <c r="F225" s="700">
        <f t="shared" si="81"/>
        <v>0</v>
      </c>
      <c r="G225" s="230"/>
      <c r="H225" s="45"/>
      <c r="I225" s="705">
        <f t="shared" si="82"/>
        <v>0</v>
      </c>
      <c r="J225" s="264">
        <v>0</v>
      </c>
      <c r="K225" s="45"/>
      <c r="L225" s="700">
        <f t="shared" si="83"/>
        <v>0</v>
      </c>
      <c r="M225" s="230"/>
      <c r="N225" s="45"/>
      <c r="O225" s="705">
        <f t="shared" si="84"/>
        <v>0</v>
      </c>
      <c r="P225" s="291"/>
    </row>
    <row r="226" spans="1:16"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row>
    <row r="227" spans="1:16" ht="24" hidden="1" x14ac:dyDescent="0.25">
      <c r="A227" s="30">
        <v>5269</v>
      </c>
      <c r="B227" s="43" t="s">
        <v>221</v>
      </c>
      <c r="C227" s="190">
        <f t="shared" si="63"/>
        <v>0</v>
      </c>
      <c r="D227" s="264">
        <v>0</v>
      </c>
      <c r="E227" s="45"/>
      <c r="F227" s="700">
        <f>D227+E227</f>
        <v>0</v>
      </c>
      <c r="G227" s="230"/>
      <c r="H227" s="45"/>
      <c r="I227" s="705">
        <f>G227+H227</f>
        <v>0</v>
      </c>
      <c r="J227" s="264">
        <v>0</v>
      </c>
      <c r="K227" s="45"/>
      <c r="L227" s="700">
        <f>J227+K227</f>
        <v>0</v>
      </c>
      <c r="M227" s="230"/>
      <c r="N227" s="45"/>
      <c r="O227" s="705">
        <f>M227+N227</f>
        <v>0</v>
      </c>
      <c r="P227" s="291"/>
    </row>
    <row r="228" spans="1:16" ht="24" hidden="1" x14ac:dyDescent="0.25">
      <c r="A228" s="73">
        <v>5270</v>
      </c>
      <c r="B228" s="58" t="s">
        <v>222</v>
      </c>
      <c r="C228" s="195">
        <f t="shared" si="63"/>
        <v>0</v>
      </c>
      <c r="D228" s="261">
        <v>0</v>
      </c>
      <c r="E228" s="77"/>
      <c r="F228" s="706">
        <f>D228+E228</f>
        <v>0</v>
      </c>
      <c r="G228" s="232"/>
      <c r="H228" s="77"/>
      <c r="I228" s="707">
        <f>G228+H228</f>
        <v>0</v>
      </c>
      <c r="J228" s="261">
        <v>0</v>
      </c>
      <c r="K228" s="77"/>
      <c r="L228" s="706">
        <f>J228+K228</f>
        <v>0</v>
      </c>
      <c r="M228" s="232"/>
      <c r="N228" s="77"/>
      <c r="O228" s="707">
        <f>M228+N228</f>
        <v>0</v>
      </c>
      <c r="P228" s="292"/>
    </row>
    <row r="229" spans="1:16" x14ac:dyDescent="0.25">
      <c r="A229" s="70">
        <v>6000</v>
      </c>
      <c r="B229" s="70" t="s">
        <v>223</v>
      </c>
      <c r="C229" s="897">
        <f t="shared" si="63"/>
        <v>37790</v>
      </c>
      <c r="D229" s="227">
        <f t="shared" ref="D229:O229" si="86">D230+D250+D258</f>
        <v>37790</v>
      </c>
      <c r="E229" s="125">
        <f t="shared" si="86"/>
        <v>0</v>
      </c>
      <c r="F229" s="897">
        <f t="shared" si="86"/>
        <v>37790</v>
      </c>
      <c r="G229" s="227">
        <f t="shared" si="86"/>
        <v>0</v>
      </c>
      <c r="H229" s="125">
        <f t="shared" si="86"/>
        <v>0</v>
      </c>
      <c r="I229" s="897">
        <f t="shared" si="86"/>
        <v>0</v>
      </c>
      <c r="J229" s="227">
        <f t="shared" si="86"/>
        <v>0</v>
      </c>
      <c r="K229" s="71">
        <f t="shared" si="86"/>
        <v>0</v>
      </c>
      <c r="L229" s="172">
        <f t="shared" si="86"/>
        <v>0</v>
      </c>
      <c r="M229" s="227">
        <f t="shared" si="86"/>
        <v>0</v>
      </c>
      <c r="N229" s="71">
        <f t="shared" si="86"/>
        <v>0</v>
      </c>
      <c r="O229" s="172">
        <f t="shared" si="86"/>
        <v>0</v>
      </c>
      <c r="P229" s="926"/>
    </row>
    <row r="230" spans="1:16"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row>
    <row r="231" spans="1:16" ht="24" hidden="1" x14ac:dyDescent="0.25">
      <c r="A231" s="650">
        <v>6220</v>
      </c>
      <c r="B231" s="40" t="s">
        <v>225</v>
      </c>
      <c r="C231" s="189">
        <f t="shared" si="63"/>
        <v>0</v>
      </c>
      <c r="D231" s="263">
        <v>0</v>
      </c>
      <c r="E231" s="42"/>
      <c r="F231" s="699">
        <f>D231+E231</f>
        <v>0</v>
      </c>
      <c r="G231" s="220"/>
      <c r="H231" s="42"/>
      <c r="I231" s="703">
        <f>G231+H231</f>
        <v>0</v>
      </c>
      <c r="J231" s="263">
        <v>0</v>
      </c>
      <c r="K231" s="42"/>
      <c r="L231" s="699">
        <f>J231+K231</f>
        <v>0</v>
      </c>
      <c r="M231" s="220"/>
      <c r="N231" s="42"/>
      <c r="O231" s="703">
        <f>M231+N231</f>
        <v>0</v>
      </c>
      <c r="P231" s="290"/>
    </row>
    <row r="232" spans="1:16"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row>
    <row r="233" spans="1:16" ht="24" hidden="1" x14ac:dyDescent="0.25">
      <c r="A233" s="30">
        <v>6239</v>
      </c>
      <c r="B233" s="40" t="s">
        <v>227</v>
      </c>
      <c r="C233" s="190">
        <f t="shared" si="63"/>
        <v>0</v>
      </c>
      <c r="D233" s="263">
        <v>0</v>
      </c>
      <c r="E233" s="42"/>
      <c r="F233" s="699">
        <f>D233+E233</f>
        <v>0</v>
      </c>
      <c r="G233" s="220"/>
      <c r="H233" s="42"/>
      <c r="I233" s="703">
        <f>G233+H233</f>
        <v>0</v>
      </c>
      <c r="J233" s="263">
        <v>0</v>
      </c>
      <c r="K233" s="42"/>
      <c r="L233" s="699">
        <f>J233+K233</f>
        <v>0</v>
      </c>
      <c r="M233" s="220"/>
      <c r="N233" s="42"/>
      <c r="O233" s="703">
        <f>M233+N233</f>
        <v>0</v>
      </c>
      <c r="P233" s="290"/>
    </row>
    <row r="234" spans="1:16"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row>
    <row r="235" spans="1:16" hidden="1" x14ac:dyDescent="0.25">
      <c r="A235" s="30">
        <v>6241</v>
      </c>
      <c r="B235" s="43" t="s">
        <v>229</v>
      </c>
      <c r="C235" s="190">
        <f t="shared" si="63"/>
        <v>0</v>
      </c>
      <c r="D235" s="264">
        <v>0</v>
      </c>
      <c r="E235" s="45"/>
      <c r="F235" s="700">
        <f>D235+E235</f>
        <v>0</v>
      </c>
      <c r="G235" s="230"/>
      <c r="H235" s="45"/>
      <c r="I235" s="705">
        <f>G235+H235</f>
        <v>0</v>
      </c>
      <c r="J235" s="264">
        <v>0</v>
      </c>
      <c r="K235" s="45"/>
      <c r="L235" s="700">
        <f>J235+K235</f>
        <v>0</v>
      </c>
      <c r="M235" s="230"/>
      <c r="N235" s="45"/>
      <c r="O235" s="705">
        <f>M235+N235</f>
        <v>0</v>
      </c>
      <c r="P235" s="291"/>
    </row>
    <row r="236" spans="1:16" hidden="1" x14ac:dyDescent="0.25">
      <c r="A236" s="30">
        <v>6242</v>
      </c>
      <c r="B236" s="43" t="s">
        <v>230</v>
      </c>
      <c r="C236" s="190">
        <f t="shared" si="63"/>
        <v>0</v>
      </c>
      <c r="D236" s="264">
        <v>0</v>
      </c>
      <c r="E236" s="45"/>
      <c r="F236" s="700">
        <f>D236+E236</f>
        <v>0</v>
      </c>
      <c r="G236" s="230"/>
      <c r="H236" s="45"/>
      <c r="I236" s="705">
        <f>G236+H236</f>
        <v>0</v>
      </c>
      <c r="J236" s="264">
        <v>0</v>
      </c>
      <c r="K236" s="45"/>
      <c r="L236" s="700">
        <f>J236+K236</f>
        <v>0</v>
      </c>
      <c r="M236" s="230"/>
      <c r="N236" s="45"/>
      <c r="O236" s="705">
        <f>M236+N236</f>
        <v>0</v>
      </c>
      <c r="P236" s="291"/>
    </row>
    <row r="237" spans="1:16"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row>
    <row r="238" spans="1:16" ht="14.25" hidden="1" customHeight="1" x14ac:dyDescent="0.25">
      <c r="A238" s="30">
        <v>6252</v>
      </c>
      <c r="B238" s="43" t="s">
        <v>232</v>
      </c>
      <c r="C238" s="190">
        <f t="shared" si="63"/>
        <v>0</v>
      </c>
      <c r="D238" s="264">
        <v>0</v>
      </c>
      <c r="E238" s="45"/>
      <c r="F238" s="700">
        <f t="shared" ref="F238:F244" si="91">D238+E238</f>
        <v>0</v>
      </c>
      <c r="G238" s="230"/>
      <c r="H238" s="45"/>
      <c r="I238" s="705">
        <f t="shared" ref="I238:I244" si="92">G238+H238</f>
        <v>0</v>
      </c>
      <c r="J238" s="264">
        <v>0</v>
      </c>
      <c r="K238" s="45"/>
      <c r="L238" s="700">
        <f t="shared" ref="L238:L244" si="93">J238+K238</f>
        <v>0</v>
      </c>
      <c r="M238" s="230"/>
      <c r="N238" s="45"/>
      <c r="O238" s="705">
        <f t="shared" ref="O238:O244" si="94">M238+N238</f>
        <v>0</v>
      </c>
      <c r="P238" s="291"/>
    </row>
    <row r="239" spans="1:16" ht="14.25" hidden="1" customHeight="1" x14ac:dyDescent="0.25">
      <c r="A239" s="30">
        <v>6253</v>
      </c>
      <c r="B239" s="43" t="s">
        <v>233</v>
      </c>
      <c r="C239" s="190">
        <f t="shared" si="63"/>
        <v>0</v>
      </c>
      <c r="D239" s="264">
        <v>0</v>
      </c>
      <c r="E239" s="45"/>
      <c r="F239" s="700">
        <f t="shared" si="91"/>
        <v>0</v>
      </c>
      <c r="G239" s="230"/>
      <c r="H239" s="45"/>
      <c r="I239" s="705">
        <f t="shared" si="92"/>
        <v>0</v>
      </c>
      <c r="J239" s="264">
        <v>0</v>
      </c>
      <c r="K239" s="45"/>
      <c r="L239" s="700">
        <f t="shared" si="93"/>
        <v>0</v>
      </c>
      <c r="M239" s="230"/>
      <c r="N239" s="45"/>
      <c r="O239" s="705">
        <f t="shared" si="94"/>
        <v>0</v>
      </c>
      <c r="P239" s="291"/>
    </row>
    <row r="240" spans="1:16" ht="24" hidden="1" x14ac:dyDescent="0.25">
      <c r="A240" s="30">
        <v>6254</v>
      </c>
      <c r="B240" s="43" t="s">
        <v>234</v>
      </c>
      <c r="C240" s="190">
        <f t="shared" si="63"/>
        <v>0</v>
      </c>
      <c r="D240" s="264">
        <v>0</v>
      </c>
      <c r="E240" s="45"/>
      <c r="F240" s="700">
        <f t="shared" si="91"/>
        <v>0</v>
      </c>
      <c r="G240" s="230"/>
      <c r="H240" s="45"/>
      <c r="I240" s="705">
        <f t="shared" si="92"/>
        <v>0</v>
      </c>
      <c r="J240" s="264">
        <v>0</v>
      </c>
      <c r="K240" s="45"/>
      <c r="L240" s="700">
        <f t="shared" si="93"/>
        <v>0</v>
      </c>
      <c r="M240" s="230"/>
      <c r="N240" s="45"/>
      <c r="O240" s="705">
        <f t="shared" si="94"/>
        <v>0</v>
      </c>
      <c r="P240" s="291"/>
    </row>
    <row r="241" spans="1:16" ht="24" hidden="1" x14ac:dyDescent="0.25">
      <c r="A241" s="30">
        <v>6255</v>
      </c>
      <c r="B241" s="43" t="s">
        <v>235</v>
      </c>
      <c r="C241" s="190">
        <f t="shared" ref="C241:C296" si="95">SUM(F241,I241,L241,O241)</f>
        <v>0</v>
      </c>
      <c r="D241" s="264">
        <v>0</v>
      </c>
      <c r="E241" s="45"/>
      <c r="F241" s="700">
        <f t="shared" si="91"/>
        <v>0</v>
      </c>
      <c r="G241" s="230"/>
      <c r="H241" s="45"/>
      <c r="I241" s="705">
        <f t="shared" si="92"/>
        <v>0</v>
      </c>
      <c r="J241" s="264">
        <v>0</v>
      </c>
      <c r="K241" s="45"/>
      <c r="L241" s="700">
        <f t="shared" si="93"/>
        <v>0</v>
      </c>
      <c r="M241" s="230"/>
      <c r="N241" s="45"/>
      <c r="O241" s="705">
        <f t="shared" si="94"/>
        <v>0</v>
      </c>
      <c r="P241" s="291"/>
    </row>
    <row r="242" spans="1:16" hidden="1" x14ac:dyDescent="0.25">
      <c r="A242" s="30">
        <v>6259</v>
      </c>
      <c r="B242" s="43" t="s">
        <v>236</v>
      </c>
      <c r="C242" s="190">
        <f t="shared" si="95"/>
        <v>0</v>
      </c>
      <c r="D242" s="264">
        <v>0</v>
      </c>
      <c r="E242" s="45"/>
      <c r="F242" s="700">
        <f t="shared" si="91"/>
        <v>0</v>
      </c>
      <c r="G242" s="230"/>
      <c r="H242" s="45"/>
      <c r="I242" s="705">
        <f t="shared" si="92"/>
        <v>0</v>
      </c>
      <c r="J242" s="264">
        <v>0</v>
      </c>
      <c r="K242" s="45"/>
      <c r="L242" s="700">
        <f t="shared" si="93"/>
        <v>0</v>
      </c>
      <c r="M242" s="230"/>
      <c r="N242" s="45"/>
      <c r="O242" s="705">
        <f t="shared" si="94"/>
        <v>0</v>
      </c>
      <c r="P242" s="291"/>
    </row>
    <row r="243" spans="1:16" ht="24" hidden="1" x14ac:dyDescent="0.25">
      <c r="A243" s="75">
        <v>6260</v>
      </c>
      <c r="B243" s="43" t="s">
        <v>237</v>
      </c>
      <c r="C243" s="190">
        <f t="shared" si="95"/>
        <v>0</v>
      </c>
      <c r="D243" s="264">
        <v>0</v>
      </c>
      <c r="E243" s="45"/>
      <c r="F243" s="700">
        <f t="shared" si="91"/>
        <v>0</v>
      </c>
      <c r="G243" s="230"/>
      <c r="H243" s="45"/>
      <c r="I243" s="705">
        <f t="shared" si="92"/>
        <v>0</v>
      </c>
      <c r="J243" s="264">
        <v>0</v>
      </c>
      <c r="K243" s="45"/>
      <c r="L243" s="700">
        <f t="shared" si="93"/>
        <v>0</v>
      </c>
      <c r="M243" s="230"/>
      <c r="N243" s="45"/>
      <c r="O243" s="705">
        <f t="shared" si="94"/>
        <v>0</v>
      </c>
      <c r="P243" s="291"/>
    </row>
    <row r="244" spans="1:16" hidden="1" x14ac:dyDescent="0.25">
      <c r="A244" s="75">
        <v>6270</v>
      </c>
      <c r="B244" s="43" t="s">
        <v>238</v>
      </c>
      <c r="C244" s="190">
        <f t="shared" si="95"/>
        <v>0</v>
      </c>
      <c r="D244" s="264">
        <v>0</v>
      </c>
      <c r="E244" s="45"/>
      <c r="F244" s="700">
        <f t="shared" si="91"/>
        <v>0</v>
      </c>
      <c r="G244" s="230"/>
      <c r="H244" s="45"/>
      <c r="I244" s="705">
        <f t="shared" si="92"/>
        <v>0</v>
      </c>
      <c r="J244" s="264">
        <v>0</v>
      </c>
      <c r="K244" s="45"/>
      <c r="L244" s="700">
        <f t="shared" si="93"/>
        <v>0</v>
      </c>
      <c r="M244" s="230"/>
      <c r="N244" s="45"/>
      <c r="O244" s="705">
        <f t="shared" si="94"/>
        <v>0</v>
      </c>
      <c r="P244" s="291"/>
    </row>
    <row r="245" spans="1:16" ht="24" hidden="1" x14ac:dyDescent="0.25">
      <c r="A245" s="650">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row>
    <row r="246" spans="1:16" hidden="1" x14ac:dyDescent="0.25">
      <c r="A246" s="30">
        <v>6291</v>
      </c>
      <c r="B246" s="43" t="s">
        <v>240</v>
      </c>
      <c r="C246" s="190">
        <f t="shared" si="95"/>
        <v>0</v>
      </c>
      <c r="D246" s="264">
        <v>0</v>
      </c>
      <c r="E246" s="45"/>
      <c r="F246" s="700">
        <f>D246+E246</f>
        <v>0</v>
      </c>
      <c r="G246" s="230"/>
      <c r="H246" s="45"/>
      <c r="I246" s="705">
        <f>G246+H246</f>
        <v>0</v>
      </c>
      <c r="J246" s="264">
        <v>0</v>
      </c>
      <c r="K246" s="45"/>
      <c r="L246" s="700">
        <f>J246+K246</f>
        <v>0</v>
      </c>
      <c r="M246" s="230"/>
      <c r="N246" s="45"/>
      <c r="O246" s="705">
        <f>M246+N246</f>
        <v>0</v>
      </c>
      <c r="P246" s="291"/>
    </row>
    <row r="247" spans="1:16" hidden="1" x14ac:dyDescent="0.25">
      <c r="A247" s="30">
        <v>6292</v>
      </c>
      <c r="B247" s="43" t="s">
        <v>241</v>
      </c>
      <c r="C247" s="190">
        <f t="shared" si="95"/>
        <v>0</v>
      </c>
      <c r="D247" s="264">
        <v>0</v>
      </c>
      <c r="E247" s="45"/>
      <c r="F247" s="700">
        <f>D247+E247</f>
        <v>0</v>
      </c>
      <c r="G247" s="230"/>
      <c r="H247" s="45"/>
      <c r="I247" s="705">
        <f>G247+H247</f>
        <v>0</v>
      </c>
      <c r="J247" s="264">
        <v>0</v>
      </c>
      <c r="K247" s="45"/>
      <c r="L247" s="700">
        <f>J247+K247</f>
        <v>0</v>
      </c>
      <c r="M247" s="230"/>
      <c r="N247" s="45"/>
      <c r="O247" s="705">
        <f>M247+N247</f>
        <v>0</v>
      </c>
      <c r="P247" s="291"/>
    </row>
    <row r="248" spans="1:16" ht="72" hidden="1" x14ac:dyDescent="0.25">
      <c r="A248" s="30">
        <v>6296</v>
      </c>
      <c r="B248" s="43" t="s">
        <v>242</v>
      </c>
      <c r="C248" s="190">
        <f t="shared" si="95"/>
        <v>0</v>
      </c>
      <c r="D248" s="264">
        <v>0</v>
      </c>
      <c r="E248" s="45"/>
      <c r="F248" s="700">
        <f>D248+E248</f>
        <v>0</v>
      </c>
      <c r="G248" s="230"/>
      <c r="H248" s="45"/>
      <c r="I248" s="705">
        <f>G248+H248</f>
        <v>0</v>
      </c>
      <c r="J248" s="264">
        <v>0</v>
      </c>
      <c r="K248" s="45"/>
      <c r="L248" s="700">
        <f>J248+K248</f>
        <v>0</v>
      </c>
      <c r="M248" s="230"/>
      <c r="N248" s="45"/>
      <c r="O248" s="705">
        <f>M248+N248</f>
        <v>0</v>
      </c>
      <c r="P248" s="291"/>
    </row>
    <row r="249" spans="1:16" ht="39.75" hidden="1" customHeight="1" x14ac:dyDescent="0.25">
      <c r="A249" s="30">
        <v>6299</v>
      </c>
      <c r="B249" s="43" t="s">
        <v>243</v>
      </c>
      <c r="C249" s="190">
        <f t="shared" si="95"/>
        <v>0</v>
      </c>
      <c r="D249" s="264">
        <v>0</v>
      </c>
      <c r="E249" s="45"/>
      <c r="F249" s="700">
        <f>D249+E249</f>
        <v>0</v>
      </c>
      <c r="G249" s="230"/>
      <c r="H249" s="45"/>
      <c r="I249" s="705">
        <f>G249+H249</f>
        <v>0</v>
      </c>
      <c r="J249" s="264">
        <v>0</v>
      </c>
      <c r="K249" s="45"/>
      <c r="L249" s="700">
        <f>J249+K249</f>
        <v>0</v>
      </c>
      <c r="M249" s="230"/>
      <c r="N249" s="45"/>
      <c r="O249" s="705">
        <f>M249+N249</f>
        <v>0</v>
      </c>
      <c r="P249" s="291"/>
    </row>
    <row r="250" spans="1:16"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row>
    <row r="251" spans="1:16" ht="24" hidden="1" x14ac:dyDescent="0.25">
      <c r="A251" s="650">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row>
    <row r="252" spans="1:16" hidden="1" x14ac:dyDescent="0.25">
      <c r="A252" s="30">
        <v>6322</v>
      </c>
      <c r="B252" s="43" t="s">
        <v>246</v>
      </c>
      <c r="C252" s="190">
        <f t="shared" si="95"/>
        <v>0</v>
      </c>
      <c r="D252" s="264">
        <v>0</v>
      </c>
      <c r="E252" s="45"/>
      <c r="F252" s="700">
        <f t="shared" ref="F252:F257" si="99">D252+E252</f>
        <v>0</v>
      </c>
      <c r="G252" s="230"/>
      <c r="H252" s="45"/>
      <c r="I252" s="705">
        <f t="shared" ref="I252:I257" si="100">G252+H252</f>
        <v>0</v>
      </c>
      <c r="J252" s="264">
        <v>0</v>
      </c>
      <c r="K252" s="45"/>
      <c r="L252" s="700">
        <f t="shared" ref="L252:L257" si="101">J252+K252</f>
        <v>0</v>
      </c>
      <c r="M252" s="230"/>
      <c r="N252" s="45"/>
      <c r="O252" s="705">
        <f t="shared" ref="O252:O257" si="102">M252+N252</f>
        <v>0</v>
      </c>
      <c r="P252" s="291"/>
    </row>
    <row r="253" spans="1:16" ht="24" hidden="1" x14ac:dyDescent="0.25">
      <c r="A253" s="30">
        <v>6323</v>
      </c>
      <c r="B253" s="43" t="s">
        <v>247</v>
      </c>
      <c r="C253" s="190">
        <f t="shared" si="95"/>
        <v>0</v>
      </c>
      <c r="D253" s="264">
        <v>0</v>
      </c>
      <c r="E253" s="45"/>
      <c r="F253" s="700">
        <f t="shared" si="99"/>
        <v>0</v>
      </c>
      <c r="G253" s="230"/>
      <c r="H253" s="45"/>
      <c r="I253" s="705">
        <f t="shared" si="100"/>
        <v>0</v>
      </c>
      <c r="J253" s="264">
        <v>0</v>
      </c>
      <c r="K253" s="45"/>
      <c r="L253" s="700">
        <f t="shared" si="101"/>
        <v>0</v>
      </c>
      <c r="M253" s="230"/>
      <c r="N253" s="45"/>
      <c r="O253" s="705">
        <f t="shared" si="102"/>
        <v>0</v>
      </c>
      <c r="P253" s="291"/>
    </row>
    <row r="254" spans="1:16" ht="24" hidden="1" x14ac:dyDescent="0.25">
      <c r="A254" s="30">
        <v>6324</v>
      </c>
      <c r="B254" s="43" t="s">
        <v>301</v>
      </c>
      <c r="C254" s="190">
        <f t="shared" si="95"/>
        <v>0</v>
      </c>
      <c r="D254" s="264">
        <v>0</v>
      </c>
      <c r="E254" s="45"/>
      <c r="F254" s="700">
        <f t="shared" si="99"/>
        <v>0</v>
      </c>
      <c r="G254" s="230"/>
      <c r="H254" s="45"/>
      <c r="I254" s="705">
        <f t="shared" si="100"/>
        <v>0</v>
      </c>
      <c r="J254" s="264">
        <v>0</v>
      </c>
      <c r="K254" s="45"/>
      <c r="L254" s="700">
        <f t="shared" si="101"/>
        <v>0</v>
      </c>
      <c r="M254" s="230"/>
      <c r="N254" s="45"/>
      <c r="O254" s="705">
        <f t="shared" si="102"/>
        <v>0</v>
      </c>
      <c r="P254" s="291"/>
    </row>
    <row r="255" spans="1:16" hidden="1" x14ac:dyDescent="0.25">
      <c r="A255" s="27">
        <v>6329</v>
      </c>
      <c r="B255" s="40" t="s">
        <v>302</v>
      </c>
      <c r="C255" s="189">
        <f t="shared" si="95"/>
        <v>0</v>
      </c>
      <c r="D255" s="263">
        <v>0</v>
      </c>
      <c r="E255" s="42"/>
      <c r="F255" s="699">
        <f t="shared" si="99"/>
        <v>0</v>
      </c>
      <c r="G255" s="220"/>
      <c r="H255" s="42"/>
      <c r="I255" s="703">
        <f t="shared" si="100"/>
        <v>0</v>
      </c>
      <c r="J255" s="263">
        <v>0</v>
      </c>
      <c r="K255" s="42"/>
      <c r="L255" s="699">
        <f t="shared" si="101"/>
        <v>0</v>
      </c>
      <c r="M255" s="220"/>
      <c r="N255" s="42"/>
      <c r="O255" s="703">
        <f t="shared" si="102"/>
        <v>0</v>
      </c>
      <c r="P255" s="290"/>
    </row>
    <row r="256" spans="1:16" ht="24" hidden="1" x14ac:dyDescent="0.25">
      <c r="A256" s="92">
        <v>6330</v>
      </c>
      <c r="B256" s="93" t="s">
        <v>248</v>
      </c>
      <c r="C256" s="201">
        <f t="shared" si="95"/>
        <v>0</v>
      </c>
      <c r="D256" s="265">
        <v>0</v>
      </c>
      <c r="E256" s="84"/>
      <c r="F256" s="710">
        <f t="shared" si="99"/>
        <v>0</v>
      </c>
      <c r="G256" s="235"/>
      <c r="H256" s="84"/>
      <c r="I256" s="711">
        <f t="shared" si="100"/>
        <v>0</v>
      </c>
      <c r="J256" s="265">
        <v>0</v>
      </c>
      <c r="K256" s="84"/>
      <c r="L256" s="710">
        <f t="shared" si="101"/>
        <v>0</v>
      </c>
      <c r="M256" s="235"/>
      <c r="N256" s="84"/>
      <c r="O256" s="711">
        <f t="shared" si="102"/>
        <v>0</v>
      </c>
      <c r="P256" s="294"/>
    </row>
    <row r="257" spans="1:16" hidden="1" x14ac:dyDescent="0.25">
      <c r="A257" s="75">
        <v>6360</v>
      </c>
      <c r="B257" s="43" t="s">
        <v>249</v>
      </c>
      <c r="C257" s="190">
        <f t="shared" si="95"/>
        <v>0</v>
      </c>
      <c r="D257" s="264">
        <v>0</v>
      </c>
      <c r="E257" s="45"/>
      <c r="F257" s="700">
        <f t="shared" si="99"/>
        <v>0</v>
      </c>
      <c r="G257" s="230"/>
      <c r="H257" s="45"/>
      <c r="I257" s="705">
        <f t="shared" si="100"/>
        <v>0</v>
      </c>
      <c r="J257" s="264">
        <v>0</v>
      </c>
      <c r="K257" s="45"/>
      <c r="L257" s="700">
        <f t="shared" si="101"/>
        <v>0</v>
      </c>
      <c r="M257" s="230"/>
      <c r="N257" s="45"/>
      <c r="O257" s="705">
        <f t="shared" si="102"/>
        <v>0</v>
      </c>
      <c r="P257" s="291"/>
    </row>
    <row r="258" spans="1:16" ht="36" x14ac:dyDescent="0.25">
      <c r="A258" s="35">
        <v>6400</v>
      </c>
      <c r="B258" s="72" t="s">
        <v>250</v>
      </c>
      <c r="C258" s="898">
        <f t="shared" si="95"/>
        <v>37790</v>
      </c>
      <c r="D258" s="228">
        <f t="shared" ref="D258:O258" si="103">SUM(D259,D263)</f>
        <v>37790</v>
      </c>
      <c r="E258" s="123">
        <f t="shared" si="103"/>
        <v>0</v>
      </c>
      <c r="F258" s="898">
        <f t="shared" si="103"/>
        <v>37790</v>
      </c>
      <c r="G258" s="228">
        <f t="shared" si="103"/>
        <v>0</v>
      </c>
      <c r="H258" s="123">
        <f t="shared" si="103"/>
        <v>0</v>
      </c>
      <c r="I258" s="898">
        <f t="shared" si="103"/>
        <v>0</v>
      </c>
      <c r="J258" s="228">
        <f t="shared" si="103"/>
        <v>0</v>
      </c>
      <c r="K258" s="38">
        <f t="shared" si="103"/>
        <v>0</v>
      </c>
      <c r="L258" s="175">
        <f t="shared" si="103"/>
        <v>0</v>
      </c>
      <c r="M258" s="228">
        <f t="shared" si="103"/>
        <v>0</v>
      </c>
      <c r="N258" s="38">
        <f t="shared" si="103"/>
        <v>0</v>
      </c>
      <c r="O258" s="175">
        <f t="shared" si="103"/>
        <v>0</v>
      </c>
      <c r="P258" s="927"/>
    </row>
    <row r="259" spans="1:16" ht="24" hidden="1" x14ac:dyDescent="0.25">
      <c r="A259" s="650">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row>
    <row r="260" spans="1:16" hidden="1" x14ac:dyDescent="0.25">
      <c r="A260" s="30">
        <v>6411</v>
      </c>
      <c r="B260" s="94" t="s">
        <v>252</v>
      </c>
      <c r="C260" s="190">
        <f t="shared" si="95"/>
        <v>0</v>
      </c>
      <c r="D260" s="264">
        <v>0</v>
      </c>
      <c r="E260" s="45"/>
      <c r="F260" s="700">
        <f>D260+E260</f>
        <v>0</v>
      </c>
      <c r="G260" s="230"/>
      <c r="H260" s="45"/>
      <c r="I260" s="705">
        <f>G260+H260</f>
        <v>0</v>
      </c>
      <c r="J260" s="264">
        <v>0</v>
      </c>
      <c r="K260" s="45"/>
      <c r="L260" s="700">
        <f>J260+K260</f>
        <v>0</v>
      </c>
      <c r="M260" s="230"/>
      <c r="N260" s="45"/>
      <c r="O260" s="705">
        <f>M260+N260</f>
        <v>0</v>
      </c>
      <c r="P260" s="291"/>
    </row>
    <row r="261" spans="1:16" ht="36" hidden="1" x14ac:dyDescent="0.25">
      <c r="A261" s="30">
        <v>6412</v>
      </c>
      <c r="B261" s="43" t="s">
        <v>253</v>
      </c>
      <c r="C261" s="190">
        <f t="shared" si="95"/>
        <v>0</v>
      </c>
      <c r="D261" s="264">
        <v>0</v>
      </c>
      <c r="E261" s="45"/>
      <c r="F261" s="700">
        <f>D261+E261</f>
        <v>0</v>
      </c>
      <c r="G261" s="230"/>
      <c r="H261" s="45"/>
      <c r="I261" s="705">
        <f>G261+H261</f>
        <v>0</v>
      </c>
      <c r="J261" s="264">
        <v>0</v>
      </c>
      <c r="K261" s="45"/>
      <c r="L261" s="700">
        <f>J261+K261</f>
        <v>0</v>
      </c>
      <c r="M261" s="230"/>
      <c r="N261" s="45"/>
      <c r="O261" s="705">
        <f>M261+N261</f>
        <v>0</v>
      </c>
      <c r="P261" s="291"/>
    </row>
    <row r="262" spans="1:16" ht="36" hidden="1" x14ac:dyDescent="0.25">
      <c r="A262" s="30">
        <v>6419</v>
      </c>
      <c r="B262" s="43" t="s">
        <v>254</v>
      </c>
      <c r="C262" s="190">
        <f t="shared" si="95"/>
        <v>0</v>
      </c>
      <c r="D262" s="264">
        <v>0</v>
      </c>
      <c r="E262" s="45"/>
      <c r="F262" s="700">
        <f>D262+E262</f>
        <v>0</v>
      </c>
      <c r="G262" s="230"/>
      <c r="H262" s="45"/>
      <c r="I262" s="705">
        <f>G262+H262</f>
        <v>0</v>
      </c>
      <c r="J262" s="264">
        <v>0</v>
      </c>
      <c r="K262" s="45"/>
      <c r="L262" s="700">
        <f>J262+K262</f>
        <v>0</v>
      </c>
      <c r="M262" s="230"/>
      <c r="N262" s="45"/>
      <c r="O262" s="705">
        <f>M262+N262</f>
        <v>0</v>
      </c>
      <c r="P262" s="291"/>
    </row>
    <row r="263" spans="1:16" ht="36" x14ac:dyDescent="0.25">
      <c r="A263" s="75">
        <v>6420</v>
      </c>
      <c r="B263" s="43" t="s">
        <v>255</v>
      </c>
      <c r="C263" s="899">
        <f t="shared" si="95"/>
        <v>37790</v>
      </c>
      <c r="D263" s="231">
        <f t="shared" ref="D263:O263" si="105">SUM(D264:D267)</f>
        <v>37790</v>
      </c>
      <c r="E263" s="91">
        <f t="shared" si="105"/>
        <v>0</v>
      </c>
      <c r="F263" s="899">
        <f t="shared" si="105"/>
        <v>37790</v>
      </c>
      <c r="G263" s="231">
        <f t="shared" si="105"/>
        <v>0</v>
      </c>
      <c r="H263" s="91">
        <f t="shared" si="105"/>
        <v>0</v>
      </c>
      <c r="I263" s="899">
        <f t="shared" si="105"/>
        <v>0</v>
      </c>
      <c r="J263" s="231">
        <f t="shared" si="105"/>
        <v>0</v>
      </c>
      <c r="K263" s="76">
        <f t="shared" si="105"/>
        <v>0</v>
      </c>
      <c r="L263" s="95">
        <f t="shared" si="105"/>
        <v>0</v>
      </c>
      <c r="M263" s="231">
        <f t="shared" si="105"/>
        <v>0</v>
      </c>
      <c r="N263" s="76">
        <f t="shared" si="105"/>
        <v>0</v>
      </c>
      <c r="O263" s="95">
        <f t="shared" si="105"/>
        <v>0</v>
      </c>
      <c r="P263" s="928"/>
    </row>
    <row r="264" spans="1:16" hidden="1" x14ac:dyDescent="0.25">
      <c r="A264" s="30">
        <v>6421</v>
      </c>
      <c r="B264" s="43" t="s">
        <v>256</v>
      </c>
      <c r="C264" s="190">
        <f t="shared" si="95"/>
        <v>0</v>
      </c>
      <c r="D264" s="264">
        <v>0</v>
      </c>
      <c r="E264" s="45"/>
      <c r="F264" s="700">
        <f>D264+E264</f>
        <v>0</v>
      </c>
      <c r="G264" s="230"/>
      <c r="H264" s="45"/>
      <c r="I264" s="705">
        <f>G264+H264</f>
        <v>0</v>
      </c>
      <c r="J264" s="264">
        <v>0</v>
      </c>
      <c r="K264" s="45"/>
      <c r="L264" s="700">
        <f>J264+K264</f>
        <v>0</v>
      </c>
      <c r="M264" s="230"/>
      <c r="N264" s="45"/>
      <c r="O264" s="705">
        <f>M264+N264</f>
        <v>0</v>
      </c>
      <c r="P264" s="291"/>
    </row>
    <row r="265" spans="1:16" x14ac:dyDescent="0.25">
      <c r="A265" s="30">
        <v>6422</v>
      </c>
      <c r="B265" s="43" t="s">
        <v>257</v>
      </c>
      <c r="C265" s="899">
        <f t="shared" si="95"/>
        <v>37790</v>
      </c>
      <c r="D265" s="230">
        <v>37790</v>
      </c>
      <c r="E265" s="705"/>
      <c r="F265" s="291">
        <f>D265+E265</f>
        <v>37790</v>
      </c>
      <c r="G265" s="230"/>
      <c r="H265" s="705"/>
      <c r="I265" s="291">
        <f>G265+H265</f>
        <v>0</v>
      </c>
      <c r="J265" s="230">
        <v>0</v>
      </c>
      <c r="K265" s="45"/>
      <c r="L265" s="700">
        <f>J265+K265</f>
        <v>0</v>
      </c>
      <c r="M265" s="230"/>
      <c r="N265" s="45"/>
      <c r="O265" s="700">
        <f>M265+N265</f>
        <v>0</v>
      </c>
      <c r="P265" s="928"/>
    </row>
    <row r="266" spans="1:16" ht="24" hidden="1" x14ac:dyDescent="0.25">
      <c r="A266" s="30">
        <v>6423</v>
      </c>
      <c r="B266" s="43" t="s">
        <v>258</v>
      </c>
      <c r="C266" s="190">
        <f t="shared" si="95"/>
        <v>0</v>
      </c>
      <c r="D266" s="264">
        <v>0</v>
      </c>
      <c r="E266" s="45"/>
      <c r="F266" s="700">
        <f>D266+E266</f>
        <v>0</v>
      </c>
      <c r="G266" s="230"/>
      <c r="H266" s="45"/>
      <c r="I266" s="705">
        <f>G266+H266</f>
        <v>0</v>
      </c>
      <c r="J266" s="264">
        <v>0</v>
      </c>
      <c r="K266" s="45"/>
      <c r="L266" s="700">
        <f>J266+K266</f>
        <v>0</v>
      </c>
      <c r="M266" s="230"/>
      <c r="N266" s="45"/>
      <c r="O266" s="705">
        <f>M266+N266</f>
        <v>0</v>
      </c>
      <c r="P266" s="291"/>
    </row>
    <row r="267" spans="1:16" ht="36" hidden="1" x14ac:dyDescent="0.25">
      <c r="A267" s="30">
        <v>6424</v>
      </c>
      <c r="B267" s="43" t="s">
        <v>259</v>
      </c>
      <c r="C267" s="190">
        <f t="shared" si="95"/>
        <v>0</v>
      </c>
      <c r="D267" s="264">
        <v>0</v>
      </c>
      <c r="E267" s="45"/>
      <c r="F267" s="700">
        <f>D267+E267</f>
        <v>0</v>
      </c>
      <c r="G267" s="230"/>
      <c r="H267" s="45"/>
      <c r="I267" s="705">
        <f>G267+H267</f>
        <v>0</v>
      </c>
      <c r="J267" s="264">
        <v>0</v>
      </c>
      <c r="K267" s="45"/>
      <c r="L267" s="700">
        <f>J267+K267</f>
        <v>0</v>
      </c>
      <c r="M267" s="230"/>
      <c r="N267" s="45"/>
      <c r="O267" s="705">
        <f>M267+N267</f>
        <v>0</v>
      </c>
      <c r="P267" s="291"/>
    </row>
    <row r="268" spans="1:16" ht="36"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row>
    <row r="269" spans="1:16" ht="24" hidden="1" x14ac:dyDescent="0.25">
      <c r="A269" s="35">
        <v>7200</v>
      </c>
      <c r="B269" s="72" t="s">
        <v>261</v>
      </c>
      <c r="C269" s="188">
        <f t="shared" si="95"/>
        <v>0</v>
      </c>
      <c r="D269" s="130">
        <f>SUM(D270,D271,D274,D275,D278)</f>
        <v>0</v>
      </c>
      <c r="E269" s="38">
        <f>SUM(E270,E271,E274,E275,E278)</f>
        <v>0</v>
      </c>
      <c r="F269" s="175">
        <f>SUM(F270,F271,F274,F275,F278)</f>
        <v>0</v>
      </c>
      <c r="G269" s="228"/>
      <c r="H269" s="80"/>
      <c r="I269" s="123">
        <f>SUM(I270,I271,I274,I275,I278)</f>
        <v>0</v>
      </c>
      <c r="J269" s="130">
        <f>SUM(J270,J271,J274,J275,J278)</f>
        <v>0</v>
      </c>
      <c r="K269" s="80"/>
      <c r="L269" s="175">
        <f>SUM(L270,L271,L274,L275,L278)</f>
        <v>0</v>
      </c>
      <c r="M269" s="228"/>
      <c r="N269" s="38"/>
      <c r="O269" s="124">
        <f>SUM(O270,O271,O274,O275,O278)</f>
        <v>0</v>
      </c>
      <c r="P269" s="314"/>
    </row>
    <row r="270" spans="1:16" ht="24" hidden="1" x14ac:dyDescent="0.25">
      <c r="A270" s="650">
        <v>7210</v>
      </c>
      <c r="B270" s="40" t="s">
        <v>262</v>
      </c>
      <c r="C270" s="189">
        <f t="shared" si="95"/>
        <v>0</v>
      </c>
      <c r="D270" s="263">
        <v>0</v>
      </c>
      <c r="E270" s="42"/>
      <c r="F270" s="699">
        <f>D270+E270</f>
        <v>0</v>
      </c>
      <c r="G270" s="220"/>
      <c r="H270" s="42"/>
      <c r="I270" s="703">
        <f>G270+H270</f>
        <v>0</v>
      </c>
      <c r="J270" s="263">
        <v>0</v>
      </c>
      <c r="K270" s="42"/>
      <c r="L270" s="699">
        <f>J270+K270</f>
        <v>0</v>
      </c>
      <c r="M270" s="220"/>
      <c r="N270" s="42"/>
      <c r="O270" s="703">
        <f>M270+N270</f>
        <v>0</v>
      </c>
      <c r="P270" s="290"/>
    </row>
    <row r="271" spans="1:16" s="96" customFormat="1" ht="36" hidden="1" x14ac:dyDescent="0.25">
      <c r="A271" s="75">
        <v>7220</v>
      </c>
      <c r="B271" s="43" t="s">
        <v>263</v>
      </c>
      <c r="C271" s="190">
        <f t="shared" si="95"/>
        <v>0</v>
      </c>
      <c r="D271" s="132">
        <f t="shared" ref="D271:O271" si="107">SUM(D272:D273)</f>
        <v>0</v>
      </c>
      <c r="E271" s="76">
        <f t="shared" si="107"/>
        <v>0</v>
      </c>
      <c r="F271" s="95">
        <f t="shared" si="107"/>
        <v>0</v>
      </c>
      <c r="G271" s="231">
        <f t="shared" si="107"/>
        <v>0</v>
      </c>
      <c r="H271" s="76">
        <f t="shared" si="107"/>
        <v>0</v>
      </c>
      <c r="I271" s="91">
        <f t="shared" si="107"/>
        <v>0</v>
      </c>
      <c r="J271" s="132">
        <f t="shared" si="107"/>
        <v>0</v>
      </c>
      <c r="K271" s="76">
        <f t="shared" si="107"/>
        <v>0</v>
      </c>
      <c r="L271" s="95">
        <f t="shared" si="107"/>
        <v>0</v>
      </c>
      <c r="M271" s="231">
        <f t="shared" si="107"/>
        <v>0</v>
      </c>
      <c r="N271" s="76">
        <f t="shared" si="107"/>
        <v>0</v>
      </c>
      <c r="O271" s="91">
        <f t="shared" si="107"/>
        <v>0</v>
      </c>
      <c r="P271" s="291"/>
    </row>
    <row r="272" spans="1:16" s="96" customFormat="1" ht="36" hidden="1" x14ac:dyDescent="0.25">
      <c r="A272" s="30">
        <v>7221</v>
      </c>
      <c r="B272" s="43" t="s">
        <v>264</v>
      </c>
      <c r="C272" s="190">
        <f t="shared" si="95"/>
        <v>0</v>
      </c>
      <c r="D272" s="264">
        <v>0</v>
      </c>
      <c r="E272" s="45"/>
      <c r="F272" s="700">
        <f>D272+E272</f>
        <v>0</v>
      </c>
      <c r="G272" s="230"/>
      <c r="H272" s="45"/>
      <c r="I272" s="705">
        <f>G272+H272</f>
        <v>0</v>
      </c>
      <c r="J272" s="264">
        <v>0</v>
      </c>
      <c r="K272" s="45"/>
      <c r="L272" s="700">
        <f>J272+K272</f>
        <v>0</v>
      </c>
      <c r="M272" s="230"/>
      <c r="N272" s="45"/>
      <c r="O272" s="705">
        <f>M272+N272</f>
        <v>0</v>
      </c>
      <c r="P272" s="291"/>
    </row>
    <row r="273" spans="1:16" s="96" customFormat="1" ht="36" hidden="1" x14ac:dyDescent="0.25">
      <c r="A273" s="30">
        <v>7222</v>
      </c>
      <c r="B273" s="43" t="s">
        <v>265</v>
      </c>
      <c r="C273" s="190">
        <f t="shared" si="95"/>
        <v>0</v>
      </c>
      <c r="D273" s="264">
        <v>0</v>
      </c>
      <c r="E273" s="45"/>
      <c r="F273" s="700">
        <f>D273+E273</f>
        <v>0</v>
      </c>
      <c r="G273" s="230"/>
      <c r="H273" s="45"/>
      <c r="I273" s="705">
        <f>G273+H273</f>
        <v>0</v>
      </c>
      <c r="J273" s="264">
        <v>0</v>
      </c>
      <c r="K273" s="45"/>
      <c r="L273" s="700">
        <f>J273+K273</f>
        <v>0</v>
      </c>
      <c r="M273" s="230"/>
      <c r="N273" s="45"/>
      <c r="O273" s="705">
        <f>M273+N273</f>
        <v>0</v>
      </c>
      <c r="P273" s="291"/>
    </row>
    <row r="274" spans="1:16" ht="24" hidden="1" x14ac:dyDescent="0.25">
      <c r="A274" s="75">
        <v>7230</v>
      </c>
      <c r="B274" s="43" t="s">
        <v>308</v>
      </c>
      <c r="C274" s="190">
        <f t="shared" si="95"/>
        <v>0</v>
      </c>
      <c r="D274" s="264">
        <v>0</v>
      </c>
      <c r="E274" s="45"/>
      <c r="F274" s="700">
        <f>D274+E274</f>
        <v>0</v>
      </c>
      <c r="G274" s="230"/>
      <c r="H274" s="45"/>
      <c r="I274" s="705">
        <f>G274+H274</f>
        <v>0</v>
      </c>
      <c r="J274" s="264">
        <v>0</v>
      </c>
      <c r="K274" s="45"/>
      <c r="L274" s="700">
        <f>J274+K274</f>
        <v>0</v>
      </c>
      <c r="M274" s="230"/>
      <c r="N274" s="45"/>
      <c r="O274" s="705">
        <f>M274+N274</f>
        <v>0</v>
      </c>
      <c r="P274" s="291"/>
    </row>
    <row r="275" spans="1:16" ht="24" hidden="1" x14ac:dyDescent="0.25">
      <c r="A275" s="75">
        <v>7240</v>
      </c>
      <c r="B275" s="43" t="s">
        <v>266</v>
      </c>
      <c r="C275" s="190">
        <f t="shared" si="95"/>
        <v>0</v>
      </c>
      <c r="D275" s="132">
        <f t="shared" ref="D275:O275" si="108">SUM(D276:D277)</f>
        <v>0</v>
      </c>
      <c r="E275" s="76">
        <f t="shared" si="108"/>
        <v>0</v>
      </c>
      <c r="F275" s="95">
        <f t="shared" si="108"/>
        <v>0</v>
      </c>
      <c r="G275" s="231">
        <f t="shared" si="108"/>
        <v>0</v>
      </c>
      <c r="H275" s="76">
        <f t="shared" si="108"/>
        <v>0</v>
      </c>
      <c r="I275" s="91">
        <f t="shared" si="108"/>
        <v>0</v>
      </c>
      <c r="J275" s="132">
        <f t="shared" si="108"/>
        <v>0</v>
      </c>
      <c r="K275" s="76">
        <f t="shared" si="108"/>
        <v>0</v>
      </c>
      <c r="L275" s="95">
        <f t="shared" si="108"/>
        <v>0</v>
      </c>
      <c r="M275" s="231">
        <f t="shared" si="108"/>
        <v>0</v>
      </c>
      <c r="N275" s="76">
        <f t="shared" si="108"/>
        <v>0</v>
      </c>
      <c r="O275" s="91">
        <f t="shared" si="108"/>
        <v>0</v>
      </c>
      <c r="P275" s="291"/>
    </row>
    <row r="276" spans="1:16" ht="48" hidden="1" x14ac:dyDescent="0.25">
      <c r="A276" s="30">
        <v>7245</v>
      </c>
      <c r="B276" s="43" t="s">
        <v>267</v>
      </c>
      <c r="C276" s="190">
        <f t="shared" si="95"/>
        <v>0</v>
      </c>
      <c r="D276" s="264">
        <v>0</v>
      </c>
      <c r="E276" s="45"/>
      <c r="F276" s="700">
        <f>D276+E276</f>
        <v>0</v>
      </c>
      <c r="G276" s="230"/>
      <c r="H276" s="45"/>
      <c r="I276" s="705">
        <f>G276+H276</f>
        <v>0</v>
      </c>
      <c r="J276" s="264">
        <v>0</v>
      </c>
      <c r="K276" s="45"/>
      <c r="L276" s="700">
        <f>J276+K276</f>
        <v>0</v>
      </c>
      <c r="M276" s="230"/>
      <c r="N276" s="45"/>
      <c r="O276" s="705">
        <f>M276+N276</f>
        <v>0</v>
      </c>
      <c r="P276" s="291"/>
    </row>
    <row r="277" spans="1:16" ht="96" hidden="1" x14ac:dyDescent="0.25">
      <c r="A277" s="30">
        <v>7246</v>
      </c>
      <c r="B277" s="43" t="s">
        <v>268</v>
      </c>
      <c r="C277" s="190">
        <f t="shared" si="95"/>
        <v>0</v>
      </c>
      <c r="D277" s="264">
        <v>0</v>
      </c>
      <c r="E277" s="45"/>
      <c r="F277" s="700">
        <f>D277+E277</f>
        <v>0</v>
      </c>
      <c r="G277" s="230"/>
      <c r="H277" s="45"/>
      <c r="I277" s="705">
        <f>G277+H277</f>
        <v>0</v>
      </c>
      <c r="J277" s="264">
        <v>0</v>
      </c>
      <c r="K277" s="45"/>
      <c r="L277" s="700">
        <f>J277+K277</f>
        <v>0</v>
      </c>
      <c r="M277" s="230"/>
      <c r="N277" s="45"/>
      <c r="O277" s="705">
        <f>M277+N277</f>
        <v>0</v>
      </c>
      <c r="P277" s="291"/>
    </row>
    <row r="278" spans="1:16" ht="24" hidden="1" x14ac:dyDescent="0.25">
      <c r="A278" s="92">
        <v>7260</v>
      </c>
      <c r="B278" s="40" t="s">
        <v>269</v>
      </c>
      <c r="C278" s="189">
        <f t="shared" si="95"/>
        <v>0</v>
      </c>
      <c r="D278" s="263">
        <v>0</v>
      </c>
      <c r="E278" s="42"/>
      <c r="F278" s="699">
        <f>D278+E278</f>
        <v>0</v>
      </c>
      <c r="G278" s="220"/>
      <c r="H278" s="42"/>
      <c r="I278" s="703">
        <f>G278+H278</f>
        <v>0</v>
      </c>
      <c r="J278" s="263">
        <v>0</v>
      </c>
      <c r="K278" s="42"/>
      <c r="L278" s="699">
        <f>J278+K278</f>
        <v>0</v>
      </c>
      <c r="M278" s="220"/>
      <c r="N278" s="42"/>
      <c r="O278" s="703">
        <f>M278+N278</f>
        <v>0</v>
      </c>
      <c r="P278" s="290"/>
    </row>
    <row r="279" spans="1:16" hidden="1" x14ac:dyDescent="0.25">
      <c r="A279" s="55">
        <v>7700</v>
      </c>
      <c r="B279" s="105" t="s">
        <v>298</v>
      </c>
      <c r="C279" s="204">
        <f t="shared" si="95"/>
        <v>0</v>
      </c>
      <c r="D279" s="140">
        <f t="shared" ref="D279:O279" si="109">D280</f>
        <v>0</v>
      </c>
      <c r="E279" s="106">
        <f t="shared" si="109"/>
        <v>0</v>
      </c>
      <c r="F279" s="177">
        <f t="shared" si="109"/>
        <v>0</v>
      </c>
      <c r="G279" s="238">
        <f t="shared" si="109"/>
        <v>0</v>
      </c>
      <c r="H279" s="106">
        <f t="shared" si="109"/>
        <v>0</v>
      </c>
      <c r="I279" s="277">
        <f t="shared" si="109"/>
        <v>0</v>
      </c>
      <c r="J279" s="140">
        <f t="shared" si="109"/>
        <v>0</v>
      </c>
      <c r="K279" s="106">
        <f t="shared" si="109"/>
        <v>0</v>
      </c>
      <c r="L279" s="177">
        <f t="shared" si="109"/>
        <v>0</v>
      </c>
      <c r="M279" s="238">
        <f t="shared" si="109"/>
        <v>0</v>
      </c>
      <c r="N279" s="106">
        <f t="shared" si="109"/>
        <v>0</v>
      </c>
      <c r="O279" s="277">
        <f t="shared" si="109"/>
        <v>0</v>
      </c>
      <c r="P279" s="315"/>
    </row>
    <row r="280" spans="1:16" hidden="1" x14ac:dyDescent="0.25">
      <c r="A280" s="73">
        <v>7720</v>
      </c>
      <c r="B280" s="40" t="s">
        <v>299</v>
      </c>
      <c r="C280" s="191">
        <f t="shared" si="95"/>
        <v>0</v>
      </c>
      <c r="D280" s="256">
        <v>0</v>
      </c>
      <c r="E280" s="49"/>
      <c r="F280" s="701">
        <f>D280+E280</f>
        <v>0</v>
      </c>
      <c r="G280" s="239"/>
      <c r="H280" s="49"/>
      <c r="I280" s="712">
        <f>G280+H280</f>
        <v>0</v>
      </c>
      <c r="J280" s="256">
        <v>0</v>
      </c>
      <c r="K280" s="49"/>
      <c r="L280" s="701">
        <f>J280+K280</f>
        <v>0</v>
      </c>
      <c r="M280" s="239"/>
      <c r="N280" s="49"/>
      <c r="O280" s="712">
        <f>M280+N280</f>
        <v>0</v>
      </c>
      <c r="P280" s="295"/>
    </row>
    <row r="281" spans="1:16" hidden="1" x14ac:dyDescent="0.25">
      <c r="A281" s="94"/>
      <c r="B281" s="43" t="s">
        <v>270</v>
      </c>
      <c r="C281" s="190">
        <f t="shared" si="95"/>
        <v>0</v>
      </c>
      <c r="D281" s="132">
        <f t="shared" ref="D281:O281" si="110">SUM(D282:D283)</f>
        <v>0</v>
      </c>
      <c r="E281" s="76">
        <f t="shared" si="110"/>
        <v>0</v>
      </c>
      <c r="F281" s="95">
        <f t="shared" si="110"/>
        <v>0</v>
      </c>
      <c r="G281" s="231">
        <f t="shared" si="110"/>
        <v>0</v>
      </c>
      <c r="H281" s="76">
        <f t="shared" si="110"/>
        <v>0</v>
      </c>
      <c r="I281" s="91">
        <f t="shared" si="110"/>
        <v>0</v>
      </c>
      <c r="J281" s="132">
        <f t="shared" si="110"/>
        <v>0</v>
      </c>
      <c r="K281" s="76">
        <f t="shared" si="110"/>
        <v>0</v>
      </c>
      <c r="L281" s="95">
        <f t="shared" si="110"/>
        <v>0</v>
      </c>
      <c r="M281" s="231">
        <f t="shared" si="110"/>
        <v>0</v>
      </c>
      <c r="N281" s="76">
        <f t="shared" si="110"/>
        <v>0</v>
      </c>
      <c r="O281" s="91">
        <f t="shared" si="110"/>
        <v>0</v>
      </c>
      <c r="P281" s="291"/>
    </row>
    <row r="282" spans="1:16" hidden="1" x14ac:dyDescent="0.25">
      <c r="A282" s="94" t="s">
        <v>271</v>
      </c>
      <c r="B282" s="30" t="s">
        <v>272</v>
      </c>
      <c r="C282" s="190">
        <f t="shared" si="95"/>
        <v>0</v>
      </c>
      <c r="D282" s="264"/>
      <c r="E282" s="45"/>
      <c r="F282" s="700">
        <f>E282+D282</f>
        <v>0</v>
      </c>
      <c r="G282" s="230"/>
      <c r="H282" s="45"/>
      <c r="I282" s="705">
        <f>H282+G282</f>
        <v>0</v>
      </c>
      <c r="J282" s="264"/>
      <c r="K282" s="45"/>
      <c r="L282" s="700">
        <f>K282+J282</f>
        <v>0</v>
      </c>
      <c r="M282" s="230"/>
      <c r="N282" s="45"/>
      <c r="O282" s="705">
        <f>N282+M282</f>
        <v>0</v>
      </c>
      <c r="P282" s="291"/>
    </row>
    <row r="283" spans="1:16" ht="24" hidden="1" x14ac:dyDescent="0.25">
      <c r="A283" s="94" t="s">
        <v>273</v>
      </c>
      <c r="B283" s="99" t="s">
        <v>274</v>
      </c>
      <c r="C283" s="189">
        <f t="shared" si="95"/>
        <v>0</v>
      </c>
      <c r="D283" s="263"/>
      <c r="E283" s="42"/>
      <c r="F283" s="699">
        <f>E283+D283</f>
        <v>0</v>
      </c>
      <c r="G283" s="220"/>
      <c r="H283" s="42"/>
      <c r="I283" s="703">
        <f>H283+G283</f>
        <v>0</v>
      </c>
      <c r="J283" s="263"/>
      <c r="K283" s="42"/>
      <c r="L283" s="699">
        <f>K283+J283</f>
        <v>0</v>
      </c>
      <c r="M283" s="220"/>
      <c r="N283" s="42"/>
      <c r="O283" s="703">
        <f>N283+M283</f>
        <v>0</v>
      </c>
      <c r="P283" s="290"/>
    </row>
    <row r="284" spans="1:16" ht="12.75" thickBot="1" x14ac:dyDescent="0.3">
      <c r="A284" s="110"/>
      <c r="B284" s="110" t="s">
        <v>275</v>
      </c>
      <c r="C284" s="901">
        <f t="shared" si="95"/>
        <v>494513</v>
      </c>
      <c r="D284" s="240">
        <f t="shared" ref="D284:O284" si="111">SUM(D281,D268,D229,D194,D186,D172,D74,D52)</f>
        <v>467413</v>
      </c>
      <c r="E284" s="278">
        <f t="shared" si="111"/>
        <v>27100</v>
      </c>
      <c r="F284" s="901">
        <f t="shared" si="111"/>
        <v>494513</v>
      </c>
      <c r="G284" s="240">
        <f t="shared" si="111"/>
        <v>0</v>
      </c>
      <c r="H284" s="278">
        <f t="shared" si="111"/>
        <v>0</v>
      </c>
      <c r="I284" s="901">
        <f t="shared" si="111"/>
        <v>0</v>
      </c>
      <c r="J284" s="240">
        <f t="shared" si="111"/>
        <v>0</v>
      </c>
      <c r="K284" s="111">
        <f t="shared" si="111"/>
        <v>0</v>
      </c>
      <c r="L284" s="112">
        <f t="shared" si="111"/>
        <v>0</v>
      </c>
      <c r="M284" s="240">
        <f t="shared" si="111"/>
        <v>0</v>
      </c>
      <c r="N284" s="111">
        <f t="shared" si="111"/>
        <v>0</v>
      </c>
      <c r="O284" s="112">
        <f t="shared" si="111"/>
        <v>0</v>
      </c>
      <c r="P284" s="932"/>
    </row>
    <row r="285" spans="1:16" s="19" customFormat="1" ht="13.5" hidden="1" thickTop="1" thickBot="1" x14ac:dyDescent="0.3">
      <c r="A285" s="1283" t="s">
        <v>276</v>
      </c>
      <c r="B285" s="1284"/>
      <c r="C285" s="206">
        <f t="shared" si="95"/>
        <v>0</v>
      </c>
      <c r="D285" s="142">
        <f>SUM(D24,D25,D41,D42)-D50</f>
        <v>0</v>
      </c>
      <c r="E285" s="114">
        <f>SUM(E24,E25,E41)-E50</f>
        <v>0</v>
      </c>
      <c r="F285" s="115">
        <f>SUM(F24,F25,F41)-F50</f>
        <v>0</v>
      </c>
      <c r="G285" s="241">
        <f>SUM(G24,G42)-G50</f>
        <v>0</v>
      </c>
      <c r="H285" s="114">
        <f>SUM(H24,H42)-H50</f>
        <v>0</v>
      </c>
      <c r="I285" s="126">
        <f>SUM(I24,I42)-I50</f>
        <v>0</v>
      </c>
      <c r="J285" s="142">
        <f>(J26+J42)-J50</f>
        <v>0</v>
      </c>
      <c r="K285" s="114">
        <f>(K26+K42)-K50</f>
        <v>0</v>
      </c>
      <c r="L285" s="115">
        <f>(L26+L42)-L50</f>
        <v>0</v>
      </c>
      <c r="M285" s="241">
        <f>SUM(M44)-M50</f>
        <v>0</v>
      </c>
      <c r="N285" s="114">
        <f>SUM(N44)-N50</f>
        <v>0</v>
      </c>
      <c r="O285" s="126">
        <f>SUM(O44)-O50</f>
        <v>0</v>
      </c>
      <c r="P285" s="296"/>
    </row>
    <row r="286" spans="1:16" s="19" customFormat="1" ht="12.75" hidden="1" thickTop="1" x14ac:dyDescent="0.25">
      <c r="A286" s="1285" t="s">
        <v>277</v>
      </c>
      <c r="B286" s="1286"/>
      <c r="C286" s="207">
        <f t="shared" si="95"/>
        <v>0</v>
      </c>
      <c r="D286" s="143">
        <f t="shared" ref="D286:O286" si="112">SUM(D287,D288)-D295+D296</f>
        <v>0</v>
      </c>
      <c r="E286" s="103">
        <f t="shared" si="112"/>
        <v>0</v>
      </c>
      <c r="F286" s="109">
        <f t="shared" si="112"/>
        <v>0</v>
      </c>
      <c r="G286" s="242">
        <f t="shared" si="112"/>
        <v>0</v>
      </c>
      <c r="H286" s="103">
        <f t="shared" si="112"/>
        <v>0</v>
      </c>
      <c r="I286" s="113">
        <f t="shared" si="112"/>
        <v>0</v>
      </c>
      <c r="J286" s="143">
        <f t="shared" si="112"/>
        <v>0</v>
      </c>
      <c r="K286" s="103">
        <f t="shared" si="112"/>
        <v>0</v>
      </c>
      <c r="L286" s="109">
        <f t="shared" si="112"/>
        <v>0</v>
      </c>
      <c r="M286" s="242">
        <f t="shared" si="112"/>
        <v>0</v>
      </c>
      <c r="N286" s="103">
        <f t="shared" si="112"/>
        <v>0</v>
      </c>
      <c r="O286" s="113">
        <f t="shared" si="112"/>
        <v>0</v>
      </c>
      <c r="P286" s="319"/>
    </row>
    <row r="287" spans="1:16" s="19" customFormat="1" ht="13.5" hidden="1" thickTop="1" thickBot="1" x14ac:dyDescent="0.3">
      <c r="A287" s="63" t="s">
        <v>278</v>
      </c>
      <c r="B287" s="63" t="s">
        <v>279</v>
      </c>
      <c r="C287" s="197">
        <f t="shared" si="95"/>
        <v>0</v>
      </c>
      <c r="D287" s="134">
        <f t="shared" ref="D287:O287" si="113">D21-D281</f>
        <v>0</v>
      </c>
      <c r="E287" s="64">
        <f t="shared" si="113"/>
        <v>0</v>
      </c>
      <c r="F287" s="169">
        <f t="shared" si="113"/>
        <v>0</v>
      </c>
      <c r="G287" s="224">
        <f t="shared" si="113"/>
        <v>0</v>
      </c>
      <c r="H287" s="64">
        <f t="shared" si="113"/>
        <v>0</v>
      </c>
      <c r="I287" s="117">
        <f t="shared" si="113"/>
        <v>0</v>
      </c>
      <c r="J287" s="134">
        <f t="shared" si="113"/>
        <v>0</v>
      </c>
      <c r="K287" s="64">
        <f t="shared" si="113"/>
        <v>0</v>
      </c>
      <c r="L287" s="169">
        <f t="shared" si="113"/>
        <v>0</v>
      </c>
      <c r="M287" s="224">
        <f t="shared" si="113"/>
        <v>0</v>
      </c>
      <c r="N287" s="64">
        <f t="shared" si="113"/>
        <v>0</v>
      </c>
      <c r="O287" s="117">
        <f t="shared" si="113"/>
        <v>0</v>
      </c>
      <c r="P287" s="310"/>
    </row>
    <row r="288" spans="1:16" s="19" customFormat="1" ht="12.75" hidden="1" thickTop="1" x14ac:dyDescent="0.25">
      <c r="A288" s="116" t="s">
        <v>280</v>
      </c>
      <c r="B288" s="116" t="s">
        <v>281</v>
      </c>
      <c r="C288" s="207">
        <f t="shared" si="95"/>
        <v>0</v>
      </c>
      <c r="D288" s="143">
        <f t="shared" ref="D288:O288" si="114">SUM(D289,D291,D293)-SUM(D290,D292,D294)</f>
        <v>0</v>
      </c>
      <c r="E288" s="103">
        <f t="shared" si="114"/>
        <v>0</v>
      </c>
      <c r="F288" s="109">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319"/>
    </row>
    <row r="289" spans="1:16" ht="12.75" hidden="1" thickTop="1" x14ac:dyDescent="0.25">
      <c r="A289" s="100" t="s">
        <v>282</v>
      </c>
      <c r="B289" s="60" t="s">
        <v>283</v>
      </c>
      <c r="C289" s="191">
        <f t="shared" si="95"/>
        <v>0</v>
      </c>
      <c r="D289" s="256"/>
      <c r="E289" s="49"/>
      <c r="F289" s="701">
        <f t="shared" ref="F289:F296" si="115">E289+D289</f>
        <v>0</v>
      </c>
      <c r="G289" s="239"/>
      <c r="H289" s="49"/>
      <c r="I289" s="712">
        <f t="shared" ref="I289:I296" si="116">H289+G289</f>
        <v>0</v>
      </c>
      <c r="J289" s="256"/>
      <c r="K289" s="49"/>
      <c r="L289" s="701">
        <f t="shared" ref="L289:L296" si="117">K289+J289</f>
        <v>0</v>
      </c>
      <c r="M289" s="239"/>
      <c r="N289" s="49"/>
      <c r="O289" s="712">
        <f t="shared" ref="O289:O296" si="118">N289+M289</f>
        <v>0</v>
      </c>
      <c r="P289" s="295"/>
    </row>
    <row r="290" spans="1:16" ht="24.75" hidden="1" thickTop="1" x14ac:dyDescent="0.25">
      <c r="A290" s="94" t="s">
        <v>284</v>
      </c>
      <c r="B290" s="29" t="s">
        <v>285</v>
      </c>
      <c r="C290" s="190">
        <f t="shared" si="95"/>
        <v>0</v>
      </c>
      <c r="D290" s="264"/>
      <c r="E290" s="45"/>
      <c r="F290" s="700">
        <f t="shared" si="115"/>
        <v>0</v>
      </c>
      <c r="G290" s="230"/>
      <c r="H290" s="45"/>
      <c r="I290" s="705">
        <f t="shared" si="116"/>
        <v>0</v>
      </c>
      <c r="J290" s="264"/>
      <c r="K290" s="45"/>
      <c r="L290" s="700">
        <f t="shared" si="117"/>
        <v>0</v>
      </c>
      <c r="M290" s="230"/>
      <c r="N290" s="45"/>
      <c r="O290" s="705">
        <f t="shared" si="118"/>
        <v>0</v>
      </c>
      <c r="P290" s="291"/>
    </row>
    <row r="291" spans="1:16" ht="12.75" hidden="1" thickTop="1" x14ac:dyDescent="0.25">
      <c r="A291" s="94" t="s">
        <v>286</v>
      </c>
      <c r="B291" s="29" t="s">
        <v>287</v>
      </c>
      <c r="C291" s="190">
        <f t="shared" si="95"/>
        <v>0</v>
      </c>
      <c r="D291" s="264"/>
      <c r="E291" s="45"/>
      <c r="F291" s="700">
        <f t="shared" si="115"/>
        <v>0</v>
      </c>
      <c r="G291" s="230"/>
      <c r="H291" s="45"/>
      <c r="I291" s="705">
        <f t="shared" si="116"/>
        <v>0</v>
      </c>
      <c r="J291" s="264"/>
      <c r="K291" s="45"/>
      <c r="L291" s="700">
        <f t="shared" si="117"/>
        <v>0</v>
      </c>
      <c r="M291" s="230"/>
      <c r="N291" s="45"/>
      <c r="O291" s="705">
        <f t="shared" si="118"/>
        <v>0</v>
      </c>
      <c r="P291" s="291"/>
    </row>
    <row r="292" spans="1:16" ht="24.75" hidden="1" thickTop="1" x14ac:dyDescent="0.25">
      <c r="A292" s="94" t="s">
        <v>288</v>
      </c>
      <c r="B292" s="29" t="s">
        <v>289</v>
      </c>
      <c r="C292" s="190">
        <f t="shared" si="95"/>
        <v>0</v>
      </c>
      <c r="D292" s="264"/>
      <c r="E292" s="45"/>
      <c r="F292" s="700">
        <f t="shared" si="115"/>
        <v>0</v>
      </c>
      <c r="G292" s="230"/>
      <c r="H292" s="45"/>
      <c r="I292" s="705">
        <f t="shared" si="116"/>
        <v>0</v>
      </c>
      <c r="J292" s="264"/>
      <c r="K292" s="45"/>
      <c r="L292" s="700">
        <f t="shared" si="117"/>
        <v>0</v>
      </c>
      <c r="M292" s="230"/>
      <c r="N292" s="45"/>
      <c r="O292" s="705">
        <f t="shared" si="118"/>
        <v>0</v>
      </c>
      <c r="P292" s="291"/>
    </row>
    <row r="293" spans="1:16" ht="12.75" hidden="1" thickTop="1" x14ac:dyDescent="0.25">
      <c r="A293" s="94" t="s">
        <v>290</v>
      </c>
      <c r="B293" s="29" t="s">
        <v>291</v>
      </c>
      <c r="C293" s="190">
        <f t="shared" si="95"/>
        <v>0</v>
      </c>
      <c r="D293" s="264"/>
      <c r="E293" s="45"/>
      <c r="F293" s="700">
        <f t="shared" si="115"/>
        <v>0</v>
      </c>
      <c r="G293" s="230"/>
      <c r="H293" s="45"/>
      <c r="I293" s="705">
        <f t="shared" si="116"/>
        <v>0</v>
      </c>
      <c r="J293" s="264"/>
      <c r="K293" s="45"/>
      <c r="L293" s="700">
        <f t="shared" si="117"/>
        <v>0</v>
      </c>
      <c r="M293" s="230"/>
      <c r="N293" s="45"/>
      <c r="O293" s="705">
        <f t="shared" si="118"/>
        <v>0</v>
      </c>
      <c r="P293" s="291"/>
    </row>
    <row r="294" spans="1:16" ht="24.75" hidden="1" thickTop="1" x14ac:dyDescent="0.25">
      <c r="A294" s="101" t="s">
        <v>292</v>
      </c>
      <c r="B294" s="102" t="s">
        <v>293</v>
      </c>
      <c r="C294" s="201">
        <f t="shared" si="95"/>
        <v>0</v>
      </c>
      <c r="D294" s="265"/>
      <c r="E294" s="84"/>
      <c r="F294" s="710">
        <f t="shared" si="115"/>
        <v>0</v>
      </c>
      <c r="G294" s="235"/>
      <c r="H294" s="84"/>
      <c r="I294" s="711">
        <f t="shared" si="116"/>
        <v>0</v>
      </c>
      <c r="J294" s="265"/>
      <c r="K294" s="84"/>
      <c r="L294" s="710">
        <f t="shared" si="117"/>
        <v>0</v>
      </c>
      <c r="M294" s="235"/>
      <c r="N294" s="84"/>
      <c r="O294" s="711">
        <f t="shared" si="118"/>
        <v>0</v>
      </c>
      <c r="P294" s="294"/>
    </row>
    <row r="295" spans="1:16" s="19" customFormat="1" ht="13.5" hidden="1" thickTop="1" thickBot="1" x14ac:dyDescent="0.3">
      <c r="A295" s="118" t="s">
        <v>294</v>
      </c>
      <c r="B295" s="118" t="s">
        <v>295</v>
      </c>
      <c r="C295" s="206">
        <f t="shared" si="95"/>
        <v>0</v>
      </c>
      <c r="D295" s="267"/>
      <c r="E295" s="119"/>
      <c r="F295" s="713">
        <f t="shared" si="115"/>
        <v>0</v>
      </c>
      <c r="G295" s="243"/>
      <c r="H295" s="119"/>
      <c r="I295" s="714">
        <f t="shared" si="116"/>
        <v>0</v>
      </c>
      <c r="J295" s="267"/>
      <c r="K295" s="119"/>
      <c r="L295" s="713">
        <f t="shared" si="117"/>
        <v>0</v>
      </c>
      <c r="M295" s="243"/>
      <c r="N295" s="119"/>
      <c r="O295" s="714">
        <f t="shared" si="118"/>
        <v>0</v>
      </c>
      <c r="P295" s="296"/>
    </row>
    <row r="296" spans="1:16" s="19" customFormat="1" ht="48.75" hidden="1" thickTop="1" x14ac:dyDescent="0.25">
      <c r="A296" s="116" t="s">
        <v>296</v>
      </c>
      <c r="B296" s="104" t="s">
        <v>297</v>
      </c>
      <c r="C296" s="207">
        <f t="shared" si="95"/>
        <v>0</v>
      </c>
      <c r="D296" s="268"/>
      <c r="E296" s="180"/>
      <c r="F296" s="708">
        <f t="shared" si="115"/>
        <v>0</v>
      </c>
      <c r="G296" s="234"/>
      <c r="H296" s="80"/>
      <c r="I296" s="709">
        <f t="shared" si="116"/>
        <v>0</v>
      </c>
      <c r="J296" s="248"/>
      <c r="K296" s="80"/>
      <c r="L296" s="708">
        <f t="shared" si="117"/>
        <v>0</v>
      </c>
      <c r="M296" s="234"/>
      <c r="N296" s="80"/>
      <c r="O296" s="709">
        <f t="shared" si="118"/>
        <v>0</v>
      </c>
      <c r="P296" s="293"/>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k5YDEXamKGGL6FsJkr8MZ5i1lWBwyjSvz7V0dfIRxV3h3x7cXF/p7usn34ePpGk1RtCoOEGYT3FmUN3m9qzSJQ==" saltValue="ld3WvI9JJ0m8x8bOiFYj6w==" spinCount="100000" sheet="1" objects="1" scenarios="1" formatCells="0" formatColumns="0" formatRows="0"/>
  <autoFilter ref="A18:P296">
    <filterColumn colId="2">
      <filters blank="1">
        <filter val="10 248"/>
        <filter val="18 558"/>
        <filter val="18 750"/>
        <filter val="26 625"/>
        <filter val="37 790"/>
        <filter val="411 040"/>
        <filter val="430 098"/>
        <filter val="456 723"/>
        <filter val="494 513"/>
        <filter val="500"/>
        <filter val="7 875"/>
        <filter val="8 31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2017.gada 9.jūnija saistošajiem noteikumiem Nr.21
(protokols Nr.10, 2.punkts)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13"/>
  <sheetViews>
    <sheetView showGridLines="0" view="pageLayout" zoomScaleNormal="100" workbookViewId="0">
      <selection activeCell="C11" sqref="C11:P11"/>
    </sheetView>
  </sheetViews>
  <sheetFormatPr defaultRowHeight="12" outlineLevelCol="1" x14ac:dyDescent="0.25"/>
  <cols>
    <col min="1" max="1" width="10.42578125" style="6" customWidth="1"/>
    <col min="2" max="2" width="34.285156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870</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522</v>
      </c>
      <c r="D3" s="1318"/>
      <c r="E3" s="1318"/>
      <c r="F3" s="1318"/>
      <c r="G3" s="1318"/>
      <c r="H3" s="1318"/>
      <c r="I3" s="1318"/>
      <c r="J3" s="1318"/>
      <c r="K3" s="1318"/>
      <c r="L3" s="1318"/>
      <c r="M3" s="1318"/>
      <c r="N3" s="1318"/>
      <c r="O3" s="1318"/>
      <c r="P3" s="1319"/>
      <c r="Q3" s="297"/>
    </row>
    <row r="4" spans="1:17" ht="12.75" customHeight="1" x14ac:dyDescent="0.25">
      <c r="A4" s="4" t="s">
        <v>1</v>
      </c>
      <c r="B4" s="5"/>
      <c r="C4" s="1318" t="s">
        <v>523</v>
      </c>
      <c r="D4" s="1318"/>
      <c r="E4" s="1318"/>
      <c r="F4" s="1318"/>
      <c r="G4" s="1318"/>
      <c r="H4" s="1318"/>
      <c r="I4" s="1318"/>
      <c r="J4" s="1318"/>
      <c r="K4" s="1318"/>
      <c r="L4" s="1318"/>
      <c r="M4" s="1318"/>
      <c r="N4" s="1318"/>
      <c r="O4" s="1318"/>
      <c r="P4" s="1319"/>
      <c r="Q4" s="297"/>
    </row>
    <row r="5" spans="1:17" ht="12.75" customHeight="1" x14ac:dyDescent="0.25">
      <c r="A5" s="2" t="s">
        <v>2</v>
      </c>
      <c r="B5" s="3"/>
      <c r="C5" s="1293" t="s">
        <v>524</v>
      </c>
      <c r="D5" s="1293"/>
      <c r="E5" s="1293"/>
      <c r="F5" s="1293"/>
      <c r="G5" s="1293"/>
      <c r="H5" s="1293"/>
      <c r="I5" s="1293"/>
      <c r="J5" s="1293"/>
      <c r="K5" s="1293"/>
      <c r="L5" s="1293"/>
      <c r="M5" s="1293"/>
      <c r="N5" s="1293"/>
      <c r="O5" s="1293"/>
      <c r="P5" s="1294"/>
      <c r="Q5" s="297"/>
    </row>
    <row r="6" spans="1:17" ht="12.75" customHeight="1" x14ac:dyDescent="0.25">
      <c r="A6" s="2" t="s">
        <v>3</v>
      </c>
      <c r="B6" s="3"/>
      <c r="C6" s="1293" t="s">
        <v>743</v>
      </c>
      <c r="D6" s="1293"/>
      <c r="E6" s="1293"/>
      <c r="F6" s="1293"/>
      <c r="G6" s="1293"/>
      <c r="H6" s="1293"/>
      <c r="I6" s="1293"/>
      <c r="J6" s="1293"/>
      <c r="K6" s="1293"/>
      <c r="L6" s="1293"/>
      <c r="M6" s="1293"/>
      <c r="N6" s="1293"/>
      <c r="O6" s="1293"/>
      <c r="P6" s="1294"/>
      <c r="Q6" s="297"/>
    </row>
    <row r="7" spans="1:17" ht="24.75" customHeight="1" x14ac:dyDescent="0.25">
      <c r="A7" s="2" t="s">
        <v>4</v>
      </c>
      <c r="B7" s="3"/>
      <c r="C7" s="1318" t="s">
        <v>742</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527</v>
      </c>
      <c r="D9" s="1293"/>
      <c r="E9" s="1293"/>
      <c r="F9" s="1293"/>
      <c r="G9" s="1293"/>
      <c r="H9" s="1293"/>
      <c r="I9" s="1293"/>
      <c r="J9" s="1293"/>
      <c r="K9" s="1293"/>
      <c r="L9" s="1293"/>
      <c r="M9" s="1293"/>
      <c r="N9" s="1293"/>
      <c r="O9" s="1293"/>
      <c r="P9" s="1294"/>
      <c r="Q9" s="297"/>
    </row>
    <row r="10" spans="1:17" ht="12.75" customHeight="1" x14ac:dyDescent="0.25">
      <c r="A10" s="2"/>
      <c r="B10" s="3" t="s">
        <v>7</v>
      </c>
      <c r="C10" s="1293"/>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785"/>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8"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8"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8" s="19" customFormat="1" x14ac:dyDescent="0.25">
      <c r="A19" s="16"/>
      <c r="B19" s="17" t="s">
        <v>19</v>
      </c>
      <c r="C19" s="182"/>
      <c r="D19" s="244"/>
      <c r="E19" s="145"/>
      <c r="F19" s="287"/>
      <c r="G19" s="209"/>
      <c r="H19" s="145"/>
      <c r="I19" s="287"/>
      <c r="J19" s="244"/>
      <c r="K19" s="18"/>
      <c r="L19" s="160"/>
      <c r="M19" s="209"/>
      <c r="N19" s="18"/>
      <c r="O19" s="145"/>
      <c r="P19" s="287"/>
      <c r="Q19" s="182"/>
    </row>
    <row r="20" spans="1:18" s="19" customFormat="1" ht="12.75" thickBot="1" x14ac:dyDescent="0.3">
      <c r="A20" s="20"/>
      <c r="B20" s="21" t="s">
        <v>20</v>
      </c>
      <c r="C20" s="183">
        <f>SUM(F20,I20,L20,O20)</f>
        <v>87647</v>
      </c>
      <c r="D20" s="128">
        <f>SUM(D21,D24,D25,D41,D42)</f>
        <v>72500</v>
      </c>
      <c r="E20" s="269">
        <f>SUM(E21,E24,E25,E41,E42)</f>
        <v>15147</v>
      </c>
      <c r="F20" s="888">
        <f>SUM(F21,F24,F25,F41,F42)</f>
        <v>87647</v>
      </c>
      <c r="G20" s="210">
        <f>SUM(G21,G24,G42)</f>
        <v>0</v>
      </c>
      <c r="H20" s="269">
        <f t="shared" ref="H20:I20" si="0">SUM(H21,H24,H42)</f>
        <v>0</v>
      </c>
      <c r="I20" s="888">
        <f t="shared" si="0"/>
        <v>0</v>
      </c>
      <c r="J20" s="128">
        <f>SUM(J21,J26,J42)</f>
        <v>0</v>
      </c>
      <c r="K20" s="22">
        <f t="shared" ref="K20:L20" si="1">SUM(K21,K26,K42)</f>
        <v>0</v>
      </c>
      <c r="L20" s="161">
        <f t="shared" si="1"/>
        <v>0</v>
      </c>
      <c r="M20" s="210">
        <f>SUM(M21,M44)</f>
        <v>0</v>
      </c>
      <c r="N20" s="22">
        <f t="shared" ref="N20:O20" si="2">SUM(N21,N44)</f>
        <v>0</v>
      </c>
      <c r="O20" s="269">
        <f t="shared" si="2"/>
        <v>0</v>
      </c>
      <c r="P20" s="302"/>
      <c r="Q20" s="182"/>
      <c r="R20" s="776"/>
    </row>
    <row r="21" spans="1:18" ht="12.75" hidden="1" thickTop="1" x14ac:dyDescent="0.25">
      <c r="A21" s="23"/>
      <c r="B21" s="24" t="s">
        <v>21</v>
      </c>
      <c r="C21" s="184">
        <f t="shared" ref="C21" si="3">SUM(F21,I21,L21,O21)</f>
        <v>0</v>
      </c>
      <c r="D21" s="129">
        <f>SUM(D22:D23)</f>
        <v>0</v>
      </c>
      <c r="E21" s="25">
        <f t="shared" ref="E21" si="4">SUM(E22:E23)</f>
        <v>0</v>
      </c>
      <c r="F21" s="162">
        <f>SUM(F22:F23)</f>
        <v>0</v>
      </c>
      <c r="G21" s="211">
        <f t="shared" ref="G21:O21" si="5">SUM(G22:G23)</f>
        <v>0</v>
      </c>
      <c r="H21" s="25">
        <f t="shared" si="5"/>
        <v>0</v>
      </c>
      <c r="I21" s="270">
        <f t="shared" si="5"/>
        <v>0</v>
      </c>
      <c r="J21" s="129">
        <f t="shared" si="5"/>
        <v>0</v>
      </c>
      <c r="K21" s="25">
        <f t="shared" si="5"/>
        <v>0</v>
      </c>
      <c r="L21" s="162">
        <f t="shared" si="5"/>
        <v>0</v>
      </c>
      <c r="M21" s="211">
        <f>SUM(M22:M23)</f>
        <v>0</v>
      </c>
      <c r="N21" s="25">
        <f t="shared" si="5"/>
        <v>0</v>
      </c>
      <c r="O21" s="270">
        <f t="shared" si="5"/>
        <v>0</v>
      </c>
      <c r="P21" s="303"/>
      <c r="Q21" s="297"/>
      <c r="R21" s="776"/>
    </row>
    <row r="22" spans="1:18" ht="12.75" hidden="1" thickTop="1" x14ac:dyDescent="0.25">
      <c r="A22" s="26"/>
      <c r="B22" s="27" t="s">
        <v>22</v>
      </c>
      <c r="C22" s="185">
        <f>SUM(F22,I22,L22,O22)</f>
        <v>0</v>
      </c>
      <c r="D22" s="245"/>
      <c r="E22" s="28"/>
      <c r="F22" s="325">
        <f>D22+E22</f>
        <v>0</v>
      </c>
      <c r="G22" s="212"/>
      <c r="H22" s="28"/>
      <c r="I22" s="331">
        <f>G22+H22</f>
        <v>0</v>
      </c>
      <c r="J22" s="245"/>
      <c r="K22" s="28"/>
      <c r="L22" s="325">
        <f>J22+K22</f>
        <v>0</v>
      </c>
      <c r="M22" s="212"/>
      <c r="N22" s="28"/>
      <c r="O22" s="331">
        <f t="shared" ref="O22" si="6">M22+N22</f>
        <v>0</v>
      </c>
      <c r="P22" s="288"/>
      <c r="Q22" s="297"/>
      <c r="R22" s="776"/>
    </row>
    <row r="23" spans="1:18" ht="12.75" hidden="1" thickTop="1" x14ac:dyDescent="0.25">
      <c r="A23" s="29"/>
      <c r="B23" s="30" t="s">
        <v>23</v>
      </c>
      <c r="C23" s="186">
        <f t="shared" ref="C23" si="7">SUM(F23,I23,L23,O23)</f>
        <v>0</v>
      </c>
      <c r="D23" s="246"/>
      <c r="E23" s="31"/>
      <c r="F23" s="326">
        <f t="shared" ref="F23:F24" si="8">D23+E23</f>
        <v>0</v>
      </c>
      <c r="G23" s="213"/>
      <c r="H23" s="31"/>
      <c r="I23" s="146">
        <f>G23+H23</f>
        <v>0</v>
      </c>
      <c r="J23" s="246"/>
      <c r="K23" s="31"/>
      <c r="L23" s="326">
        <f>J23+K23</f>
        <v>0</v>
      </c>
      <c r="M23" s="213"/>
      <c r="N23" s="31"/>
      <c r="O23" s="146">
        <f>M23+N23</f>
        <v>0</v>
      </c>
      <c r="P23" s="368"/>
      <c r="Q23" s="297"/>
      <c r="R23" s="776"/>
    </row>
    <row r="24" spans="1:18" s="19" customFormat="1" ht="25.5" thickTop="1" thickBot="1" x14ac:dyDescent="0.3">
      <c r="A24" s="32">
        <v>19300</v>
      </c>
      <c r="B24" s="32" t="s">
        <v>24</v>
      </c>
      <c r="C24" s="187">
        <f>SUM(F24,I24)</f>
        <v>87647</v>
      </c>
      <c r="D24" s="247">
        <v>72500</v>
      </c>
      <c r="E24" s="697">
        <f>5687+9460</f>
        <v>15147</v>
      </c>
      <c r="F24" s="889">
        <f t="shared" si="8"/>
        <v>87647</v>
      </c>
      <c r="G24" s="214"/>
      <c r="H24" s="697"/>
      <c r="I24" s="889">
        <f t="shared" ref="I24" si="9">G24+H24</f>
        <v>0</v>
      </c>
      <c r="J24" s="286" t="s">
        <v>25</v>
      </c>
      <c r="K24" s="34" t="s">
        <v>25</v>
      </c>
      <c r="L24" s="163" t="s">
        <v>25</v>
      </c>
      <c r="M24" s="279" t="s">
        <v>25</v>
      </c>
      <c r="N24" s="147" t="s">
        <v>25</v>
      </c>
      <c r="O24" s="147" t="s">
        <v>25</v>
      </c>
      <c r="P24" s="380"/>
      <c r="Q24" s="182"/>
      <c r="R24" s="776"/>
    </row>
    <row r="25" spans="1:18"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c r="R25" s="776"/>
    </row>
    <row r="26" spans="1:18" s="19" customFormat="1" ht="24.75" hidden="1" thickTop="1" x14ac:dyDescent="0.25">
      <c r="A26" s="35">
        <v>21300</v>
      </c>
      <c r="B26" s="35" t="s">
        <v>27</v>
      </c>
      <c r="C26" s="188">
        <f>SUM(L26)</f>
        <v>0</v>
      </c>
      <c r="D26" s="249" t="s">
        <v>25</v>
      </c>
      <c r="E26" s="37" t="s">
        <v>25</v>
      </c>
      <c r="F26" s="164" t="s">
        <v>25</v>
      </c>
      <c r="G26" s="215" t="s">
        <v>25</v>
      </c>
      <c r="H26" s="37" t="s">
        <v>25</v>
      </c>
      <c r="I26" s="122" t="s">
        <v>25</v>
      </c>
      <c r="J26" s="130">
        <f t="shared" ref="J26:K26" si="10">SUM(J27,J31,J33,J36)</f>
        <v>0</v>
      </c>
      <c r="K26" s="38">
        <f t="shared" si="10"/>
        <v>0</v>
      </c>
      <c r="L26" s="175">
        <f>SUM(L27,L31,L33,L36)</f>
        <v>0</v>
      </c>
      <c r="M26" s="280" t="s">
        <v>25</v>
      </c>
      <c r="N26" s="122" t="s">
        <v>25</v>
      </c>
      <c r="O26" s="122" t="s">
        <v>25</v>
      </c>
      <c r="P26" s="304"/>
      <c r="Q26" s="182"/>
      <c r="R26" s="776"/>
    </row>
    <row r="27" spans="1:18" s="19" customFormat="1" ht="12.75" hidden="1" thickTop="1" x14ac:dyDescent="0.25">
      <c r="A27" s="39">
        <v>21350</v>
      </c>
      <c r="B27" s="35" t="s">
        <v>28</v>
      </c>
      <c r="C27" s="188">
        <f t="shared" ref="C27:C40" si="11">SUM(L27)</f>
        <v>0</v>
      </c>
      <c r="D27" s="249" t="s">
        <v>25</v>
      </c>
      <c r="E27" s="37" t="s">
        <v>25</v>
      </c>
      <c r="F27" s="164" t="s">
        <v>25</v>
      </c>
      <c r="G27" s="215" t="s">
        <v>25</v>
      </c>
      <c r="H27" s="37" t="s">
        <v>25</v>
      </c>
      <c r="I27" s="122" t="s">
        <v>25</v>
      </c>
      <c r="J27" s="130">
        <f t="shared" ref="J27:K27" si="12">SUM(J28:J30)</f>
        <v>0</v>
      </c>
      <c r="K27" s="38">
        <f t="shared" si="12"/>
        <v>0</v>
      </c>
      <c r="L27" s="175">
        <f>SUM(L28:L30)</f>
        <v>0</v>
      </c>
      <c r="M27" s="280" t="s">
        <v>25</v>
      </c>
      <c r="N27" s="122" t="s">
        <v>25</v>
      </c>
      <c r="O27" s="122" t="s">
        <v>25</v>
      </c>
      <c r="P27" s="304"/>
      <c r="Q27" s="182"/>
      <c r="R27" s="776"/>
    </row>
    <row r="28" spans="1:18" ht="12.75" hidden="1" thickTop="1" x14ac:dyDescent="0.25">
      <c r="A28" s="26">
        <v>21351</v>
      </c>
      <c r="B28" s="40" t="s">
        <v>29</v>
      </c>
      <c r="C28" s="189">
        <f t="shared" si="11"/>
        <v>0</v>
      </c>
      <c r="D28" s="250" t="s">
        <v>25</v>
      </c>
      <c r="E28" s="41" t="s">
        <v>25</v>
      </c>
      <c r="F28" s="165" t="s">
        <v>25</v>
      </c>
      <c r="G28" s="216" t="s">
        <v>25</v>
      </c>
      <c r="H28" s="41" t="s">
        <v>25</v>
      </c>
      <c r="I28" s="148" t="s">
        <v>25</v>
      </c>
      <c r="J28" s="564"/>
      <c r="K28" s="320"/>
      <c r="L28" s="176">
        <f t="shared" ref="L28:L30" si="13">J28+K28</f>
        <v>0</v>
      </c>
      <c r="M28" s="281" t="s">
        <v>25</v>
      </c>
      <c r="N28" s="148" t="s">
        <v>25</v>
      </c>
      <c r="O28" s="148" t="s">
        <v>25</v>
      </c>
      <c r="P28" s="305"/>
      <c r="Q28" s="297"/>
      <c r="R28" s="776"/>
    </row>
    <row r="29" spans="1:18" ht="12.75" hidden="1" thickTop="1" x14ac:dyDescent="0.25">
      <c r="A29" s="29">
        <v>21352</v>
      </c>
      <c r="B29" s="43" t="s">
        <v>30</v>
      </c>
      <c r="C29" s="190">
        <f t="shared" si="11"/>
        <v>0</v>
      </c>
      <c r="D29" s="251" t="s">
        <v>25</v>
      </c>
      <c r="E29" s="44" t="s">
        <v>25</v>
      </c>
      <c r="F29" s="166" t="s">
        <v>25</v>
      </c>
      <c r="G29" s="217" t="s">
        <v>25</v>
      </c>
      <c r="H29" s="44" t="s">
        <v>25</v>
      </c>
      <c r="I29" s="149" t="s">
        <v>25</v>
      </c>
      <c r="J29" s="565"/>
      <c r="K29" s="321"/>
      <c r="L29" s="95">
        <f t="shared" si="13"/>
        <v>0</v>
      </c>
      <c r="M29" s="282" t="s">
        <v>25</v>
      </c>
      <c r="N29" s="149" t="s">
        <v>25</v>
      </c>
      <c r="O29" s="149" t="s">
        <v>25</v>
      </c>
      <c r="P29" s="306"/>
      <c r="Q29" s="297"/>
      <c r="R29" s="776"/>
    </row>
    <row r="30" spans="1:18" ht="12.75" hidden="1" thickTop="1" x14ac:dyDescent="0.25">
      <c r="A30" s="29">
        <v>21359</v>
      </c>
      <c r="B30" s="43" t="s">
        <v>31</v>
      </c>
      <c r="C30" s="190">
        <f t="shared" si="11"/>
        <v>0</v>
      </c>
      <c r="D30" s="251" t="s">
        <v>25</v>
      </c>
      <c r="E30" s="44" t="s">
        <v>25</v>
      </c>
      <c r="F30" s="166" t="s">
        <v>25</v>
      </c>
      <c r="G30" s="217" t="s">
        <v>25</v>
      </c>
      <c r="H30" s="44" t="s">
        <v>25</v>
      </c>
      <c r="I30" s="149" t="s">
        <v>25</v>
      </c>
      <c r="J30" s="565"/>
      <c r="K30" s="321"/>
      <c r="L30" s="95">
        <f t="shared" si="13"/>
        <v>0</v>
      </c>
      <c r="M30" s="282" t="s">
        <v>25</v>
      </c>
      <c r="N30" s="149" t="s">
        <v>25</v>
      </c>
      <c r="O30" s="149" t="s">
        <v>25</v>
      </c>
      <c r="P30" s="306"/>
      <c r="Q30" s="297"/>
      <c r="R30" s="776"/>
    </row>
    <row r="31" spans="1:18" s="19" customFormat="1" ht="24.75" hidden="1" thickTop="1" x14ac:dyDescent="0.25">
      <c r="A31" s="39">
        <v>21370</v>
      </c>
      <c r="B31" s="35" t="s">
        <v>32</v>
      </c>
      <c r="C31" s="188">
        <f t="shared" si="11"/>
        <v>0</v>
      </c>
      <c r="D31" s="249" t="s">
        <v>25</v>
      </c>
      <c r="E31" s="37" t="s">
        <v>25</v>
      </c>
      <c r="F31" s="164" t="s">
        <v>25</v>
      </c>
      <c r="G31" s="215" t="s">
        <v>25</v>
      </c>
      <c r="H31" s="37" t="s">
        <v>25</v>
      </c>
      <c r="I31" s="122" t="s">
        <v>25</v>
      </c>
      <c r="J31" s="130">
        <f t="shared" ref="J31:K31" si="14">SUM(J32)</f>
        <v>0</v>
      </c>
      <c r="K31" s="38">
        <f t="shared" si="14"/>
        <v>0</v>
      </c>
      <c r="L31" s="175">
        <f>SUM(L32)</f>
        <v>0</v>
      </c>
      <c r="M31" s="280" t="s">
        <v>25</v>
      </c>
      <c r="N31" s="122" t="s">
        <v>25</v>
      </c>
      <c r="O31" s="122" t="s">
        <v>25</v>
      </c>
      <c r="P31" s="304"/>
      <c r="Q31" s="182"/>
      <c r="R31" s="776"/>
    </row>
    <row r="32" spans="1:18" ht="24.75" hidden="1" thickTop="1" x14ac:dyDescent="0.25">
      <c r="A32" s="46">
        <v>21379</v>
      </c>
      <c r="B32" s="47" t="s">
        <v>33</v>
      </c>
      <c r="C32" s="191">
        <f t="shared" si="11"/>
        <v>0</v>
      </c>
      <c r="D32" s="252" t="s">
        <v>25</v>
      </c>
      <c r="E32" s="48" t="s">
        <v>25</v>
      </c>
      <c r="F32" s="53" t="s">
        <v>25</v>
      </c>
      <c r="G32" s="218" t="s">
        <v>25</v>
      </c>
      <c r="H32" s="48" t="s">
        <v>25</v>
      </c>
      <c r="I32" s="150" t="s">
        <v>25</v>
      </c>
      <c r="J32" s="566"/>
      <c r="K32" s="322"/>
      <c r="L32" s="330">
        <f>J32+K32</f>
        <v>0</v>
      </c>
      <c r="M32" s="283" t="s">
        <v>25</v>
      </c>
      <c r="N32" s="150" t="s">
        <v>25</v>
      </c>
      <c r="O32" s="150" t="s">
        <v>25</v>
      </c>
      <c r="P32" s="307"/>
      <c r="Q32" s="297"/>
      <c r="R32" s="776"/>
    </row>
    <row r="33" spans="1:18" s="19" customFormat="1" ht="12.75" hidden="1" thickTop="1" x14ac:dyDescent="0.25">
      <c r="A33" s="39">
        <v>21380</v>
      </c>
      <c r="B33" s="35" t="s">
        <v>34</v>
      </c>
      <c r="C33" s="188">
        <f t="shared" si="11"/>
        <v>0</v>
      </c>
      <c r="D33" s="249" t="s">
        <v>25</v>
      </c>
      <c r="E33" s="37" t="s">
        <v>25</v>
      </c>
      <c r="F33" s="164" t="s">
        <v>25</v>
      </c>
      <c r="G33" s="215" t="s">
        <v>25</v>
      </c>
      <c r="H33" s="37" t="s">
        <v>25</v>
      </c>
      <c r="I33" s="122" t="s">
        <v>25</v>
      </c>
      <c r="J33" s="130">
        <f t="shared" ref="J33:K33" si="15">SUM(J34:J35)</f>
        <v>0</v>
      </c>
      <c r="K33" s="38">
        <f t="shared" si="15"/>
        <v>0</v>
      </c>
      <c r="L33" s="175">
        <f>SUM(L34:L35)</f>
        <v>0</v>
      </c>
      <c r="M33" s="280" t="s">
        <v>25</v>
      </c>
      <c r="N33" s="122" t="s">
        <v>25</v>
      </c>
      <c r="O33" s="122" t="s">
        <v>25</v>
      </c>
      <c r="P33" s="304"/>
      <c r="Q33" s="182"/>
      <c r="R33" s="776"/>
    </row>
    <row r="34" spans="1:18" ht="12.75" hidden="1" thickTop="1" x14ac:dyDescent="0.25">
      <c r="A34" s="27">
        <v>21381</v>
      </c>
      <c r="B34" s="40" t="s">
        <v>35</v>
      </c>
      <c r="C34" s="189">
        <f t="shared" si="11"/>
        <v>0</v>
      </c>
      <c r="D34" s="250" t="s">
        <v>25</v>
      </c>
      <c r="E34" s="41" t="s">
        <v>25</v>
      </c>
      <c r="F34" s="165" t="s">
        <v>25</v>
      </c>
      <c r="G34" s="216" t="s">
        <v>25</v>
      </c>
      <c r="H34" s="41" t="s">
        <v>25</v>
      </c>
      <c r="I34" s="148" t="s">
        <v>25</v>
      </c>
      <c r="J34" s="564"/>
      <c r="K34" s="320"/>
      <c r="L34" s="176">
        <f t="shared" ref="L34:L35" si="16">J34+K34</f>
        <v>0</v>
      </c>
      <c r="M34" s="281" t="s">
        <v>25</v>
      </c>
      <c r="N34" s="148" t="s">
        <v>25</v>
      </c>
      <c r="O34" s="148" t="s">
        <v>25</v>
      </c>
      <c r="P34" s="305"/>
      <c r="Q34" s="297"/>
      <c r="R34" s="776"/>
    </row>
    <row r="35" spans="1:18" ht="12.75" hidden="1" thickTop="1" x14ac:dyDescent="0.25">
      <c r="A35" s="30">
        <v>21383</v>
      </c>
      <c r="B35" s="43" t="s">
        <v>36</v>
      </c>
      <c r="C35" s="190">
        <f t="shared" si="11"/>
        <v>0</v>
      </c>
      <c r="D35" s="251" t="s">
        <v>25</v>
      </c>
      <c r="E35" s="44" t="s">
        <v>25</v>
      </c>
      <c r="F35" s="166" t="s">
        <v>25</v>
      </c>
      <c r="G35" s="217" t="s">
        <v>25</v>
      </c>
      <c r="H35" s="44" t="s">
        <v>25</v>
      </c>
      <c r="I35" s="149" t="s">
        <v>25</v>
      </c>
      <c r="J35" s="565"/>
      <c r="K35" s="321"/>
      <c r="L35" s="95">
        <f t="shared" si="16"/>
        <v>0</v>
      </c>
      <c r="M35" s="282" t="s">
        <v>25</v>
      </c>
      <c r="N35" s="149" t="s">
        <v>25</v>
      </c>
      <c r="O35" s="149" t="s">
        <v>25</v>
      </c>
      <c r="P35" s="306"/>
      <c r="Q35" s="297"/>
      <c r="R35" s="776"/>
    </row>
    <row r="36" spans="1:18" s="19" customFormat="1" ht="24.75" hidden="1" thickTop="1" x14ac:dyDescent="0.25">
      <c r="A36" s="39">
        <v>21390</v>
      </c>
      <c r="B36" s="35" t="s">
        <v>37</v>
      </c>
      <c r="C36" s="188">
        <f t="shared" si="11"/>
        <v>0</v>
      </c>
      <c r="D36" s="249" t="s">
        <v>25</v>
      </c>
      <c r="E36" s="37" t="s">
        <v>25</v>
      </c>
      <c r="F36" s="164" t="s">
        <v>25</v>
      </c>
      <c r="G36" s="215" t="s">
        <v>25</v>
      </c>
      <c r="H36" s="37" t="s">
        <v>25</v>
      </c>
      <c r="I36" s="122" t="s">
        <v>25</v>
      </c>
      <c r="J36" s="130">
        <f t="shared" ref="J36:K36" si="17">SUM(J37:J40)</f>
        <v>0</v>
      </c>
      <c r="K36" s="38">
        <f t="shared" si="17"/>
        <v>0</v>
      </c>
      <c r="L36" s="175">
        <f>SUM(L37:L40)</f>
        <v>0</v>
      </c>
      <c r="M36" s="280" t="s">
        <v>25</v>
      </c>
      <c r="N36" s="122" t="s">
        <v>25</v>
      </c>
      <c r="O36" s="122" t="s">
        <v>25</v>
      </c>
      <c r="P36" s="304"/>
      <c r="Q36" s="182"/>
      <c r="R36" s="776"/>
    </row>
    <row r="37" spans="1:18" ht="24.75" hidden="1" thickTop="1" x14ac:dyDescent="0.25">
      <c r="A37" s="27">
        <v>21391</v>
      </c>
      <c r="B37" s="40" t="s">
        <v>38</v>
      </c>
      <c r="C37" s="189">
        <f t="shared" si="11"/>
        <v>0</v>
      </c>
      <c r="D37" s="250" t="s">
        <v>25</v>
      </c>
      <c r="E37" s="41" t="s">
        <v>25</v>
      </c>
      <c r="F37" s="165" t="s">
        <v>25</v>
      </c>
      <c r="G37" s="216" t="s">
        <v>25</v>
      </c>
      <c r="H37" s="41" t="s">
        <v>25</v>
      </c>
      <c r="I37" s="148" t="s">
        <v>25</v>
      </c>
      <c r="J37" s="564"/>
      <c r="K37" s="320"/>
      <c r="L37" s="176">
        <f t="shared" ref="L37:L40" si="18">J37+K37</f>
        <v>0</v>
      </c>
      <c r="M37" s="281" t="s">
        <v>25</v>
      </c>
      <c r="N37" s="148" t="s">
        <v>25</v>
      </c>
      <c r="O37" s="148" t="s">
        <v>25</v>
      </c>
      <c r="P37" s="305"/>
      <c r="Q37" s="297"/>
      <c r="R37" s="776"/>
    </row>
    <row r="38" spans="1:18" ht="12.75" hidden="1" thickTop="1" x14ac:dyDescent="0.25">
      <c r="A38" s="30">
        <v>21393</v>
      </c>
      <c r="B38" s="43" t="s">
        <v>39</v>
      </c>
      <c r="C38" s="190">
        <f t="shared" si="11"/>
        <v>0</v>
      </c>
      <c r="D38" s="251" t="s">
        <v>25</v>
      </c>
      <c r="E38" s="44" t="s">
        <v>25</v>
      </c>
      <c r="F38" s="166" t="s">
        <v>25</v>
      </c>
      <c r="G38" s="217" t="s">
        <v>25</v>
      </c>
      <c r="H38" s="44" t="s">
        <v>25</v>
      </c>
      <c r="I38" s="149" t="s">
        <v>25</v>
      </c>
      <c r="J38" s="565"/>
      <c r="K38" s="321"/>
      <c r="L38" s="95">
        <f t="shared" si="18"/>
        <v>0</v>
      </c>
      <c r="M38" s="282" t="s">
        <v>25</v>
      </c>
      <c r="N38" s="149" t="s">
        <v>25</v>
      </c>
      <c r="O38" s="149" t="s">
        <v>25</v>
      </c>
      <c r="P38" s="306"/>
      <c r="Q38" s="297"/>
      <c r="R38" s="776"/>
    </row>
    <row r="39" spans="1:18" ht="12.75" hidden="1" thickTop="1" x14ac:dyDescent="0.25">
      <c r="A39" s="30">
        <v>21395</v>
      </c>
      <c r="B39" s="43" t="s">
        <v>40</v>
      </c>
      <c r="C39" s="190">
        <f t="shared" si="11"/>
        <v>0</v>
      </c>
      <c r="D39" s="251" t="s">
        <v>25</v>
      </c>
      <c r="E39" s="44" t="s">
        <v>25</v>
      </c>
      <c r="F39" s="166" t="s">
        <v>25</v>
      </c>
      <c r="G39" s="217" t="s">
        <v>25</v>
      </c>
      <c r="H39" s="44" t="s">
        <v>25</v>
      </c>
      <c r="I39" s="149" t="s">
        <v>25</v>
      </c>
      <c r="J39" s="565"/>
      <c r="K39" s="321"/>
      <c r="L39" s="95">
        <f t="shared" si="18"/>
        <v>0</v>
      </c>
      <c r="M39" s="282" t="s">
        <v>25</v>
      </c>
      <c r="N39" s="149" t="s">
        <v>25</v>
      </c>
      <c r="O39" s="149" t="s">
        <v>25</v>
      </c>
      <c r="P39" s="306"/>
      <c r="Q39" s="297"/>
      <c r="R39" s="776"/>
    </row>
    <row r="40" spans="1:18" ht="12.75" hidden="1" thickTop="1" x14ac:dyDescent="0.25">
      <c r="A40" s="30">
        <v>21399</v>
      </c>
      <c r="B40" s="43" t="s">
        <v>41</v>
      </c>
      <c r="C40" s="190">
        <f t="shared" si="11"/>
        <v>0</v>
      </c>
      <c r="D40" s="251" t="s">
        <v>25</v>
      </c>
      <c r="E40" s="44" t="s">
        <v>25</v>
      </c>
      <c r="F40" s="166" t="s">
        <v>25</v>
      </c>
      <c r="G40" s="217" t="s">
        <v>25</v>
      </c>
      <c r="H40" s="44" t="s">
        <v>25</v>
      </c>
      <c r="I40" s="149" t="s">
        <v>25</v>
      </c>
      <c r="J40" s="565"/>
      <c r="K40" s="321"/>
      <c r="L40" s="95">
        <f t="shared" si="18"/>
        <v>0</v>
      </c>
      <c r="M40" s="282" t="s">
        <v>25</v>
      </c>
      <c r="N40" s="149" t="s">
        <v>25</v>
      </c>
      <c r="O40" s="149" t="s">
        <v>25</v>
      </c>
      <c r="P40" s="306"/>
      <c r="Q40" s="297"/>
      <c r="R40" s="776"/>
    </row>
    <row r="41" spans="1:18"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c r="R41" s="776"/>
    </row>
    <row r="42" spans="1:18" s="19" customFormat="1" ht="12.75" hidden="1" thickTop="1" x14ac:dyDescent="0.25">
      <c r="A42" s="50">
        <v>21490</v>
      </c>
      <c r="B42" s="51" t="s">
        <v>43</v>
      </c>
      <c r="C42" s="192">
        <f>SUM(F42,I42,L42)</f>
        <v>0</v>
      </c>
      <c r="D42" s="254">
        <f>D43</f>
        <v>0</v>
      </c>
      <c r="E42" s="52">
        <f t="shared" ref="E42" si="19">E43</f>
        <v>0</v>
      </c>
      <c r="F42" s="255">
        <f>F43</f>
        <v>0</v>
      </c>
      <c r="G42" s="219">
        <f t="shared" ref="G42:K42" si="20">G43</f>
        <v>0</v>
      </c>
      <c r="H42" s="52">
        <f t="shared" si="20"/>
        <v>0</v>
      </c>
      <c r="I42" s="271">
        <f t="shared" si="20"/>
        <v>0</v>
      </c>
      <c r="J42" s="254">
        <f t="shared" si="20"/>
        <v>0</v>
      </c>
      <c r="K42" s="52">
        <f t="shared" si="20"/>
        <v>0</v>
      </c>
      <c r="L42" s="255">
        <f>L43</f>
        <v>0</v>
      </c>
      <c r="M42" s="280" t="s">
        <v>25</v>
      </c>
      <c r="N42" s="122" t="s">
        <v>25</v>
      </c>
      <c r="O42" s="122" t="s">
        <v>25</v>
      </c>
      <c r="P42" s="304"/>
      <c r="Q42" s="182"/>
      <c r="R42" s="776"/>
    </row>
    <row r="43" spans="1:18" s="19" customFormat="1" ht="12.75" hidden="1" thickTop="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c r="R43" s="776"/>
    </row>
    <row r="44" spans="1:18" ht="12.75" hidden="1" thickTop="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 t="shared" ref="M44:N44" si="21">SUM(M45:M46)</f>
        <v>0</v>
      </c>
      <c r="N44" s="151">
        <f t="shared" si="21"/>
        <v>0</v>
      </c>
      <c r="O44" s="151">
        <f>SUM(O45:O46)</f>
        <v>0</v>
      </c>
      <c r="P44" s="308"/>
      <c r="Q44" s="297"/>
      <c r="R44" s="776"/>
    </row>
    <row r="45" spans="1:18" ht="24.75" hidden="1" thickTop="1" x14ac:dyDescent="0.25">
      <c r="A45" s="57">
        <v>23410</v>
      </c>
      <c r="B45" s="58" t="s">
        <v>46</v>
      </c>
      <c r="C45" s="194">
        <f t="shared" ref="C45:C46" si="22">SUM(O45)</f>
        <v>0</v>
      </c>
      <c r="D45" s="259" t="s">
        <v>25</v>
      </c>
      <c r="E45" s="59" t="s">
        <v>25</v>
      </c>
      <c r="F45" s="260" t="s">
        <v>25</v>
      </c>
      <c r="G45" s="222" t="s">
        <v>25</v>
      </c>
      <c r="H45" s="59" t="s">
        <v>25</v>
      </c>
      <c r="I45" s="273" t="s">
        <v>25</v>
      </c>
      <c r="J45" s="259" t="s">
        <v>25</v>
      </c>
      <c r="K45" s="59" t="s">
        <v>25</v>
      </c>
      <c r="L45" s="260" t="s">
        <v>25</v>
      </c>
      <c r="M45" s="323"/>
      <c r="N45" s="324"/>
      <c r="O45" s="152">
        <f t="shared" ref="O45:O46" si="23">M45+N45</f>
        <v>0</v>
      </c>
      <c r="P45" s="289"/>
      <c r="Q45" s="297"/>
      <c r="R45" s="776"/>
    </row>
    <row r="46" spans="1:18" ht="24.75" hidden="1" thickTop="1" x14ac:dyDescent="0.25">
      <c r="A46" s="57">
        <v>23510</v>
      </c>
      <c r="B46" s="58" t="s">
        <v>47</v>
      </c>
      <c r="C46" s="194">
        <f t="shared" si="22"/>
        <v>0</v>
      </c>
      <c r="D46" s="259" t="s">
        <v>25</v>
      </c>
      <c r="E46" s="59" t="s">
        <v>25</v>
      </c>
      <c r="F46" s="260" t="s">
        <v>25</v>
      </c>
      <c r="G46" s="222" t="s">
        <v>25</v>
      </c>
      <c r="H46" s="59" t="s">
        <v>25</v>
      </c>
      <c r="I46" s="273" t="s">
        <v>25</v>
      </c>
      <c r="J46" s="259" t="s">
        <v>25</v>
      </c>
      <c r="K46" s="59" t="s">
        <v>25</v>
      </c>
      <c r="L46" s="260" t="s">
        <v>25</v>
      </c>
      <c r="M46" s="323"/>
      <c r="N46" s="324"/>
      <c r="O46" s="152">
        <f t="shared" si="23"/>
        <v>0</v>
      </c>
      <c r="P46" s="289"/>
      <c r="Q46" s="297"/>
      <c r="R46" s="776"/>
    </row>
    <row r="47" spans="1:18" ht="12.75" thickTop="1" x14ac:dyDescent="0.25">
      <c r="A47" s="60"/>
      <c r="B47" s="58"/>
      <c r="C47" s="195"/>
      <c r="D47" s="261"/>
      <c r="E47" s="707"/>
      <c r="F47" s="892"/>
      <c r="G47" s="222"/>
      <c r="H47" s="273"/>
      <c r="I47" s="892"/>
      <c r="J47" s="259"/>
      <c r="K47" s="59"/>
      <c r="L47" s="167"/>
      <c r="M47" s="285"/>
      <c r="N47" s="107"/>
      <c r="O47" s="152"/>
      <c r="P47" s="289"/>
      <c r="Q47" s="297"/>
      <c r="R47" s="776"/>
    </row>
    <row r="48" spans="1:18" s="19" customFormat="1" x14ac:dyDescent="0.25">
      <c r="A48" s="61"/>
      <c r="B48" s="62" t="s">
        <v>48</v>
      </c>
      <c r="C48" s="196"/>
      <c r="D48" s="262"/>
      <c r="E48" s="887"/>
      <c r="F48" s="893"/>
      <c r="G48" s="223"/>
      <c r="H48" s="153"/>
      <c r="I48" s="893"/>
      <c r="J48" s="133"/>
      <c r="K48" s="108"/>
      <c r="L48" s="168"/>
      <c r="M48" s="223"/>
      <c r="N48" s="108"/>
      <c r="O48" s="153"/>
      <c r="P48" s="309"/>
      <c r="Q48" s="182"/>
      <c r="R48" s="776"/>
    </row>
    <row r="49" spans="1:18" s="19" customFormat="1" ht="12.75" thickBot="1" x14ac:dyDescent="0.3">
      <c r="A49" s="63"/>
      <c r="B49" s="20" t="s">
        <v>49</v>
      </c>
      <c r="C49" s="197">
        <f t="shared" ref="C49:C112" si="24">SUM(F49,I49,L49,O49)</f>
        <v>87647</v>
      </c>
      <c r="D49" s="134">
        <f>SUM(D50,D281)</f>
        <v>72500</v>
      </c>
      <c r="E49" s="117">
        <f t="shared" ref="E49" si="25">SUM(E50,E281)</f>
        <v>15147</v>
      </c>
      <c r="F49" s="894">
        <f>SUM(F50,F281)</f>
        <v>87647</v>
      </c>
      <c r="G49" s="224">
        <f t="shared" ref="G49:O49" si="26">SUM(G50,G281)</f>
        <v>0</v>
      </c>
      <c r="H49" s="117">
        <f t="shared" si="26"/>
        <v>0</v>
      </c>
      <c r="I49" s="894">
        <f t="shared" si="26"/>
        <v>0</v>
      </c>
      <c r="J49" s="134">
        <f t="shared" si="26"/>
        <v>0</v>
      </c>
      <c r="K49" s="64">
        <f t="shared" si="26"/>
        <v>0</v>
      </c>
      <c r="L49" s="169">
        <f t="shared" si="26"/>
        <v>0</v>
      </c>
      <c r="M49" s="224">
        <f t="shared" si="26"/>
        <v>0</v>
      </c>
      <c r="N49" s="64">
        <f t="shared" si="26"/>
        <v>0</v>
      </c>
      <c r="O49" s="117">
        <f t="shared" si="26"/>
        <v>0</v>
      </c>
      <c r="P49" s="310"/>
      <c r="Q49" s="182"/>
      <c r="R49" s="776"/>
    </row>
    <row r="50" spans="1:18" s="19" customFormat="1" ht="24.75" thickTop="1" x14ac:dyDescent="0.25">
      <c r="A50" s="65"/>
      <c r="B50" s="66" t="s">
        <v>50</v>
      </c>
      <c r="C50" s="198">
        <f t="shared" si="24"/>
        <v>87647</v>
      </c>
      <c r="D50" s="135">
        <f>SUM(D51,D193)</f>
        <v>72500</v>
      </c>
      <c r="E50" s="274">
        <f t="shared" ref="E50" si="27">SUM(E51,E193)</f>
        <v>15147</v>
      </c>
      <c r="F50" s="895">
        <f>SUM(F51,F193)</f>
        <v>87647</v>
      </c>
      <c r="G50" s="225">
        <f t="shared" ref="G50:O50" si="28">SUM(G51,G193)</f>
        <v>0</v>
      </c>
      <c r="H50" s="274">
        <f t="shared" si="28"/>
        <v>0</v>
      </c>
      <c r="I50" s="895">
        <f t="shared" si="28"/>
        <v>0</v>
      </c>
      <c r="J50" s="135">
        <f t="shared" si="28"/>
        <v>0</v>
      </c>
      <c r="K50" s="67">
        <f t="shared" si="28"/>
        <v>0</v>
      </c>
      <c r="L50" s="170">
        <f t="shared" si="28"/>
        <v>0</v>
      </c>
      <c r="M50" s="225">
        <f t="shared" si="28"/>
        <v>0</v>
      </c>
      <c r="N50" s="67">
        <f t="shared" si="28"/>
        <v>0</v>
      </c>
      <c r="O50" s="274">
        <f t="shared" si="28"/>
        <v>0</v>
      </c>
      <c r="P50" s="311"/>
      <c r="Q50" s="182"/>
      <c r="R50" s="776"/>
    </row>
    <row r="51" spans="1:18" s="19" customFormat="1" ht="24" hidden="1" x14ac:dyDescent="0.25">
      <c r="A51" s="68"/>
      <c r="B51" s="16" t="s">
        <v>51</v>
      </c>
      <c r="C51" s="199">
        <f t="shared" si="24"/>
        <v>0</v>
      </c>
      <c r="D51" s="136">
        <f>SUM(D52,D74,D172,D186)</f>
        <v>0</v>
      </c>
      <c r="E51" s="69">
        <f t="shared" ref="E51" si="29">SUM(E52,E74,E172,E186)</f>
        <v>0</v>
      </c>
      <c r="F51" s="171">
        <f>SUM(F52,F74,F172,F186)</f>
        <v>0</v>
      </c>
      <c r="G51" s="226">
        <f t="shared" ref="G51:O51" si="30">SUM(G52,G74,G172,G186)</f>
        <v>0</v>
      </c>
      <c r="H51" s="69">
        <f t="shared" si="30"/>
        <v>0</v>
      </c>
      <c r="I51" s="275">
        <f t="shared" si="30"/>
        <v>0</v>
      </c>
      <c r="J51" s="136">
        <f t="shared" si="30"/>
        <v>0</v>
      </c>
      <c r="K51" s="69">
        <f t="shared" si="30"/>
        <v>0</v>
      </c>
      <c r="L51" s="171">
        <f t="shared" si="30"/>
        <v>0</v>
      </c>
      <c r="M51" s="226">
        <f t="shared" si="30"/>
        <v>0</v>
      </c>
      <c r="N51" s="69">
        <f t="shared" si="30"/>
        <v>0</v>
      </c>
      <c r="O51" s="275">
        <f t="shared" si="30"/>
        <v>0</v>
      </c>
      <c r="P51" s="312"/>
      <c r="Q51" s="182"/>
      <c r="R51" s="776"/>
    </row>
    <row r="52" spans="1:18" s="19" customFormat="1" hidden="1" x14ac:dyDescent="0.25">
      <c r="A52" s="70">
        <v>1000</v>
      </c>
      <c r="B52" s="70" t="s">
        <v>52</v>
      </c>
      <c r="C52" s="200">
        <f t="shared" si="24"/>
        <v>0</v>
      </c>
      <c r="D52" s="137">
        <f>SUM(D53,D66)</f>
        <v>0</v>
      </c>
      <c r="E52" s="71">
        <f t="shared" ref="E52" si="31">SUM(E53,E66)</f>
        <v>0</v>
      </c>
      <c r="F52" s="172">
        <f>SUM(F53,F66)</f>
        <v>0</v>
      </c>
      <c r="G52" s="227">
        <f t="shared" ref="G52:O52" si="32">SUM(G53,G66)</f>
        <v>0</v>
      </c>
      <c r="H52" s="71">
        <f t="shared" si="32"/>
        <v>0</v>
      </c>
      <c r="I52" s="125">
        <f t="shared" si="32"/>
        <v>0</v>
      </c>
      <c r="J52" s="137">
        <f t="shared" si="32"/>
        <v>0</v>
      </c>
      <c r="K52" s="71">
        <f t="shared" si="32"/>
        <v>0</v>
      </c>
      <c r="L52" s="172">
        <f t="shared" si="32"/>
        <v>0</v>
      </c>
      <c r="M52" s="227">
        <f t="shared" si="32"/>
        <v>0</v>
      </c>
      <c r="N52" s="71">
        <f t="shared" si="32"/>
        <v>0</v>
      </c>
      <c r="O52" s="125">
        <f t="shared" si="32"/>
        <v>0</v>
      </c>
      <c r="P52" s="313"/>
      <c r="Q52" s="182"/>
      <c r="R52" s="776"/>
    </row>
    <row r="53" spans="1:18" hidden="1" x14ac:dyDescent="0.25">
      <c r="A53" s="35">
        <v>1100</v>
      </c>
      <c r="B53" s="72" t="s">
        <v>53</v>
      </c>
      <c r="C53" s="188">
        <f t="shared" si="24"/>
        <v>0</v>
      </c>
      <c r="D53" s="130">
        <f>SUM(D54,D57,D65)</f>
        <v>0</v>
      </c>
      <c r="E53" s="38">
        <f t="shared" ref="E53" si="33">SUM(E54,E57,E65)</f>
        <v>0</v>
      </c>
      <c r="F53" s="175">
        <f>SUM(F54,F57,F65)</f>
        <v>0</v>
      </c>
      <c r="G53" s="228">
        <f t="shared" ref="G53:N53" si="34">SUM(G54,G57,G65)</f>
        <v>0</v>
      </c>
      <c r="H53" s="38">
        <f t="shared" si="34"/>
        <v>0</v>
      </c>
      <c r="I53" s="123">
        <f t="shared" si="34"/>
        <v>0</v>
      </c>
      <c r="J53" s="130">
        <f t="shared" si="34"/>
        <v>0</v>
      </c>
      <c r="K53" s="38">
        <f t="shared" si="34"/>
        <v>0</v>
      </c>
      <c r="L53" s="175">
        <f t="shared" si="34"/>
        <v>0</v>
      </c>
      <c r="M53" s="228">
        <f t="shared" si="34"/>
        <v>0</v>
      </c>
      <c r="N53" s="38">
        <f t="shared" si="34"/>
        <v>0</v>
      </c>
      <c r="O53" s="123">
        <f>SUM(O54,O57,O65)</f>
        <v>0</v>
      </c>
      <c r="P53" s="314"/>
      <c r="Q53" s="297"/>
      <c r="R53" s="776"/>
    </row>
    <row r="54" spans="1:18" hidden="1" x14ac:dyDescent="0.25">
      <c r="A54" s="73">
        <v>1110</v>
      </c>
      <c r="B54" s="58" t="s">
        <v>54</v>
      </c>
      <c r="C54" s="195">
        <f>SUM(F54,I54,L54,O54)</f>
        <v>0</v>
      </c>
      <c r="D54" s="86">
        <f>SUM(D55:D56)</f>
        <v>0</v>
      </c>
      <c r="E54" s="74">
        <f>SUM(E55:E56)</f>
        <v>0</v>
      </c>
      <c r="F54" s="174">
        <f>SUM(F55:F56)</f>
        <v>0</v>
      </c>
      <c r="G54" s="229">
        <f t="shared" ref="G54:H54" si="35">SUM(G55:G56)</f>
        <v>0</v>
      </c>
      <c r="H54" s="74">
        <f t="shared" si="35"/>
        <v>0</v>
      </c>
      <c r="I54" s="154">
        <f>SUM(I55:I56)</f>
        <v>0</v>
      </c>
      <c r="J54" s="86">
        <f t="shared" ref="J54:K54" si="36">SUM(J55:J56)</f>
        <v>0</v>
      </c>
      <c r="K54" s="74">
        <f t="shared" si="36"/>
        <v>0</v>
      </c>
      <c r="L54" s="174">
        <f>SUM(L55:L56)</f>
        <v>0</v>
      </c>
      <c r="M54" s="229">
        <f t="shared" ref="M54:N54" si="37">SUM(M55:M56)</f>
        <v>0</v>
      </c>
      <c r="N54" s="74">
        <f t="shared" si="37"/>
        <v>0</v>
      </c>
      <c r="O54" s="154">
        <f>SUM(O55:O56)</f>
        <v>0</v>
      </c>
      <c r="P54" s="292"/>
      <c r="Q54" s="297"/>
      <c r="R54" s="776"/>
    </row>
    <row r="55" spans="1:18" hidden="1" x14ac:dyDescent="0.25">
      <c r="A55" s="27">
        <v>1111</v>
      </c>
      <c r="B55" s="40" t="s">
        <v>55</v>
      </c>
      <c r="C55" s="189">
        <f t="shared" si="24"/>
        <v>0</v>
      </c>
      <c r="D55" s="263">
        <v>0</v>
      </c>
      <c r="E55" s="42"/>
      <c r="F55" s="176">
        <f>D55+E55</f>
        <v>0</v>
      </c>
      <c r="G55" s="220"/>
      <c r="H55" s="42"/>
      <c r="I55" s="90">
        <f>G55+H55</f>
        <v>0</v>
      </c>
      <c r="J55" s="263"/>
      <c r="K55" s="42"/>
      <c r="L55" s="176">
        <f>J55+K55</f>
        <v>0</v>
      </c>
      <c r="M55" s="220"/>
      <c r="N55" s="42"/>
      <c r="O55" s="90">
        <f>M55+N55</f>
        <v>0</v>
      </c>
      <c r="P55" s="290"/>
      <c r="Q55" s="297"/>
      <c r="R55" s="776"/>
    </row>
    <row r="56" spans="1:18" ht="24" hidden="1" customHeight="1" x14ac:dyDescent="0.25">
      <c r="A56" s="30">
        <v>1119</v>
      </c>
      <c r="B56" s="43" t="s">
        <v>56</v>
      </c>
      <c r="C56" s="190">
        <f t="shared" si="24"/>
        <v>0</v>
      </c>
      <c r="D56" s="264">
        <v>0</v>
      </c>
      <c r="E56" s="45"/>
      <c r="F56" s="95">
        <f>D56+E56</f>
        <v>0</v>
      </c>
      <c r="G56" s="230"/>
      <c r="H56" s="45"/>
      <c r="I56" s="91">
        <f>G56+H56</f>
        <v>0</v>
      </c>
      <c r="J56" s="264"/>
      <c r="K56" s="45"/>
      <c r="L56" s="95">
        <f>J56+K56</f>
        <v>0</v>
      </c>
      <c r="M56" s="230"/>
      <c r="N56" s="45"/>
      <c r="O56" s="91">
        <f>M56+N56</f>
        <v>0</v>
      </c>
      <c r="P56" s="291"/>
      <c r="Q56" s="297"/>
      <c r="R56" s="776"/>
    </row>
    <row r="57" spans="1:18" ht="23.25" hidden="1" customHeight="1" x14ac:dyDescent="0.25">
      <c r="A57" s="75">
        <v>1140</v>
      </c>
      <c r="B57" s="43" t="s">
        <v>57</v>
      </c>
      <c r="C57" s="190">
        <f t="shared" si="24"/>
        <v>0</v>
      </c>
      <c r="D57" s="132">
        <f>SUM(D58:D64)</f>
        <v>0</v>
      </c>
      <c r="E57" s="76">
        <f t="shared" ref="E57" si="38">SUM(E58:E64)</f>
        <v>0</v>
      </c>
      <c r="F57" s="95">
        <f>SUM(F58:F64)</f>
        <v>0</v>
      </c>
      <c r="G57" s="231">
        <f t="shared" ref="G57:N57" si="39">SUM(G58:G64)</f>
        <v>0</v>
      </c>
      <c r="H57" s="76">
        <f t="shared" si="39"/>
        <v>0</v>
      </c>
      <c r="I57" s="91">
        <f t="shared" si="39"/>
        <v>0</v>
      </c>
      <c r="J57" s="132">
        <f t="shared" si="39"/>
        <v>0</v>
      </c>
      <c r="K57" s="76">
        <f t="shared" si="39"/>
        <v>0</v>
      </c>
      <c r="L57" s="95">
        <f t="shared" si="39"/>
        <v>0</v>
      </c>
      <c r="M57" s="231">
        <f t="shared" si="39"/>
        <v>0</v>
      </c>
      <c r="N57" s="76">
        <f t="shared" si="39"/>
        <v>0</v>
      </c>
      <c r="O57" s="91">
        <f>SUM(O58:O64)</f>
        <v>0</v>
      </c>
      <c r="P57" s="291"/>
      <c r="Q57" s="297"/>
      <c r="R57" s="776"/>
    </row>
    <row r="58" spans="1:18" hidden="1" x14ac:dyDescent="0.25">
      <c r="A58" s="30">
        <v>1141</v>
      </c>
      <c r="B58" s="43" t="s">
        <v>58</v>
      </c>
      <c r="C58" s="190">
        <f t="shared" si="24"/>
        <v>0</v>
      </c>
      <c r="D58" s="264">
        <v>0</v>
      </c>
      <c r="E58" s="45"/>
      <c r="F58" s="95">
        <f t="shared" ref="F58:F65" si="40">D58+E58</f>
        <v>0</v>
      </c>
      <c r="G58" s="230"/>
      <c r="H58" s="45"/>
      <c r="I58" s="91">
        <f t="shared" ref="I58:I65" si="41">G58+H58</f>
        <v>0</v>
      </c>
      <c r="J58" s="264"/>
      <c r="K58" s="45"/>
      <c r="L58" s="95">
        <f t="shared" ref="L58:L65" si="42">J58+K58</f>
        <v>0</v>
      </c>
      <c r="M58" s="230"/>
      <c r="N58" s="45"/>
      <c r="O58" s="91">
        <f t="shared" ref="O58:O65" si="43">M58+N58</f>
        <v>0</v>
      </c>
      <c r="P58" s="291"/>
      <c r="Q58" s="297"/>
      <c r="R58" s="776"/>
    </row>
    <row r="59" spans="1:18" ht="24.75" hidden="1" customHeight="1" x14ac:dyDescent="0.25">
      <c r="A59" s="30">
        <v>1142</v>
      </c>
      <c r="B59" s="43" t="s">
        <v>59</v>
      </c>
      <c r="C59" s="190">
        <f t="shared" si="24"/>
        <v>0</v>
      </c>
      <c r="D59" s="264">
        <v>0</v>
      </c>
      <c r="E59" s="45"/>
      <c r="F59" s="95">
        <f t="shared" si="40"/>
        <v>0</v>
      </c>
      <c r="G59" s="230"/>
      <c r="H59" s="45"/>
      <c r="I59" s="91">
        <f t="shared" si="41"/>
        <v>0</v>
      </c>
      <c r="J59" s="264"/>
      <c r="K59" s="45"/>
      <c r="L59" s="95">
        <f t="shared" si="42"/>
        <v>0</v>
      </c>
      <c r="M59" s="230"/>
      <c r="N59" s="45"/>
      <c r="O59" s="91">
        <f t="shared" si="43"/>
        <v>0</v>
      </c>
      <c r="P59" s="291"/>
      <c r="Q59" s="297"/>
      <c r="R59" s="776"/>
    </row>
    <row r="60" spans="1:18" ht="24" hidden="1" x14ac:dyDescent="0.25">
      <c r="A60" s="30">
        <v>1145</v>
      </c>
      <c r="B60" s="43" t="s">
        <v>60</v>
      </c>
      <c r="C60" s="190">
        <f t="shared" si="24"/>
        <v>0</v>
      </c>
      <c r="D60" s="264">
        <v>0</v>
      </c>
      <c r="E60" s="45"/>
      <c r="F60" s="95">
        <f t="shared" si="40"/>
        <v>0</v>
      </c>
      <c r="G60" s="230"/>
      <c r="H60" s="45"/>
      <c r="I60" s="91">
        <f t="shared" si="41"/>
        <v>0</v>
      </c>
      <c r="J60" s="264"/>
      <c r="K60" s="45"/>
      <c r="L60" s="95">
        <f t="shared" si="42"/>
        <v>0</v>
      </c>
      <c r="M60" s="230"/>
      <c r="N60" s="45"/>
      <c r="O60" s="91">
        <f t="shared" si="43"/>
        <v>0</v>
      </c>
      <c r="P60" s="291"/>
      <c r="Q60" s="297"/>
      <c r="R60" s="776"/>
    </row>
    <row r="61" spans="1:18" ht="27.75" hidden="1" customHeight="1" x14ac:dyDescent="0.25">
      <c r="A61" s="30">
        <v>1146</v>
      </c>
      <c r="B61" s="43" t="s">
        <v>61</v>
      </c>
      <c r="C61" s="190">
        <f t="shared" si="24"/>
        <v>0</v>
      </c>
      <c r="D61" s="264">
        <v>0</v>
      </c>
      <c r="E61" s="45"/>
      <c r="F61" s="95">
        <f t="shared" si="40"/>
        <v>0</v>
      </c>
      <c r="G61" s="230"/>
      <c r="H61" s="45"/>
      <c r="I61" s="91">
        <f t="shared" si="41"/>
        <v>0</v>
      </c>
      <c r="J61" s="264"/>
      <c r="K61" s="45"/>
      <c r="L61" s="95">
        <f t="shared" si="42"/>
        <v>0</v>
      </c>
      <c r="M61" s="230"/>
      <c r="N61" s="45"/>
      <c r="O61" s="91">
        <f t="shared" si="43"/>
        <v>0</v>
      </c>
      <c r="P61" s="291"/>
      <c r="Q61" s="297"/>
      <c r="R61" s="776"/>
    </row>
    <row r="62" spans="1:18" hidden="1" x14ac:dyDescent="0.25">
      <c r="A62" s="30">
        <v>1147</v>
      </c>
      <c r="B62" s="43" t="s">
        <v>62</v>
      </c>
      <c r="C62" s="190">
        <f t="shared" si="24"/>
        <v>0</v>
      </c>
      <c r="D62" s="264">
        <v>0</v>
      </c>
      <c r="E62" s="45"/>
      <c r="F62" s="95">
        <f t="shared" si="40"/>
        <v>0</v>
      </c>
      <c r="G62" s="230"/>
      <c r="H62" s="45"/>
      <c r="I62" s="91">
        <f t="shared" si="41"/>
        <v>0</v>
      </c>
      <c r="J62" s="264"/>
      <c r="K62" s="45"/>
      <c r="L62" s="95">
        <f t="shared" si="42"/>
        <v>0</v>
      </c>
      <c r="M62" s="230"/>
      <c r="N62" s="45"/>
      <c r="O62" s="91">
        <f t="shared" si="43"/>
        <v>0</v>
      </c>
      <c r="P62" s="291"/>
      <c r="Q62" s="297"/>
      <c r="R62" s="776"/>
    </row>
    <row r="63" spans="1:18" hidden="1" x14ac:dyDescent="0.25">
      <c r="A63" s="30">
        <v>1148</v>
      </c>
      <c r="B63" s="43" t="s">
        <v>63</v>
      </c>
      <c r="C63" s="190">
        <f t="shared" si="24"/>
        <v>0</v>
      </c>
      <c r="D63" s="264">
        <v>0</v>
      </c>
      <c r="E63" s="45"/>
      <c r="F63" s="95">
        <f t="shared" si="40"/>
        <v>0</v>
      </c>
      <c r="G63" s="230"/>
      <c r="H63" s="45"/>
      <c r="I63" s="91">
        <f t="shared" si="41"/>
        <v>0</v>
      </c>
      <c r="J63" s="264"/>
      <c r="K63" s="45"/>
      <c r="L63" s="95">
        <f t="shared" si="42"/>
        <v>0</v>
      </c>
      <c r="M63" s="230"/>
      <c r="N63" s="45"/>
      <c r="O63" s="91">
        <f t="shared" si="43"/>
        <v>0</v>
      </c>
      <c r="P63" s="291"/>
      <c r="Q63" s="297"/>
      <c r="R63" s="776"/>
    </row>
    <row r="64" spans="1:18" ht="24" hidden="1" x14ac:dyDescent="0.25">
      <c r="A64" s="30">
        <v>1149</v>
      </c>
      <c r="B64" s="43" t="s">
        <v>64</v>
      </c>
      <c r="C64" s="190">
        <f t="shared" si="24"/>
        <v>0</v>
      </c>
      <c r="D64" s="264">
        <v>0</v>
      </c>
      <c r="E64" s="45"/>
      <c r="F64" s="95">
        <f t="shared" si="40"/>
        <v>0</v>
      </c>
      <c r="G64" s="230"/>
      <c r="H64" s="45"/>
      <c r="I64" s="91">
        <f t="shared" si="41"/>
        <v>0</v>
      </c>
      <c r="J64" s="264"/>
      <c r="K64" s="45"/>
      <c r="L64" s="95">
        <f t="shared" si="42"/>
        <v>0</v>
      </c>
      <c r="M64" s="230"/>
      <c r="N64" s="45"/>
      <c r="O64" s="91">
        <f t="shared" si="43"/>
        <v>0</v>
      </c>
      <c r="P64" s="291"/>
      <c r="Q64" s="297"/>
      <c r="R64" s="776"/>
    </row>
    <row r="65" spans="1:18" ht="24" hidden="1" x14ac:dyDescent="0.25">
      <c r="A65" s="73">
        <v>1150</v>
      </c>
      <c r="B65" s="58" t="s">
        <v>65</v>
      </c>
      <c r="C65" s="195">
        <f t="shared" si="24"/>
        <v>0</v>
      </c>
      <c r="D65" s="261">
        <v>0</v>
      </c>
      <c r="E65" s="77"/>
      <c r="F65" s="174">
        <f t="shared" si="40"/>
        <v>0</v>
      </c>
      <c r="G65" s="232"/>
      <c r="H65" s="77"/>
      <c r="I65" s="154">
        <f t="shared" si="41"/>
        <v>0</v>
      </c>
      <c r="J65" s="261"/>
      <c r="K65" s="77"/>
      <c r="L65" s="174">
        <f t="shared" si="42"/>
        <v>0</v>
      </c>
      <c r="M65" s="232"/>
      <c r="N65" s="77"/>
      <c r="O65" s="154">
        <f t="shared" si="43"/>
        <v>0</v>
      </c>
      <c r="P65" s="292"/>
      <c r="Q65" s="297"/>
      <c r="R65" s="776"/>
    </row>
    <row r="66" spans="1:18" ht="24" hidden="1" x14ac:dyDescent="0.25">
      <c r="A66" s="35">
        <v>1200</v>
      </c>
      <c r="B66" s="72" t="s">
        <v>66</v>
      </c>
      <c r="C66" s="188">
        <f t="shared" si="24"/>
        <v>0</v>
      </c>
      <c r="D66" s="130">
        <f>SUM(D67:D68)</f>
        <v>0</v>
      </c>
      <c r="E66" s="38">
        <f t="shared" ref="E66" si="44">SUM(E67:E68)</f>
        <v>0</v>
      </c>
      <c r="F66" s="175">
        <f>SUM(F67:F68)</f>
        <v>0</v>
      </c>
      <c r="G66" s="228">
        <f t="shared" ref="G66:N66" si="45">SUM(G67:G68)</f>
        <v>0</v>
      </c>
      <c r="H66" s="38">
        <f t="shared" si="45"/>
        <v>0</v>
      </c>
      <c r="I66" s="123">
        <f t="shared" si="45"/>
        <v>0</v>
      </c>
      <c r="J66" s="130">
        <f t="shared" si="45"/>
        <v>0</v>
      </c>
      <c r="K66" s="38">
        <f t="shared" si="45"/>
        <v>0</v>
      </c>
      <c r="L66" s="175">
        <f t="shared" si="45"/>
        <v>0</v>
      </c>
      <c r="M66" s="228">
        <f t="shared" si="45"/>
        <v>0</v>
      </c>
      <c r="N66" s="38">
        <f t="shared" si="45"/>
        <v>0</v>
      </c>
      <c r="O66" s="123">
        <f>SUM(O67:O68)</f>
        <v>0</v>
      </c>
      <c r="P66" s="293"/>
      <c r="Q66" s="297"/>
      <c r="R66" s="776"/>
    </row>
    <row r="67" spans="1:18" ht="24" hidden="1" x14ac:dyDescent="0.25">
      <c r="A67" s="784">
        <v>1210</v>
      </c>
      <c r="B67" s="40" t="s">
        <v>67</v>
      </c>
      <c r="C67" s="189">
        <f t="shared" si="24"/>
        <v>0</v>
      </c>
      <c r="D67" s="263">
        <v>0</v>
      </c>
      <c r="E67" s="42"/>
      <c r="F67" s="176">
        <f>D67+E67</f>
        <v>0</v>
      </c>
      <c r="G67" s="220"/>
      <c r="H67" s="42"/>
      <c r="I67" s="90">
        <f>G67+H67</f>
        <v>0</v>
      </c>
      <c r="J67" s="263"/>
      <c r="K67" s="42"/>
      <c r="L67" s="176">
        <f>J67+K67</f>
        <v>0</v>
      </c>
      <c r="M67" s="220"/>
      <c r="N67" s="42"/>
      <c r="O67" s="90">
        <f>M67+N67</f>
        <v>0</v>
      </c>
      <c r="P67" s="290"/>
      <c r="Q67" s="297"/>
      <c r="R67" s="776"/>
    </row>
    <row r="68" spans="1:18" ht="24" hidden="1" x14ac:dyDescent="0.25">
      <c r="A68" s="75">
        <v>1220</v>
      </c>
      <c r="B68" s="43" t="s">
        <v>68</v>
      </c>
      <c r="C68" s="190">
        <f t="shared" si="24"/>
        <v>0</v>
      </c>
      <c r="D68" s="132">
        <f>SUM(D69:D73)</f>
        <v>0</v>
      </c>
      <c r="E68" s="76">
        <f t="shared" ref="E68" si="46">SUM(E69:E73)</f>
        <v>0</v>
      </c>
      <c r="F68" s="95">
        <f>SUM(F69:F73)</f>
        <v>0</v>
      </c>
      <c r="G68" s="231">
        <f t="shared" ref="G68:O68" si="47">SUM(G69:G73)</f>
        <v>0</v>
      </c>
      <c r="H68" s="76">
        <f t="shared" si="47"/>
        <v>0</v>
      </c>
      <c r="I68" s="91">
        <f t="shared" si="47"/>
        <v>0</v>
      </c>
      <c r="J68" s="132">
        <f t="shared" si="47"/>
        <v>0</v>
      </c>
      <c r="K68" s="76">
        <f t="shared" si="47"/>
        <v>0</v>
      </c>
      <c r="L68" s="95">
        <f t="shared" si="47"/>
        <v>0</v>
      </c>
      <c r="M68" s="231">
        <f t="shared" si="47"/>
        <v>0</v>
      </c>
      <c r="N68" s="76">
        <f t="shared" si="47"/>
        <v>0</v>
      </c>
      <c r="O68" s="91">
        <f t="shared" si="47"/>
        <v>0</v>
      </c>
      <c r="P68" s="291"/>
      <c r="Q68" s="297"/>
      <c r="R68" s="776"/>
    </row>
    <row r="69" spans="1:18" ht="48" hidden="1" x14ac:dyDescent="0.25">
      <c r="A69" s="30">
        <v>1221</v>
      </c>
      <c r="B69" s="43" t="s">
        <v>69</v>
      </c>
      <c r="C69" s="190">
        <f t="shared" si="24"/>
        <v>0</v>
      </c>
      <c r="D69" s="264">
        <v>0</v>
      </c>
      <c r="E69" s="45"/>
      <c r="F69" s="95">
        <f t="shared" ref="F69:F73" si="48">D69+E69</f>
        <v>0</v>
      </c>
      <c r="G69" s="230"/>
      <c r="H69" s="45"/>
      <c r="I69" s="91">
        <f t="shared" ref="I69:I73" si="49">G69+H69</f>
        <v>0</v>
      </c>
      <c r="J69" s="264"/>
      <c r="K69" s="45"/>
      <c r="L69" s="95">
        <f t="shared" ref="L69:L73" si="50">J69+K69</f>
        <v>0</v>
      </c>
      <c r="M69" s="230"/>
      <c r="N69" s="45"/>
      <c r="O69" s="91">
        <f t="shared" ref="O69:O73" si="51">M69+N69</f>
        <v>0</v>
      </c>
      <c r="P69" s="291"/>
      <c r="Q69" s="297"/>
      <c r="R69" s="776"/>
    </row>
    <row r="70" spans="1:18" hidden="1" x14ac:dyDescent="0.25">
      <c r="A70" s="30">
        <v>1223</v>
      </c>
      <c r="B70" s="43" t="s">
        <v>70</v>
      </c>
      <c r="C70" s="190">
        <f t="shared" si="24"/>
        <v>0</v>
      </c>
      <c r="D70" s="264">
        <v>0</v>
      </c>
      <c r="E70" s="45"/>
      <c r="F70" s="95">
        <f t="shared" si="48"/>
        <v>0</v>
      </c>
      <c r="G70" s="230"/>
      <c r="H70" s="45"/>
      <c r="I70" s="91">
        <f t="shared" si="49"/>
        <v>0</v>
      </c>
      <c r="J70" s="264"/>
      <c r="K70" s="45"/>
      <c r="L70" s="95">
        <f t="shared" si="50"/>
        <v>0</v>
      </c>
      <c r="M70" s="230"/>
      <c r="N70" s="45"/>
      <c r="O70" s="91">
        <f t="shared" si="51"/>
        <v>0</v>
      </c>
      <c r="P70" s="291"/>
      <c r="Q70" s="297"/>
      <c r="R70" s="776"/>
    </row>
    <row r="71" spans="1:18" hidden="1" x14ac:dyDescent="0.25">
      <c r="A71" s="30">
        <v>1225</v>
      </c>
      <c r="B71" s="43" t="s">
        <v>71</v>
      </c>
      <c r="C71" s="190">
        <f t="shared" si="24"/>
        <v>0</v>
      </c>
      <c r="D71" s="264">
        <v>0</v>
      </c>
      <c r="E71" s="45"/>
      <c r="F71" s="95">
        <f t="shared" si="48"/>
        <v>0</v>
      </c>
      <c r="G71" s="230"/>
      <c r="H71" s="45"/>
      <c r="I71" s="91">
        <f t="shared" si="49"/>
        <v>0</v>
      </c>
      <c r="J71" s="264"/>
      <c r="K71" s="45"/>
      <c r="L71" s="95">
        <f t="shared" si="50"/>
        <v>0</v>
      </c>
      <c r="M71" s="230"/>
      <c r="N71" s="45"/>
      <c r="O71" s="91">
        <f t="shared" si="51"/>
        <v>0</v>
      </c>
      <c r="P71" s="291"/>
      <c r="Q71" s="297"/>
      <c r="R71" s="776"/>
    </row>
    <row r="72" spans="1:18" ht="24" hidden="1" x14ac:dyDescent="0.25">
      <c r="A72" s="30">
        <v>1227</v>
      </c>
      <c r="B72" s="43" t="s">
        <v>72</v>
      </c>
      <c r="C72" s="190">
        <f t="shared" si="24"/>
        <v>0</v>
      </c>
      <c r="D72" s="264">
        <v>0</v>
      </c>
      <c r="E72" s="45"/>
      <c r="F72" s="95">
        <f t="shared" si="48"/>
        <v>0</v>
      </c>
      <c r="G72" s="230"/>
      <c r="H72" s="45"/>
      <c r="I72" s="91">
        <f t="shared" si="49"/>
        <v>0</v>
      </c>
      <c r="J72" s="264"/>
      <c r="K72" s="45"/>
      <c r="L72" s="95">
        <f t="shared" si="50"/>
        <v>0</v>
      </c>
      <c r="M72" s="230"/>
      <c r="N72" s="45"/>
      <c r="O72" s="91">
        <f t="shared" si="51"/>
        <v>0</v>
      </c>
      <c r="P72" s="291"/>
      <c r="Q72" s="297"/>
      <c r="R72" s="776"/>
    </row>
    <row r="73" spans="1:18" ht="48" hidden="1" x14ac:dyDescent="0.25">
      <c r="A73" s="30">
        <v>1228</v>
      </c>
      <c r="B73" s="43" t="s">
        <v>73</v>
      </c>
      <c r="C73" s="190">
        <f t="shared" si="24"/>
        <v>0</v>
      </c>
      <c r="D73" s="264">
        <v>0</v>
      </c>
      <c r="E73" s="45"/>
      <c r="F73" s="95">
        <f t="shared" si="48"/>
        <v>0</v>
      </c>
      <c r="G73" s="230"/>
      <c r="H73" s="45"/>
      <c r="I73" s="91">
        <f t="shared" si="49"/>
        <v>0</v>
      </c>
      <c r="J73" s="264"/>
      <c r="K73" s="45"/>
      <c r="L73" s="95">
        <f t="shared" si="50"/>
        <v>0</v>
      </c>
      <c r="M73" s="230"/>
      <c r="N73" s="45"/>
      <c r="O73" s="91">
        <f t="shared" si="51"/>
        <v>0</v>
      </c>
      <c r="P73" s="291"/>
      <c r="Q73" s="297"/>
      <c r="R73" s="776"/>
    </row>
    <row r="74" spans="1:18" hidden="1" x14ac:dyDescent="0.25">
      <c r="A74" s="70">
        <v>2000</v>
      </c>
      <c r="B74" s="70" t="s">
        <v>74</v>
      </c>
      <c r="C74" s="200">
        <f t="shared" si="24"/>
        <v>0</v>
      </c>
      <c r="D74" s="137">
        <f>SUM(D75,D82,D129,D163,D164,D171)</f>
        <v>0</v>
      </c>
      <c r="E74" s="71">
        <f t="shared" ref="E74" si="52">SUM(E75,E82,E129,E163,E164,E171)</f>
        <v>0</v>
      </c>
      <c r="F74" s="172">
        <f>SUM(F75,F82,F129,F163,F164,F171)</f>
        <v>0</v>
      </c>
      <c r="G74" s="227">
        <f t="shared" ref="G74:O74" si="53">SUM(G75,G82,G129,G163,G164,G171)</f>
        <v>0</v>
      </c>
      <c r="H74" s="71">
        <f t="shared" si="53"/>
        <v>0</v>
      </c>
      <c r="I74" s="125">
        <f t="shared" si="53"/>
        <v>0</v>
      </c>
      <c r="J74" s="137">
        <f t="shared" si="53"/>
        <v>0</v>
      </c>
      <c r="K74" s="71">
        <f t="shared" si="53"/>
        <v>0</v>
      </c>
      <c r="L74" s="172">
        <f t="shared" si="53"/>
        <v>0</v>
      </c>
      <c r="M74" s="227">
        <f t="shared" si="53"/>
        <v>0</v>
      </c>
      <c r="N74" s="71">
        <f t="shared" si="53"/>
        <v>0</v>
      </c>
      <c r="O74" s="125">
        <f t="shared" si="53"/>
        <v>0</v>
      </c>
      <c r="P74" s="313"/>
      <c r="Q74" s="297"/>
      <c r="R74" s="776"/>
    </row>
    <row r="75" spans="1:18" ht="24" hidden="1" x14ac:dyDescent="0.25">
      <c r="A75" s="35">
        <v>2100</v>
      </c>
      <c r="B75" s="72" t="s">
        <v>75</v>
      </c>
      <c r="C75" s="188">
        <f t="shared" si="24"/>
        <v>0</v>
      </c>
      <c r="D75" s="130">
        <f>SUM(D76,D79)</f>
        <v>0</v>
      </c>
      <c r="E75" s="38">
        <f t="shared" ref="E75" si="54">SUM(E76,E79)</f>
        <v>0</v>
      </c>
      <c r="F75" s="175">
        <f>SUM(F76,F79)</f>
        <v>0</v>
      </c>
      <c r="G75" s="228">
        <f t="shared" ref="G75:O75" si="55">SUM(G76,G79)</f>
        <v>0</v>
      </c>
      <c r="H75" s="38">
        <f t="shared" si="55"/>
        <v>0</v>
      </c>
      <c r="I75" s="123">
        <f t="shared" si="55"/>
        <v>0</v>
      </c>
      <c r="J75" s="130">
        <f t="shared" si="55"/>
        <v>0</v>
      </c>
      <c r="K75" s="38">
        <f t="shared" si="55"/>
        <v>0</v>
      </c>
      <c r="L75" s="175">
        <f t="shared" si="55"/>
        <v>0</v>
      </c>
      <c r="M75" s="228">
        <f t="shared" si="55"/>
        <v>0</v>
      </c>
      <c r="N75" s="38">
        <f t="shared" si="55"/>
        <v>0</v>
      </c>
      <c r="O75" s="123">
        <f t="shared" si="55"/>
        <v>0</v>
      </c>
      <c r="P75" s="293"/>
      <c r="Q75" s="297"/>
      <c r="R75" s="776"/>
    </row>
    <row r="76" spans="1:18" ht="24" hidden="1" x14ac:dyDescent="0.25">
      <c r="A76" s="784">
        <v>2110</v>
      </c>
      <c r="B76" s="40" t="s">
        <v>76</v>
      </c>
      <c r="C76" s="189">
        <f t="shared" si="24"/>
        <v>0</v>
      </c>
      <c r="D76" s="131">
        <f>SUM(D77:D78)</f>
        <v>0</v>
      </c>
      <c r="E76" s="79">
        <f t="shared" ref="E76" si="56">SUM(E77:E78)</f>
        <v>0</v>
      </c>
      <c r="F76" s="176">
        <f>SUM(F77:F78)</f>
        <v>0</v>
      </c>
      <c r="G76" s="233">
        <f t="shared" ref="G76:O76" si="57">SUM(G77:G78)</f>
        <v>0</v>
      </c>
      <c r="H76" s="79">
        <f t="shared" si="57"/>
        <v>0</v>
      </c>
      <c r="I76" s="90">
        <f t="shared" si="57"/>
        <v>0</v>
      </c>
      <c r="J76" s="131">
        <f t="shared" si="57"/>
        <v>0</v>
      </c>
      <c r="K76" s="79">
        <f t="shared" si="57"/>
        <v>0</v>
      </c>
      <c r="L76" s="176">
        <f t="shared" si="57"/>
        <v>0</v>
      </c>
      <c r="M76" s="233">
        <f t="shared" si="57"/>
        <v>0</v>
      </c>
      <c r="N76" s="79">
        <f t="shared" si="57"/>
        <v>0</v>
      </c>
      <c r="O76" s="90">
        <f t="shared" si="57"/>
        <v>0</v>
      </c>
      <c r="P76" s="290"/>
      <c r="Q76" s="297"/>
      <c r="R76" s="776"/>
    </row>
    <row r="77" spans="1:18" hidden="1" x14ac:dyDescent="0.25">
      <c r="A77" s="30">
        <v>2111</v>
      </c>
      <c r="B77" s="43" t="s">
        <v>77</v>
      </c>
      <c r="C77" s="190">
        <f t="shared" si="24"/>
        <v>0</v>
      </c>
      <c r="D77" s="264">
        <v>0</v>
      </c>
      <c r="E77" s="45"/>
      <c r="F77" s="95">
        <f t="shared" ref="F77:F78" si="58">D77+E77</f>
        <v>0</v>
      </c>
      <c r="G77" s="230"/>
      <c r="H77" s="45"/>
      <c r="I77" s="91">
        <f t="shared" ref="I77:I78" si="59">G77+H77</f>
        <v>0</v>
      </c>
      <c r="J77" s="264"/>
      <c r="K77" s="45"/>
      <c r="L77" s="95">
        <f t="shared" ref="L77:L78" si="60">J77+K77</f>
        <v>0</v>
      </c>
      <c r="M77" s="230"/>
      <c r="N77" s="45"/>
      <c r="O77" s="91">
        <f t="shared" ref="O77:O78" si="61">M77+N77</f>
        <v>0</v>
      </c>
      <c r="P77" s="291"/>
      <c r="Q77" s="297"/>
      <c r="R77" s="776"/>
    </row>
    <row r="78" spans="1:18" ht="24" hidden="1" x14ac:dyDescent="0.25">
      <c r="A78" s="30">
        <v>2112</v>
      </c>
      <c r="B78" s="43" t="s">
        <v>78</v>
      </c>
      <c r="C78" s="190">
        <f t="shared" si="24"/>
        <v>0</v>
      </c>
      <c r="D78" s="264">
        <v>0</v>
      </c>
      <c r="E78" s="45"/>
      <c r="F78" s="95">
        <f t="shared" si="58"/>
        <v>0</v>
      </c>
      <c r="G78" s="230"/>
      <c r="H78" s="45"/>
      <c r="I78" s="91">
        <f t="shared" si="59"/>
        <v>0</v>
      </c>
      <c r="J78" s="264"/>
      <c r="K78" s="45"/>
      <c r="L78" s="95">
        <f t="shared" si="60"/>
        <v>0</v>
      </c>
      <c r="M78" s="230"/>
      <c r="N78" s="45"/>
      <c r="O78" s="91">
        <f t="shared" si="61"/>
        <v>0</v>
      </c>
      <c r="P78" s="291"/>
      <c r="Q78" s="297"/>
      <c r="R78" s="776"/>
    </row>
    <row r="79" spans="1:18" ht="24" hidden="1" x14ac:dyDescent="0.25">
      <c r="A79" s="75">
        <v>2120</v>
      </c>
      <c r="B79" s="43" t="s">
        <v>79</v>
      </c>
      <c r="C79" s="190">
        <f t="shared" si="24"/>
        <v>0</v>
      </c>
      <c r="D79" s="132">
        <f>SUM(D80:D81)</f>
        <v>0</v>
      </c>
      <c r="E79" s="76">
        <f t="shared" ref="E79" si="62">SUM(E80:E81)</f>
        <v>0</v>
      </c>
      <c r="F79" s="95">
        <f>SUM(F80:F81)</f>
        <v>0</v>
      </c>
      <c r="G79" s="231">
        <f t="shared" ref="G79:O79" si="63">SUM(G80:G81)</f>
        <v>0</v>
      </c>
      <c r="H79" s="76">
        <f t="shared" si="63"/>
        <v>0</v>
      </c>
      <c r="I79" s="91">
        <f t="shared" si="63"/>
        <v>0</v>
      </c>
      <c r="J79" s="132">
        <f t="shared" si="63"/>
        <v>0</v>
      </c>
      <c r="K79" s="76">
        <f t="shared" si="63"/>
        <v>0</v>
      </c>
      <c r="L79" s="95">
        <f t="shared" si="63"/>
        <v>0</v>
      </c>
      <c r="M79" s="231">
        <f t="shared" si="63"/>
        <v>0</v>
      </c>
      <c r="N79" s="76">
        <f t="shared" si="63"/>
        <v>0</v>
      </c>
      <c r="O79" s="91">
        <f t="shared" si="63"/>
        <v>0</v>
      </c>
      <c r="P79" s="291"/>
      <c r="Q79" s="297"/>
      <c r="R79" s="776"/>
    </row>
    <row r="80" spans="1:18" hidden="1" x14ac:dyDescent="0.25">
      <c r="A80" s="30">
        <v>2121</v>
      </c>
      <c r="B80" s="43" t="s">
        <v>77</v>
      </c>
      <c r="C80" s="190">
        <f t="shared" si="24"/>
        <v>0</v>
      </c>
      <c r="D80" s="264">
        <v>0</v>
      </c>
      <c r="E80" s="45"/>
      <c r="F80" s="95">
        <f t="shared" ref="F80:F81" si="64">D80+E80</f>
        <v>0</v>
      </c>
      <c r="G80" s="230"/>
      <c r="H80" s="45"/>
      <c r="I80" s="91">
        <f t="shared" ref="I80:I81" si="65">G80+H80</f>
        <v>0</v>
      </c>
      <c r="J80" s="264"/>
      <c r="K80" s="45"/>
      <c r="L80" s="95">
        <f t="shared" ref="L80:L81" si="66">J80+K80</f>
        <v>0</v>
      </c>
      <c r="M80" s="230"/>
      <c r="N80" s="45"/>
      <c r="O80" s="91">
        <f t="shared" ref="O80:O81" si="67">M80+N80</f>
        <v>0</v>
      </c>
      <c r="P80" s="291"/>
      <c r="Q80" s="297"/>
      <c r="R80" s="776"/>
    </row>
    <row r="81" spans="1:18" ht="24" hidden="1" x14ac:dyDescent="0.25">
      <c r="A81" s="30">
        <v>2122</v>
      </c>
      <c r="B81" s="43" t="s">
        <v>78</v>
      </c>
      <c r="C81" s="190">
        <f t="shared" si="24"/>
        <v>0</v>
      </c>
      <c r="D81" s="264">
        <v>0</v>
      </c>
      <c r="E81" s="45"/>
      <c r="F81" s="95">
        <f t="shared" si="64"/>
        <v>0</v>
      </c>
      <c r="G81" s="230"/>
      <c r="H81" s="45"/>
      <c r="I81" s="91">
        <f t="shared" si="65"/>
        <v>0</v>
      </c>
      <c r="J81" s="264"/>
      <c r="K81" s="45"/>
      <c r="L81" s="95">
        <f t="shared" si="66"/>
        <v>0</v>
      </c>
      <c r="M81" s="230"/>
      <c r="N81" s="45"/>
      <c r="O81" s="91">
        <f t="shared" si="67"/>
        <v>0</v>
      </c>
      <c r="P81" s="291"/>
      <c r="Q81" s="297"/>
      <c r="R81" s="776"/>
    </row>
    <row r="82" spans="1:18" hidden="1" x14ac:dyDescent="0.25">
      <c r="A82" s="35">
        <v>2200</v>
      </c>
      <c r="B82" s="72" t="s">
        <v>80</v>
      </c>
      <c r="C82" s="188">
        <f t="shared" si="24"/>
        <v>0</v>
      </c>
      <c r="D82" s="130">
        <f>SUM(D83,D88,D94,D102,D111,D115,D121,D127)</f>
        <v>0</v>
      </c>
      <c r="E82" s="38">
        <f t="shared" ref="E82" si="68">SUM(E83,E88,E94,E102,E111,E115,E121,E127)</f>
        <v>0</v>
      </c>
      <c r="F82" s="175">
        <f>SUM(F83,F88,F94,F102,F111,F115,F121,F127)</f>
        <v>0</v>
      </c>
      <c r="G82" s="228">
        <f t="shared" ref="G82:O82" si="69">SUM(G83,G88,G94,G102,G111,G115,G121,G127)</f>
        <v>0</v>
      </c>
      <c r="H82" s="38">
        <f t="shared" si="69"/>
        <v>0</v>
      </c>
      <c r="I82" s="123">
        <f t="shared" si="69"/>
        <v>0</v>
      </c>
      <c r="J82" s="130">
        <f t="shared" si="69"/>
        <v>0</v>
      </c>
      <c r="K82" s="38">
        <f t="shared" si="69"/>
        <v>0</v>
      </c>
      <c r="L82" s="175">
        <f t="shared" si="69"/>
        <v>0</v>
      </c>
      <c r="M82" s="228">
        <f t="shared" si="69"/>
        <v>0</v>
      </c>
      <c r="N82" s="38">
        <f t="shared" si="69"/>
        <v>0</v>
      </c>
      <c r="O82" s="123">
        <f t="shared" si="69"/>
        <v>0</v>
      </c>
      <c r="P82" s="315"/>
      <c r="Q82" s="297"/>
      <c r="R82" s="776"/>
    </row>
    <row r="83" spans="1:18" hidden="1" x14ac:dyDescent="0.25">
      <c r="A83" s="73">
        <v>2210</v>
      </c>
      <c r="B83" s="58" t="s">
        <v>81</v>
      </c>
      <c r="C83" s="195">
        <f t="shared" si="24"/>
        <v>0</v>
      </c>
      <c r="D83" s="86">
        <f>SUM(D84:D87)</f>
        <v>0</v>
      </c>
      <c r="E83" s="74">
        <f t="shared" ref="E83" si="70">SUM(E84:E87)</f>
        <v>0</v>
      </c>
      <c r="F83" s="174">
        <f>SUM(F84:F87)</f>
        <v>0</v>
      </c>
      <c r="G83" s="229">
        <f t="shared" ref="G83:O83" si="71">SUM(G84:G87)</f>
        <v>0</v>
      </c>
      <c r="H83" s="74">
        <f t="shared" si="71"/>
        <v>0</v>
      </c>
      <c r="I83" s="154">
        <f t="shared" si="71"/>
        <v>0</v>
      </c>
      <c r="J83" s="86">
        <f t="shared" si="71"/>
        <v>0</v>
      </c>
      <c r="K83" s="74">
        <f t="shared" si="71"/>
        <v>0</v>
      </c>
      <c r="L83" s="174">
        <f t="shared" si="71"/>
        <v>0</v>
      </c>
      <c r="M83" s="229">
        <f t="shared" si="71"/>
        <v>0</v>
      </c>
      <c r="N83" s="74">
        <f t="shared" si="71"/>
        <v>0</v>
      </c>
      <c r="O83" s="154">
        <f t="shared" si="71"/>
        <v>0</v>
      </c>
      <c r="P83" s="292"/>
      <c r="Q83" s="297"/>
      <c r="R83" s="776"/>
    </row>
    <row r="84" spans="1:18" ht="24" hidden="1" x14ac:dyDescent="0.25">
      <c r="A84" s="27">
        <v>2211</v>
      </c>
      <c r="B84" s="40" t="s">
        <v>82</v>
      </c>
      <c r="C84" s="189">
        <f t="shared" si="24"/>
        <v>0</v>
      </c>
      <c r="D84" s="263">
        <v>0</v>
      </c>
      <c r="E84" s="42"/>
      <c r="F84" s="176">
        <f t="shared" ref="F84:F87" si="72">D84+E84</f>
        <v>0</v>
      </c>
      <c r="G84" s="220"/>
      <c r="H84" s="42"/>
      <c r="I84" s="90">
        <f t="shared" ref="I84:I87" si="73">G84+H84</f>
        <v>0</v>
      </c>
      <c r="J84" s="263"/>
      <c r="K84" s="42"/>
      <c r="L84" s="176">
        <f t="shared" ref="L84:L87" si="74">J84+K84</f>
        <v>0</v>
      </c>
      <c r="M84" s="220"/>
      <c r="N84" s="42"/>
      <c r="O84" s="90">
        <f t="shared" ref="O84:O87" si="75">M84+N84</f>
        <v>0</v>
      </c>
      <c r="P84" s="290"/>
      <c r="Q84" s="297"/>
      <c r="R84" s="776"/>
    </row>
    <row r="85" spans="1:18" ht="36" hidden="1" x14ac:dyDescent="0.25">
      <c r="A85" s="30">
        <v>2212</v>
      </c>
      <c r="B85" s="43" t="s">
        <v>83</v>
      </c>
      <c r="C85" s="190">
        <f t="shared" si="24"/>
        <v>0</v>
      </c>
      <c r="D85" s="264">
        <v>0</v>
      </c>
      <c r="E85" s="45"/>
      <c r="F85" s="95">
        <f t="shared" si="72"/>
        <v>0</v>
      </c>
      <c r="G85" s="230"/>
      <c r="H85" s="45"/>
      <c r="I85" s="91">
        <f t="shared" si="73"/>
        <v>0</v>
      </c>
      <c r="J85" s="264"/>
      <c r="K85" s="45"/>
      <c r="L85" s="95">
        <f t="shared" si="74"/>
        <v>0</v>
      </c>
      <c r="M85" s="230"/>
      <c r="N85" s="45"/>
      <c r="O85" s="91">
        <f t="shared" si="75"/>
        <v>0</v>
      </c>
      <c r="P85" s="291"/>
      <c r="Q85" s="297"/>
      <c r="R85" s="776"/>
    </row>
    <row r="86" spans="1:18" ht="24" hidden="1" x14ac:dyDescent="0.25">
      <c r="A86" s="30">
        <v>2214</v>
      </c>
      <c r="B86" s="43" t="s">
        <v>84</v>
      </c>
      <c r="C86" s="190">
        <f t="shared" si="24"/>
        <v>0</v>
      </c>
      <c r="D86" s="264">
        <v>0</v>
      </c>
      <c r="E86" s="45"/>
      <c r="F86" s="95">
        <f t="shared" si="72"/>
        <v>0</v>
      </c>
      <c r="G86" s="230"/>
      <c r="H86" s="45"/>
      <c r="I86" s="91">
        <f t="shared" si="73"/>
        <v>0</v>
      </c>
      <c r="J86" s="264"/>
      <c r="K86" s="45"/>
      <c r="L86" s="95">
        <f t="shared" si="74"/>
        <v>0</v>
      </c>
      <c r="M86" s="230"/>
      <c r="N86" s="45"/>
      <c r="O86" s="91">
        <f t="shared" si="75"/>
        <v>0</v>
      </c>
      <c r="P86" s="291"/>
      <c r="Q86" s="297"/>
      <c r="R86" s="776"/>
    </row>
    <row r="87" spans="1:18" hidden="1" x14ac:dyDescent="0.25">
      <c r="A87" s="30">
        <v>2219</v>
      </c>
      <c r="B87" s="43" t="s">
        <v>85</v>
      </c>
      <c r="C87" s="190">
        <f t="shared" si="24"/>
        <v>0</v>
      </c>
      <c r="D87" s="264">
        <v>0</v>
      </c>
      <c r="E87" s="45"/>
      <c r="F87" s="95">
        <f t="shared" si="72"/>
        <v>0</v>
      </c>
      <c r="G87" s="230"/>
      <c r="H87" s="45"/>
      <c r="I87" s="91">
        <f t="shared" si="73"/>
        <v>0</v>
      </c>
      <c r="J87" s="264"/>
      <c r="K87" s="45"/>
      <c r="L87" s="95">
        <f t="shared" si="74"/>
        <v>0</v>
      </c>
      <c r="M87" s="230"/>
      <c r="N87" s="45"/>
      <c r="O87" s="91">
        <f t="shared" si="75"/>
        <v>0</v>
      </c>
      <c r="P87" s="291"/>
      <c r="Q87" s="297"/>
      <c r="R87" s="776"/>
    </row>
    <row r="88" spans="1:18" hidden="1" x14ac:dyDescent="0.25">
      <c r="A88" s="75">
        <v>2220</v>
      </c>
      <c r="B88" s="43" t="s">
        <v>86</v>
      </c>
      <c r="C88" s="190">
        <f t="shared" si="24"/>
        <v>0</v>
      </c>
      <c r="D88" s="132">
        <f>SUM(D89:D93)</f>
        <v>0</v>
      </c>
      <c r="E88" s="76">
        <f t="shared" ref="E88" si="76">SUM(E89:E93)</f>
        <v>0</v>
      </c>
      <c r="F88" s="95">
        <f>SUM(F89:F93)</f>
        <v>0</v>
      </c>
      <c r="G88" s="231">
        <f t="shared" ref="G88:O88" si="77">SUM(G89:G93)</f>
        <v>0</v>
      </c>
      <c r="H88" s="76">
        <f t="shared" si="77"/>
        <v>0</v>
      </c>
      <c r="I88" s="91">
        <f t="shared" si="77"/>
        <v>0</v>
      </c>
      <c r="J88" s="132">
        <f t="shared" si="77"/>
        <v>0</v>
      </c>
      <c r="K88" s="76">
        <f t="shared" si="77"/>
        <v>0</v>
      </c>
      <c r="L88" s="95">
        <f t="shared" si="77"/>
        <v>0</v>
      </c>
      <c r="M88" s="231">
        <f t="shared" si="77"/>
        <v>0</v>
      </c>
      <c r="N88" s="76">
        <f t="shared" si="77"/>
        <v>0</v>
      </c>
      <c r="O88" s="91">
        <f t="shared" si="77"/>
        <v>0</v>
      </c>
      <c r="P88" s="291"/>
      <c r="Q88" s="297"/>
      <c r="R88" s="776"/>
    </row>
    <row r="89" spans="1:18" hidden="1" x14ac:dyDescent="0.25">
      <c r="A89" s="30">
        <v>2221</v>
      </c>
      <c r="B89" s="43" t="s">
        <v>305</v>
      </c>
      <c r="C89" s="190">
        <f t="shared" si="24"/>
        <v>0</v>
      </c>
      <c r="D89" s="264">
        <v>0</v>
      </c>
      <c r="E89" s="45"/>
      <c r="F89" s="95">
        <f t="shared" ref="F89:F93" si="78">D89+E89</f>
        <v>0</v>
      </c>
      <c r="G89" s="230"/>
      <c r="H89" s="45"/>
      <c r="I89" s="91">
        <f t="shared" ref="I89:I93" si="79">G89+H89</f>
        <v>0</v>
      </c>
      <c r="J89" s="264"/>
      <c r="K89" s="45"/>
      <c r="L89" s="95">
        <f t="shared" ref="L89:L93" si="80">J89+K89</f>
        <v>0</v>
      </c>
      <c r="M89" s="230"/>
      <c r="N89" s="45"/>
      <c r="O89" s="91">
        <f t="shared" ref="O89:O93" si="81">M89+N89</f>
        <v>0</v>
      </c>
      <c r="P89" s="291"/>
      <c r="Q89" s="297"/>
      <c r="R89" s="776"/>
    </row>
    <row r="90" spans="1:18" hidden="1" x14ac:dyDescent="0.25">
      <c r="A90" s="30">
        <v>2222</v>
      </c>
      <c r="B90" s="43" t="s">
        <v>87</v>
      </c>
      <c r="C90" s="190">
        <f t="shared" si="24"/>
        <v>0</v>
      </c>
      <c r="D90" s="264">
        <v>0</v>
      </c>
      <c r="E90" s="45"/>
      <c r="F90" s="95">
        <f t="shared" si="78"/>
        <v>0</v>
      </c>
      <c r="G90" s="230"/>
      <c r="H90" s="45"/>
      <c r="I90" s="91">
        <f t="shared" si="79"/>
        <v>0</v>
      </c>
      <c r="J90" s="264"/>
      <c r="K90" s="45"/>
      <c r="L90" s="95">
        <f t="shared" si="80"/>
        <v>0</v>
      </c>
      <c r="M90" s="230"/>
      <c r="N90" s="45"/>
      <c r="O90" s="91">
        <f t="shared" si="81"/>
        <v>0</v>
      </c>
      <c r="P90" s="291"/>
      <c r="Q90" s="297"/>
      <c r="R90" s="776"/>
    </row>
    <row r="91" spans="1:18" hidden="1" x14ac:dyDescent="0.25">
      <c r="A91" s="30">
        <v>2223</v>
      </c>
      <c r="B91" s="43" t="s">
        <v>88</v>
      </c>
      <c r="C91" s="190">
        <f t="shared" si="24"/>
        <v>0</v>
      </c>
      <c r="D91" s="264">
        <v>0</v>
      </c>
      <c r="E91" s="45"/>
      <c r="F91" s="95">
        <f t="shared" si="78"/>
        <v>0</v>
      </c>
      <c r="G91" s="230"/>
      <c r="H91" s="45"/>
      <c r="I91" s="91">
        <f t="shared" si="79"/>
        <v>0</v>
      </c>
      <c r="J91" s="264"/>
      <c r="K91" s="45"/>
      <c r="L91" s="95">
        <f t="shared" si="80"/>
        <v>0</v>
      </c>
      <c r="M91" s="230"/>
      <c r="N91" s="45"/>
      <c r="O91" s="91">
        <f t="shared" si="81"/>
        <v>0</v>
      </c>
      <c r="P91" s="291"/>
      <c r="Q91" s="297"/>
      <c r="R91" s="776"/>
    </row>
    <row r="92" spans="1:18" ht="36" hidden="1" x14ac:dyDescent="0.25">
      <c r="A92" s="30">
        <v>2224</v>
      </c>
      <c r="B92" s="43" t="s">
        <v>89</v>
      </c>
      <c r="C92" s="190">
        <f t="shared" si="24"/>
        <v>0</v>
      </c>
      <c r="D92" s="264">
        <v>0</v>
      </c>
      <c r="E92" s="45"/>
      <c r="F92" s="95">
        <f t="shared" si="78"/>
        <v>0</v>
      </c>
      <c r="G92" s="230"/>
      <c r="H92" s="45"/>
      <c r="I92" s="91">
        <f t="shared" si="79"/>
        <v>0</v>
      </c>
      <c r="J92" s="264"/>
      <c r="K92" s="45"/>
      <c r="L92" s="95">
        <f t="shared" si="80"/>
        <v>0</v>
      </c>
      <c r="M92" s="230"/>
      <c r="N92" s="45"/>
      <c r="O92" s="91">
        <f t="shared" si="81"/>
        <v>0</v>
      </c>
      <c r="P92" s="291"/>
      <c r="Q92" s="297"/>
      <c r="R92" s="776"/>
    </row>
    <row r="93" spans="1:18" ht="24" hidden="1" x14ac:dyDescent="0.25">
      <c r="A93" s="30">
        <v>2229</v>
      </c>
      <c r="B93" s="43" t="s">
        <v>90</v>
      </c>
      <c r="C93" s="190">
        <f t="shared" si="24"/>
        <v>0</v>
      </c>
      <c r="D93" s="264">
        <v>0</v>
      </c>
      <c r="E93" s="45"/>
      <c r="F93" s="95">
        <f t="shared" si="78"/>
        <v>0</v>
      </c>
      <c r="G93" s="230"/>
      <c r="H93" s="45"/>
      <c r="I93" s="91">
        <f t="shared" si="79"/>
        <v>0</v>
      </c>
      <c r="J93" s="264"/>
      <c r="K93" s="45"/>
      <c r="L93" s="95">
        <f t="shared" si="80"/>
        <v>0</v>
      </c>
      <c r="M93" s="230"/>
      <c r="N93" s="45"/>
      <c r="O93" s="91">
        <f t="shared" si="81"/>
        <v>0</v>
      </c>
      <c r="P93" s="291"/>
      <c r="Q93" s="297"/>
      <c r="R93" s="776"/>
    </row>
    <row r="94" spans="1:18" ht="36" hidden="1" x14ac:dyDescent="0.25">
      <c r="A94" s="75">
        <v>2230</v>
      </c>
      <c r="B94" s="43" t="s">
        <v>91</v>
      </c>
      <c r="C94" s="190">
        <f t="shared" si="24"/>
        <v>0</v>
      </c>
      <c r="D94" s="132">
        <f>SUM(D95:D101)</f>
        <v>0</v>
      </c>
      <c r="E94" s="76">
        <f t="shared" ref="E94" si="82">SUM(E95:E101)</f>
        <v>0</v>
      </c>
      <c r="F94" s="95">
        <f>SUM(F95:F101)</f>
        <v>0</v>
      </c>
      <c r="G94" s="231">
        <f t="shared" ref="G94:N94" si="83">SUM(G95:G101)</f>
        <v>0</v>
      </c>
      <c r="H94" s="76">
        <f t="shared" si="83"/>
        <v>0</v>
      </c>
      <c r="I94" s="91">
        <f t="shared" si="83"/>
        <v>0</v>
      </c>
      <c r="J94" s="132">
        <f t="shared" si="83"/>
        <v>0</v>
      </c>
      <c r="K94" s="76">
        <f t="shared" si="83"/>
        <v>0</v>
      </c>
      <c r="L94" s="95">
        <f t="shared" si="83"/>
        <v>0</v>
      </c>
      <c r="M94" s="231">
        <f t="shared" si="83"/>
        <v>0</v>
      </c>
      <c r="N94" s="76">
        <f t="shared" si="83"/>
        <v>0</v>
      </c>
      <c r="O94" s="91">
        <f>SUM(O95:O101)</f>
        <v>0</v>
      </c>
      <c r="P94" s="291"/>
      <c r="Q94" s="297"/>
      <c r="R94" s="776"/>
    </row>
    <row r="95" spans="1:18" ht="24" hidden="1" x14ac:dyDescent="0.25">
      <c r="A95" s="30">
        <v>2231</v>
      </c>
      <c r="B95" s="43" t="s">
        <v>92</v>
      </c>
      <c r="C95" s="190">
        <f t="shared" si="24"/>
        <v>0</v>
      </c>
      <c r="D95" s="264">
        <v>0</v>
      </c>
      <c r="E95" s="45"/>
      <c r="F95" s="95">
        <f t="shared" ref="F95:F101" si="84">D95+E95</f>
        <v>0</v>
      </c>
      <c r="G95" s="230"/>
      <c r="H95" s="45"/>
      <c r="I95" s="91">
        <f t="shared" ref="I95:I101" si="85">G95+H95</f>
        <v>0</v>
      </c>
      <c r="J95" s="264"/>
      <c r="K95" s="45"/>
      <c r="L95" s="95">
        <f t="shared" ref="L95:L101" si="86">J95+K95</f>
        <v>0</v>
      </c>
      <c r="M95" s="230"/>
      <c r="N95" s="45"/>
      <c r="O95" s="91">
        <f t="shared" ref="O95:O101" si="87">M95+N95</f>
        <v>0</v>
      </c>
      <c r="P95" s="291"/>
      <c r="Q95" s="297"/>
      <c r="R95" s="776"/>
    </row>
    <row r="96" spans="1:18" ht="24" hidden="1" x14ac:dyDescent="0.25">
      <c r="A96" s="30">
        <v>2232</v>
      </c>
      <c r="B96" s="43" t="s">
        <v>93</v>
      </c>
      <c r="C96" s="190">
        <f t="shared" si="24"/>
        <v>0</v>
      </c>
      <c r="D96" s="264">
        <v>0</v>
      </c>
      <c r="E96" s="45"/>
      <c r="F96" s="95">
        <f t="shared" si="84"/>
        <v>0</v>
      </c>
      <c r="G96" s="230"/>
      <c r="H96" s="45"/>
      <c r="I96" s="91">
        <f t="shared" si="85"/>
        <v>0</v>
      </c>
      <c r="J96" s="264"/>
      <c r="K96" s="45"/>
      <c r="L96" s="95">
        <f t="shared" si="86"/>
        <v>0</v>
      </c>
      <c r="M96" s="230"/>
      <c r="N96" s="45"/>
      <c r="O96" s="91">
        <f t="shared" si="87"/>
        <v>0</v>
      </c>
      <c r="P96" s="291"/>
      <c r="Q96" s="297"/>
      <c r="R96" s="776"/>
    </row>
    <row r="97" spans="1:18" hidden="1" x14ac:dyDescent="0.25">
      <c r="A97" s="27">
        <v>2233</v>
      </c>
      <c r="B97" s="40" t="s">
        <v>94</v>
      </c>
      <c r="C97" s="189">
        <f t="shared" si="24"/>
        <v>0</v>
      </c>
      <c r="D97" s="263">
        <v>0</v>
      </c>
      <c r="E97" s="42"/>
      <c r="F97" s="176">
        <f t="shared" si="84"/>
        <v>0</v>
      </c>
      <c r="G97" s="220"/>
      <c r="H97" s="42"/>
      <c r="I97" s="90">
        <f t="shared" si="85"/>
        <v>0</v>
      </c>
      <c r="J97" s="263"/>
      <c r="K97" s="42"/>
      <c r="L97" s="176">
        <f t="shared" si="86"/>
        <v>0</v>
      </c>
      <c r="M97" s="220"/>
      <c r="N97" s="42"/>
      <c r="O97" s="90">
        <f t="shared" si="87"/>
        <v>0</v>
      </c>
      <c r="P97" s="290"/>
      <c r="Q97" s="297"/>
      <c r="R97" s="776"/>
    </row>
    <row r="98" spans="1:18" ht="24" hidden="1" x14ac:dyDescent="0.25">
      <c r="A98" s="30">
        <v>2234</v>
      </c>
      <c r="B98" s="43" t="s">
        <v>95</v>
      </c>
      <c r="C98" s="190">
        <f t="shared" si="24"/>
        <v>0</v>
      </c>
      <c r="D98" s="264">
        <v>0</v>
      </c>
      <c r="E98" s="45"/>
      <c r="F98" s="95">
        <f t="shared" si="84"/>
        <v>0</v>
      </c>
      <c r="G98" s="230"/>
      <c r="H98" s="45"/>
      <c r="I98" s="91">
        <f t="shared" si="85"/>
        <v>0</v>
      </c>
      <c r="J98" s="264"/>
      <c r="K98" s="45"/>
      <c r="L98" s="95">
        <f t="shared" si="86"/>
        <v>0</v>
      </c>
      <c r="M98" s="230"/>
      <c r="N98" s="45"/>
      <c r="O98" s="91">
        <f t="shared" si="87"/>
        <v>0</v>
      </c>
      <c r="P98" s="291"/>
      <c r="Q98" s="297"/>
      <c r="R98" s="776"/>
    </row>
    <row r="99" spans="1:18" ht="24" hidden="1" x14ac:dyDescent="0.25">
      <c r="A99" s="30">
        <v>2235</v>
      </c>
      <c r="B99" s="43" t="s">
        <v>96</v>
      </c>
      <c r="C99" s="190">
        <f t="shared" si="24"/>
        <v>0</v>
      </c>
      <c r="D99" s="264">
        <v>0</v>
      </c>
      <c r="E99" s="45"/>
      <c r="F99" s="95">
        <f t="shared" si="84"/>
        <v>0</v>
      </c>
      <c r="G99" s="230"/>
      <c r="H99" s="45"/>
      <c r="I99" s="91">
        <f t="shared" si="85"/>
        <v>0</v>
      </c>
      <c r="J99" s="264"/>
      <c r="K99" s="45"/>
      <c r="L99" s="95">
        <f t="shared" si="86"/>
        <v>0</v>
      </c>
      <c r="M99" s="230"/>
      <c r="N99" s="45"/>
      <c r="O99" s="91">
        <f t="shared" si="87"/>
        <v>0</v>
      </c>
      <c r="P99" s="291"/>
      <c r="Q99" s="297"/>
      <c r="R99" s="776"/>
    </row>
    <row r="100" spans="1:18" hidden="1" x14ac:dyDescent="0.25">
      <c r="A100" s="30">
        <v>2236</v>
      </c>
      <c r="B100" s="43" t="s">
        <v>97</v>
      </c>
      <c r="C100" s="190">
        <f t="shared" si="24"/>
        <v>0</v>
      </c>
      <c r="D100" s="264">
        <v>0</v>
      </c>
      <c r="E100" s="45"/>
      <c r="F100" s="95">
        <f t="shared" si="84"/>
        <v>0</v>
      </c>
      <c r="G100" s="230"/>
      <c r="H100" s="45"/>
      <c r="I100" s="91">
        <f t="shared" si="85"/>
        <v>0</v>
      </c>
      <c r="J100" s="264"/>
      <c r="K100" s="45"/>
      <c r="L100" s="95">
        <f t="shared" si="86"/>
        <v>0</v>
      </c>
      <c r="M100" s="230"/>
      <c r="N100" s="45"/>
      <c r="O100" s="91">
        <f t="shared" si="87"/>
        <v>0</v>
      </c>
      <c r="P100" s="291"/>
      <c r="Q100" s="297"/>
      <c r="R100" s="776"/>
    </row>
    <row r="101" spans="1:18" hidden="1" x14ac:dyDescent="0.25">
      <c r="A101" s="30">
        <v>2239</v>
      </c>
      <c r="B101" s="43" t="s">
        <v>98</v>
      </c>
      <c r="C101" s="190">
        <f t="shared" si="24"/>
        <v>0</v>
      </c>
      <c r="D101" s="264"/>
      <c r="E101" s="45"/>
      <c r="F101" s="95">
        <f t="shared" si="84"/>
        <v>0</v>
      </c>
      <c r="G101" s="230"/>
      <c r="H101" s="45"/>
      <c r="I101" s="91">
        <f t="shared" si="85"/>
        <v>0</v>
      </c>
      <c r="J101" s="264"/>
      <c r="K101" s="45"/>
      <c r="L101" s="95">
        <f t="shared" si="86"/>
        <v>0</v>
      </c>
      <c r="M101" s="230"/>
      <c r="N101" s="45"/>
      <c r="O101" s="91">
        <f t="shared" si="87"/>
        <v>0</v>
      </c>
      <c r="P101" s="291"/>
      <c r="Q101" s="297"/>
      <c r="R101" s="776"/>
    </row>
    <row r="102" spans="1:18" ht="24" hidden="1" x14ac:dyDescent="0.25">
      <c r="A102" s="75">
        <v>2240</v>
      </c>
      <c r="B102" s="43" t="s">
        <v>99</v>
      </c>
      <c r="C102" s="190">
        <f t="shared" si="24"/>
        <v>0</v>
      </c>
      <c r="D102" s="132">
        <f>SUM(D103:D110)</f>
        <v>0</v>
      </c>
      <c r="E102" s="76">
        <f t="shared" ref="E102" si="88">SUM(E103:E110)</f>
        <v>0</v>
      </c>
      <c r="F102" s="95">
        <f>SUM(F103:F110)</f>
        <v>0</v>
      </c>
      <c r="G102" s="231">
        <f t="shared" ref="G102:N102" si="89">SUM(G103:G110)</f>
        <v>0</v>
      </c>
      <c r="H102" s="76">
        <f t="shared" si="89"/>
        <v>0</v>
      </c>
      <c r="I102" s="91">
        <f t="shared" si="89"/>
        <v>0</v>
      </c>
      <c r="J102" s="132">
        <f t="shared" si="89"/>
        <v>0</v>
      </c>
      <c r="K102" s="76">
        <f t="shared" si="89"/>
        <v>0</v>
      </c>
      <c r="L102" s="95">
        <f t="shared" si="89"/>
        <v>0</v>
      </c>
      <c r="M102" s="231">
        <f t="shared" si="89"/>
        <v>0</v>
      </c>
      <c r="N102" s="76">
        <f t="shared" si="89"/>
        <v>0</v>
      </c>
      <c r="O102" s="91">
        <f>SUM(O103:O110)</f>
        <v>0</v>
      </c>
      <c r="P102" s="291"/>
      <c r="Q102" s="297"/>
      <c r="R102" s="776"/>
    </row>
    <row r="103" spans="1:18" hidden="1" x14ac:dyDescent="0.25">
      <c r="A103" s="30">
        <v>2241</v>
      </c>
      <c r="B103" s="43" t="s">
        <v>100</v>
      </c>
      <c r="C103" s="190">
        <f t="shared" si="24"/>
        <v>0</v>
      </c>
      <c r="D103" s="264"/>
      <c r="E103" s="45"/>
      <c r="F103" s="95">
        <f t="shared" ref="F103:F110" si="90">D103+E103</f>
        <v>0</v>
      </c>
      <c r="G103" s="230"/>
      <c r="H103" s="45"/>
      <c r="I103" s="91">
        <f t="shared" ref="I103:I110" si="91">G103+H103</f>
        <v>0</v>
      </c>
      <c r="J103" s="264"/>
      <c r="K103" s="45"/>
      <c r="L103" s="95">
        <f t="shared" ref="L103:L110" si="92">J103+K103</f>
        <v>0</v>
      </c>
      <c r="M103" s="230"/>
      <c r="N103" s="45"/>
      <c r="O103" s="91">
        <f t="shared" ref="O103:O110" si="93">M103+N103</f>
        <v>0</v>
      </c>
      <c r="P103" s="291"/>
      <c r="Q103" s="297"/>
      <c r="R103" s="776"/>
    </row>
    <row r="104" spans="1:18" hidden="1" x14ac:dyDescent="0.25">
      <c r="A104" s="30">
        <v>2242</v>
      </c>
      <c r="B104" s="43" t="s">
        <v>101</v>
      </c>
      <c r="C104" s="190">
        <f t="shared" si="24"/>
        <v>0</v>
      </c>
      <c r="D104" s="264">
        <v>0</v>
      </c>
      <c r="E104" s="45"/>
      <c r="F104" s="95">
        <f t="shared" si="90"/>
        <v>0</v>
      </c>
      <c r="G104" s="230"/>
      <c r="H104" s="45"/>
      <c r="I104" s="91">
        <f t="shared" si="91"/>
        <v>0</v>
      </c>
      <c r="J104" s="264"/>
      <c r="K104" s="45"/>
      <c r="L104" s="95">
        <f t="shared" si="92"/>
        <v>0</v>
      </c>
      <c r="M104" s="230"/>
      <c r="N104" s="45"/>
      <c r="O104" s="91">
        <f t="shared" si="93"/>
        <v>0</v>
      </c>
      <c r="P104" s="291"/>
      <c r="Q104" s="297"/>
      <c r="R104" s="776"/>
    </row>
    <row r="105" spans="1:18" ht="24" hidden="1" x14ac:dyDescent="0.25">
      <c r="A105" s="30">
        <v>2243</v>
      </c>
      <c r="B105" s="43" t="s">
        <v>102</v>
      </c>
      <c r="C105" s="190">
        <f t="shared" si="24"/>
        <v>0</v>
      </c>
      <c r="D105" s="264">
        <v>0</v>
      </c>
      <c r="E105" s="45"/>
      <c r="F105" s="95">
        <f t="shared" si="90"/>
        <v>0</v>
      </c>
      <c r="G105" s="230"/>
      <c r="H105" s="45"/>
      <c r="I105" s="91">
        <f t="shared" si="91"/>
        <v>0</v>
      </c>
      <c r="J105" s="264"/>
      <c r="K105" s="45"/>
      <c r="L105" s="95">
        <f t="shared" si="92"/>
        <v>0</v>
      </c>
      <c r="M105" s="230"/>
      <c r="N105" s="45"/>
      <c r="O105" s="91">
        <f t="shared" si="93"/>
        <v>0</v>
      </c>
      <c r="P105" s="291"/>
      <c r="Q105" s="297"/>
      <c r="R105" s="776"/>
    </row>
    <row r="106" spans="1:18" hidden="1" x14ac:dyDescent="0.25">
      <c r="A106" s="30">
        <v>2244</v>
      </c>
      <c r="B106" s="43" t="s">
        <v>103</v>
      </c>
      <c r="C106" s="190">
        <f t="shared" si="24"/>
        <v>0</v>
      </c>
      <c r="D106" s="264">
        <v>0</v>
      </c>
      <c r="E106" s="45"/>
      <c r="F106" s="95">
        <f t="shared" si="90"/>
        <v>0</v>
      </c>
      <c r="G106" s="230"/>
      <c r="H106" s="45"/>
      <c r="I106" s="91">
        <f t="shared" si="91"/>
        <v>0</v>
      </c>
      <c r="J106" s="264"/>
      <c r="K106" s="45"/>
      <c r="L106" s="95">
        <f t="shared" si="92"/>
        <v>0</v>
      </c>
      <c r="M106" s="230"/>
      <c r="N106" s="45"/>
      <c r="O106" s="91">
        <f t="shared" si="93"/>
        <v>0</v>
      </c>
      <c r="P106" s="291"/>
      <c r="Q106" s="297"/>
      <c r="R106" s="776"/>
    </row>
    <row r="107" spans="1:18" hidden="1" x14ac:dyDescent="0.25">
      <c r="A107" s="30">
        <v>2246</v>
      </c>
      <c r="B107" s="43" t="s">
        <v>104</v>
      </c>
      <c r="C107" s="190">
        <f t="shared" si="24"/>
        <v>0</v>
      </c>
      <c r="D107" s="264">
        <v>0</v>
      </c>
      <c r="E107" s="45"/>
      <c r="F107" s="95">
        <f t="shared" si="90"/>
        <v>0</v>
      </c>
      <c r="G107" s="230"/>
      <c r="H107" s="45"/>
      <c r="I107" s="91">
        <f t="shared" si="91"/>
        <v>0</v>
      </c>
      <c r="J107" s="264"/>
      <c r="K107" s="45"/>
      <c r="L107" s="95">
        <f t="shared" si="92"/>
        <v>0</v>
      </c>
      <c r="M107" s="230"/>
      <c r="N107" s="45"/>
      <c r="O107" s="91">
        <f t="shared" si="93"/>
        <v>0</v>
      </c>
      <c r="P107" s="291"/>
      <c r="Q107" s="297"/>
      <c r="R107" s="776"/>
    </row>
    <row r="108" spans="1:18" hidden="1" x14ac:dyDescent="0.25">
      <c r="A108" s="30">
        <v>2247</v>
      </c>
      <c r="B108" s="43" t="s">
        <v>105</v>
      </c>
      <c r="C108" s="190">
        <f t="shared" si="24"/>
        <v>0</v>
      </c>
      <c r="D108" s="264">
        <v>0</v>
      </c>
      <c r="E108" s="45"/>
      <c r="F108" s="95">
        <f t="shared" si="90"/>
        <v>0</v>
      </c>
      <c r="G108" s="230"/>
      <c r="H108" s="45"/>
      <c r="I108" s="91">
        <f t="shared" si="91"/>
        <v>0</v>
      </c>
      <c r="J108" s="264"/>
      <c r="K108" s="45"/>
      <c r="L108" s="95">
        <f t="shared" si="92"/>
        <v>0</v>
      </c>
      <c r="M108" s="230"/>
      <c r="N108" s="45"/>
      <c r="O108" s="91">
        <f t="shared" si="93"/>
        <v>0</v>
      </c>
      <c r="P108" s="291"/>
      <c r="Q108" s="297"/>
      <c r="R108" s="776"/>
    </row>
    <row r="109" spans="1:18" ht="24" hidden="1" x14ac:dyDescent="0.25">
      <c r="A109" s="30">
        <v>2248</v>
      </c>
      <c r="B109" s="43" t="s">
        <v>106</v>
      </c>
      <c r="C109" s="190">
        <f t="shared" si="24"/>
        <v>0</v>
      </c>
      <c r="D109" s="264">
        <v>0</v>
      </c>
      <c r="E109" s="45"/>
      <c r="F109" s="95">
        <f t="shared" si="90"/>
        <v>0</v>
      </c>
      <c r="G109" s="230"/>
      <c r="H109" s="45"/>
      <c r="I109" s="91">
        <f t="shared" si="91"/>
        <v>0</v>
      </c>
      <c r="J109" s="264"/>
      <c r="K109" s="45"/>
      <c r="L109" s="95">
        <f t="shared" si="92"/>
        <v>0</v>
      </c>
      <c r="M109" s="230"/>
      <c r="N109" s="45"/>
      <c r="O109" s="91">
        <f t="shared" si="93"/>
        <v>0</v>
      </c>
      <c r="P109" s="291"/>
      <c r="Q109" s="297"/>
      <c r="R109" s="776"/>
    </row>
    <row r="110" spans="1:18" ht="24" hidden="1" x14ac:dyDescent="0.25">
      <c r="A110" s="30">
        <v>2249</v>
      </c>
      <c r="B110" s="43" t="s">
        <v>107</v>
      </c>
      <c r="C110" s="190">
        <f t="shared" si="24"/>
        <v>0</v>
      </c>
      <c r="D110" s="264">
        <v>0</v>
      </c>
      <c r="E110" s="45"/>
      <c r="F110" s="95">
        <f t="shared" si="90"/>
        <v>0</v>
      </c>
      <c r="G110" s="230"/>
      <c r="H110" s="45"/>
      <c r="I110" s="91">
        <f t="shared" si="91"/>
        <v>0</v>
      </c>
      <c r="J110" s="264"/>
      <c r="K110" s="45"/>
      <c r="L110" s="95">
        <f t="shared" si="92"/>
        <v>0</v>
      </c>
      <c r="M110" s="230"/>
      <c r="N110" s="45"/>
      <c r="O110" s="91">
        <f t="shared" si="93"/>
        <v>0</v>
      </c>
      <c r="P110" s="291"/>
      <c r="Q110" s="297"/>
      <c r="R110" s="776"/>
    </row>
    <row r="111" spans="1:18" hidden="1" x14ac:dyDescent="0.25">
      <c r="A111" s="75">
        <v>2250</v>
      </c>
      <c r="B111" s="43" t="s">
        <v>108</v>
      </c>
      <c r="C111" s="190">
        <f t="shared" si="24"/>
        <v>0</v>
      </c>
      <c r="D111" s="132">
        <f>SUM(D112:D114)</f>
        <v>0</v>
      </c>
      <c r="E111" s="76">
        <f t="shared" ref="E111" si="94">SUM(E112:E114)</f>
        <v>0</v>
      </c>
      <c r="F111" s="95">
        <f>SUM(F112:F114)</f>
        <v>0</v>
      </c>
      <c r="G111" s="231">
        <f t="shared" ref="G111:N111" si="95">SUM(G112:G114)</f>
        <v>0</v>
      </c>
      <c r="H111" s="76">
        <f t="shared" si="95"/>
        <v>0</v>
      </c>
      <c r="I111" s="91">
        <f t="shared" si="95"/>
        <v>0</v>
      </c>
      <c r="J111" s="132">
        <f t="shared" si="95"/>
        <v>0</v>
      </c>
      <c r="K111" s="76">
        <f t="shared" si="95"/>
        <v>0</v>
      </c>
      <c r="L111" s="95">
        <f t="shared" si="95"/>
        <v>0</v>
      </c>
      <c r="M111" s="231">
        <f t="shared" si="95"/>
        <v>0</v>
      </c>
      <c r="N111" s="76">
        <f t="shared" si="95"/>
        <v>0</v>
      </c>
      <c r="O111" s="91">
        <f>SUM(O112:O114)</f>
        <v>0</v>
      </c>
      <c r="P111" s="291"/>
      <c r="Q111" s="297"/>
      <c r="R111" s="776"/>
    </row>
    <row r="112" spans="1:18" hidden="1" x14ac:dyDescent="0.25">
      <c r="A112" s="30">
        <v>2251</v>
      </c>
      <c r="B112" s="43" t="s">
        <v>109</v>
      </c>
      <c r="C112" s="190">
        <f t="shared" si="24"/>
        <v>0</v>
      </c>
      <c r="D112" s="264">
        <v>0</v>
      </c>
      <c r="E112" s="45"/>
      <c r="F112" s="95">
        <f t="shared" ref="F112:F114" si="96">D112+E112</f>
        <v>0</v>
      </c>
      <c r="G112" s="230"/>
      <c r="H112" s="45"/>
      <c r="I112" s="91">
        <f t="shared" ref="I112:I114" si="97">G112+H112</f>
        <v>0</v>
      </c>
      <c r="J112" s="264"/>
      <c r="K112" s="45"/>
      <c r="L112" s="95">
        <f t="shared" ref="L112:L114" si="98">J112+K112</f>
        <v>0</v>
      </c>
      <c r="M112" s="230"/>
      <c r="N112" s="45"/>
      <c r="O112" s="91">
        <f t="shared" ref="O112:O114" si="99">M112+N112</f>
        <v>0</v>
      </c>
      <c r="P112" s="291"/>
      <c r="Q112" s="297"/>
      <c r="R112" s="776"/>
    </row>
    <row r="113" spans="1:18" hidden="1" x14ac:dyDescent="0.25">
      <c r="A113" s="30">
        <v>2252</v>
      </c>
      <c r="B113" s="43" t="s">
        <v>110</v>
      </c>
      <c r="C113" s="190">
        <f t="shared" ref="C113:C176" si="100">SUM(F113,I113,L113,O113)</f>
        <v>0</v>
      </c>
      <c r="D113" s="264">
        <v>0</v>
      </c>
      <c r="E113" s="45"/>
      <c r="F113" s="95">
        <f t="shared" si="96"/>
        <v>0</v>
      </c>
      <c r="G113" s="230"/>
      <c r="H113" s="45"/>
      <c r="I113" s="91">
        <f t="shared" si="97"/>
        <v>0</v>
      </c>
      <c r="J113" s="264"/>
      <c r="K113" s="45"/>
      <c r="L113" s="95">
        <f t="shared" si="98"/>
        <v>0</v>
      </c>
      <c r="M113" s="230"/>
      <c r="N113" s="45"/>
      <c r="O113" s="91">
        <f t="shared" si="99"/>
        <v>0</v>
      </c>
      <c r="P113" s="291"/>
      <c r="Q113" s="297"/>
      <c r="R113" s="776"/>
    </row>
    <row r="114" spans="1:18" hidden="1" x14ac:dyDescent="0.25">
      <c r="A114" s="30">
        <v>2259</v>
      </c>
      <c r="B114" s="43" t="s">
        <v>111</v>
      </c>
      <c r="C114" s="190">
        <f t="shared" si="100"/>
        <v>0</v>
      </c>
      <c r="D114" s="264">
        <v>0</v>
      </c>
      <c r="E114" s="45"/>
      <c r="F114" s="95">
        <f t="shared" si="96"/>
        <v>0</v>
      </c>
      <c r="G114" s="230"/>
      <c r="H114" s="45"/>
      <c r="I114" s="91">
        <f t="shared" si="97"/>
        <v>0</v>
      </c>
      <c r="J114" s="264"/>
      <c r="K114" s="45"/>
      <c r="L114" s="95">
        <f t="shared" si="98"/>
        <v>0</v>
      </c>
      <c r="M114" s="230"/>
      <c r="N114" s="45"/>
      <c r="O114" s="91">
        <f t="shared" si="99"/>
        <v>0</v>
      </c>
      <c r="P114" s="291"/>
      <c r="Q114" s="297"/>
      <c r="R114" s="776"/>
    </row>
    <row r="115" spans="1:18" hidden="1" x14ac:dyDescent="0.25">
      <c r="A115" s="75">
        <v>2260</v>
      </c>
      <c r="B115" s="43" t="s">
        <v>112</v>
      </c>
      <c r="C115" s="190">
        <f t="shared" si="100"/>
        <v>0</v>
      </c>
      <c r="D115" s="132">
        <f>SUM(D116:D120)</f>
        <v>0</v>
      </c>
      <c r="E115" s="76">
        <f t="shared" ref="E115" si="101">SUM(E116:E120)</f>
        <v>0</v>
      </c>
      <c r="F115" s="95">
        <f>SUM(F116:F120)</f>
        <v>0</v>
      </c>
      <c r="G115" s="231">
        <f t="shared" ref="G115:N115" si="102">SUM(G116:G120)</f>
        <v>0</v>
      </c>
      <c r="H115" s="76">
        <f t="shared" si="102"/>
        <v>0</v>
      </c>
      <c r="I115" s="91">
        <f t="shared" si="102"/>
        <v>0</v>
      </c>
      <c r="J115" s="132">
        <f t="shared" si="102"/>
        <v>0</v>
      </c>
      <c r="K115" s="76">
        <f t="shared" si="102"/>
        <v>0</v>
      </c>
      <c r="L115" s="95">
        <f t="shared" si="102"/>
        <v>0</v>
      </c>
      <c r="M115" s="231">
        <f t="shared" si="102"/>
        <v>0</v>
      </c>
      <c r="N115" s="76">
        <f t="shared" si="102"/>
        <v>0</v>
      </c>
      <c r="O115" s="91">
        <f>SUM(O116:O120)</f>
        <v>0</v>
      </c>
      <c r="P115" s="291"/>
      <c r="Q115" s="297"/>
      <c r="R115" s="776"/>
    </row>
    <row r="116" spans="1:18" hidden="1" x14ac:dyDescent="0.25">
      <c r="A116" s="30">
        <v>2261</v>
      </c>
      <c r="B116" s="43" t="s">
        <v>113</v>
      </c>
      <c r="C116" s="190">
        <f t="shared" si="100"/>
        <v>0</v>
      </c>
      <c r="D116" s="264">
        <v>0</v>
      </c>
      <c r="E116" s="45"/>
      <c r="F116" s="95">
        <f t="shared" ref="F116:F120" si="103">D116+E116</f>
        <v>0</v>
      </c>
      <c r="G116" s="230"/>
      <c r="H116" s="45"/>
      <c r="I116" s="91">
        <f t="shared" ref="I116:I120" si="104">G116+H116</f>
        <v>0</v>
      </c>
      <c r="J116" s="264"/>
      <c r="K116" s="45"/>
      <c r="L116" s="95">
        <f t="shared" ref="L116:L120" si="105">J116+K116</f>
        <v>0</v>
      </c>
      <c r="M116" s="230"/>
      <c r="N116" s="45"/>
      <c r="O116" s="91">
        <f t="shared" ref="O116:O120" si="106">M116+N116</f>
        <v>0</v>
      </c>
      <c r="P116" s="291"/>
      <c r="Q116" s="297"/>
      <c r="R116" s="776"/>
    </row>
    <row r="117" spans="1:18" hidden="1" x14ac:dyDescent="0.25">
      <c r="A117" s="30">
        <v>2262</v>
      </c>
      <c r="B117" s="43" t="s">
        <v>114</v>
      </c>
      <c r="C117" s="190">
        <f t="shared" si="100"/>
        <v>0</v>
      </c>
      <c r="D117" s="264">
        <v>0</v>
      </c>
      <c r="E117" s="45"/>
      <c r="F117" s="95">
        <f t="shared" si="103"/>
        <v>0</v>
      </c>
      <c r="G117" s="230"/>
      <c r="H117" s="45"/>
      <c r="I117" s="91">
        <f t="shared" si="104"/>
        <v>0</v>
      </c>
      <c r="J117" s="264"/>
      <c r="K117" s="45"/>
      <c r="L117" s="95">
        <f t="shared" si="105"/>
        <v>0</v>
      </c>
      <c r="M117" s="230"/>
      <c r="N117" s="45"/>
      <c r="O117" s="91">
        <f t="shared" si="106"/>
        <v>0</v>
      </c>
      <c r="P117" s="291"/>
      <c r="Q117" s="297"/>
      <c r="R117" s="776"/>
    </row>
    <row r="118" spans="1:18" hidden="1" x14ac:dyDescent="0.25">
      <c r="A118" s="30">
        <v>2263</v>
      </c>
      <c r="B118" s="43" t="s">
        <v>115</v>
      </c>
      <c r="C118" s="190">
        <f t="shared" si="100"/>
        <v>0</v>
      </c>
      <c r="D118" s="264">
        <v>0</v>
      </c>
      <c r="E118" s="45"/>
      <c r="F118" s="95">
        <f t="shared" si="103"/>
        <v>0</v>
      </c>
      <c r="G118" s="230"/>
      <c r="H118" s="45"/>
      <c r="I118" s="91">
        <f t="shared" si="104"/>
        <v>0</v>
      </c>
      <c r="J118" s="264"/>
      <c r="K118" s="45"/>
      <c r="L118" s="95">
        <f t="shared" si="105"/>
        <v>0</v>
      </c>
      <c r="M118" s="230"/>
      <c r="N118" s="45"/>
      <c r="O118" s="91">
        <f t="shared" si="106"/>
        <v>0</v>
      </c>
      <c r="P118" s="291"/>
      <c r="Q118" s="297"/>
      <c r="R118" s="776"/>
    </row>
    <row r="119" spans="1:18" hidden="1" x14ac:dyDescent="0.25">
      <c r="A119" s="30">
        <v>2264</v>
      </c>
      <c r="B119" s="43" t="s">
        <v>116</v>
      </c>
      <c r="C119" s="190">
        <f t="shared" si="100"/>
        <v>0</v>
      </c>
      <c r="D119" s="264">
        <v>0</v>
      </c>
      <c r="E119" s="45"/>
      <c r="F119" s="95">
        <f t="shared" si="103"/>
        <v>0</v>
      </c>
      <c r="G119" s="230"/>
      <c r="H119" s="45"/>
      <c r="I119" s="91">
        <f t="shared" si="104"/>
        <v>0</v>
      </c>
      <c r="J119" s="264"/>
      <c r="K119" s="45"/>
      <c r="L119" s="95">
        <f t="shared" si="105"/>
        <v>0</v>
      </c>
      <c r="M119" s="230"/>
      <c r="N119" s="45"/>
      <c r="O119" s="91">
        <f t="shared" si="106"/>
        <v>0</v>
      </c>
      <c r="P119" s="291"/>
      <c r="Q119" s="297"/>
      <c r="R119" s="776"/>
    </row>
    <row r="120" spans="1:18" hidden="1" x14ac:dyDescent="0.25">
      <c r="A120" s="30">
        <v>2269</v>
      </c>
      <c r="B120" s="43" t="s">
        <v>117</v>
      </c>
      <c r="C120" s="190">
        <f t="shared" si="100"/>
        <v>0</v>
      </c>
      <c r="D120" s="264">
        <v>0</v>
      </c>
      <c r="E120" s="45"/>
      <c r="F120" s="95">
        <f t="shared" si="103"/>
        <v>0</v>
      </c>
      <c r="G120" s="230"/>
      <c r="H120" s="45"/>
      <c r="I120" s="91">
        <f t="shared" si="104"/>
        <v>0</v>
      </c>
      <c r="J120" s="264"/>
      <c r="K120" s="45"/>
      <c r="L120" s="95">
        <f t="shared" si="105"/>
        <v>0</v>
      </c>
      <c r="M120" s="230"/>
      <c r="N120" s="45"/>
      <c r="O120" s="91">
        <f t="shared" si="106"/>
        <v>0</v>
      </c>
      <c r="P120" s="291"/>
      <c r="Q120" s="297"/>
      <c r="R120" s="776"/>
    </row>
    <row r="121" spans="1:18" hidden="1" x14ac:dyDescent="0.25">
      <c r="A121" s="75">
        <v>2270</v>
      </c>
      <c r="B121" s="43" t="s">
        <v>118</v>
      </c>
      <c r="C121" s="190">
        <f t="shared" si="100"/>
        <v>0</v>
      </c>
      <c r="D121" s="132">
        <f>SUM(D122:D126)</f>
        <v>0</v>
      </c>
      <c r="E121" s="76">
        <f t="shared" ref="E121" si="107">SUM(E122:E126)</f>
        <v>0</v>
      </c>
      <c r="F121" s="95">
        <f>SUM(F122:F126)</f>
        <v>0</v>
      </c>
      <c r="G121" s="231">
        <f t="shared" ref="G121:N121" si="108">SUM(G122:G126)</f>
        <v>0</v>
      </c>
      <c r="H121" s="76">
        <f t="shared" si="108"/>
        <v>0</v>
      </c>
      <c r="I121" s="91">
        <f t="shared" si="108"/>
        <v>0</v>
      </c>
      <c r="J121" s="132">
        <f t="shared" si="108"/>
        <v>0</v>
      </c>
      <c r="K121" s="76">
        <f t="shared" si="108"/>
        <v>0</v>
      </c>
      <c r="L121" s="95">
        <f t="shared" si="108"/>
        <v>0</v>
      </c>
      <c r="M121" s="231">
        <f t="shared" si="108"/>
        <v>0</v>
      </c>
      <c r="N121" s="76">
        <f t="shared" si="108"/>
        <v>0</v>
      </c>
      <c r="O121" s="91">
        <f>SUM(O122:O126)</f>
        <v>0</v>
      </c>
      <c r="P121" s="291"/>
      <c r="Q121" s="297"/>
      <c r="R121" s="776"/>
    </row>
    <row r="122" spans="1:18" hidden="1" x14ac:dyDescent="0.25">
      <c r="A122" s="30">
        <v>2272</v>
      </c>
      <c r="B122" s="94" t="s">
        <v>119</v>
      </c>
      <c r="C122" s="190">
        <f t="shared" si="100"/>
        <v>0</v>
      </c>
      <c r="D122" s="264">
        <v>0</v>
      </c>
      <c r="E122" s="45"/>
      <c r="F122" s="95">
        <f t="shared" ref="F122:F126" si="109">D122+E122</f>
        <v>0</v>
      </c>
      <c r="G122" s="230"/>
      <c r="H122" s="45"/>
      <c r="I122" s="91">
        <f t="shared" ref="I122:I126" si="110">G122+H122</f>
        <v>0</v>
      </c>
      <c r="J122" s="264"/>
      <c r="K122" s="45"/>
      <c r="L122" s="95">
        <f t="shared" ref="L122:L126" si="111">J122+K122</f>
        <v>0</v>
      </c>
      <c r="M122" s="230"/>
      <c r="N122" s="45"/>
      <c r="O122" s="91">
        <f t="shared" ref="O122:O126" si="112">M122+N122</f>
        <v>0</v>
      </c>
      <c r="P122" s="291"/>
      <c r="Q122" s="297"/>
      <c r="R122" s="776"/>
    </row>
    <row r="123" spans="1:18" ht="24" hidden="1" x14ac:dyDescent="0.25">
      <c r="A123" s="30">
        <v>2274</v>
      </c>
      <c r="B123" s="120" t="s">
        <v>306</v>
      </c>
      <c r="C123" s="190">
        <f t="shared" si="100"/>
        <v>0</v>
      </c>
      <c r="D123" s="264">
        <v>0</v>
      </c>
      <c r="E123" s="45"/>
      <c r="F123" s="95">
        <f t="shared" si="109"/>
        <v>0</v>
      </c>
      <c r="G123" s="230"/>
      <c r="H123" s="45"/>
      <c r="I123" s="91">
        <f t="shared" si="110"/>
        <v>0</v>
      </c>
      <c r="J123" s="264"/>
      <c r="K123" s="45"/>
      <c r="L123" s="95">
        <f t="shared" si="111"/>
        <v>0</v>
      </c>
      <c r="M123" s="230"/>
      <c r="N123" s="45"/>
      <c r="O123" s="91">
        <f t="shared" si="112"/>
        <v>0</v>
      </c>
      <c r="P123" s="291"/>
      <c r="Q123" s="297"/>
      <c r="R123" s="776"/>
    </row>
    <row r="124" spans="1:18" hidden="1" x14ac:dyDescent="0.25">
      <c r="A124" s="30">
        <v>2275</v>
      </c>
      <c r="B124" s="43" t="s">
        <v>120</v>
      </c>
      <c r="C124" s="190">
        <f t="shared" si="100"/>
        <v>0</v>
      </c>
      <c r="D124" s="264">
        <v>0</v>
      </c>
      <c r="E124" s="45"/>
      <c r="F124" s="95">
        <f t="shared" si="109"/>
        <v>0</v>
      </c>
      <c r="G124" s="230"/>
      <c r="H124" s="45"/>
      <c r="I124" s="91">
        <f t="shared" si="110"/>
        <v>0</v>
      </c>
      <c r="J124" s="264"/>
      <c r="K124" s="45"/>
      <c r="L124" s="95">
        <f t="shared" si="111"/>
        <v>0</v>
      </c>
      <c r="M124" s="230"/>
      <c r="N124" s="45"/>
      <c r="O124" s="91">
        <f t="shared" si="112"/>
        <v>0</v>
      </c>
      <c r="P124" s="291"/>
      <c r="Q124" s="297"/>
      <c r="R124" s="776"/>
    </row>
    <row r="125" spans="1:18" ht="24" hidden="1" x14ac:dyDescent="0.25">
      <c r="A125" s="30">
        <v>2276</v>
      </c>
      <c r="B125" s="43" t="s">
        <v>121</v>
      </c>
      <c r="C125" s="190">
        <f t="shared" si="100"/>
        <v>0</v>
      </c>
      <c r="D125" s="264">
        <v>0</v>
      </c>
      <c r="E125" s="45"/>
      <c r="F125" s="95">
        <f t="shared" si="109"/>
        <v>0</v>
      </c>
      <c r="G125" s="230"/>
      <c r="H125" s="45"/>
      <c r="I125" s="91">
        <f t="shared" si="110"/>
        <v>0</v>
      </c>
      <c r="J125" s="264"/>
      <c r="K125" s="45"/>
      <c r="L125" s="95">
        <f t="shared" si="111"/>
        <v>0</v>
      </c>
      <c r="M125" s="230"/>
      <c r="N125" s="45"/>
      <c r="O125" s="91">
        <f t="shared" si="112"/>
        <v>0</v>
      </c>
      <c r="P125" s="291"/>
      <c r="Q125" s="297"/>
      <c r="R125" s="776"/>
    </row>
    <row r="126" spans="1:18" ht="24" hidden="1" x14ac:dyDescent="0.25">
      <c r="A126" s="30">
        <v>2279</v>
      </c>
      <c r="B126" s="43" t="s">
        <v>122</v>
      </c>
      <c r="C126" s="190">
        <f t="shared" si="100"/>
        <v>0</v>
      </c>
      <c r="D126" s="264">
        <v>0</v>
      </c>
      <c r="E126" s="45"/>
      <c r="F126" s="95">
        <f t="shared" si="109"/>
        <v>0</v>
      </c>
      <c r="G126" s="230"/>
      <c r="H126" s="45"/>
      <c r="I126" s="91">
        <f t="shared" si="110"/>
        <v>0</v>
      </c>
      <c r="J126" s="264"/>
      <c r="K126" s="45"/>
      <c r="L126" s="95">
        <f t="shared" si="111"/>
        <v>0</v>
      </c>
      <c r="M126" s="230"/>
      <c r="N126" s="45"/>
      <c r="O126" s="91">
        <f t="shared" si="112"/>
        <v>0</v>
      </c>
      <c r="P126" s="291"/>
      <c r="Q126" s="297"/>
      <c r="R126" s="776"/>
    </row>
    <row r="127" spans="1:18" ht="24" hidden="1" x14ac:dyDescent="0.25">
      <c r="A127" s="784">
        <v>2280</v>
      </c>
      <c r="B127" s="40" t="s">
        <v>123</v>
      </c>
      <c r="C127" s="189">
        <f t="shared" si="100"/>
        <v>0</v>
      </c>
      <c r="D127" s="131">
        <f t="shared" ref="D127" si="113">SUM(D128)</f>
        <v>0</v>
      </c>
      <c r="E127" s="79">
        <f>SUM(E128)</f>
        <v>0</v>
      </c>
      <c r="F127" s="176">
        <f t="shared" ref="F127:O127" si="114">SUM(F128)</f>
        <v>0</v>
      </c>
      <c r="G127" s="233">
        <f t="shared" si="114"/>
        <v>0</v>
      </c>
      <c r="H127" s="79">
        <f t="shared" si="114"/>
        <v>0</v>
      </c>
      <c r="I127" s="90">
        <f t="shared" si="114"/>
        <v>0</v>
      </c>
      <c r="J127" s="131">
        <f t="shared" si="114"/>
        <v>0</v>
      </c>
      <c r="K127" s="79">
        <f t="shared" si="114"/>
        <v>0</v>
      </c>
      <c r="L127" s="176">
        <f t="shared" si="114"/>
        <v>0</v>
      </c>
      <c r="M127" s="233">
        <f t="shared" si="114"/>
        <v>0</v>
      </c>
      <c r="N127" s="79">
        <f t="shared" si="114"/>
        <v>0</v>
      </c>
      <c r="O127" s="91">
        <f t="shared" si="114"/>
        <v>0</v>
      </c>
      <c r="P127" s="291"/>
      <c r="Q127" s="297"/>
      <c r="R127" s="776"/>
    </row>
    <row r="128" spans="1:18" hidden="1" x14ac:dyDescent="0.25">
      <c r="A128" s="30">
        <v>2283</v>
      </c>
      <c r="B128" s="43" t="s">
        <v>124</v>
      </c>
      <c r="C128" s="190">
        <f t="shared" si="100"/>
        <v>0</v>
      </c>
      <c r="D128" s="264">
        <v>0</v>
      </c>
      <c r="E128" s="45"/>
      <c r="F128" s="95">
        <f>D128+E128</f>
        <v>0</v>
      </c>
      <c r="G128" s="230"/>
      <c r="H128" s="45"/>
      <c r="I128" s="91">
        <f>G128+H128</f>
        <v>0</v>
      </c>
      <c r="J128" s="264"/>
      <c r="K128" s="45"/>
      <c r="L128" s="95">
        <f>J128+K128</f>
        <v>0</v>
      </c>
      <c r="M128" s="230"/>
      <c r="N128" s="45"/>
      <c r="O128" s="91">
        <f>M128+N128</f>
        <v>0</v>
      </c>
      <c r="P128" s="291"/>
      <c r="Q128" s="297"/>
      <c r="R128" s="776"/>
    </row>
    <row r="129" spans="1:18" ht="38.25" hidden="1" customHeight="1" x14ac:dyDescent="0.25">
      <c r="A129" s="35">
        <v>2300</v>
      </c>
      <c r="B129" s="72" t="s">
        <v>125</v>
      </c>
      <c r="C129" s="188">
        <f t="shared" si="100"/>
        <v>0</v>
      </c>
      <c r="D129" s="130">
        <f>SUM(D130,D135,D139,D140,D143,D150,D158,D159,D162)</f>
        <v>0</v>
      </c>
      <c r="E129" s="38">
        <f t="shared" ref="E129" si="115">SUM(E130,E135,E139,E140,E143,E150,E158,E159,E162)</f>
        <v>0</v>
      </c>
      <c r="F129" s="175">
        <f>SUM(F130,F135,F139,F140,F143,F150,F158,F159,F162)</f>
        <v>0</v>
      </c>
      <c r="G129" s="228">
        <f t="shared" ref="G129:N129" si="116">SUM(G130,G135,G139,G140,G143,G150,G158,G159,G162)</f>
        <v>0</v>
      </c>
      <c r="H129" s="38">
        <f t="shared" si="116"/>
        <v>0</v>
      </c>
      <c r="I129" s="123">
        <f t="shared" si="116"/>
        <v>0</v>
      </c>
      <c r="J129" s="130">
        <f t="shared" si="116"/>
        <v>0</v>
      </c>
      <c r="K129" s="38">
        <f t="shared" si="116"/>
        <v>0</v>
      </c>
      <c r="L129" s="175">
        <f t="shared" si="116"/>
        <v>0</v>
      </c>
      <c r="M129" s="228">
        <f t="shared" si="116"/>
        <v>0</v>
      </c>
      <c r="N129" s="38">
        <f t="shared" si="116"/>
        <v>0</v>
      </c>
      <c r="O129" s="123">
        <f>SUM(O130,O135,O139,O140,O143,O150,O158,O159,O162)</f>
        <v>0</v>
      </c>
      <c r="P129" s="293"/>
      <c r="Q129" s="297"/>
      <c r="R129" s="776"/>
    </row>
    <row r="130" spans="1:18" ht="24" hidden="1" x14ac:dyDescent="0.25">
      <c r="A130" s="784">
        <v>2310</v>
      </c>
      <c r="B130" s="40" t="s">
        <v>126</v>
      </c>
      <c r="C130" s="189">
        <f t="shared" si="100"/>
        <v>0</v>
      </c>
      <c r="D130" s="131">
        <f t="shared" ref="D130:O130" si="117">SUM(D131:D134)</f>
        <v>0</v>
      </c>
      <c r="E130" s="79">
        <f t="shared" si="117"/>
        <v>0</v>
      </c>
      <c r="F130" s="176">
        <f t="shared" si="117"/>
        <v>0</v>
      </c>
      <c r="G130" s="233">
        <f t="shared" si="117"/>
        <v>0</v>
      </c>
      <c r="H130" s="79">
        <f t="shared" si="117"/>
        <v>0</v>
      </c>
      <c r="I130" s="90">
        <f t="shared" si="117"/>
        <v>0</v>
      </c>
      <c r="J130" s="131">
        <f t="shared" si="117"/>
        <v>0</v>
      </c>
      <c r="K130" s="79">
        <f t="shared" si="117"/>
        <v>0</v>
      </c>
      <c r="L130" s="176">
        <f t="shared" si="117"/>
        <v>0</v>
      </c>
      <c r="M130" s="233">
        <f t="shared" si="117"/>
        <v>0</v>
      </c>
      <c r="N130" s="79">
        <f t="shared" si="117"/>
        <v>0</v>
      </c>
      <c r="O130" s="90">
        <f t="shared" si="117"/>
        <v>0</v>
      </c>
      <c r="P130" s="290"/>
      <c r="Q130" s="297"/>
      <c r="R130" s="776"/>
    </row>
    <row r="131" spans="1:18" hidden="1" x14ac:dyDescent="0.25">
      <c r="A131" s="30">
        <v>2311</v>
      </c>
      <c r="B131" s="43" t="s">
        <v>127</v>
      </c>
      <c r="C131" s="190">
        <f t="shared" si="100"/>
        <v>0</v>
      </c>
      <c r="D131" s="264">
        <v>0</v>
      </c>
      <c r="E131" s="45"/>
      <c r="F131" s="95">
        <f t="shared" ref="F131:F134" si="118">D131+E131</f>
        <v>0</v>
      </c>
      <c r="G131" s="230"/>
      <c r="H131" s="45"/>
      <c r="I131" s="91">
        <f t="shared" ref="I131:I134" si="119">G131+H131</f>
        <v>0</v>
      </c>
      <c r="J131" s="264"/>
      <c r="K131" s="45"/>
      <c r="L131" s="95">
        <f t="shared" ref="L131:L134" si="120">J131+K131</f>
        <v>0</v>
      </c>
      <c r="M131" s="230"/>
      <c r="N131" s="45"/>
      <c r="O131" s="91">
        <f t="shared" ref="O131:O134" si="121">M131+N131</f>
        <v>0</v>
      </c>
      <c r="P131" s="291"/>
      <c r="Q131" s="297"/>
      <c r="R131" s="776"/>
    </row>
    <row r="132" spans="1:18" hidden="1" x14ac:dyDescent="0.25">
      <c r="A132" s="30">
        <v>2312</v>
      </c>
      <c r="B132" s="43" t="s">
        <v>128</v>
      </c>
      <c r="C132" s="190">
        <f t="shared" si="100"/>
        <v>0</v>
      </c>
      <c r="D132" s="264">
        <v>0</v>
      </c>
      <c r="E132" s="45"/>
      <c r="F132" s="95">
        <f t="shared" si="118"/>
        <v>0</v>
      </c>
      <c r="G132" s="230"/>
      <c r="H132" s="45"/>
      <c r="I132" s="91">
        <f t="shared" si="119"/>
        <v>0</v>
      </c>
      <c r="J132" s="264"/>
      <c r="K132" s="45"/>
      <c r="L132" s="95">
        <f t="shared" si="120"/>
        <v>0</v>
      </c>
      <c r="M132" s="230"/>
      <c r="N132" s="45"/>
      <c r="O132" s="91">
        <f t="shared" si="121"/>
        <v>0</v>
      </c>
      <c r="P132" s="291"/>
      <c r="Q132" s="297"/>
      <c r="R132" s="776"/>
    </row>
    <row r="133" spans="1:18" hidden="1" x14ac:dyDescent="0.25">
      <c r="A133" s="30">
        <v>2313</v>
      </c>
      <c r="B133" s="43" t="s">
        <v>129</v>
      </c>
      <c r="C133" s="190">
        <f t="shared" si="100"/>
        <v>0</v>
      </c>
      <c r="D133" s="264">
        <v>0</v>
      </c>
      <c r="E133" s="45"/>
      <c r="F133" s="95">
        <f t="shared" si="118"/>
        <v>0</v>
      </c>
      <c r="G133" s="230"/>
      <c r="H133" s="45"/>
      <c r="I133" s="91">
        <f t="shared" si="119"/>
        <v>0</v>
      </c>
      <c r="J133" s="264"/>
      <c r="K133" s="45"/>
      <c r="L133" s="95">
        <f t="shared" si="120"/>
        <v>0</v>
      </c>
      <c r="M133" s="230"/>
      <c r="N133" s="45"/>
      <c r="O133" s="91">
        <f t="shared" si="121"/>
        <v>0</v>
      </c>
      <c r="P133" s="291"/>
      <c r="Q133" s="297"/>
      <c r="R133" s="776"/>
    </row>
    <row r="134" spans="1:18" ht="47.25" hidden="1" customHeight="1" x14ac:dyDescent="0.25">
      <c r="A134" s="30">
        <v>2314</v>
      </c>
      <c r="B134" s="43" t="s">
        <v>307</v>
      </c>
      <c r="C134" s="190">
        <f t="shared" si="100"/>
        <v>0</v>
      </c>
      <c r="D134" s="264">
        <v>0</v>
      </c>
      <c r="E134" s="45"/>
      <c r="F134" s="95">
        <f t="shared" si="118"/>
        <v>0</v>
      </c>
      <c r="G134" s="230"/>
      <c r="H134" s="45"/>
      <c r="I134" s="91">
        <f t="shared" si="119"/>
        <v>0</v>
      </c>
      <c r="J134" s="264"/>
      <c r="K134" s="45"/>
      <c r="L134" s="95">
        <f t="shared" si="120"/>
        <v>0</v>
      </c>
      <c r="M134" s="230"/>
      <c r="N134" s="45"/>
      <c r="O134" s="91">
        <f t="shared" si="121"/>
        <v>0</v>
      </c>
      <c r="P134" s="291"/>
      <c r="Q134" s="297"/>
      <c r="R134" s="776"/>
    </row>
    <row r="135" spans="1:18" hidden="1" x14ac:dyDescent="0.25">
      <c r="A135" s="75">
        <v>2320</v>
      </c>
      <c r="B135" s="43" t="s">
        <v>130</v>
      </c>
      <c r="C135" s="190">
        <f t="shared" si="100"/>
        <v>0</v>
      </c>
      <c r="D135" s="132">
        <f>SUM(D136:D138)</f>
        <v>0</v>
      </c>
      <c r="E135" s="76">
        <f>SUM(E136:E138)</f>
        <v>0</v>
      </c>
      <c r="F135" s="95">
        <f>SUM(F136:F138)</f>
        <v>0</v>
      </c>
      <c r="G135" s="231">
        <f t="shared" ref="G135" si="122">SUM(G136:G138)</f>
        <v>0</v>
      </c>
      <c r="H135" s="76">
        <f>SUM(H136:H138)</f>
        <v>0</v>
      </c>
      <c r="I135" s="91">
        <f t="shared" ref="I135:N135" si="123">SUM(I136:I138)</f>
        <v>0</v>
      </c>
      <c r="J135" s="132">
        <f t="shared" si="123"/>
        <v>0</v>
      </c>
      <c r="K135" s="76">
        <f t="shared" si="123"/>
        <v>0</v>
      </c>
      <c r="L135" s="95">
        <f t="shared" si="123"/>
        <v>0</v>
      </c>
      <c r="M135" s="231">
        <f t="shared" si="123"/>
        <v>0</v>
      </c>
      <c r="N135" s="76">
        <f t="shared" si="123"/>
        <v>0</v>
      </c>
      <c r="O135" s="91">
        <f>SUM(O136:O138)</f>
        <v>0</v>
      </c>
      <c r="P135" s="291"/>
      <c r="Q135" s="297"/>
      <c r="R135" s="776"/>
    </row>
    <row r="136" spans="1:18" hidden="1" x14ac:dyDescent="0.25">
      <c r="A136" s="30">
        <v>2321</v>
      </c>
      <c r="B136" s="43" t="s">
        <v>131</v>
      </c>
      <c r="C136" s="190">
        <f t="shared" si="100"/>
        <v>0</v>
      </c>
      <c r="D136" s="264">
        <v>0</v>
      </c>
      <c r="E136" s="45"/>
      <c r="F136" s="95">
        <f t="shared" ref="F136:F139" si="124">D136+E136</f>
        <v>0</v>
      </c>
      <c r="G136" s="230"/>
      <c r="H136" s="45"/>
      <c r="I136" s="91">
        <f t="shared" ref="I136:I139" si="125">G136+H136</f>
        <v>0</v>
      </c>
      <c r="J136" s="264"/>
      <c r="K136" s="45"/>
      <c r="L136" s="95">
        <f t="shared" ref="L136:L139" si="126">J136+K136</f>
        <v>0</v>
      </c>
      <c r="M136" s="230"/>
      <c r="N136" s="45"/>
      <c r="O136" s="91">
        <f t="shared" ref="O136:O139" si="127">M136+N136</f>
        <v>0</v>
      </c>
      <c r="P136" s="291"/>
      <c r="Q136" s="297"/>
      <c r="R136" s="776"/>
    </row>
    <row r="137" spans="1:18" hidden="1" x14ac:dyDescent="0.25">
      <c r="A137" s="30">
        <v>2322</v>
      </c>
      <c r="B137" s="43" t="s">
        <v>132</v>
      </c>
      <c r="C137" s="190">
        <f t="shared" si="100"/>
        <v>0</v>
      </c>
      <c r="D137" s="264">
        <v>0</v>
      </c>
      <c r="E137" s="45"/>
      <c r="F137" s="95">
        <f t="shared" si="124"/>
        <v>0</v>
      </c>
      <c r="G137" s="230"/>
      <c r="H137" s="45"/>
      <c r="I137" s="91">
        <f t="shared" si="125"/>
        <v>0</v>
      </c>
      <c r="J137" s="264"/>
      <c r="K137" s="45"/>
      <c r="L137" s="95">
        <f t="shared" si="126"/>
        <v>0</v>
      </c>
      <c r="M137" s="230"/>
      <c r="N137" s="45"/>
      <c r="O137" s="91">
        <f t="shared" si="127"/>
        <v>0</v>
      </c>
      <c r="P137" s="291"/>
      <c r="Q137" s="297"/>
      <c r="R137" s="776"/>
    </row>
    <row r="138" spans="1:18" ht="10.5" hidden="1" customHeight="1" x14ac:dyDescent="0.25">
      <c r="A138" s="30">
        <v>2329</v>
      </c>
      <c r="B138" s="43" t="s">
        <v>133</v>
      </c>
      <c r="C138" s="190">
        <f t="shared" si="100"/>
        <v>0</v>
      </c>
      <c r="D138" s="264">
        <v>0</v>
      </c>
      <c r="E138" s="45"/>
      <c r="F138" s="95">
        <f t="shared" si="124"/>
        <v>0</v>
      </c>
      <c r="G138" s="230"/>
      <c r="H138" s="45"/>
      <c r="I138" s="91">
        <f t="shared" si="125"/>
        <v>0</v>
      </c>
      <c r="J138" s="264"/>
      <c r="K138" s="45"/>
      <c r="L138" s="95">
        <f t="shared" si="126"/>
        <v>0</v>
      </c>
      <c r="M138" s="230"/>
      <c r="N138" s="45"/>
      <c r="O138" s="91">
        <f t="shared" si="127"/>
        <v>0</v>
      </c>
      <c r="P138" s="291"/>
      <c r="Q138" s="297"/>
      <c r="R138" s="776"/>
    </row>
    <row r="139" spans="1:18" hidden="1" x14ac:dyDescent="0.25">
      <c r="A139" s="75">
        <v>2330</v>
      </c>
      <c r="B139" s="43" t="s">
        <v>134</v>
      </c>
      <c r="C139" s="190">
        <f t="shared" si="100"/>
        <v>0</v>
      </c>
      <c r="D139" s="264">
        <v>0</v>
      </c>
      <c r="E139" s="45"/>
      <c r="F139" s="95">
        <f t="shared" si="124"/>
        <v>0</v>
      </c>
      <c r="G139" s="230"/>
      <c r="H139" s="45"/>
      <c r="I139" s="91">
        <f t="shared" si="125"/>
        <v>0</v>
      </c>
      <c r="J139" s="264"/>
      <c r="K139" s="45"/>
      <c r="L139" s="95">
        <f t="shared" si="126"/>
        <v>0</v>
      </c>
      <c r="M139" s="230"/>
      <c r="N139" s="45"/>
      <c r="O139" s="91">
        <f t="shared" si="127"/>
        <v>0</v>
      </c>
      <c r="P139" s="291"/>
      <c r="Q139" s="297"/>
      <c r="R139" s="776"/>
    </row>
    <row r="140" spans="1:18" ht="36" hidden="1" x14ac:dyDescent="0.25">
      <c r="A140" s="75">
        <v>2340</v>
      </c>
      <c r="B140" s="43" t="s">
        <v>135</v>
      </c>
      <c r="C140" s="190">
        <f t="shared" si="100"/>
        <v>0</v>
      </c>
      <c r="D140" s="132">
        <f>SUM(D141:D142)</f>
        <v>0</v>
      </c>
      <c r="E140" s="76">
        <f>SUM(E141:E142)</f>
        <v>0</v>
      </c>
      <c r="F140" s="95">
        <f>SUM(F141:F142)</f>
        <v>0</v>
      </c>
      <c r="G140" s="231">
        <f t="shared" ref="G140:N140" si="128">SUM(G141:G142)</f>
        <v>0</v>
      </c>
      <c r="H140" s="76">
        <f t="shared" si="128"/>
        <v>0</v>
      </c>
      <c r="I140" s="91">
        <f t="shared" si="128"/>
        <v>0</v>
      </c>
      <c r="J140" s="132">
        <f t="shared" si="128"/>
        <v>0</v>
      </c>
      <c r="K140" s="76">
        <f t="shared" si="128"/>
        <v>0</v>
      </c>
      <c r="L140" s="95">
        <f t="shared" si="128"/>
        <v>0</v>
      </c>
      <c r="M140" s="231">
        <f t="shared" si="128"/>
        <v>0</v>
      </c>
      <c r="N140" s="76">
        <f t="shared" si="128"/>
        <v>0</v>
      </c>
      <c r="O140" s="91">
        <f>SUM(O141:O142)</f>
        <v>0</v>
      </c>
      <c r="P140" s="291"/>
      <c r="Q140" s="297"/>
      <c r="R140" s="776"/>
    </row>
    <row r="141" spans="1:18" hidden="1" x14ac:dyDescent="0.25">
      <c r="A141" s="30">
        <v>2341</v>
      </c>
      <c r="B141" s="43" t="s">
        <v>136</v>
      </c>
      <c r="C141" s="190">
        <f t="shared" si="100"/>
        <v>0</v>
      </c>
      <c r="D141" s="264">
        <v>0</v>
      </c>
      <c r="E141" s="45"/>
      <c r="F141" s="95">
        <f t="shared" ref="F141:F142" si="129">D141+E141</f>
        <v>0</v>
      </c>
      <c r="G141" s="230"/>
      <c r="H141" s="45"/>
      <c r="I141" s="91">
        <f t="shared" ref="I141:I142" si="130">G141+H141</f>
        <v>0</v>
      </c>
      <c r="J141" s="264"/>
      <c r="K141" s="45"/>
      <c r="L141" s="95">
        <f t="shared" ref="L141:L142" si="131">J141+K141</f>
        <v>0</v>
      </c>
      <c r="M141" s="230"/>
      <c r="N141" s="45"/>
      <c r="O141" s="91">
        <f t="shared" ref="O141:O142" si="132">M141+N141</f>
        <v>0</v>
      </c>
      <c r="P141" s="291"/>
      <c r="Q141" s="297"/>
      <c r="R141" s="776"/>
    </row>
    <row r="142" spans="1:18" ht="24" hidden="1" x14ac:dyDescent="0.25">
      <c r="A142" s="30">
        <v>2344</v>
      </c>
      <c r="B142" s="43" t="s">
        <v>137</v>
      </c>
      <c r="C142" s="190">
        <f t="shared" si="100"/>
        <v>0</v>
      </c>
      <c r="D142" s="264">
        <v>0</v>
      </c>
      <c r="E142" s="45"/>
      <c r="F142" s="95">
        <f t="shared" si="129"/>
        <v>0</v>
      </c>
      <c r="G142" s="230"/>
      <c r="H142" s="45"/>
      <c r="I142" s="91">
        <f t="shared" si="130"/>
        <v>0</v>
      </c>
      <c r="J142" s="264"/>
      <c r="K142" s="45"/>
      <c r="L142" s="95">
        <f t="shared" si="131"/>
        <v>0</v>
      </c>
      <c r="M142" s="230"/>
      <c r="N142" s="45"/>
      <c r="O142" s="91">
        <f t="shared" si="132"/>
        <v>0</v>
      </c>
      <c r="P142" s="291"/>
      <c r="Q142" s="297"/>
      <c r="R142" s="776"/>
    </row>
    <row r="143" spans="1:18" ht="24" hidden="1" x14ac:dyDescent="0.25">
      <c r="A143" s="73">
        <v>2350</v>
      </c>
      <c r="B143" s="58" t="s">
        <v>138</v>
      </c>
      <c r="C143" s="195">
        <f t="shared" si="100"/>
        <v>0</v>
      </c>
      <c r="D143" s="86">
        <f>SUM(D144:D149)</f>
        <v>0</v>
      </c>
      <c r="E143" s="74">
        <f>SUM(E144:E149)</f>
        <v>0</v>
      </c>
      <c r="F143" s="174">
        <f>SUM(F144:F149)</f>
        <v>0</v>
      </c>
      <c r="G143" s="229">
        <f t="shared" ref="G143:N143" si="133">SUM(G144:G149)</f>
        <v>0</v>
      </c>
      <c r="H143" s="74">
        <f t="shared" si="133"/>
        <v>0</v>
      </c>
      <c r="I143" s="154">
        <f t="shared" si="133"/>
        <v>0</v>
      </c>
      <c r="J143" s="86">
        <f t="shared" si="133"/>
        <v>0</v>
      </c>
      <c r="K143" s="74">
        <f t="shared" si="133"/>
        <v>0</v>
      </c>
      <c r="L143" s="174">
        <f t="shared" si="133"/>
        <v>0</v>
      </c>
      <c r="M143" s="229">
        <f t="shared" si="133"/>
        <v>0</v>
      </c>
      <c r="N143" s="74">
        <f t="shared" si="133"/>
        <v>0</v>
      </c>
      <c r="O143" s="154">
        <f>SUM(O144:O149)</f>
        <v>0</v>
      </c>
      <c r="P143" s="292"/>
      <c r="Q143" s="297"/>
      <c r="R143" s="776"/>
    </row>
    <row r="144" spans="1:18" hidden="1" x14ac:dyDescent="0.25">
      <c r="A144" s="27">
        <v>2351</v>
      </c>
      <c r="B144" s="40" t="s">
        <v>139</v>
      </c>
      <c r="C144" s="189">
        <f t="shared" si="100"/>
        <v>0</v>
      </c>
      <c r="D144" s="263">
        <v>0</v>
      </c>
      <c r="E144" s="42"/>
      <c r="F144" s="176">
        <f t="shared" ref="F144:F149" si="134">D144+E144</f>
        <v>0</v>
      </c>
      <c r="G144" s="220"/>
      <c r="H144" s="42"/>
      <c r="I144" s="90">
        <f t="shared" ref="I144:I149" si="135">G144+H144</f>
        <v>0</v>
      </c>
      <c r="J144" s="263"/>
      <c r="K144" s="42"/>
      <c r="L144" s="176">
        <f t="shared" ref="L144:L149" si="136">J144+K144</f>
        <v>0</v>
      </c>
      <c r="M144" s="220"/>
      <c r="N144" s="42"/>
      <c r="O144" s="90">
        <f t="shared" ref="O144:O149" si="137">M144+N144</f>
        <v>0</v>
      </c>
      <c r="P144" s="290"/>
      <c r="Q144" s="297"/>
      <c r="R144" s="776"/>
    </row>
    <row r="145" spans="1:18" hidden="1" x14ac:dyDescent="0.25">
      <c r="A145" s="30">
        <v>2352</v>
      </c>
      <c r="B145" s="43" t="s">
        <v>140</v>
      </c>
      <c r="C145" s="190">
        <f t="shared" si="100"/>
        <v>0</v>
      </c>
      <c r="D145" s="264">
        <v>0</v>
      </c>
      <c r="E145" s="45"/>
      <c r="F145" s="95">
        <f t="shared" si="134"/>
        <v>0</v>
      </c>
      <c r="G145" s="230"/>
      <c r="H145" s="45"/>
      <c r="I145" s="91">
        <f t="shared" si="135"/>
        <v>0</v>
      </c>
      <c r="J145" s="264"/>
      <c r="K145" s="45"/>
      <c r="L145" s="95">
        <f t="shared" si="136"/>
        <v>0</v>
      </c>
      <c r="M145" s="230"/>
      <c r="N145" s="45"/>
      <c r="O145" s="91">
        <f t="shared" si="137"/>
        <v>0</v>
      </c>
      <c r="P145" s="291"/>
      <c r="Q145" s="297"/>
      <c r="R145" s="776"/>
    </row>
    <row r="146" spans="1:18" ht="24" hidden="1" x14ac:dyDescent="0.25">
      <c r="A146" s="30">
        <v>2353</v>
      </c>
      <c r="B146" s="43" t="s">
        <v>141</v>
      </c>
      <c r="C146" s="190">
        <f t="shared" si="100"/>
        <v>0</v>
      </c>
      <c r="D146" s="264">
        <v>0</v>
      </c>
      <c r="E146" s="45"/>
      <c r="F146" s="95">
        <f t="shared" si="134"/>
        <v>0</v>
      </c>
      <c r="G146" s="230"/>
      <c r="H146" s="45"/>
      <c r="I146" s="91">
        <f t="shared" si="135"/>
        <v>0</v>
      </c>
      <c r="J146" s="264"/>
      <c r="K146" s="45"/>
      <c r="L146" s="95">
        <f t="shared" si="136"/>
        <v>0</v>
      </c>
      <c r="M146" s="230"/>
      <c r="N146" s="45"/>
      <c r="O146" s="91">
        <f t="shared" si="137"/>
        <v>0</v>
      </c>
      <c r="P146" s="291"/>
      <c r="Q146" s="297"/>
      <c r="R146" s="776"/>
    </row>
    <row r="147" spans="1:18" ht="24" hidden="1" x14ac:dyDescent="0.25">
      <c r="A147" s="30">
        <v>2354</v>
      </c>
      <c r="B147" s="43" t="s">
        <v>142</v>
      </c>
      <c r="C147" s="190">
        <f t="shared" si="100"/>
        <v>0</v>
      </c>
      <c r="D147" s="264">
        <v>0</v>
      </c>
      <c r="E147" s="45"/>
      <c r="F147" s="95">
        <f t="shared" si="134"/>
        <v>0</v>
      </c>
      <c r="G147" s="230"/>
      <c r="H147" s="45"/>
      <c r="I147" s="91">
        <f t="shared" si="135"/>
        <v>0</v>
      </c>
      <c r="J147" s="264"/>
      <c r="K147" s="45"/>
      <c r="L147" s="95">
        <f t="shared" si="136"/>
        <v>0</v>
      </c>
      <c r="M147" s="230"/>
      <c r="N147" s="45"/>
      <c r="O147" s="91">
        <f t="shared" si="137"/>
        <v>0</v>
      </c>
      <c r="P147" s="291"/>
      <c r="Q147" s="297"/>
      <c r="R147" s="776"/>
    </row>
    <row r="148" spans="1:18" ht="24" hidden="1" x14ac:dyDescent="0.25">
      <c r="A148" s="30">
        <v>2355</v>
      </c>
      <c r="B148" s="43" t="s">
        <v>143</v>
      </c>
      <c r="C148" s="190">
        <f t="shared" si="100"/>
        <v>0</v>
      </c>
      <c r="D148" s="264">
        <v>0</v>
      </c>
      <c r="E148" s="45"/>
      <c r="F148" s="95">
        <f t="shared" si="134"/>
        <v>0</v>
      </c>
      <c r="G148" s="230"/>
      <c r="H148" s="45"/>
      <c r="I148" s="91">
        <f t="shared" si="135"/>
        <v>0</v>
      </c>
      <c r="J148" s="264"/>
      <c r="K148" s="45"/>
      <c r="L148" s="95">
        <f t="shared" si="136"/>
        <v>0</v>
      </c>
      <c r="M148" s="230"/>
      <c r="N148" s="45"/>
      <c r="O148" s="91">
        <f t="shared" si="137"/>
        <v>0</v>
      </c>
      <c r="P148" s="291"/>
      <c r="Q148" s="297"/>
      <c r="R148" s="776"/>
    </row>
    <row r="149" spans="1:18" hidden="1" x14ac:dyDescent="0.25">
      <c r="A149" s="30">
        <v>2359</v>
      </c>
      <c r="B149" s="43" t="s">
        <v>144</v>
      </c>
      <c r="C149" s="190">
        <f t="shared" si="100"/>
        <v>0</v>
      </c>
      <c r="D149" s="264">
        <v>0</v>
      </c>
      <c r="E149" s="45"/>
      <c r="F149" s="95">
        <f t="shared" si="134"/>
        <v>0</v>
      </c>
      <c r="G149" s="230"/>
      <c r="H149" s="45"/>
      <c r="I149" s="91">
        <f t="shared" si="135"/>
        <v>0</v>
      </c>
      <c r="J149" s="264"/>
      <c r="K149" s="45"/>
      <c r="L149" s="95">
        <f t="shared" si="136"/>
        <v>0</v>
      </c>
      <c r="M149" s="230"/>
      <c r="N149" s="45"/>
      <c r="O149" s="91">
        <f t="shared" si="137"/>
        <v>0</v>
      </c>
      <c r="P149" s="291"/>
      <c r="Q149" s="297"/>
      <c r="R149" s="776"/>
    </row>
    <row r="150" spans="1:18" ht="24.75" hidden="1" customHeight="1" x14ac:dyDescent="0.25">
      <c r="A150" s="75">
        <v>2360</v>
      </c>
      <c r="B150" s="43" t="s">
        <v>145</v>
      </c>
      <c r="C150" s="190">
        <f t="shared" si="100"/>
        <v>0</v>
      </c>
      <c r="D150" s="132">
        <f>SUM(D151:D157)</f>
        <v>0</v>
      </c>
      <c r="E150" s="76">
        <f>SUM(E151:E157)</f>
        <v>0</v>
      </c>
      <c r="F150" s="95">
        <f>SUM(F151:F157)</f>
        <v>0</v>
      </c>
      <c r="G150" s="231">
        <f t="shared" ref="G150:N150" si="138">SUM(G151:G157)</f>
        <v>0</v>
      </c>
      <c r="H150" s="76">
        <f t="shared" si="138"/>
        <v>0</v>
      </c>
      <c r="I150" s="91">
        <f t="shared" si="138"/>
        <v>0</v>
      </c>
      <c r="J150" s="132">
        <f t="shared" si="138"/>
        <v>0</v>
      </c>
      <c r="K150" s="76">
        <f t="shared" si="138"/>
        <v>0</v>
      </c>
      <c r="L150" s="95">
        <f t="shared" si="138"/>
        <v>0</v>
      </c>
      <c r="M150" s="231">
        <f t="shared" si="138"/>
        <v>0</v>
      </c>
      <c r="N150" s="76">
        <f t="shared" si="138"/>
        <v>0</v>
      </c>
      <c r="O150" s="91">
        <f>SUM(O151:O157)</f>
        <v>0</v>
      </c>
      <c r="P150" s="291"/>
      <c r="Q150" s="297"/>
      <c r="R150" s="776"/>
    </row>
    <row r="151" spans="1:18" hidden="1" x14ac:dyDescent="0.25">
      <c r="A151" s="29">
        <v>2361</v>
      </c>
      <c r="B151" s="43" t="s">
        <v>146</v>
      </c>
      <c r="C151" s="190">
        <f t="shared" si="100"/>
        <v>0</v>
      </c>
      <c r="D151" s="264">
        <v>0</v>
      </c>
      <c r="E151" s="45"/>
      <c r="F151" s="95">
        <f t="shared" ref="F151:F158" si="139">D151+E151</f>
        <v>0</v>
      </c>
      <c r="G151" s="230"/>
      <c r="H151" s="45"/>
      <c r="I151" s="91">
        <f t="shared" ref="I151:I158" si="140">G151+H151</f>
        <v>0</v>
      </c>
      <c r="J151" s="264"/>
      <c r="K151" s="45"/>
      <c r="L151" s="95">
        <f t="shared" ref="L151:L158" si="141">J151+K151</f>
        <v>0</v>
      </c>
      <c r="M151" s="230"/>
      <c r="N151" s="45"/>
      <c r="O151" s="91">
        <f t="shared" ref="O151:O158" si="142">M151+N151</f>
        <v>0</v>
      </c>
      <c r="P151" s="291"/>
      <c r="Q151" s="297"/>
      <c r="R151" s="776"/>
    </row>
    <row r="152" spans="1:18" hidden="1" x14ac:dyDescent="0.25">
      <c r="A152" s="29">
        <v>2362</v>
      </c>
      <c r="B152" s="43" t="s">
        <v>147</v>
      </c>
      <c r="C152" s="190">
        <f t="shared" si="100"/>
        <v>0</v>
      </c>
      <c r="D152" s="264">
        <v>0</v>
      </c>
      <c r="E152" s="45"/>
      <c r="F152" s="95">
        <f t="shared" si="139"/>
        <v>0</v>
      </c>
      <c r="G152" s="230"/>
      <c r="H152" s="45"/>
      <c r="I152" s="91">
        <f t="shared" si="140"/>
        <v>0</v>
      </c>
      <c r="J152" s="264"/>
      <c r="K152" s="45"/>
      <c r="L152" s="95">
        <f t="shared" si="141"/>
        <v>0</v>
      </c>
      <c r="M152" s="230"/>
      <c r="N152" s="45"/>
      <c r="O152" s="91">
        <f t="shared" si="142"/>
        <v>0</v>
      </c>
      <c r="P152" s="291"/>
      <c r="Q152" s="297"/>
      <c r="R152" s="776"/>
    </row>
    <row r="153" spans="1:18" hidden="1" x14ac:dyDescent="0.25">
      <c r="A153" s="29">
        <v>2363</v>
      </c>
      <c r="B153" s="43" t="s">
        <v>148</v>
      </c>
      <c r="C153" s="190">
        <f t="shared" si="100"/>
        <v>0</v>
      </c>
      <c r="D153" s="264">
        <v>0</v>
      </c>
      <c r="E153" s="45"/>
      <c r="F153" s="95">
        <f t="shared" si="139"/>
        <v>0</v>
      </c>
      <c r="G153" s="230"/>
      <c r="H153" s="45"/>
      <c r="I153" s="91">
        <f t="shared" si="140"/>
        <v>0</v>
      </c>
      <c r="J153" s="264"/>
      <c r="K153" s="45"/>
      <c r="L153" s="95">
        <f t="shared" si="141"/>
        <v>0</v>
      </c>
      <c r="M153" s="230"/>
      <c r="N153" s="45"/>
      <c r="O153" s="91">
        <f t="shared" si="142"/>
        <v>0</v>
      </c>
      <c r="P153" s="291"/>
      <c r="Q153" s="297"/>
      <c r="R153" s="776"/>
    </row>
    <row r="154" spans="1:18" hidden="1" x14ac:dyDescent="0.25">
      <c r="A154" s="29">
        <v>2364</v>
      </c>
      <c r="B154" s="43" t="s">
        <v>149</v>
      </c>
      <c r="C154" s="190">
        <f t="shared" si="100"/>
        <v>0</v>
      </c>
      <c r="D154" s="264">
        <v>0</v>
      </c>
      <c r="E154" s="45"/>
      <c r="F154" s="95">
        <f t="shared" si="139"/>
        <v>0</v>
      </c>
      <c r="G154" s="230"/>
      <c r="H154" s="45"/>
      <c r="I154" s="91">
        <f t="shared" si="140"/>
        <v>0</v>
      </c>
      <c r="J154" s="264"/>
      <c r="K154" s="45"/>
      <c r="L154" s="95">
        <f t="shared" si="141"/>
        <v>0</v>
      </c>
      <c r="M154" s="230"/>
      <c r="N154" s="45"/>
      <c r="O154" s="91">
        <f t="shared" si="142"/>
        <v>0</v>
      </c>
      <c r="P154" s="291"/>
      <c r="Q154" s="297"/>
      <c r="R154" s="776"/>
    </row>
    <row r="155" spans="1:18" ht="12.75" hidden="1" customHeight="1" x14ac:dyDescent="0.25">
      <c r="A155" s="29">
        <v>2365</v>
      </c>
      <c r="B155" s="43" t="s">
        <v>150</v>
      </c>
      <c r="C155" s="190">
        <f t="shared" si="100"/>
        <v>0</v>
      </c>
      <c r="D155" s="264">
        <v>0</v>
      </c>
      <c r="E155" s="45"/>
      <c r="F155" s="95">
        <f t="shared" si="139"/>
        <v>0</v>
      </c>
      <c r="G155" s="230"/>
      <c r="H155" s="45"/>
      <c r="I155" s="91">
        <f t="shared" si="140"/>
        <v>0</v>
      </c>
      <c r="J155" s="264"/>
      <c r="K155" s="45"/>
      <c r="L155" s="95">
        <f t="shared" si="141"/>
        <v>0</v>
      </c>
      <c r="M155" s="230"/>
      <c r="N155" s="45"/>
      <c r="O155" s="91">
        <f t="shared" si="142"/>
        <v>0</v>
      </c>
      <c r="P155" s="291"/>
      <c r="Q155" s="297"/>
      <c r="R155" s="776"/>
    </row>
    <row r="156" spans="1:18" ht="24" hidden="1" x14ac:dyDescent="0.25">
      <c r="A156" s="29">
        <v>2366</v>
      </c>
      <c r="B156" s="43" t="s">
        <v>151</v>
      </c>
      <c r="C156" s="190">
        <f t="shared" si="100"/>
        <v>0</v>
      </c>
      <c r="D156" s="264">
        <v>0</v>
      </c>
      <c r="E156" s="45"/>
      <c r="F156" s="95">
        <f t="shared" si="139"/>
        <v>0</v>
      </c>
      <c r="G156" s="230"/>
      <c r="H156" s="45"/>
      <c r="I156" s="91">
        <f t="shared" si="140"/>
        <v>0</v>
      </c>
      <c r="J156" s="264"/>
      <c r="K156" s="45"/>
      <c r="L156" s="95">
        <f t="shared" si="141"/>
        <v>0</v>
      </c>
      <c r="M156" s="230"/>
      <c r="N156" s="45"/>
      <c r="O156" s="91">
        <f t="shared" si="142"/>
        <v>0</v>
      </c>
      <c r="P156" s="291"/>
      <c r="Q156" s="297"/>
      <c r="R156" s="776"/>
    </row>
    <row r="157" spans="1:18" ht="36" hidden="1" x14ac:dyDescent="0.25">
      <c r="A157" s="29">
        <v>2369</v>
      </c>
      <c r="B157" s="43" t="s">
        <v>152</v>
      </c>
      <c r="C157" s="190">
        <f t="shared" si="100"/>
        <v>0</v>
      </c>
      <c r="D157" s="264">
        <v>0</v>
      </c>
      <c r="E157" s="45"/>
      <c r="F157" s="95">
        <f t="shared" si="139"/>
        <v>0</v>
      </c>
      <c r="G157" s="230"/>
      <c r="H157" s="45"/>
      <c r="I157" s="91">
        <f t="shared" si="140"/>
        <v>0</v>
      </c>
      <c r="J157" s="264"/>
      <c r="K157" s="45"/>
      <c r="L157" s="95">
        <f t="shared" si="141"/>
        <v>0</v>
      </c>
      <c r="M157" s="230"/>
      <c r="N157" s="45"/>
      <c r="O157" s="91">
        <f t="shared" si="142"/>
        <v>0</v>
      </c>
      <c r="P157" s="291"/>
      <c r="Q157" s="297"/>
      <c r="R157" s="776"/>
    </row>
    <row r="158" spans="1:18" hidden="1" x14ac:dyDescent="0.25">
      <c r="A158" s="73">
        <v>2370</v>
      </c>
      <c r="B158" s="58" t="s">
        <v>153</v>
      </c>
      <c r="C158" s="195">
        <f t="shared" si="100"/>
        <v>0</v>
      </c>
      <c r="D158" s="261">
        <v>0</v>
      </c>
      <c r="E158" s="77"/>
      <c r="F158" s="174">
        <f t="shared" si="139"/>
        <v>0</v>
      </c>
      <c r="G158" s="232"/>
      <c r="H158" s="77"/>
      <c r="I158" s="154">
        <f t="shared" si="140"/>
        <v>0</v>
      </c>
      <c r="J158" s="261"/>
      <c r="K158" s="77"/>
      <c r="L158" s="174">
        <f t="shared" si="141"/>
        <v>0</v>
      </c>
      <c r="M158" s="232"/>
      <c r="N158" s="77"/>
      <c r="O158" s="154">
        <f t="shared" si="142"/>
        <v>0</v>
      </c>
      <c r="P158" s="292"/>
      <c r="Q158" s="297"/>
      <c r="R158" s="776"/>
    </row>
    <row r="159" spans="1:18" hidden="1" x14ac:dyDescent="0.25">
      <c r="A159" s="73">
        <v>2380</v>
      </c>
      <c r="B159" s="58" t="s">
        <v>154</v>
      </c>
      <c r="C159" s="195">
        <f t="shared" si="100"/>
        <v>0</v>
      </c>
      <c r="D159" s="86">
        <f>SUM(D160:D161)</f>
        <v>0</v>
      </c>
      <c r="E159" s="74">
        <f t="shared" ref="E159" si="143">SUM(E160:E161)</f>
        <v>0</v>
      </c>
      <c r="F159" s="174">
        <f>SUM(F160:F161)</f>
        <v>0</v>
      </c>
      <c r="G159" s="229">
        <f t="shared" ref="G159:N159" si="144">SUM(G160:G161)</f>
        <v>0</v>
      </c>
      <c r="H159" s="74">
        <f t="shared" si="144"/>
        <v>0</v>
      </c>
      <c r="I159" s="154">
        <f t="shared" si="144"/>
        <v>0</v>
      </c>
      <c r="J159" s="86">
        <f t="shared" si="144"/>
        <v>0</v>
      </c>
      <c r="K159" s="74">
        <f t="shared" si="144"/>
        <v>0</v>
      </c>
      <c r="L159" s="174">
        <f t="shared" si="144"/>
        <v>0</v>
      </c>
      <c r="M159" s="229">
        <f t="shared" si="144"/>
        <v>0</v>
      </c>
      <c r="N159" s="74">
        <f t="shared" si="144"/>
        <v>0</v>
      </c>
      <c r="O159" s="154">
        <f>SUM(O160:O161)</f>
        <v>0</v>
      </c>
      <c r="P159" s="292"/>
      <c r="Q159" s="297"/>
      <c r="R159" s="776"/>
    </row>
    <row r="160" spans="1:18" hidden="1" x14ac:dyDescent="0.25">
      <c r="A160" s="26">
        <v>2381</v>
      </c>
      <c r="B160" s="40" t="s">
        <v>155</v>
      </c>
      <c r="C160" s="189">
        <f t="shared" si="100"/>
        <v>0</v>
      </c>
      <c r="D160" s="263">
        <v>0</v>
      </c>
      <c r="E160" s="42"/>
      <c r="F160" s="176">
        <f t="shared" ref="F160:F163" si="145">D160+E160</f>
        <v>0</v>
      </c>
      <c r="G160" s="220"/>
      <c r="H160" s="42"/>
      <c r="I160" s="90">
        <f t="shared" ref="I160:I163" si="146">G160+H160</f>
        <v>0</v>
      </c>
      <c r="J160" s="263"/>
      <c r="K160" s="42"/>
      <c r="L160" s="176">
        <f t="shared" ref="L160:L163" si="147">J160+K160</f>
        <v>0</v>
      </c>
      <c r="M160" s="220"/>
      <c r="N160" s="42"/>
      <c r="O160" s="90">
        <f t="shared" ref="O160:O163" si="148">M160+N160</f>
        <v>0</v>
      </c>
      <c r="P160" s="290"/>
      <c r="Q160" s="297"/>
      <c r="R160" s="776"/>
    </row>
    <row r="161" spans="1:18" ht="24" hidden="1" x14ac:dyDescent="0.25">
      <c r="A161" s="29">
        <v>2389</v>
      </c>
      <c r="B161" s="43" t="s">
        <v>156</v>
      </c>
      <c r="C161" s="190">
        <f t="shared" si="100"/>
        <v>0</v>
      </c>
      <c r="D161" s="264">
        <v>0</v>
      </c>
      <c r="E161" s="45"/>
      <c r="F161" s="95">
        <f t="shared" si="145"/>
        <v>0</v>
      </c>
      <c r="G161" s="230"/>
      <c r="H161" s="45"/>
      <c r="I161" s="91">
        <f t="shared" si="146"/>
        <v>0</v>
      </c>
      <c r="J161" s="264"/>
      <c r="K161" s="45"/>
      <c r="L161" s="95">
        <f t="shared" si="147"/>
        <v>0</v>
      </c>
      <c r="M161" s="230"/>
      <c r="N161" s="45"/>
      <c r="O161" s="91">
        <f t="shared" si="148"/>
        <v>0</v>
      </c>
      <c r="P161" s="291"/>
      <c r="Q161" s="297"/>
      <c r="R161" s="776"/>
    </row>
    <row r="162" spans="1:18" hidden="1" x14ac:dyDescent="0.25">
      <c r="A162" s="73">
        <v>2390</v>
      </c>
      <c r="B162" s="58" t="s">
        <v>157</v>
      </c>
      <c r="C162" s="195">
        <f t="shared" si="100"/>
        <v>0</v>
      </c>
      <c r="D162" s="261">
        <v>0</v>
      </c>
      <c r="E162" s="77"/>
      <c r="F162" s="174">
        <f t="shared" si="145"/>
        <v>0</v>
      </c>
      <c r="G162" s="232"/>
      <c r="H162" s="77"/>
      <c r="I162" s="154">
        <f t="shared" si="146"/>
        <v>0</v>
      </c>
      <c r="J162" s="261"/>
      <c r="K162" s="77"/>
      <c r="L162" s="174">
        <f t="shared" si="147"/>
        <v>0</v>
      </c>
      <c r="M162" s="232"/>
      <c r="N162" s="77"/>
      <c r="O162" s="154">
        <f t="shared" si="148"/>
        <v>0</v>
      </c>
      <c r="P162" s="292"/>
      <c r="Q162" s="297"/>
      <c r="R162" s="776"/>
    </row>
    <row r="163" spans="1:18" hidden="1" x14ac:dyDescent="0.25">
      <c r="A163" s="35">
        <v>2400</v>
      </c>
      <c r="B163" s="72" t="s">
        <v>158</v>
      </c>
      <c r="C163" s="188">
        <f t="shared" si="100"/>
        <v>0</v>
      </c>
      <c r="D163" s="248">
        <v>0</v>
      </c>
      <c r="E163" s="80"/>
      <c r="F163" s="175">
        <f t="shared" si="145"/>
        <v>0</v>
      </c>
      <c r="G163" s="234"/>
      <c r="H163" s="80"/>
      <c r="I163" s="123">
        <f t="shared" si="146"/>
        <v>0</v>
      </c>
      <c r="J163" s="248"/>
      <c r="K163" s="80"/>
      <c r="L163" s="175">
        <f t="shared" si="147"/>
        <v>0</v>
      </c>
      <c r="M163" s="234"/>
      <c r="N163" s="80"/>
      <c r="O163" s="123">
        <f t="shared" si="148"/>
        <v>0</v>
      </c>
      <c r="P163" s="293"/>
      <c r="Q163" s="297"/>
      <c r="R163" s="776"/>
    </row>
    <row r="164" spans="1:18" ht="24" hidden="1" x14ac:dyDescent="0.25">
      <c r="A164" s="35">
        <v>2500</v>
      </c>
      <c r="B164" s="72" t="s">
        <v>159</v>
      </c>
      <c r="C164" s="188">
        <f t="shared" si="100"/>
        <v>0</v>
      </c>
      <c r="D164" s="130">
        <f>SUM(D165,D170)</f>
        <v>0</v>
      </c>
      <c r="E164" s="38">
        <f t="shared" ref="E164" si="149">SUM(E165,E170)</f>
        <v>0</v>
      </c>
      <c r="F164" s="175">
        <f>SUM(F165,F170)</f>
        <v>0</v>
      </c>
      <c r="G164" s="228">
        <f t="shared" ref="G164:O164" si="150">SUM(G165,G170)</f>
        <v>0</v>
      </c>
      <c r="H164" s="38">
        <f t="shared" si="150"/>
        <v>0</v>
      </c>
      <c r="I164" s="123">
        <f t="shared" si="150"/>
        <v>0</v>
      </c>
      <c r="J164" s="130">
        <f t="shared" si="150"/>
        <v>0</v>
      </c>
      <c r="K164" s="38">
        <f t="shared" si="150"/>
        <v>0</v>
      </c>
      <c r="L164" s="175">
        <f t="shared" si="150"/>
        <v>0</v>
      </c>
      <c r="M164" s="228">
        <f t="shared" si="150"/>
        <v>0</v>
      </c>
      <c r="N164" s="38">
        <f t="shared" si="150"/>
        <v>0</v>
      </c>
      <c r="O164" s="123">
        <f t="shared" si="150"/>
        <v>0</v>
      </c>
      <c r="P164" s="314"/>
      <c r="Q164" s="297"/>
      <c r="R164" s="776"/>
    </row>
    <row r="165" spans="1:18" ht="16.5" hidden="1" customHeight="1" x14ac:dyDescent="0.25">
      <c r="A165" s="784">
        <v>2510</v>
      </c>
      <c r="B165" s="40" t="s">
        <v>160</v>
      </c>
      <c r="C165" s="189">
        <f t="shared" si="100"/>
        <v>0</v>
      </c>
      <c r="D165" s="131">
        <f>SUM(D166:D169)</f>
        <v>0</v>
      </c>
      <c r="E165" s="79">
        <f t="shared" ref="E165" si="151">SUM(E166:E169)</f>
        <v>0</v>
      </c>
      <c r="F165" s="176">
        <f>SUM(F166:F169)</f>
        <v>0</v>
      </c>
      <c r="G165" s="233">
        <f t="shared" ref="G165:O165" si="152">SUM(G166:G169)</f>
        <v>0</v>
      </c>
      <c r="H165" s="79">
        <f t="shared" si="152"/>
        <v>0</v>
      </c>
      <c r="I165" s="90">
        <f t="shared" si="152"/>
        <v>0</v>
      </c>
      <c r="J165" s="131">
        <f t="shared" si="152"/>
        <v>0</v>
      </c>
      <c r="K165" s="79">
        <f t="shared" si="152"/>
        <v>0</v>
      </c>
      <c r="L165" s="176">
        <f t="shared" si="152"/>
        <v>0</v>
      </c>
      <c r="M165" s="233">
        <f t="shared" si="152"/>
        <v>0</v>
      </c>
      <c r="N165" s="79">
        <f t="shared" si="152"/>
        <v>0</v>
      </c>
      <c r="O165" s="155">
        <f t="shared" si="152"/>
        <v>0</v>
      </c>
      <c r="P165" s="295"/>
      <c r="Q165" s="297"/>
      <c r="R165" s="776"/>
    </row>
    <row r="166" spans="1:18" ht="24" hidden="1" x14ac:dyDescent="0.25">
      <c r="A166" s="30">
        <v>2512</v>
      </c>
      <c r="B166" s="43" t="s">
        <v>161</v>
      </c>
      <c r="C166" s="190">
        <f t="shared" si="100"/>
        <v>0</v>
      </c>
      <c r="D166" s="264">
        <v>0</v>
      </c>
      <c r="E166" s="45"/>
      <c r="F166" s="95">
        <f t="shared" ref="F166:F171" si="153">D166+E166</f>
        <v>0</v>
      </c>
      <c r="G166" s="230"/>
      <c r="H166" s="45"/>
      <c r="I166" s="91">
        <f t="shared" ref="I166:I171" si="154">G166+H166</f>
        <v>0</v>
      </c>
      <c r="J166" s="264"/>
      <c r="K166" s="45"/>
      <c r="L166" s="95">
        <f t="shared" ref="L166:L171" si="155">J166+K166</f>
        <v>0</v>
      </c>
      <c r="M166" s="230"/>
      <c r="N166" s="45"/>
      <c r="O166" s="91">
        <f t="shared" ref="O166:O171" si="156">M166+N166</f>
        <v>0</v>
      </c>
      <c r="P166" s="291"/>
      <c r="Q166" s="297"/>
      <c r="R166" s="776"/>
    </row>
    <row r="167" spans="1:18" ht="36" hidden="1" x14ac:dyDescent="0.25">
      <c r="A167" s="30">
        <v>2513</v>
      </c>
      <c r="B167" s="43" t="s">
        <v>162</v>
      </c>
      <c r="C167" s="190">
        <f t="shared" si="100"/>
        <v>0</v>
      </c>
      <c r="D167" s="264">
        <v>0</v>
      </c>
      <c r="E167" s="45"/>
      <c r="F167" s="95">
        <f t="shared" si="153"/>
        <v>0</v>
      </c>
      <c r="G167" s="230"/>
      <c r="H167" s="45"/>
      <c r="I167" s="91">
        <f t="shared" si="154"/>
        <v>0</v>
      </c>
      <c r="J167" s="264"/>
      <c r="K167" s="45"/>
      <c r="L167" s="95">
        <f t="shared" si="155"/>
        <v>0</v>
      </c>
      <c r="M167" s="230"/>
      <c r="N167" s="45"/>
      <c r="O167" s="91">
        <f t="shared" si="156"/>
        <v>0</v>
      </c>
      <c r="P167" s="291"/>
      <c r="Q167" s="297"/>
      <c r="R167" s="776"/>
    </row>
    <row r="168" spans="1:18" ht="24" hidden="1" x14ac:dyDescent="0.25">
      <c r="A168" s="30">
        <v>2515</v>
      </c>
      <c r="B168" s="43" t="s">
        <v>163</v>
      </c>
      <c r="C168" s="190">
        <f t="shared" si="100"/>
        <v>0</v>
      </c>
      <c r="D168" s="264">
        <v>0</v>
      </c>
      <c r="E168" s="45"/>
      <c r="F168" s="95">
        <f t="shared" si="153"/>
        <v>0</v>
      </c>
      <c r="G168" s="230"/>
      <c r="H168" s="45"/>
      <c r="I168" s="91">
        <f t="shared" si="154"/>
        <v>0</v>
      </c>
      <c r="J168" s="264"/>
      <c r="K168" s="45"/>
      <c r="L168" s="95">
        <f t="shared" si="155"/>
        <v>0</v>
      </c>
      <c r="M168" s="230"/>
      <c r="N168" s="45"/>
      <c r="O168" s="91">
        <f t="shared" si="156"/>
        <v>0</v>
      </c>
      <c r="P168" s="291"/>
      <c r="Q168" s="297"/>
      <c r="R168" s="776"/>
    </row>
    <row r="169" spans="1:18" ht="24" hidden="1" x14ac:dyDescent="0.25">
      <c r="A169" s="30">
        <v>2519</v>
      </c>
      <c r="B169" s="43" t="s">
        <v>164</v>
      </c>
      <c r="C169" s="190">
        <f t="shared" si="100"/>
        <v>0</v>
      </c>
      <c r="D169" s="264">
        <v>0</v>
      </c>
      <c r="E169" s="45"/>
      <c r="F169" s="95">
        <f t="shared" si="153"/>
        <v>0</v>
      </c>
      <c r="G169" s="230"/>
      <c r="H169" s="45"/>
      <c r="I169" s="91">
        <f t="shared" si="154"/>
        <v>0</v>
      </c>
      <c r="J169" s="264"/>
      <c r="K169" s="45"/>
      <c r="L169" s="95">
        <f t="shared" si="155"/>
        <v>0</v>
      </c>
      <c r="M169" s="230"/>
      <c r="N169" s="45"/>
      <c r="O169" s="91">
        <f t="shared" si="156"/>
        <v>0</v>
      </c>
      <c r="P169" s="291"/>
      <c r="Q169" s="297"/>
      <c r="R169" s="776"/>
    </row>
    <row r="170" spans="1:18" hidden="1" x14ac:dyDescent="0.25">
      <c r="A170" s="75">
        <v>2520</v>
      </c>
      <c r="B170" s="43" t="s">
        <v>165</v>
      </c>
      <c r="C170" s="190">
        <f t="shared" si="100"/>
        <v>0</v>
      </c>
      <c r="D170" s="264">
        <v>0</v>
      </c>
      <c r="E170" s="45"/>
      <c r="F170" s="95">
        <f t="shared" si="153"/>
        <v>0</v>
      </c>
      <c r="G170" s="230"/>
      <c r="H170" s="45"/>
      <c r="I170" s="91">
        <f t="shared" si="154"/>
        <v>0</v>
      </c>
      <c r="J170" s="264"/>
      <c r="K170" s="45"/>
      <c r="L170" s="95">
        <f t="shared" si="155"/>
        <v>0</v>
      </c>
      <c r="M170" s="230"/>
      <c r="N170" s="45"/>
      <c r="O170" s="91">
        <f t="shared" si="156"/>
        <v>0</v>
      </c>
      <c r="P170" s="291"/>
      <c r="Q170" s="297"/>
      <c r="R170" s="776"/>
    </row>
    <row r="171" spans="1:18" s="81" customFormat="1" ht="36" hidden="1" x14ac:dyDescent="0.25">
      <c r="A171" s="17">
        <v>2800</v>
      </c>
      <c r="B171" s="40" t="s">
        <v>166</v>
      </c>
      <c r="C171" s="189">
        <f t="shared" si="100"/>
        <v>0</v>
      </c>
      <c r="D171" s="263">
        <v>0</v>
      </c>
      <c r="E171" s="42"/>
      <c r="F171" s="325">
        <f t="shared" si="153"/>
        <v>0</v>
      </c>
      <c r="G171" s="212"/>
      <c r="H171" s="28"/>
      <c r="I171" s="331">
        <f t="shared" si="154"/>
        <v>0</v>
      </c>
      <c r="J171" s="245"/>
      <c r="K171" s="28"/>
      <c r="L171" s="325">
        <f t="shared" si="155"/>
        <v>0</v>
      </c>
      <c r="M171" s="212"/>
      <c r="N171" s="28"/>
      <c r="O171" s="331">
        <f t="shared" si="156"/>
        <v>0</v>
      </c>
      <c r="P171" s="288"/>
      <c r="Q171" s="300"/>
      <c r="R171" s="776"/>
    </row>
    <row r="172" spans="1:18" hidden="1" x14ac:dyDescent="0.25">
      <c r="A172" s="70">
        <v>3000</v>
      </c>
      <c r="B172" s="70" t="s">
        <v>167</v>
      </c>
      <c r="C172" s="200">
        <f t="shared" si="100"/>
        <v>0</v>
      </c>
      <c r="D172" s="137">
        <f>SUM(D173,D183)</f>
        <v>0</v>
      </c>
      <c r="E172" s="71">
        <f t="shared" ref="E172" si="157">SUM(E173,E183)</f>
        <v>0</v>
      </c>
      <c r="F172" s="172">
        <f>SUM(F173,F183)</f>
        <v>0</v>
      </c>
      <c r="G172" s="227">
        <f t="shared" ref="G172:N172" si="158">SUM(G173,G183)</f>
        <v>0</v>
      </c>
      <c r="H172" s="71">
        <f t="shared" si="158"/>
        <v>0</v>
      </c>
      <c r="I172" s="125">
        <f t="shared" si="158"/>
        <v>0</v>
      </c>
      <c r="J172" s="137">
        <f t="shared" si="158"/>
        <v>0</v>
      </c>
      <c r="K172" s="71">
        <f t="shared" si="158"/>
        <v>0</v>
      </c>
      <c r="L172" s="172">
        <f t="shared" si="158"/>
        <v>0</v>
      </c>
      <c r="M172" s="227">
        <f t="shared" si="158"/>
        <v>0</v>
      </c>
      <c r="N172" s="71">
        <f t="shared" si="158"/>
        <v>0</v>
      </c>
      <c r="O172" s="125">
        <f>SUM(O173,O183)</f>
        <v>0</v>
      </c>
      <c r="P172" s="313"/>
      <c r="Q172" s="297"/>
      <c r="R172" s="776"/>
    </row>
    <row r="173" spans="1:18" ht="24" hidden="1" x14ac:dyDescent="0.25">
      <c r="A173" s="35">
        <v>3200</v>
      </c>
      <c r="B173" s="82" t="s">
        <v>168</v>
      </c>
      <c r="C173" s="188">
        <f t="shared" si="100"/>
        <v>0</v>
      </c>
      <c r="D173" s="130">
        <f>SUM(D174,D178)</f>
        <v>0</v>
      </c>
      <c r="E173" s="38">
        <f t="shared" ref="E173" si="159">SUM(E174,E178)</f>
        <v>0</v>
      </c>
      <c r="F173" s="175">
        <f>SUM(F174,F178)</f>
        <v>0</v>
      </c>
      <c r="G173" s="228">
        <f t="shared" ref="G173:O173" si="160">SUM(G174,G178)</f>
        <v>0</v>
      </c>
      <c r="H173" s="38">
        <f t="shared" si="160"/>
        <v>0</v>
      </c>
      <c r="I173" s="123">
        <f t="shared" si="160"/>
        <v>0</v>
      </c>
      <c r="J173" s="130">
        <f t="shared" si="160"/>
        <v>0</v>
      </c>
      <c r="K173" s="38">
        <f t="shared" si="160"/>
        <v>0</v>
      </c>
      <c r="L173" s="175">
        <f t="shared" si="160"/>
        <v>0</v>
      </c>
      <c r="M173" s="228">
        <f t="shared" si="160"/>
        <v>0</v>
      </c>
      <c r="N173" s="38">
        <f t="shared" si="160"/>
        <v>0</v>
      </c>
      <c r="O173" s="124">
        <f t="shared" si="160"/>
        <v>0</v>
      </c>
      <c r="P173" s="314"/>
      <c r="Q173" s="297"/>
      <c r="R173" s="776"/>
    </row>
    <row r="174" spans="1:18" ht="36" hidden="1" x14ac:dyDescent="0.25">
      <c r="A174" s="784">
        <v>3260</v>
      </c>
      <c r="B174" s="40" t="s">
        <v>169</v>
      </c>
      <c r="C174" s="189">
        <f t="shared" si="100"/>
        <v>0</v>
      </c>
      <c r="D174" s="131">
        <f>SUM(D175:D177)</f>
        <v>0</v>
      </c>
      <c r="E174" s="79">
        <f t="shared" ref="E174" si="161">SUM(E175:E177)</f>
        <v>0</v>
      </c>
      <c r="F174" s="176">
        <f>SUM(F175:F177)</f>
        <v>0</v>
      </c>
      <c r="G174" s="233">
        <f t="shared" ref="G174:N174" si="162">SUM(G175:G177)</f>
        <v>0</v>
      </c>
      <c r="H174" s="79">
        <f t="shared" si="162"/>
        <v>0</v>
      </c>
      <c r="I174" s="90">
        <f t="shared" si="162"/>
        <v>0</v>
      </c>
      <c r="J174" s="131">
        <f t="shared" si="162"/>
        <v>0</v>
      </c>
      <c r="K174" s="79">
        <f t="shared" si="162"/>
        <v>0</v>
      </c>
      <c r="L174" s="176">
        <f t="shared" si="162"/>
        <v>0</v>
      </c>
      <c r="M174" s="233">
        <f t="shared" si="162"/>
        <v>0</v>
      </c>
      <c r="N174" s="79">
        <f t="shared" si="162"/>
        <v>0</v>
      </c>
      <c r="O174" s="90">
        <f>SUM(O175:O177)</f>
        <v>0</v>
      </c>
      <c r="P174" s="290"/>
      <c r="Q174" s="297"/>
      <c r="R174" s="776"/>
    </row>
    <row r="175" spans="1:18" ht="24" hidden="1" x14ac:dyDescent="0.25">
      <c r="A175" s="30">
        <v>3261</v>
      </c>
      <c r="B175" s="43" t="s">
        <v>170</v>
      </c>
      <c r="C175" s="190">
        <f t="shared" si="100"/>
        <v>0</v>
      </c>
      <c r="D175" s="264">
        <v>0</v>
      </c>
      <c r="E175" s="45"/>
      <c r="F175" s="95">
        <f t="shared" ref="F175:F177" si="163">D175+E175</f>
        <v>0</v>
      </c>
      <c r="G175" s="230"/>
      <c r="H175" s="45"/>
      <c r="I175" s="91">
        <f t="shared" ref="I175:I177" si="164">G175+H175</f>
        <v>0</v>
      </c>
      <c r="J175" s="264"/>
      <c r="K175" s="45"/>
      <c r="L175" s="95">
        <f t="shared" ref="L175:L177" si="165">J175+K175</f>
        <v>0</v>
      </c>
      <c r="M175" s="230"/>
      <c r="N175" s="45"/>
      <c r="O175" s="91">
        <f t="shared" ref="O175:O177" si="166">M175+N175</f>
        <v>0</v>
      </c>
      <c r="P175" s="291"/>
      <c r="Q175" s="297"/>
      <c r="R175" s="776"/>
    </row>
    <row r="176" spans="1:18" ht="36" hidden="1" x14ac:dyDescent="0.25">
      <c r="A176" s="30">
        <v>3262</v>
      </c>
      <c r="B176" s="43" t="s">
        <v>171</v>
      </c>
      <c r="C176" s="190">
        <f t="shared" si="100"/>
        <v>0</v>
      </c>
      <c r="D176" s="264">
        <v>0</v>
      </c>
      <c r="E176" s="45"/>
      <c r="F176" s="95">
        <f t="shared" si="163"/>
        <v>0</v>
      </c>
      <c r="G176" s="230"/>
      <c r="H176" s="45"/>
      <c r="I176" s="91">
        <f t="shared" si="164"/>
        <v>0</v>
      </c>
      <c r="J176" s="264"/>
      <c r="K176" s="45"/>
      <c r="L176" s="95">
        <f t="shared" si="165"/>
        <v>0</v>
      </c>
      <c r="M176" s="230"/>
      <c r="N176" s="45"/>
      <c r="O176" s="91">
        <f t="shared" si="166"/>
        <v>0</v>
      </c>
      <c r="P176" s="291"/>
      <c r="Q176" s="297"/>
      <c r="R176" s="776"/>
    </row>
    <row r="177" spans="1:18" ht="24" hidden="1" x14ac:dyDescent="0.25">
      <c r="A177" s="30">
        <v>3263</v>
      </c>
      <c r="B177" s="43" t="s">
        <v>172</v>
      </c>
      <c r="C177" s="190">
        <f t="shared" ref="C177:C240" si="167">SUM(F177,I177,L177,O177)</f>
        <v>0</v>
      </c>
      <c r="D177" s="264">
        <v>0</v>
      </c>
      <c r="E177" s="45"/>
      <c r="F177" s="95">
        <f t="shared" si="163"/>
        <v>0</v>
      </c>
      <c r="G177" s="230"/>
      <c r="H177" s="45"/>
      <c r="I177" s="91">
        <f t="shared" si="164"/>
        <v>0</v>
      </c>
      <c r="J177" s="264"/>
      <c r="K177" s="45"/>
      <c r="L177" s="95">
        <f t="shared" si="165"/>
        <v>0</v>
      </c>
      <c r="M177" s="230"/>
      <c r="N177" s="45"/>
      <c r="O177" s="91">
        <f t="shared" si="166"/>
        <v>0</v>
      </c>
      <c r="P177" s="291"/>
      <c r="Q177" s="297"/>
      <c r="R177" s="776"/>
    </row>
    <row r="178" spans="1:18" ht="72" hidden="1" x14ac:dyDescent="0.25">
      <c r="A178" s="784">
        <v>3290</v>
      </c>
      <c r="B178" s="40" t="s">
        <v>300</v>
      </c>
      <c r="C178" s="201">
        <f t="shared" si="167"/>
        <v>0</v>
      </c>
      <c r="D178" s="131">
        <f>SUM(D179:D182)</f>
        <v>0</v>
      </c>
      <c r="E178" s="79">
        <f t="shared" ref="E178" si="168">SUM(E179:E182)</f>
        <v>0</v>
      </c>
      <c r="F178" s="176">
        <f>SUM(F179:F182)</f>
        <v>0</v>
      </c>
      <c r="G178" s="233">
        <f t="shared" ref="G178:O178" si="169">SUM(G179:G182)</f>
        <v>0</v>
      </c>
      <c r="H178" s="79">
        <f t="shared" si="169"/>
        <v>0</v>
      </c>
      <c r="I178" s="90">
        <f t="shared" si="169"/>
        <v>0</v>
      </c>
      <c r="J178" s="131">
        <f t="shared" si="169"/>
        <v>0</v>
      </c>
      <c r="K178" s="79">
        <f t="shared" si="169"/>
        <v>0</v>
      </c>
      <c r="L178" s="176">
        <f t="shared" si="169"/>
        <v>0</v>
      </c>
      <c r="M178" s="233">
        <f t="shared" si="169"/>
        <v>0</v>
      </c>
      <c r="N178" s="79">
        <f t="shared" si="169"/>
        <v>0</v>
      </c>
      <c r="O178" s="156">
        <f t="shared" si="169"/>
        <v>0</v>
      </c>
      <c r="P178" s="294"/>
      <c r="Q178" s="297"/>
      <c r="R178" s="776"/>
    </row>
    <row r="179" spans="1:18" ht="60" hidden="1" x14ac:dyDescent="0.25">
      <c r="A179" s="30">
        <v>3291</v>
      </c>
      <c r="B179" s="43" t="s">
        <v>173</v>
      </c>
      <c r="C179" s="190">
        <f t="shared" si="167"/>
        <v>0</v>
      </c>
      <c r="D179" s="264">
        <v>0</v>
      </c>
      <c r="E179" s="45"/>
      <c r="F179" s="95">
        <f t="shared" ref="F179:F182" si="170">D179+E179</f>
        <v>0</v>
      </c>
      <c r="G179" s="230"/>
      <c r="H179" s="45"/>
      <c r="I179" s="91">
        <f t="shared" ref="I179:I182" si="171">G179+H179</f>
        <v>0</v>
      </c>
      <c r="J179" s="264"/>
      <c r="K179" s="45"/>
      <c r="L179" s="95">
        <f t="shared" ref="L179:L182" si="172">J179+K179</f>
        <v>0</v>
      </c>
      <c r="M179" s="230"/>
      <c r="N179" s="45"/>
      <c r="O179" s="91">
        <f t="shared" ref="O179:O182" si="173">M179+N179</f>
        <v>0</v>
      </c>
      <c r="P179" s="291"/>
      <c r="Q179" s="297"/>
      <c r="R179" s="776"/>
    </row>
    <row r="180" spans="1:18" ht="60" hidden="1" x14ac:dyDescent="0.25">
      <c r="A180" s="30">
        <v>3292</v>
      </c>
      <c r="B180" s="43" t="s">
        <v>174</v>
      </c>
      <c r="C180" s="190">
        <f t="shared" si="167"/>
        <v>0</v>
      </c>
      <c r="D180" s="264">
        <v>0</v>
      </c>
      <c r="E180" s="45"/>
      <c r="F180" s="95">
        <f t="shared" si="170"/>
        <v>0</v>
      </c>
      <c r="G180" s="230"/>
      <c r="H180" s="45"/>
      <c r="I180" s="91">
        <f t="shared" si="171"/>
        <v>0</v>
      </c>
      <c r="J180" s="264"/>
      <c r="K180" s="45"/>
      <c r="L180" s="95">
        <f t="shared" si="172"/>
        <v>0</v>
      </c>
      <c r="M180" s="230"/>
      <c r="N180" s="45"/>
      <c r="O180" s="91">
        <f t="shared" si="173"/>
        <v>0</v>
      </c>
      <c r="P180" s="291"/>
      <c r="Q180" s="297"/>
      <c r="R180" s="776"/>
    </row>
    <row r="181" spans="1:18" ht="60" hidden="1" x14ac:dyDescent="0.25">
      <c r="A181" s="30">
        <v>3293</v>
      </c>
      <c r="B181" s="43" t="s">
        <v>175</v>
      </c>
      <c r="C181" s="190">
        <f t="shared" si="167"/>
        <v>0</v>
      </c>
      <c r="D181" s="264">
        <v>0</v>
      </c>
      <c r="E181" s="45"/>
      <c r="F181" s="95">
        <f t="shared" si="170"/>
        <v>0</v>
      </c>
      <c r="G181" s="230"/>
      <c r="H181" s="45"/>
      <c r="I181" s="91">
        <f t="shared" si="171"/>
        <v>0</v>
      </c>
      <c r="J181" s="264"/>
      <c r="K181" s="45"/>
      <c r="L181" s="95">
        <f t="shared" si="172"/>
        <v>0</v>
      </c>
      <c r="M181" s="230"/>
      <c r="N181" s="45"/>
      <c r="O181" s="91">
        <f t="shared" si="173"/>
        <v>0</v>
      </c>
      <c r="P181" s="291"/>
      <c r="Q181" s="297"/>
      <c r="R181" s="776"/>
    </row>
    <row r="182" spans="1:18" ht="48" hidden="1" x14ac:dyDescent="0.25">
      <c r="A182" s="83">
        <v>3294</v>
      </c>
      <c r="B182" s="43" t="s">
        <v>176</v>
      </c>
      <c r="C182" s="201">
        <f t="shared" si="167"/>
        <v>0</v>
      </c>
      <c r="D182" s="265">
        <v>0</v>
      </c>
      <c r="E182" s="84"/>
      <c r="F182" s="329">
        <f t="shared" si="170"/>
        <v>0</v>
      </c>
      <c r="G182" s="235"/>
      <c r="H182" s="84"/>
      <c r="I182" s="156">
        <f t="shared" si="171"/>
        <v>0</v>
      </c>
      <c r="J182" s="265"/>
      <c r="K182" s="84"/>
      <c r="L182" s="329">
        <f t="shared" si="172"/>
        <v>0</v>
      </c>
      <c r="M182" s="235"/>
      <c r="N182" s="84"/>
      <c r="O182" s="156">
        <f t="shared" si="173"/>
        <v>0</v>
      </c>
      <c r="P182" s="294"/>
      <c r="Q182" s="297"/>
      <c r="R182" s="776"/>
    </row>
    <row r="183" spans="1:18" ht="36" hidden="1" x14ac:dyDescent="0.25">
      <c r="A183" s="51">
        <v>3300</v>
      </c>
      <c r="B183" s="82" t="s">
        <v>177</v>
      </c>
      <c r="C183" s="202">
        <f t="shared" si="167"/>
        <v>0</v>
      </c>
      <c r="D183" s="138">
        <f>SUM(D184:D185)</f>
        <v>0</v>
      </c>
      <c r="E183" s="85">
        <f t="shared" ref="E183" si="174">SUM(E184:E185)</f>
        <v>0</v>
      </c>
      <c r="F183" s="173">
        <f>SUM(F184:F185)</f>
        <v>0</v>
      </c>
      <c r="G183" s="236">
        <f t="shared" ref="G183:O183" si="175">SUM(G184:G185)</f>
        <v>0</v>
      </c>
      <c r="H183" s="85">
        <f t="shared" si="175"/>
        <v>0</v>
      </c>
      <c r="I183" s="124">
        <f t="shared" si="175"/>
        <v>0</v>
      </c>
      <c r="J183" s="138">
        <f t="shared" si="175"/>
        <v>0</v>
      </c>
      <c r="K183" s="85">
        <f t="shared" si="175"/>
        <v>0</v>
      </c>
      <c r="L183" s="173">
        <f t="shared" si="175"/>
        <v>0</v>
      </c>
      <c r="M183" s="236">
        <f t="shared" si="175"/>
        <v>0</v>
      </c>
      <c r="N183" s="85">
        <f t="shared" si="175"/>
        <v>0</v>
      </c>
      <c r="O183" s="124">
        <f t="shared" si="175"/>
        <v>0</v>
      </c>
      <c r="P183" s="314"/>
      <c r="Q183" s="297"/>
      <c r="R183" s="776"/>
    </row>
    <row r="184" spans="1:18" ht="36" hidden="1" x14ac:dyDescent="0.25">
      <c r="A184" s="57">
        <v>3310</v>
      </c>
      <c r="B184" s="58" t="s">
        <v>178</v>
      </c>
      <c r="C184" s="195">
        <f t="shared" si="167"/>
        <v>0</v>
      </c>
      <c r="D184" s="261">
        <v>0</v>
      </c>
      <c r="E184" s="77"/>
      <c r="F184" s="174">
        <f t="shared" ref="F184:F185" si="176">D184+E184</f>
        <v>0</v>
      </c>
      <c r="G184" s="232"/>
      <c r="H184" s="77"/>
      <c r="I184" s="154">
        <f t="shared" ref="I184:I185" si="177">G184+H184</f>
        <v>0</v>
      </c>
      <c r="J184" s="261"/>
      <c r="K184" s="77"/>
      <c r="L184" s="174">
        <f t="shared" ref="L184:L185" si="178">J184+K184</f>
        <v>0</v>
      </c>
      <c r="M184" s="232"/>
      <c r="N184" s="77"/>
      <c r="O184" s="154">
        <f t="shared" ref="O184:O185" si="179">M184+N184</f>
        <v>0</v>
      </c>
      <c r="P184" s="292"/>
      <c r="Q184" s="297"/>
      <c r="R184" s="776"/>
    </row>
    <row r="185" spans="1:18" ht="48" hidden="1" x14ac:dyDescent="0.25">
      <c r="A185" s="27">
        <v>3320</v>
      </c>
      <c r="B185" s="40" t="s">
        <v>179</v>
      </c>
      <c r="C185" s="189">
        <f t="shared" si="167"/>
        <v>0</v>
      </c>
      <c r="D185" s="263">
        <v>0</v>
      </c>
      <c r="E185" s="42"/>
      <c r="F185" s="176">
        <f t="shared" si="176"/>
        <v>0</v>
      </c>
      <c r="G185" s="220"/>
      <c r="H185" s="42"/>
      <c r="I185" s="90">
        <f t="shared" si="177"/>
        <v>0</v>
      </c>
      <c r="J185" s="263"/>
      <c r="K185" s="42"/>
      <c r="L185" s="176">
        <f t="shared" si="178"/>
        <v>0</v>
      </c>
      <c r="M185" s="220"/>
      <c r="N185" s="42"/>
      <c r="O185" s="90">
        <f t="shared" si="179"/>
        <v>0</v>
      </c>
      <c r="P185" s="290"/>
      <c r="Q185" s="297"/>
      <c r="R185" s="776"/>
    </row>
    <row r="186" spans="1:18" hidden="1" x14ac:dyDescent="0.25">
      <c r="A186" s="87">
        <v>4000</v>
      </c>
      <c r="B186" s="70" t="s">
        <v>180</v>
      </c>
      <c r="C186" s="200">
        <f t="shared" si="167"/>
        <v>0</v>
      </c>
      <c r="D186" s="137">
        <f>SUM(D187,D190)</f>
        <v>0</v>
      </c>
      <c r="E186" s="71">
        <f t="shared" ref="E186" si="180">SUM(E187,E190)</f>
        <v>0</v>
      </c>
      <c r="F186" s="172">
        <f>SUM(F187,F190)</f>
        <v>0</v>
      </c>
      <c r="G186" s="227">
        <f t="shared" ref="G186:N186" si="181">SUM(G187,G190)</f>
        <v>0</v>
      </c>
      <c r="H186" s="71">
        <f t="shared" si="181"/>
        <v>0</v>
      </c>
      <c r="I186" s="125">
        <f t="shared" si="181"/>
        <v>0</v>
      </c>
      <c r="J186" s="137">
        <f t="shared" si="181"/>
        <v>0</v>
      </c>
      <c r="K186" s="71">
        <f t="shared" si="181"/>
        <v>0</v>
      </c>
      <c r="L186" s="172">
        <f t="shared" si="181"/>
        <v>0</v>
      </c>
      <c r="M186" s="227">
        <f t="shared" si="181"/>
        <v>0</v>
      </c>
      <c r="N186" s="71">
        <f t="shared" si="181"/>
        <v>0</v>
      </c>
      <c r="O186" s="125">
        <f>SUM(O187,O190)</f>
        <v>0</v>
      </c>
      <c r="P186" s="313"/>
      <c r="Q186" s="297"/>
      <c r="R186" s="776"/>
    </row>
    <row r="187" spans="1:18" hidden="1" x14ac:dyDescent="0.25">
      <c r="A187" s="88">
        <v>4200</v>
      </c>
      <c r="B187" s="72" t="s">
        <v>181</v>
      </c>
      <c r="C187" s="188">
        <f t="shared" si="167"/>
        <v>0</v>
      </c>
      <c r="D187" s="130">
        <f>SUM(D188,D189)</f>
        <v>0</v>
      </c>
      <c r="E187" s="38">
        <f t="shared" ref="E187" si="182">SUM(E188,E189)</f>
        <v>0</v>
      </c>
      <c r="F187" s="175">
        <f>SUM(F188,F189)</f>
        <v>0</v>
      </c>
      <c r="G187" s="228">
        <f t="shared" ref="G187:N187" si="183">SUM(G188,G189)</f>
        <v>0</v>
      </c>
      <c r="H187" s="38">
        <f t="shared" si="183"/>
        <v>0</v>
      </c>
      <c r="I187" s="123">
        <f t="shared" si="183"/>
        <v>0</v>
      </c>
      <c r="J187" s="130">
        <f t="shared" si="183"/>
        <v>0</v>
      </c>
      <c r="K187" s="38">
        <f t="shared" si="183"/>
        <v>0</v>
      </c>
      <c r="L187" s="175">
        <f t="shared" si="183"/>
        <v>0</v>
      </c>
      <c r="M187" s="228">
        <f t="shared" si="183"/>
        <v>0</v>
      </c>
      <c r="N187" s="38">
        <f t="shared" si="183"/>
        <v>0</v>
      </c>
      <c r="O187" s="123">
        <f>SUM(O188,O189)</f>
        <v>0</v>
      </c>
      <c r="P187" s="293"/>
      <c r="Q187" s="297"/>
      <c r="R187" s="776"/>
    </row>
    <row r="188" spans="1:18" ht="36" hidden="1" x14ac:dyDescent="0.25">
      <c r="A188" s="784">
        <v>4240</v>
      </c>
      <c r="B188" s="40" t="s">
        <v>182</v>
      </c>
      <c r="C188" s="189">
        <f t="shared" si="167"/>
        <v>0</v>
      </c>
      <c r="D188" s="263">
        <v>0</v>
      </c>
      <c r="E188" s="42"/>
      <c r="F188" s="176">
        <f t="shared" ref="F188:F189" si="184">D188+E188</f>
        <v>0</v>
      </c>
      <c r="G188" s="220"/>
      <c r="H188" s="42"/>
      <c r="I188" s="90">
        <f t="shared" ref="I188:I189" si="185">G188+H188</f>
        <v>0</v>
      </c>
      <c r="J188" s="263"/>
      <c r="K188" s="42"/>
      <c r="L188" s="176">
        <f t="shared" ref="L188:L189" si="186">J188+K188</f>
        <v>0</v>
      </c>
      <c r="M188" s="220"/>
      <c r="N188" s="42"/>
      <c r="O188" s="90">
        <f t="shared" ref="O188:O189" si="187">M188+N188</f>
        <v>0</v>
      </c>
      <c r="P188" s="290"/>
      <c r="Q188" s="297"/>
      <c r="R188" s="776"/>
    </row>
    <row r="189" spans="1:18" hidden="1" x14ac:dyDescent="0.25">
      <c r="A189" s="75">
        <v>4250</v>
      </c>
      <c r="B189" s="43" t="s">
        <v>183</v>
      </c>
      <c r="C189" s="190">
        <f t="shared" si="167"/>
        <v>0</v>
      </c>
      <c r="D189" s="264">
        <v>0</v>
      </c>
      <c r="E189" s="45"/>
      <c r="F189" s="95">
        <f t="shared" si="184"/>
        <v>0</v>
      </c>
      <c r="G189" s="230"/>
      <c r="H189" s="45"/>
      <c r="I189" s="91">
        <f t="shared" si="185"/>
        <v>0</v>
      </c>
      <c r="J189" s="264"/>
      <c r="K189" s="45"/>
      <c r="L189" s="95">
        <f t="shared" si="186"/>
        <v>0</v>
      </c>
      <c r="M189" s="230"/>
      <c r="N189" s="45"/>
      <c r="O189" s="91">
        <f t="shared" si="187"/>
        <v>0</v>
      </c>
      <c r="P189" s="291"/>
      <c r="Q189" s="297"/>
      <c r="R189" s="776"/>
    </row>
    <row r="190" spans="1:18" hidden="1" x14ac:dyDescent="0.25">
      <c r="A190" s="35">
        <v>4300</v>
      </c>
      <c r="B190" s="72" t="s">
        <v>184</v>
      </c>
      <c r="C190" s="188">
        <f t="shared" si="167"/>
        <v>0</v>
      </c>
      <c r="D190" s="130">
        <f>SUM(D191)</f>
        <v>0</v>
      </c>
      <c r="E190" s="38">
        <f t="shared" ref="E190" si="188">SUM(E191)</f>
        <v>0</v>
      </c>
      <c r="F190" s="175">
        <f>SUM(F191)</f>
        <v>0</v>
      </c>
      <c r="G190" s="228">
        <f t="shared" ref="G190:N190" si="189">SUM(G191)</f>
        <v>0</v>
      </c>
      <c r="H190" s="38">
        <f t="shared" si="189"/>
        <v>0</v>
      </c>
      <c r="I190" s="123">
        <f t="shared" si="189"/>
        <v>0</v>
      </c>
      <c r="J190" s="130">
        <f t="shared" si="189"/>
        <v>0</v>
      </c>
      <c r="K190" s="38">
        <f t="shared" si="189"/>
        <v>0</v>
      </c>
      <c r="L190" s="175">
        <f t="shared" si="189"/>
        <v>0</v>
      </c>
      <c r="M190" s="228">
        <f t="shared" si="189"/>
        <v>0</v>
      </c>
      <c r="N190" s="38">
        <f t="shared" si="189"/>
        <v>0</v>
      </c>
      <c r="O190" s="123">
        <f>SUM(O191)</f>
        <v>0</v>
      </c>
      <c r="P190" s="293"/>
      <c r="Q190" s="297"/>
      <c r="R190" s="776"/>
    </row>
    <row r="191" spans="1:18" ht="24" hidden="1" x14ac:dyDescent="0.25">
      <c r="A191" s="784">
        <v>4310</v>
      </c>
      <c r="B191" s="40" t="s">
        <v>185</v>
      </c>
      <c r="C191" s="189">
        <f t="shared" si="167"/>
        <v>0</v>
      </c>
      <c r="D191" s="131">
        <f>SUM(D192:D192)</f>
        <v>0</v>
      </c>
      <c r="E191" s="79">
        <f t="shared" ref="E191" si="190">SUM(E192:E192)</f>
        <v>0</v>
      </c>
      <c r="F191" s="176">
        <f>SUM(F192:F192)</f>
        <v>0</v>
      </c>
      <c r="G191" s="233">
        <f t="shared" ref="G191:N191" si="191">SUM(G192:G192)</f>
        <v>0</v>
      </c>
      <c r="H191" s="79">
        <f t="shared" si="191"/>
        <v>0</v>
      </c>
      <c r="I191" s="90">
        <f t="shared" si="191"/>
        <v>0</v>
      </c>
      <c r="J191" s="131">
        <f t="shared" si="191"/>
        <v>0</v>
      </c>
      <c r="K191" s="79">
        <f t="shared" si="191"/>
        <v>0</v>
      </c>
      <c r="L191" s="176">
        <f t="shared" si="191"/>
        <v>0</v>
      </c>
      <c r="M191" s="233">
        <f t="shared" si="191"/>
        <v>0</v>
      </c>
      <c r="N191" s="79">
        <f t="shared" si="191"/>
        <v>0</v>
      </c>
      <c r="O191" s="90">
        <f>SUM(O192:O192)</f>
        <v>0</v>
      </c>
      <c r="P191" s="290"/>
      <c r="Q191" s="297"/>
      <c r="R191" s="776"/>
    </row>
    <row r="192" spans="1:18" ht="36" hidden="1" x14ac:dyDescent="0.25">
      <c r="A192" s="30">
        <v>4311</v>
      </c>
      <c r="B192" s="43" t="s">
        <v>186</v>
      </c>
      <c r="C192" s="190">
        <f t="shared" si="167"/>
        <v>0</v>
      </c>
      <c r="D192" s="264">
        <v>0</v>
      </c>
      <c r="E192" s="45"/>
      <c r="F192" s="95">
        <f>D192+E192</f>
        <v>0</v>
      </c>
      <c r="G192" s="230"/>
      <c r="H192" s="45"/>
      <c r="I192" s="91">
        <f>G192+H192</f>
        <v>0</v>
      </c>
      <c r="J192" s="264"/>
      <c r="K192" s="45"/>
      <c r="L192" s="95">
        <f>J192+K192</f>
        <v>0</v>
      </c>
      <c r="M192" s="230"/>
      <c r="N192" s="45"/>
      <c r="O192" s="91">
        <f>M192+N192</f>
        <v>0</v>
      </c>
      <c r="P192" s="291"/>
      <c r="Q192" s="297"/>
      <c r="R192" s="776"/>
    </row>
    <row r="193" spans="1:18" s="19" customFormat="1" x14ac:dyDescent="0.25">
      <c r="A193" s="89"/>
      <c r="B193" s="17" t="s">
        <v>187</v>
      </c>
      <c r="C193" s="199">
        <f t="shared" si="167"/>
        <v>87647</v>
      </c>
      <c r="D193" s="136">
        <f>SUM(D194,D229,D268)</f>
        <v>72500</v>
      </c>
      <c r="E193" s="275">
        <f t="shared" ref="E193" si="192">SUM(E194,E229,E268)</f>
        <v>15147</v>
      </c>
      <c r="F193" s="896">
        <f>SUM(F194,F229,F268)</f>
        <v>87647</v>
      </c>
      <c r="G193" s="226">
        <f t="shared" ref="G193:N193" si="193">SUM(G194,G229,G268)</f>
        <v>0</v>
      </c>
      <c r="H193" s="275">
        <f t="shared" si="193"/>
        <v>0</v>
      </c>
      <c r="I193" s="896">
        <f t="shared" si="193"/>
        <v>0</v>
      </c>
      <c r="J193" s="136">
        <f t="shared" si="193"/>
        <v>0</v>
      </c>
      <c r="K193" s="69">
        <f t="shared" si="193"/>
        <v>0</v>
      </c>
      <c r="L193" s="171">
        <f t="shared" si="193"/>
        <v>0</v>
      </c>
      <c r="M193" s="226">
        <f t="shared" si="193"/>
        <v>0</v>
      </c>
      <c r="N193" s="69">
        <f t="shared" si="193"/>
        <v>0</v>
      </c>
      <c r="O193" s="157">
        <f>SUM(O194,O229,O268)</f>
        <v>0</v>
      </c>
      <c r="P193" s="316"/>
      <c r="Q193" s="182"/>
      <c r="R193" s="776"/>
    </row>
    <row r="194" spans="1:18" x14ac:dyDescent="0.25">
      <c r="A194" s="70">
        <v>5000</v>
      </c>
      <c r="B194" s="70" t="s">
        <v>188</v>
      </c>
      <c r="C194" s="200">
        <f t="shared" si="167"/>
        <v>87647</v>
      </c>
      <c r="D194" s="137">
        <f>D195+D203</f>
        <v>72500</v>
      </c>
      <c r="E194" s="125">
        <f t="shared" ref="E194" si="194">E195+E203</f>
        <v>15147</v>
      </c>
      <c r="F194" s="897">
        <f>F195+F203</f>
        <v>87647</v>
      </c>
      <c r="G194" s="227">
        <f t="shared" ref="G194:N194" si="195">G195+G203</f>
        <v>0</v>
      </c>
      <c r="H194" s="125">
        <f t="shared" si="195"/>
        <v>0</v>
      </c>
      <c r="I194" s="897">
        <f t="shared" si="195"/>
        <v>0</v>
      </c>
      <c r="J194" s="137">
        <f t="shared" si="195"/>
        <v>0</v>
      </c>
      <c r="K194" s="71">
        <f t="shared" si="195"/>
        <v>0</v>
      </c>
      <c r="L194" s="172">
        <f t="shared" si="195"/>
        <v>0</v>
      </c>
      <c r="M194" s="227">
        <f t="shared" si="195"/>
        <v>0</v>
      </c>
      <c r="N194" s="71">
        <f t="shared" si="195"/>
        <v>0</v>
      </c>
      <c r="O194" s="125">
        <f>O195+O203</f>
        <v>0</v>
      </c>
      <c r="P194" s="313"/>
      <c r="Q194" s="297"/>
      <c r="R194" s="776"/>
    </row>
    <row r="195" spans="1:18" hidden="1" x14ac:dyDescent="0.25">
      <c r="A195" s="35">
        <v>5100</v>
      </c>
      <c r="B195" s="72" t="s">
        <v>189</v>
      </c>
      <c r="C195" s="188">
        <f t="shared" si="167"/>
        <v>0</v>
      </c>
      <c r="D195" s="130">
        <f>D196+D197+D200+D201+D202</f>
        <v>0</v>
      </c>
      <c r="E195" s="38">
        <f t="shared" ref="E195" si="196">E196+E197+E200+E201+E202</f>
        <v>0</v>
      </c>
      <c r="F195" s="175">
        <f>F196+F197+F200+F201+F202</f>
        <v>0</v>
      </c>
      <c r="G195" s="228">
        <f t="shared" ref="G195:N195" si="197">G196+G197+G200+G201+G202</f>
        <v>0</v>
      </c>
      <c r="H195" s="38">
        <f t="shared" si="197"/>
        <v>0</v>
      </c>
      <c r="I195" s="123">
        <f t="shared" si="197"/>
        <v>0</v>
      </c>
      <c r="J195" s="130">
        <f t="shared" si="197"/>
        <v>0</v>
      </c>
      <c r="K195" s="38">
        <f t="shared" si="197"/>
        <v>0</v>
      </c>
      <c r="L195" s="175">
        <f t="shared" si="197"/>
        <v>0</v>
      </c>
      <c r="M195" s="228">
        <f t="shared" si="197"/>
        <v>0</v>
      </c>
      <c r="N195" s="38">
        <f t="shared" si="197"/>
        <v>0</v>
      </c>
      <c r="O195" s="123">
        <f>O196+O197+O200+O201+O202</f>
        <v>0</v>
      </c>
      <c r="P195" s="293"/>
      <c r="Q195" s="297"/>
      <c r="R195" s="776"/>
    </row>
    <row r="196" spans="1:18" hidden="1" x14ac:dyDescent="0.25">
      <c r="A196" s="784">
        <v>5110</v>
      </c>
      <c r="B196" s="40" t="s">
        <v>190</v>
      </c>
      <c r="C196" s="189">
        <f t="shared" si="167"/>
        <v>0</v>
      </c>
      <c r="D196" s="263">
        <v>0</v>
      </c>
      <c r="E196" s="42"/>
      <c r="F196" s="176">
        <f>D196+E196</f>
        <v>0</v>
      </c>
      <c r="G196" s="220"/>
      <c r="H196" s="42"/>
      <c r="I196" s="90">
        <f>G196+H196</f>
        <v>0</v>
      </c>
      <c r="J196" s="263"/>
      <c r="K196" s="42"/>
      <c r="L196" s="176">
        <f>J196+K196</f>
        <v>0</v>
      </c>
      <c r="M196" s="220"/>
      <c r="N196" s="42"/>
      <c r="O196" s="90">
        <f>M196+N196</f>
        <v>0</v>
      </c>
      <c r="P196" s="290"/>
      <c r="Q196" s="297"/>
      <c r="R196" s="776"/>
    </row>
    <row r="197" spans="1:18" ht="24" hidden="1" x14ac:dyDescent="0.25">
      <c r="A197" s="75">
        <v>5120</v>
      </c>
      <c r="B197" s="43" t="s">
        <v>191</v>
      </c>
      <c r="C197" s="190">
        <f t="shared" si="167"/>
        <v>0</v>
      </c>
      <c r="D197" s="132">
        <f>D198+D199</f>
        <v>0</v>
      </c>
      <c r="E197" s="76">
        <f t="shared" ref="E197" si="198">E198+E199</f>
        <v>0</v>
      </c>
      <c r="F197" s="95">
        <f>F198+F199</f>
        <v>0</v>
      </c>
      <c r="G197" s="231">
        <f t="shared" ref="G197:O197" si="199">G198+G199</f>
        <v>0</v>
      </c>
      <c r="H197" s="76">
        <f t="shared" si="199"/>
        <v>0</v>
      </c>
      <c r="I197" s="91">
        <f t="shared" si="199"/>
        <v>0</v>
      </c>
      <c r="J197" s="132">
        <f t="shared" si="199"/>
        <v>0</v>
      </c>
      <c r="K197" s="76">
        <f t="shared" si="199"/>
        <v>0</v>
      </c>
      <c r="L197" s="95">
        <f t="shared" si="199"/>
        <v>0</v>
      </c>
      <c r="M197" s="231">
        <f t="shared" si="199"/>
        <v>0</v>
      </c>
      <c r="N197" s="76">
        <f t="shared" si="199"/>
        <v>0</v>
      </c>
      <c r="O197" s="91">
        <f t="shared" si="199"/>
        <v>0</v>
      </c>
      <c r="P197" s="291"/>
      <c r="Q197" s="297"/>
      <c r="R197" s="776"/>
    </row>
    <row r="198" spans="1:18" hidden="1" x14ac:dyDescent="0.25">
      <c r="A198" s="30">
        <v>5121</v>
      </c>
      <c r="B198" s="43" t="s">
        <v>192</v>
      </c>
      <c r="C198" s="190">
        <f t="shared" si="167"/>
        <v>0</v>
      </c>
      <c r="D198" s="264">
        <v>0</v>
      </c>
      <c r="E198" s="45"/>
      <c r="F198" s="95">
        <f t="shared" ref="F198:F202" si="200">D198+E198</f>
        <v>0</v>
      </c>
      <c r="G198" s="230"/>
      <c r="H198" s="45"/>
      <c r="I198" s="91">
        <f t="shared" ref="I198:I202" si="201">G198+H198</f>
        <v>0</v>
      </c>
      <c r="J198" s="264"/>
      <c r="K198" s="45"/>
      <c r="L198" s="95">
        <f t="shared" ref="L198:L202" si="202">J198+K198</f>
        <v>0</v>
      </c>
      <c r="M198" s="230"/>
      <c r="N198" s="45"/>
      <c r="O198" s="91">
        <f t="shared" ref="O198:O202" si="203">M198+N198</f>
        <v>0</v>
      </c>
      <c r="P198" s="291"/>
      <c r="Q198" s="297"/>
      <c r="R198" s="776"/>
    </row>
    <row r="199" spans="1:18" ht="24" hidden="1" x14ac:dyDescent="0.25">
      <c r="A199" s="30">
        <v>5129</v>
      </c>
      <c r="B199" s="43" t="s">
        <v>193</v>
      </c>
      <c r="C199" s="190">
        <f t="shared" si="167"/>
        <v>0</v>
      </c>
      <c r="D199" s="264">
        <v>0</v>
      </c>
      <c r="E199" s="45"/>
      <c r="F199" s="95">
        <f t="shared" si="200"/>
        <v>0</v>
      </c>
      <c r="G199" s="230"/>
      <c r="H199" s="45"/>
      <c r="I199" s="91">
        <f t="shared" si="201"/>
        <v>0</v>
      </c>
      <c r="J199" s="264"/>
      <c r="K199" s="45"/>
      <c r="L199" s="95">
        <f t="shared" si="202"/>
        <v>0</v>
      </c>
      <c r="M199" s="230"/>
      <c r="N199" s="45"/>
      <c r="O199" s="91">
        <f t="shared" si="203"/>
        <v>0</v>
      </c>
      <c r="P199" s="291"/>
      <c r="Q199" s="297"/>
      <c r="R199" s="776"/>
    </row>
    <row r="200" spans="1:18" hidden="1" x14ac:dyDescent="0.25">
      <c r="A200" s="75">
        <v>5130</v>
      </c>
      <c r="B200" s="43" t="s">
        <v>194</v>
      </c>
      <c r="C200" s="190">
        <f t="shared" si="167"/>
        <v>0</v>
      </c>
      <c r="D200" s="264">
        <v>0</v>
      </c>
      <c r="E200" s="45"/>
      <c r="F200" s="95">
        <f t="shared" si="200"/>
        <v>0</v>
      </c>
      <c r="G200" s="230"/>
      <c r="H200" s="45"/>
      <c r="I200" s="91">
        <f t="shared" si="201"/>
        <v>0</v>
      </c>
      <c r="J200" s="264"/>
      <c r="K200" s="45"/>
      <c r="L200" s="95">
        <f t="shared" si="202"/>
        <v>0</v>
      </c>
      <c r="M200" s="230"/>
      <c r="N200" s="45"/>
      <c r="O200" s="91">
        <f t="shared" si="203"/>
        <v>0</v>
      </c>
      <c r="P200" s="291"/>
      <c r="Q200" s="297"/>
      <c r="R200" s="776"/>
    </row>
    <row r="201" spans="1:18" hidden="1" x14ac:dyDescent="0.25">
      <c r="A201" s="75">
        <v>5140</v>
      </c>
      <c r="B201" s="43" t="s">
        <v>195</v>
      </c>
      <c r="C201" s="190">
        <f t="shared" si="167"/>
        <v>0</v>
      </c>
      <c r="D201" s="264">
        <v>0</v>
      </c>
      <c r="E201" s="45"/>
      <c r="F201" s="95">
        <f t="shared" si="200"/>
        <v>0</v>
      </c>
      <c r="G201" s="230"/>
      <c r="H201" s="45"/>
      <c r="I201" s="91">
        <f t="shared" si="201"/>
        <v>0</v>
      </c>
      <c r="J201" s="264"/>
      <c r="K201" s="45"/>
      <c r="L201" s="95">
        <f t="shared" si="202"/>
        <v>0</v>
      </c>
      <c r="M201" s="230"/>
      <c r="N201" s="45"/>
      <c r="O201" s="91">
        <f t="shared" si="203"/>
        <v>0</v>
      </c>
      <c r="P201" s="291"/>
      <c r="Q201" s="297"/>
      <c r="R201" s="776"/>
    </row>
    <row r="202" spans="1:18" ht="24" hidden="1" x14ac:dyDescent="0.25">
      <c r="A202" s="75">
        <v>5170</v>
      </c>
      <c r="B202" s="43" t="s">
        <v>196</v>
      </c>
      <c r="C202" s="190">
        <f t="shared" si="167"/>
        <v>0</v>
      </c>
      <c r="D202" s="264">
        <v>0</v>
      </c>
      <c r="E202" s="45"/>
      <c r="F202" s="95">
        <f t="shared" si="200"/>
        <v>0</v>
      </c>
      <c r="G202" s="230"/>
      <c r="H202" s="45"/>
      <c r="I202" s="91">
        <f t="shared" si="201"/>
        <v>0</v>
      </c>
      <c r="J202" s="264"/>
      <c r="K202" s="45"/>
      <c r="L202" s="95">
        <f t="shared" si="202"/>
        <v>0</v>
      </c>
      <c r="M202" s="230"/>
      <c r="N202" s="45"/>
      <c r="O202" s="91">
        <f t="shared" si="203"/>
        <v>0</v>
      </c>
      <c r="P202" s="291"/>
      <c r="Q202" s="297"/>
      <c r="R202" s="776"/>
    </row>
    <row r="203" spans="1:18" x14ac:dyDescent="0.25">
      <c r="A203" s="35">
        <v>5200</v>
      </c>
      <c r="B203" s="72" t="s">
        <v>197</v>
      </c>
      <c r="C203" s="188">
        <f t="shared" si="167"/>
        <v>87647</v>
      </c>
      <c r="D203" s="130">
        <f>D204+D214+D215+D224+D225+D226+D228</f>
        <v>72500</v>
      </c>
      <c r="E203" s="123">
        <f t="shared" ref="E203" si="204">E204+E214+E215+E224+E225+E226+E228</f>
        <v>15147</v>
      </c>
      <c r="F203" s="898">
        <f>F204+F214+F215+F224+F225+F226+F228</f>
        <v>87647</v>
      </c>
      <c r="G203" s="228">
        <f t="shared" ref="G203:O203" si="205">G204+G214+G215+G224+G225+G226+G228</f>
        <v>0</v>
      </c>
      <c r="H203" s="123">
        <f t="shared" si="205"/>
        <v>0</v>
      </c>
      <c r="I203" s="898">
        <f t="shared" si="205"/>
        <v>0</v>
      </c>
      <c r="J203" s="130">
        <f t="shared" si="205"/>
        <v>0</v>
      </c>
      <c r="K203" s="38">
        <f t="shared" si="205"/>
        <v>0</v>
      </c>
      <c r="L203" s="175">
        <f t="shared" si="205"/>
        <v>0</v>
      </c>
      <c r="M203" s="228">
        <f t="shared" si="205"/>
        <v>0</v>
      </c>
      <c r="N203" s="38">
        <f t="shared" si="205"/>
        <v>0</v>
      </c>
      <c r="O203" s="123">
        <f t="shared" si="205"/>
        <v>0</v>
      </c>
      <c r="P203" s="293"/>
      <c r="Q203" s="297"/>
      <c r="R203" s="776"/>
    </row>
    <row r="204" spans="1:18" hidden="1" x14ac:dyDescent="0.25">
      <c r="A204" s="73">
        <v>5210</v>
      </c>
      <c r="B204" s="58" t="s">
        <v>198</v>
      </c>
      <c r="C204" s="195">
        <f t="shared" si="167"/>
        <v>0</v>
      </c>
      <c r="D204" s="86">
        <f>SUM(D205:D213)</f>
        <v>0</v>
      </c>
      <c r="E204" s="74">
        <f>SUM(E205:E213)</f>
        <v>0</v>
      </c>
      <c r="F204" s="174">
        <f t="shared" ref="F204:N204" si="206">SUM(F205:F213)</f>
        <v>0</v>
      </c>
      <c r="G204" s="229">
        <f t="shared" si="206"/>
        <v>0</v>
      </c>
      <c r="H204" s="74">
        <f t="shared" si="206"/>
        <v>0</v>
      </c>
      <c r="I204" s="154">
        <f t="shared" si="206"/>
        <v>0</v>
      </c>
      <c r="J204" s="86">
        <f t="shared" si="206"/>
        <v>0</v>
      </c>
      <c r="K204" s="74">
        <f t="shared" si="206"/>
        <v>0</v>
      </c>
      <c r="L204" s="174">
        <f t="shared" si="206"/>
        <v>0</v>
      </c>
      <c r="M204" s="229">
        <f t="shared" si="206"/>
        <v>0</v>
      </c>
      <c r="N204" s="74">
        <f t="shared" si="206"/>
        <v>0</v>
      </c>
      <c r="O204" s="154">
        <f>SUM(O205:O213)</f>
        <v>0</v>
      </c>
      <c r="P204" s="292"/>
      <c r="Q204" s="297"/>
      <c r="R204" s="776"/>
    </row>
    <row r="205" spans="1:18" hidden="1" x14ac:dyDescent="0.25">
      <c r="A205" s="27">
        <v>5211</v>
      </c>
      <c r="B205" s="40" t="s">
        <v>199</v>
      </c>
      <c r="C205" s="189">
        <f t="shared" si="167"/>
        <v>0</v>
      </c>
      <c r="D205" s="263">
        <v>0</v>
      </c>
      <c r="E205" s="42"/>
      <c r="F205" s="176">
        <f t="shared" ref="F205:F214" si="207">D205+E205</f>
        <v>0</v>
      </c>
      <c r="G205" s="220"/>
      <c r="H205" s="42"/>
      <c r="I205" s="90">
        <f t="shared" ref="I205:I214" si="208">G205+H205</f>
        <v>0</v>
      </c>
      <c r="J205" s="263"/>
      <c r="K205" s="42"/>
      <c r="L205" s="176">
        <f t="shared" ref="L205:L214" si="209">J205+K205</f>
        <v>0</v>
      </c>
      <c r="M205" s="220"/>
      <c r="N205" s="42"/>
      <c r="O205" s="90">
        <f t="shared" ref="O205:O214" si="210">M205+N205</f>
        <v>0</v>
      </c>
      <c r="P205" s="290"/>
      <c r="Q205" s="297"/>
      <c r="R205" s="776"/>
    </row>
    <row r="206" spans="1:18" hidden="1" x14ac:dyDescent="0.25">
      <c r="A206" s="30">
        <v>5212</v>
      </c>
      <c r="B206" s="43" t="s">
        <v>200</v>
      </c>
      <c r="C206" s="190">
        <f t="shared" si="167"/>
        <v>0</v>
      </c>
      <c r="D206" s="264">
        <v>0</v>
      </c>
      <c r="E206" s="45"/>
      <c r="F206" s="95">
        <f t="shared" si="207"/>
        <v>0</v>
      </c>
      <c r="G206" s="230"/>
      <c r="H206" s="45"/>
      <c r="I206" s="91">
        <f t="shared" si="208"/>
        <v>0</v>
      </c>
      <c r="J206" s="264"/>
      <c r="K206" s="45"/>
      <c r="L206" s="95">
        <f t="shared" si="209"/>
        <v>0</v>
      </c>
      <c r="M206" s="230"/>
      <c r="N206" s="45"/>
      <c r="O206" s="91">
        <f t="shared" si="210"/>
        <v>0</v>
      </c>
      <c r="P206" s="291"/>
      <c r="Q206" s="297"/>
      <c r="R206" s="776"/>
    </row>
    <row r="207" spans="1:18" hidden="1" x14ac:dyDescent="0.25">
      <c r="A207" s="30">
        <v>5213</v>
      </c>
      <c r="B207" s="43" t="s">
        <v>201</v>
      </c>
      <c r="C207" s="190">
        <f t="shared" si="167"/>
        <v>0</v>
      </c>
      <c r="D207" s="264">
        <v>0</v>
      </c>
      <c r="E207" s="45"/>
      <c r="F207" s="95">
        <f t="shared" si="207"/>
        <v>0</v>
      </c>
      <c r="G207" s="230"/>
      <c r="H207" s="45"/>
      <c r="I207" s="91">
        <f t="shared" si="208"/>
        <v>0</v>
      </c>
      <c r="J207" s="264"/>
      <c r="K207" s="45"/>
      <c r="L207" s="95">
        <f t="shared" si="209"/>
        <v>0</v>
      </c>
      <c r="M207" s="230"/>
      <c r="N207" s="45"/>
      <c r="O207" s="91">
        <f t="shared" si="210"/>
        <v>0</v>
      </c>
      <c r="P207" s="291"/>
      <c r="Q207" s="297"/>
      <c r="R207" s="776"/>
    </row>
    <row r="208" spans="1:18" hidden="1" x14ac:dyDescent="0.25">
      <c r="A208" s="30">
        <v>5214</v>
      </c>
      <c r="B208" s="43" t="s">
        <v>202</v>
      </c>
      <c r="C208" s="190">
        <f t="shared" si="167"/>
        <v>0</v>
      </c>
      <c r="D208" s="264">
        <v>0</v>
      </c>
      <c r="E208" s="45"/>
      <c r="F208" s="95">
        <f t="shared" si="207"/>
        <v>0</v>
      </c>
      <c r="G208" s="230"/>
      <c r="H208" s="45"/>
      <c r="I208" s="91">
        <f t="shared" si="208"/>
        <v>0</v>
      </c>
      <c r="J208" s="264"/>
      <c r="K208" s="45"/>
      <c r="L208" s="95">
        <f t="shared" si="209"/>
        <v>0</v>
      </c>
      <c r="M208" s="230"/>
      <c r="N208" s="45"/>
      <c r="O208" s="91">
        <f t="shared" si="210"/>
        <v>0</v>
      </c>
      <c r="P208" s="291"/>
      <c r="Q208" s="297"/>
      <c r="R208" s="776"/>
    </row>
    <row r="209" spans="1:18" hidden="1" x14ac:dyDescent="0.25">
      <c r="A209" s="30">
        <v>5215</v>
      </c>
      <c r="B209" s="43" t="s">
        <v>203</v>
      </c>
      <c r="C209" s="190">
        <f t="shared" si="167"/>
        <v>0</v>
      </c>
      <c r="D209" s="264">
        <v>0</v>
      </c>
      <c r="E209" s="45"/>
      <c r="F209" s="95">
        <f t="shared" si="207"/>
        <v>0</v>
      </c>
      <c r="G209" s="230"/>
      <c r="H209" s="45"/>
      <c r="I209" s="91">
        <f t="shared" si="208"/>
        <v>0</v>
      </c>
      <c r="J209" s="264"/>
      <c r="K209" s="45"/>
      <c r="L209" s="95">
        <f t="shared" si="209"/>
        <v>0</v>
      </c>
      <c r="M209" s="230"/>
      <c r="N209" s="45"/>
      <c r="O209" s="91">
        <f t="shared" si="210"/>
        <v>0</v>
      </c>
      <c r="P209" s="291"/>
      <c r="Q209" s="297"/>
      <c r="R209" s="776"/>
    </row>
    <row r="210" spans="1:18" hidden="1" x14ac:dyDescent="0.25">
      <c r="A210" s="30">
        <v>5216</v>
      </c>
      <c r="B210" s="43" t="s">
        <v>204</v>
      </c>
      <c r="C210" s="190">
        <f t="shared" si="167"/>
        <v>0</v>
      </c>
      <c r="D210" s="264">
        <v>0</v>
      </c>
      <c r="E210" s="45"/>
      <c r="F210" s="95">
        <f t="shared" si="207"/>
        <v>0</v>
      </c>
      <c r="G210" s="230"/>
      <c r="H210" s="45"/>
      <c r="I210" s="91">
        <f t="shared" si="208"/>
        <v>0</v>
      </c>
      <c r="J210" s="264"/>
      <c r="K210" s="45"/>
      <c r="L210" s="95">
        <f t="shared" si="209"/>
        <v>0</v>
      </c>
      <c r="M210" s="230"/>
      <c r="N210" s="45"/>
      <c r="O210" s="91">
        <f t="shared" si="210"/>
        <v>0</v>
      </c>
      <c r="P210" s="291"/>
      <c r="Q210" s="297"/>
      <c r="R210" s="776"/>
    </row>
    <row r="211" spans="1:18" hidden="1" x14ac:dyDescent="0.25">
      <c r="A211" s="30">
        <v>5217</v>
      </c>
      <c r="B211" s="43" t="s">
        <v>205</v>
      </c>
      <c r="C211" s="190">
        <f t="shared" si="167"/>
        <v>0</v>
      </c>
      <c r="D211" s="264">
        <v>0</v>
      </c>
      <c r="E211" s="45"/>
      <c r="F211" s="95">
        <f t="shared" si="207"/>
        <v>0</v>
      </c>
      <c r="G211" s="230"/>
      <c r="H211" s="45"/>
      <c r="I211" s="91">
        <f t="shared" si="208"/>
        <v>0</v>
      </c>
      <c r="J211" s="264"/>
      <c r="K211" s="45"/>
      <c r="L211" s="95">
        <f t="shared" si="209"/>
        <v>0</v>
      </c>
      <c r="M211" s="230"/>
      <c r="N211" s="45"/>
      <c r="O211" s="91">
        <f t="shared" si="210"/>
        <v>0</v>
      </c>
      <c r="P211" s="291"/>
      <c r="Q211" s="297"/>
      <c r="R211" s="776"/>
    </row>
    <row r="212" spans="1:18" hidden="1" x14ac:dyDescent="0.25">
      <c r="A212" s="30">
        <v>5218</v>
      </c>
      <c r="B212" s="43" t="s">
        <v>206</v>
      </c>
      <c r="C212" s="190">
        <f t="shared" si="167"/>
        <v>0</v>
      </c>
      <c r="D212" s="264">
        <v>0</v>
      </c>
      <c r="E212" s="45"/>
      <c r="F212" s="95">
        <f t="shared" si="207"/>
        <v>0</v>
      </c>
      <c r="G212" s="230"/>
      <c r="H212" s="45"/>
      <c r="I212" s="91">
        <f t="shared" si="208"/>
        <v>0</v>
      </c>
      <c r="J212" s="264"/>
      <c r="K212" s="45"/>
      <c r="L212" s="95">
        <f t="shared" si="209"/>
        <v>0</v>
      </c>
      <c r="M212" s="230"/>
      <c r="N212" s="45"/>
      <c r="O212" s="91">
        <f t="shared" si="210"/>
        <v>0</v>
      </c>
      <c r="P212" s="291"/>
      <c r="Q212" s="297"/>
      <c r="R212" s="776"/>
    </row>
    <row r="213" spans="1:18" hidden="1" x14ac:dyDescent="0.25">
      <c r="A213" s="30">
        <v>5219</v>
      </c>
      <c r="B213" s="43" t="s">
        <v>207</v>
      </c>
      <c r="C213" s="190">
        <f t="shared" si="167"/>
        <v>0</v>
      </c>
      <c r="D213" s="264">
        <v>0</v>
      </c>
      <c r="E213" s="45"/>
      <c r="F213" s="95">
        <f t="shared" si="207"/>
        <v>0</v>
      </c>
      <c r="G213" s="230"/>
      <c r="H213" s="45"/>
      <c r="I213" s="91">
        <f t="shared" si="208"/>
        <v>0</v>
      </c>
      <c r="J213" s="264"/>
      <c r="K213" s="45"/>
      <c r="L213" s="95">
        <f t="shared" si="209"/>
        <v>0</v>
      </c>
      <c r="M213" s="230"/>
      <c r="N213" s="45"/>
      <c r="O213" s="91">
        <f t="shared" si="210"/>
        <v>0</v>
      </c>
      <c r="P213" s="291"/>
      <c r="Q213" s="297"/>
      <c r="R213" s="776"/>
    </row>
    <row r="214" spans="1:18" ht="13.5" hidden="1" customHeight="1" x14ac:dyDescent="0.25">
      <c r="A214" s="75">
        <v>5220</v>
      </c>
      <c r="B214" s="43" t="s">
        <v>208</v>
      </c>
      <c r="C214" s="190">
        <f t="shared" si="167"/>
        <v>0</v>
      </c>
      <c r="D214" s="264">
        <v>0</v>
      </c>
      <c r="E214" s="45"/>
      <c r="F214" s="95">
        <f t="shared" si="207"/>
        <v>0</v>
      </c>
      <c r="G214" s="230"/>
      <c r="H214" s="45"/>
      <c r="I214" s="91">
        <f t="shared" si="208"/>
        <v>0</v>
      </c>
      <c r="J214" s="264"/>
      <c r="K214" s="45"/>
      <c r="L214" s="95">
        <f t="shared" si="209"/>
        <v>0</v>
      </c>
      <c r="M214" s="230"/>
      <c r="N214" s="45"/>
      <c r="O214" s="91">
        <f t="shared" si="210"/>
        <v>0</v>
      </c>
      <c r="P214" s="291"/>
      <c r="Q214" s="297"/>
      <c r="R214" s="776"/>
    </row>
    <row r="215" spans="1:18" hidden="1" x14ac:dyDescent="0.25">
      <c r="A215" s="75">
        <v>5230</v>
      </c>
      <c r="B215" s="43" t="s">
        <v>209</v>
      </c>
      <c r="C215" s="190">
        <f t="shared" si="167"/>
        <v>0</v>
      </c>
      <c r="D215" s="132">
        <f>SUM(D216:D223)</f>
        <v>0</v>
      </c>
      <c r="E215" s="76">
        <f t="shared" ref="E215" si="211">SUM(E216:E223)</f>
        <v>0</v>
      </c>
      <c r="F215" s="95">
        <f>SUM(F216:F223)</f>
        <v>0</v>
      </c>
      <c r="G215" s="231">
        <f t="shared" ref="G215:N215" si="212">SUM(G216:G223)</f>
        <v>0</v>
      </c>
      <c r="H215" s="76">
        <f t="shared" si="212"/>
        <v>0</v>
      </c>
      <c r="I215" s="91">
        <f t="shared" si="212"/>
        <v>0</v>
      </c>
      <c r="J215" s="132">
        <f t="shared" si="212"/>
        <v>0</v>
      </c>
      <c r="K215" s="76">
        <f t="shared" si="212"/>
        <v>0</v>
      </c>
      <c r="L215" s="95">
        <f t="shared" si="212"/>
        <v>0</v>
      </c>
      <c r="M215" s="231">
        <f t="shared" si="212"/>
        <v>0</v>
      </c>
      <c r="N215" s="76">
        <f t="shared" si="212"/>
        <v>0</v>
      </c>
      <c r="O215" s="91">
        <f>SUM(O216:O223)</f>
        <v>0</v>
      </c>
      <c r="P215" s="291"/>
      <c r="Q215" s="297"/>
      <c r="R215" s="776"/>
    </row>
    <row r="216" spans="1:18" hidden="1" x14ac:dyDescent="0.25">
      <c r="A216" s="30">
        <v>5231</v>
      </c>
      <c r="B216" s="43" t="s">
        <v>210</v>
      </c>
      <c r="C216" s="190">
        <f t="shared" si="167"/>
        <v>0</v>
      </c>
      <c r="D216" s="264">
        <v>0</v>
      </c>
      <c r="E216" s="45"/>
      <c r="F216" s="95">
        <f t="shared" ref="F216:F225" si="213">D216+E216</f>
        <v>0</v>
      </c>
      <c r="G216" s="230"/>
      <c r="H216" s="45"/>
      <c r="I216" s="91">
        <f t="shared" ref="I216:I225" si="214">G216+H216</f>
        <v>0</v>
      </c>
      <c r="J216" s="264"/>
      <c r="K216" s="45"/>
      <c r="L216" s="95">
        <f t="shared" ref="L216:L225" si="215">J216+K216</f>
        <v>0</v>
      </c>
      <c r="M216" s="230"/>
      <c r="N216" s="45"/>
      <c r="O216" s="91">
        <f t="shared" ref="O216:O225" si="216">M216+N216</f>
        <v>0</v>
      </c>
      <c r="P216" s="291"/>
      <c r="Q216" s="297"/>
      <c r="R216" s="776"/>
    </row>
    <row r="217" spans="1:18" hidden="1" x14ac:dyDescent="0.25">
      <c r="A217" s="30">
        <v>5232</v>
      </c>
      <c r="B217" s="43" t="s">
        <v>211</v>
      </c>
      <c r="C217" s="190">
        <f t="shared" si="167"/>
        <v>0</v>
      </c>
      <c r="D217" s="264">
        <v>0</v>
      </c>
      <c r="E217" s="45"/>
      <c r="F217" s="95">
        <f t="shared" si="213"/>
        <v>0</v>
      </c>
      <c r="G217" s="230"/>
      <c r="H217" s="45"/>
      <c r="I217" s="91">
        <f t="shared" si="214"/>
        <v>0</v>
      </c>
      <c r="J217" s="264"/>
      <c r="K217" s="45"/>
      <c r="L217" s="95">
        <f t="shared" si="215"/>
        <v>0</v>
      </c>
      <c r="M217" s="230"/>
      <c r="N217" s="45"/>
      <c r="O217" s="91">
        <f t="shared" si="216"/>
        <v>0</v>
      </c>
      <c r="P217" s="291"/>
      <c r="Q217" s="297"/>
      <c r="R217" s="776"/>
    </row>
    <row r="218" spans="1:18" hidden="1" x14ac:dyDescent="0.25">
      <c r="A218" s="30">
        <v>5233</v>
      </c>
      <c r="B218" s="43" t="s">
        <v>212</v>
      </c>
      <c r="C218" s="190">
        <f t="shared" si="167"/>
        <v>0</v>
      </c>
      <c r="D218" s="264">
        <v>0</v>
      </c>
      <c r="E218" s="45"/>
      <c r="F218" s="95">
        <f t="shared" si="213"/>
        <v>0</v>
      </c>
      <c r="G218" s="230"/>
      <c r="H218" s="45"/>
      <c r="I218" s="91">
        <f t="shared" si="214"/>
        <v>0</v>
      </c>
      <c r="J218" s="264"/>
      <c r="K218" s="45"/>
      <c r="L218" s="95">
        <f t="shared" si="215"/>
        <v>0</v>
      </c>
      <c r="M218" s="230"/>
      <c r="N218" s="45"/>
      <c r="O218" s="91">
        <f t="shared" si="216"/>
        <v>0</v>
      </c>
      <c r="P218" s="291"/>
      <c r="Q218" s="297"/>
      <c r="R218" s="776"/>
    </row>
    <row r="219" spans="1:18" hidden="1" x14ac:dyDescent="0.25">
      <c r="A219" s="30">
        <v>5234</v>
      </c>
      <c r="B219" s="43" t="s">
        <v>213</v>
      </c>
      <c r="C219" s="190">
        <f t="shared" si="167"/>
        <v>0</v>
      </c>
      <c r="D219" s="264">
        <v>0</v>
      </c>
      <c r="E219" s="45"/>
      <c r="F219" s="95">
        <f t="shared" si="213"/>
        <v>0</v>
      </c>
      <c r="G219" s="230"/>
      <c r="H219" s="45"/>
      <c r="I219" s="91">
        <f t="shared" si="214"/>
        <v>0</v>
      </c>
      <c r="J219" s="264"/>
      <c r="K219" s="45"/>
      <c r="L219" s="95">
        <f t="shared" si="215"/>
        <v>0</v>
      </c>
      <c r="M219" s="230"/>
      <c r="N219" s="45"/>
      <c r="O219" s="91">
        <f t="shared" si="216"/>
        <v>0</v>
      </c>
      <c r="P219" s="291"/>
      <c r="Q219" s="297"/>
      <c r="R219" s="776"/>
    </row>
    <row r="220" spans="1:18" ht="14.25" hidden="1" customHeight="1" x14ac:dyDescent="0.25">
      <c r="A220" s="30">
        <v>5236</v>
      </c>
      <c r="B220" s="43" t="s">
        <v>214</v>
      </c>
      <c r="C220" s="190">
        <f t="shared" si="167"/>
        <v>0</v>
      </c>
      <c r="D220" s="264">
        <v>0</v>
      </c>
      <c r="E220" s="45"/>
      <c r="F220" s="95">
        <f t="shared" si="213"/>
        <v>0</v>
      </c>
      <c r="G220" s="230"/>
      <c r="H220" s="45"/>
      <c r="I220" s="91">
        <f t="shared" si="214"/>
        <v>0</v>
      </c>
      <c r="J220" s="264"/>
      <c r="K220" s="45"/>
      <c r="L220" s="95">
        <f t="shared" si="215"/>
        <v>0</v>
      </c>
      <c r="M220" s="230"/>
      <c r="N220" s="45"/>
      <c r="O220" s="91">
        <f t="shared" si="216"/>
        <v>0</v>
      </c>
      <c r="P220" s="291"/>
      <c r="Q220" s="297"/>
      <c r="R220" s="776"/>
    </row>
    <row r="221" spans="1:18" ht="14.25" hidden="1" customHeight="1" x14ac:dyDescent="0.25">
      <c r="A221" s="30">
        <v>5237</v>
      </c>
      <c r="B221" s="43" t="s">
        <v>215</v>
      </c>
      <c r="C221" s="190">
        <f t="shared" si="167"/>
        <v>0</v>
      </c>
      <c r="D221" s="264">
        <v>0</v>
      </c>
      <c r="E221" s="45"/>
      <c r="F221" s="95">
        <f t="shared" si="213"/>
        <v>0</v>
      </c>
      <c r="G221" s="230"/>
      <c r="H221" s="45"/>
      <c r="I221" s="91">
        <f t="shared" si="214"/>
        <v>0</v>
      </c>
      <c r="J221" s="264"/>
      <c r="K221" s="45"/>
      <c r="L221" s="95">
        <f t="shared" si="215"/>
        <v>0</v>
      </c>
      <c r="M221" s="230"/>
      <c r="N221" s="45"/>
      <c r="O221" s="91">
        <f t="shared" si="216"/>
        <v>0</v>
      </c>
      <c r="P221" s="291"/>
      <c r="Q221" s="297"/>
      <c r="R221" s="776"/>
    </row>
    <row r="222" spans="1:18" hidden="1" x14ac:dyDescent="0.25">
      <c r="A222" s="30">
        <v>5238</v>
      </c>
      <c r="B222" s="43" t="s">
        <v>216</v>
      </c>
      <c r="C222" s="190">
        <f t="shared" si="167"/>
        <v>0</v>
      </c>
      <c r="D222" s="264">
        <v>0</v>
      </c>
      <c r="E222" s="45"/>
      <c r="F222" s="95">
        <f t="shared" si="213"/>
        <v>0</v>
      </c>
      <c r="G222" s="230"/>
      <c r="H222" s="45"/>
      <c r="I222" s="91">
        <f t="shared" si="214"/>
        <v>0</v>
      </c>
      <c r="J222" s="264"/>
      <c r="K222" s="45"/>
      <c r="L222" s="95">
        <f t="shared" si="215"/>
        <v>0</v>
      </c>
      <c r="M222" s="230"/>
      <c r="N222" s="45"/>
      <c r="O222" s="91">
        <f t="shared" si="216"/>
        <v>0</v>
      </c>
      <c r="P222" s="291"/>
      <c r="Q222" s="297"/>
      <c r="R222" s="776"/>
    </row>
    <row r="223" spans="1:18" hidden="1" x14ac:dyDescent="0.25">
      <c r="A223" s="30">
        <v>5239</v>
      </c>
      <c r="B223" s="43" t="s">
        <v>217</v>
      </c>
      <c r="C223" s="190">
        <f t="shared" si="167"/>
        <v>0</v>
      </c>
      <c r="D223" s="264">
        <v>0</v>
      </c>
      <c r="E223" s="45"/>
      <c r="F223" s="95">
        <f t="shared" si="213"/>
        <v>0</v>
      </c>
      <c r="G223" s="230"/>
      <c r="H223" s="45"/>
      <c r="I223" s="91">
        <f t="shared" si="214"/>
        <v>0</v>
      </c>
      <c r="J223" s="264"/>
      <c r="K223" s="45"/>
      <c r="L223" s="95">
        <f t="shared" si="215"/>
        <v>0</v>
      </c>
      <c r="M223" s="230"/>
      <c r="N223" s="45"/>
      <c r="O223" s="91">
        <f t="shared" si="216"/>
        <v>0</v>
      </c>
      <c r="P223" s="291"/>
      <c r="Q223" s="297"/>
      <c r="R223" s="776"/>
    </row>
    <row r="224" spans="1:18" ht="24" hidden="1" x14ac:dyDescent="0.25">
      <c r="A224" s="75">
        <v>5240</v>
      </c>
      <c r="B224" s="43" t="s">
        <v>218</v>
      </c>
      <c r="C224" s="190">
        <f t="shared" si="167"/>
        <v>0</v>
      </c>
      <c r="D224" s="264">
        <v>0</v>
      </c>
      <c r="E224" s="45"/>
      <c r="F224" s="95">
        <f t="shared" si="213"/>
        <v>0</v>
      </c>
      <c r="G224" s="230"/>
      <c r="H224" s="45"/>
      <c r="I224" s="91">
        <f t="shared" si="214"/>
        <v>0</v>
      </c>
      <c r="J224" s="264"/>
      <c r="K224" s="45"/>
      <c r="L224" s="95">
        <f t="shared" si="215"/>
        <v>0</v>
      </c>
      <c r="M224" s="230"/>
      <c r="N224" s="45"/>
      <c r="O224" s="91">
        <f t="shared" si="216"/>
        <v>0</v>
      </c>
      <c r="P224" s="291"/>
      <c r="Q224" s="297"/>
      <c r="R224" s="776"/>
    </row>
    <row r="225" spans="1:18" x14ac:dyDescent="0.25">
      <c r="A225" s="75">
        <v>5250</v>
      </c>
      <c r="B225" s="43" t="s">
        <v>219</v>
      </c>
      <c r="C225" s="190">
        <f t="shared" si="167"/>
        <v>87647</v>
      </c>
      <c r="D225" s="264">
        <v>72500</v>
      </c>
      <c r="E225" s="705">
        <f>5687+9460</f>
        <v>15147</v>
      </c>
      <c r="F225" s="899">
        <f t="shared" si="213"/>
        <v>87647</v>
      </c>
      <c r="G225" s="230"/>
      <c r="H225" s="705"/>
      <c r="I225" s="899">
        <f t="shared" si="214"/>
        <v>0</v>
      </c>
      <c r="J225" s="264"/>
      <c r="K225" s="45"/>
      <c r="L225" s="95">
        <f t="shared" si="215"/>
        <v>0</v>
      </c>
      <c r="M225" s="230"/>
      <c r="N225" s="45"/>
      <c r="O225" s="91">
        <f t="shared" si="216"/>
        <v>0</v>
      </c>
      <c r="P225" s="291"/>
      <c r="Q225" s="297"/>
      <c r="R225" s="776"/>
    </row>
    <row r="226" spans="1:18" hidden="1" x14ac:dyDescent="0.25">
      <c r="A226" s="75">
        <v>5260</v>
      </c>
      <c r="B226" s="43" t="s">
        <v>220</v>
      </c>
      <c r="C226" s="190">
        <f t="shared" si="167"/>
        <v>0</v>
      </c>
      <c r="D226" s="132">
        <f>SUM(D227)</f>
        <v>0</v>
      </c>
      <c r="E226" s="76">
        <f t="shared" ref="E226" si="217">SUM(E227)</f>
        <v>0</v>
      </c>
      <c r="F226" s="95">
        <f>SUM(F227)</f>
        <v>0</v>
      </c>
      <c r="G226" s="231">
        <f t="shared" ref="G226:N226" si="218">SUM(G227)</f>
        <v>0</v>
      </c>
      <c r="H226" s="76">
        <f t="shared" si="218"/>
        <v>0</v>
      </c>
      <c r="I226" s="91">
        <f t="shared" si="218"/>
        <v>0</v>
      </c>
      <c r="J226" s="132">
        <f t="shared" si="218"/>
        <v>0</v>
      </c>
      <c r="K226" s="76">
        <f t="shared" si="218"/>
        <v>0</v>
      </c>
      <c r="L226" s="95">
        <f t="shared" si="218"/>
        <v>0</v>
      </c>
      <c r="M226" s="231">
        <f t="shared" si="218"/>
        <v>0</v>
      </c>
      <c r="N226" s="76">
        <f t="shared" si="218"/>
        <v>0</v>
      </c>
      <c r="O226" s="91">
        <f>SUM(O227)</f>
        <v>0</v>
      </c>
      <c r="P226" s="291"/>
      <c r="Q226" s="297"/>
      <c r="R226" s="776"/>
    </row>
    <row r="227" spans="1:18" hidden="1" x14ac:dyDescent="0.25">
      <c r="A227" s="30">
        <v>5269</v>
      </c>
      <c r="B227" s="43" t="s">
        <v>221</v>
      </c>
      <c r="C227" s="190">
        <f t="shared" si="167"/>
        <v>0</v>
      </c>
      <c r="D227" s="264">
        <v>0</v>
      </c>
      <c r="E227" s="45"/>
      <c r="F227" s="95">
        <f t="shared" ref="F227:F228" si="219">D227+E227</f>
        <v>0</v>
      </c>
      <c r="G227" s="230"/>
      <c r="H227" s="45"/>
      <c r="I227" s="91">
        <f t="shared" ref="I227:I228" si="220">G227+H227</f>
        <v>0</v>
      </c>
      <c r="J227" s="264"/>
      <c r="K227" s="45"/>
      <c r="L227" s="95">
        <f t="shared" ref="L227:L228" si="221">J227+K227</f>
        <v>0</v>
      </c>
      <c r="M227" s="230"/>
      <c r="N227" s="45"/>
      <c r="O227" s="91">
        <f t="shared" ref="O227:O228" si="222">M227+N227</f>
        <v>0</v>
      </c>
      <c r="P227" s="291"/>
      <c r="Q227" s="297"/>
      <c r="R227" s="776"/>
    </row>
    <row r="228" spans="1:18" ht="24" hidden="1" x14ac:dyDescent="0.25">
      <c r="A228" s="73">
        <v>5270</v>
      </c>
      <c r="B228" s="58" t="s">
        <v>222</v>
      </c>
      <c r="C228" s="195">
        <f t="shared" si="167"/>
        <v>0</v>
      </c>
      <c r="D228" s="261">
        <v>0</v>
      </c>
      <c r="E228" s="77"/>
      <c r="F228" s="174">
        <f t="shared" si="219"/>
        <v>0</v>
      </c>
      <c r="G228" s="232"/>
      <c r="H228" s="77"/>
      <c r="I228" s="154">
        <f t="shared" si="220"/>
        <v>0</v>
      </c>
      <c r="J228" s="261"/>
      <c r="K228" s="77"/>
      <c r="L228" s="174">
        <f t="shared" si="221"/>
        <v>0</v>
      </c>
      <c r="M228" s="232"/>
      <c r="N228" s="77"/>
      <c r="O228" s="154">
        <f t="shared" si="222"/>
        <v>0</v>
      </c>
      <c r="P228" s="292"/>
      <c r="Q228" s="297"/>
      <c r="R228" s="776"/>
    </row>
    <row r="229" spans="1:18" hidden="1" x14ac:dyDescent="0.25">
      <c r="A229" s="70">
        <v>6000</v>
      </c>
      <c r="B229" s="70" t="s">
        <v>223</v>
      </c>
      <c r="C229" s="200">
        <f t="shared" si="167"/>
        <v>0</v>
      </c>
      <c r="D229" s="137">
        <f>D230+D250+D258</f>
        <v>0</v>
      </c>
      <c r="E229" s="71">
        <f t="shared" ref="E229" si="223">E230+E250+E258</f>
        <v>0</v>
      </c>
      <c r="F229" s="172">
        <f>F230+F250+F258</f>
        <v>0</v>
      </c>
      <c r="G229" s="227">
        <f t="shared" ref="G229:N229" si="224">G230+G250+G258</f>
        <v>0</v>
      </c>
      <c r="H229" s="71">
        <f t="shared" si="224"/>
        <v>0</v>
      </c>
      <c r="I229" s="125">
        <f t="shared" si="224"/>
        <v>0</v>
      </c>
      <c r="J229" s="137">
        <f t="shared" si="224"/>
        <v>0</v>
      </c>
      <c r="K229" s="71">
        <f t="shared" si="224"/>
        <v>0</v>
      </c>
      <c r="L229" s="172">
        <f t="shared" si="224"/>
        <v>0</v>
      </c>
      <c r="M229" s="227">
        <f t="shared" si="224"/>
        <v>0</v>
      </c>
      <c r="N229" s="71">
        <f t="shared" si="224"/>
        <v>0</v>
      </c>
      <c r="O229" s="125">
        <f>O230+O250+O258</f>
        <v>0</v>
      </c>
      <c r="P229" s="313"/>
      <c r="Q229" s="297"/>
      <c r="R229" s="776"/>
    </row>
    <row r="230" spans="1:18" ht="14.25" hidden="1" customHeight="1" x14ac:dyDescent="0.25">
      <c r="A230" s="51">
        <v>6200</v>
      </c>
      <c r="B230" s="82" t="s">
        <v>224</v>
      </c>
      <c r="C230" s="202">
        <f t="shared" si="167"/>
        <v>0</v>
      </c>
      <c r="D230" s="138">
        <f>SUM(D231,D232,D234,D237,D243,D244,D245)</f>
        <v>0</v>
      </c>
      <c r="E230" s="85">
        <f t="shared" ref="E230" si="225">SUM(E231,E232,E234,E237,E243,E244,E245)</f>
        <v>0</v>
      </c>
      <c r="F230" s="173">
        <f>SUM(F231,F232,F234,F237,F243,F244,F245)</f>
        <v>0</v>
      </c>
      <c r="G230" s="236">
        <f t="shared" ref="G230:N230" si="226">SUM(G231,G232,G234,G237,G243,G244,G245)</f>
        <v>0</v>
      </c>
      <c r="H230" s="85">
        <f t="shared" si="226"/>
        <v>0</v>
      </c>
      <c r="I230" s="124">
        <f t="shared" si="226"/>
        <v>0</v>
      </c>
      <c r="J230" s="138">
        <f t="shared" si="226"/>
        <v>0</v>
      </c>
      <c r="K230" s="85">
        <f t="shared" si="226"/>
        <v>0</v>
      </c>
      <c r="L230" s="173">
        <f t="shared" si="226"/>
        <v>0</v>
      </c>
      <c r="M230" s="236">
        <f t="shared" si="226"/>
        <v>0</v>
      </c>
      <c r="N230" s="85">
        <f t="shared" si="226"/>
        <v>0</v>
      </c>
      <c r="O230" s="124">
        <f>SUM(O231,O232,O234,O237,O243,O244,O245)</f>
        <v>0</v>
      </c>
      <c r="P230" s="314"/>
      <c r="Q230" s="297"/>
      <c r="R230" s="776"/>
    </row>
    <row r="231" spans="1:18" hidden="1" x14ac:dyDescent="0.25">
      <c r="A231" s="784">
        <v>6220</v>
      </c>
      <c r="B231" s="40" t="s">
        <v>225</v>
      </c>
      <c r="C231" s="189">
        <f t="shared" si="167"/>
        <v>0</v>
      </c>
      <c r="D231" s="263">
        <v>0</v>
      </c>
      <c r="E231" s="42"/>
      <c r="F231" s="176">
        <f>D231+E231</f>
        <v>0</v>
      </c>
      <c r="G231" s="220"/>
      <c r="H231" s="42"/>
      <c r="I231" s="90">
        <f>G231+H231</f>
        <v>0</v>
      </c>
      <c r="J231" s="263"/>
      <c r="K231" s="42"/>
      <c r="L231" s="176">
        <f>J231+K231</f>
        <v>0</v>
      </c>
      <c r="M231" s="220"/>
      <c r="N231" s="42"/>
      <c r="O231" s="90">
        <f>M231+N231</f>
        <v>0</v>
      </c>
      <c r="P231" s="290"/>
      <c r="Q231" s="297"/>
      <c r="R231" s="776"/>
    </row>
    <row r="232" spans="1:18" hidden="1" x14ac:dyDescent="0.25">
      <c r="A232" s="75">
        <v>6230</v>
      </c>
      <c r="B232" s="43" t="s">
        <v>226</v>
      </c>
      <c r="C232" s="190">
        <f t="shared" si="167"/>
        <v>0</v>
      </c>
      <c r="D232" s="132">
        <f t="shared" ref="D232:O232" si="227">SUM(D233)</f>
        <v>0</v>
      </c>
      <c r="E232" s="76">
        <f t="shared" si="227"/>
        <v>0</v>
      </c>
      <c r="F232" s="95">
        <f t="shared" si="227"/>
        <v>0</v>
      </c>
      <c r="G232" s="231">
        <f t="shared" si="227"/>
        <v>0</v>
      </c>
      <c r="H232" s="76">
        <f t="shared" si="227"/>
        <v>0</v>
      </c>
      <c r="I232" s="91">
        <f t="shared" si="227"/>
        <v>0</v>
      </c>
      <c r="J232" s="132">
        <f t="shared" si="227"/>
        <v>0</v>
      </c>
      <c r="K232" s="76">
        <f t="shared" si="227"/>
        <v>0</v>
      </c>
      <c r="L232" s="95">
        <f t="shared" si="227"/>
        <v>0</v>
      </c>
      <c r="M232" s="231">
        <f t="shared" si="227"/>
        <v>0</v>
      </c>
      <c r="N232" s="76">
        <f t="shared" si="227"/>
        <v>0</v>
      </c>
      <c r="O232" s="91">
        <f t="shared" si="227"/>
        <v>0</v>
      </c>
      <c r="P232" s="291"/>
      <c r="Q232" s="297"/>
      <c r="R232" s="776"/>
    </row>
    <row r="233" spans="1:18" hidden="1" x14ac:dyDescent="0.25">
      <c r="A233" s="30">
        <v>6239</v>
      </c>
      <c r="B233" s="40" t="s">
        <v>227</v>
      </c>
      <c r="C233" s="190">
        <f t="shared" si="167"/>
        <v>0</v>
      </c>
      <c r="D233" s="263">
        <v>0</v>
      </c>
      <c r="E233" s="42"/>
      <c r="F233" s="176">
        <f>D233+E233</f>
        <v>0</v>
      </c>
      <c r="G233" s="220"/>
      <c r="H233" s="42"/>
      <c r="I233" s="90">
        <f>G233+H233</f>
        <v>0</v>
      </c>
      <c r="J233" s="263"/>
      <c r="K233" s="42"/>
      <c r="L233" s="176">
        <f>J233+K233</f>
        <v>0</v>
      </c>
      <c r="M233" s="220"/>
      <c r="N233" s="42"/>
      <c r="O233" s="90">
        <f>M233+N233</f>
        <v>0</v>
      </c>
      <c r="P233" s="290"/>
      <c r="Q233" s="297"/>
      <c r="R233" s="776"/>
    </row>
    <row r="234" spans="1:18" ht="24" hidden="1" x14ac:dyDescent="0.25">
      <c r="A234" s="75">
        <v>6240</v>
      </c>
      <c r="B234" s="43" t="s">
        <v>228</v>
      </c>
      <c r="C234" s="190">
        <f t="shared" si="167"/>
        <v>0</v>
      </c>
      <c r="D234" s="132">
        <f>SUM(D235:D236)</f>
        <v>0</v>
      </c>
      <c r="E234" s="76">
        <f t="shared" ref="E234" si="228">SUM(E235:E236)</f>
        <v>0</v>
      </c>
      <c r="F234" s="95">
        <f>SUM(F235:F236)</f>
        <v>0</v>
      </c>
      <c r="G234" s="231">
        <f t="shared" ref="G234:N234" si="229">SUM(G235:G236)</f>
        <v>0</v>
      </c>
      <c r="H234" s="76">
        <f t="shared" si="229"/>
        <v>0</v>
      </c>
      <c r="I234" s="91">
        <f t="shared" si="229"/>
        <v>0</v>
      </c>
      <c r="J234" s="132">
        <f t="shared" si="229"/>
        <v>0</v>
      </c>
      <c r="K234" s="76">
        <f t="shared" si="229"/>
        <v>0</v>
      </c>
      <c r="L234" s="95">
        <f t="shared" si="229"/>
        <v>0</v>
      </c>
      <c r="M234" s="231">
        <f t="shared" si="229"/>
        <v>0</v>
      </c>
      <c r="N234" s="76">
        <f t="shared" si="229"/>
        <v>0</v>
      </c>
      <c r="O234" s="91">
        <f>SUM(O235:O236)</f>
        <v>0</v>
      </c>
      <c r="P234" s="291"/>
      <c r="Q234" s="297"/>
      <c r="R234" s="776"/>
    </row>
    <row r="235" spans="1:18" hidden="1" x14ac:dyDescent="0.25">
      <c r="A235" s="30">
        <v>6241</v>
      </c>
      <c r="B235" s="43" t="s">
        <v>229</v>
      </c>
      <c r="C235" s="190">
        <f t="shared" si="167"/>
        <v>0</v>
      </c>
      <c r="D235" s="264">
        <v>0</v>
      </c>
      <c r="E235" s="45"/>
      <c r="F235" s="95">
        <f t="shared" ref="F235:F236" si="230">D235+E235</f>
        <v>0</v>
      </c>
      <c r="G235" s="230"/>
      <c r="H235" s="45"/>
      <c r="I235" s="91">
        <f t="shared" ref="I235:I236" si="231">G235+H235</f>
        <v>0</v>
      </c>
      <c r="J235" s="264"/>
      <c r="K235" s="45"/>
      <c r="L235" s="95">
        <f t="shared" ref="L235:L236" si="232">J235+K235</f>
        <v>0</v>
      </c>
      <c r="M235" s="230"/>
      <c r="N235" s="45"/>
      <c r="O235" s="91">
        <f t="shared" ref="O235:O236" si="233">M235+N235</f>
        <v>0</v>
      </c>
      <c r="P235" s="291"/>
      <c r="Q235" s="297"/>
      <c r="R235" s="776"/>
    </row>
    <row r="236" spans="1:18" hidden="1" x14ac:dyDescent="0.25">
      <c r="A236" s="30">
        <v>6242</v>
      </c>
      <c r="B236" s="43" t="s">
        <v>230</v>
      </c>
      <c r="C236" s="190">
        <f t="shared" si="167"/>
        <v>0</v>
      </c>
      <c r="D236" s="264">
        <v>0</v>
      </c>
      <c r="E236" s="45"/>
      <c r="F236" s="95">
        <f t="shared" si="230"/>
        <v>0</v>
      </c>
      <c r="G236" s="230"/>
      <c r="H236" s="45"/>
      <c r="I236" s="91">
        <f t="shared" si="231"/>
        <v>0</v>
      </c>
      <c r="J236" s="264"/>
      <c r="K236" s="45"/>
      <c r="L236" s="95">
        <f t="shared" si="232"/>
        <v>0</v>
      </c>
      <c r="M236" s="230"/>
      <c r="N236" s="45"/>
      <c r="O236" s="91">
        <f t="shared" si="233"/>
        <v>0</v>
      </c>
      <c r="P236" s="291"/>
      <c r="Q236" s="297"/>
      <c r="R236" s="776"/>
    </row>
    <row r="237" spans="1:18" ht="25.5" hidden="1" customHeight="1" x14ac:dyDescent="0.25">
      <c r="A237" s="75">
        <v>6250</v>
      </c>
      <c r="B237" s="43" t="s">
        <v>231</v>
      </c>
      <c r="C237" s="190">
        <f t="shared" si="167"/>
        <v>0</v>
      </c>
      <c r="D237" s="132">
        <f>SUM(D238:D242)</f>
        <v>0</v>
      </c>
      <c r="E237" s="76">
        <f t="shared" ref="E237" si="234">SUM(E238:E242)</f>
        <v>0</v>
      </c>
      <c r="F237" s="95">
        <f>SUM(F238:F242)</f>
        <v>0</v>
      </c>
      <c r="G237" s="231">
        <f t="shared" ref="G237:N237" si="235">SUM(G238:G242)</f>
        <v>0</v>
      </c>
      <c r="H237" s="76">
        <f t="shared" si="235"/>
        <v>0</v>
      </c>
      <c r="I237" s="91">
        <f t="shared" si="235"/>
        <v>0</v>
      </c>
      <c r="J237" s="132">
        <f t="shared" si="235"/>
        <v>0</v>
      </c>
      <c r="K237" s="76">
        <f t="shared" si="235"/>
        <v>0</v>
      </c>
      <c r="L237" s="95">
        <f t="shared" si="235"/>
        <v>0</v>
      </c>
      <c r="M237" s="231">
        <f t="shared" si="235"/>
        <v>0</v>
      </c>
      <c r="N237" s="76">
        <f t="shared" si="235"/>
        <v>0</v>
      </c>
      <c r="O237" s="91">
        <f>SUM(O238:O242)</f>
        <v>0</v>
      </c>
      <c r="P237" s="291"/>
      <c r="Q237" s="297"/>
      <c r="R237" s="776"/>
    </row>
    <row r="238" spans="1:18" ht="14.25" hidden="1" customHeight="1" x14ac:dyDescent="0.25">
      <c r="A238" s="30">
        <v>6252</v>
      </c>
      <c r="B238" s="43" t="s">
        <v>232</v>
      </c>
      <c r="C238" s="190">
        <f t="shared" si="167"/>
        <v>0</v>
      </c>
      <c r="D238" s="264">
        <v>0</v>
      </c>
      <c r="E238" s="45"/>
      <c r="F238" s="95">
        <f t="shared" ref="F238:F244" si="236">D238+E238</f>
        <v>0</v>
      </c>
      <c r="G238" s="230"/>
      <c r="H238" s="45"/>
      <c r="I238" s="91">
        <f t="shared" ref="I238:I244" si="237">G238+H238</f>
        <v>0</v>
      </c>
      <c r="J238" s="264"/>
      <c r="K238" s="45"/>
      <c r="L238" s="95">
        <f t="shared" ref="L238:L244" si="238">J238+K238</f>
        <v>0</v>
      </c>
      <c r="M238" s="230"/>
      <c r="N238" s="45"/>
      <c r="O238" s="91">
        <f t="shared" ref="O238:O244" si="239">M238+N238</f>
        <v>0</v>
      </c>
      <c r="P238" s="291"/>
      <c r="Q238" s="297"/>
      <c r="R238" s="776"/>
    </row>
    <row r="239" spans="1:18" ht="14.25" hidden="1" customHeight="1" x14ac:dyDescent="0.25">
      <c r="A239" s="30">
        <v>6253</v>
      </c>
      <c r="B239" s="43" t="s">
        <v>233</v>
      </c>
      <c r="C239" s="190">
        <f t="shared" si="167"/>
        <v>0</v>
      </c>
      <c r="D239" s="264">
        <v>0</v>
      </c>
      <c r="E239" s="45"/>
      <c r="F239" s="95">
        <f t="shared" si="236"/>
        <v>0</v>
      </c>
      <c r="G239" s="230"/>
      <c r="H239" s="45"/>
      <c r="I239" s="91">
        <f t="shared" si="237"/>
        <v>0</v>
      </c>
      <c r="J239" s="264"/>
      <c r="K239" s="45"/>
      <c r="L239" s="95">
        <f t="shared" si="238"/>
        <v>0</v>
      </c>
      <c r="M239" s="230"/>
      <c r="N239" s="45"/>
      <c r="O239" s="91">
        <f t="shared" si="239"/>
        <v>0</v>
      </c>
      <c r="P239" s="291"/>
      <c r="Q239" s="297"/>
      <c r="R239" s="776"/>
    </row>
    <row r="240" spans="1:18" ht="24" hidden="1" x14ac:dyDescent="0.25">
      <c r="A240" s="30">
        <v>6254</v>
      </c>
      <c r="B240" s="43" t="s">
        <v>234</v>
      </c>
      <c r="C240" s="190">
        <f t="shared" si="167"/>
        <v>0</v>
      </c>
      <c r="D240" s="264">
        <v>0</v>
      </c>
      <c r="E240" s="45"/>
      <c r="F240" s="95">
        <f t="shared" si="236"/>
        <v>0</v>
      </c>
      <c r="G240" s="230"/>
      <c r="H240" s="45"/>
      <c r="I240" s="91">
        <f t="shared" si="237"/>
        <v>0</v>
      </c>
      <c r="J240" s="264"/>
      <c r="K240" s="45"/>
      <c r="L240" s="95">
        <f t="shared" si="238"/>
        <v>0</v>
      </c>
      <c r="M240" s="230"/>
      <c r="N240" s="45"/>
      <c r="O240" s="91">
        <f t="shared" si="239"/>
        <v>0</v>
      </c>
      <c r="P240" s="291"/>
      <c r="Q240" s="297"/>
      <c r="R240" s="776"/>
    </row>
    <row r="241" spans="1:18" ht="24" hidden="1" x14ac:dyDescent="0.25">
      <c r="A241" s="30">
        <v>6255</v>
      </c>
      <c r="B241" s="43" t="s">
        <v>235</v>
      </c>
      <c r="C241" s="190">
        <f t="shared" ref="C241:C295" si="240">SUM(F241,I241,L241,O241)</f>
        <v>0</v>
      </c>
      <c r="D241" s="264">
        <v>0</v>
      </c>
      <c r="E241" s="45"/>
      <c r="F241" s="95">
        <f t="shared" si="236"/>
        <v>0</v>
      </c>
      <c r="G241" s="230"/>
      <c r="H241" s="45"/>
      <c r="I241" s="91">
        <f t="shared" si="237"/>
        <v>0</v>
      </c>
      <c r="J241" s="264"/>
      <c r="K241" s="45"/>
      <c r="L241" s="95">
        <f t="shared" si="238"/>
        <v>0</v>
      </c>
      <c r="M241" s="230"/>
      <c r="N241" s="45"/>
      <c r="O241" s="91">
        <f t="shared" si="239"/>
        <v>0</v>
      </c>
      <c r="P241" s="291"/>
      <c r="Q241" s="297"/>
      <c r="R241" s="776"/>
    </row>
    <row r="242" spans="1:18" hidden="1" x14ac:dyDescent="0.25">
      <c r="A242" s="30">
        <v>6259</v>
      </c>
      <c r="B242" s="43" t="s">
        <v>236</v>
      </c>
      <c r="C242" s="190">
        <f t="shared" si="240"/>
        <v>0</v>
      </c>
      <c r="D242" s="264">
        <v>0</v>
      </c>
      <c r="E242" s="45"/>
      <c r="F242" s="95">
        <f t="shared" si="236"/>
        <v>0</v>
      </c>
      <c r="G242" s="230"/>
      <c r="H242" s="45"/>
      <c r="I242" s="91">
        <f t="shared" si="237"/>
        <v>0</v>
      </c>
      <c r="J242" s="264"/>
      <c r="K242" s="45"/>
      <c r="L242" s="95">
        <f t="shared" si="238"/>
        <v>0</v>
      </c>
      <c r="M242" s="230"/>
      <c r="N242" s="45"/>
      <c r="O242" s="91">
        <f t="shared" si="239"/>
        <v>0</v>
      </c>
      <c r="P242" s="291"/>
      <c r="Q242" s="297"/>
      <c r="R242" s="776"/>
    </row>
    <row r="243" spans="1:18" ht="24" hidden="1" x14ac:dyDescent="0.25">
      <c r="A243" s="75">
        <v>6260</v>
      </c>
      <c r="B243" s="43" t="s">
        <v>237</v>
      </c>
      <c r="C243" s="190">
        <f t="shared" si="240"/>
        <v>0</v>
      </c>
      <c r="D243" s="264">
        <v>0</v>
      </c>
      <c r="E243" s="45"/>
      <c r="F243" s="95">
        <f t="shared" si="236"/>
        <v>0</v>
      </c>
      <c r="G243" s="230"/>
      <c r="H243" s="45"/>
      <c r="I243" s="91">
        <f t="shared" si="237"/>
        <v>0</v>
      </c>
      <c r="J243" s="264"/>
      <c r="K243" s="45"/>
      <c r="L243" s="95">
        <f t="shared" si="238"/>
        <v>0</v>
      </c>
      <c r="M243" s="230"/>
      <c r="N243" s="45"/>
      <c r="O243" s="91">
        <f t="shared" si="239"/>
        <v>0</v>
      </c>
      <c r="P243" s="291"/>
      <c r="Q243" s="297"/>
      <c r="R243" s="776"/>
    </row>
    <row r="244" spans="1:18" hidden="1" x14ac:dyDescent="0.25">
      <c r="A244" s="75">
        <v>6270</v>
      </c>
      <c r="B244" s="43" t="s">
        <v>238</v>
      </c>
      <c r="C244" s="190">
        <f t="shared" si="240"/>
        <v>0</v>
      </c>
      <c r="D244" s="264">
        <v>0</v>
      </c>
      <c r="E244" s="45"/>
      <c r="F244" s="95">
        <f t="shared" si="236"/>
        <v>0</v>
      </c>
      <c r="G244" s="230"/>
      <c r="H244" s="45"/>
      <c r="I244" s="91">
        <f t="shared" si="237"/>
        <v>0</v>
      </c>
      <c r="J244" s="264"/>
      <c r="K244" s="45"/>
      <c r="L244" s="95">
        <f t="shared" si="238"/>
        <v>0</v>
      </c>
      <c r="M244" s="230"/>
      <c r="N244" s="45"/>
      <c r="O244" s="91">
        <f t="shared" si="239"/>
        <v>0</v>
      </c>
      <c r="P244" s="291"/>
      <c r="Q244" s="297"/>
      <c r="R244" s="776"/>
    </row>
    <row r="245" spans="1:18" hidden="1" x14ac:dyDescent="0.25">
      <c r="A245" s="784">
        <v>6290</v>
      </c>
      <c r="B245" s="40" t="s">
        <v>239</v>
      </c>
      <c r="C245" s="201">
        <f t="shared" si="240"/>
        <v>0</v>
      </c>
      <c r="D245" s="131">
        <f>SUM(D246:D249)</f>
        <v>0</v>
      </c>
      <c r="E245" s="79">
        <f t="shared" ref="E245" si="241">SUM(E246:E249)</f>
        <v>0</v>
      </c>
      <c r="F245" s="176">
        <f>SUM(F246:F249)</f>
        <v>0</v>
      </c>
      <c r="G245" s="233">
        <f t="shared" ref="G245:O245" si="242">SUM(G246:G249)</f>
        <v>0</v>
      </c>
      <c r="H245" s="79">
        <f t="shared" si="242"/>
        <v>0</v>
      </c>
      <c r="I245" s="90">
        <f t="shared" si="242"/>
        <v>0</v>
      </c>
      <c r="J245" s="131">
        <f t="shared" si="242"/>
        <v>0</v>
      </c>
      <c r="K245" s="79">
        <f t="shared" si="242"/>
        <v>0</v>
      </c>
      <c r="L245" s="176">
        <f t="shared" si="242"/>
        <v>0</v>
      </c>
      <c r="M245" s="233">
        <f t="shared" si="242"/>
        <v>0</v>
      </c>
      <c r="N245" s="79">
        <f t="shared" si="242"/>
        <v>0</v>
      </c>
      <c r="O245" s="90">
        <f t="shared" si="242"/>
        <v>0</v>
      </c>
      <c r="P245" s="294"/>
      <c r="Q245" s="297"/>
      <c r="R245" s="776"/>
    </row>
    <row r="246" spans="1:18" hidden="1" x14ac:dyDescent="0.25">
      <c r="A246" s="30">
        <v>6291</v>
      </c>
      <c r="B246" s="43" t="s">
        <v>240</v>
      </c>
      <c r="C246" s="190">
        <f t="shared" si="240"/>
        <v>0</v>
      </c>
      <c r="D246" s="264">
        <v>0</v>
      </c>
      <c r="E246" s="45"/>
      <c r="F246" s="95">
        <f t="shared" ref="F246:F249" si="243">D246+E246</f>
        <v>0</v>
      </c>
      <c r="G246" s="230"/>
      <c r="H246" s="45"/>
      <c r="I246" s="91">
        <f t="shared" ref="I246:I249" si="244">G246+H246</f>
        <v>0</v>
      </c>
      <c r="J246" s="264"/>
      <c r="K246" s="45"/>
      <c r="L246" s="95">
        <f t="shared" ref="L246:L249" si="245">J246+K246</f>
        <v>0</v>
      </c>
      <c r="M246" s="230"/>
      <c r="N246" s="45"/>
      <c r="O246" s="91">
        <f t="shared" ref="O246:O249" si="246">M246+N246</f>
        <v>0</v>
      </c>
      <c r="P246" s="291"/>
      <c r="Q246" s="297"/>
      <c r="R246" s="776"/>
    </row>
    <row r="247" spans="1:18" hidden="1" x14ac:dyDescent="0.25">
      <c r="A247" s="30">
        <v>6292</v>
      </c>
      <c r="B247" s="43" t="s">
        <v>241</v>
      </c>
      <c r="C247" s="190">
        <f t="shared" si="240"/>
        <v>0</v>
      </c>
      <c r="D247" s="264">
        <v>0</v>
      </c>
      <c r="E247" s="45"/>
      <c r="F247" s="95">
        <f t="shared" si="243"/>
        <v>0</v>
      </c>
      <c r="G247" s="230"/>
      <c r="H247" s="45"/>
      <c r="I247" s="91">
        <f t="shared" si="244"/>
        <v>0</v>
      </c>
      <c r="J247" s="264"/>
      <c r="K247" s="45"/>
      <c r="L247" s="95">
        <f t="shared" si="245"/>
        <v>0</v>
      </c>
      <c r="M247" s="230"/>
      <c r="N247" s="45"/>
      <c r="O247" s="91">
        <f t="shared" si="246"/>
        <v>0</v>
      </c>
      <c r="P247" s="291"/>
      <c r="Q247" s="297"/>
      <c r="R247" s="776"/>
    </row>
    <row r="248" spans="1:18" ht="72" hidden="1" x14ac:dyDescent="0.25">
      <c r="A248" s="30">
        <v>6296</v>
      </c>
      <c r="B248" s="43" t="s">
        <v>242</v>
      </c>
      <c r="C248" s="190">
        <f t="shared" si="240"/>
        <v>0</v>
      </c>
      <c r="D248" s="264">
        <v>0</v>
      </c>
      <c r="E248" s="45"/>
      <c r="F248" s="95">
        <f t="shared" si="243"/>
        <v>0</v>
      </c>
      <c r="G248" s="230"/>
      <c r="H248" s="45"/>
      <c r="I248" s="91">
        <f t="shared" si="244"/>
        <v>0</v>
      </c>
      <c r="J248" s="264"/>
      <c r="K248" s="45"/>
      <c r="L248" s="95">
        <f t="shared" si="245"/>
        <v>0</v>
      </c>
      <c r="M248" s="230"/>
      <c r="N248" s="45"/>
      <c r="O248" s="91">
        <f t="shared" si="246"/>
        <v>0</v>
      </c>
      <c r="P248" s="291"/>
      <c r="Q248" s="297"/>
      <c r="R248" s="776"/>
    </row>
    <row r="249" spans="1:18" ht="39.75" hidden="1" customHeight="1" x14ac:dyDescent="0.25">
      <c r="A249" s="30">
        <v>6299</v>
      </c>
      <c r="B249" s="43" t="s">
        <v>243</v>
      </c>
      <c r="C249" s="190">
        <f t="shared" si="240"/>
        <v>0</v>
      </c>
      <c r="D249" s="264">
        <v>0</v>
      </c>
      <c r="E249" s="45"/>
      <c r="F249" s="95">
        <f t="shared" si="243"/>
        <v>0</v>
      </c>
      <c r="G249" s="230"/>
      <c r="H249" s="45"/>
      <c r="I249" s="91">
        <f t="shared" si="244"/>
        <v>0</v>
      </c>
      <c r="J249" s="264"/>
      <c r="K249" s="45"/>
      <c r="L249" s="95">
        <f t="shared" si="245"/>
        <v>0</v>
      </c>
      <c r="M249" s="230"/>
      <c r="N249" s="45"/>
      <c r="O249" s="91">
        <f t="shared" si="246"/>
        <v>0</v>
      </c>
      <c r="P249" s="291"/>
      <c r="Q249" s="297"/>
      <c r="R249" s="776"/>
    </row>
    <row r="250" spans="1:18" hidden="1" x14ac:dyDescent="0.25">
      <c r="A250" s="35">
        <v>6300</v>
      </c>
      <c r="B250" s="72" t="s">
        <v>244</v>
      </c>
      <c r="C250" s="188">
        <f t="shared" si="240"/>
        <v>0</v>
      </c>
      <c r="D250" s="130">
        <f>SUM(D251,D256,D257)</f>
        <v>0</v>
      </c>
      <c r="E250" s="38">
        <f t="shared" ref="E250" si="247">SUM(E251,E256,E257)</f>
        <v>0</v>
      </c>
      <c r="F250" s="175">
        <f>SUM(F251,F256,F257)</f>
        <v>0</v>
      </c>
      <c r="G250" s="228">
        <f t="shared" ref="G250:O250" si="248">SUM(G251,G256,G257)</f>
        <v>0</v>
      </c>
      <c r="H250" s="38">
        <f t="shared" si="248"/>
        <v>0</v>
      </c>
      <c r="I250" s="123">
        <f t="shared" si="248"/>
        <v>0</v>
      </c>
      <c r="J250" s="130">
        <f t="shared" si="248"/>
        <v>0</v>
      </c>
      <c r="K250" s="38">
        <f t="shared" si="248"/>
        <v>0</v>
      </c>
      <c r="L250" s="175">
        <f t="shared" si="248"/>
        <v>0</v>
      </c>
      <c r="M250" s="228">
        <f t="shared" si="248"/>
        <v>0</v>
      </c>
      <c r="N250" s="38">
        <f t="shared" si="248"/>
        <v>0</v>
      </c>
      <c r="O250" s="123">
        <f t="shared" si="248"/>
        <v>0</v>
      </c>
      <c r="P250" s="315"/>
      <c r="Q250" s="297"/>
      <c r="R250" s="776"/>
    </row>
    <row r="251" spans="1:18" ht="24" hidden="1" x14ac:dyDescent="0.25">
      <c r="A251" s="784">
        <v>6320</v>
      </c>
      <c r="B251" s="40" t="s">
        <v>245</v>
      </c>
      <c r="C251" s="201">
        <f t="shared" si="240"/>
        <v>0</v>
      </c>
      <c r="D251" s="131">
        <f>SUM(D252:D255)</f>
        <v>0</v>
      </c>
      <c r="E251" s="79">
        <f t="shared" ref="E251" si="249">SUM(E252:E255)</f>
        <v>0</v>
      </c>
      <c r="F251" s="176">
        <f>SUM(F252:F255)</f>
        <v>0</v>
      </c>
      <c r="G251" s="233">
        <f t="shared" ref="G251:O251" si="250">SUM(G252:G255)</f>
        <v>0</v>
      </c>
      <c r="H251" s="79">
        <f t="shared" si="250"/>
        <v>0</v>
      </c>
      <c r="I251" s="90">
        <f t="shared" si="250"/>
        <v>0</v>
      </c>
      <c r="J251" s="131">
        <f t="shared" si="250"/>
        <v>0</v>
      </c>
      <c r="K251" s="79">
        <f t="shared" si="250"/>
        <v>0</v>
      </c>
      <c r="L251" s="176">
        <f t="shared" si="250"/>
        <v>0</v>
      </c>
      <c r="M251" s="233">
        <f t="shared" si="250"/>
        <v>0</v>
      </c>
      <c r="N251" s="79">
        <f t="shared" si="250"/>
        <v>0</v>
      </c>
      <c r="O251" s="90">
        <f t="shared" si="250"/>
        <v>0</v>
      </c>
      <c r="P251" s="290"/>
      <c r="Q251" s="297"/>
      <c r="R251" s="776"/>
    </row>
    <row r="252" spans="1:18" hidden="1" x14ac:dyDescent="0.25">
      <c r="A252" s="30">
        <v>6322</v>
      </c>
      <c r="B252" s="43" t="s">
        <v>246</v>
      </c>
      <c r="C252" s="190">
        <f t="shared" si="240"/>
        <v>0</v>
      </c>
      <c r="D252" s="264">
        <v>0</v>
      </c>
      <c r="E252" s="45"/>
      <c r="F252" s="95">
        <f t="shared" ref="F252:F257" si="251">D252+E252</f>
        <v>0</v>
      </c>
      <c r="G252" s="230"/>
      <c r="H252" s="45"/>
      <c r="I252" s="91">
        <f t="shared" ref="I252:I257" si="252">G252+H252</f>
        <v>0</v>
      </c>
      <c r="J252" s="264"/>
      <c r="K252" s="45"/>
      <c r="L252" s="95">
        <f t="shared" ref="L252:L257" si="253">J252+K252</f>
        <v>0</v>
      </c>
      <c r="M252" s="230"/>
      <c r="N252" s="45"/>
      <c r="O252" s="91">
        <f t="shared" ref="O252:O257" si="254">M252+N252</f>
        <v>0</v>
      </c>
      <c r="P252" s="291"/>
      <c r="Q252" s="297"/>
      <c r="R252" s="776"/>
    </row>
    <row r="253" spans="1:18" ht="24" hidden="1" x14ac:dyDescent="0.25">
      <c r="A253" s="30">
        <v>6323</v>
      </c>
      <c r="B253" s="43" t="s">
        <v>247</v>
      </c>
      <c r="C253" s="190">
        <f t="shared" si="240"/>
        <v>0</v>
      </c>
      <c r="D253" s="264">
        <v>0</v>
      </c>
      <c r="E253" s="45"/>
      <c r="F253" s="95">
        <f t="shared" si="251"/>
        <v>0</v>
      </c>
      <c r="G253" s="230"/>
      <c r="H253" s="45"/>
      <c r="I253" s="91">
        <f t="shared" si="252"/>
        <v>0</v>
      </c>
      <c r="J253" s="264"/>
      <c r="K253" s="45"/>
      <c r="L253" s="95">
        <f t="shared" si="253"/>
        <v>0</v>
      </c>
      <c r="M253" s="230"/>
      <c r="N253" s="45"/>
      <c r="O253" s="91">
        <f t="shared" si="254"/>
        <v>0</v>
      </c>
      <c r="P253" s="291"/>
      <c r="Q253" s="297"/>
      <c r="R253" s="776"/>
    </row>
    <row r="254" spans="1:18" ht="24" hidden="1" x14ac:dyDescent="0.25">
      <c r="A254" s="30">
        <v>6324</v>
      </c>
      <c r="B254" s="43" t="s">
        <v>301</v>
      </c>
      <c r="C254" s="190">
        <f t="shared" si="240"/>
        <v>0</v>
      </c>
      <c r="D254" s="264">
        <v>0</v>
      </c>
      <c r="E254" s="45"/>
      <c r="F254" s="95">
        <f t="shared" si="251"/>
        <v>0</v>
      </c>
      <c r="G254" s="230"/>
      <c r="H254" s="45"/>
      <c r="I254" s="91">
        <f t="shared" si="252"/>
        <v>0</v>
      </c>
      <c r="J254" s="264"/>
      <c r="K254" s="45"/>
      <c r="L254" s="95">
        <f t="shared" si="253"/>
        <v>0</v>
      </c>
      <c r="M254" s="230"/>
      <c r="N254" s="45"/>
      <c r="O254" s="91">
        <f t="shared" si="254"/>
        <v>0</v>
      </c>
      <c r="P254" s="291"/>
      <c r="Q254" s="297"/>
      <c r="R254" s="776"/>
    </row>
    <row r="255" spans="1:18" hidden="1" x14ac:dyDescent="0.25">
      <c r="A255" s="27">
        <v>6329</v>
      </c>
      <c r="B255" s="40" t="s">
        <v>302</v>
      </c>
      <c r="C255" s="189">
        <f t="shared" si="240"/>
        <v>0</v>
      </c>
      <c r="D255" s="263">
        <v>0</v>
      </c>
      <c r="E255" s="42"/>
      <c r="F255" s="176">
        <f t="shared" si="251"/>
        <v>0</v>
      </c>
      <c r="G255" s="220"/>
      <c r="H255" s="42"/>
      <c r="I255" s="90">
        <f t="shared" si="252"/>
        <v>0</v>
      </c>
      <c r="J255" s="263"/>
      <c r="K255" s="42"/>
      <c r="L255" s="176">
        <f t="shared" si="253"/>
        <v>0</v>
      </c>
      <c r="M255" s="220"/>
      <c r="N255" s="42"/>
      <c r="O255" s="90">
        <f t="shared" si="254"/>
        <v>0</v>
      </c>
      <c r="P255" s="290"/>
      <c r="Q255" s="297"/>
      <c r="R255" s="776"/>
    </row>
    <row r="256" spans="1:18" hidden="1" x14ac:dyDescent="0.25">
      <c r="A256" s="92">
        <v>6330</v>
      </c>
      <c r="B256" s="93" t="s">
        <v>248</v>
      </c>
      <c r="C256" s="201">
        <f t="shared" si="240"/>
        <v>0</v>
      </c>
      <c r="D256" s="265">
        <v>0</v>
      </c>
      <c r="E256" s="84"/>
      <c r="F256" s="329">
        <f t="shared" si="251"/>
        <v>0</v>
      </c>
      <c r="G256" s="235"/>
      <c r="H256" s="84"/>
      <c r="I256" s="156">
        <f t="shared" si="252"/>
        <v>0</v>
      </c>
      <c r="J256" s="265"/>
      <c r="K256" s="84"/>
      <c r="L256" s="329">
        <f t="shared" si="253"/>
        <v>0</v>
      </c>
      <c r="M256" s="235"/>
      <c r="N256" s="84"/>
      <c r="O256" s="156">
        <f t="shared" si="254"/>
        <v>0</v>
      </c>
      <c r="P256" s="294"/>
      <c r="Q256" s="297"/>
      <c r="R256" s="776"/>
    </row>
    <row r="257" spans="1:18" hidden="1" x14ac:dyDescent="0.25">
      <c r="A257" s="75">
        <v>6360</v>
      </c>
      <c r="B257" s="43" t="s">
        <v>249</v>
      </c>
      <c r="C257" s="190">
        <f t="shared" si="240"/>
        <v>0</v>
      </c>
      <c r="D257" s="264">
        <v>0</v>
      </c>
      <c r="E257" s="45"/>
      <c r="F257" s="95">
        <f t="shared" si="251"/>
        <v>0</v>
      </c>
      <c r="G257" s="230"/>
      <c r="H257" s="45"/>
      <c r="I257" s="91">
        <f t="shared" si="252"/>
        <v>0</v>
      </c>
      <c r="J257" s="264"/>
      <c r="K257" s="45"/>
      <c r="L257" s="95">
        <f t="shared" si="253"/>
        <v>0</v>
      </c>
      <c r="M257" s="230"/>
      <c r="N257" s="45"/>
      <c r="O257" s="91">
        <f t="shared" si="254"/>
        <v>0</v>
      </c>
      <c r="P257" s="291"/>
      <c r="Q257" s="297"/>
      <c r="R257" s="776"/>
    </row>
    <row r="258" spans="1:18" ht="24" hidden="1" x14ac:dyDescent="0.25">
      <c r="A258" s="35">
        <v>6400</v>
      </c>
      <c r="B258" s="72" t="s">
        <v>250</v>
      </c>
      <c r="C258" s="188">
        <f t="shared" si="240"/>
        <v>0</v>
      </c>
      <c r="D258" s="130">
        <f>SUM(D259,D263)</f>
        <v>0</v>
      </c>
      <c r="E258" s="38">
        <f t="shared" ref="E258" si="255">SUM(E259,E263)</f>
        <v>0</v>
      </c>
      <c r="F258" s="175">
        <f>SUM(F259,F263)</f>
        <v>0</v>
      </c>
      <c r="G258" s="228">
        <f t="shared" ref="G258:O258" si="256">SUM(G259,G263)</f>
        <v>0</v>
      </c>
      <c r="H258" s="38">
        <f t="shared" si="256"/>
        <v>0</v>
      </c>
      <c r="I258" s="123">
        <f t="shared" si="256"/>
        <v>0</v>
      </c>
      <c r="J258" s="130">
        <f t="shared" si="256"/>
        <v>0</v>
      </c>
      <c r="K258" s="38">
        <f t="shared" si="256"/>
        <v>0</v>
      </c>
      <c r="L258" s="175">
        <f t="shared" si="256"/>
        <v>0</v>
      </c>
      <c r="M258" s="228">
        <f t="shared" si="256"/>
        <v>0</v>
      </c>
      <c r="N258" s="38">
        <f t="shared" si="256"/>
        <v>0</v>
      </c>
      <c r="O258" s="123">
        <f t="shared" si="256"/>
        <v>0</v>
      </c>
      <c r="P258" s="315"/>
      <c r="Q258" s="297"/>
      <c r="R258" s="776"/>
    </row>
    <row r="259" spans="1:18" ht="24" hidden="1" x14ac:dyDescent="0.25">
      <c r="A259" s="784">
        <v>6410</v>
      </c>
      <c r="B259" s="40" t="s">
        <v>251</v>
      </c>
      <c r="C259" s="189">
        <f t="shared" si="240"/>
        <v>0</v>
      </c>
      <c r="D259" s="131">
        <f>SUM(D260:D262)</f>
        <v>0</v>
      </c>
      <c r="E259" s="79">
        <f t="shared" ref="E259" si="257">SUM(E260:E262)</f>
        <v>0</v>
      </c>
      <c r="F259" s="176">
        <f>SUM(F260:F262)</f>
        <v>0</v>
      </c>
      <c r="G259" s="233">
        <f t="shared" ref="G259:O259" si="258">SUM(G260:G262)</f>
        <v>0</v>
      </c>
      <c r="H259" s="79">
        <f t="shared" si="258"/>
        <v>0</v>
      </c>
      <c r="I259" s="90">
        <f t="shared" si="258"/>
        <v>0</v>
      </c>
      <c r="J259" s="131">
        <f t="shared" si="258"/>
        <v>0</v>
      </c>
      <c r="K259" s="79">
        <f t="shared" si="258"/>
        <v>0</v>
      </c>
      <c r="L259" s="176">
        <f t="shared" si="258"/>
        <v>0</v>
      </c>
      <c r="M259" s="233">
        <f t="shared" si="258"/>
        <v>0</v>
      </c>
      <c r="N259" s="79">
        <f t="shared" si="258"/>
        <v>0</v>
      </c>
      <c r="O259" s="155">
        <f t="shared" si="258"/>
        <v>0</v>
      </c>
      <c r="P259" s="295"/>
      <c r="Q259" s="297"/>
      <c r="R259" s="776"/>
    </row>
    <row r="260" spans="1:18" hidden="1" x14ac:dyDescent="0.25">
      <c r="A260" s="30">
        <v>6411</v>
      </c>
      <c r="B260" s="94" t="s">
        <v>252</v>
      </c>
      <c r="C260" s="190">
        <f t="shared" si="240"/>
        <v>0</v>
      </c>
      <c r="D260" s="264">
        <v>0</v>
      </c>
      <c r="E260" s="45"/>
      <c r="F260" s="95">
        <f t="shared" ref="F260:F262" si="259">D260+E260</f>
        <v>0</v>
      </c>
      <c r="G260" s="230"/>
      <c r="H260" s="45"/>
      <c r="I260" s="91">
        <f t="shared" ref="I260:I262" si="260">G260+H260</f>
        <v>0</v>
      </c>
      <c r="J260" s="264"/>
      <c r="K260" s="45"/>
      <c r="L260" s="95">
        <f t="shared" ref="L260:L262" si="261">J260+K260</f>
        <v>0</v>
      </c>
      <c r="M260" s="230"/>
      <c r="N260" s="45"/>
      <c r="O260" s="91">
        <f t="shared" ref="O260:O262" si="262">M260+N260</f>
        <v>0</v>
      </c>
      <c r="P260" s="291"/>
      <c r="Q260" s="297"/>
      <c r="R260" s="776"/>
    </row>
    <row r="261" spans="1:18" ht="36" hidden="1" x14ac:dyDescent="0.25">
      <c r="A261" s="30">
        <v>6412</v>
      </c>
      <c r="B261" s="43" t="s">
        <v>253</v>
      </c>
      <c r="C261" s="190">
        <f t="shared" si="240"/>
        <v>0</v>
      </c>
      <c r="D261" s="264">
        <v>0</v>
      </c>
      <c r="E261" s="45"/>
      <c r="F261" s="95">
        <f t="shared" si="259"/>
        <v>0</v>
      </c>
      <c r="G261" s="230"/>
      <c r="H261" s="45"/>
      <c r="I261" s="91">
        <f t="shared" si="260"/>
        <v>0</v>
      </c>
      <c r="J261" s="264"/>
      <c r="K261" s="45"/>
      <c r="L261" s="95">
        <f t="shared" si="261"/>
        <v>0</v>
      </c>
      <c r="M261" s="230"/>
      <c r="N261" s="45"/>
      <c r="O261" s="91">
        <f t="shared" si="262"/>
        <v>0</v>
      </c>
      <c r="P261" s="291"/>
      <c r="Q261" s="297"/>
      <c r="R261" s="776"/>
    </row>
    <row r="262" spans="1:18" ht="36" hidden="1" x14ac:dyDescent="0.25">
      <c r="A262" s="30">
        <v>6419</v>
      </c>
      <c r="B262" s="43" t="s">
        <v>254</v>
      </c>
      <c r="C262" s="190">
        <f t="shared" si="240"/>
        <v>0</v>
      </c>
      <c r="D262" s="264">
        <v>0</v>
      </c>
      <c r="E262" s="45"/>
      <c r="F262" s="95">
        <f t="shared" si="259"/>
        <v>0</v>
      </c>
      <c r="G262" s="230"/>
      <c r="H262" s="45"/>
      <c r="I262" s="91">
        <f t="shared" si="260"/>
        <v>0</v>
      </c>
      <c r="J262" s="264"/>
      <c r="K262" s="45"/>
      <c r="L262" s="95">
        <f t="shared" si="261"/>
        <v>0</v>
      </c>
      <c r="M262" s="230"/>
      <c r="N262" s="45"/>
      <c r="O262" s="91">
        <f t="shared" si="262"/>
        <v>0</v>
      </c>
      <c r="P262" s="291"/>
      <c r="Q262" s="297"/>
      <c r="R262" s="776"/>
    </row>
    <row r="263" spans="1:18" ht="36" hidden="1" x14ac:dyDescent="0.25">
      <c r="A263" s="75">
        <v>6420</v>
      </c>
      <c r="B263" s="43" t="s">
        <v>255</v>
      </c>
      <c r="C263" s="190">
        <f t="shared" si="240"/>
        <v>0</v>
      </c>
      <c r="D263" s="132">
        <f>SUM(D264:D267)</f>
        <v>0</v>
      </c>
      <c r="E263" s="76">
        <f t="shared" ref="E263" si="263">SUM(E264:E267)</f>
        <v>0</v>
      </c>
      <c r="F263" s="95">
        <f>SUM(F264:F267)</f>
        <v>0</v>
      </c>
      <c r="G263" s="231">
        <f t="shared" ref="G263:N263" si="264">SUM(G264:G267)</f>
        <v>0</v>
      </c>
      <c r="H263" s="76">
        <f t="shared" si="264"/>
        <v>0</v>
      </c>
      <c r="I263" s="91">
        <f t="shared" si="264"/>
        <v>0</v>
      </c>
      <c r="J263" s="132">
        <f t="shared" si="264"/>
        <v>0</v>
      </c>
      <c r="K263" s="76">
        <f t="shared" si="264"/>
        <v>0</v>
      </c>
      <c r="L263" s="95">
        <f t="shared" si="264"/>
        <v>0</v>
      </c>
      <c r="M263" s="231">
        <f t="shared" si="264"/>
        <v>0</v>
      </c>
      <c r="N263" s="76">
        <f t="shared" si="264"/>
        <v>0</v>
      </c>
      <c r="O263" s="91">
        <f>SUM(O264:O267)</f>
        <v>0</v>
      </c>
      <c r="P263" s="291"/>
      <c r="Q263" s="297"/>
      <c r="R263" s="776"/>
    </row>
    <row r="264" spans="1:18" hidden="1" x14ac:dyDescent="0.25">
      <c r="A264" s="30">
        <v>6421</v>
      </c>
      <c r="B264" s="43" t="s">
        <v>256</v>
      </c>
      <c r="C264" s="190">
        <f t="shared" si="240"/>
        <v>0</v>
      </c>
      <c r="D264" s="264">
        <v>0</v>
      </c>
      <c r="E264" s="45"/>
      <c r="F264" s="95">
        <f t="shared" ref="F264:F267" si="265">D264+E264</f>
        <v>0</v>
      </c>
      <c r="G264" s="230"/>
      <c r="H264" s="45"/>
      <c r="I264" s="91">
        <f t="shared" ref="I264:I267" si="266">G264+H264</f>
        <v>0</v>
      </c>
      <c r="J264" s="264"/>
      <c r="K264" s="45"/>
      <c r="L264" s="95">
        <f t="shared" ref="L264:L267" si="267">J264+K264</f>
        <v>0</v>
      </c>
      <c r="M264" s="230"/>
      <c r="N264" s="45"/>
      <c r="O264" s="91">
        <f t="shared" ref="O264:O267" si="268">M264+N264</f>
        <v>0</v>
      </c>
      <c r="P264" s="291"/>
      <c r="Q264" s="297"/>
      <c r="R264" s="776"/>
    </row>
    <row r="265" spans="1:18" hidden="1" x14ac:dyDescent="0.25">
      <c r="A265" s="30">
        <v>6422</v>
      </c>
      <c r="B265" s="43" t="s">
        <v>257</v>
      </c>
      <c r="C265" s="190">
        <f t="shared" si="240"/>
        <v>0</v>
      </c>
      <c r="D265" s="264">
        <v>0</v>
      </c>
      <c r="E265" s="45"/>
      <c r="F265" s="95">
        <f t="shared" si="265"/>
        <v>0</v>
      </c>
      <c r="G265" s="230"/>
      <c r="H265" s="45"/>
      <c r="I265" s="91">
        <f t="shared" si="266"/>
        <v>0</v>
      </c>
      <c r="J265" s="264"/>
      <c r="K265" s="45"/>
      <c r="L265" s="95">
        <f t="shared" si="267"/>
        <v>0</v>
      </c>
      <c r="M265" s="230"/>
      <c r="N265" s="45"/>
      <c r="O265" s="91">
        <f t="shared" si="268"/>
        <v>0</v>
      </c>
      <c r="P265" s="291"/>
      <c r="Q265" s="297"/>
      <c r="R265" s="776"/>
    </row>
    <row r="266" spans="1:18" hidden="1" x14ac:dyDescent="0.25">
      <c r="A266" s="30">
        <v>6423</v>
      </c>
      <c r="B266" s="43" t="s">
        <v>258</v>
      </c>
      <c r="C266" s="190">
        <f t="shared" si="240"/>
        <v>0</v>
      </c>
      <c r="D266" s="264">
        <v>0</v>
      </c>
      <c r="E266" s="45"/>
      <c r="F266" s="95">
        <f t="shared" si="265"/>
        <v>0</v>
      </c>
      <c r="G266" s="230"/>
      <c r="H266" s="45"/>
      <c r="I266" s="91">
        <f t="shared" si="266"/>
        <v>0</v>
      </c>
      <c r="J266" s="264"/>
      <c r="K266" s="45"/>
      <c r="L266" s="95">
        <f t="shared" si="267"/>
        <v>0</v>
      </c>
      <c r="M266" s="230"/>
      <c r="N266" s="45"/>
      <c r="O266" s="91">
        <f t="shared" si="268"/>
        <v>0</v>
      </c>
      <c r="P266" s="291"/>
      <c r="Q266" s="297"/>
      <c r="R266" s="776"/>
    </row>
    <row r="267" spans="1:18" ht="24" hidden="1" x14ac:dyDescent="0.25">
      <c r="A267" s="30">
        <v>6424</v>
      </c>
      <c r="B267" s="43" t="s">
        <v>259</v>
      </c>
      <c r="C267" s="190">
        <f t="shared" si="240"/>
        <v>0</v>
      </c>
      <c r="D267" s="264">
        <v>0</v>
      </c>
      <c r="E267" s="45"/>
      <c r="F267" s="95">
        <f t="shared" si="265"/>
        <v>0</v>
      </c>
      <c r="G267" s="230"/>
      <c r="H267" s="45"/>
      <c r="I267" s="91">
        <f t="shared" si="266"/>
        <v>0</v>
      </c>
      <c r="J267" s="264"/>
      <c r="K267" s="45"/>
      <c r="L267" s="95">
        <f t="shared" si="267"/>
        <v>0</v>
      </c>
      <c r="M267" s="230"/>
      <c r="N267" s="45"/>
      <c r="O267" s="91">
        <f t="shared" si="268"/>
        <v>0</v>
      </c>
      <c r="P267" s="291"/>
      <c r="Q267" s="297"/>
      <c r="R267" s="776"/>
    </row>
    <row r="268" spans="1:18" ht="36" hidden="1" x14ac:dyDescent="0.25">
      <c r="A268" s="97">
        <v>7000</v>
      </c>
      <c r="B268" s="97" t="s">
        <v>260</v>
      </c>
      <c r="C268" s="203">
        <f>SUM(F268,I268,L268,O268)</f>
        <v>0</v>
      </c>
      <c r="D268" s="139">
        <f>SUM(D269,D279)</f>
        <v>0</v>
      </c>
      <c r="E268" s="98">
        <f t="shared" ref="E268" si="269">SUM(E269,E279)</f>
        <v>0</v>
      </c>
      <c r="F268" s="266">
        <f>SUM(F269,F279)</f>
        <v>0</v>
      </c>
      <c r="G268" s="237">
        <f t="shared" ref="G268:N268" si="270">SUM(G269,G279)</f>
        <v>0</v>
      </c>
      <c r="H268" s="98">
        <f t="shared" si="270"/>
        <v>0</v>
      </c>
      <c r="I268" s="276">
        <f t="shared" si="270"/>
        <v>0</v>
      </c>
      <c r="J268" s="139">
        <f t="shared" si="270"/>
        <v>0</v>
      </c>
      <c r="K268" s="98">
        <f t="shared" si="270"/>
        <v>0</v>
      </c>
      <c r="L268" s="266">
        <f t="shared" si="270"/>
        <v>0</v>
      </c>
      <c r="M268" s="237">
        <f t="shared" si="270"/>
        <v>0</v>
      </c>
      <c r="N268" s="98">
        <f t="shared" si="270"/>
        <v>0</v>
      </c>
      <c r="O268" s="158">
        <f>SUM(O269,O279)</f>
        <v>0</v>
      </c>
      <c r="P268" s="317"/>
      <c r="Q268" s="297"/>
      <c r="R268" s="776"/>
    </row>
    <row r="269" spans="1:18" hidden="1" x14ac:dyDescent="0.25">
      <c r="A269" s="35">
        <v>7200</v>
      </c>
      <c r="B269" s="72" t="s">
        <v>261</v>
      </c>
      <c r="C269" s="188">
        <f t="shared" si="240"/>
        <v>0</v>
      </c>
      <c r="D269" s="130">
        <f>SUM(D270,D271,D274,D275,D278)</f>
        <v>0</v>
      </c>
      <c r="E269" s="38">
        <f t="shared" ref="E269" si="271">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c r="R269" s="776"/>
    </row>
    <row r="270" spans="1:18" ht="24" hidden="1" x14ac:dyDescent="0.25">
      <c r="A270" s="784">
        <v>7210</v>
      </c>
      <c r="B270" s="40" t="s">
        <v>262</v>
      </c>
      <c r="C270" s="189">
        <f t="shared" si="240"/>
        <v>0</v>
      </c>
      <c r="D270" s="263">
        <v>0</v>
      </c>
      <c r="E270" s="42"/>
      <c r="F270" s="176">
        <f>D270+E270</f>
        <v>0</v>
      </c>
      <c r="G270" s="220"/>
      <c r="H270" s="42"/>
      <c r="I270" s="90">
        <f>G270+H270</f>
        <v>0</v>
      </c>
      <c r="J270" s="263"/>
      <c r="K270" s="42"/>
      <c r="L270" s="176">
        <f>J270+K270</f>
        <v>0</v>
      </c>
      <c r="M270" s="220"/>
      <c r="N270" s="42"/>
      <c r="O270" s="90">
        <f>M270+N270</f>
        <v>0</v>
      </c>
      <c r="P270" s="290"/>
      <c r="Q270" s="297"/>
      <c r="R270" s="776"/>
    </row>
    <row r="271" spans="1:18" s="96" customFormat="1" ht="24" hidden="1" x14ac:dyDescent="0.25">
      <c r="A271" s="75">
        <v>7220</v>
      </c>
      <c r="B271" s="43" t="s">
        <v>263</v>
      </c>
      <c r="C271" s="190">
        <f t="shared" si="240"/>
        <v>0</v>
      </c>
      <c r="D271" s="132">
        <f>SUM(D272:D273)</f>
        <v>0</v>
      </c>
      <c r="E271" s="76">
        <f t="shared" ref="E271" si="272">SUM(E272:E273)</f>
        <v>0</v>
      </c>
      <c r="F271" s="95">
        <f>SUM(F272:F273)</f>
        <v>0</v>
      </c>
      <c r="G271" s="231">
        <f t="shared" ref="G271:O271" si="273">SUM(G272:G273)</f>
        <v>0</v>
      </c>
      <c r="H271" s="76">
        <f t="shared" si="273"/>
        <v>0</v>
      </c>
      <c r="I271" s="91">
        <f t="shared" si="273"/>
        <v>0</v>
      </c>
      <c r="J271" s="132">
        <f t="shared" si="273"/>
        <v>0</v>
      </c>
      <c r="K271" s="76">
        <f t="shared" si="273"/>
        <v>0</v>
      </c>
      <c r="L271" s="95">
        <f t="shared" si="273"/>
        <v>0</v>
      </c>
      <c r="M271" s="231">
        <f t="shared" si="273"/>
        <v>0</v>
      </c>
      <c r="N271" s="76">
        <f t="shared" si="273"/>
        <v>0</v>
      </c>
      <c r="O271" s="91">
        <f t="shared" si="273"/>
        <v>0</v>
      </c>
      <c r="P271" s="291"/>
      <c r="Q271" s="301"/>
      <c r="R271" s="776"/>
    </row>
    <row r="272" spans="1:18" s="96" customFormat="1" ht="36" hidden="1" x14ac:dyDescent="0.25">
      <c r="A272" s="30">
        <v>7221</v>
      </c>
      <c r="B272" s="43" t="s">
        <v>264</v>
      </c>
      <c r="C272" s="190">
        <f t="shared" si="240"/>
        <v>0</v>
      </c>
      <c r="D272" s="264">
        <v>0</v>
      </c>
      <c r="E272" s="45"/>
      <c r="F272" s="95">
        <f t="shared" ref="F272:F274" si="274">D272+E272</f>
        <v>0</v>
      </c>
      <c r="G272" s="230"/>
      <c r="H272" s="45"/>
      <c r="I272" s="91">
        <f t="shared" ref="I272:I274" si="275">G272+H272</f>
        <v>0</v>
      </c>
      <c r="J272" s="264"/>
      <c r="K272" s="45"/>
      <c r="L272" s="95">
        <f t="shared" ref="L272:L274" si="276">J272+K272</f>
        <v>0</v>
      </c>
      <c r="M272" s="230"/>
      <c r="N272" s="45"/>
      <c r="O272" s="91">
        <f t="shared" ref="O272:O274" si="277">M272+N272</f>
        <v>0</v>
      </c>
      <c r="P272" s="291"/>
      <c r="Q272" s="301"/>
      <c r="R272" s="776"/>
    </row>
    <row r="273" spans="1:18" s="96" customFormat="1" ht="36" hidden="1" x14ac:dyDescent="0.25">
      <c r="A273" s="30">
        <v>7222</v>
      </c>
      <c r="B273" s="43" t="s">
        <v>265</v>
      </c>
      <c r="C273" s="190">
        <f t="shared" si="240"/>
        <v>0</v>
      </c>
      <c r="D273" s="264">
        <v>0</v>
      </c>
      <c r="E273" s="45"/>
      <c r="F273" s="95">
        <f t="shared" si="274"/>
        <v>0</v>
      </c>
      <c r="G273" s="230"/>
      <c r="H273" s="45"/>
      <c r="I273" s="91">
        <f t="shared" si="275"/>
        <v>0</v>
      </c>
      <c r="J273" s="264"/>
      <c r="K273" s="45"/>
      <c r="L273" s="95">
        <f t="shared" si="276"/>
        <v>0</v>
      </c>
      <c r="M273" s="230"/>
      <c r="N273" s="45"/>
      <c r="O273" s="91">
        <f t="shared" si="277"/>
        <v>0</v>
      </c>
      <c r="P273" s="291"/>
      <c r="Q273" s="301"/>
      <c r="R273" s="776"/>
    </row>
    <row r="274" spans="1:18" ht="24" hidden="1" x14ac:dyDescent="0.25">
      <c r="A274" s="75">
        <v>7230</v>
      </c>
      <c r="B274" s="43" t="s">
        <v>308</v>
      </c>
      <c r="C274" s="190">
        <f t="shared" si="240"/>
        <v>0</v>
      </c>
      <c r="D274" s="264">
        <v>0</v>
      </c>
      <c r="E274" s="45"/>
      <c r="F274" s="95">
        <f t="shared" si="274"/>
        <v>0</v>
      </c>
      <c r="G274" s="230"/>
      <c r="H274" s="45"/>
      <c r="I274" s="91">
        <f t="shared" si="275"/>
        <v>0</v>
      </c>
      <c r="J274" s="264"/>
      <c r="K274" s="45"/>
      <c r="L274" s="95">
        <f t="shared" si="276"/>
        <v>0</v>
      </c>
      <c r="M274" s="230"/>
      <c r="N274" s="45"/>
      <c r="O274" s="91">
        <f t="shared" si="277"/>
        <v>0</v>
      </c>
      <c r="P274" s="291"/>
      <c r="Q274" s="297"/>
      <c r="R274" s="776"/>
    </row>
    <row r="275" spans="1:18" ht="24" hidden="1" x14ac:dyDescent="0.25">
      <c r="A275" s="75">
        <v>7240</v>
      </c>
      <c r="B275" s="43" t="s">
        <v>266</v>
      </c>
      <c r="C275" s="190">
        <f t="shared" si="240"/>
        <v>0</v>
      </c>
      <c r="D275" s="132">
        <f>SUM(D276:D277)</f>
        <v>0</v>
      </c>
      <c r="E275" s="76">
        <f t="shared" ref="E275" si="278">SUM(E276:E277)</f>
        <v>0</v>
      </c>
      <c r="F275" s="95">
        <f>SUM(F276:F277)</f>
        <v>0</v>
      </c>
      <c r="G275" s="231">
        <f t="shared" ref="G275:O275" si="279">SUM(G276:G277)</f>
        <v>0</v>
      </c>
      <c r="H275" s="76">
        <f t="shared" si="279"/>
        <v>0</v>
      </c>
      <c r="I275" s="91">
        <f t="shared" si="279"/>
        <v>0</v>
      </c>
      <c r="J275" s="132">
        <f t="shared" si="279"/>
        <v>0</v>
      </c>
      <c r="K275" s="76">
        <f t="shared" si="279"/>
        <v>0</v>
      </c>
      <c r="L275" s="95">
        <f t="shared" si="279"/>
        <v>0</v>
      </c>
      <c r="M275" s="231">
        <f t="shared" si="279"/>
        <v>0</v>
      </c>
      <c r="N275" s="76">
        <f t="shared" si="279"/>
        <v>0</v>
      </c>
      <c r="O275" s="91">
        <f t="shared" si="279"/>
        <v>0</v>
      </c>
      <c r="P275" s="291"/>
      <c r="Q275" s="297"/>
      <c r="R275" s="776"/>
    </row>
    <row r="276" spans="1:18" ht="48" hidden="1" x14ac:dyDescent="0.25">
      <c r="A276" s="30">
        <v>7245</v>
      </c>
      <c r="B276" s="43" t="s">
        <v>267</v>
      </c>
      <c r="C276" s="190">
        <f t="shared" si="240"/>
        <v>0</v>
      </c>
      <c r="D276" s="264">
        <v>0</v>
      </c>
      <c r="E276" s="45"/>
      <c r="F276" s="95">
        <f t="shared" ref="F276:F278" si="280">D276+E276</f>
        <v>0</v>
      </c>
      <c r="G276" s="230"/>
      <c r="H276" s="45"/>
      <c r="I276" s="91">
        <f t="shared" ref="I276:I278" si="281">G276+H276</f>
        <v>0</v>
      </c>
      <c r="J276" s="264"/>
      <c r="K276" s="45"/>
      <c r="L276" s="95">
        <f t="shared" ref="L276:L278" si="282">J276+K276</f>
        <v>0</v>
      </c>
      <c r="M276" s="230"/>
      <c r="N276" s="45"/>
      <c r="O276" s="91">
        <f t="shared" ref="O276:O278" si="283">M276+N276</f>
        <v>0</v>
      </c>
      <c r="P276" s="291"/>
      <c r="Q276" s="297"/>
      <c r="R276" s="776"/>
    </row>
    <row r="277" spans="1:18" ht="72" hidden="1" x14ac:dyDescent="0.25">
      <c r="A277" s="30">
        <v>7246</v>
      </c>
      <c r="B277" s="43" t="s">
        <v>268</v>
      </c>
      <c r="C277" s="190">
        <f t="shared" si="240"/>
        <v>0</v>
      </c>
      <c r="D277" s="264">
        <v>0</v>
      </c>
      <c r="E277" s="45"/>
      <c r="F277" s="95">
        <f t="shared" si="280"/>
        <v>0</v>
      </c>
      <c r="G277" s="230"/>
      <c r="H277" s="45"/>
      <c r="I277" s="91">
        <f t="shared" si="281"/>
        <v>0</v>
      </c>
      <c r="J277" s="264"/>
      <c r="K277" s="45"/>
      <c r="L277" s="95">
        <f t="shared" si="282"/>
        <v>0</v>
      </c>
      <c r="M277" s="230"/>
      <c r="N277" s="45"/>
      <c r="O277" s="91">
        <f t="shared" si="283"/>
        <v>0</v>
      </c>
      <c r="P277" s="291"/>
      <c r="Q277" s="297"/>
      <c r="R277" s="776"/>
    </row>
    <row r="278" spans="1:18" ht="24" hidden="1" x14ac:dyDescent="0.25">
      <c r="A278" s="92">
        <v>7260</v>
      </c>
      <c r="B278" s="40" t="s">
        <v>269</v>
      </c>
      <c r="C278" s="189">
        <f t="shared" si="240"/>
        <v>0</v>
      </c>
      <c r="D278" s="263">
        <v>0</v>
      </c>
      <c r="E278" s="42"/>
      <c r="F278" s="176">
        <f t="shared" si="280"/>
        <v>0</v>
      </c>
      <c r="G278" s="220"/>
      <c r="H278" s="42"/>
      <c r="I278" s="90">
        <f t="shared" si="281"/>
        <v>0</v>
      </c>
      <c r="J278" s="263"/>
      <c r="K278" s="42"/>
      <c r="L278" s="176">
        <f t="shared" si="282"/>
        <v>0</v>
      </c>
      <c r="M278" s="220"/>
      <c r="N278" s="42"/>
      <c r="O278" s="90">
        <f t="shared" si="283"/>
        <v>0</v>
      </c>
      <c r="P278" s="290"/>
      <c r="Q278" s="297"/>
      <c r="R278" s="776"/>
    </row>
    <row r="279" spans="1:18" hidden="1" x14ac:dyDescent="0.25">
      <c r="A279" s="55">
        <v>7700</v>
      </c>
      <c r="B279" s="105" t="s">
        <v>298</v>
      </c>
      <c r="C279" s="204">
        <f t="shared" si="240"/>
        <v>0</v>
      </c>
      <c r="D279" s="140">
        <f t="shared" ref="D279:O279" si="284">D280</f>
        <v>0</v>
      </c>
      <c r="E279" s="106">
        <f t="shared" si="284"/>
        <v>0</v>
      </c>
      <c r="F279" s="177">
        <f t="shared" si="284"/>
        <v>0</v>
      </c>
      <c r="G279" s="238">
        <f t="shared" si="284"/>
        <v>0</v>
      </c>
      <c r="H279" s="106">
        <f t="shared" si="284"/>
        <v>0</v>
      </c>
      <c r="I279" s="277">
        <f t="shared" si="284"/>
        <v>0</v>
      </c>
      <c r="J279" s="140">
        <f t="shared" si="284"/>
        <v>0</v>
      </c>
      <c r="K279" s="106">
        <f t="shared" si="284"/>
        <v>0</v>
      </c>
      <c r="L279" s="177">
        <f t="shared" si="284"/>
        <v>0</v>
      </c>
      <c r="M279" s="238">
        <f t="shared" si="284"/>
        <v>0</v>
      </c>
      <c r="N279" s="106">
        <f t="shared" si="284"/>
        <v>0</v>
      </c>
      <c r="O279" s="277">
        <f t="shared" si="284"/>
        <v>0</v>
      </c>
      <c r="P279" s="315"/>
      <c r="Q279" s="297"/>
      <c r="R279" s="776"/>
    </row>
    <row r="280" spans="1:18" hidden="1" x14ac:dyDescent="0.25">
      <c r="A280" s="73">
        <v>7720</v>
      </c>
      <c r="B280" s="40" t="s">
        <v>299</v>
      </c>
      <c r="C280" s="191">
        <f t="shared" si="240"/>
        <v>0</v>
      </c>
      <c r="D280" s="256">
        <v>0</v>
      </c>
      <c r="E280" s="49"/>
      <c r="F280" s="330">
        <f>D280+E280</f>
        <v>0</v>
      </c>
      <c r="G280" s="239"/>
      <c r="H280" s="49"/>
      <c r="I280" s="155">
        <f>G280+H280</f>
        <v>0</v>
      </c>
      <c r="J280" s="256"/>
      <c r="K280" s="49"/>
      <c r="L280" s="330">
        <f>J280+K280</f>
        <v>0</v>
      </c>
      <c r="M280" s="239"/>
      <c r="N280" s="49"/>
      <c r="O280" s="155">
        <f>M280+N280</f>
        <v>0</v>
      </c>
      <c r="P280" s="295"/>
      <c r="Q280" s="297"/>
      <c r="R280" s="776"/>
    </row>
    <row r="281" spans="1:18" hidden="1" x14ac:dyDescent="0.25">
      <c r="A281" s="94"/>
      <c r="B281" s="43" t="s">
        <v>270</v>
      </c>
      <c r="C281" s="190">
        <f t="shared" si="240"/>
        <v>0</v>
      </c>
      <c r="D281" s="132">
        <f>SUM(D282:D283)</f>
        <v>0</v>
      </c>
      <c r="E281" s="76">
        <f t="shared" ref="E281" si="285">SUM(E282:E283)</f>
        <v>0</v>
      </c>
      <c r="F281" s="95">
        <f>SUM(F282:F283)</f>
        <v>0</v>
      </c>
      <c r="G281" s="231">
        <f t="shared" ref="G281:O281" si="286">SUM(G282:G283)</f>
        <v>0</v>
      </c>
      <c r="H281" s="76">
        <f t="shared" si="286"/>
        <v>0</v>
      </c>
      <c r="I281" s="91">
        <f t="shared" si="286"/>
        <v>0</v>
      </c>
      <c r="J281" s="132">
        <f t="shared" si="286"/>
        <v>0</v>
      </c>
      <c r="K281" s="76">
        <f t="shared" si="286"/>
        <v>0</v>
      </c>
      <c r="L281" s="95">
        <f t="shared" si="286"/>
        <v>0</v>
      </c>
      <c r="M281" s="231">
        <f t="shared" si="286"/>
        <v>0</v>
      </c>
      <c r="N281" s="76">
        <f t="shared" si="286"/>
        <v>0</v>
      </c>
      <c r="O281" s="91">
        <f t="shared" si="286"/>
        <v>0</v>
      </c>
      <c r="P281" s="291"/>
      <c r="Q281" s="297"/>
      <c r="R281" s="776"/>
    </row>
    <row r="282" spans="1:18" hidden="1" x14ac:dyDescent="0.25">
      <c r="A282" s="94" t="s">
        <v>271</v>
      </c>
      <c r="B282" s="30" t="s">
        <v>272</v>
      </c>
      <c r="C282" s="190">
        <f t="shared" si="240"/>
        <v>0</v>
      </c>
      <c r="D282" s="264"/>
      <c r="E282" s="45"/>
      <c r="F282" s="95">
        <f>E282+D282</f>
        <v>0</v>
      </c>
      <c r="G282" s="230"/>
      <c r="H282" s="45"/>
      <c r="I282" s="91">
        <f>H282+G282</f>
        <v>0</v>
      </c>
      <c r="J282" s="264"/>
      <c r="K282" s="45"/>
      <c r="L282" s="95">
        <f>K282+J282</f>
        <v>0</v>
      </c>
      <c r="M282" s="230"/>
      <c r="N282" s="45"/>
      <c r="O282" s="91">
        <f>N282+M282</f>
        <v>0</v>
      </c>
      <c r="P282" s="291"/>
      <c r="Q282" s="297"/>
      <c r="R282" s="776"/>
    </row>
    <row r="283" spans="1:18" hidden="1" x14ac:dyDescent="0.25">
      <c r="A283" s="94" t="s">
        <v>273</v>
      </c>
      <c r="B283" s="99" t="s">
        <v>274</v>
      </c>
      <c r="C283" s="189">
        <f t="shared" si="240"/>
        <v>0</v>
      </c>
      <c r="D283" s="263"/>
      <c r="E283" s="42"/>
      <c r="F283" s="176">
        <f>E283+D283</f>
        <v>0</v>
      </c>
      <c r="G283" s="220"/>
      <c r="H283" s="42"/>
      <c r="I283" s="90">
        <f>H283+G283</f>
        <v>0</v>
      </c>
      <c r="J283" s="263"/>
      <c r="K283" s="42"/>
      <c r="L283" s="176">
        <f>K283+J283</f>
        <v>0</v>
      </c>
      <c r="M283" s="220"/>
      <c r="N283" s="42"/>
      <c r="O283" s="90">
        <f>N283+M283</f>
        <v>0</v>
      </c>
      <c r="P283" s="290"/>
      <c r="Q283" s="297"/>
      <c r="R283" s="776"/>
    </row>
    <row r="284" spans="1:18" ht="12.75" thickBot="1" x14ac:dyDescent="0.3">
      <c r="A284" s="110"/>
      <c r="B284" s="110" t="s">
        <v>275</v>
      </c>
      <c r="C284" s="205">
        <f t="shared" si="240"/>
        <v>87647</v>
      </c>
      <c r="D284" s="141">
        <f t="shared" ref="D284:O284" si="287">SUM(D281,D268,D229,D194,D186,D172,D74,D52)</f>
        <v>72500</v>
      </c>
      <c r="E284" s="278">
        <f t="shared" si="287"/>
        <v>15147</v>
      </c>
      <c r="F284" s="901">
        <f t="shared" si="287"/>
        <v>87647</v>
      </c>
      <c r="G284" s="240">
        <f t="shared" si="287"/>
        <v>0</v>
      </c>
      <c r="H284" s="278">
        <f t="shared" si="287"/>
        <v>0</v>
      </c>
      <c r="I284" s="901">
        <f t="shared" si="287"/>
        <v>0</v>
      </c>
      <c r="J284" s="141">
        <f t="shared" si="287"/>
        <v>0</v>
      </c>
      <c r="K284" s="111">
        <f t="shared" si="287"/>
        <v>0</v>
      </c>
      <c r="L284" s="112">
        <f t="shared" si="287"/>
        <v>0</v>
      </c>
      <c r="M284" s="240">
        <f t="shared" si="287"/>
        <v>0</v>
      </c>
      <c r="N284" s="111">
        <f t="shared" si="287"/>
        <v>0</v>
      </c>
      <c r="O284" s="278">
        <f t="shared" si="287"/>
        <v>0</v>
      </c>
      <c r="P284" s="318"/>
      <c r="Q284" s="297"/>
      <c r="R284" s="776"/>
    </row>
    <row r="285" spans="1:18" s="19" customFormat="1" ht="13.5" hidden="1" thickTop="1" thickBot="1" x14ac:dyDescent="0.3">
      <c r="A285" s="1283" t="s">
        <v>276</v>
      </c>
      <c r="B285" s="1284"/>
      <c r="C285" s="206">
        <f t="shared" si="240"/>
        <v>0</v>
      </c>
      <c r="D285" s="142">
        <f>SUM(D24,D25,D41,D42)-D50</f>
        <v>0</v>
      </c>
      <c r="E285" s="114">
        <f t="shared" ref="E285:F285" si="288">SUM(E24,E25,E41,E42)-E50</f>
        <v>0</v>
      </c>
      <c r="F285" s="115">
        <f t="shared" si="288"/>
        <v>0</v>
      </c>
      <c r="G285" s="241">
        <f>SUM(G24,G42)-G50</f>
        <v>0</v>
      </c>
      <c r="H285" s="114">
        <f t="shared" ref="H285:I285" si="289">SUM(H24,H42)-H50</f>
        <v>0</v>
      </c>
      <c r="I285" s="126">
        <f t="shared" si="289"/>
        <v>0</v>
      </c>
      <c r="J285" s="142">
        <f>SUM(J26,J42)-J50</f>
        <v>0</v>
      </c>
      <c r="K285" s="114">
        <f t="shared" ref="K285:L285" si="290">SUM(K26,K42)-K50</f>
        <v>0</v>
      </c>
      <c r="L285" s="115">
        <f t="shared" si="290"/>
        <v>0</v>
      </c>
      <c r="M285" s="241">
        <f>SUM(M44)-M50</f>
        <v>0</v>
      </c>
      <c r="N285" s="114">
        <f t="shared" ref="N285:O285" si="291">SUM(N44)-N50</f>
        <v>0</v>
      </c>
      <c r="O285" s="126">
        <f t="shared" si="291"/>
        <v>0</v>
      </c>
      <c r="P285" s="296"/>
      <c r="Q285" s="182"/>
      <c r="R285" s="776"/>
    </row>
    <row r="286" spans="1:18" s="19" customFormat="1" ht="12.75" hidden="1" thickTop="1" x14ac:dyDescent="0.25">
      <c r="A286" s="1285" t="s">
        <v>277</v>
      </c>
      <c r="B286" s="1286"/>
      <c r="C286" s="207">
        <f t="shared" si="240"/>
        <v>0</v>
      </c>
      <c r="D286" s="143">
        <f t="shared" ref="D286:O286" si="292">SUM(D287,D288)-D295+D296</f>
        <v>0</v>
      </c>
      <c r="E286" s="103">
        <f t="shared" si="292"/>
        <v>0</v>
      </c>
      <c r="F286" s="109">
        <f t="shared" si="292"/>
        <v>0</v>
      </c>
      <c r="G286" s="242">
        <f t="shared" si="292"/>
        <v>0</v>
      </c>
      <c r="H286" s="103">
        <f t="shared" si="292"/>
        <v>0</v>
      </c>
      <c r="I286" s="113">
        <f t="shared" si="292"/>
        <v>0</v>
      </c>
      <c r="J286" s="143">
        <f t="shared" si="292"/>
        <v>0</v>
      </c>
      <c r="K286" s="103">
        <f t="shared" si="292"/>
        <v>0</v>
      </c>
      <c r="L286" s="109">
        <f t="shared" si="292"/>
        <v>0</v>
      </c>
      <c r="M286" s="242">
        <f t="shared" si="292"/>
        <v>0</v>
      </c>
      <c r="N286" s="103">
        <f t="shared" si="292"/>
        <v>0</v>
      </c>
      <c r="O286" s="113">
        <f t="shared" si="292"/>
        <v>0</v>
      </c>
      <c r="P286" s="319"/>
      <c r="Q286" s="182"/>
      <c r="R286" s="776"/>
    </row>
    <row r="287" spans="1:18" s="19" customFormat="1" ht="13.5" hidden="1" thickTop="1" thickBot="1" x14ac:dyDescent="0.3">
      <c r="A287" s="63" t="s">
        <v>278</v>
      </c>
      <c r="B287" s="63" t="s">
        <v>279</v>
      </c>
      <c r="C287" s="197">
        <f t="shared" si="240"/>
        <v>0</v>
      </c>
      <c r="D287" s="134">
        <f t="shared" ref="D287:O287" si="293">D21-D281</f>
        <v>0</v>
      </c>
      <c r="E287" s="64">
        <f t="shared" si="293"/>
        <v>0</v>
      </c>
      <c r="F287" s="169">
        <f t="shared" si="293"/>
        <v>0</v>
      </c>
      <c r="G287" s="224">
        <f t="shared" si="293"/>
        <v>0</v>
      </c>
      <c r="H287" s="64">
        <f t="shared" si="293"/>
        <v>0</v>
      </c>
      <c r="I287" s="117">
        <f t="shared" si="293"/>
        <v>0</v>
      </c>
      <c r="J287" s="134">
        <f t="shared" si="293"/>
        <v>0</v>
      </c>
      <c r="K287" s="64">
        <f t="shared" si="293"/>
        <v>0</v>
      </c>
      <c r="L287" s="169">
        <f t="shared" si="293"/>
        <v>0</v>
      </c>
      <c r="M287" s="224">
        <f t="shared" si="293"/>
        <v>0</v>
      </c>
      <c r="N287" s="64">
        <f t="shared" si="293"/>
        <v>0</v>
      </c>
      <c r="O287" s="117">
        <f t="shared" si="293"/>
        <v>0</v>
      </c>
      <c r="P287" s="310"/>
      <c r="Q287" s="182"/>
      <c r="R287" s="776"/>
    </row>
    <row r="288" spans="1:18" s="19" customFormat="1" ht="12.75" hidden="1" thickTop="1" x14ac:dyDescent="0.25">
      <c r="A288" s="116" t="s">
        <v>280</v>
      </c>
      <c r="B288" s="116" t="s">
        <v>281</v>
      </c>
      <c r="C288" s="207">
        <f t="shared" si="240"/>
        <v>0</v>
      </c>
      <c r="D288" s="143">
        <f t="shared" ref="D288:O288" si="294">SUM(D289,D291,D293)-SUM(D290,D292,D294)</f>
        <v>0</v>
      </c>
      <c r="E288" s="103">
        <f t="shared" si="294"/>
        <v>0</v>
      </c>
      <c r="F288" s="109">
        <f t="shared" si="294"/>
        <v>0</v>
      </c>
      <c r="G288" s="242">
        <f t="shared" si="294"/>
        <v>0</v>
      </c>
      <c r="H288" s="103">
        <f t="shared" si="294"/>
        <v>0</v>
      </c>
      <c r="I288" s="113">
        <f t="shared" si="294"/>
        <v>0</v>
      </c>
      <c r="J288" s="143">
        <f t="shared" si="294"/>
        <v>0</v>
      </c>
      <c r="K288" s="103">
        <f t="shared" si="294"/>
        <v>0</v>
      </c>
      <c r="L288" s="109">
        <f t="shared" si="294"/>
        <v>0</v>
      </c>
      <c r="M288" s="242">
        <f t="shared" si="294"/>
        <v>0</v>
      </c>
      <c r="N288" s="103">
        <f t="shared" si="294"/>
        <v>0</v>
      </c>
      <c r="O288" s="113">
        <f t="shared" si="294"/>
        <v>0</v>
      </c>
      <c r="P288" s="319"/>
      <c r="Q288" s="182"/>
      <c r="R288" s="776"/>
    </row>
    <row r="289" spans="1:18" ht="12.75" hidden="1" thickTop="1" x14ac:dyDescent="0.25">
      <c r="A289" s="100" t="s">
        <v>282</v>
      </c>
      <c r="B289" s="60" t="s">
        <v>283</v>
      </c>
      <c r="C289" s="191">
        <f t="shared" si="240"/>
        <v>0</v>
      </c>
      <c r="D289" s="256"/>
      <c r="E289" s="49"/>
      <c r="F289" s="330">
        <f t="shared" ref="F289:F296" si="295">E289+D289</f>
        <v>0</v>
      </c>
      <c r="G289" s="239"/>
      <c r="H289" s="49"/>
      <c r="I289" s="155">
        <f t="shared" ref="I289:I296" si="296">H289+G289</f>
        <v>0</v>
      </c>
      <c r="J289" s="256"/>
      <c r="K289" s="49"/>
      <c r="L289" s="330">
        <f t="shared" ref="L289:L296" si="297">K289+J289</f>
        <v>0</v>
      </c>
      <c r="M289" s="239"/>
      <c r="N289" s="49"/>
      <c r="O289" s="155">
        <f t="shared" ref="O289:O296" si="298">N289+M289</f>
        <v>0</v>
      </c>
      <c r="P289" s="295"/>
      <c r="Q289" s="297"/>
      <c r="R289" s="776"/>
    </row>
    <row r="290" spans="1:18" ht="12.75" hidden="1" thickTop="1" x14ac:dyDescent="0.25">
      <c r="A290" s="94" t="s">
        <v>284</v>
      </c>
      <c r="B290" s="29" t="s">
        <v>285</v>
      </c>
      <c r="C290" s="190">
        <f t="shared" si="240"/>
        <v>0</v>
      </c>
      <c r="D290" s="264"/>
      <c r="E290" s="45"/>
      <c r="F290" s="95">
        <f t="shared" si="295"/>
        <v>0</v>
      </c>
      <c r="G290" s="230"/>
      <c r="H290" s="45"/>
      <c r="I290" s="91">
        <f t="shared" si="296"/>
        <v>0</v>
      </c>
      <c r="J290" s="264"/>
      <c r="K290" s="45"/>
      <c r="L290" s="95">
        <f t="shared" si="297"/>
        <v>0</v>
      </c>
      <c r="M290" s="230"/>
      <c r="N290" s="45"/>
      <c r="O290" s="91">
        <f t="shared" si="298"/>
        <v>0</v>
      </c>
      <c r="P290" s="291"/>
      <c r="Q290" s="297"/>
      <c r="R290" s="776"/>
    </row>
    <row r="291" spans="1:18" ht="12.75" hidden="1" thickTop="1" x14ac:dyDescent="0.25">
      <c r="A291" s="94" t="s">
        <v>286</v>
      </c>
      <c r="B291" s="29" t="s">
        <v>287</v>
      </c>
      <c r="C291" s="190">
        <f t="shared" si="240"/>
        <v>0</v>
      </c>
      <c r="D291" s="264"/>
      <c r="E291" s="45"/>
      <c r="F291" s="95">
        <f t="shared" si="295"/>
        <v>0</v>
      </c>
      <c r="G291" s="230"/>
      <c r="H291" s="45"/>
      <c r="I291" s="91">
        <f t="shared" si="296"/>
        <v>0</v>
      </c>
      <c r="J291" s="264"/>
      <c r="K291" s="45"/>
      <c r="L291" s="95">
        <f t="shared" si="297"/>
        <v>0</v>
      </c>
      <c r="M291" s="230"/>
      <c r="N291" s="45"/>
      <c r="O291" s="91">
        <f t="shared" si="298"/>
        <v>0</v>
      </c>
      <c r="P291" s="291"/>
      <c r="Q291" s="297"/>
      <c r="R291" s="776"/>
    </row>
    <row r="292" spans="1:18" ht="12.75" hidden="1" thickTop="1" x14ac:dyDescent="0.25">
      <c r="A292" s="94" t="s">
        <v>288</v>
      </c>
      <c r="B292" s="29" t="s">
        <v>289</v>
      </c>
      <c r="C292" s="190">
        <f>SUM(F292,I292,L292,O292)</f>
        <v>0</v>
      </c>
      <c r="D292" s="264"/>
      <c r="E292" s="45"/>
      <c r="F292" s="95">
        <f t="shared" si="295"/>
        <v>0</v>
      </c>
      <c r="G292" s="230"/>
      <c r="H292" s="45"/>
      <c r="I292" s="91">
        <f t="shared" si="296"/>
        <v>0</v>
      </c>
      <c r="J292" s="264"/>
      <c r="K292" s="45"/>
      <c r="L292" s="95">
        <f t="shared" si="297"/>
        <v>0</v>
      </c>
      <c r="M292" s="230"/>
      <c r="N292" s="45"/>
      <c r="O292" s="91">
        <f t="shared" si="298"/>
        <v>0</v>
      </c>
      <c r="P292" s="291"/>
      <c r="Q292" s="297"/>
      <c r="R292" s="776"/>
    </row>
    <row r="293" spans="1:18" ht="12.75" hidden="1" thickTop="1" x14ac:dyDescent="0.25">
      <c r="A293" s="94" t="s">
        <v>290</v>
      </c>
      <c r="B293" s="29" t="s">
        <v>291</v>
      </c>
      <c r="C293" s="190">
        <f t="shared" si="240"/>
        <v>0</v>
      </c>
      <c r="D293" s="264"/>
      <c r="E293" s="45"/>
      <c r="F293" s="95">
        <f t="shared" si="295"/>
        <v>0</v>
      </c>
      <c r="G293" s="230"/>
      <c r="H293" s="45"/>
      <c r="I293" s="91">
        <f t="shared" si="296"/>
        <v>0</v>
      </c>
      <c r="J293" s="264"/>
      <c r="K293" s="45"/>
      <c r="L293" s="95">
        <f t="shared" si="297"/>
        <v>0</v>
      </c>
      <c r="M293" s="230"/>
      <c r="N293" s="45"/>
      <c r="O293" s="91">
        <f t="shared" si="298"/>
        <v>0</v>
      </c>
      <c r="P293" s="291"/>
      <c r="Q293" s="297"/>
      <c r="R293" s="776"/>
    </row>
    <row r="294" spans="1:18" ht="12.75" hidden="1" thickTop="1" x14ac:dyDescent="0.25">
      <c r="A294" s="101" t="s">
        <v>292</v>
      </c>
      <c r="B294" s="102" t="s">
        <v>293</v>
      </c>
      <c r="C294" s="201">
        <f t="shared" si="240"/>
        <v>0</v>
      </c>
      <c r="D294" s="265"/>
      <c r="E294" s="84"/>
      <c r="F294" s="329">
        <f t="shared" si="295"/>
        <v>0</v>
      </c>
      <c r="G294" s="235"/>
      <c r="H294" s="84"/>
      <c r="I294" s="156">
        <f t="shared" si="296"/>
        <v>0</v>
      </c>
      <c r="J294" s="265"/>
      <c r="K294" s="84"/>
      <c r="L294" s="329">
        <f t="shared" si="297"/>
        <v>0</v>
      </c>
      <c r="M294" s="235"/>
      <c r="N294" s="84"/>
      <c r="O294" s="156">
        <f t="shared" si="298"/>
        <v>0</v>
      </c>
      <c r="P294" s="294"/>
      <c r="Q294" s="297"/>
      <c r="R294" s="776"/>
    </row>
    <row r="295" spans="1:18" s="19" customFormat="1" ht="13.5" hidden="1" thickTop="1" thickBot="1" x14ac:dyDescent="0.3">
      <c r="A295" s="118" t="s">
        <v>294</v>
      </c>
      <c r="B295" s="118" t="s">
        <v>295</v>
      </c>
      <c r="C295" s="206">
        <f t="shared" si="240"/>
        <v>0</v>
      </c>
      <c r="D295" s="267"/>
      <c r="E295" s="119"/>
      <c r="F295" s="115">
        <f t="shared" si="295"/>
        <v>0</v>
      </c>
      <c r="G295" s="243"/>
      <c r="H295" s="119"/>
      <c r="I295" s="126">
        <f t="shared" si="296"/>
        <v>0</v>
      </c>
      <c r="J295" s="267"/>
      <c r="K295" s="119"/>
      <c r="L295" s="115">
        <f t="shared" si="297"/>
        <v>0</v>
      </c>
      <c r="M295" s="243"/>
      <c r="N295" s="119"/>
      <c r="O295" s="126">
        <f t="shared" si="298"/>
        <v>0</v>
      </c>
      <c r="P295" s="296"/>
      <c r="Q295" s="182"/>
      <c r="R295" s="776"/>
    </row>
    <row r="296" spans="1:18" s="19" customFormat="1" ht="36.75" hidden="1" thickTop="1" x14ac:dyDescent="0.25">
      <c r="A296" s="116" t="s">
        <v>296</v>
      </c>
      <c r="B296" s="104" t="s">
        <v>297</v>
      </c>
      <c r="C296" s="207">
        <f>SUM(F296,I296,L296,O296)</f>
        <v>0</v>
      </c>
      <c r="D296" s="268"/>
      <c r="E296" s="180"/>
      <c r="F296" s="175">
        <f t="shared" si="295"/>
        <v>0</v>
      </c>
      <c r="G296" s="234"/>
      <c r="H296" s="80"/>
      <c r="I296" s="123">
        <f t="shared" si="296"/>
        <v>0</v>
      </c>
      <c r="J296" s="248"/>
      <c r="K296" s="80"/>
      <c r="L296" s="175">
        <f t="shared" si="297"/>
        <v>0</v>
      </c>
      <c r="M296" s="234"/>
      <c r="N296" s="80"/>
      <c r="O296" s="123">
        <f t="shared" si="298"/>
        <v>0</v>
      </c>
      <c r="P296" s="293"/>
      <c r="Q296" s="182"/>
      <c r="R296" s="776"/>
    </row>
    <row r="297" spans="1:18" ht="12.75" thickTop="1" x14ac:dyDescent="0.25">
      <c r="A297" s="1"/>
      <c r="B297" s="1"/>
      <c r="C297" s="1"/>
      <c r="D297" s="1"/>
      <c r="E297" s="1"/>
      <c r="F297" s="1"/>
      <c r="G297" s="1"/>
      <c r="H297" s="1"/>
      <c r="I297" s="1"/>
      <c r="J297" s="1"/>
      <c r="K297" s="1"/>
      <c r="L297" s="1"/>
      <c r="M297" s="1"/>
      <c r="N297" s="1"/>
      <c r="O297" s="1"/>
    </row>
    <row r="298" spans="1:18" x14ac:dyDescent="0.25">
      <c r="A298" s="1"/>
      <c r="B298" s="1"/>
      <c r="C298" s="1"/>
      <c r="D298" s="1"/>
      <c r="E298" s="1"/>
      <c r="F298" s="1"/>
      <c r="G298" s="1"/>
      <c r="H298" s="1"/>
      <c r="I298" s="1"/>
      <c r="J298" s="1"/>
      <c r="K298" s="1"/>
      <c r="L298" s="1"/>
      <c r="M298" s="1"/>
      <c r="N298" s="1"/>
      <c r="O298" s="1"/>
    </row>
    <row r="299" spans="1:18" x14ac:dyDescent="0.25">
      <c r="A299" s="1"/>
      <c r="B299" s="1"/>
      <c r="C299" s="1"/>
      <c r="D299" s="1"/>
      <c r="E299" s="1"/>
      <c r="F299" s="1"/>
      <c r="G299" s="1"/>
      <c r="H299" s="1"/>
      <c r="I299" s="1"/>
      <c r="J299" s="1"/>
      <c r="K299" s="1"/>
      <c r="L299" s="1"/>
      <c r="M299" s="1"/>
      <c r="N299" s="1"/>
      <c r="O299" s="1"/>
    </row>
    <row r="300" spans="1:18" x14ac:dyDescent="0.25">
      <c r="A300" s="1"/>
      <c r="B300" s="1"/>
      <c r="C300" s="1"/>
      <c r="D300" s="1"/>
      <c r="E300" s="1"/>
      <c r="F300" s="1"/>
      <c r="G300" s="1"/>
      <c r="H300" s="1"/>
      <c r="I300" s="1"/>
      <c r="J300" s="1"/>
      <c r="K300" s="1"/>
      <c r="L300" s="1"/>
      <c r="M300" s="1"/>
      <c r="N300" s="1"/>
      <c r="O300" s="1"/>
    </row>
    <row r="301" spans="1:18" x14ac:dyDescent="0.25">
      <c r="A301" s="1"/>
      <c r="B301" s="1"/>
      <c r="C301" s="1"/>
      <c r="D301" s="1"/>
      <c r="E301" s="1"/>
      <c r="F301" s="1"/>
      <c r="G301" s="1"/>
      <c r="H301" s="1"/>
      <c r="I301" s="1"/>
      <c r="J301" s="1"/>
      <c r="K301" s="1"/>
      <c r="L301" s="1"/>
      <c r="M301" s="1"/>
      <c r="N301" s="1"/>
      <c r="O301" s="1"/>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PdU5c+wAwiV6YCQGQlkleHF43QcTUKE7ZFryt+dcSbX6qUw9m4N1iYDv5F4qYKRAUOKbCDUO+EOyyAgtUTfL1g==" saltValue="+Ro6HnyNsYCjOL1hD1FDyw==" spinCount="100000" sheet="1" objects="1" scenarios="1" formatCells="0" formatColumns="0" formatRows="0"/>
  <autoFilter ref="A18:P296">
    <filterColumn colId="2">
      <filters>
        <filter val="87 647"/>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10.pielikums Jūrmalas pilsētas domes
2017.gada 9.jūnija saistošajiem noteikumiem Nr.21
(protokols Nr.10, 2.punkts)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10" sqref="T10"/>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314" t="s">
        <v>341</v>
      </c>
      <c r="B1" s="1314"/>
      <c r="C1" s="1314"/>
      <c r="D1" s="1314"/>
      <c r="E1" s="1314"/>
      <c r="F1" s="1314"/>
      <c r="G1" s="1314"/>
      <c r="H1" s="1314"/>
      <c r="I1" s="1314"/>
      <c r="J1" s="1314"/>
      <c r="K1" s="1314"/>
      <c r="L1" s="1314"/>
      <c r="M1" s="1314"/>
      <c r="N1" s="1314"/>
      <c r="O1" s="1314"/>
    </row>
    <row r="2" spans="1:17" ht="35.25" customHeight="1" x14ac:dyDescent="0.25">
      <c r="A2" s="1315" t="s">
        <v>303</v>
      </c>
      <c r="B2" s="1316"/>
      <c r="C2" s="1316"/>
      <c r="D2" s="1316"/>
      <c r="E2" s="1316"/>
      <c r="F2" s="1316"/>
      <c r="G2" s="1316"/>
      <c r="H2" s="1316"/>
      <c r="I2" s="1316"/>
      <c r="J2" s="1316"/>
      <c r="K2" s="1316"/>
      <c r="L2" s="1316"/>
      <c r="M2" s="1316"/>
      <c r="N2" s="1316"/>
      <c r="O2" s="1316"/>
      <c r="P2" s="1317"/>
      <c r="Q2" s="297"/>
    </row>
    <row r="3" spans="1:17" ht="12.75" customHeight="1" x14ac:dyDescent="0.25">
      <c r="A3" s="4" t="s">
        <v>0</v>
      </c>
      <c r="B3" s="5"/>
      <c r="C3" s="1318" t="s">
        <v>342</v>
      </c>
      <c r="D3" s="1318"/>
      <c r="E3" s="1318"/>
      <c r="F3" s="1318"/>
      <c r="G3" s="1318"/>
      <c r="H3" s="1318"/>
      <c r="I3" s="1318"/>
      <c r="J3" s="1318"/>
      <c r="K3" s="1318"/>
      <c r="L3" s="1318"/>
      <c r="M3" s="1318"/>
      <c r="N3" s="1318"/>
      <c r="O3" s="1318"/>
      <c r="P3" s="1319"/>
      <c r="Q3" s="297"/>
    </row>
    <row r="4" spans="1:17" ht="12.75" customHeight="1" x14ac:dyDescent="0.25">
      <c r="A4" s="4" t="s">
        <v>1</v>
      </c>
      <c r="B4" s="5"/>
      <c r="C4" s="1318" t="s">
        <v>343</v>
      </c>
      <c r="D4" s="1318"/>
      <c r="E4" s="1318"/>
      <c r="F4" s="1318"/>
      <c r="G4" s="1318"/>
      <c r="H4" s="1318"/>
      <c r="I4" s="1318"/>
      <c r="J4" s="1318"/>
      <c r="K4" s="1318"/>
      <c r="L4" s="1318"/>
      <c r="M4" s="1318"/>
      <c r="N4" s="1318"/>
      <c r="O4" s="1318"/>
      <c r="P4" s="1319"/>
      <c r="Q4" s="297"/>
    </row>
    <row r="5" spans="1:17" ht="12.75" customHeight="1" x14ac:dyDescent="0.25">
      <c r="A5" s="2" t="s">
        <v>2</v>
      </c>
      <c r="B5" s="3"/>
      <c r="C5" s="1293" t="s">
        <v>344</v>
      </c>
      <c r="D5" s="1293"/>
      <c r="E5" s="1293"/>
      <c r="F5" s="1293"/>
      <c r="G5" s="1293"/>
      <c r="H5" s="1293"/>
      <c r="I5" s="1293"/>
      <c r="J5" s="1293"/>
      <c r="K5" s="1293"/>
      <c r="L5" s="1293"/>
      <c r="M5" s="1293"/>
      <c r="N5" s="1293"/>
      <c r="O5" s="1293"/>
      <c r="P5" s="1294"/>
      <c r="Q5" s="297"/>
    </row>
    <row r="6" spans="1:17" ht="12.75" customHeight="1" x14ac:dyDescent="0.25">
      <c r="A6" s="2" t="s">
        <v>3</v>
      </c>
      <c r="B6" s="3"/>
      <c r="C6" s="1293" t="s">
        <v>345</v>
      </c>
      <c r="D6" s="1293"/>
      <c r="E6" s="1293"/>
      <c r="F6" s="1293"/>
      <c r="G6" s="1293"/>
      <c r="H6" s="1293"/>
      <c r="I6" s="1293"/>
      <c r="J6" s="1293"/>
      <c r="K6" s="1293"/>
      <c r="L6" s="1293"/>
      <c r="M6" s="1293"/>
      <c r="N6" s="1293"/>
      <c r="O6" s="1293"/>
      <c r="P6" s="1294"/>
      <c r="Q6" s="297"/>
    </row>
    <row r="7" spans="1:17" x14ac:dyDescent="0.25">
      <c r="A7" s="2" t="s">
        <v>4</v>
      </c>
      <c r="B7" s="3"/>
      <c r="C7" s="1318" t="s">
        <v>346</v>
      </c>
      <c r="D7" s="1318"/>
      <c r="E7" s="1318"/>
      <c r="F7" s="1318"/>
      <c r="G7" s="1318"/>
      <c r="H7" s="1318"/>
      <c r="I7" s="1318"/>
      <c r="J7" s="1318"/>
      <c r="K7" s="1318"/>
      <c r="L7" s="1318"/>
      <c r="M7" s="1318"/>
      <c r="N7" s="1318"/>
      <c r="O7" s="1318"/>
      <c r="P7" s="1319"/>
      <c r="Q7" s="297"/>
    </row>
    <row r="8" spans="1:17" ht="12.75" customHeight="1" x14ac:dyDescent="0.25">
      <c r="A8" s="7" t="s">
        <v>5</v>
      </c>
      <c r="B8" s="3"/>
      <c r="C8" s="1320"/>
      <c r="D8" s="1320"/>
      <c r="E8" s="1320"/>
      <c r="F8" s="1320"/>
      <c r="G8" s="1320"/>
      <c r="H8" s="1320"/>
      <c r="I8" s="1320"/>
      <c r="J8" s="1320"/>
      <c r="K8" s="1320"/>
      <c r="L8" s="1320"/>
      <c r="M8" s="1320"/>
      <c r="N8" s="1320"/>
      <c r="O8" s="1320"/>
      <c r="P8" s="1321"/>
      <c r="Q8" s="297"/>
    </row>
    <row r="9" spans="1:17" ht="12.75" customHeight="1" x14ac:dyDescent="0.25">
      <c r="A9" s="2"/>
      <c r="B9" s="3" t="s">
        <v>6</v>
      </c>
      <c r="C9" s="1293" t="s">
        <v>347</v>
      </c>
      <c r="D9" s="1293"/>
      <c r="E9" s="1293"/>
      <c r="F9" s="1293"/>
      <c r="G9" s="1293"/>
      <c r="H9" s="1293"/>
      <c r="I9" s="1293"/>
      <c r="J9" s="1293"/>
      <c r="K9" s="1293"/>
      <c r="L9" s="1293"/>
      <c r="M9" s="1293"/>
      <c r="N9" s="1293"/>
      <c r="O9" s="1293"/>
      <c r="P9" s="1294"/>
      <c r="Q9" s="297"/>
    </row>
    <row r="10" spans="1:17" ht="12.75" customHeight="1" x14ac:dyDescent="0.25">
      <c r="A10" s="2"/>
      <c r="B10" s="3" t="s">
        <v>7</v>
      </c>
      <c r="C10" s="1293" t="s">
        <v>348</v>
      </c>
      <c r="D10" s="1293"/>
      <c r="E10" s="1293"/>
      <c r="F10" s="1293"/>
      <c r="G10" s="1293"/>
      <c r="H10" s="1293"/>
      <c r="I10" s="1293"/>
      <c r="J10" s="1293"/>
      <c r="K10" s="1293"/>
      <c r="L10" s="1293"/>
      <c r="M10" s="1293"/>
      <c r="N10" s="1293"/>
      <c r="O10" s="1293"/>
      <c r="P10" s="1294"/>
      <c r="Q10" s="297"/>
    </row>
    <row r="11" spans="1:17" ht="12.75" customHeight="1" x14ac:dyDescent="0.25">
      <c r="A11" s="2"/>
      <c r="B11" s="3" t="s">
        <v>8</v>
      </c>
      <c r="C11" s="1320"/>
      <c r="D11" s="1320"/>
      <c r="E11" s="1320"/>
      <c r="F11" s="1320"/>
      <c r="G11" s="1320"/>
      <c r="H11" s="1320"/>
      <c r="I11" s="1320"/>
      <c r="J11" s="1320"/>
      <c r="K11" s="1320"/>
      <c r="L11" s="1320"/>
      <c r="M11" s="1320"/>
      <c r="N11" s="1320"/>
      <c r="O11" s="1320"/>
      <c r="P11" s="1321"/>
      <c r="Q11" s="297"/>
    </row>
    <row r="12" spans="1:17" ht="12.75" customHeight="1" x14ac:dyDescent="0.25">
      <c r="A12" s="2"/>
      <c r="B12" s="3" t="s">
        <v>9</v>
      </c>
      <c r="C12" s="1293" t="s">
        <v>349</v>
      </c>
      <c r="D12" s="1293"/>
      <c r="E12" s="1293"/>
      <c r="F12" s="1293"/>
      <c r="G12" s="1293"/>
      <c r="H12" s="1293"/>
      <c r="I12" s="1293"/>
      <c r="J12" s="1293"/>
      <c r="K12" s="1293"/>
      <c r="L12" s="1293"/>
      <c r="M12" s="1293"/>
      <c r="N12" s="1293"/>
      <c r="O12" s="1293"/>
      <c r="P12" s="1294"/>
      <c r="Q12" s="297"/>
    </row>
    <row r="13" spans="1:17" ht="12.75" customHeight="1" x14ac:dyDescent="0.25">
      <c r="A13" s="2"/>
      <c r="B13" s="3" t="s">
        <v>10</v>
      </c>
      <c r="C13" s="1293"/>
      <c r="D13" s="1293"/>
      <c r="E13" s="1293"/>
      <c r="F13" s="1293"/>
      <c r="G13" s="1293"/>
      <c r="H13" s="1293"/>
      <c r="I13" s="1293"/>
      <c r="J13" s="1293"/>
      <c r="K13" s="1293"/>
      <c r="L13" s="1293"/>
      <c r="M13" s="1293"/>
      <c r="N13" s="1293"/>
      <c r="O13" s="1293"/>
      <c r="P13" s="1294"/>
      <c r="Q13" s="297"/>
    </row>
    <row r="14" spans="1:17" ht="12.75" customHeight="1" x14ac:dyDescent="0.25">
      <c r="A14" s="8"/>
      <c r="B14" s="9"/>
      <c r="C14" s="10"/>
      <c r="D14" s="10"/>
      <c r="E14" s="10"/>
      <c r="F14" s="10"/>
      <c r="G14" s="10"/>
      <c r="H14" s="10"/>
      <c r="I14" s="10"/>
      <c r="J14" s="10"/>
      <c r="K14" s="10"/>
      <c r="L14" s="10"/>
      <c r="M14" s="10"/>
      <c r="N14" s="10"/>
      <c r="O14" s="10"/>
      <c r="P14" s="11"/>
      <c r="Q14" s="297"/>
    </row>
    <row r="15" spans="1:17" s="12" customFormat="1" ht="12.75" customHeight="1" x14ac:dyDescent="0.25">
      <c r="A15" s="1295" t="s">
        <v>11</v>
      </c>
      <c r="B15" s="1298" t="s">
        <v>12</v>
      </c>
      <c r="C15" s="1300" t="s">
        <v>304</v>
      </c>
      <c r="D15" s="1301"/>
      <c r="E15" s="1301"/>
      <c r="F15" s="1301"/>
      <c r="G15" s="1301"/>
      <c r="H15" s="1301"/>
      <c r="I15" s="1301"/>
      <c r="J15" s="1301"/>
      <c r="K15" s="1301"/>
      <c r="L15" s="1301"/>
      <c r="M15" s="1301"/>
      <c r="N15" s="1301"/>
      <c r="O15" s="1301"/>
      <c r="P15" s="1204"/>
      <c r="Q15" s="298"/>
    </row>
    <row r="16" spans="1:17" s="12" customFormat="1" ht="12.75" customHeight="1" x14ac:dyDescent="0.25">
      <c r="A16" s="1296"/>
      <c r="B16" s="1299"/>
      <c r="C16" s="1302" t="s">
        <v>13</v>
      </c>
      <c r="D16" s="1289" t="s">
        <v>309</v>
      </c>
      <c r="E16" s="1304" t="s">
        <v>311</v>
      </c>
      <c r="F16" s="1306" t="s">
        <v>14</v>
      </c>
      <c r="G16" s="1308" t="s">
        <v>310</v>
      </c>
      <c r="H16" s="1304" t="s">
        <v>317</v>
      </c>
      <c r="I16" s="1287" t="s">
        <v>15</v>
      </c>
      <c r="J16" s="1289" t="s">
        <v>312</v>
      </c>
      <c r="K16" s="1291" t="s">
        <v>313</v>
      </c>
      <c r="L16" s="1310" t="s">
        <v>16</v>
      </c>
      <c r="M16" s="1312" t="s">
        <v>314</v>
      </c>
      <c r="N16" s="1291" t="s">
        <v>315</v>
      </c>
      <c r="O16" s="1304" t="s">
        <v>17</v>
      </c>
      <c r="P16" s="1296" t="s">
        <v>316</v>
      </c>
      <c r="Q16" s="298"/>
    </row>
    <row r="17" spans="1:17" s="13" customFormat="1" ht="66" customHeight="1" thickBot="1" x14ac:dyDescent="0.3">
      <c r="A17" s="1297"/>
      <c r="B17" s="1299"/>
      <c r="C17" s="1303"/>
      <c r="D17" s="1290"/>
      <c r="E17" s="1305"/>
      <c r="F17" s="1307"/>
      <c r="G17" s="1309"/>
      <c r="H17" s="1305"/>
      <c r="I17" s="1288"/>
      <c r="J17" s="1290"/>
      <c r="K17" s="1292"/>
      <c r="L17" s="1311"/>
      <c r="M17" s="1313"/>
      <c r="N17" s="1292"/>
      <c r="O17" s="1305"/>
      <c r="P17" s="1297"/>
      <c r="Q17" s="299"/>
    </row>
    <row r="18" spans="1:17" s="13" customFormat="1" ht="9.75" customHeight="1" thickTop="1" x14ac:dyDescent="0.25">
      <c r="A18" s="14" t="s">
        <v>18</v>
      </c>
      <c r="B18" s="14">
        <v>2</v>
      </c>
      <c r="C18" s="181">
        <v>3</v>
      </c>
      <c r="D18" s="127">
        <v>4</v>
      </c>
      <c r="E18" s="144">
        <v>5</v>
      </c>
      <c r="F18" s="14">
        <v>6</v>
      </c>
      <c r="G18" s="208">
        <v>7</v>
      </c>
      <c r="H18" s="144">
        <v>8</v>
      </c>
      <c r="I18" s="14">
        <v>9</v>
      </c>
      <c r="J18" s="127">
        <v>10</v>
      </c>
      <c r="K18" s="15">
        <v>11</v>
      </c>
      <c r="L18" s="159">
        <v>12</v>
      </c>
      <c r="M18" s="208">
        <v>13</v>
      </c>
      <c r="N18" s="15">
        <v>14</v>
      </c>
      <c r="O18" s="144">
        <v>15</v>
      </c>
      <c r="P18" s="14">
        <v>16</v>
      </c>
      <c r="Q18" s="299"/>
    </row>
    <row r="19" spans="1:17" s="19" customFormat="1" x14ac:dyDescent="0.25">
      <c r="A19" s="16"/>
      <c r="B19" s="17" t="s">
        <v>19</v>
      </c>
      <c r="C19" s="182"/>
      <c r="D19" s="244"/>
      <c r="E19" s="145"/>
      <c r="F19" s="287"/>
      <c r="G19" s="209"/>
      <c r="H19" s="145"/>
      <c r="I19" s="287"/>
      <c r="J19" s="244"/>
      <c r="K19" s="18"/>
      <c r="L19" s="160"/>
      <c r="M19" s="209"/>
      <c r="N19" s="18"/>
      <c r="O19" s="145"/>
      <c r="P19" s="287"/>
      <c r="Q19" s="182"/>
    </row>
    <row r="20" spans="1:17" s="19" customFormat="1" ht="12.75" thickBot="1" x14ac:dyDescent="0.3">
      <c r="A20" s="20"/>
      <c r="B20" s="21" t="s">
        <v>20</v>
      </c>
      <c r="C20" s="183">
        <f>SUM(F20,I20,L20,O20)</f>
        <v>497317</v>
      </c>
      <c r="D20" s="128">
        <f>SUM(D21,D24,D25,D41,D42)</f>
        <v>474025</v>
      </c>
      <c r="E20" s="269">
        <f>SUM(E21,E24,E25,E41,E42)</f>
        <v>0</v>
      </c>
      <c r="F20" s="888">
        <f>SUM(F21,F24,F25,F41,F42)</f>
        <v>474025</v>
      </c>
      <c r="G20" s="210">
        <f>SUM(G21,G24,G42)</f>
        <v>0</v>
      </c>
      <c r="H20" s="269">
        <f>SUM(H21,H24,H42)</f>
        <v>0</v>
      </c>
      <c r="I20" s="888">
        <f>SUM(I21,I24,I42)</f>
        <v>0</v>
      </c>
      <c r="J20" s="128">
        <f>SUM(J21,J26,J42)</f>
        <v>23172</v>
      </c>
      <c r="K20" s="22">
        <f>SUM(K21,K26,K42)</f>
        <v>120</v>
      </c>
      <c r="L20" s="161">
        <f>SUM(L21,L26,L42)</f>
        <v>23292</v>
      </c>
      <c r="M20" s="210">
        <f>SUM(M21,M44)</f>
        <v>0</v>
      </c>
      <c r="N20" s="22">
        <f>SUM(N21,N44)</f>
        <v>0</v>
      </c>
      <c r="O20" s="269">
        <f>SUM(O21,O44)</f>
        <v>0</v>
      </c>
      <c r="P20" s="302"/>
      <c r="Q20" s="182"/>
    </row>
    <row r="21" spans="1:17" ht="12.75" thickTop="1" x14ac:dyDescent="0.25">
      <c r="A21" s="23"/>
      <c r="B21" s="24" t="s">
        <v>21</v>
      </c>
      <c r="C21" s="184">
        <f>SUM(F21,I21,L21,O21)</f>
        <v>5562</v>
      </c>
      <c r="D21" s="129">
        <f t="shared" ref="D21:O21" si="0">SUM(D22:D23)</f>
        <v>0</v>
      </c>
      <c r="E21" s="270">
        <f t="shared" si="0"/>
        <v>0</v>
      </c>
      <c r="F21" s="902">
        <f t="shared" si="0"/>
        <v>0</v>
      </c>
      <c r="G21" s="211">
        <f t="shared" si="0"/>
        <v>0</v>
      </c>
      <c r="H21" s="270">
        <f t="shared" si="0"/>
        <v>0</v>
      </c>
      <c r="I21" s="902">
        <f t="shared" si="0"/>
        <v>0</v>
      </c>
      <c r="J21" s="129">
        <f t="shared" si="0"/>
        <v>5562</v>
      </c>
      <c r="K21" s="25">
        <f t="shared" si="0"/>
        <v>0</v>
      </c>
      <c r="L21" s="162">
        <f t="shared" si="0"/>
        <v>5562</v>
      </c>
      <c r="M21" s="211">
        <f t="shared" si="0"/>
        <v>0</v>
      </c>
      <c r="N21" s="25">
        <f t="shared" si="0"/>
        <v>0</v>
      </c>
      <c r="O21" s="270">
        <f t="shared" si="0"/>
        <v>0</v>
      </c>
      <c r="P21" s="303"/>
      <c r="Q21" s="297"/>
    </row>
    <row r="22" spans="1:17" hidden="1" x14ac:dyDescent="0.25">
      <c r="A22" s="26"/>
      <c r="B22" s="27" t="s">
        <v>22</v>
      </c>
      <c r="C22" s="185">
        <f>SUM(F22,I22,L22,O22)</f>
        <v>0</v>
      </c>
      <c r="D22" s="245"/>
      <c r="E22" s="28"/>
      <c r="F22" s="325">
        <f>D22+E22</f>
        <v>0</v>
      </c>
      <c r="G22" s="212"/>
      <c r="H22" s="28"/>
      <c r="I22" s="331">
        <f>G22+H22</f>
        <v>0</v>
      </c>
      <c r="J22" s="245"/>
      <c r="K22" s="28"/>
      <c r="L22" s="325">
        <f>J22+K22</f>
        <v>0</v>
      </c>
      <c r="M22" s="212"/>
      <c r="N22" s="28"/>
      <c r="O22" s="331">
        <f>M22+N22</f>
        <v>0</v>
      </c>
      <c r="P22" s="288"/>
      <c r="Q22" s="297"/>
    </row>
    <row r="23" spans="1:17" x14ac:dyDescent="0.25">
      <c r="A23" s="29"/>
      <c r="B23" s="30" t="s">
        <v>23</v>
      </c>
      <c r="C23" s="186">
        <f>SUM(F23,I23,L23,O23)</f>
        <v>5562</v>
      </c>
      <c r="D23" s="246"/>
      <c r="E23" s="696"/>
      <c r="F23" s="904">
        <f>D23+E23</f>
        <v>0</v>
      </c>
      <c r="G23" s="213"/>
      <c r="H23" s="696"/>
      <c r="I23" s="904">
        <f>G23+H23</f>
        <v>0</v>
      </c>
      <c r="J23" s="246">
        <v>5562</v>
      </c>
      <c r="K23" s="31"/>
      <c r="L23" s="326">
        <f>J23+K23</f>
        <v>5562</v>
      </c>
      <c r="M23" s="213"/>
      <c r="N23" s="31"/>
      <c r="O23" s="146">
        <f>M23+N23</f>
        <v>0</v>
      </c>
      <c r="P23" s="368"/>
      <c r="Q23" s="297"/>
    </row>
    <row r="24" spans="1:17" s="19" customFormat="1" ht="36" customHeight="1" thickBot="1" x14ac:dyDescent="0.3">
      <c r="A24" s="32">
        <v>19300</v>
      </c>
      <c r="B24" s="32" t="s">
        <v>24</v>
      </c>
      <c r="C24" s="187">
        <f>SUM(F24,I24)</f>
        <v>474025</v>
      </c>
      <c r="D24" s="247">
        <v>474025</v>
      </c>
      <c r="E24" s="697"/>
      <c r="F24" s="889">
        <f>D24+E24</f>
        <v>474025</v>
      </c>
      <c r="G24" s="214"/>
      <c r="H24" s="697"/>
      <c r="I24" s="889">
        <f>G24+H24</f>
        <v>0</v>
      </c>
      <c r="J24" s="286" t="s">
        <v>25</v>
      </c>
      <c r="K24" s="34" t="s">
        <v>25</v>
      </c>
      <c r="L24" s="163" t="s">
        <v>25</v>
      </c>
      <c r="M24" s="279" t="s">
        <v>25</v>
      </c>
      <c r="N24" s="147" t="s">
        <v>25</v>
      </c>
      <c r="O24" s="147" t="s">
        <v>25</v>
      </c>
      <c r="P24" s="567"/>
      <c r="Q24" s="182"/>
    </row>
    <row r="25" spans="1:17" s="19" customFormat="1" ht="24.75" hidden="1" thickTop="1" x14ac:dyDescent="0.25">
      <c r="A25" s="121"/>
      <c r="B25" s="35" t="s">
        <v>26</v>
      </c>
      <c r="C25" s="188">
        <f>SUM(F25)</f>
        <v>0</v>
      </c>
      <c r="D25" s="248"/>
      <c r="E25" s="80"/>
      <c r="F25" s="328">
        <f>D25+E25</f>
        <v>0</v>
      </c>
      <c r="G25" s="215" t="s">
        <v>25</v>
      </c>
      <c r="H25" s="37" t="s">
        <v>25</v>
      </c>
      <c r="I25" s="122" t="s">
        <v>25</v>
      </c>
      <c r="J25" s="249" t="s">
        <v>25</v>
      </c>
      <c r="K25" s="37" t="s">
        <v>25</v>
      </c>
      <c r="L25" s="164" t="s">
        <v>25</v>
      </c>
      <c r="M25" s="280" t="s">
        <v>25</v>
      </c>
      <c r="N25" s="122" t="s">
        <v>25</v>
      </c>
      <c r="O25" s="122" t="s">
        <v>25</v>
      </c>
      <c r="P25" s="304"/>
      <c r="Q25" s="182"/>
    </row>
    <row r="26" spans="1:17" s="19" customFormat="1" ht="36.75" thickTop="1" x14ac:dyDescent="0.25">
      <c r="A26" s="35">
        <v>21300</v>
      </c>
      <c r="B26" s="35" t="s">
        <v>27</v>
      </c>
      <c r="C26" s="188">
        <f t="shared" ref="C26:C40" si="1">SUM(L26)</f>
        <v>17730</v>
      </c>
      <c r="D26" s="249" t="s">
        <v>25</v>
      </c>
      <c r="E26" s="122" t="s">
        <v>25</v>
      </c>
      <c r="F26" s="890" t="s">
        <v>25</v>
      </c>
      <c r="G26" s="215" t="s">
        <v>25</v>
      </c>
      <c r="H26" s="122" t="s">
        <v>25</v>
      </c>
      <c r="I26" s="890" t="s">
        <v>25</v>
      </c>
      <c r="J26" s="130">
        <f>SUM(J27,J31,J33,J36)</f>
        <v>17610</v>
      </c>
      <c r="K26" s="38">
        <f>SUM(K27,K31,K33,K36)</f>
        <v>120</v>
      </c>
      <c r="L26" s="175">
        <f>SUM(L27,L31,L33,L36)</f>
        <v>17730</v>
      </c>
      <c r="M26" s="280" t="s">
        <v>25</v>
      </c>
      <c r="N26" s="122" t="s">
        <v>25</v>
      </c>
      <c r="O26" s="122" t="s">
        <v>25</v>
      </c>
      <c r="P26" s="304"/>
      <c r="Q26" s="182"/>
    </row>
    <row r="27" spans="1:17" s="19" customFormat="1" ht="24" hidden="1" x14ac:dyDescent="0.25">
      <c r="A27" s="39">
        <v>21350</v>
      </c>
      <c r="B27" s="35" t="s">
        <v>28</v>
      </c>
      <c r="C27" s="188">
        <f t="shared" si="1"/>
        <v>0</v>
      </c>
      <c r="D27" s="249" t="s">
        <v>25</v>
      </c>
      <c r="E27" s="37" t="s">
        <v>25</v>
      </c>
      <c r="F27" s="164" t="s">
        <v>25</v>
      </c>
      <c r="G27" s="215" t="s">
        <v>25</v>
      </c>
      <c r="H27" s="37" t="s">
        <v>25</v>
      </c>
      <c r="I27" s="122" t="s">
        <v>25</v>
      </c>
      <c r="J27" s="130">
        <f>SUM(J28:J30)</f>
        <v>0</v>
      </c>
      <c r="K27" s="38">
        <f>SUM(K28:K30)</f>
        <v>0</v>
      </c>
      <c r="L27" s="175">
        <f>SUM(L28:L30)</f>
        <v>0</v>
      </c>
      <c r="M27" s="280" t="s">
        <v>25</v>
      </c>
      <c r="N27" s="122" t="s">
        <v>25</v>
      </c>
      <c r="O27" s="122" t="s">
        <v>25</v>
      </c>
      <c r="P27" s="304"/>
      <c r="Q27" s="182"/>
    </row>
    <row r="28" spans="1:17" hidden="1" x14ac:dyDescent="0.25">
      <c r="A28" s="26">
        <v>21351</v>
      </c>
      <c r="B28" s="40" t="s">
        <v>29</v>
      </c>
      <c r="C28" s="189">
        <f t="shared" si="1"/>
        <v>0</v>
      </c>
      <c r="D28" s="250" t="s">
        <v>25</v>
      </c>
      <c r="E28" s="41" t="s">
        <v>25</v>
      </c>
      <c r="F28" s="165" t="s">
        <v>25</v>
      </c>
      <c r="G28" s="216" t="s">
        <v>25</v>
      </c>
      <c r="H28" s="41" t="s">
        <v>25</v>
      </c>
      <c r="I28" s="148" t="s">
        <v>25</v>
      </c>
      <c r="J28" s="564"/>
      <c r="K28" s="320"/>
      <c r="L28" s="176">
        <f>J28+K28</f>
        <v>0</v>
      </c>
      <c r="M28" s="281" t="s">
        <v>25</v>
      </c>
      <c r="N28" s="148" t="s">
        <v>25</v>
      </c>
      <c r="O28" s="148" t="s">
        <v>25</v>
      </c>
      <c r="P28" s="305"/>
      <c r="Q28" s="297"/>
    </row>
    <row r="29" spans="1:17" hidden="1" x14ac:dyDescent="0.25">
      <c r="A29" s="29">
        <v>21352</v>
      </c>
      <c r="B29" s="43" t="s">
        <v>30</v>
      </c>
      <c r="C29" s="190">
        <f t="shared" si="1"/>
        <v>0</v>
      </c>
      <c r="D29" s="251" t="s">
        <v>25</v>
      </c>
      <c r="E29" s="44" t="s">
        <v>25</v>
      </c>
      <c r="F29" s="166" t="s">
        <v>25</v>
      </c>
      <c r="G29" s="217" t="s">
        <v>25</v>
      </c>
      <c r="H29" s="44" t="s">
        <v>25</v>
      </c>
      <c r="I29" s="149" t="s">
        <v>25</v>
      </c>
      <c r="J29" s="565"/>
      <c r="K29" s="321"/>
      <c r="L29" s="95">
        <f>J29+K29</f>
        <v>0</v>
      </c>
      <c r="M29" s="282" t="s">
        <v>25</v>
      </c>
      <c r="N29" s="149" t="s">
        <v>25</v>
      </c>
      <c r="O29" s="149" t="s">
        <v>25</v>
      </c>
      <c r="P29" s="306"/>
      <c r="Q29" s="297"/>
    </row>
    <row r="30" spans="1:17" ht="24" hidden="1" x14ac:dyDescent="0.25">
      <c r="A30" s="29">
        <v>21359</v>
      </c>
      <c r="B30" s="43" t="s">
        <v>31</v>
      </c>
      <c r="C30" s="190">
        <f t="shared" si="1"/>
        <v>0</v>
      </c>
      <c r="D30" s="251" t="s">
        <v>25</v>
      </c>
      <c r="E30" s="44" t="s">
        <v>25</v>
      </c>
      <c r="F30" s="166" t="s">
        <v>25</v>
      </c>
      <c r="G30" s="217" t="s">
        <v>25</v>
      </c>
      <c r="H30" s="44" t="s">
        <v>25</v>
      </c>
      <c r="I30" s="149" t="s">
        <v>25</v>
      </c>
      <c r="J30" s="565"/>
      <c r="K30" s="321"/>
      <c r="L30" s="95">
        <f>J30+K30</f>
        <v>0</v>
      </c>
      <c r="M30" s="282" t="s">
        <v>25</v>
      </c>
      <c r="N30" s="149" t="s">
        <v>25</v>
      </c>
      <c r="O30" s="149" t="s">
        <v>25</v>
      </c>
      <c r="P30" s="306"/>
      <c r="Q30" s="297"/>
    </row>
    <row r="31" spans="1:17" s="19" customFormat="1" ht="36" hidden="1" x14ac:dyDescent="0.25">
      <c r="A31" s="39">
        <v>21370</v>
      </c>
      <c r="B31" s="35" t="s">
        <v>32</v>
      </c>
      <c r="C31" s="188">
        <f t="shared" si="1"/>
        <v>0</v>
      </c>
      <c r="D31" s="249" t="s">
        <v>25</v>
      </c>
      <c r="E31" s="37" t="s">
        <v>25</v>
      </c>
      <c r="F31" s="164" t="s">
        <v>25</v>
      </c>
      <c r="G31" s="215" t="s">
        <v>25</v>
      </c>
      <c r="H31" s="37" t="s">
        <v>25</v>
      </c>
      <c r="I31" s="122" t="s">
        <v>25</v>
      </c>
      <c r="J31" s="130">
        <f>SUM(J32)</f>
        <v>0</v>
      </c>
      <c r="K31" s="38">
        <f>SUM(K32)</f>
        <v>0</v>
      </c>
      <c r="L31" s="175">
        <f>SUM(L32)</f>
        <v>0</v>
      </c>
      <c r="M31" s="280" t="s">
        <v>25</v>
      </c>
      <c r="N31" s="122" t="s">
        <v>25</v>
      </c>
      <c r="O31" s="122" t="s">
        <v>25</v>
      </c>
      <c r="P31" s="304"/>
      <c r="Q31" s="182"/>
    </row>
    <row r="32" spans="1:17" ht="36" hidden="1" x14ac:dyDescent="0.25">
      <c r="A32" s="46">
        <v>21379</v>
      </c>
      <c r="B32" s="47" t="s">
        <v>33</v>
      </c>
      <c r="C32" s="191">
        <f t="shared" si="1"/>
        <v>0</v>
      </c>
      <c r="D32" s="252" t="s">
        <v>25</v>
      </c>
      <c r="E32" s="48" t="s">
        <v>25</v>
      </c>
      <c r="F32" s="53" t="s">
        <v>25</v>
      </c>
      <c r="G32" s="218" t="s">
        <v>25</v>
      </c>
      <c r="H32" s="48" t="s">
        <v>25</v>
      </c>
      <c r="I32" s="150" t="s">
        <v>25</v>
      </c>
      <c r="J32" s="566"/>
      <c r="K32" s="322"/>
      <c r="L32" s="330">
        <f>J32+K32</f>
        <v>0</v>
      </c>
      <c r="M32" s="283" t="s">
        <v>25</v>
      </c>
      <c r="N32" s="150" t="s">
        <v>25</v>
      </c>
      <c r="O32" s="150" t="s">
        <v>25</v>
      </c>
      <c r="P32" s="307"/>
      <c r="Q32" s="297"/>
    </row>
    <row r="33" spans="1:17" s="19" customFormat="1" hidden="1" x14ac:dyDescent="0.25">
      <c r="A33" s="39">
        <v>21380</v>
      </c>
      <c r="B33" s="35" t="s">
        <v>34</v>
      </c>
      <c r="C33" s="188">
        <f t="shared" si="1"/>
        <v>0</v>
      </c>
      <c r="D33" s="249" t="s">
        <v>25</v>
      </c>
      <c r="E33" s="37" t="s">
        <v>25</v>
      </c>
      <c r="F33" s="164" t="s">
        <v>25</v>
      </c>
      <c r="G33" s="215" t="s">
        <v>25</v>
      </c>
      <c r="H33" s="37" t="s">
        <v>25</v>
      </c>
      <c r="I33" s="122" t="s">
        <v>25</v>
      </c>
      <c r="J33" s="130">
        <f>SUM(J34:J35)</f>
        <v>0</v>
      </c>
      <c r="K33" s="38">
        <f>SUM(K34:K35)</f>
        <v>0</v>
      </c>
      <c r="L33" s="175">
        <f>SUM(L34:L35)</f>
        <v>0</v>
      </c>
      <c r="M33" s="280" t="s">
        <v>25</v>
      </c>
      <c r="N33" s="122" t="s">
        <v>25</v>
      </c>
      <c r="O33" s="122" t="s">
        <v>25</v>
      </c>
      <c r="P33" s="304"/>
      <c r="Q33" s="182"/>
    </row>
    <row r="34" spans="1:17" hidden="1" x14ac:dyDescent="0.25">
      <c r="A34" s="27">
        <v>21381</v>
      </c>
      <c r="B34" s="40" t="s">
        <v>35</v>
      </c>
      <c r="C34" s="189">
        <f t="shared" si="1"/>
        <v>0</v>
      </c>
      <c r="D34" s="250" t="s">
        <v>25</v>
      </c>
      <c r="E34" s="41" t="s">
        <v>25</v>
      </c>
      <c r="F34" s="165" t="s">
        <v>25</v>
      </c>
      <c r="G34" s="216" t="s">
        <v>25</v>
      </c>
      <c r="H34" s="41" t="s">
        <v>25</v>
      </c>
      <c r="I34" s="148" t="s">
        <v>25</v>
      </c>
      <c r="J34" s="564"/>
      <c r="K34" s="320"/>
      <c r="L34" s="176">
        <f>J34+K34</f>
        <v>0</v>
      </c>
      <c r="M34" s="281" t="s">
        <v>25</v>
      </c>
      <c r="N34" s="148" t="s">
        <v>25</v>
      </c>
      <c r="O34" s="148" t="s">
        <v>25</v>
      </c>
      <c r="P34" s="305"/>
      <c r="Q34" s="297"/>
    </row>
    <row r="35" spans="1:17" ht="24" hidden="1" x14ac:dyDescent="0.25">
      <c r="A35" s="30">
        <v>21383</v>
      </c>
      <c r="B35" s="43" t="s">
        <v>36</v>
      </c>
      <c r="C35" s="190">
        <f t="shared" si="1"/>
        <v>0</v>
      </c>
      <c r="D35" s="251" t="s">
        <v>25</v>
      </c>
      <c r="E35" s="44" t="s">
        <v>25</v>
      </c>
      <c r="F35" s="166" t="s">
        <v>25</v>
      </c>
      <c r="G35" s="217" t="s">
        <v>25</v>
      </c>
      <c r="H35" s="44" t="s">
        <v>25</v>
      </c>
      <c r="I35" s="149" t="s">
        <v>25</v>
      </c>
      <c r="J35" s="565"/>
      <c r="K35" s="321"/>
      <c r="L35" s="95">
        <f>J35+K35</f>
        <v>0</v>
      </c>
      <c r="M35" s="282" t="s">
        <v>25</v>
      </c>
      <c r="N35" s="149" t="s">
        <v>25</v>
      </c>
      <c r="O35" s="149" t="s">
        <v>25</v>
      </c>
      <c r="P35" s="306"/>
      <c r="Q35" s="297"/>
    </row>
    <row r="36" spans="1:17" s="19" customFormat="1" ht="24" x14ac:dyDescent="0.25">
      <c r="A36" s="39">
        <v>21390</v>
      </c>
      <c r="B36" s="35" t="s">
        <v>37</v>
      </c>
      <c r="C36" s="188">
        <f t="shared" si="1"/>
        <v>17730</v>
      </c>
      <c r="D36" s="249" t="s">
        <v>25</v>
      </c>
      <c r="E36" s="122" t="s">
        <v>25</v>
      </c>
      <c r="F36" s="890" t="s">
        <v>25</v>
      </c>
      <c r="G36" s="215" t="s">
        <v>25</v>
      </c>
      <c r="H36" s="122" t="s">
        <v>25</v>
      </c>
      <c r="I36" s="890" t="s">
        <v>25</v>
      </c>
      <c r="J36" s="130">
        <f>SUM(J37:J40)</f>
        <v>17610</v>
      </c>
      <c r="K36" s="38">
        <f>SUM(K37:K40)</f>
        <v>120</v>
      </c>
      <c r="L36" s="175">
        <f>SUM(L37:L40)</f>
        <v>17730</v>
      </c>
      <c r="M36" s="280" t="s">
        <v>25</v>
      </c>
      <c r="N36" s="122" t="s">
        <v>25</v>
      </c>
      <c r="O36" s="122" t="s">
        <v>25</v>
      </c>
      <c r="P36" s="304"/>
      <c r="Q36" s="182"/>
    </row>
    <row r="37" spans="1:17" ht="24" hidden="1" x14ac:dyDescent="0.25">
      <c r="A37" s="27">
        <v>21391</v>
      </c>
      <c r="B37" s="40" t="s">
        <v>38</v>
      </c>
      <c r="C37" s="189">
        <f t="shared" si="1"/>
        <v>0</v>
      </c>
      <c r="D37" s="250" t="s">
        <v>25</v>
      </c>
      <c r="E37" s="41" t="s">
        <v>25</v>
      </c>
      <c r="F37" s="165" t="s">
        <v>25</v>
      </c>
      <c r="G37" s="216" t="s">
        <v>25</v>
      </c>
      <c r="H37" s="41" t="s">
        <v>25</v>
      </c>
      <c r="I37" s="148" t="s">
        <v>25</v>
      </c>
      <c r="J37" s="564"/>
      <c r="K37" s="320"/>
      <c r="L37" s="176">
        <f>J37+K37</f>
        <v>0</v>
      </c>
      <c r="M37" s="281" t="s">
        <v>25</v>
      </c>
      <c r="N37" s="148" t="s">
        <v>25</v>
      </c>
      <c r="O37" s="148" t="s">
        <v>25</v>
      </c>
      <c r="P37" s="305"/>
      <c r="Q37" s="297"/>
    </row>
    <row r="38" spans="1:17" x14ac:dyDescent="0.25">
      <c r="A38" s="30">
        <v>21393</v>
      </c>
      <c r="B38" s="43" t="s">
        <v>39</v>
      </c>
      <c r="C38" s="190">
        <f t="shared" si="1"/>
        <v>17730</v>
      </c>
      <c r="D38" s="251" t="s">
        <v>25</v>
      </c>
      <c r="E38" s="149" t="s">
        <v>25</v>
      </c>
      <c r="F38" s="891" t="s">
        <v>25</v>
      </c>
      <c r="G38" s="217" t="s">
        <v>25</v>
      </c>
      <c r="H38" s="149" t="s">
        <v>25</v>
      </c>
      <c r="I38" s="891" t="s">
        <v>25</v>
      </c>
      <c r="J38" s="565">
        <v>17610</v>
      </c>
      <c r="K38" s="31">
        <v>120</v>
      </c>
      <c r="L38" s="95">
        <f>J38+K38</f>
        <v>17730</v>
      </c>
      <c r="M38" s="282" t="s">
        <v>25</v>
      </c>
      <c r="N38" s="149" t="s">
        <v>25</v>
      </c>
      <c r="O38" s="149" t="s">
        <v>25</v>
      </c>
      <c r="P38" s="334"/>
      <c r="Q38" s="297"/>
    </row>
    <row r="39" spans="1:17" hidden="1" x14ac:dyDescent="0.25">
      <c r="A39" s="30">
        <v>21395</v>
      </c>
      <c r="B39" s="43" t="s">
        <v>40</v>
      </c>
      <c r="C39" s="190">
        <f t="shared" si="1"/>
        <v>0</v>
      </c>
      <c r="D39" s="251" t="s">
        <v>25</v>
      </c>
      <c r="E39" s="44" t="s">
        <v>25</v>
      </c>
      <c r="F39" s="166" t="s">
        <v>25</v>
      </c>
      <c r="G39" s="217" t="s">
        <v>25</v>
      </c>
      <c r="H39" s="44" t="s">
        <v>25</v>
      </c>
      <c r="I39" s="149" t="s">
        <v>25</v>
      </c>
      <c r="J39" s="565"/>
      <c r="K39" s="321"/>
      <c r="L39" s="95">
        <f>J39+K39</f>
        <v>0</v>
      </c>
      <c r="M39" s="282" t="s">
        <v>25</v>
      </c>
      <c r="N39" s="149" t="s">
        <v>25</v>
      </c>
      <c r="O39" s="149" t="s">
        <v>25</v>
      </c>
      <c r="P39" s="306"/>
      <c r="Q39" s="297"/>
    </row>
    <row r="40" spans="1:17" ht="24" hidden="1" x14ac:dyDescent="0.25">
      <c r="A40" s="30">
        <v>21399</v>
      </c>
      <c r="B40" s="43" t="s">
        <v>41</v>
      </c>
      <c r="C40" s="190">
        <f t="shared" si="1"/>
        <v>0</v>
      </c>
      <c r="D40" s="251" t="s">
        <v>25</v>
      </c>
      <c r="E40" s="44" t="s">
        <v>25</v>
      </c>
      <c r="F40" s="166" t="s">
        <v>25</v>
      </c>
      <c r="G40" s="217" t="s">
        <v>25</v>
      </c>
      <c r="H40" s="44" t="s">
        <v>25</v>
      </c>
      <c r="I40" s="149" t="s">
        <v>25</v>
      </c>
      <c r="J40" s="565"/>
      <c r="K40" s="321"/>
      <c r="L40" s="95">
        <f>J40+K40</f>
        <v>0</v>
      </c>
      <c r="M40" s="282" t="s">
        <v>25</v>
      </c>
      <c r="N40" s="149" t="s">
        <v>25</v>
      </c>
      <c r="O40" s="149" t="s">
        <v>25</v>
      </c>
      <c r="P40" s="306"/>
      <c r="Q40" s="297"/>
    </row>
    <row r="41" spans="1:17" s="19" customFormat="1" ht="36.75" hidden="1" customHeight="1" x14ac:dyDescent="0.25">
      <c r="A41" s="39">
        <v>21420</v>
      </c>
      <c r="B41" s="35" t="s">
        <v>42</v>
      </c>
      <c r="C41" s="192">
        <f>SUM(F41)</f>
        <v>0</v>
      </c>
      <c r="D41" s="253"/>
      <c r="E41" s="36"/>
      <c r="F41" s="328">
        <f>D41+E41</f>
        <v>0</v>
      </c>
      <c r="G41" s="215" t="s">
        <v>25</v>
      </c>
      <c r="H41" s="37" t="s">
        <v>25</v>
      </c>
      <c r="I41" s="122" t="s">
        <v>25</v>
      </c>
      <c r="J41" s="249" t="s">
        <v>25</v>
      </c>
      <c r="K41" s="37" t="s">
        <v>25</v>
      </c>
      <c r="L41" s="164" t="s">
        <v>25</v>
      </c>
      <c r="M41" s="280" t="s">
        <v>25</v>
      </c>
      <c r="N41" s="122" t="s">
        <v>25</v>
      </c>
      <c r="O41" s="122" t="s">
        <v>25</v>
      </c>
      <c r="P41" s="304"/>
      <c r="Q41" s="182"/>
    </row>
    <row r="42" spans="1:17" s="19" customFormat="1" ht="24" hidden="1" x14ac:dyDescent="0.25">
      <c r="A42" s="50">
        <v>21490</v>
      </c>
      <c r="B42" s="51" t="s">
        <v>43</v>
      </c>
      <c r="C42" s="192">
        <f>SUM(F42,I42,L42)</f>
        <v>0</v>
      </c>
      <c r="D42" s="254">
        <f t="shared" ref="D42:L42" si="2">D43</f>
        <v>0</v>
      </c>
      <c r="E42" s="52">
        <f t="shared" si="2"/>
        <v>0</v>
      </c>
      <c r="F42" s="255">
        <f t="shared" si="2"/>
        <v>0</v>
      </c>
      <c r="G42" s="219">
        <f t="shared" si="2"/>
        <v>0</v>
      </c>
      <c r="H42" s="52">
        <f t="shared" si="2"/>
        <v>0</v>
      </c>
      <c r="I42" s="271">
        <f t="shared" si="2"/>
        <v>0</v>
      </c>
      <c r="J42" s="254">
        <f t="shared" si="2"/>
        <v>0</v>
      </c>
      <c r="K42" s="52">
        <f t="shared" si="2"/>
        <v>0</v>
      </c>
      <c r="L42" s="255">
        <f t="shared" si="2"/>
        <v>0</v>
      </c>
      <c r="M42" s="280" t="s">
        <v>25</v>
      </c>
      <c r="N42" s="122" t="s">
        <v>25</v>
      </c>
      <c r="O42" s="122" t="s">
        <v>25</v>
      </c>
      <c r="P42" s="304"/>
      <c r="Q42" s="182"/>
    </row>
    <row r="43" spans="1:17" s="19" customFormat="1" ht="24" hidden="1" x14ac:dyDescent="0.25">
      <c r="A43" s="30">
        <v>21499</v>
      </c>
      <c r="B43" s="43" t="s">
        <v>44</v>
      </c>
      <c r="C43" s="193">
        <f>SUM(F43,I43,L43)</f>
        <v>0</v>
      </c>
      <c r="D43" s="256"/>
      <c r="E43" s="49"/>
      <c r="F43" s="176">
        <f>D43+E43</f>
        <v>0</v>
      </c>
      <c r="G43" s="220"/>
      <c r="H43" s="42"/>
      <c r="I43" s="90">
        <f>G43+H43</f>
        <v>0</v>
      </c>
      <c r="J43" s="263"/>
      <c r="K43" s="42"/>
      <c r="L43" s="176">
        <f>J43+K43</f>
        <v>0</v>
      </c>
      <c r="M43" s="283" t="s">
        <v>25</v>
      </c>
      <c r="N43" s="150" t="s">
        <v>25</v>
      </c>
      <c r="O43" s="150" t="s">
        <v>25</v>
      </c>
      <c r="P43" s="307"/>
      <c r="Q43" s="182"/>
    </row>
    <row r="44" spans="1:17" ht="24" hidden="1" x14ac:dyDescent="0.25">
      <c r="A44" s="54">
        <v>23000</v>
      </c>
      <c r="B44" s="55" t="s">
        <v>45</v>
      </c>
      <c r="C44" s="192">
        <f>SUM(O44)</f>
        <v>0</v>
      </c>
      <c r="D44" s="257" t="s">
        <v>25</v>
      </c>
      <c r="E44" s="56" t="s">
        <v>25</v>
      </c>
      <c r="F44" s="258" t="s">
        <v>25</v>
      </c>
      <c r="G44" s="221" t="s">
        <v>25</v>
      </c>
      <c r="H44" s="56" t="s">
        <v>25</v>
      </c>
      <c r="I44" s="272" t="s">
        <v>25</v>
      </c>
      <c r="J44" s="257" t="s">
        <v>25</v>
      </c>
      <c r="K44" s="56" t="s">
        <v>25</v>
      </c>
      <c r="L44" s="258" t="s">
        <v>25</v>
      </c>
      <c r="M44" s="284">
        <f>SUM(M45:M46)</f>
        <v>0</v>
      </c>
      <c r="N44" s="151">
        <f>SUM(N45:N46)</f>
        <v>0</v>
      </c>
      <c r="O44" s="151">
        <f>SUM(O45:O46)</f>
        <v>0</v>
      </c>
      <c r="P44" s="308"/>
      <c r="Q44" s="297"/>
    </row>
    <row r="45" spans="1:17" ht="24" hidden="1" x14ac:dyDescent="0.25">
      <c r="A45" s="57">
        <v>23410</v>
      </c>
      <c r="B45" s="58" t="s">
        <v>46</v>
      </c>
      <c r="C45" s="194">
        <f>SUM(O45)</f>
        <v>0</v>
      </c>
      <c r="D45" s="259" t="s">
        <v>25</v>
      </c>
      <c r="E45" s="59" t="s">
        <v>25</v>
      </c>
      <c r="F45" s="260" t="s">
        <v>25</v>
      </c>
      <c r="G45" s="222" t="s">
        <v>25</v>
      </c>
      <c r="H45" s="59" t="s">
        <v>25</v>
      </c>
      <c r="I45" s="273" t="s">
        <v>25</v>
      </c>
      <c r="J45" s="259" t="s">
        <v>25</v>
      </c>
      <c r="K45" s="59" t="s">
        <v>25</v>
      </c>
      <c r="L45" s="260" t="s">
        <v>25</v>
      </c>
      <c r="M45" s="323"/>
      <c r="N45" s="324"/>
      <c r="O45" s="152">
        <f>M45+N45</f>
        <v>0</v>
      </c>
      <c r="P45" s="289"/>
      <c r="Q45" s="297"/>
    </row>
    <row r="46" spans="1:17" ht="24" hidden="1" x14ac:dyDescent="0.25">
      <c r="A46" s="57">
        <v>23510</v>
      </c>
      <c r="B46" s="58" t="s">
        <v>47</v>
      </c>
      <c r="C46" s="194">
        <f>SUM(O46)</f>
        <v>0</v>
      </c>
      <c r="D46" s="259" t="s">
        <v>25</v>
      </c>
      <c r="E46" s="59" t="s">
        <v>25</v>
      </c>
      <c r="F46" s="260" t="s">
        <v>25</v>
      </c>
      <c r="G46" s="222" t="s">
        <v>25</v>
      </c>
      <c r="H46" s="59" t="s">
        <v>25</v>
      </c>
      <c r="I46" s="273" t="s">
        <v>25</v>
      </c>
      <c r="J46" s="259" t="s">
        <v>25</v>
      </c>
      <c r="K46" s="59" t="s">
        <v>25</v>
      </c>
      <c r="L46" s="260" t="s">
        <v>25</v>
      </c>
      <c r="M46" s="323"/>
      <c r="N46" s="324"/>
      <c r="O46" s="152">
        <f>M46+N46</f>
        <v>0</v>
      </c>
      <c r="P46" s="289"/>
      <c r="Q46" s="297"/>
    </row>
    <row r="47" spans="1:17" x14ac:dyDescent="0.25">
      <c r="A47" s="60"/>
      <c r="B47" s="58"/>
      <c r="C47" s="195"/>
      <c r="D47" s="261"/>
      <c r="E47" s="707"/>
      <c r="F47" s="892"/>
      <c r="G47" s="222"/>
      <c r="H47" s="273"/>
      <c r="I47" s="892"/>
      <c r="J47" s="259"/>
      <c r="K47" s="59"/>
      <c r="L47" s="167"/>
      <c r="M47" s="285"/>
      <c r="N47" s="107"/>
      <c r="O47" s="152"/>
      <c r="P47" s="289"/>
      <c r="Q47" s="297"/>
    </row>
    <row r="48" spans="1:17" s="19" customFormat="1" x14ac:dyDescent="0.25">
      <c r="A48" s="61"/>
      <c r="B48" s="62" t="s">
        <v>48</v>
      </c>
      <c r="C48" s="196"/>
      <c r="D48" s="262"/>
      <c r="E48" s="887"/>
      <c r="F48" s="893"/>
      <c r="G48" s="223"/>
      <c r="H48" s="153"/>
      <c r="I48" s="893"/>
      <c r="J48" s="133"/>
      <c r="K48" s="108"/>
      <c r="L48" s="168"/>
      <c r="M48" s="223"/>
      <c r="N48" s="108"/>
      <c r="O48" s="153"/>
      <c r="P48" s="309"/>
      <c r="Q48" s="182"/>
    </row>
    <row r="49" spans="1:17" s="19" customFormat="1" ht="12.75" thickBot="1" x14ac:dyDescent="0.3">
      <c r="A49" s="63"/>
      <c r="B49" s="20" t="s">
        <v>49</v>
      </c>
      <c r="C49" s="197">
        <f t="shared" ref="C49:C112" si="3">SUM(F49,I49,L49,O49)</f>
        <v>497317</v>
      </c>
      <c r="D49" s="134">
        <f t="shared" ref="D49:O49" si="4">SUM(D50,D281)</f>
        <v>474025</v>
      </c>
      <c r="E49" s="117">
        <f t="shared" si="4"/>
        <v>0</v>
      </c>
      <c r="F49" s="894">
        <f t="shared" si="4"/>
        <v>474025</v>
      </c>
      <c r="G49" s="224">
        <f t="shared" si="4"/>
        <v>0</v>
      </c>
      <c r="H49" s="117">
        <f t="shared" si="4"/>
        <v>0</v>
      </c>
      <c r="I49" s="894">
        <f t="shared" si="4"/>
        <v>0</v>
      </c>
      <c r="J49" s="134">
        <f t="shared" si="4"/>
        <v>23172</v>
      </c>
      <c r="K49" s="64">
        <f t="shared" si="4"/>
        <v>120</v>
      </c>
      <c r="L49" s="169">
        <f t="shared" si="4"/>
        <v>23292</v>
      </c>
      <c r="M49" s="224">
        <f t="shared" si="4"/>
        <v>0</v>
      </c>
      <c r="N49" s="64">
        <f t="shared" si="4"/>
        <v>0</v>
      </c>
      <c r="O49" s="117">
        <f t="shared" si="4"/>
        <v>0</v>
      </c>
      <c r="P49" s="310"/>
      <c r="Q49" s="182"/>
    </row>
    <row r="50" spans="1:17" s="19" customFormat="1" ht="36.75" thickTop="1" x14ac:dyDescent="0.25">
      <c r="A50" s="65"/>
      <c r="B50" s="66" t="s">
        <v>50</v>
      </c>
      <c r="C50" s="198">
        <f t="shared" si="3"/>
        <v>497317</v>
      </c>
      <c r="D50" s="135">
        <f t="shared" ref="D50:O50" si="5">SUM(D51,D193)</f>
        <v>474025</v>
      </c>
      <c r="E50" s="274">
        <f t="shared" si="5"/>
        <v>0</v>
      </c>
      <c r="F50" s="895">
        <f t="shared" si="5"/>
        <v>474025</v>
      </c>
      <c r="G50" s="225">
        <f t="shared" si="5"/>
        <v>0</v>
      </c>
      <c r="H50" s="274">
        <f t="shared" si="5"/>
        <v>0</v>
      </c>
      <c r="I50" s="895">
        <f t="shared" si="5"/>
        <v>0</v>
      </c>
      <c r="J50" s="135">
        <f t="shared" si="5"/>
        <v>23172</v>
      </c>
      <c r="K50" s="67">
        <f t="shared" si="5"/>
        <v>120</v>
      </c>
      <c r="L50" s="170">
        <f t="shared" si="5"/>
        <v>23292</v>
      </c>
      <c r="M50" s="225">
        <f t="shared" si="5"/>
        <v>0</v>
      </c>
      <c r="N50" s="67">
        <f t="shared" si="5"/>
        <v>0</v>
      </c>
      <c r="O50" s="274">
        <f t="shared" si="5"/>
        <v>0</v>
      </c>
      <c r="P50" s="311"/>
      <c r="Q50" s="182"/>
    </row>
    <row r="51" spans="1:17" s="19" customFormat="1" ht="24" x14ac:dyDescent="0.25">
      <c r="A51" s="68"/>
      <c r="B51" s="16" t="s">
        <v>51</v>
      </c>
      <c r="C51" s="199">
        <f t="shared" si="3"/>
        <v>495517</v>
      </c>
      <c r="D51" s="136">
        <f t="shared" ref="D51:O51" si="6">SUM(D52,D74,D172,D186)</f>
        <v>472225</v>
      </c>
      <c r="E51" s="275">
        <f t="shared" si="6"/>
        <v>0</v>
      </c>
      <c r="F51" s="896">
        <f t="shared" si="6"/>
        <v>472225</v>
      </c>
      <c r="G51" s="226">
        <f t="shared" si="6"/>
        <v>0</v>
      </c>
      <c r="H51" s="275">
        <f t="shared" si="6"/>
        <v>0</v>
      </c>
      <c r="I51" s="896">
        <f t="shared" si="6"/>
        <v>0</v>
      </c>
      <c r="J51" s="136">
        <f t="shared" si="6"/>
        <v>23172</v>
      </c>
      <c r="K51" s="69">
        <f t="shared" si="6"/>
        <v>120</v>
      </c>
      <c r="L51" s="171">
        <f t="shared" si="6"/>
        <v>23292</v>
      </c>
      <c r="M51" s="226">
        <f t="shared" si="6"/>
        <v>0</v>
      </c>
      <c r="N51" s="69">
        <f t="shared" si="6"/>
        <v>0</v>
      </c>
      <c r="O51" s="275">
        <f t="shared" si="6"/>
        <v>0</v>
      </c>
      <c r="P51" s="312"/>
      <c r="Q51" s="182"/>
    </row>
    <row r="52" spans="1:17" s="19" customFormat="1" x14ac:dyDescent="0.25">
      <c r="A52" s="70">
        <v>1000</v>
      </c>
      <c r="B52" s="70" t="s">
        <v>52</v>
      </c>
      <c r="C52" s="200">
        <f t="shared" si="3"/>
        <v>81737</v>
      </c>
      <c r="D52" s="137">
        <f t="shared" ref="D52:O52" si="7">SUM(D53,D66)</f>
        <v>70951</v>
      </c>
      <c r="E52" s="125">
        <f t="shared" si="7"/>
        <v>414</v>
      </c>
      <c r="F52" s="897">
        <f t="shared" si="7"/>
        <v>71365</v>
      </c>
      <c r="G52" s="227">
        <f t="shared" si="7"/>
        <v>0</v>
      </c>
      <c r="H52" s="125">
        <f t="shared" si="7"/>
        <v>0</v>
      </c>
      <c r="I52" s="897">
        <f t="shared" si="7"/>
        <v>0</v>
      </c>
      <c r="J52" s="137">
        <f t="shared" si="7"/>
        <v>10372</v>
      </c>
      <c r="K52" s="71">
        <f t="shared" si="7"/>
        <v>0</v>
      </c>
      <c r="L52" s="172">
        <f t="shared" si="7"/>
        <v>10372</v>
      </c>
      <c r="M52" s="227">
        <f t="shared" si="7"/>
        <v>0</v>
      </c>
      <c r="N52" s="71">
        <f t="shared" si="7"/>
        <v>0</v>
      </c>
      <c r="O52" s="125">
        <f t="shared" si="7"/>
        <v>0</v>
      </c>
      <c r="P52" s="313"/>
      <c r="Q52" s="182"/>
    </row>
    <row r="53" spans="1:17" x14ac:dyDescent="0.25">
      <c r="A53" s="35">
        <v>1100</v>
      </c>
      <c r="B53" s="72" t="s">
        <v>53</v>
      </c>
      <c r="C53" s="188">
        <f t="shared" si="3"/>
        <v>81737</v>
      </c>
      <c r="D53" s="130">
        <f t="shared" ref="D53:O53" si="8">SUM(D54,D57,D65)</f>
        <v>70951</v>
      </c>
      <c r="E53" s="123">
        <f t="shared" si="8"/>
        <v>414</v>
      </c>
      <c r="F53" s="898">
        <f t="shared" si="8"/>
        <v>71365</v>
      </c>
      <c r="G53" s="228">
        <f t="shared" si="8"/>
        <v>0</v>
      </c>
      <c r="H53" s="123">
        <f t="shared" si="8"/>
        <v>0</v>
      </c>
      <c r="I53" s="898">
        <f t="shared" si="8"/>
        <v>0</v>
      </c>
      <c r="J53" s="130">
        <f t="shared" si="8"/>
        <v>10372</v>
      </c>
      <c r="K53" s="38">
        <f t="shared" si="8"/>
        <v>0</v>
      </c>
      <c r="L53" s="175">
        <f t="shared" si="8"/>
        <v>10372</v>
      </c>
      <c r="M53" s="228">
        <f t="shared" si="8"/>
        <v>0</v>
      </c>
      <c r="N53" s="38">
        <f t="shared" si="8"/>
        <v>0</v>
      </c>
      <c r="O53" s="123">
        <f t="shared" si="8"/>
        <v>0</v>
      </c>
      <c r="P53" s="314"/>
      <c r="Q53" s="297"/>
    </row>
    <row r="54" spans="1:17" hidden="1" x14ac:dyDescent="0.25">
      <c r="A54" s="73">
        <v>1110</v>
      </c>
      <c r="B54" s="58" t="s">
        <v>54</v>
      </c>
      <c r="C54" s="195">
        <f t="shared" si="3"/>
        <v>0</v>
      </c>
      <c r="D54" s="86">
        <f t="shared" ref="D54:O54" si="9">SUM(D55:D56)</f>
        <v>0</v>
      </c>
      <c r="E54" s="74">
        <f t="shared" si="9"/>
        <v>0</v>
      </c>
      <c r="F54" s="174">
        <f t="shared" si="9"/>
        <v>0</v>
      </c>
      <c r="G54" s="229">
        <f t="shared" si="9"/>
        <v>0</v>
      </c>
      <c r="H54" s="74">
        <f t="shared" si="9"/>
        <v>0</v>
      </c>
      <c r="I54" s="154">
        <f t="shared" si="9"/>
        <v>0</v>
      </c>
      <c r="J54" s="86">
        <f t="shared" si="9"/>
        <v>0</v>
      </c>
      <c r="K54" s="74">
        <f t="shared" si="9"/>
        <v>0</v>
      </c>
      <c r="L54" s="174">
        <f t="shared" si="9"/>
        <v>0</v>
      </c>
      <c r="M54" s="229">
        <f t="shared" si="9"/>
        <v>0</v>
      </c>
      <c r="N54" s="74">
        <f t="shared" si="9"/>
        <v>0</v>
      </c>
      <c r="O54" s="154">
        <f t="shared" si="9"/>
        <v>0</v>
      </c>
      <c r="P54" s="292"/>
      <c r="Q54" s="297"/>
    </row>
    <row r="55" spans="1:17" hidden="1" x14ac:dyDescent="0.25">
      <c r="A55" s="27">
        <v>1111</v>
      </c>
      <c r="B55" s="40" t="s">
        <v>55</v>
      </c>
      <c r="C55" s="189">
        <f t="shared" si="3"/>
        <v>0</v>
      </c>
      <c r="D55" s="263"/>
      <c r="E55" s="42"/>
      <c r="F55" s="176">
        <f>D55+E55</f>
        <v>0</v>
      </c>
      <c r="G55" s="220"/>
      <c r="H55" s="42"/>
      <c r="I55" s="90">
        <f>G55+H55</f>
        <v>0</v>
      </c>
      <c r="J55" s="263"/>
      <c r="K55" s="42"/>
      <c r="L55" s="176">
        <f>J55+K55</f>
        <v>0</v>
      </c>
      <c r="M55" s="220"/>
      <c r="N55" s="42"/>
      <c r="O55" s="90">
        <f>M55+N55</f>
        <v>0</v>
      </c>
      <c r="P55" s="290"/>
      <c r="Q55" s="297"/>
    </row>
    <row r="56" spans="1:17" ht="24" hidden="1" customHeight="1" x14ac:dyDescent="0.25">
      <c r="A56" s="30">
        <v>1119</v>
      </c>
      <c r="B56" s="43" t="s">
        <v>56</v>
      </c>
      <c r="C56" s="190">
        <f t="shared" si="3"/>
        <v>0</v>
      </c>
      <c r="D56" s="264"/>
      <c r="E56" s="45"/>
      <c r="F56" s="95">
        <f>D56+E56</f>
        <v>0</v>
      </c>
      <c r="G56" s="230"/>
      <c r="H56" s="45"/>
      <c r="I56" s="91">
        <f>G56+H56</f>
        <v>0</v>
      </c>
      <c r="J56" s="264"/>
      <c r="K56" s="45"/>
      <c r="L56" s="95">
        <f>J56+K56</f>
        <v>0</v>
      </c>
      <c r="M56" s="230"/>
      <c r="N56" s="45"/>
      <c r="O56" s="91">
        <f>M56+N56</f>
        <v>0</v>
      </c>
      <c r="P56" s="291"/>
      <c r="Q56" s="297"/>
    </row>
    <row r="57" spans="1:17" ht="23.25" hidden="1" customHeight="1" x14ac:dyDescent="0.25">
      <c r="A57" s="75">
        <v>1140</v>
      </c>
      <c r="B57" s="43" t="s">
        <v>57</v>
      </c>
      <c r="C57" s="190">
        <f t="shared" si="3"/>
        <v>0</v>
      </c>
      <c r="D57" s="132">
        <f t="shared" ref="D57:O57" si="10">SUM(D58:D64)</f>
        <v>0</v>
      </c>
      <c r="E57" s="76">
        <f t="shared" si="10"/>
        <v>0</v>
      </c>
      <c r="F57" s="95">
        <f t="shared" si="10"/>
        <v>0</v>
      </c>
      <c r="G57" s="231">
        <f t="shared" si="10"/>
        <v>0</v>
      </c>
      <c r="H57" s="76">
        <f t="shared" si="10"/>
        <v>0</v>
      </c>
      <c r="I57" s="91">
        <f t="shared" si="10"/>
        <v>0</v>
      </c>
      <c r="J57" s="132">
        <f t="shared" si="10"/>
        <v>0</v>
      </c>
      <c r="K57" s="76">
        <f t="shared" si="10"/>
        <v>0</v>
      </c>
      <c r="L57" s="95">
        <f t="shared" si="10"/>
        <v>0</v>
      </c>
      <c r="M57" s="231">
        <f t="shared" si="10"/>
        <v>0</v>
      </c>
      <c r="N57" s="76">
        <f t="shared" si="10"/>
        <v>0</v>
      </c>
      <c r="O57" s="91">
        <f t="shared" si="10"/>
        <v>0</v>
      </c>
      <c r="P57" s="291"/>
      <c r="Q57" s="297"/>
    </row>
    <row r="58" spans="1:17" hidden="1" x14ac:dyDescent="0.25">
      <c r="A58" s="30">
        <v>1141</v>
      </c>
      <c r="B58" s="43" t="s">
        <v>58</v>
      </c>
      <c r="C58" s="190">
        <f t="shared" si="3"/>
        <v>0</v>
      </c>
      <c r="D58" s="264"/>
      <c r="E58" s="45"/>
      <c r="F58" s="95">
        <f t="shared" ref="F58:F65" si="11">D58+E58</f>
        <v>0</v>
      </c>
      <c r="G58" s="230"/>
      <c r="H58" s="45"/>
      <c r="I58" s="91">
        <f t="shared" ref="I58:I65" si="12">G58+H58</f>
        <v>0</v>
      </c>
      <c r="J58" s="264"/>
      <c r="K58" s="45"/>
      <c r="L58" s="95">
        <f t="shared" ref="L58:L65" si="13">J58+K58</f>
        <v>0</v>
      </c>
      <c r="M58" s="230"/>
      <c r="N58" s="45"/>
      <c r="O58" s="91">
        <f t="shared" ref="O58:O65" si="14">M58+N58</f>
        <v>0</v>
      </c>
      <c r="P58" s="291"/>
      <c r="Q58" s="297"/>
    </row>
    <row r="59" spans="1:17" ht="24.75" hidden="1" customHeight="1" x14ac:dyDescent="0.25">
      <c r="A59" s="30">
        <v>1142</v>
      </c>
      <c r="B59" s="43" t="s">
        <v>59</v>
      </c>
      <c r="C59" s="190">
        <f t="shared" si="3"/>
        <v>0</v>
      </c>
      <c r="D59" s="264"/>
      <c r="E59" s="45"/>
      <c r="F59" s="95">
        <f t="shared" si="11"/>
        <v>0</v>
      </c>
      <c r="G59" s="230"/>
      <c r="H59" s="45"/>
      <c r="I59" s="91">
        <f t="shared" si="12"/>
        <v>0</v>
      </c>
      <c r="J59" s="264"/>
      <c r="K59" s="45"/>
      <c r="L59" s="95">
        <f t="shared" si="13"/>
        <v>0</v>
      </c>
      <c r="M59" s="230"/>
      <c r="N59" s="45"/>
      <c r="O59" s="91">
        <f t="shared" si="14"/>
        <v>0</v>
      </c>
      <c r="P59" s="291"/>
      <c r="Q59" s="297"/>
    </row>
    <row r="60" spans="1:17" ht="24" hidden="1" x14ac:dyDescent="0.25">
      <c r="A60" s="30">
        <v>1145</v>
      </c>
      <c r="B60" s="43" t="s">
        <v>60</v>
      </c>
      <c r="C60" s="190">
        <f t="shared" si="3"/>
        <v>0</v>
      </c>
      <c r="D60" s="264"/>
      <c r="E60" s="45"/>
      <c r="F60" s="95">
        <f t="shared" si="11"/>
        <v>0</v>
      </c>
      <c r="G60" s="230"/>
      <c r="H60" s="45"/>
      <c r="I60" s="91">
        <f t="shared" si="12"/>
        <v>0</v>
      </c>
      <c r="J60" s="264"/>
      <c r="K60" s="45"/>
      <c r="L60" s="95">
        <f t="shared" si="13"/>
        <v>0</v>
      </c>
      <c r="M60" s="230"/>
      <c r="N60" s="45"/>
      <c r="O60" s="91">
        <f t="shared" si="14"/>
        <v>0</v>
      </c>
      <c r="P60" s="291"/>
      <c r="Q60" s="297"/>
    </row>
    <row r="61" spans="1:17" ht="27.75" hidden="1" customHeight="1" x14ac:dyDescent="0.25">
      <c r="A61" s="30">
        <v>1146</v>
      </c>
      <c r="B61" s="43" t="s">
        <v>61</v>
      </c>
      <c r="C61" s="190">
        <f t="shared" si="3"/>
        <v>0</v>
      </c>
      <c r="D61" s="264"/>
      <c r="E61" s="45"/>
      <c r="F61" s="95">
        <f t="shared" si="11"/>
        <v>0</v>
      </c>
      <c r="G61" s="230"/>
      <c r="H61" s="45"/>
      <c r="I61" s="91">
        <f t="shared" si="12"/>
        <v>0</v>
      </c>
      <c r="J61" s="264"/>
      <c r="K61" s="45"/>
      <c r="L61" s="95">
        <f t="shared" si="13"/>
        <v>0</v>
      </c>
      <c r="M61" s="230"/>
      <c r="N61" s="45"/>
      <c r="O61" s="91">
        <f t="shared" si="14"/>
        <v>0</v>
      </c>
      <c r="P61" s="291"/>
      <c r="Q61" s="297"/>
    </row>
    <row r="62" spans="1:17" hidden="1" x14ac:dyDescent="0.25">
      <c r="A62" s="30">
        <v>1147</v>
      </c>
      <c r="B62" s="43" t="s">
        <v>62</v>
      </c>
      <c r="C62" s="190">
        <f t="shared" si="3"/>
        <v>0</v>
      </c>
      <c r="D62" s="264"/>
      <c r="E62" s="45"/>
      <c r="F62" s="95">
        <f t="shared" si="11"/>
        <v>0</v>
      </c>
      <c r="G62" s="230"/>
      <c r="H62" s="45"/>
      <c r="I62" s="91">
        <f t="shared" si="12"/>
        <v>0</v>
      </c>
      <c r="J62" s="264"/>
      <c r="K62" s="45"/>
      <c r="L62" s="95">
        <f t="shared" si="13"/>
        <v>0</v>
      </c>
      <c r="M62" s="230"/>
      <c r="N62" s="45"/>
      <c r="O62" s="91">
        <f t="shared" si="14"/>
        <v>0</v>
      </c>
      <c r="P62" s="291"/>
      <c r="Q62" s="297"/>
    </row>
    <row r="63" spans="1:17" hidden="1" x14ac:dyDescent="0.25">
      <c r="A63" s="30">
        <v>1148</v>
      </c>
      <c r="B63" s="43" t="s">
        <v>63</v>
      </c>
      <c r="C63" s="190">
        <f t="shared" si="3"/>
        <v>0</v>
      </c>
      <c r="D63" s="264"/>
      <c r="E63" s="45"/>
      <c r="F63" s="95">
        <f t="shared" si="11"/>
        <v>0</v>
      </c>
      <c r="G63" s="230"/>
      <c r="H63" s="45"/>
      <c r="I63" s="91">
        <f t="shared" si="12"/>
        <v>0</v>
      </c>
      <c r="J63" s="264"/>
      <c r="K63" s="45"/>
      <c r="L63" s="95">
        <f t="shared" si="13"/>
        <v>0</v>
      </c>
      <c r="M63" s="230"/>
      <c r="N63" s="45"/>
      <c r="O63" s="91">
        <f t="shared" si="14"/>
        <v>0</v>
      </c>
      <c r="P63" s="291"/>
      <c r="Q63" s="297"/>
    </row>
    <row r="64" spans="1:17" ht="36" hidden="1" x14ac:dyDescent="0.25">
      <c r="A64" s="30">
        <v>1149</v>
      </c>
      <c r="B64" s="43" t="s">
        <v>64</v>
      </c>
      <c r="C64" s="190">
        <f t="shared" si="3"/>
        <v>0</v>
      </c>
      <c r="D64" s="264"/>
      <c r="E64" s="45"/>
      <c r="F64" s="95">
        <f t="shared" si="11"/>
        <v>0</v>
      </c>
      <c r="G64" s="230"/>
      <c r="H64" s="45"/>
      <c r="I64" s="91">
        <f t="shared" si="12"/>
        <v>0</v>
      </c>
      <c r="J64" s="264"/>
      <c r="K64" s="45"/>
      <c r="L64" s="95">
        <f t="shared" si="13"/>
        <v>0</v>
      </c>
      <c r="M64" s="230"/>
      <c r="N64" s="45"/>
      <c r="O64" s="91">
        <f t="shared" si="14"/>
        <v>0</v>
      </c>
      <c r="P64" s="291"/>
      <c r="Q64" s="297"/>
    </row>
    <row r="65" spans="1:17" ht="36" x14ac:dyDescent="0.25">
      <c r="A65" s="73">
        <v>1150</v>
      </c>
      <c r="B65" s="58" t="s">
        <v>65</v>
      </c>
      <c r="C65" s="195">
        <f t="shared" si="3"/>
        <v>81737</v>
      </c>
      <c r="D65" s="261">
        <v>70951</v>
      </c>
      <c r="E65" s="707">
        <f>414</f>
        <v>414</v>
      </c>
      <c r="F65" s="907">
        <f t="shared" si="11"/>
        <v>71365</v>
      </c>
      <c r="G65" s="232"/>
      <c r="H65" s="707"/>
      <c r="I65" s="907">
        <f t="shared" si="12"/>
        <v>0</v>
      </c>
      <c r="J65" s="261">
        <v>10372</v>
      </c>
      <c r="K65" s="77"/>
      <c r="L65" s="174">
        <f t="shared" si="13"/>
        <v>10372</v>
      </c>
      <c r="M65" s="232"/>
      <c r="N65" s="77"/>
      <c r="O65" s="154">
        <f t="shared" si="14"/>
        <v>0</v>
      </c>
      <c r="P65" s="339" t="s">
        <v>350</v>
      </c>
      <c r="Q65" s="297"/>
    </row>
    <row r="66" spans="1:17" ht="36" hidden="1" x14ac:dyDescent="0.25">
      <c r="A66" s="35">
        <v>1200</v>
      </c>
      <c r="B66" s="72" t="s">
        <v>66</v>
      </c>
      <c r="C66" s="188">
        <f t="shared" si="3"/>
        <v>0</v>
      </c>
      <c r="D66" s="130">
        <f t="shared" ref="D66:O66" si="15">SUM(D67:D68)</f>
        <v>0</v>
      </c>
      <c r="E66" s="38">
        <f t="shared" si="15"/>
        <v>0</v>
      </c>
      <c r="F66" s="175">
        <f t="shared" si="15"/>
        <v>0</v>
      </c>
      <c r="G66" s="228">
        <f t="shared" si="15"/>
        <v>0</v>
      </c>
      <c r="H66" s="38">
        <f t="shared" si="15"/>
        <v>0</v>
      </c>
      <c r="I66" s="123">
        <f t="shared" si="15"/>
        <v>0</v>
      </c>
      <c r="J66" s="130">
        <f t="shared" si="15"/>
        <v>0</v>
      </c>
      <c r="K66" s="38">
        <f t="shared" si="15"/>
        <v>0</v>
      </c>
      <c r="L66" s="175">
        <f t="shared" si="15"/>
        <v>0</v>
      </c>
      <c r="M66" s="228">
        <f t="shared" si="15"/>
        <v>0</v>
      </c>
      <c r="N66" s="38">
        <f t="shared" si="15"/>
        <v>0</v>
      </c>
      <c r="O66" s="123">
        <f t="shared" si="15"/>
        <v>0</v>
      </c>
      <c r="P66" s="293"/>
      <c r="Q66" s="297"/>
    </row>
    <row r="67" spans="1:17" ht="24" hidden="1" x14ac:dyDescent="0.25">
      <c r="A67" s="1203">
        <v>1210</v>
      </c>
      <c r="B67" s="40" t="s">
        <v>67</v>
      </c>
      <c r="C67" s="189">
        <f t="shared" si="3"/>
        <v>0</v>
      </c>
      <c r="D67" s="263"/>
      <c r="E67" s="42"/>
      <c r="F67" s="176">
        <f>D67+E67</f>
        <v>0</v>
      </c>
      <c r="G67" s="220"/>
      <c r="H67" s="42"/>
      <c r="I67" s="90">
        <f>G67+H67</f>
        <v>0</v>
      </c>
      <c r="J67" s="263"/>
      <c r="K67" s="42"/>
      <c r="L67" s="176">
        <f>J67+K67</f>
        <v>0</v>
      </c>
      <c r="M67" s="220"/>
      <c r="N67" s="42"/>
      <c r="O67" s="90">
        <f>M67+N67</f>
        <v>0</v>
      </c>
      <c r="P67" s="290"/>
      <c r="Q67" s="297"/>
    </row>
    <row r="68" spans="1:17" ht="24" hidden="1" x14ac:dyDescent="0.25">
      <c r="A68" s="75">
        <v>1220</v>
      </c>
      <c r="B68" s="43" t="s">
        <v>68</v>
      </c>
      <c r="C68" s="190">
        <f t="shared" si="3"/>
        <v>0</v>
      </c>
      <c r="D68" s="132">
        <f t="shared" ref="D68:O68" si="16">SUM(D69:D73)</f>
        <v>0</v>
      </c>
      <c r="E68" s="76">
        <f t="shared" si="16"/>
        <v>0</v>
      </c>
      <c r="F68" s="95">
        <f t="shared" si="16"/>
        <v>0</v>
      </c>
      <c r="G68" s="231">
        <f t="shared" si="16"/>
        <v>0</v>
      </c>
      <c r="H68" s="76">
        <f t="shared" si="16"/>
        <v>0</v>
      </c>
      <c r="I68" s="91">
        <f t="shared" si="16"/>
        <v>0</v>
      </c>
      <c r="J68" s="132">
        <f t="shared" si="16"/>
        <v>0</v>
      </c>
      <c r="K68" s="76">
        <f t="shared" si="16"/>
        <v>0</v>
      </c>
      <c r="L68" s="95">
        <f t="shared" si="16"/>
        <v>0</v>
      </c>
      <c r="M68" s="231">
        <f t="shared" si="16"/>
        <v>0</v>
      </c>
      <c r="N68" s="76">
        <f t="shared" si="16"/>
        <v>0</v>
      </c>
      <c r="O68" s="91">
        <f t="shared" si="16"/>
        <v>0</v>
      </c>
      <c r="P68" s="291"/>
      <c r="Q68" s="297"/>
    </row>
    <row r="69" spans="1:17" ht="60" hidden="1" x14ac:dyDescent="0.25">
      <c r="A69" s="30">
        <v>1221</v>
      </c>
      <c r="B69" s="43" t="s">
        <v>69</v>
      </c>
      <c r="C69" s="190">
        <f t="shared" si="3"/>
        <v>0</v>
      </c>
      <c r="D69" s="264"/>
      <c r="E69" s="45"/>
      <c r="F69" s="95">
        <f>D69+E69</f>
        <v>0</v>
      </c>
      <c r="G69" s="230"/>
      <c r="H69" s="45"/>
      <c r="I69" s="91">
        <f>G69+H69</f>
        <v>0</v>
      </c>
      <c r="J69" s="264"/>
      <c r="K69" s="45"/>
      <c r="L69" s="95">
        <f>J69+K69</f>
        <v>0</v>
      </c>
      <c r="M69" s="230"/>
      <c r="N69" s="45"/>
      <c r="O69" s="91">
        <f>M69+N69</f>
        <v>0</v>
      </c>
      <c r="P69" s="291"/>
      <c r="Q69" s="297"/>
    </row>
    <row r="70" spans="1:17" hidden="1" x14ac:dyDescent="0.25">
      <c r="A70" s="30">
        <v>1223</v>
      </c>
      <c r="B70" s="43" t="s">
        <v>70</v>
      </c>
      <c r="C70" s="190">
        <f t="shared" si="3"/>
        <v>0</v>
      </c>
      <c r="D70" s="264"/>
      <c r="E70" s="45"/>
      <c r="F70" s="95">
        <f>D70+E70</f>
        <v>0</v>
      </c>
      <c r="G70" s="230"/>
      <c r="H70" s="45"/>
      <c r="I70" s="91">
        <f>G70+H70</f>
        <v>0</v>
      </c>
      <c r="J70" s="264"/>
      <c r="K70" s="45"/>
      <c r="L70" s="95">
        <f>J70+K70</f>
        <v>0</v>
      </c>
      <c r="M70" s="230"/>
      <c r="N70" s="45"/>
      <c r="O70" s="91">
        <f>M70+N70</f>
        <v>0</v>
      </c>
      <c r="P70" s="291"/>
      <c r="Q70" s="297"/>
    </row>
    <row r="71" spans="1:17" hidden="1" x14ac:dyDescent="0.25">
      <c r="A71" s="30">
        <v>1225</v>
      </c>
      <c r="B71" s="43" t="s">
        <v>71</v>
      </c>
      <c r="C71" s="190">
        <f t="shared" si="3"/>
        <v>0</v>
      </c>
      <c r="D71" s="264"/>
      <c r="E71" s="45"/>
      <c r="F71" s="95">
        <f>D71+E71</f>
        <v>0</v>
      </c>
      <c r="G71" s="230"/>
      <c r="H71" s="45"/>
      <c r="I71" s="91">
        <f>G71+H71</f>
        <v>0</v>
      </c>
      <c r="J71" s="264"/>
      <c r="K71" s="45"/>
      <c r="L71" s="95">
        <f>J71+K71</f>
        <v>0</v>
      </c>
      <c r="M71" s="230"/>
      <c r="N71" s="45"/>
      <c r="O71" s="91">
        <f>M71+N71</f>
        <v>0</v>
      </c>
      <c r="P71" s="291"/>
      <c r="Q71" s="297"/>
    </row>
    <row r="72" spans="1:17" ht="36" hidden="1" x14ac:dyDescent="0.25">
      <c r="A72" s="30">
        <v>1227</v>
      </c>
      <c r="B72" s="43" t="s">
        <v>72</v>
      </c>
      <c r="C72" s="190">
        <f t="shared" si="3"/>
        <v>0</v>
      </c>
      <c r="D72" s="264"/>
      <c r="E72" s="45"/>
      <c r="F72" s="95">
        <f>D72+E72</f>
        <v>0</v>
      </c>
      <c r="G72" s="230"/>
      <c r="H72" s="45"/>
      <c r="I72" s="91">
        <f>G72+H72</f>
        <v>0</v>
      </c>
      <c r="J72" s="264"/>
      <c r="K72" s="45"/>
      <c r="L72" s="95">
        <f>J72+K72</f>
        <v>0</v>
      </c>
      <c r="M72" s="230"/>
      <c r="N72" s="45"/>
      <c r="O72" s="91">
        <f>M72+N72</f>
        <v>0</v>
      </c>
      <c r="P72" s="291"/>
      <c r="Q72" s="297"/>
    </row>
    <row r="73" spans="1:17" ht="60" hidden="1" x14ac:dyDescent="0.25">
      <c r="A73" s="30">
        <v>1228</v>
      </c>
      <c r="B73" s="43" t="s">
        <v>73</v>
      </c>
      <c r="C73" s="190">
        <f t="shared" si="3"/>
        <v>0</v>
      </c>
      <c r="D73" s="264"/>
      <c r="E73" s="45"/>
      <c r="F73" s="95">
        <f>D73+E73</f>
        <v>0</v>
      </c>
      <c r="G73" s="230"/>
      <c r="H73" s="45"/>
      <c r="I73" s="91">
        <f>G73+H73</f>
        <v>0</v>
      </c>
      <c r="J73" s="264"/>
      <c r="K73" s="45"/>
      <c r="L73" s="95">
        <f>J73+K73</f>
        <v>0</v>
      </c>
      <c r="M73" s="230"/>
      <c r="N73" s="45"/>
      <c r="O73" s="91">
        <f>M73+N73</f>
        <v>0</v>
      </c>
      <c r="P73" s="291"/>
      <c r="Q73" s="297"/>
    </row>
    <row r="74" spans="1:17" x14ac:dyDescent="0.25">
      <c r="A74" s="70">
        <v>2000</v>
      </c>
      <c r="B74" s="70" t="s">
        <v>74</v>
      </c>
      <c r="C74" s="200">
        <f t="shared" si="3"/>
        <v>413780</v>
      </c>
      <c r="D74" s="137">
        <f t="shared" ref="D74:O74" si="17">SUM(D75,D82,D129,D163,D164,D171)</f>
        <v>401274</v>
      </c>
      <c r="E74" s="125">
        <f t="shared" si="17"/>
        <v>-414</v>
      </c>
      <c r="F74" s="897">
        <f t="shared" si="17"/>
        <v>400860</v>
      </c>
      <c r="G74" s="227">
        <f t="shared" si="17"/>
        <v>0</v>
      </c>
      <c r="H74" s="125">
        <f t="shared" si="17"/>
        <v>0</v>
      </c>
      <c r="I74" s="897">
        <f t="shared" si="17"/>
        <v>0</v>
      </c>
      <c r="J74" s="137">
        <f t="shared" si="17"/>
        <v>12800</v>
      </c>
      <c r="K74" s="71">
        <f t="shared" si="17"/>
        <v>120</v>
      </c>
      <c r="L74" s="172">
        <f t="shared" si="17"/>
        <v>12920</v>
      </c>
      <c r="M74" s="227">
        <f t="shared" si="17"/>
        <v>0</v>
      </c>
      <c r="N74" s="71">
        <f t="shared" si="17"/>
        <v>0</v>
      </c>
      <c r="O74" s="125">
        <f t="shared" si="17"/>
        <v>0</v>
      </c>
      <c r="P74" s="313"/>
      <c r="Q74" s="297"/>
    </row>
    <row r="75" spans="1:17" ht="24" x14ac:dyDescent="0.25">
      <c r="A75" s="35">
        <v>2100</v>
      </c>
      <c r="B75" s="72" t="s">
        <v>75</v>
      </c>
      <c r="C75" s="188">
        <f t="shared" si="3"/>
        <v>3325</v>
      </c>
      <c r="D75" s="130">
        <f t="shared" ref="D75:O75" si="18">SUM(D76,D79)</f>
        <v>2917</v>
      </c>
      <c r="E75" s="123">
        <f t="shared" si="18"/>
        <v>408</v>
      </c>
      <c r="F75" s="898">
        <f t="shared" si="18"/>
        <v>3325</v>
      </c>
      <c r="G75" s="228">
        <f t="shared" si="18"/>
        <v>0</v>
      </c>
      <c r="H75" s="123">
        <f t="shared" si="18"/>
        <v>0</v>
      </c>
      <c r="I75" s="898">
        <f t="shared" si="18"/>
        <v>0</v>
      </c>
      <c r="J75" s="130">
        <f t="shared" si="18"/>
        <v>0</v>
      </c>
      <c r="K75" s="38">
        <f t="shared" si="18"/>
        <v>0</v>
      </c>
      <c r="L75" s="175">
        <f t="shared" si="18"/>
        <v>0</v>
      </c>
      <c r="M75" s="228">
        <f t="shared" si="18"/>
        <v>0</v>
      </c>
      <c r="N75" s="38">
        <f t="shared" si="18"/>
        <v>0</v>
      </c>
      <c r="O75" s="123">
        <f t="shared" si="18"/>
        <v>0</v>
      </c>
      <c r="P75" s="293"/>
      <c r="Q75" s="297"/>
    </row>
    <row r="76" spans="1:17" ht="24" hidden="1" x14ac:dyDescent="0.25">
      <c r="A76" s="1203">
        <v>2110</v>
      </c>
      <c r="B76" s="40" t="s">
        <v>76</v>
      </c>
      <c r="C76" s="189">
        <f t="shared" si="3"/>
        <v>0</v>
      </c>
      <c r="D76" s="131">
        <f t="shared" ref="D76:O76" si="19">SUM(D77:D78)</f>
        <v>0</v>
      </c>
      <c r="E76" s="79">
        <f t="shared" si="19"/>
        <v>0</v>
      </c>
      <c r="F76" s="176">
        <f t="shared" si="19"/>
        <v>0</v>
      </c>
      <c r="G76" s="233">
        <f t="shared" si="19"/>
        <v>0</v>
      </c>
      <c r="H76" s="79">
        <f t="shared" si="19"/>
        <v>0</v>
      </c>
      <c r="I76" s="90">
        <f t="shared" si="19"/>
        <v>0</v>
      </c>
      <c r="J76" s="131">
        <f t="shared" si="19"/>
        <v>0</v>
      </c>
      <c r="K76" s="79">
        <f t="shared" si="19"/>
        <v>0</v>
      </c>
      <c r="L76" s="176">
        <f t="shared" si="19"/>
        <v>0</v>
      </c>
      <c r="M76" s="233">
        <f t="shared" si="19"/>
        <v>0</v>
      </c>
      <c r="N76" s="79">
        <f t="shared" si="19"/>
        <v>0</v>
      </c>
      <c r="O76" s="90">
        <f t="shared" si="19"/>
        <v>0</v>
      </c>
      <c r="P76" s="290"/>
      <c r="Q76" s="297"/>
    </row>
    <row r="77" spans="1:17" hidden="1" x14ac:dyDescent="0.25">
      <c r="A77" s="30">
        <v>2111</v>
      </c>
      <c r="B77" s="43" t="s">
        <v>77</v>
      </c>
      <c r="C77" s="190">
        <f t="shared" si="3"/>
        <v>0</v>
      </c>
      <c r="D77" s="264"/>
      <c r="E77" s="45"/>
      <c r="F77" s="95">
        <f>D77+E77</f>
        <v>0</v>
      </c>
      <c r="G77" s="230"/>
      <c r="H77" s="45"/>
      <c r="I77" s="91">
        <f>G77+H77</f>
        <v>0</v>
      </c>
      <c r="J77" s="264"/>
      <c r="K77" s="45"/>
      <c r="L77" s="95">
        <f>J77+K77</f>
        <v>0</v>
      </c>
      <c r="M77" s="230"/>
      <c r="N77" s="45"/>
      <c r="O77" s="91">
        <f>M77+N77</f>
        <v>0</v>
      </c>
      <c r="P77" s="291"/>
      <c r="Q77" s="297"/>
    </row>
    <row r="78" spans="1:17" ht="24" hidden="1" x14ac:dyDescent="0.25">
      <c r="A78" s="30">
        <v>2112</v>
      </c>
      <c r="B78" s="43" t="s">
        <v>78</v>
      </c>
      <c r="C78" s="190">
        <f t="shared" si="3"/>
        <v>0</v>
      </c>
      <c r="D78" s="264"/>
      <c r="E78" s="45"/>
      <c r="F78" s="95">
        <f>D78+E78</f>
        <v>0</v>
      </c>
      <c r="G78" s="230"/>
      <c r="H78" s="45"/>
      <c r="I78" s="91">
        <f>G78+H78</f>
        <v>0</v>
      </c>
      <c r="J78" s="264"/>
      <c r="K78" s="45"/>
      <c r="L78" s="95">
        <f>J78+K78</f>
        <v>0</v>
      </c>
      <c r="M78" s="230"/>
      <c r="N78" s="45"/>
      <c r="O78" s="91">
        <f>M78+N78</f>
        <v>0</v>
      </c>
      <c r="P78" s="291"/>
      <c r="Q78" s="297"/>
    </row>
    <row r="79" spans="1:17" ht="24" x14ac:dyDescent="0.25">
      <c r="A79" s="75">
        <v>2120</v>
      </c>
      <c r="B79" s="43" t="s">
        <v>79</v>
      </c>
      <c r="C79" s="190">
        <f t="shared" si="3"/>
        <v>3325</v>
      </c>
      <c r="D79" s="132">
        <f t="shared" ref="D79:O79" si="20">SUM(D80:D81)</f>
        <v>2917</v>
      </c>
      <c r="E79" s="91">
        <f t="shared" si="20"/>
        <v>408</v>
      </c>
      <c r="F79" s="899">
        <f t="shared" si="20"/>
        <v>3325</v>
      </c>
      <c r="G79" s="231">
        <f t="shared" si="20"/>
        <v>0</v>
      </c>
      <c r="H79" s="91">
        <f t="shared" si="20"/>
        <v>0</v>
      </c>
      <c r="I79" s="899">
        <f t="shared" si="20"/>
        <v>0</v>
      </c>
      <c r="J79" s="132">
        <f t="shared" si="20"/>
        <v>0</v>
      </c>
      <c r="K79" s="76">
        <f t="shared" si="20"/>
        <v>0</v>
      </c>
      <c r="L79" s="95">
        <f t="shared" si="20"/>
        <v>0</v>
      </c>
      <c r="M79" s="231">
        <f t="shared" si="20"/>
        <v>0</v>
      </c>
      <c r="N79" s="76">
        <f t="shared" si="20"/>
        <v>0</v>
      </c>
      <c r="O79" s="91">
        <f t="shared" si="20"/>
        <v>0</v>
      </c>
      <c r="P79" s="291"/>
      <c r="Q79" s="297"/>
    </row>
    <row r="80" spans="1:17" ht="24" x14ac:dyDescent="0.25">
      <c r="A80" s="30">
        <v>2121</v>
      </c>
      <c r="B80" s="43" t="s">
        <v>77</v>
      </c>
      <c r="C80" s="190">
        <f t="shared" si="3"/>
        <v>2051</v>
      </c>
      <c r="D80" s="264">
        <v>1913</v>
      </c>
      <c r="E80" s="705">
        <v>138</v>
      </c>
      <c r="F80" s="899">
        <f>D80+E80</f>
        <v>2051</v>
      </c>
      <c r="G80" s="230"/>
      <c r="H80" s="705"/>
      <c r="I80" s="899">
        <f>G80+H80</f>
        <v>0</v>
      </c>
      <c r="J80" s="264"/>
      <c r="K80" s="45"/>
      <c r="L80" s="95">
        <f>J80+K80</f>
        <v>0</v>
      </c>
      <c r="M80" s="230"/>
      <c r="N80" s="45"/>
      <c r="O80" s="91">
        <f>M80+N80</f>
        <v>0</v>
      </c>
      <c r="P80" s="339" t="s">
        <v>350</v>
      </c>
      <c r="Q80" s="297"/>
    </row>
    <row r="81" spans="1:17" ht="24" x14ac:dyDescent="0.25">
      <c r="A81" s="30">
        <v>2122</v>
      </c>
      <c r="B81" s="43" t="s">
        <v>78</v>
      </c>
      <c r="C81" s="190">
        <f t="shared" si="3"/>
        <v>1274</v>
      </c>
      <c r="D81" s="264">
        <v>1004</v>
      </c>
      <c r="E81" s="705">
        <v>270</v>
      </c>
      <c r="F81" s="899">
        <f>D81+E81</f>
        <v>1274</v>
      </c>
      <c r="G81" s="230"/>
      <c r="H81" s="705"/>
      <c r="I81" s="899">
        <f>G81+H81</f>
        <v>0</v>
      </c>
      <c r="J81" s="264"/>
      <c r="K81" s="45"/>
      <c r="L81" s="95">
        <f>J81+K81</f>
        <v>0</v>
      </c>
      <c r="M81" s="230"/>
      <c r="N81" s="45"/>
      <c r="O81" s="91">
        <f>M81+N81</f>
        <v>0</v>
      </c>
      <c r="P81" s="339" t="s">
        <v>350</v>
      </c>
      <c r="Q81" s="297"/>
    </row>
    <row r="82" spans="1:17" x14ac:dyDescent="0.25">
      <c r="A82" s="35">
        <v>2200</v>
      </c>
      <c r="B82" s="72" t="s">
        <v>80</v>
      </c>
      <c r="C82" s="188">
        <f t="shared" si="3"/>
        <v>342778</v>
      </c>
      <c r="D82" s="130">
        <f t="shared" ref="D82:O82" si="21">SUM(D83,D88,D94,D102,D111,D115,D121,D127)</f>
        <v>335276</v>
      </c>
      <c r="E82" s="123">
        <f t="shared" si="21"/>
        <v>-768</v>
      </c>
      <c r="F82" s="898">
        <f t="shared" si="21"/>
        <v>334508</v>
      </c>
      <c r="G82" s="228">
        <f t="shared" si="21"/>
        <v>0</v>
      </c>
      <c r="H82" s="123">
        <f t="shared" si="21"/>
        <v>0</v>
      </c>
      <c r="I82" s="898">
        <f t="shared" si="21"/>
        <v>0</v>
      </c>
      <c r="J82" s="130">
        <f t="shared" si="21"/>
        <v>8150</v>
      </c>
      <c r="K82" s="38">
        <f t="shared" si="21"/>
        <v>120</v>
      </c>
      <c r="L82" s="175">
        <f t="shared" si="21"/>
        <v>8270</v>
      </c>
      <c r="M82" s="228">
        <f t="shared" si="21"/>
        <v>0</v>
      </c>
      <c r="N82" s="38">
        <f t="shared" si="21"/>
        <v>0</v>
      </c>
      <c r="O82" s="123">
        <f t="shared" si="21"/>
        <v>0</v>
      </c>
      <c r="P82" s="315"/>
      <c r="Q82" s="297"/>
    </row>
    <row r="83" spans="1:17" ht="24" hidden="1" x14ac:dyDescent="0.25">
      <c r="A83" s="73">
        <v>2210</v>
      </c>
      <c r="B83" s="58" t="s">
        <v>81</v>
      </c>
      <c r="C83" s="195">
        <f t="shared" si="3"/>
        <v>0</v>
      </c>
      <c r="D83" s="86">
        <f t="shared" ref="D83:O83" si="22">SUM(D84:D87)</f>
        <v>0</v>
      </c>
      <c r="E83" s="74">
        <f t="shared" si="22"/>
        <v>0</v>
      </c>
      <c r="F83" s="174">
        <f t="shared" si="22"/>
        <v>0</v>
      </c>
      <c r="G83" s="229">
        <f t="shared" si="22"/>
        <v>0</v>
      </c>
      <c r="H83" s="74">
        <f t="shared" si="22"/>
        <v>0</v>
      </c>
      <c r="I83" s="154">
        <f t="shared" si="22"/>
        <v>0</v>
      </c>
      <c r="J83" s="86">
        <f t="shared" si="22"/>
        <v>0</v>
      </c>
      <c r="K83" s="74">
        <f t="shared" si="22"/>
        <v>0</v>
      </c>
      <c r="L83" s="174">
        <f t="shared" si="22"/>
        <v>0</v>
      </c>
      <c r="M83" s="229">
        <f t="shared" si="22"/>
        <v>0</v>
      </c>
      <c r="N83" s="74">
        <f t="shared" si="22"/>
        <v>0</v>
      </c>
      <c r="O83" s="154">
        <f t="shared" si="22"/>
        <v>0</v>
      </c>
      <c r="P83" s="292"/>
      <c r="Q83" s="297"/>
    </row>
    <row r="84" spans="1:17" ht="24" hidden="1" x14ac:dyDescent="0.25">
      <c r="A84" s="27">
        <v>2211</v>
      </c>
      <c r="B84" s="40" t="s">
        <v>82</v>
      </c>
      <c r="C84" s="189">
        <f t="shared" si="3"/>
        <v>0</v>
      </c>
      <c r="D84" s="263"/>
      <c r="E84" s="42"/>
      <c r="F84" s="176">
        <f>D84+E84</f>
        <v>0</v>
      </c>
      <c r="G84" s="220"/>
      <c r="H84" s="42"/>
      <c r="I84" s="90">
        <f>G84+H84</f>
        <v>0</v>
      </c>
      <c r="J84" s="263"/>
      <c r="K84" s="42"/>
      <c r="L84" s="176">
        <f>J84+K84</f>
        <v>0</v>
      </c>
      <c r="M84" s="220"/>
      <c r="N84" s="42"/>
      <c r="O84" s="90">
        <f>M84+N84</f>
        <v>0</v>
      </c>
      <c r="P84" s="290"/>
      <c r="Q84" s="297"/>
    </row>
    <row r="85" spans="1:17" ht="36" hidden="1" x14ac:dyDescent="0.25">
      <c r="A85" s="30">
        <v>2212</v>
      </c>
      <c r="B85" s="43" t="s">
        <v>83</v>
      </c>
      <c r="C85" s="190">
        <f t="shared" si="3"/>
        <v>0</v>
      </c>
      <c r="D85" s="264"/>
      <c r="E85" s="45"/>
      <c r="F85" s="95">
        <f>D85+E85</f>
        <v>0</v>
      </c>
      <c r="G85" s="230"/>
      <c r="H85" s="45"/>
      <c r="I85" s="91">
        <f>G85+H85</f>
        <v>0</v>
      </c>
      <c r="J85" s="264"/>
      <c r="K85" s="45"/>
      <c r="L85" s="95">
        <f>J85+K85</f>
        <v>0</v>
      </c>
      <c r="M85" s="230"/>
      <c r="N85" s="45"/>
      <c r="O85" s="91">
        <f>M85+N85</f>
        <v>0</v>
      </c>
      <c r="P85" s="291"/>
      <c r="Q85" s="297"/>
    </row>
    <row r="86" spans="1:17" ht="24" hidden="1" x14ac:dyDescent="0.25">
      <c r="A86" s="30">
        <v>2214</v>
      </c>
      <c r="B86" s="43" t="s">
        <v>84</v>
      </c>
      <c r="C86" s="190">
        <f t="shared" si="3"/>
        <v>0</v>
      </c>
      <c r="D86" s="264"/>
      <c r="E86" s="45"/>
      <c r="F86" s="95">
        <f>D86+E86</f>
        <v>0</v>
      </c>
      <c r="G86" s="230"/>
      <c r="H86" s="45"/>
      <c r="I86" s="91">
        <f>G86+H86</f>
        <v>0</v>
      </c>
      <c r="J86" s="264"/>
      <c r="K86" s="45"/>
      <c r="L86" s="95">
        <f>J86+K86</f>
        <v>0</v>
      </c>
      <c r="M86" s="230"/>
      <c r="N86" s="45"/>
      <c r="O86" s="91">
        <f>M86+N86</f>
        <v>0</v>
      </c>
      <c r="P86" s="291"/>
      <c r="Q86" s="297"/>
    </row>
    <row r="87" spans="1:17" hidden="1" x14ac:dyDescent="0.25">
      <c r="A87" s="30">
        <v>2219</v>
      </c>
      <c r="B87" s="43" t="s">
        <v>85</v>
      </c>
      <c r="C87" s="190">
        <f t="shared" si="3"/>
        <v>0</v>
      </c>
      <c r="D87" s="264"/>
      <c r="E87" s="45"/>
      <c r="F87" s="95">
        <f>D87+E87</f>
        <v>0</v>
      </c>
      <c r="G87" s="230"/>
      <c r="H87" s="45"/>
      <c r="I87" s="91">
        <f>G87+H87</f>
        <v>0</v>
      </c>
      <c r="J87" s="264"/>
      <c r="K87" s="45"/>
      <c r="L87" s="95">
        <f>J87+K87</f>
        <v>0</v>
      </c>
      <c r="M87" s="230"/>
      <c r="N87" s="45"/>
      <c r="O87" s="91">
        <f>M87+N87</f>
        <v>0</v>
      </c>
      <c r="P87" s="291"/>
      <c r="Q87" s="297"/>
    </row>
    <row r="88" spans="1:17" ht="24" x14ac:dyDescent="0.25">
      <c r="A88" s="75">
        <v>2220</v>
      </c>
      <c r="B88" s="43" t="s">
        <v>86</v>
      </c>
      <c r="C88" s="190">
        <f t="shared" si="3"/>
        <v>200</v>
      </c>
      <c r="D88" s="132">
        <f t="shared" ref="D88:O88" si="23">SUM(D89:D93)</f>
        <v>200</v>
      </c>
      <c r="E88" s="91">
        <f t="shared" si="23"/>
        <v>0</v>
      </c>
      <c r="F88" s="899">
        <f t="shared" si="23"/>
        <v>200</v>
      </c>
      <c r="G88" s="231">
        <f t="shared" si="23"/>
        <v>0</v>
      </c>
      <c r="H88" s="91">
        <f t="shared" si="23"/>
        <v>0</v>
      </c>
      <c r="I88" s="899">
        <f t="shared" si="23"/>
        <v>0</v>
      </c>
      <c r="J88" s="132">
        <f t="shared" si="23"/>
        <v>0</v>
      </c>
      <c r="K88" s="76">
        <f t="shared" si="23"/>
        <v>0</v>
      </c>
      <c r="L88" s="95">
        <f t="shared" si="23"/>
        <v>0</v>
      </c>
      <c r="M88" s="231">
        <f t="shared" si="23"/>
        <v>0</v>
      </c>
      <c r="N88" s="76">
        <f t="shared" si="23"/>
        <v>0</v>
      </c>
      <c r="O88" s="91">
        <f t="shared" si="23"/>
        <v>0</v>
      </c>
      <c r="P88" s="291"/>
      <c r="Q88" s="297"/>
    </row>
    <row r="89" spans="1:17" ht="24" hidden="1" x14ac:dyDescent="0.25">
      <c r="A89" s="30">
        <v>2221</v>
      </c>
      <c r="B89" s="43" t="s">
        <v>305</v>
      </c>
      <c r="C89" s="190">
        <f t="shared" si="3"/>
        <v>0</v>
      </c>
      <c r="D89" s="264"/>
      <c r="E89" s="45"/>
      <c r="F89" s="95">
        <f>D89+E89</f>
        <v>0</v>
      </c>
      <c r="G89" s="230"/>
      <c r="H89" s="45"/>
      <c r="I89" s="91">
        <f>G89+H89</f>
        <v>0</v>
      </c>
      <c r="J89" s="264"/>
      <c r="K89" s="45"/>
      <c r="L89" s="95">
        <f>J89+K89</f>
        <v>0</v>
      </c>
      <c r="M89" s="230"/>
      <c r="N89" s="45"/>
      <c r="O89" s="91">
        <f>M89+N89</f>
        <v>0</v>
      </c>
      <c r="P89" s="291"/>
      <c r="Q89" s="297"/>
    </row>
    <row r="90" spans="1:17" hidden="1" x14ac:dyDescent="0.25">
      <c r="A90" s="30">
        <v>2222</v>
      </c>
      <c r="B90" s="43" t="s">
        <v>87</v>
      </c>
      <c r="C90" s="190">
        <f t="shared" si="3"/>
        <v>0</v>
      </c>
      <c r="D90" s="264"/>
      <c r="E90" s="45"/>
      <c r="F90" s="95">
        <f>D90+E90</f>
        <v>0</v>
      </c>
      <c r="G90" s="230"/>
      <c r="H90" s="45"/>
      <c r="I90" s="91">
        <f>G90+H90</f>
        <v>0</v>
      </c>
      <c r="J90" s="264"/>
      <c r="K90" s="45"/>
      <c r="L90" s="95">
        <f>J90+K90</f>
        <v>0</v>
      </c>
      <c r="M90" s="230"/>
      <c r="N90" s="45"/>
      <c r="O90" s="91">
        <f>M90+N90</f>
        <v>0</v>
      </c>
      <c r="P90" s="291"/>
      <c r="Q90" s="297"/>
    </row>
    <row r="91" spans="1:17" x14ac:dyDescent="0.25">
      <c r="A91" s="30">
        <v>2223</v>
      </c>
      <c r="B91" s="43" t="s">
        <v>88</v>
      </c>
      <c r="C91" s="190">
        <f t="shared" si="3"/>
        <v>200</v>
      </c>
      <c r="D91" s="264">
        <v>200</v>
      </c>
      <c r="E91" s="705"/>
      <c r="F91" s="899">
        <f>D91+E91</f>
        <v>200</v>
      </c>
      <c r="G91" s="230"/>
      <c r="H91" s="705"/>
      <c r="I91" s="899">
        <f>G91+H91</f>
        <v>0</v>
      </c>
      <c r="J91" s="264"/>
      <c r="K91" s="45"/>
      <c r="L91" s="95">
        <f>J91+K91</f>
        <v>0</v>
      </c>
      <c r="M91" s="230"/>
      <c r="N91" s="45"/>
      <c r="O91" s="91">
        <f>M91+N91</f>
        <v>0</v>
      </c>
      <c r="P91" s="291"/>
      <c r="Q91" s="297"/>
    </row>
    <row r="92" spans="1:17" ht="48" hidden="1" x14ac:dyDescent="0.25">
      <c r="A92" s="30">
        <v>2224</v>
      </c>
      <c r="B92" s="43" t="s">
        <v>89</v>
      </c>
      <c r="C92" s="190">
        <f t="shared" si="3"/>
        <v>0</v>
      </c>
      <c r="D92" s="264"/>
      <c r="E92" s="45"/>
      <c r="F92" s="95">
        <f>D92+E92</f>
        <v>0</v>
      </c>
      <c r="G92" s="230"/>
      <c r="H92" s="45"/>
      <c r="I92" s="91">
        <f>G92+H92</f>
        <v>0</v>
      </c>
      <c r="J92" s="264"/>
      <c r="K92" s="45"/>
      <c r="L92" s="95">
        <f>J92+K92</f>
        <v>0</v>
      </c>
      <c r="M92" s="230"/>
      <c r="N92" s="45"/>
      <c r="O92" s="91">
        <f>M92+N92</f>
        <v>0</v>
      </c>
      <c r="P92" s="291"/>
      <c r="Q92" s="297"/>
    </row>
    <row r="93" spans="1:17" ht="24" hidden="1" x14ac:dyDescent="0.25">
      <c r="A93" s="30">
        <v>2229</v>
      </c>
      <c r="B93" s="43" t="s">
        <v>90</v>
      </c>
      <c r="C93" s="190">
        <f t="shared" si="3"/>
        <v>0</v>
      </c>
      <c r="D93" s="264"/>
      <c r="E93" s="45"/>
      <c r="F93" s="95">
        <f>D93+E93</f>
        <v>0</v>
      </c>
      <c r="G93" s="230"/>
      <c r="H93" s="45"/>
      <c r="I93" s="91">
        <f>G93+H93</f>
        <v>0</v>
      </c>
      <c r="J93" s="264"/>
      <c r="K93" s="45"/>
      <c r="L93" s="95">
        <f>J93+K93</f>
        <v>0</v>
      </c>
      <c r="M93" s="230"/>
      <c r="N93" s="45"/>
      <c r="O93" s="91">
        <f>M93+N93</f>
        <v>0</v>
      </c>
      <c r="P93" s="291"/>
      <c r="Q93" s="297"/>
    </row>
    <row r="94" spans="1:17" ht="36" x14ac:dyDescent="0.25">
      <c r="A94" s="75">
        <v>2230</v>
      </c>
      <c r="B94" s="43" t="s">
        <v>91</v>
      </c>
      <c r="C94" s="190">
        <f t="shared" si="3"/>
        <v>38950</v>
      </c>
      <c r="D94" s="132">
        <f t="shared" ref="D94:O94" si="24">SUM(D95:D101)</f>
        <v>38950</v>
      </c>
      <c r="E94" s="91">
        <f t="shared" si="24"/>
        <v>0</v>
      </c>
      <c r="F94" s="899">
        <f t="shared" si="24"/>
        <v>38950</v>
      </c>
      <c r="G94" s="231">
        <f t="shared" si="24"/>
        <v>0</v>
      </c>
      <c r="H94" s="91">
        <f t="shared" si="24"/>
        <v>0</v>
      </c>
      <c r="I94" s="899">
        <f t="shared" si="24"/>
        <v>0</v>
      </c>
      <c r="J94" s="132">
        <f t="shared" si="24"/>
        <v>0</v>
      </c>
      <c r="K94" s="76">
        <f t="shared" si="24"/>
        <v>0</v>
      </c>
      <c r="L94" s="95">
        <f t="shared" si="24"/>
        <v>0</v>
      </c>
      <c r="M94" s="231">
        <f t="shared" si="24"/>
        <v>0</v>
      </c>
      <c r="N94" s="76">
        <f t="shared" si="24"/>
        <v>0</v>
      </c>
      <c r="O94" s="91">
        <f t="shared" si="24"/>
        <v>0</v>
      </c>
      <c r="P94" s="339"/>
      <c r="Q94" s="297"/>
    </row>
    <row r="95" spans="1:17" ht="24" x14ac:dyDescent="0.25">
      <c r="A95" s="30">
        <v>2231</v>
      </c>
      <c r="B95" s="43" t="s">
        <v>92</v>
      </c>
      <c r="C95" s="190">
        <f t="shared" si="3"/>
        <v>850</v>
      </c>
      <c r="D95" s="264">
        <v>850</v>
      </c>
      <c r="E95" s="705"/>
      <c r="F95" s="899">
        <f t="shared" ref="F95:F101" si="25">D95+E95</f>
        <v>850</v>
      </c>
      <c r="G95" s="230"/>
      <c r="H95" s="705"/>
      <c r="I95" s="899">
        <f t="shared" ref="I95:I101" si="26">G95+H95</f>
        <v>0</v>
      </c>
      <c r="J95" s="264"/>
      <c r="K95" s="45"/>
      <c r="L95" s="95">
        <f t="shared" ref="L95:L101" si="27">J95+K95</f>
        <v>0</v>
      </c>
      <c r="M95" s="230"/>
      <c r="N95" s="45"/>
      <c r="O95" s="91">
        <f t="shared" ref="O95:O101" si="28">M95+N95</f>
        <v>0</v>
      </c>
      <c r="P95" s="339"/>
      <c r="Q95" s="297"/>
    </row>
    <row r="96" spans="1:17" ht="36" x14ac:dyDescent="0.25">
      <c r="A96" s="30">
        <v>2232</v>
      </c>
      <c r="B96" s="43" t="s">
        <v>93</v>
      </c>
      <c r="C96" s="190">
        <f t="shared" si="3"/>
        <v>100</v>
      </c>
      <c r="D96" s="264">
        <v>100</v>
      </c>
      <c r="E96" s="705"/>
      <c r="F96" s="899">
        <f t="shared" si="25"/>
        <v>100</v>
      </c>
      <c r="G96" s="230"/>
      <c r="H96" s="705"/>
      <c r="I96" s="899">
        <f t="shared" si="26"/>
        <v>0</v>
      </c>
      <c r="J96" s="264"/>
      <c r="K96" s="45"/>
      <c r="L96" s="95">
        <f t="shared" si="27"/>
        <v>0</v>
      </c>
      <c r="M96" s="230"/>
      <c r="N96" s="45"/>
      <c r="O96" s="91">
        <f t="shared" si="28"/>
        <v>0</v>
      </c>
      <c r="P96" s="291"/>
      <c r="Q96" s="297"/>
    </row>
    <row r="97" spans="1:17" ht="24" hidden="1" x14ac:dyDescent="0.25">
      <c r="A97" s="27">
        <v>2233</v>
      </c>
      <c r="B97" s="40" t="s">
        <v>94</v>
      </c>
      <c r="C97" s="189">
        <f t="shared" si="3"/>
        <v>0</v>
      </c>
      <c r="D97" s="263"/>
      <c r="E97" s="42"/>
      <c r="F97" s="176">
        <f t="shared" si="25"/>
        <v>0</v>
      </c>
      <c r="G97" s="220"/>
      <c r="H97" s="42"/>
      <c r="I97" s="90">
        <f t="shared" si="26"/>
        <v>0</v>
      </c>
      <c r="J97" s="263"/>
      <c r="K97" s="42"/>
      <c r="L97" s="176">
        <f t="shared" si="27"/>
        <v>0</v>
      </c>
      <c r="M97" s="220"/>
      <c r="N97" s="42"/>
      <c r="O97" s="90">
        <f t="shared" si="28"/>
        <v>0</v>
      </c>
      <c r="P97" s="290"/>
      <c r="Q97" s="297"/>
    </row>
    <row r="98" spans="1:17" ht="36" hidden="1" x14ac:dyDescent="0.25">
      <c r="A98" s="30">
        <v>2234</v>
      </c>
      <c r="B98" s="43" t="s">
        <v>95</v>
      </c>
      <c r="C98" s="190">
        <f t="shared" si="3"/>
        <v>0</v>
      </c>
      <c r="D98" s="264"/>
      <c r="E98" s="45"/>
      <c r="F98" s="95">
        <f t="shared" si="25"/>
        <v>0</v>
      </c>
      <c r="G98" s="230"/>
      <c r="H98" s="45"/>
      <c r="I98" s="91">
        <f t="shared" si="26"/>
        <v>0</v>
      </c>
      <c r="J98" s="264"/>
      <c r="K98" s="45"/>
      <c r="L98" s="95">
        <f t="shared" si="27"/>
        <v>0</v>
      </c>
      <c r="M98" s="230"/>
      <c r="N98" s="45"/>
      <c r="O98" s="91">
        <f t="shared" si="28"/>
        <v>0</v>
      </c>
      <c r="P98" s="291"/>
      <c r="Q98" s="297"/>
    </row>
    <row r="99" spans="1:17" ht="24" hidden="1" x14ac:dyDescent="0.25">
      <c r="A99" s="30">
        <v>2235</v>
      </c>
      <c r="B99" s="43" t="s">
        <v>96</v>
      </c>
      <c r="C99" s="190">
        <f t="shared" si="3"/>
        <v>0</v>
      </c>
      <c r="D99" s="264"/>
      <c r="E99" s="45"/>
      <c r="F99" s="95">
        <f t="shared" si="25"/>
        <v>0</v>
      </c>
      <c r="G99" s="230"/>
      <c r="H99" s="45"/>
      <c r="I99" s="91">
        <f t="shared" si="26"/>
        <v>0</v>
      </c>
      <c r="J99" s="264"/>
      <c r="K99" s="45"/>
      <c r="L99" s="95">
        <f t="shared" si="27"/>
        <v>0</v>
      </c>
      <c r="M99" s="230"/>
      <c r="N99" s="45"/>
      <c r="O99" s="91">
        <f t="shared" si="28"/>
        <v>0</v>
      </c>
      <c r="P99" s="291"/>
      <c r="Q99" s="297"/>
    </row>
    <row r="100" spans="1:17" hidden="1" x14ac:dyDescent="0.25">
      <c r="A100" s="30">
        <v>2236</v>
      </c>
      <c r="B100" s="43" t="s">
        <v>97</v>
      </c>
      <c r="C100" s="190">
        <f t="shared" si="3"/>
        <v>0</v>
      </c>
      <c r="D100" s="264"/>
      <c r="E100" s="45"/>
      <c r="F100" s="95">
        <f t="shared" si="25"/>
        <v>0</v>
      </c>
      <c r="G100" s="230"/>
      <c r="H100" s="45"/>
      <c r="I100" s="91">
        <f t="shared" si="26"/>
        <v>0</v>
      </c>
      <c r="J100" s="264"/>
      <c r="K100" s="45"/>
      <c r="L100" s="95">
        <f t="shared" si="27"/>
        <v>0</v>
      </c>
      <c r="M100" s="230"/>
      <c r="N100" s="45"/>
      <c r="O100" s="91">
        <f t="shared" si="28"/>
        <v>0</v>
      </c>
      <c r="P100" s="291"/>
      <c r="Q100" s="297"/>
    </row>
    <row r="101" spans="1:17" ht="24" x14ac:dyDescent="0.25">
      <c r="A101" s="30">
        <v>2239</v>
      </c>
      <c r="B101" s="43" t="s">
        <v>98</v>
      </c>
      <c r="C101" s="190">
        <f t="shared" si="3"/>
        <v>38000</v>
      </c>
      <c r="D101" s="264">
        <v>38000</v>
      </c>
      <c r="E101" s="705"/>
      <c r="F101" s="899">
        <f t="shared" si="25"/>
        <v>38000</v>
      </c>
      <c r="G101" s="230"/>
      <c r="H101" s="705"/>
      <c r="I101" s="899">
        <f t="shared" si="26"/>
        <v>0</v>
      </c>
      <c r="J101" s="264"/>
      <c r="K101" s="45"/>
      <c r="L101" s="95">
        <f t="shared" si="27"/>
        <v>0</v>
      </c>
      <c r="M101" s="230"/>
      <c r="N101" s="45"/>
      <c r="O101" s="91">
        <f t="shared" si="28"/>
        <v>0</v>
      </c>
      <c r="P101" s="291"/>
      <c r="Q101" s="297"/>
    </row>
    <row r="102" spans="1:17" ht="36" x14ac:dyDescent="0.25">
      <c r="A102" s="75">
        <v>2240</v>
      </c>
      <c r="B102" s="43" t="s">
        <v>99</v>
      </c>
      <c r="C102" s="190">
        <f t="shared" si="3"/>
        <v>500</v>
      </c>
      <c r="D102" s="132">
        <f t="shared" ref="D102:O102" si="29">SUM(D103:D110)</f>
        <v>500</v>
      </c>
      <c r="E102" s="91">
        <f t="shared" si="29"/>
        <v>0</v>
      </c>
      <c r="F102" s="899">
        <f t="shared" si="29"/>
        <v>500</v>
      </c>
      <c r="G102" s="231">
        <f t="shared" si="29"/>
        <v>0</v>
      </c>
      <c r="H102" s="91">
        <f t="shared" si="29"/>
        <v>0</v>
      </c>
      <c r="I102" s="899">
        <f t="shared" si="29"/>
        <v>0</v>
      </c>
      <c r="J102" s="132">
        <f t="shared" si="29"/>
        <v>0</v>
      </c>
      <c r="K102" s="76">
        <f t="shared" si="29"/>
        <v>0</v>
      </c>
      <c r="L102" s="95">
        <f t="shared" si="29"/>
        <v>0</v>
      </c>
      <c r="M102" s="231">
        <f t="shared" si="29"/>
        <v>0</v>
      </c>
      <c r="N102" s="76">
        <f t="shared" si="29"/>
        <v>0</v>
      </c>
      <c r="O102" s="91">
        <f t="shared" si="29"/>
        <v>0</v>
      </c>
      <c r="P102" s="291"/>
      <c r="Q102" s="297"/>
    </row>
    <row r="103" spans="1:17" hidden="1" x14ac:dyDescent="0.25">
      <c r="A103" s="30">
        <v>2241</v>
      </c>
      <c r="B103" s="43" t="s">
        <v>100</v>
      </c>
      <c r="C103" s="190">
        <f t="shared" si="3"/>
        <v>0</v>
      </c>
      <c r="D103" s="264"/>
      <c r="E103" s="45"/>
      <c r="F103" s="95">
        <f t="shared" ref="F103:F110" si="30">D103+E103</f>
        <v>0</v>
      </c>
      <c r="G103" s="230"/>
      <c r="H103" s="45"/>
      <c r="I103" s="91">
        <f t="shared" ref="I103:I110" si="31">G103+H103</f>
        <v>0</v>
      </c>
      <c r="J103" s="264"/>
      <c r="K103" s="45"/>
      <c r="L103" s="95">
        <f t="shared" ref="L103:L110" si="32">J103+K103</f>
        <v>0</v>
      </c>
      <c r="M103" s="230"/>
      <c r="N103" s="45"/>
      <c r="O103" s="91">
        <f t="shared" ref="O103:O110" si="33">M103+N103</f>
        <v>0</v>
      </c>
      <c r="P103" s="291"/>
      <c r="Q103" s="297"/>
    </row>
    <row r="104" spans="1:17" ht="24" hidden="1" x14ac:dyDescent="0.25">
      <c r="A104" s="30">
        <v>2242</v>
      </c>
      <c r="B104" s="43" t="s">
        <v>101</v>
      </c>
      <c r="C104" s="190">
        <f t="shared" si="3"/>
        <v>0</v>
      </c>
      <c r="D104" s="264"/>
      <c r="E104" s="45"/>
      <c r="F104" s="95">
        <f t="shared" si="30"/>
        <v>0</v>
      </c>
      <c r="G104" s="230"/>
      <c r="H104" s="45"/>
      <c r="I104" s="91">
        <f t="shared" si="31"/>
        <v>0</v>
      </c>
      <c r="J104" s="264"/>
      <c r="K104" s="45"/>
      <c r="L104" s="95">
        <f t="shared" si="32"/>
        <v>0</v>
      </c>
      <c r="M104" s="230"/>
      <c r="N104" s="45"/>
      <c r="O104" s="91">
        <f t="shared" si="33"/>
        <v>0</v>
      </c>
      <c r="P104" s="291"/>
      <c r="Q104" s="297"/>
    </row>
    <row r="105" spans="1:17" ht="24" hidden="1" x14ac:dyDescent="0.25">
      <c r="A105" s="30">
        <v>2243</v>
      </c>
      <c r="B105" s="43" t="s">
        <v>102</v>
      </c>
      <c r="C105" s="190">
        <f t="shared" si="3"/>
        <v>0</v>
      </c>
      <c r="D105" s="264"/>
      <c r="E105" s="45"/>
      <c r="F105" s="95">
        <f t="shared" si="30"/>
        <v>0</v>
      </c>
      <c r="G105" s="230"/>
      <c r="H105" s="45"/>
      <c r="I105" s="91">
        <f t="shared" si="31"/>
        <v>0</v>
      </c>
      <c r="J105" s="264"/>
      <c r="K105" s="45"/>
      <c r="L105" s="95">
        <f t="shared" si="32"/>
        <v>0</v>
      </c>
      <c r="M105" s="230"/>
      <c r="N105" s="45"/>
      <c r="O105" s="91">
        <f t="shared" si="33"/>
        <v>0</v>
      </c>
      <c r="P105" s="291"/>
      <c r="Q105" s="297"/>
    </row>
    <row r="106" spans="1:17" hidden="1" x14ac:dyDescent="0.25">
      <c r="A106" s="30">
        <v>2244</v>
      </c>
      <c r="B106" s="43" t="s">
        <v>103</v>
      </c>
      <c r="C106" s="190">
        <f t="shared" si="3"/>
        <v>0</v>
      </c>
      <c r="D106" s="264"/>
      <c r="E106" s="45"/>
      <c r="F106" s="95">
        <f t="shared" si="30"/>
        <v>0</v>
      </c>
      <c r="G106" s="230"/>
      <c r="H106" s="45"/>
      <c r="I106" s="91">
        <f t="shared" si="31"/>
        <v>0</v>
      </c>
      <c r="J106" s="264"/>
      <c r="K106" s="45"/>
      <c r="L106" s="95">
        <f t="shared" si="32"/>
        <v>0</v>
      </c>
      <c r="M106" s="230"/>
      <c r="N106" s="45"/>
      <c r="O106" s="91">
        <f t="shared" si="33"/>
        <v>0</v>
      </c>
      <c r="P106" s="291"/>
      <c r="Q106" s="297"/>
    </row>
    <row r="107" spans="1:17" ht="24" hidden="1" x14ac:dyDescent="0.25">
      <c r="A107" s="30">
        <v>2246</v>
      </c>
      <c r="B107" s="43" t="s">
        <v>104</v>
      </c>
      <c r="C107" s="190">
        <f t="shared" si="3"/>
        <v>0</v>
      </c>
      <c r="D107" s="264"/>
      <c r="E107" s="45"/>
      <c r="F107" s="95">
        <f t="shared" si="30"/>
        <v>0</v>
      </c>
      <c r="G107" s="230"/>
      <c r="H107" s="45"/>
      <c r="I107" s="91">
        <f t="shared" si="31"/>
        <v>0</v>
      </c>
      <c r="J107" s="264"/>
      <c r="K107" s="45"/>
      <c r="L107" s="95">
        <f t="shared" si="32"/>
        <v>0</v>
      </c>
      <c r="M107" s="230"/>
      <c r="N107" s="45"/>
      <c r="O107" s="91">
        <f t="shared" si="33"/>
        <v>0</v>
      </c>
      <c r="P107" s="291"/>
      <c r="Q107" s="297"/>
    </row>
    <row r="108" spans="1:17" hidden="1" x14ac:dyDescent="0.25">
      <c r="A108" s="30">
        <v>2247</v>
      </c>
      <c r="B108" s="43" t="s">
        <v>105</v>
      </c>
      <c r="C108" s="190">
        <f t="shared" si="3"/>
        <v>0</v>
      </c>
      <c r="D108" s="264"/>
      <c r="E108" s="45"/>
      <c r="F108" s="95">
        <f t="shared" si="30"/>
        <v>0</v>
      </c>
      <c r="G108" s="230"/>
      <c r="H108" s="45"/>
      <c r="I108" s="91">
        <f t="shared" si="31"/>
        <v>0</v>
      </c>
      <c r="J108" s="264"/>
      <c r="K108" s="45"/>
      <c r="L108" s="95">
        <f t="shared" si="32"/>
        <v>0</v>
      </c>
      <c r="M108" s="230"/>
      <c r="N108" s="45"/>
      <c r="O108" s="91">
        <f t="shared" si="33"/>
        <v>0</v>
      </c>
      <c r="P108" s="291"/>
      <c r="Q108" s="297"/>
    </row>
    <row r="109" spans="1:17" ht="24" x14ac:dyDescent="0.25">
      <c r="A109" s="30">
        <v>2248</v>
      </c>
      <c r="B109" s="43" t="s">
        <v>106</v>
      </c>
      <c r="C109" s="190">
        <f t="shared" si="3"/>
        <v>500</v>
      </c>
      <c r="D109" s="264">
        <v>500</v>
      </c>
      <c r="E109" s="705"/>
      <c r="F109" s="899">
        <f t="shared" si="30"/>
        <v>500</v>
      </c>
      <c r="G109" s="230"/>
      <c r="H109" s="705"/>
      <c r="I109" s="899">
        <f t="shared" si="31"/>
        <v>0</v>
      </c>
      <c r="J109" s="264"/>
      <c r="K109" s="45"/>
      <c r="L109" s="95">
        <f t="shared" si="32"/>
        <v>0</v>
      </c>
      <c r="M109" s="230"/>
      <c r="N109" s="45"/>
      <c r="O109" s="91">
        <f t="shared" si="33"/>
        <v>0</v>
      </c>
      <c r="P109" s="291"/>
      <c r="Q109" s="297"/>
    </row>
    <row r="110" spans="1:17" ht="24" hidden="1" x14ac:dyDescent="0.25">
      <c r="A110" s="30">
        <v>2249</v>
      </c>
      <c r="B110" s="43" t="s">
        <v>107</v>
      </c>
      <c r="C110" s="190">
        <f t="shared" si="3"/>
        <v>0</v>
      </c>
      <c r="D110" s="264"/>
      <c r="E110" s="45"/>
      <c r="F110" s="95">
        <f t="shared" si="30"/>
        <v>0</v>
      </c>
      <c r="G110" s="230"/>
      <c r="H110" s="45"/>
      <c r="I110" s="91">
        <f t="shared" si="31"/>
        <v>0</v>
      </c>
      <c r="J110" s="264"/>
      <c r="K110" s="45"/>
      <c r="L110" s="95">
        <f t="shared" si="32"/>
        <v>0</v>
      </c>
      <c r="M110" s="230"/>
      <c r="N110" s="45"/>
      <c r="O110" s="91">
        <f t="shared" si="33"/>
        <v>0</v>
      </c>
      <c r="P110" s="291"/>
      <c r="Q110" s="297"/>
    </row>
    <row r="111" spans="1:17" hidden="1" x14ac:dyDescent="0.25">
      <c r="A111" s="75">
        <v>2250</v>
      </c>
      <c r="B111" s="43" t="s">
        <v>108</v>
      </c>
      <c r="C111" s="190">
        <f t="shared" si="3"/>
        <v>0</v>
      </c>
      <c r="D111" s="132">
        <f t="shared" ref="D111:O111" si="34">SUM(D112:D114)</f>
        <v>0</v>
      </c>
      <c r="E111" s="76">
        <f t="shared" si="34"/>
        <v>0</v>
      </c>
      <c r="F111" s="95">
        <f t="shared" si="34"/>
        <v>0</v>
      </c>
      <c r="G111" s="231">
        <f t="shared" si="34"/>
        <v>0</v>
      </c>
      <c r="H111" s="76">
        <f t="shared" si="34"/>
        <v>0</v>
      </c>
      <c r="I111" s="91">
        <f t="shared" si="34"/>
        <v>0</v>
      </c>
      <c r="J111" s="132">
        <f t="shared" si="34"/>
        <v>0</v>
      </c>
      <c r="K111" s="76">
        <f t="shared" si="34"/>
        <v>0</v>
      </c>
      <c r="L111" s="95">
        <f t="shared" si="34"/>
        <v>0</v>
      </c>
      <c r="M111" s="231">
        <f t="shared" si="34"/>
        <v>0</v>
      </c>
      <c r="N111" s="76">
        <f t="shared" si="34"/>
        <v>0</v>
      </c>
      <c r="O111" s="91">
        <f t="shared" si="34"/>
        <v>0</v>
      </c>
      <c r="P111" s="291"/>
      <c r="Q111" s="297"/>
    </row>
    <row r="112" spans="1:17" hidden="1" x14ac:dyDescent="0.25">
      <c r="A112" s="30">
        <v>2251</v>
      </c>
      <c r="B112" s="43" t="s">
        <v>109</v>
      </c>
      <c r="C112" s="190">
        <f t="shared" si="3"/>
        <v>0</v>
      </c>
      <c r="D112" s="264"/>
      <c r="E112" s="45"/>
      <c r="F112" s="95">
        <f>D112+E112</f>
        <v>0</v>
      </c>
      <c r="G112" s="230"/>
      <c r="H112" s="45"/>
      <c r="I112" s="91">
        <f>G112+H112</f>
        <v>0</v>
      </c>
      <c r="J112" s="264"/>
      <c r="K112" s="45"/>
      <c r="L112" s="95">
        <f>J112+K112</f>
        <v>0</v>
      </c>
      <c r="M112" s="230"/>
      <c r="N112" s="45"/>
      <c r="O112" s="91">
        <f>M112+N112</f>
        <v>0</v>
      </c>
      <c r="P112" s="291"/>
      <c r="Q112" s="297"/>
    </row>
    <row r="113" spans="1:17" ht="24" hidden="1" x14ac:dyDescent="0.25">
      <c r="A113" s="30">
        <v>2252</v>
      </c>
      <c r="B113" s="43" t="s">
        <v>110</v>
      </c>
      <c r="C113" s="190">
        <f t="shared" ref="C113:C176" si="35">SUM(F113,I113,L113,O113)</f>
        <v>0</v>
      </c>
      <c r="D113" s="264"/>
      <c r="E113" s="45"/>
      <c r="F113" s="95">
        <f>D113+E113</f>
        <v>0</v>
      </c>
      <c r="G113" s="230"/>
      <c r="H113" s="45"/>
      <c r="I113" s="91">
        <f>G113+H113</f>
        <v>0</v>
      </c>
      <c r="J113" s="264"/>
      <c r="K113" s="45"/>
      <c r="L113" s="95">
        <f>J113+K113</f>
        <v>0</v>
      </c>
      <c r="M113" s="230"/>
      <c r="N113" s="45"/>
      <c r="O113" s="91">
        <f>M113+N113</f>
        <v>0</v>
      </c>
      <c r="P113" s="291"/>
      <c r="Q113" s="297"/>
    </row>
    <row r="114" spans="1:17" ht="24" hidden="1" x14ac:dyDescent="0.25">
      <c r="A114" s="30">
        <v>2259</v>
      </c>
      <c r="B114" s="43" t="s">
        <v>111</v>
      </c>
      <c r="C114" s="190">
        <f t="shared" si="35"/>
        <v>0</v>
      </c>
      <c r="D114" s="264"/>
      <c r="E114" s="45"/>
      <c r="F114" s="95">
        <f>D114+E114</f>
        <v>0</v>
      </c>
      <c r="G114" s="230"/>
      <c r="H114" s="45"/>
      <c r="I114" s="91">
        <f>G114+H114</f>
        <v>0</v>
      </c>
      <c r="J114" s="264"/>
      <c r="K114" s="45"/>
      <c r="L114" s="95">
        <f>J114+K114</f>
        <v>0</v>
      </c>
      <c r="M114" s="230"/>
      <c r="N114" s="45"/>
      <c r="O114" s="91">
        <f>M114+N114</f>
        <v>0</v>
      </c>
      <c r="P114" s="291"/>
      <c r="Q114" s="297"/>
    </row>
    <row r="115" spans="1:17" x14ac:dyDescent="0.25">
      <c r="A115" s="75">
        <v>2260</v>
      </c>
      <c r="B115" s="43" t="s">
        <v>112</v>
      </c>
      <c r="C115" s="190">
        <f t="shared" si="35"/>
        <v>163692</v>
      </c>
      <c r="D115" s="132">
        <f t="shared" ref="D115:O115" si="36">SUM(D116:D120)</f>
        <v>162937</v>
      </c>
      <c r="E115" s="91">
        <f t="shared" si="36"/>
        <v>-545</v>
      </c>
      <c r="F115" s="899">
        <f t="shared" si="36"/>
        <v>162392</v>
      </c>
      <c r="G115" s="231">
        <f t="shared" si="36"/>
        <v>0</v>
      </c>
      <c r="H115" s="91">
        <f t="shared" si="36"/>
        <v>0</v>
      </c>
      <c r="I115" s="899">
        <f t="shared" si="36"/>
        <v>0</v>
      </c>
      <c r="J115" s="132">
        <f t="shared" si="36"/>
        <v>1300</v>
      </c>
      <c r="K115" s="76">
        <f t="shared" si="36"/>
        <v>0</v>
      </c>
      <c r="L115" s="95">
        <f t="shared" si="36"/>
        <v>1300</v>
      </c>
      <c r="M115" s="231">
        <f t="shared" si="36"/>
        <v>0</v>
      </c>
      <c r="N115" s="76">
        <f t="shared" si="36"/>
        <v>0</v>
      </c>
      <c r="O115" s="91">
        <f t="shared" si="36"/>
        <v>0</v>
      </c>
      <c r="P115" s="291"/>
      <c r="Q115" s="297"/>
    </row>
    <row r="116" spans="1:17" ht="24" x14ac:dyDescent="0.25">
      <c r="A116" s="30">
        <v>2261</v>
      </c>
      <c r="B116" s="43" t="s">
        <v>113</v>
      </c>
      <c r="C116" s="190">
        <f t="shared" si="35"/>
        <v>40</v>
      </c>
      <c r="D116" s="264"/>
      <c r="E116" s="705">
        <v>40</v>
      </c>
      <c r="F116" s="899">
        <f>D116+E116</f>
        <v>40</v>
      </c>
      <c r="G116" s="230"/>
      <c r="H116" s="705"/>
      <c r="I116" s="899">
        <f>G116+H116</f>
        <v>0</v>
      </c>
      <c r="J116" s="264"/>
      <c r="K116" s="45"/>
      <c r="L116" s="95">
        <f>J116+K116</f>
        <v>0</v>
      </c>
      <c r="M116" s="230"/>
      <c r="N116" s="45"/>
      <c r="O116" s="91">
        <f>M116+N116</f>
        <v>0</v>
      </c>
      <c r="P116" s="339" t="s">
        <v>350</v>
      </c>
      <c r="Q116" s="297"/>
    </row>
    <row r="117" spans="1:17" ht="24" x14ac:dyDescent="0.25">
      <c r="A117" s="30">
        <v>2262</v>
      </c>
      <c r="B117" s="43" t="s">
        <v>114</v>
      </c>
      <c r="C117" s="190">
        <f t="shared" si="35"/>
        <v>20963</v>
      </c>
      <c r="D117" s="264">
        <v>21248</v>
      </c>
      <c r="E117" s="705">
        <v>-585</v>
      </c>
      <c r="F117" s="899">
        <f>D117+E117</f>
        <v>20663</v>
      </c>
      <c r="G117" s="230"/>
      <c r="H117" s="705"/>
      <c r="I117" s="899">
        <f>G117+H117</f>
        <v>0</v>
      </c>
      <c r="J117" s="264">
        <v>300</v>
      </c>
      <c r="K117" s="45"/>
      <c r="L117" s="95">
        <f>J117+K117</f>
        <v>300</v>
      </c>
      <c r="M117" s="230"/>
      <c r="N117" s="45"/>
      <c r="O117" s="91">
        <f>M117+N117</f>
        <v>0</v>
      </c>
      <c r="P117" s="339" t="s">
        <v>350</v>
      </c>
      <c r="Q117" s="297"/>
    </row>
    <row r="118" spans="1:17" hidden="1" x14ac:dyDescent="0.25">
      <c r="A118" s="30">
        <v>2263</v>
      </c>
      <c r="B118" s="43" t="s">
        <v>115</v>
      </c>
      <c r="C118" s="190">
        <f t="shared" si="35"/>
        <v>0</v>
      </c>
      <c r="D118" s="264"/>
      <c r="E118" s="45"/>
      <c r="F118" s="95">
        <f>D118+E118</f>
        <v>0</v>
      </c>
      <c r="G118" s="230"/>
      <c r="H118" s="45"/>
      <c r="I118" s="91">
        <f>G118+H118</f>
        <v>0</v>
      </c>
      <c r="J118" s="264"/>
      <c r="K118" s="45"/>
      <c r="L118" s="95">
        <f>J118+K118</f>
        <v>0</v>
      </c>
      <c r="M118" s="230"/>
      <c r="N118" s="45"/>
      <c r="O118" s="91">
        <f>M118+N118</f>
        <v>0</v>
      </c>
      <c r="P118" s="291"/>
      <c r="Q118" s="297"/>
    </row>
    <row r="119" spans="1:17" ht="24" x14ac:dyDescent="0.25">
      <c r="A119" s="30">
        <v>2264</v>
      </c>
      <c r="B119" s="43" t="s">
        <v>116</v>
      </c>
      <c r="C119" s="190">
        <f t="shared" si="35"/>
        <v>139459</v>
      </c>
      <c r="D119" s="264">
        <v>139459</v>
      </c>
      <c r="E119" s="705"/>
      <c r="F119" s="899">
        <f>D119+E119</f>
        <v>139459</v>
      </c>
      <c r="G119" s="230"/>
      <c r="H119" s="705"/>
      <c r="I119" s="899">
        <f>G119+H119</f>
        <v>0</v>
      </c>
      <c r="J119" s="264"/>
      <c r="K119" s="45"/>
      <c r="L119" s="95">
        <f>J119+K119</f>
        <v>0</v>
      </c>
      <c r="M119" s="230"/>
      <c r="N119" s="45"/>
      <c r="O119" s="91">
        <f>M119+N119</f>
        <v>0</v>
      </c>
      <c r="P119" s="339"/>
      <c r="Q119" s="297"/>
    </row>
    <row r="120" spans="1:17" x14ac:dyDescent="0.25">
      <c r="A120" s="30">
        <v>2269</v>
      </c>
      <c r="B120" s="43" t="s">
        <v>117</v>
      </c>
      <c r="C120" s="190">
        <f t="shared" si="35"/>
        <v>3230</v>
      </c>
      <c r="D120" s="264">
        <v>2230</v>
      </c>
      <c r="E120" s="705"/>
      <c r="F120" s="899">
        <f>D120+E120</f>
        <v>2230</v>
      </c>
      <c r="G120" s="230"/>
      <c r="H120" s="705"/>
      <c r="I120" s="899">
        <f>G120+H120</f>
        <v>0</v>
      </c>
      <c r="J120" s="264">
        <v>1000</v>
      </c>
      <c r="K120" s="45"/>
      <c r="L120" s="95">
        <f>J120+K120</f>
        <v>1000</v>
      </c>
      <c r="M120" s="230"/>
      <c r="N120" s="45"/>
      <c r="O120" s="91">
        <f>M120+N120</f>
        <v>0</v>
      </c>
      <c r="P120" s="339"/>
      <c r="Q120" s="297"/>
    </row>
    <row r="121" spans="1:17" x14ac:dyDescent="0.25">
      <c r="A121" s="75">
        <v>2270</v>
      </c>
      <c r="B121" s="43" t="s">
        <v>118</v>
      </c>
      <c r="C121" s="190">
        <f t="shared" si="35"/>
        <v>139436</v>
      </c>
      <c r="D121" s="132">
        <f t="shared" ref="D121:O121" si="37">SUM(D122:D126)</f>
        <v>132689</v>
      </c>
      <c r="E121" s="91">
        <f t="shared" si="37"/>
        <v>-223</v>
      </c>
      <c r="F121" s="899">
        <f t="shared" si="37"/>
        <v>132466</v>
      </c>
      <c r="G121" s="231">
        <f t="shared" si="37"/>
        <v>0</v>
      </c>
      <c r="H121" s="91">
        <f t="shared" si="37"/>
        <v>0</v>
      </c>
      <c r="I121" s="899">
        <f t="shared" si="37"/>
        <v>0</v>
      </c>
      <c r="J121" s="132">
        <f t="shared" si="37"/>
        <v>6850</v>
      </c>
      <c r="K121" s="76">
        <f t="shared" si="37"/>
        <v>120</v>
      </c>
      <c r="L121" s="95">
        <f t="shared" si="37"/>
        <v>6970</v>
      </c>
      <c r="M121" s="231">
        <f t="shared" si="37"/>
        <v>0</v>
      </c>
      <c r="N121" s="76">
        <f t="shared" si="37"/>
        <v>0</v>
      </c>
      <c r="O121" s="91">
        <f t="shared" si="37"/>
        <v>0</v>
      </c>
      <c r="P121" s="291"/>
      <c r="Q121" s="297"/>
    </row>
    <row r="122" spans="1:17" hidden="1" x14ac:dyDescent="0.25">
      <c r="A122" s="30">
        <v>2272</v>
      </c>
      <c r="B122" s="94" t="s">
        <v>119</v>
      </c>
      <c r="C122" s="190">
        <f t="shared" si="35"/>
        <v>0</v>
      </c>
      <c r="D122" s="264"/>
      <c r="E122" s="45"/>
      <c r="F122" s="95">
        <f>D122+E122</f>
        <v>0</v>
      </c>
      <c r="G122" s="230"/>
      <c r="H122" s="45"/>
      <c r="I122" s="91">
        <f>G122+H122</f>
        <v>0</v>
      </c>
      <c r="J122" s="264"/>
      <c r="K122" s="45"/>
      <c r="L122" s="95">
        <f>J122+K122</f>
        <v>0</v>
      </c>
      <c r="M122" s="230"/>
      <c r="N122" s="45"/>
      <c r="O122" s="91">
        <f>M122+N122</f>
        <v>0</v>
      </c>
      <c r="P122" s="291"/>
      <c r="Q122" s="297"/>
    </row>
    <row r="123" spans="1:17" ht="24" hidden="1" x14ac:dyDescent="0.25">
      <c r="A123" s="30">
        <v>2274</v>
      </c>
      <c r="B123" s="120" t="s">
        <v>306</v>
      </c>
      <c r="C123" s="190">
        <f t="shared" si="35"/>
        <v>0</v>
      </c>
      <c r="D123" s="264"/>
      <c r="E123" s="45"/>
      <c r="F123" s="95">
        <f>D123+E123</f>
        <v>0</v>
      </c>
      <c r="G123" s="230"/>
      <c r="H123" s="45"/>
      <c r="I123" s="91">
        <f>G123+H123</f>
        <v>0</v>
      </c>
      <c r="J123" s="264"/>
      <c r="K123" s="45"/>
      <c r="L123" s="95">
        <f>J123+K123</f>
        <v>0</v>
      </c>
      <c r="M123" s="230"/>
      <c r="N123" s="45"/>
      <c r="O123" s="91">
        <f>M123+N123</f>
        <v>0</v>
      </c>
      <c r="P123" s="291"/>
      <c r="Q123" s="297"/>
    </row>
    <row r="124" spans="1:17" ht="24" x14ac:dyDescent="0.25">
      <c r="A124" s="30">
        <v>2275</v>
      </c>
      <c r="B124" s="43" t="s">
        <v>120</v>
      </c>
      <c r="C124" s="190">
        <f t="shared" si="35"/>
        <v>7238</v>
      </c>
      <c r="D124" s="264">
        <v>7338</v>
      </c>
      <c r="E124" s="705">
        <v>-100</v>
      </c>
      <c r="F124" s="899">
        <f>D124+E124</f>
        <v>7238</v>
      </c>
      <c r="G124" s="230"/>
      <c r="H124" s="705"/>
      <c r="I124" s="899">
        <f>G124+H124</f>
        <v>0</v>
      </c>
      <c r="J124" s="264"/>
      <c r="K124" s="45"/>
      <c r="L124" s="95">
        <f>J124+K124</f>
        <v>0</v>
      </c>
      <c r="M124" s="230"/>
      <c r="N124" s="45"/>
      <c r="O124" s="91">
        <f>M124+N124</f>
        <v>0</v>
      </c>
      <c r="P124" s="339" t="s">
        <v>350</v>
      </c>
      <c r="Q124" s="297"/>
    </row>
    <row r="125" spans="1:17" ht="36" hidden="1" x14ac:dyDescent="0.25">
      <c r="A125" s="30">
        <v>2276</v>
      </c>
      <c r="B125" s="43" t="s">
        <v>121</v>
      </c>
      <c r="C125" s="190">
        <f t="shared" si="35"/>
        <v>0</v>
      </c>
      <c r="D125" s="264"/>
      <c r="E125" s="45"/>
      <c r="F125" s="95">
        <f>D125+E125</f>
        <v>0</v>
      </c>
      <c r="G125" s="230"/>
      <c r="H125" s="45"/>
      <c r="I125" s="91">
        <f>G125+H125</f>
        <v>0</v>
      </c>
      <c r="J125" s="264"/>
      <c r="K125" s="45"/>
      <c r="L125" s="95">
        <f>J125+K125</f>
        <v>0</v>
      </c>
      <c r="M125" s="230"/>
      <c r="N125" s="45"/>
      <c r="O125" s="91">
        <f>M125+N125</f>
        <v>0</v>
      </c>
      <c r="P125" s="291"/>
      <c r="Q125" s="297"/>
    </row>
    <row r="126" spans="1:17" ht="24" x14ac:dyDescent="0.25">
      <c r="A126" s="30">
        <v>2279</v>
      </c>
      <c r="B126" s="43" t="s">
        <v>122</v>
      </c>
      <c r="C126" s="190">
        <f t="shared" si="35"/>
        <v>132198</v>
      </c>
      <c r="D126" s="264">
        <v>125351</v>
      </c>
      <c r="E126" s="705">
        <v>-123</v>
      </c>
      <c r="F126" s="899">
        <f>D126+E126</f>
        <v>125228</v>
      </c>
      <c r="G126" s="230"/>
      <c r="H126" s="705"/>
      <c r="I126" s="899">
        <f>G126+H126</f>
        <v>0</v>
      </c>
      <c r="J126" s="264">
        <v>6850</v>
      </c>
      <c r="K126" s="45">
        <v>120</v>
      </c>
      <c r="L126" s="95">
        <f>J126+K126</f>
        <v>6970</v>
      </c>
      <c r="M126" s="230"/>
      <c r="N126" s="45"/>
      <c r="O126" s="91">
        <f>M126+N126</f>
        <v>0</v>
      </c>
      <c r="P126" s="339" t="s">
        <v>350</v>
      </c>
      <c r="Q126" s="297"/>
    </row>
    <row r="127" spans="1:17" ht="24" hidden="1" x14ac:dyDescent="0.25">
      <c r="A127" s="1203">
        <v>2280</v>
      </c>
      <c r="B127" s="40" t="s">
        <v>123</v>
      </c>
      <c r="C127" s="189">
        <f t="shared" si="35"/>
        <v>0</v>
      </c>
      <c r="D127" s="131">
        <f t="shared" ref="D127:O127" si="38">SUM(D128)</f>
        <v>0</v>
      </c>
      <c r="E127" s="79">
        <f t="shared" si="38"/>
        <v>0</v>
      </c>
      <c r="F127" s="176">
        <f t="shared" si="38"/>
        <v>0</v>
      </c>
      <c r="G127" s="233">
        <f t="shared" si="38"/>
        <v>0</v>
      </c>
      <c r="H127" s="79">
        <f t="shared" si="38"/>
        <v>0</v>
      </c>
      <c r="I127" s="90">
        <f t="shared" si="38"/>
        <v>0</v>
      </c>
      <c r="J127" s="131">
        <f t="shared" si="38"/>
        <v>0</v>
      </c>
      <c r="K127" s="79">
        <f t="shared" si="38"/>
        <v>0</v>
      </c>
      <c r="L127" s="176">
        <f t="shared" si="38"/>
        <v>0</v>
      </c>
      <c r="M127" s="233">
        <f t="shared" si="38"/>
        <v>0</v>
      </c>
      <c r="N127" s="79">
        <f t="shared" si="38"/>
        <v>0</v>
      </c>
      <c r="O127" s="91">
        <f t="shared" si="38"/>
        <v>0</v>
      </c>
      <c r="P127" s="291"/>
      <c r="Q127" s="297"/>
    </row>
    <row r="128" spans="1:17" ht="24" hidden="1" x14ac:dyDescent="0.25">
      <c r="A128" s="30">
        <v>2283</v>
      </c>
      <c r="B128" s="43" t="s">
        <v>124</v>
      </c>
      <c r="C128" s="190">
        <f t="shared" si="35"/>
        <v>0</v>
      </c>
      <c r="D128" s="264"/>
      <c r="E128" s="45"/>
      <c r="F128" s="95">
        <f>D128+E128</f>
        <v>0</v>
      </c>
      <c r="G128" s="230"/>
      <c r="H128" s="45"/>
      <c r="I128" s="91">
        <f>G128+H128</f>
        <v>0</v>
      </c>
      <c r="J128" s="264"/>
      <c r="K128" s="45"/>
      <c r="L128" s="95">
        <f>J128+K128</f>
        <v>0</v>
      </c>
      <c r="M128" s="230"/>
      <c r="N128" s="45"/>
      <c r="O128" s="91">
        <f>M128+N128</f>
        <v>0</v>
      </c>
      <c r="P128" s="291"/>
      <c r="Q128" s="297"/>
    </row>
    <row r="129" spans="1:17" ht="38.25" customHeight="1" x14ac:dyDescent="0.25">
      <c r="A129" s="35">
        <v>2300</v>
      </c>
      <c r="B129" s="72" t="s">
        <v>125</v>
      </c>
      <c r="C129" s="188">
        <f t="shared" si="35"/>
        <v>67677</v>
      </c>
      <c r="D129" s="130">
        <f t="shared" ref="D129:O129" si="39">SUM(D130,D135,D139,D140,D143,D150,D158,D159,D162)</f>
        <v>63081</v>
      </c>
      <c r="E129" s="123">
        <f t="shared" si="39"/>
        <v>-54</v>
      </c>
      <c r="F129" s="898">
        <f t="shared" si="39"/>
        <v>63027</v>
      </c>
      <c r="G129" s="228">
        <f t="shared" si="39"/>
        <v>0</v>
      </c>
      <c r="H129" s="123">
        <f t="shared" si="39"/>
        <v>0</v>
      </c>
      <c r="I129" s="898">
        <f t="shared" si="39"/>
        <v>0</v>
      </c>
      <c r="J129" s="130">
        <f t="shared" si="39"/>
        <v>4650</v>
      </c>
      <c r="K129" s="38">
        <f t="shared" si="39"/>
        <v>0</v>
      </c>
      <c r="L129" s="175">
        <f t="shared" si="39"/>
        <v>4650</v>
      </c>
      <c r="M129" s="228">
        <f t="shared" si="39"/>
        <v>0</v>
      </c>
      <c r="N129" s="38">
        <f t="shared" si="39"/>
        <v>0</v>
      </c>
      <c r="O129" s="123">
        <f t="shared" si="39"/>
        <v>0</v>
      </c>
      <c r="P129" s="293"/>
      <c r="Q129" s="297"/>
    </row>
    <row r="130" spans="1:17" ht="24" x14ac:dyDescent="0.25">
      <c r="A130" s="1203">
        <v>2310</v>
      </c>
      <c r="B130" s="40" t="s">
        <v>126</v>
      </c>
      <c r="C130" s="189">
        <f t="shared" si="35"/>
        <v>52233</v>
      </c>
      <c r="D130" s="131">
        <f t="shared" ref="D130:O130" si="40">SUM(D131:D134)</f>
        <v>47777</v>
      </c>
      <c r="E130" s="90">
        <f t="shared" si="40"/>
        <v>-114</v>
      </c>
      <c r="F130" s="900">
        <f t="shared" si="40"/>
        <v>47663</v>
      </c>
      <c r="G130" s="233">
        <f t="shared" si="40"/>
        <v>0</v>
      </c>
      <c r="H130" s="90">
        <f t="shared" si="40"/>
        <v>0</v>
      </c>
      <c r="I130" s="900">
        <f t="shared" si="40"/>
        <v>0</v>
      </c>
      <c r="J130" s="131">
        <f t="shared" si="40"/>
        <v>4570</v>
      </c>
      <c r="K130" s="79">
        <f t="shared" si="40"/>
        <v>0</v>
      </c>
      <c r="L130" s="176">
        <f t="shared" si="40"/>
        <v>4570</v>
      </c>
      <c r="M130" s="233">
        <f t="shared" si="40"/>
        <v>0</v>
      </c>
      <c r="N130" s="79">
        <f t="shared" si="40"/>
        <v>0</v>
      </c>
      <c r="O130" s="90">
        <f t="shared" si="40"/>
        <v>0</v>
      </c>
      <c r="P130" s="290"/>
      <c r="Q130" s="297"/>
    </row>
    <row r="131" spans="1:17" hidden="1" x14ac:dyDescent="0.25">
      <c r="A131" s="30">
        <v>2311</v>
      </c>
      <c r="B131" s="43" t="s">
        <v>127</v>
      </c>
      <c r="C131" s="190">
        <f t="shared" si="35"/>
        <v>0</v>
      </c>
      <c r="D131" s="264"/>
      <c r="E131" s="45"/>
      <c r="F131" s="95">
        <f>D131+E131</f>
        <v>0</v>
      </c>
      <c r="G131" s="230"/>
      <c r="H131" s="45"/>
      <c r="I131" s="91">
        <f>G131+H131</f>
        <v>0</v>
      </c>
      <c r="J131" s="264"/>
      <c r="K131" s="45"/>
      <c r="L131" s="95">
        <f>J131+K131</f>
        <v>0</v>
      </c>
      <c r="M131" s="230"/>
      <c r="N131" s="45"/>
      <c r="O131" s="91">
        <f>M131+N131</f>
        <v>0</v>
      </c>
      <c r="P131" s="291"/>
      <c r="Q131" s="297"/>
    </row>
    <row r="132" spans="1:17" x14ac:dyDescent="0.25">
      <c r="A132" s="30">
        <v>2312</v>
      </c>
      <c r="B132" s="43" t="s">
        <v>128</v>
      </c>
      <c r="C132" s="190">
        <f t="shared" si="35"/>
        <v>1974</v>
      </c>
      <c r="D132" s="264">
        <v>1674</v>
      </c>
      <c r="E132" s="705"/>
      <c r="F132" s="899">
        <f>D132+E132</f>
        <v>1674</v>
      </c>
      <c r="G132" s="230"/>
      <c r="H132" s="705"/>
      <c r="I132" s="899">
        <f>G132+H132</f>
        <v>0</v>
      </c>
      <c r="J132" s="264">
        <v>300</v>
      </c>
      <c r="K132" s="45"/>
      <c r="L132" s="95">
        <f>J132+K132</f>
        <v>300</v>
      </c>
      <c r="M132" s="230"/>
      <c r="N132" s="45"/>
      <c r="O132" s="91">
        <f>M132+N132</f>
        <v>0</v>
      </c>
      <c r="P132" s="339"/>
      <c r="Q132" s="297"/>
    </row>
    <row r="133" spans="1:17" hidden="1" x14ac:dyDescent="0.25">
      <c r="A133" s="30">
        <v>2313</v>
      </c>
      <c r="B133" s="43" t="s">
        <v>129</v>
      </c>
      <c r="C133" s="190">
        <f t="shared" si="35"/>
        <v>0</v>
      </c>
      <c r="D133" s="264"/>
      <c r="E133" s="45"/>
      <c r="F133" s="95">
        <f>D133+E133</f>
        <v>0</v>
      </c>
      <c r="G133" s="230"/>
      <c r="H133" s="45"/>
      <c r="I133" s="91">
        <f>G133+H133</f>
        <v>0</v>
      </c>
      <c r="J133" s="264"/>
      <c r="K133" s="45"/>
      <c r="L133" s="95">
        <f>J133+K133</f>
        <v>0</v>
      </c>
      <c r="M133" s="230"/>
      <c r="N133" s="45"/>
      <c r="O133" s="91">
        <f>M133+N133</f>
        <v>0</v>
      </c>
      <c r="P133" s="291"/>
      <c r="Q133" s="297"/>
    </row>
    <row r="134" spans="1:17" ht="47.25" customHeight="1" x14ac:dyDescent="0.25">
      <c r="A134" s="30">
        <v>2314</v>
      </c>
      <c r="B134" s="43" t="s">
        <v>307</v>
      </c>
      <c r="C134" s="190">
        <f t="shared" si="35"/>
        <v>50259</v>
      </c>
      <c r="D134" s="264">
        <v>46103</v>
      </c>
      <c r="E134" s="705">
        <f>-114</f>
        <v>-114</v>
      </c>
      <c r="F134" s="899">
        <f>D134+E134</f>
        <v>45989</v>
      </c>
      <c r="G134" s="230"/>
      <c r="H134" s="705"/>
      <c r="I134" s="899">
        <f>G134+H134</f>
        <v>0</v>
      </c>
      <c r="J134" s="264">
        <v>4270</v>
      </c>
      <c r="K134" s="45"/>
      <c r="L134" s="95">
        <f>J134+K134</f>
        <v>4270</v>
      </c>
      <c r="M134" s="230"/>
      <c r="N134" s="45"/>
      <c r="O134" s="91">
        <f>M134+N134</f>
        <v>0</v>
      </c>
      <c r="P134" s="339" t="s">
        <v>350</v>
      </c>
      <c r="Q134" s="297"/>
    </row>
    <row r="135" spans="1:17" hidden="1" x14ac:dyDescent="0.25">
      <c r="A135" s="75">
        <v>2320</v>
      </c>
      <c r="B135" s="43" t="s">
        <v>130</v>
      </c>
      <c r="C135" s="190">
        <f t="shared" si="35"/>
        <v>0</v>
      </c>
      <c r="D135" s="132">
        <f t="shared" ref="D135:O135" si="41">SUM(D136:D138)</f>
        <v>0</v>
      </c>
      <c r="E135" s="76">
        <f t="shared" si="41"/>
        <v>0</v>
      </c>
      <c r="F135" s="95">
        <f t="shared" si="41"/>
        <v>0</v>
      </c>
      <c r="G135" s="231">
        <f t="shared" si="41"/>
        <v>0</v>
      </c>
      <c r="H135" s="76">
        <f t="shared" si="41"/>
        <v>0</v>
      </c>
      <c r="I135" s="91">
        <f t="shared" si="41"/>
        <v>0</v>
      </c>
      <c r="J135" s="132">
        <f t="shared" si="41"/>
        <v>0</v>
      </c>
      <c r="K135" s="76">
        <f t="shared" si="41"/>
        <v>0</v>
      </c>
      <c r="L135" s="95">
        <f t="shared" si="41"/>
        <v>0</v>
      </c>
      <c r="M135" s="231">
        <f t="shared" si="41"/>
        <v>0</v>
      </c>
      <c r="N135" s="76">
        <f t="shared" si="41"/>
        <v>0</v>
      </c>
      <c r="O135" s="91">
        <f t="shared" si="41"/>
        <v>0</v>
      </c>
      <c r="P135" s="291"/>
      <c r="Q135" s="297"/>
    </row>
    <row r="136" spans="1:17" hidden="1" x14ac:dyDescent="0.25">
      <c r="A136" s="30">
        <v>2321</v>
      </c>
      <c r="B136" s="43" t="s">
        <v>131</v>
      </c>
      <c r="C136" s="190">
        <f t="shared" si="35"/>
        <v>0</v>
      </c>
      <c r="D136" s="264"/>
      <c r="E136" s="45"/>
      <c r="F136" s="95">
        <f>D136+E136</f>
        <v>0</v>
      </c>
      <c r="G136" s="230"/>
      <c r="H136" s="45"/>
      <c r="I136" s="91">
        <f>G136+H136</f>
        <v>0</v>
      </c>
      <c r="J136" s="264"/>
      <c r="K136" s="45"/>
      <c r="L136" s="95">
        <f>J136+K136</f>
        <v>0</v>
      </c>
      <c r="M136" s="230"/>
      <c r="N136" s="45"/>
      <c r="O136" s="91">
        <f>M136+N136</f>
        <v>0</v>
      </c>
      <c r="P136" s="291"/>
      <c r="Q136" s="297"/>
    </row>
    <row r="137" spans="1:17" hidden="1" x14ac:dyDescent="0.25">
      <c r="A137" s="30">
        <v>2322</v>
      </c>
      <c r="B137" s="43" t="s">
        <v>132</v>
      </c>
      <c r="C137" s="190">
        <f t="shared" si="35"/>
        <v>0</v>
      </c>
      <c r="D137" s="264"/>
      <c r="E137" s="45"/>
      <c r="F137" s="95">
        <f>D137+E137</f>
        <v>0</v>
      </c>
      <c r="G137" s="230"/>
      <c r="H137" s="45"/>
      <c r="I137" s="91">
        <f>G137+H137</f>
        <v>0</v>
      </c>
      <c r="J137" s="264"/>
      <c r="K137" s="45"/>
      <c r="L137" s="95">
        <f>J137+K137</f>
        <v>0</v>
      </c>
      <c r="M137" s="230"/>
      <c r="N137" s="45"/>
      <c r="O137" s="91">
        <f>M137+N137</f>
        <v>0</v>
      </c>
      <c r="P137" s="291"/>
      <c r="Q137" s="297"/>
    </row>
    <row r="138" spans="1:17" ht="10.5" hidden="1" customHeight="1" x14ac:dyDescent="0.25">
      <c r="A138" s="30">
        <v>2329</v>
      </c>
      <c r="B138" s="43" t="s">
        <v>133</v>
      </c>
      <c r="C138" s="190">
        <f t="shared" si="35"/>
        <v>0</v>
      </c>
      <c r="D138" s="264"/>
      <c r="E138" s="45"/>
      <c r="F138" s="95">
        <f>D138+E138</f>
        <v>0</v>
      </c>
      <c r="G138" s="230"/>
      <c r="H138" s="45"/>
      <c r="I138" s="91">
        <f>G138+H138</f>
        <v>0</v>
      </c>
      <c r="J138" s="264"/>
      <c r="K138" s="45"/>
      <c r="L138" s="95">
        <f>J138+K138</f>
        <v>0</v>
      </c>
      <c r="M138" s="230"/>
      <c r="N138" s="45"/>
      <c r="O138" s="91">
        <f>M138+N138</f>
        <v>0</v>
      </c>
      <c r="P138" s="291"/>
      <c r="Q138" s="297"/>
    </row>
    <row r="139" spans="1:17" hidden="1" x14ac:dyDescent="0.25">
      <c r="A139" s="75">
        <v>2330</v>
      </c>
      <c r="B139" s="43" t="s">
        <v>134</v>
      </c>
      <c r="C139" s="190">
        <f t="shared" si="35"/>
        <v>0</v>
      </c>
      <c r="D139" s="264"/>
      <c r="E139" s="45"/>
      <c r="F139" s="95">
        <f>D139+E139</f>
        <v>0</v>
      </c>
      <c r="G139" s="230"/>
      <c r="H139" s="45"/>
      <c r="I139" s="91">
        <f>G139+H139</f>
        <v>0</v>
      </c>
      <c r="J139" s="264"/>
      <c r="K139" s="45"/>
      <c r="L139" s="95">
        <f>J139+K139</f>
        <v>0</v>
      </c>
      <c r="M139" s="230"/>
      <c r="N139" s="45"/>
      <c r="O139" s="91">
        <f>M139+N139</f>
        <v>0</v>
      </c>
      <c r="P139" s="291"/>
      <c r="Q139" s="297"/>
    </row>
    <row r="140" spans="1:17" ht="48" hidden="1" x14ac:dyDescent="0.25">
      <c r="A140" s="75">
        <v>2340</v>
      </c>
      <c r="B140" s="43" t="s">
        <v>135</v>
      </c>
      <c r="C140" s="190">
        <f t="shared" si="35"/>
        <v>0</v>
      </c>
      <c r="D140" s="132">
        <f t="shared" ref="D140:O140" si="42">SUM(D141:D142)</f>
        <v>0</v>
      </c>
      <c r="E140" s="76">
        <f t="shared" si="42"/>
        <v>0</v>
      </c>
      <c r="F140" s="95">
        <f t="shared" si="42"/>
        <v>0</v>
      </c>
      <c r="G140" s="231">
        <f t="shared" si="42"/>
        <v>0</v>
      </c>
      <c r="H140" s="76">
        <f t="shared" si="42"/>
        <v>0</v>
      </c>
      <c r="I140" s="91">
        <f t="shared" si="42"/>
        <v>0</v>
      </c>
      <c r="J140" s="132">
        <f t="shared" si="42"/>
        <v>0</v>
      </c>
      <c r="K140" s="76">
        <f t="shared" si="42"/>
        <v>0</v>
      </c>
      <c r="L140" s="95">
        <f t="shared" si="42"/>
        <v>0</v>
      </c>
      <c r="M140" s="231">
        <f t="shared" si="42"/>
        <v>0</v>
      </c>
      <c r="N140" s="76">
        <f t="shared" si="42"/>
        <v>0</v>
      </c>
      <c r="O140" s="91">
        <f t="shared" si="42"/>
        <v>0</v>
      </c>
      <c r="P140" s="291"/>
      <c r="Q140" s="297"/>
    </row>
    <row r="141" spans="1:17" hidden="1" x14ac:dyDescent="0.25">
      <c r="A141" s="30">
        <v>2341</v>
      </c>
      <c r="B141" s="43" t="s">
        <v>136</v>
      </c>
      <c r="C141" s="190">
        <f t="shared" si="35"/>
        <v>0</v>
      </c>
      <c r="D141" s="264"/>
      <c r="E141" s="45"/>
      <c r="F141" s="95">
        <f>D141+E141</f>
        <v>0</v>
      </c>
      <c r="G141" s="230"/>
      <c r="H141" s="45"/>
      <c r="I141" s="91">
        <f>G141+H141</f>
        <v>0</v>
      </c>
      <c r="J141" s="264"/>
      <c r="K141" s="45"/>
      <c r="L141" s="95">
        <f>J141+K141</f>
        <v>0</v>
      </c>
      <c r="M141" s="230"/>
      <c r="N141" s="45"/>
      <c r="O141" s="91">
        <f>M141+N141</f>
        <v>0</v>
      </c>
      <c r="P141" s="291"/>
      <c r="Q141" s="297"/>
    </row>
    <row r="142" spans="1:17" ht="24" hidden="1" x14ac:dyDescent="0.25">
      <c r="A142" s="30">
        <v>2344</v>
      </c>
      <c r="B142" s="43" t="s">
        <v>137</v>
      </c>
      <c r="C142" s="190">
        <f t="shared" si="35"/>
        <v>0</v>
      </c>
      <c r="D142" s="264"/>
      <c r="E142" s="45"/>
      <c r="F142" s="95">
        <f>D142+E142</f>
        <v>0</v>
      </c>
      <c r="G142" s="230"/>
      <c r="H142" s="45"/>
      <c r="I142" s="91">
        <f>G142+H142</f>
        <v>0</v>
      </c>
      <c r="J142" s="264"/>
      <c r="K142" s="45"/>
      <c r="L142" s="95">
        <f>J142+K142</f>
        <v>0</v>
      </c>
      <c r="M142" s="230"/>
      <c r="N142" s="45"/>
      <c r="O142" s="91">
        <f>M142+N142</f>
        <v>0</v>
      </c>
      <c r="P142" s="291"/>
      <c r="Q142" s="297"/>
    </row>
    <row r="143" spans="1:17" ht="24" hidden="1" x14ac:dyDescent="0.25">
      <c r="A143" s="73">
        <v>2350</v>
      </c>
      <c r="B143" s="58" t="s">
        <v>138</v>
      </c>
      <c r="C143" s="195">
        <f t="shared" si="35"/>
        <v>0</v>
      </c>
      <c r="D143" s="86">
        <f t="shared" ref="D143:O143" si="43">SUM(D144:D149)</f>
        <v>0</v>
      </c>
      <c r="E143" s="74">
        <f t="shared" si="43"/>
        <v>0</v>
      </c>
      <c r="F143" s="174">
        <f t="shared" si="43"/>
        <v>0</v>
      </c>
      <c r="G143" s="229">
        <f t="shared" si="43"/>
        <v>0</v>
      </c>
      <c r="H143" s="74">
        <f t="shared" si="43"/>
        <v>0</v>
      </c>
      <c r="I143" s="154">
        <f t="shared" si="43"/>
        <v>0</v>
      </c>
      <c r="J143" s="86">
        <f t="shared" si="43"/>
        <v>0</v>
      </c>
      <c r="K143" s="74">
        <f t="shared" si="43"/>
        <v>0</v>
      </c>
      <c r="L143" s="174">
        <f t="shared" si="43"/>
        <v>0</v>
      </c>
      <c r="M143" s="229">
        <f t="shared" si="43"/>
        <v>0</v>
      </c>
      <c r="N143" s="74">
        <f t="shared" si="43"/>
        <v>0</v>
      </c>
      <c r="O143" s="154">
        <f t="shared" si="43"/>
        <v>0</v>
      </c>
      <c r="P143" s="292"/>
      <c r="Q143" s="297"/>
    </row>
    <row r="144" spans="1:17" hidden="1" x14ac:dyDescent="0.25">
      <c r="A144" s="27">
        <v>2351</v>
      </c>
      <c r="B144" s="40" t="s">
        <v>139</v>
      </c>
      <c r="C144" s="189">
        <f t="shared" si="35"/>
        <v>0</v>
      </c>
      <c r="D144" s="263"/>
      <c r="E144" s="42"/>
      <c r="F144" s="176">
        <f t="shared" ref="F144:F149" si="44">D144+E144</f>
        <v>0</v>
      </c>
      <c r="G144" s="220"/>
      <c r="H144" s="42"/>
      <c r="I144" s="90">
        <f t="shared" ref="I144:I149" si="45">G144+H144</f>
        <v>0</v>
      </c>
      <c r="J144" s="263"/>
      <c r="K144" s="42"/>
      <c r="L144" s="176">
        <f t="shared" ref="L144:L149" si="46">J144+K144</f>
        <v>0</v>
      </c>
      <c r="M144" s="220"/>
      <c r="N144" s="42"/>
      <c r="O144" s="90">
        <f t="shared" ref="O144:O149" si="47">M144+N144</f>
        <v>0</v>
      </c>
      <c r="P144" s="290"/>
      <c r="Q144" s="297"/>
    </row>
    <row r="145" spans="1:17" hidden="1" x14ac:dyDescent="0.25">
      <c r="A145" s="30">
        <v>2352</v>
      </c>
      <c r="B145" s="43" t="s">
        <v>140</v>
      </c>
      <c r="C145" s="190">
        <f t="shared" si="35"/>
        <v>0</v>
      </c>
      <c r="D145" s="264"/>
      <c r="E145" s="45"/>
      <c r="F145" s="95">
        <f t="shared" si="44"/>
        <v>0</v>
      </c>
      <c r="G145" s="230"/>
      <c r="H145" s="45"/>
      <c r="I145" s="91">
        <f t="shared" si="45"/>
        <v>0</v>
      </c>
      <c r="J145" s="264"/>
      <c r="K145" s="45"/>
      <c r="L145" s="95">
        <f t="shared" si="46"/>
        <v>0</v>
      </c>
      <c r="M145" s="230"/>
      <c r="N145" s="45"/>
      <c r="O145" s="91">
        <f t="shared" si="47"/>
        <v>0</v>
      </c>
      <c r="P145" s="291"/>
      <c r="Q145" s="297"/>
    </row>
    <row r="146" spans="1:17" ht="24" hidden="1" x14ac:dyDescent="0.25">
      <c r="A146" s="30">
        <v>2353</v>
      </c>
      <c r="B146" s="43" t="s">
        <v>141</v>
      </c>
      <c r="C146" s="190">
        <f t="shared" si="35"/>
        <v>0</v>
      </c>
      <c r="D146" s="264"/>
      <c r="E146" s="45"/>
      <c r="F146" s="95">
        <f t="shared" si="44"/>
        <v>0</v>
      </c>
      <c r="G146" s="230"/>
      <c r="H146" s="45"/>
      <c r="I146" s="91">
        <f t="shared" si="45"/>
        <v>0</v>
      </c>
      <c r="J146" s="264"/>
      <c r="K146" s="45"/>
      <c r="L146" s="95">
        <f t="shared" si="46"/>
        <v>0</v>
      </c>
      <c r="M146" s="230"/>
      <c r="N146" s="45"/>
      <c r="O146" s="91">
        <f t="shared" si="47"/>
        <v>0</v>
      </c>
      <c r="P146" s="291"/>
      <c r="Q146" s="297"/>
    </row>
    <row r="147" spans="1:17" ht="24" hidden="1" x14ac:dyDescent="0.25">
      <c r="A147" s="30">
        <v>2354</v>
      </c>
      <c r="B147" s="43" t="s">
        <v>142</v>
      </c>
      <c r="C147" s="190">
        <f t="shared" si="35"/>
        <v>0</v>
      </c>
      <c r="D147" s="264"/>
      <c r="E147" s="45"/>
      <c r="F147" s="95">
        <f t="shared" si="44"/>
        <v>0</v>
      </c>
      <c r="G147" s="230"/>
      <c r="H147" s="45"/>
      <c r="I147" s="91">
        <f t="shared" si="45"/>
        <v>0</v>
      </c>
      <c r="J147" s="264"/>
      <c r="K147" s="45"/>
      <c r="L147" s="95">
        <f t="shared" si="46"/>
        <v>0</v>
      </c>
      <c r="M147" s="230"/>
      <c r="N147" s="45"/>
      <c r="O147" s="91">
        <f t="shared" si="47"/>
        <v>0</v>
      </c>
      <c r="P147" s="291"/>
      <c r="Q147" s="297"/>
    </row>
    <row r="148" spans="1:17" ht="24" hidden="1" x14ac:dyDescent="0.25">
      <c r="A148" s="30">
        <v>2355</v>
      </c>
      <c r="B148" s="43" t="s">
        <v>143</v>
      </c>
      <c r="C148" s="190">
        <f t="shared" si="35"/>
        <v>0</v>
      </c>
      <c r="D148" s="264"/>
      <c r="E148" s="45"/>
      <c r="F148" s="95">
        <f t="shared" si="44"/>
        <v>0</v>
      </c>
      <c r="G148" s="230"/>
      <c r="H148" s="45"/>
      <c r="I148" s="91">
        <f t="shared" si="45"/>
        <v>0</v>
      </c>
      <c r="J148" s="264"/>
      <c r="K148" s="45"/>
      <c r="L148" s="95">
        <f t="shared" si="46"/>
        <v>0</v>
      </c>
      <c r="M148" s="230"/>
      <c r="N148" s="45"/>
      <c r="O148" s="91">
        <f t="shared" si="47"/>
        <v>0</v>
      </c>
      <c r="P148" s="291"/>
      <c r="Q148" s="297"/>
    </row>
    <row r="149" spans="1:17" ht="24" hidden="1" x14ac:dyDescent="0.25">
      <c r="A149" s="30">
        <v>2359</v>
      </c>
      <c r="B149" s="43" t="s">
        <v>144</v>
      </c>
      <c r="C149" s="190">
        <f t="shared" si="35"/>
        <v>0</v>
      </c>
      <c r="D149" s="264"/>
      <c r="E149" s="45"/>
      <c r="F149" s="95">
        <f t="shared" si="44"/>
        <v>0</v>
      </c>
      <c r="G149" s="230"/>
      <c r="H149" s="45"/>
      <c r="I149" s="91">
        <f t="shared" si="45"/>
        <v>0</v>
      </c>
      <c r="J149" s="264"/>
      <c r="K149" s="45"/>
      <c r="L149" s="95">
        <f t="shared" si="46"/>
        <v>0</v>
      </c>
      <c r="M149" s="230"/>
      <c r="N149" s="45"/>
      <c r="O149" s="91">
        <f t="shared" si="47"/>
        <v>0</v>
      </c>
      <c r="P149" s="291"/>
      <c r="Q149" s="297"/>
    </row>
    <row r="150" spans="1:17" ht="24.75" customHeight="1" x14ac:dyDescent="0.25">
      <c r="A150" s="75">
        <v>2360</v>
      </c>
      <c r="B150" s="43" t="s">
        <v>145</v>
      </c>
      <c r="C150" s="190">
        <f t="shared" si="35"/>
        <v>15444</v>
      </c>
      <c r="D150" s="132">
        <f t="shared" ref="D150:O150" si="48">SUM(D151:D157)</f>
        <v>15304</v>
      </c>
      <c r="E150" s="91">
        <f t="shared" si="48"/>
        <v>60</v>
      </c>
      <c r="F150" s="899">
        <f t="shared" si="48"/>
        <v>15364</v>
      </c>
      <c r="G150" s="231">
        <f t="shared" si="48"/>
        <v>0</v>
      </c>
      <c r="H150" s="91">
        <f t="shared" si="48"/>
        <v>0</v>
      </c>
      <c r="I150" s="899">
        <f t="shared" si="48"/>
        <v>0</v>
      </c>
      <c r="J150" s="132">
        <f t="shared" si="48"/>
        <v>80</v>
      </c>
      <c r="K150" s="76">
        <f t="shared" si="48"/>
        <v>0</v>
      </c>
      <c r="L150" s="95">
        <f t="shared" si="48"/>
        <v>80</v>
      </c>
      <c r="M150" s="231">
        <f t="shared" si="48"/>
        <v>0</v>
      </c>
      <c r="N150" s="76">
        <f t="shared" si="48"/>
        <v>0</v>
      </c>
      <c r="O150" s="91">
        <f t="shared" si="48"/>
        <v>0</v>
      </c>
      <c r="P150" s="291"/>
      <c r="Q150" s="297"/>
    </row>
    <row r="151" spans="1:17" ht="24" x14ac:dyDescent="0.25">
      <c r="A151" s="29">
        <v>2361</v>
      </c>
      <c r="B151" s="43" t="s">
        <v>146</v>
      </c>
      <c r="C151" s="190">
        <f t="shared" si="35"/>
        <v>14760</v>
      </c>
      <c r="D151" s="264">
        <v>14700</v>
      </c>
      <c r="E151" s="705">
        <v>60</v>
      </c>
      <c r="F151" s="899">
        <f t="shared" ref="F151:F158" si="49">D151+E151</f>
        <v>14760</v>
      </c>
      <c r="G151" s="230"/>
      <c r="H151" s="705"/>
      <c r="I151" s="899">
        <f t="shared" ref="I151:I158" si="50">G151+H151</f>
        <v>0</v>
      </c>
      <c r="J151" s="264"/>
      <c r="K151" s="45"/>
      <c r="L151" s="95">
        <f t="shared" ref="L151:L158" si="51">J151+K151</f>
        <v>0</v>
      </c>
      <c r="M151" s="230"/>
      <c r="N151" s="45"/>
      <c r="O151" s="91">
        <f t="shared" ref="O151:O158" si="52">M151+N151</f>
        <v>0</v>
      </c>
      <c r="P151" s="339" t="s">
        <v>350</v>
      </c>
      <c r="Q151" s="297"/>
    </row>
    <row r="152" spans="1:17" ht="24" hidden="1" x14ac:dyDescent="0.25">
      <c r="A152" s="29">
        <v>2362</v>
      </c>
      <c r="B152" s="43" t="s">
        <v>147</v>
      </c>
      <c r="C152" s="190">
        <f t="shared" si="35"/>
        <v>0</v>
      </c>
      <c r="D152" s="264"/>
      <c r="E152" s="45"/>
      <c r="F152" s="95">
        <f t="shared" si="49"/>
        <v>0</v>
      </c>
      <c r="G152" s="230"/>
      <c r="H152" s="45"/>
      <c r="I152" s="91">
        <f t="shared" si="50"/>
        <v>0</v>
      </c>
      <c r="J152" s="264"/>
      <c r="K152" s="45"/>
      <c r="L152" s="95">
        <f t="shared" si="51"/>
        <v>0</v>
      </c>
      <c r="M152" s="230"/>
      <c r="N152" s="45"/>
      <c r="O152" s="91">
        <f t="shared" si="52"/>
        <v>0</v>
      </c>
      <c r="P152" s="291"/>
      <c r="Q152" s="297"/>
    </row>
    <row r="153" spans="1:17" x14ac:dyDescent="0.25">
      <c r="A153" s="29">
        <v>2363</v>
      </c>
      <c r="B153" s="43" t="s">
        <v>148</v>
      </c>
      <c r="C153" s="190">
        <f t="shared" si="35"/>
        <v>684</v>
      </c>
      <c r="D153" s="264">
        <v>604</v>
      </c>
      <c r="E153" s="705"/>
      <c r="F153" s="899">
        <f t="shared" si="49"/>
        <v>604</v>
      </c>
      <c r="G153" s="230"/>
      <c r="H153" s="705"/>
      <c r="I153" s="899">
        <f t="shared" si="50"/>
        <v>0</v>
      </c>
      <c r="J153" s="264">
        <v>80</v>
      </c>
      <c r="K153" s="45"/>
      <c r="L153" s="95">
        <f t="shared" si="51"/>
        <v>80</v>
      </c>
      <c r="M153" s="230"/>
      <c r="N153" s="45"/>
      <c r="O153" s="91">
        <f t="shared" si="52"/>
        <v>0</v>
      </c>
      <c r="P153" s="339"/>
      <c r="Q153" s="297"/>
    </row>
    <row r="154" spans="1:17" hidden="1" x14ac:dyDescent="0.25">
      <c r="A154" s="29">
        <v>2364</v>
      </c>
      <c r="B154" s="43" t="s">
        <v>149</v>
      </c>
      <c r="C154" s="190">
        <f t="shared" si="35"/>
        <v>0</v>
      </c>
      <c r="D154" s="264"/>
      <c r="E154" s="45"/>
      <c r="F154" s="95">
        <f t="shared" si="49"/>
        <v>0</v>
      </c>
      <c r="G154" s="230"/>
      <c r="H154" s="45"/>
      <c r="I154" s="91">
        <f t="shared" si="50"/>
        <v>0</v>
      </c>
      <c r="J154" s="264"/>
      <c r="K154" s="45"/>
      <c r="L154" s="95">
        <f t="shared" si="51"/>
        <v>0</v>
      </c>
      <c r="M154" s="230"/>
      <c r="N154" s="45"/>
      <c r="O154" s="91">
        <f t="shared" si="52"/>
        <v>0</v>
      </c>
      <c r="P154" s="291"/>
      <c r="Q154" s="297"/>
    </row>
    <row r="155" spans="1:17" ht="12.75" hidden="1" customHeight="1" x14ac:dyDescent="0.25">
      <c r="A155" s="29">
        <v>2365</v>
      </c>
      <c r="B155" s="43" t="s">
        <v>150</v>
      </c>
      <c r="C155" s="190">
        <f t="shared" si="35"/>
        <v>0</v>
      </c>
      <c r="D155" s="264"/>
      <c r="E155" s="45"/>
      <c r="F155" s="95">
        <f t="shared" si="49"/>
        <v>0</v>
      </c>
      <c r="G155" s="230"/>
      <c r="H155" s="45"/>
      <c r="I155" s="91">
        <f t="shared" si="50"/>
        <v>0</v>
      </c>
      <c r="J155" s="264"/>
      <c r="K155" s="45"/>
      <c r="L155" s="95">
        <f t="shared" si="51"/>
        <v>0</v>
      </c>
      <c r="M155" s="230"/>
      <c r="N155" s="45"/>
      <c r="O155" s="91">
        <f t="shared" si="52"/>
        <v>0</v>
      </c>
      <c r="P155" s="291"/>
      <c r="Q155" s="297"/>
    </row>
    <row r="156" spans="1:17" ht="36" hidden="1" x14ac:dyDescent="0.25">
      <c r="A156" s="29">
        <v>2366</v>
      </c>
      <c r="B156" s="43" t="s">
        <v>151</v>
      </c>
      <c r="C156" s="190">
        <f t="shared" si="35"/>
        <v>0</v>
      </c>
      <c r="D156" s="264"/>
      <c r="E156" s="45"/>
      <c r="F156" s="95">
        <f t="shared" si="49"/>
        <v>0</v>
      </c>
      <c r="G156" s="230"/>
      <c r="H156" s="45"/>
      <c r="I156" s="91">
        <f t="shared" si="50"/>
        <v>0</v>
      </c>
      <c r="J156" s="264"/>
      <c r="K156" s="45"/>
      <c r="L156" s="95">
        <f t="shared" si="51"/>
        <v>0</v>
      </c>
      <c r="M156" s="230"/>
      <c r="N156" s="45"/>
      <c r="O156" s="91">
        <f t="shared" si="52"/>
        <v>0</v>
      </c>
      <c r="P156" s="291"/>
      <c r="Q156" s="297"/>
    </row>
    <row r="157" spans="1:17" ht="48" hidden="1" x14ac:dyDescent="0.25">
      <c r="A157" s="29">
        <v>2369</v>
      </c>
      <c r="B157" s="43" t="s">
        <v>152</v>
      </c>
      <c r="C157" s="190">
        <f t="shared" si="35"/>
        <v>0</v>
      </c>
      <c r="D157" s="264"/>
      <c r="E157" s="45"/>
      <c r="F157" s="95">
        <f t="shared" si="49"/>
        <v>0</v>
      </c>
      <c r="G157" s="230"/>
      <c r="H157" s="45"/>
      <c r="I157" s="91">
        <f t="shared" si="50"/>
        <v>0</v>
      </c>
      <c r="J157" s="264"/>
      <c r="K157" s="45"/>
      <c r="L157" s="95">
        <f t="shared" si="51"/>
        <v>0</v>
      </c>
      <c r="M157" s="230"/>
      <c r="N157" s="45"/>
      <c r="O157" s="91">
        <f t="shared" si="52"/>
        <v>0</v>
      </c>
      <c r="P157" s="291"/>
      <c r="Q157" s="297"/>
    </row>
    <row r="158" spans="1:17" hidden="1" x14ac:dyDescent="0.25">
      <c r="A158" s="73">
        <v>2370</v>
      </c>
      <c r="B158" s="58" t="s">
        <v>153</v>
      </c>
      <c r="C158" s="195">
        <f t="shared" si="35"/>
        <v>0</v>
      </c>
      <c r="D158" s="261"/>
      <c r="E158" s="77"/>
      <c r="F158" s="174">
        <f t="shared" si="49"/>
        <v>0</v>
      </c>
      <c r="G158" s="232"/>
      <c r="H158" s="77"/>
      <c r="I158" s="154">
        <f t="shared" si="50"/>
        <v>0</v>
      </c>
      <c r="J158" s="261"/>
      <c r="K158" s="77"/>
      <c r="L158" s="174">
        <f t="shared" si="51"/>
        <v>0</v>
      </c>
      <c r="M158" s="232"/>
      <c r="N158" s="77"/>
      <c r="O158" s="154">
        <f t="shared" si="52"/>
        <v>0</v>
      </c>
      <c r="P158" s="292"/>
      <c r="Q158" s="297"/>
    </row>
    <row r="159" spans="1:17" hidden="1" x14ac:dyDescent="0.25">
      <c r="A159" s="73">
        <v>2380</v>
      </c>
      <c r="B159" s="58" t="s">
        <v>154</v>
      </c>
      <c r="C159" s="195">
        <f t="shared" si="35"/>
        <v>0</v>
      </c>
      <c r="D159" s="86">
        <f t="shared" ref="D159:O159" si="53">SUM(D160:D161)</f>
        <v>0</v>
      </c>
      <c r="E159" s="74">
        <f t="shared" si="53"/>
        <v>0</v>
      </c>
      <c r="F159" s="174">
        <f t="shared" si="53"/>
        <v>0</v>
      </c>
      <c r="G159" s="229">
        <f t="shared" si="53"/>
        <v>0</v>
      </c>
      <c r="H159" s="74">
        <f t="shared" si="53"/>
        <v>0</v>
      </c>
      <c r="I159" s="154">
        <f t="shared" si="53"/>
        <v>0</v>
      </c>
      <c r="J159" s="86">
        <f t="shared" si="53"/>
        <v>0</v>
      </c>
      <c r="K159" s="74">
        <f t="shared" si="53"/>
        <v>0</v>
      </c>
      <c r="L159" s="174">
        <f t="shared" si="53"/>
        <v>0</v>
      </c>
      <c r="M159" s="229">
        <f t="shared" si="53"/>
        <v>0</v>
      </c>
      <c r="N159" s="74">
        <f t="shared" si="53"/>
        <v>0</v>
      </c>
      <c r="O159" s="154">
        <f t="shared" si="53"/>
        <v>0</v>
      </c>
      <c r="P159" s="292"/>
      <c r="Q159" s="297"/>
    </row>
    <row r="160" spans="1:17" hidden="1" x14ac:dyDescent="0.25">
      <c r="A160" s="26">
        <v>2381</v>
      </c>
      <c r="B160" s="40" t="s">
        <v>155</v>
      </c>
      <c r="C160" s="189">
        <f t="shared" si="35"/>
        <v>0</v>
      </c>
      <c r="D160" s="263"/>
      <c r="E160" s="42"/>
      <c r="F160" s="176">
        <f>D160+E160</f>
        <v>0</v>
      </c>
      <c r="G160" s="220"/>
      <c r="H160" s="42"/>
      <c r="I160" s="90">
        <f>G160+H160</f>
        <v>0</v>
      </c>
      <c r="J160" s="263"/>
      <c r="K160" s="42"/>
      <c r="L160" s="176">
        <f>J160+K160</f>
        <v>0</v>
      </c>
      <c r="M160" s="220"/>
      <c r="N160" s="42"/>
      <c r="O160" s="90">
        <f>M160+N160</f>
        <v>0</v>
      </c>
      <c r="P160" s="290"/>
      <c r="Q160" s="297"/>
    </row>
    <row r="161" spans="1:17" ht="24" hidden="1" x14ac:dyDescent="0.25">
      <c r="A161" s="29">
        <v>2389</v>
      </c>
      <c r="B161" s="43" t="s">
        <v>156</v>
      </c>
      <c r="C161" s="190">
        <f t="shared" si="35"/>
        <v>0</v>
      </c>
      <c r="D161" s="264"/>
      <c r="E161" s="45"/>
      <c r="F161" s="95">
        <f>D161+E161</f>
        <v>0</v>
      </c>
      <c r="G161" s="230"/>
      <c r="H161" s="45"/>
      <c r="I161" s="91">
        <f>G161+H161</f>
        <v>0</v>
      </c>
      <c r="J161" s="264"/>
      <c r="K161" s="45"/>
      <c r="L161" s="95">
        <f>J161+K161</f>
        <v>0</v>
      </c>
      <c r="M161" s="230"/>
      <c r="N161" s="45"/>
      <c r="O161" s="91">
        <f>M161+N161</f>
        <v>0</v>
      </c>
      <c r="P161" s="291"/>
      <c r="Q161" s="297"/>
    </row>
    <row r="162" spans="1:17" hidden="1" x14ac:dyDescent="0.25">
      <c r="A162" s="73">
        <v>2390</v>
      </c>
      <c r="B162" s="58" t="s">
        <v>157</v>
      </c>
      <c r="C162" s="195">
        <f t="shared" si="35"/>
        <v>0</v>
      </c>
      <c r="D162" s="261"/>
      <c r="E162" s="77"/>
      <c r="F162" s="174">
        <f>D162+E162</f>
        <v>0</v>
      </c>
      <c r="G162" s="232"/>
      <c r="H162" s="77"/>
      <c r="I162" s="154">
        <f>G162+H162</f>
        <v>0</v>
      </c>
      <c r="J162" s="261"/>
      <c r="K162" s="77"/>
      <c r="L162" s="174">
        <f>J162+K162</f>
        <v>0</v>
      </c>
      <c r="M162" s="232"/>
      <c r="N162" s="77"/>
      <c r="O162" s="154">
        <f>M162+N162</f>
        <v>0</v>
      </c>
      <c r="P162" s="292"/>
      <c r="Q162" s="297"/>
    </row>
    <row r="163" spans="1:17" hidden="1" x14ac:dyDescent="0.25">
      <c r="A163" s="35">
        <v>2400</v>
      </c>
      <c r="B163" s="72" t="s">
        <v>158</v>
      </c>
      <c r="C163" s="188">
        <f t="shared" si="35"/>
        <v>0</v>
      </c>
      <c r="D163" s="248"/>
      <c r="E163" s="80"/>
      <c r="F163" s="175">
        <f>D163+E163</f>
        <v>0</v>
      </c>
      <c r="G163" s="234"/>
      <c r="H163" s="80"/>
      <c r="I163" s="123">
        <f>G163+H163</f>
        <v>0</v>
      </c>
      <c r="J163" s="248"/>
      <c r="K163" s="80"/>
      <c r="L163" s="175">
        <f>J163+K163</f>
        <v>0</v>
      </c>
      <c r="M163" s="234"/>
      <c r="N163" s="80"/>
      <c r="O163" s="123">
        <f>M163+N163</f>
        <v>0</v>
      </c>
      <c r="P163" s="293"/>
      <c r="Q163" s="297"/>
    </row>
    <row r="164" spans="1:17" ht="24" hidden="1" x14ac:dyDescent="0.25">
      <c r="A164" s="35">
        <v>2500</v>
      </c>
      <c r="B164" s="72" t="s">
        <v>159</v>
      </c>
      <c r="C164" s="188">
        <f t="shared" si="35"/>
        <v>0</v>
      </c>
      <c r="D164" s="130">
        <f t="shared" ref="D164:O164" si="54">SUM(D165,D170)</f>
        <v>0</v>
      </c>
      <c r="E164" s="38">
        <f t="shared" si="54"/>
        <v>0</v>
      </c>
      <c r="F164" s="175">
        <f t="shared" si="54"/>
        <v>0</v>
      </c>
      <c r="G164" s="228">
        <f t="shared" si="54"/>
        <v>0</v>
      </c>
      <c r="H164" s="38">
        <f t="shared" si="54"/>
        <v>0</v>
      </c>
      <c r="I164" s="123">
        <f t="shared" si="54"/>
        <v>0</v>
      </c>
      <c r="J164" s="130">
        <f t="shared" si="54"/>
        <v>0</v>
      </c>
      <c r="K164" s="38">
        <f t="shared" si="54"/>
        <v>0</v>
      </c>
      <c r="L164" s="175">
        <f t="shared" si="54"/>
        <v>0</v>
      </c>
      <c r="M164" s="228">
        <f t="shared" si="54"/>
        <v>0</v>
      </c>
      <c r="N164" s="38">
        <f t="shared" si="54"/>
        <v>0</v>
      </c>
      <c r="O164" s="123">
        <f t="shared" si="54"/>
        <v>0</v>
      </c>
      <c r="P164" s="314"/>
      <c r="Q164" s="297"/>
    </row>
    <row r="165" spans="1:17" ht="16.5" hidden="1" customHeight="1" x14ac:dyDescent="0.25">
      <c r="A165" s="1203">
        <v>2510</v>
      </c>
      <c r="B165" s="40" t="s">
        <v>160</v>
      </c>
      <c r="C165" s="189">
        <f t="shared" si="35"/>
        <v>0</v>
      </c>
      <c r="D165" s="131">
        <f t="shared" ref="D165:O165" si="55">SUM(D166:D169)</f>
        <v>0</v>
      </c>
      <c r="E165" s="79">
        <f t="shared" si="55"/>
        <v>0</v>
      </c>
      <c r="F165" s="176">
        <f t="shared" si="55"/>
        <v>0</v>
      </c>
      <c r="G165" s="233">
        <f t="shared" si="55"/>
        <v>0</v>
      </c>
      <c r="H165" s="79">
        <f t="shared" si="55"/>
        <v>0</v>
      </c>
      <c r="I165" s="90">
        <f t="shared" si="55"/>
        <v>0</v>
      </c>
      <c r="J165" s="131">
        <f t="shared" si="55"/>
        <v>0</v>
      </c>
      <c r="K165" s="79">
        <f t="shared" si="55"/>
        <v>0</v>
      </c>
      <c r="L165" s="176">
        <f t="shared" si="55"/>
        <v>0</v>
      </c>
      <c r="M165" s="233">
        <f t="shared" si="55"/>
        <v>0</v>
      </c>
      <c r="N165" s="79">
        <f t="shared" si="55"/>
        <v>0</v>
      </c>
      <c r="O165" s="155">
        <f t="shared" si="55"/>
        <v>0</v>
      </c>
      <c r="P165" s="295"/>
      <c r="Q165" s="297"/>
    </row>
    <row r="166" spans="1:17" ht="24" hidden="1" x14ac:dyDescent="0.25">
      <c r="A166" s="30">
        <v>2512</v>
      </c>
      <c r="B166" s="43" t="s">
        <v>161</v>
      </c>
      <c r="C166" s="190">
        <f t="shared" si="35"/>
        <v>0</v>
      </c>
      <c r="D166" s="264"/>
      <c r="E166" s="45"/>
      <c r="F166" s="95">
        <f t="shared" ref="F166:F171" si="56">D166+E166</f>
        <v>0</v>
      </c>
      <c r="G166" s="230"/>
      <c r="H166" s="45"/>
      <c r="I166" s="91">
        <f t="shared" ref="I166:I171" si="57">G166+H166</f>
        <v>0</v>
      </c>
      <c r="J166" s="264"/>
      <c r="K166" s="45"/>
      <c r="L166" s="95">
        <f t="shared" ref="L166:L171" si="58">J166+K166</f>
        <v>0</v>
      </c>
      <c r="M166" s="230"/>
      <c r="N166" s="45"/>
      <c r="O166" s="91">
        <f t="shared" ref="O166:O171" si="59">M166+N166</f>
        <v>0</v>
      </c>
      <c r="P166" s="291"/>
      <c r="Q166" s="297"/>
    </row>
    <row r="167" spans="1:17" ht="36" hidden="1" x14ac:dyDescent="0.25">
      <c r="A167" s="30">
        <v>2513</v>
      </c>
      <c r="B167" s="43" t="s">
        <v>162</v>
      </c>
      <c r="C167" s="190">
        <f t="shared" si="35"/>
        <v>0</v>
      </c>
      <c r="D167" s="264"/>
      <c r="E167" s="45"/>
      <c r="F167" s="95">
        <f t="shared" si="56"/>
        <v>0</v>
      </c>
      <c r="G167" s="230"/>
      <c r="H167" s="45"/>
      <c r="I167" s="91">
        <f t="shared" si="57"/>
        <v>0</v>
      </c>
      <c r="J167" s="264"/>
      <c r="K167" s="45"/>
      <c r="L167" s="95">
        <f t="shared" si="58"/>
        <v>0</v>
      </c>
      <c r="M167" s="230"/>
      <c r="N167" s="45"/>
      <c r="O167" s="91">
        <f t="shared" si="59"/>
        <v>0</v>
      </c>
      <c r="P167" s="291"/>
      <c r="Q167" s="297"/>
    </row>
    <row r="168" spans="1:17" ht="24" hidden="1" x14ac:dyDescent="0.25">
      <c r="A168" s="30">
        <v>2515</v>
      </c>
      <c r="B168" s="43" t="s">
        <v>163</v>
      </c>
      <c r="C168" s="190">
        <f t="shared" si="35"/>
        <v>0</v>
      </c>
      <c r="D168" s="264"/>
      <c r="E168" s="45"/>
      <c r="F168" s="95">
        <f t="shared" si="56"/>
        <v>0</v>
      </c>
      <c r="G168" s="230"/>
      <c r="H168" s="45"/>
      <c r="I168" s="91">
        <f t="shared" si="57"/>
        <v>0</v>
      </c>
      <c r="J168" s="264"/>
      <c r="K168" s="45"/>
      <c r="L168" s="95">
        <f t="shared" si="58"/>
        <v>0</v>
      </c>
      <c r="M168" s="230"/>
      <c r="N168" s="45"/>
      <c r="O168" s="91">
        <f t="shared" si="59"/>
        <v>0</v>
      </c>
      <c r="P168" s="291"/>
      <c r="Q168" s="297"/>
    </row>
    <row r="169" spans="1:17" ht="24" hidden="1" x14ac:dyDescent="0.25">
      <c r="A169" s="30">
        <v>2519</v>
      </c>
      <c r="B169" s="43" t="s">
        <v>164</v>
      </c>
      <c r="C169" s="190">
        <f t="shared" si="35"/>
        <v>0</v>
      </c>
      <c r="D169" s="264"/>
      <c r="E169" s="45"/>
      <c r="F169" s="95">
        <f t="shared" si="56"/>
        <v>0</v>
      </c>
      <c r="G169" s="230"/>
      <c r="H169" s="45"/>
      <c r="I169" s="91">
        <f t="shared" si="57"/>
        <v>0</v>
      </c>
      <c r="J169" s="264"/>
      <c r="K169" s="45"/>
      <c r="L169" s="95">
        <f t="shared" si="58"/>
        <v>0</v>
      </c>
      <c r="M169" s="230"/>
      <c r="N169" s="45"/>
      <c r="O169" s="91">
        <f t="shared" si="59"/>
        <v>0</v>
      </c>
      <c r="P169" s="291"/>
      <c r="Q169" s="297"/>
    </row>
    <row r="170" spans="1:17" ht="24" hidden="1" x14ac:dyDescent="0.25">
      <c r="A170" s="75">
        <v>2520</v>
      </c>
      <c r="B170" s="43" t="s">
        <v>165</v>
      </c>
      <c r="C170" s="190">
        <f t="shared" si="35"/>
        <v>0</v>
      </c>
      <c r="D170" s="264"/>
      <c r="E170" s="45"/>
      <c r="F170" s="95">
        <f t="shared" si="56"/>
        <v>0</v>
      </c>
      <c r="G170" s="230"/>
      <c r="H170" s="45"/>
      <c r="I170" s="91">
        <f t="shared" si="57"/>
        <v>0</v>
      </c>
      <c r="J170" s="264"/>
      <c r="K170" s="45"/>
      <c r="L170" s="95">
        <f t="shared" si="58"/>
        <v>0</v>
      </c>
      <c r="M170" s="230"/>
      <c r="N170" s="45"/>
      <c r="O170" s="91">
        <f t="shared" si="59"/>
        <v>0</v>
      </c>
      <c r="P170" s="291"/>
      <c r="Q170" s="297"/>
    </row>
    <row r="171" spans="1:17" s="81" customFormat="1" ht="48" hidden="1" x14ac:dyDescent="0.25">
      <c r="A171" s="17">
        <v>2800</v>
      </c>
      <c r="B171" s="40" t="s">
        <v>166</v>
      </c>
      <c r="C171" s="189">
        <f t="shared" si="35"/>
        <v>0</v>
      </c>
      <c r="D171" s="263"/>
      <c r="E171" s="42"/>
      <c r="F171" s="325">
        <f t="shared" si="56"/>
        <v>0</v>
      </c>
      <c r="G171" s="212"/>
      <c r="H171" s="28"/>
      <c r="I171" s="331">
        <f t="shared" si="57"/>
        <v>0</v>
      </c>
      <c r="J171" s="245"/>
      <c r="K171" s="28"/>
      <c r="L171" s="325">
        <f t="shared" si="58"/>
        <v>0</v>
      </c>
      <c r="M171" s="212"/>
      <c r="N171" s="28"/>
      <c r="O171" s="331">
        <f t="shared" si="59"/>
        <v>0</v>
      </c>
      <c r="P171" s="288"/>
      <c r="Q171" s="300"/>
    </row>
    <row r="172" spans="1:17" hidden="1" x14ac:dyDescent="0.25">
      <c r="A172" s="70">
        <v>3000</v>
      </c>
      <c r="B172" s="70" t="s">
        <v>167</v>
      </c>
      <c r="C172" s="200">
        <f t="shared" si="35"/>
        <v>0</v>
      </c>
      <c r="D172" s="137">
        <f t="shared" ref="D172:O172" si="60">SUM(D173,D183)</f>
        <v>0</v>
      </c>
      <c r="E172" s="71">
        <f t="shared" si="60"/>
        <v>0</v>
      </c>
      <c r="F172" s="172">
        <f t="shared" si="60"/>
        <v>0</v>
      </c>
      <c r="G172" s="227">
        <f t="shared" si="60"/>
        <v>0</v>
      </c>
      <c r="H172" s="71">
        <f t="shared" si="60"/>
        <v>0</v>
      </c>
      <c r="I172" s="125">
        <f t="shared" si="60"/>
        <v>0</v>
      </c>
      <c r="J172" s="137">
        <f t="shared" si="60"/>
        <v>0</v>
      </c>
      <c r="K172" s="71">
        <f t="shared" si="60"/>
        <v>0</v>
      </c>
      <c r="L172" s="172">
        <f t="shared" si="60"/>
        <v>0</v>
      </c>
      <c r="M172" s="227">
        <f t="shared" si="60"/>
        <v>0</v>
      </c>
      <c r="N172" s="71">
        <f t="shared" si="60"/>
        <v>0</v>
      </c>
      <c r="O172" s="125">
        <f t="shared" si="60"/>
        <v>0</v>
      </c>
      <c r="P172" s="313"/>
      <c r="Q172" s="297"/>
    </row>
    <row r="173" spans="1:17" ht="24" hidden="1" x14ac:dyDescent="0.25">
      <c r="A173" s="35">
        <v>3200</v>
      </c>
      <c r="B173" s="82" t="s">
        <v>168</v>
      </c>
      <c r="C173" s="188">
        <f t="shared" si="35"/>
        <v>0</v>
      </c>
      <c r="D173" s="130">
        <f t="shared" ref="D173:O173" si="61">SUM(D174,D178)</f>
        <v>0</v>
      </c>
      <c r="E173" s="38">
        <f t="shared" si="61"/>
        <v>0</v>
      </c>
      <c r="F173" s="175">
        <f t="shared" si="61"/>
        <v>0</v>
      </c>
      <c r="G173" s="228">
        <f t="shared" si="61"/>
        <v>0</v>
      </c>
      <c r="H173" s="38">
        <f t="shared" si="61"/>
        <v>0</v>
      </c>
      <c r="I173" s="123">
        <f t="shared" si="61"/>
        <v>0</v>
      </c>
      <c r="J173" s="130">
        <f t="shared" si="61"/>
        <v>0</v>
      </c>
      <c r="K173" s="38">
        <f t="shared" si="61"/>
        <v>0</v>
      </c>
      <c r="L173" s="175">
        <f t="shared" si="61"/>
        <v>0</v>
      </c>
      <c r="M173" s="228">
        <f t="shared" si="61"/>
        <v>0</v>
      </c>
      <c r="N173" s="38">
        <f t="shared" si="61"/>
        <v>0</v>
      </c>
      <c r="O173" s="124">
        <f t="shared" si="61"/>
        <v>0</v>
      </c>
      <c r="P173" s="314"/>
      <c r="Q173" s="297"/>
    </row>
    <row r="174" spans="1:17" ht="36" hidden="1" x14ac:dyDescent="0.25">
      <c r="A174" s="1203">
        <v>3260</v>
      </c>
      <c r="B174" s="40" t="s">
        <v>169</v>
      </c>
      <c r="C174" s="189">
        <f t="shared" si="35"/>
        <v>0</v>
      </c>
      <c r="D174" s="131">
        <f t="shared" ref="D174:O174" si="62">SUM(D175:D177)</f>
        <v>0</v>
      </c>
      <c r="E174" s="79">
        <f t="shared" si="62"/>
        <v>0</v>
      </c>
      <c r="F174" s="176">
        <f t="shared" si="62"/>
        <v>0</v>
      </c>
      <c r="G174" s="233">
        <f t="shared" si="62"/>
        <v>0</v>
      </c>
      <c r="H174" s="79">
        <f t="shared" si="62"/>
        <v>0</v>
      </c>
      <c r="I174" s="90">
        <f t="shared" si="62"/>
        <v>0</v>
      </c>
      <c r="J174" s="131">
        <f t="shared" si="62"/>
        <v>0</v>
      </c>
      <c r="K174" s="79">
        <f t="shared" si="62"/>
        <v>0</v>
      </c>
      <c r="L174" s="176">
        <f t="shared" si="62"/>
        <v>0</v>
      </c>
      <c r="M174" s="233">
        <f t="shared" si="62"/>
        <v>0</v>
      </c>
      <c r="N174" s="79">
        <f t="shared" si="62"/>
        <v>0</v>
      </c>
      <c r="O174" s="90">
        <f t="shared" si="62"/>
        <v>0</v>
      </c>
      <c r="P174" s="290"/>
      <c r="Q174" s="297"/>
    </row>
    <row r="175" spans="1:17" ht="24" hidden="1" x14ac:dyDescent="0.25">
      <c r="A175" s="30">
        <v>3261</v>
      </c>
      <c r="B175" s="43" t="s">
        <v>170</v>
      </c>
      <c r="C175" s="190">
        <f t="shared" si="35"/>
        <v>0</v>
      </c>
      <c r="D175" s="264"/>
      <c r="E175" s="45"/>
      <c r="F175" s="95">
        <f>D175+E175</f>
        <v>0</v>
      </c>
      <c r="G175" s="230"/>
      <c r="H175" s="45"/>
      <c r="I175" s="91">
        <f>G175+H175</f>
        <v>0</v>
      </c>
      <c r="J175" s="264"/>
      <c r="K175" s="45"/>
      <c r="L175" s="95">
        <f>J175+K175</f>
        <v>0</v>
      </c>
      <c r="M175" s="230"/>
      <c r="N175" s="45"/>
      <c r="O175" s="91">
        <f>M175+N175</f>
        <v>0</v>
      </c>
      <c r="P175" s="291"/>
      <c r="Q175" s="297"/>
    </row>
    <row r="176" spans="1:17" ht="36" hidden="1" x14ac:dyDescent="0.25">
      <c r="A176" s="30">
        <v>3262</v>
      </c>
      <c r="B176" s="43" t="s">
        <v>171</v>
      </c>
      <c r="C176" s="190">
        <f t="shared" si="35"/>
        <v>0</v>
      </c>
      <c r="D176" s="264"/>
      <c r="E176" s="45"/>
      <c r="F176" s="95">
        <f>D176+E176</f>
        <v>0</v>
      </c>
      <c r="G176" s="230"/>
      <c r="H176" s="45"/>
      <c r="I176" s="91">
        <f>G176+H176</f>
        <v>0</v>
      </c>
      <c r="J176" s="264"/>
      <c r="K176" s="45"/>
      <c r="L176" s="95">
        <f>J176+K176</f>
        <v>0</v>
      </c>
      <c r="M176" s="230"/>
      <c r="N176" s="45"/>
      <c r="O176" s="91">
        <f>M176+N176</f>
        <v>0</v>
      </c>
      <c r="P176" s="291"/>
      <c r="Q176" s="297"/>
    </row>
    <row r="177" spans="1:17" ht="24" hidden="1" x14ac:dyDescent="0.25">
      <c r="A177" s="30">
        <v>3263</v>
      </c>
      <c r="B177" s="43" t="s">
        <v>172</v>
      </c>
      <c r="C177" s="190">
        <f t="shared" ref="C177:C240" si="63">SUM(F177,I177,L177,O177)</f>
        <v>0</v>
      </c>
      <c r="D177" s="264"/>
      <c r="E177" s="45"/>
      <c r="F177" s="95">
        <f>D177+E177</f>
        <v>0</v>
      </c>
      <c r="G177" s="230"/>
      <c r="H177" s="45"/>
      <c r="I177" s="91">
        <f>G177+H177</f>
        <v>0</v>
      </c>
      <c r="J177" s="264"/>
      <c r="K177" s="45"/>
      <c r="L177" s="95">
        <f>J177+K177</f>
        <v>0</v>
      </c>
      <c r="M177" s="230"/>
      <c r="N177" s="45"/>
      <c r="O177" s="91">
        <f>M177+N177</f>
        <v>0</v>
      </c>
      <c r="P177" s="291"/>
      <c r="Q177" s="297"/>
    </row>
    <row r="178" spans="1:17" ht="84" hidden="1" x14ac:dyDescent="0.25">
      <c r="A178" s="1203">
        <v>3290</v>
      </c>
      <c r="B178" s="40" t="s">
        <v>300</v>
      </c>
      <c r="C178" s="201">
        <f t="shared" si="63"/>
        <v>0</v>
      </c>
      <c r="D178" s="131">
        <f t="shared" ref="D178:O178" si="64">SUM(D179:D182)</f>
        <v>0</v>
      </c>
      <c r="E178" s="79">
        <f t="shared" si="64"/>
        <v>0</v>
      </c>
      <c r="F178" s="176">
        <f t="shared" si="64"/>
        <v>0</v>
      </c>
      <c r="G178" s="233">
        <f t="shared" si="64"/>
        <v>0</v>
      </c>
      <c r="H178" s="79">
        <f t="shared" si="64"/>
        <v>0</v>
      </c>
      <c r="I178" s="90">
        <f t="shared" si="64"/>
        <v>0</v>
      </c>
      <c r="J178" s="131">
        <f t="shared" si="64"/>
        <v>0</v>
      </c>
      <c r="K178" s="79">
        <f t="shared" si="64"/>
        <v>0</v>
      </c>
      <c r="L178" s="176">
        <f t="shared" si="64"/>
        <v>0</v>
      </c>
      <c r="M178" s="233">
        <f t="shared" si="64"/>
        <v>0</v>
      </c>
      <c r="N178" s="79">
        <f t="shared" si="64"/>
        <v>0</v>
      </c>
      <c r="O178" s="156">
        <f t="shared" si="64"/>
        <v>0</v>
      </c>
      <c r="P178" s="294"/>
      <c r="Q178" s="297"/>
    </row>
    <row r="179" spans="1:17" ht="72" hidden="1" x14ac:dyDescent="0.25">
      <c r="A179" s="30">
        <v>3291</v>
      </c>
      <c r="B179" s="43" t="s">
        <v>173</v>
      </c>
      <c r="C179" s="190">
        <f t="shared" si="63"/>
        <v>0</v>
      </c>
      <c r="D179" s="264"/>
      <c r="E179" s="45"/>
      <c r="F179" s="95">
        <f>D179+E179</f>
        <v>0</v>
      </c>
      <c r="G179" s="230"/>
      <c r="H179" s="45"/>
      <c r="I179" s="91">
        <f>G179+H179</f>
        <v>0</v>
      </c>
      <c r="J179" s="264"/>
      <c r="K179" s="45"/>
      <c r="L179" s="95">
        <f>J179+K179</f>
        <v>0</v>
      </c>
      <c r="M179" s="230"/>
      <c r="N179" s="45"/>
      <c r="O179" s="91">
        <f>M179+N179</f>
        <v>0</v>
      </c>
      <c r="P179" s="291"/>
      <c r="Q179" s="297"/>
    </row>
    <row r="180" spans="1:17" ht="72" hidden="1" x14ac:dyDescent="0.25">
      <c r="A180" s="30">
        <v>3292</v>
      </c>
      <c r="B180" s="43" t="s">
        <v>174</v>
      </c>
      <c r="C180" s="190">
        <f t="shared" si="63"/>
        <v>0</v>
      </c>
      <c r="D180" s="264"/>
      <c r="E180" s="45"/>
      <c r="F180" s="95">
        <f>D180+E180</f>
        <v>0</v>
      </c>
      <c r="G180" s="230"/>
      <c r="H180" s="45"/>
      <c r="I180" s="91">
        <f>G180+H180</f>
        <v>0</v>
      </c>
      <c r="J180" s="264"/>
      <c r="K180" s="45"/>
      <c r="L180" s="95">
        <f>J180+K180</f>
        <v>0</v>
      </c>
      <c r="M180" s="230"/>
      <c r="N180" s="45"/>
      <c r="O180" s="91">
        <f>M180+N180</f>
        <v>0</v>
      </c>
      <c r="P180" s="291"/>
      <c r="Q180" s="297"/>
    </row>
    <row r="181" spans="1:17" ht="72" hidden="1" x14ac:dyDescent="0.25">
      <c r="A181" s="30">
        <v>3293</v>
      </c>
      <c r="B181" s="43" t="s">
        <v>175</v>
      </c>
      <c r="C181" s="190">
        <f t="shared" si="63"/>
        <v>0</v>
      </c>
      <c r="D181" s="264"/>
      <c r="E181" s="45"/>
      <c r="F181" s="95">
        <f>D181+E181</f>
        <v>0</v>
      </c>
      <c r="G181" s="230"/>
      <c r="H181" s="45"/>
      <c r="I181" s="91">
        <f>G181+H181</f>
        <v>0</v>
      </c>
      <c r="J181" s="264"/>
      <c r="K181" s="45"/>
      <c r="L181" s="95">
        <f>J181+K181</f>
        <v>0</v>
      </c>
      <c r="M181" s="230"/>
      <c r="N181" s="45"/>
      <c r="O181" s="91">
        <f>M181+N181</f>
        <v>0</v>
      </c>
      <c r="P181" s="291"/>
      <c r="Q181" s="297"/>
    </row>
    <row r="182" spans="1:17" ht="60" hidden="1" x14ac:dyDescent="0.25">
      <c r="A182" s="83">
        <v>3294</v>
      </c>
      <c r="B182" s="43" t="s">
        <v>176</v>
      </c>
      <c r="C182" s="201">
        <f t="shared" si="63"/>
        <v>0</v>
      </c>
      <c r="D182" s="265"/>
      <c r="E182" s="84"/>
      <c r="F182" s="329">
        <f>D182+E182</f>
        <v>0</v>
      </c>
      <c r="G182" s="235"/>
      <c r="H182" s="84"/>
      <c r="I182" s="156">
        <f>G182+H182</f>
        <v>0</v>
      </c>
      <c r="J182" s="265"/>
      <c r="K182" s="84"/>
      <c r="L182" s="329">
        <f>J182+K182</f>
        <v>0</v>
      </c>
      <c r="M182" s="235"/>
      <c r="N182" s="84"/>
      <c r="O182" s="156">
        <f>M182+N182</f>
        <v>0</v>
      </c>
      <c r="P182" s="294"/>
      <c r="Q182" s="297"/>
    </row>
    <row r="183" spans="1:17" ht="48" hidden="1" x14ac:dyDescent="0.25">
      <c r="A183" s="51">
        <v>3300</v>
      </c>
      <c r="B183" s="82" t="s">
        <v>177</v>
      </c>
      <c r="C183" s="202">
        <f t="shared" si="63"/>
        <v>0</v>
      </c>
      <c r="D183" s="138">
        <f t="shared" ref="D183:O183" si="65">SUM(D184:D185)</f>
        <v>0</v>
      </c>
      <c r="E183" s="85">
        <f t="shared" si="65"/>
        <v>0</v>
      </c>
      <c r="F183" s="173">
        <f t="shared" si="65"/>
        <v>0</v>
      </c>
      <c r="G183" s="236">
        <f t="shared" si="65"/>
        <v>0</v>
      </c>
      <c r="H183" s="85">
        <f t="shared" si="65"/>
        <v>0</v>
      </c>
      <c r="I183" s="124">
        <f t="shared" si="65"/>
        <v>0</v>
      </c>
      <c r="J183" s="138">
        <f t="shared" si="65"/>
        <v>0</v>
      </c>
      <c r="K183" s="85">
        <f t="shared" si="65"/>
        <v>0</v>
      </c>
      <c r="L183" s="173">
        <f t="shared" si="65"/>
        <v>0</v>
      </c>
      <c r="M183" s="236">
        <f t="shared" si="65"/>
        <v>0</v>
      </c>
      <c r="N183" s="85">
        <f t="shared" si="65"/>
        <v>0</v>
      </c>
      <c r="O183" s="124">
        <f t="shared" si="65"/>
        <v>0</v>
      </c>
      <c r="P183" s="314"/>
      <c r="Q183" s="297"/>
    </row>
    <row r="184" spans="1:17" ht="48" hidden="1" x14ac:dyDescent="0.25">
      <c r="A184" s="57">
        <v>3310</v>
      </c>
      <c r="B184" s="58" t="s">
        <v>178</v>
      </c>
      <c r="C184" s="195">
        <f t="shared" si="63"/>
        <v>0</v>
      </c>
      <c r="D184" s="261"/>
      <c r="E184" s="77"/>
      <c r="F184" s="174">
        <f>D184+E184</f>
        <v>0</v>
      </c>
      <c r="G184" s="232"/>
      <c r="H184" s="77"/>
      <c r="I184" s="154">
        <f>G184+H184</f>
        <v>0</v>
      </c>
      <c r="J184" s="261"/>
      <c r="K184" s="77"/>
      <c r="L184" s="174">
        <f>J184+K184</f>
        <v>0</v>
      </c>
      <c r="M184" s="232"/>
      <c r="N184" s="77"/>
      <c r="O184" s="154">
        <f>M184+N184</f>
        <v>0</v>
      </c>
      <c r="P184" s="292"/>
      <c r="Q184" s="297"/>
    </row>
    <row r="185" spans="1:17" ht="60" hidden="1" x14ac:dyDescent="0.25">
      <c r="A185" s="27">
        <v>3320</v>
      </c>
      <c r="B185" s="40" t="s">
        <v>179</v>
      </c>
      <c r="C185" s="189">
        <f t="shared" si="63"/>
        <v>0</v>
      </c>
      <c r="D185" s="263"/>
      <c r="E185" s="42"/>
      <c r="F185" s="176">
        <f>D185+E185</f>
        <v>0</v>
      </c>
      <c r="G185" s="220"/>
      <c r="H185" s="42"/>
      <c r="I185" s="90">
        <f>G185+H185</f>
        <v>0</v>
      </c>
      <c r="J185" s="263"/>
      <c r="K185" s="42"/>
      <c r="L185" s="176">
        <f>J185+K185</f>
        <v>0</v>
      </c>
      <c r="M185" s="220"/>
      <c r="N185" s="42"/>
      <c r="O185" s="90">
        <f>M185+N185</f>
        <v>0</v>
      </c>
      <c r="P185" s="290"/>
      <c r="Q185" s="297"/>
    </row>
    <row r="186" spans="1:17" hidden="1" x14ac:dyDescent="0.25">
      <c r="A186" s="87">
        <v>4000</v>
      </c>
      <c r="B186" s="70" t="s">
        <v>180</v>
      </c>
      <c r="C186" s="200">
        <f t="shared" si="63"/>
        <v>0</v>
      </c>
      <c r="D186" s="137">
        <f t="shared" ref="D186:O186" si="66">SUM(D187,D190)</f>
        <v>0</v>
      </c>
      <c r="E186" s="71">
        <f t="shared" si="66"/>
        <v>0</v>
      </c>
      <c r="F186" s="172">
        <f t="shared" si="66"/>
        <v>0</v>
      </c>
      <c r="G186" s="227">
        <f t="shared" si="66"/>
        <v>0</v>
      </c>
      <c r="H186" s="71">
        <f t="shared" si="66"/>
        <v>0</v>
      </c>
      <c r="I186" s="125">
        <f t="shared" si="66"/>
        <v>0</v>
      </c>
      <c r="J186" s="137">
        <f t="shared" si="66"/>
        <v>0</v>
      </c>
      <c r="K186" s="71">
        <f t="shared" si="66"/>
        <v>0</v>
      </c>
      <c r="L186" s="172">
        <f t="shared" si="66"/>
        <v>0</v>
      </c>
      <c r="M186" s="227">
        <f t="shared" si="66"/>
        <v>0</v>
      </c>
      <c r="N186" s="71">
        <f t="shared" si="66"/>
        <v>0</v>
      </c>
      <c r="O186" s="125">
        <f t="shared" si="66"/>
        <v>0</v>
      </c>
      <c r="P186" s="313"/>
      <c r="Q186" s="297"/>
    </row>
    <row r="187" spans="1:17" ht="24" hidden="1" x14ac:dyDescent="0.25">
      <c r="A187" s="88">
        <v>4200</v>
      </c>
      <c r="B187" s="72" t="s">
        <v>181</v>
      </c>
      <c r="C187" s="188">
        <f t="shared" si="63"/>
        <v>0</v>
      </c>
      <c r="D187" s="130">
        <f t="shared" ref="D187:O187" si="67">SUM(D188,D189)</f>
        <v>0</v>
      </c>
      <c r="E187" s="38">
        <f t="shared" si="67"/>
        <v>0</v>
      </c>
      <c r="F187" s="175">
        <f t="shared" si="67"/>
        <v>0</v>
      </c>
      <c r="G187" s="228">
        <f t="shared" si="67"/>
        <v>0</v>
      </c>
      <c r="H187" s="38">
        <f t="shared" si="67"/>
        <v>0</v>
      </c>
      <c r="I187" s="123">
        <f t="shared" si="67"/>
        <v>0</v>
      </c>
      <c r="J187" s="130">
        <f t="shared" si="67"/>
        <v>0</v>
      </c>
      <c r="K187" s="38">
        <f t="shared" si="67"/>
        <v>0</v>
      </c>
      <c r="L187" s="175">
        <f t="shared" si="67"/>
        <v>0</v>
      </c>
      <c r="M187" s="228">
        <f t="shared" si="67"/>
        <v>0</v>
      </c>
      <c r="N187" s="38">
        <f t="shared" si="67"/>
        <v>0</v>
      </c>
      <c r="O187" s="123">
        <f t="shared" si="67"/>
        <v>0</v>
      </c>
      <c r="P187" s="293"/>
      <c r="Q187" s="297"/>
    </row>
    <row r="188" spans="1:17" ht="36" hidden="1" x14ac:dyDescent="0.25">
      <c r="A188" s="1203">
        <v>4240</v>
      </c>
      <c r="B188" s="40" t="s">
        <v>182</v>
      </c>
      <c r="C188" s="189">
        <f t="shared" si="63"/>
        <v>0</v>
      </c>
      <c r="D188" s="263"/>
      <c r="E188" s="42"/>
      <c r="F188" s="176">
        <f>D188+E188</f>
        <v>0</v>
      </c>
      <c r="G188" s="220"/>
      <c r="H188" s="42"/>
      <c r="I188" s="90">
        <f>G188+H188</f>
        <v>0</v>
      </c>
      <c r="J188" s="263"/>
      <c r="K188" s="42"/>
      <c r="L188" s="176">
        <f>J188+K188</f>
        <v>0</v>
      </c>
      <c r="M188" s="220"/>
      <c r="N188" s="42"/>
      <c r="O188" s="90">
        <f>M188+N188</f>
        <v>0</v>
      </c>
      <c r="P188" s="290"/>
      <c r="Q188" s="297"/>
    </row>
    <row r="189" spans="1:17" ht="24" hidden="1" x14ac:dyDescent="0.25">
      <c r="A189" s="75">
        <v>4250</v>
      </c>
      <c r="B189" s="43" t="s">
        <v>183</v>
      </c>
      <c r="C189" s="190">
        <f t="shared" si="63"/>
        <v>0</v>
      </c>
      <c r="D189" s="264"/>
      <c r="E189" s="45"/>
      <c r="F189" s="95">
        <f>D189+E189</f>
        <v>0</v>
      </c>
      <c r="G189" s="230"/>
      <c r="H189" s="45"/>
      <c r="I189" s="91">
        <f>G189+H189</f>
        <v>0</v>
      </c>
      <c r="J189" s="264"/>
      <c r="K189" s="45"/>
      <c r="L189" s="95">
        <f>J189+K189</f>
        <v>0</v>
      </c>
      <c r="M189" s="230"/>
      <c r="N189" s="45"/>
      <c r="O189" s="91">
        <f>M189+N189</f>
        <v>0</v>
      </c>
      <c r="P189" s="291"/>
      <c r="Q189" s="297"/>
    </row>
    <row r="190" spans="1:17" hidden="1" x14ac:dyDescent="0.25">
      <c r="A190" s="35">
        <v>4300</v>
      </c>
      <c r="B190" s="72" t="s">
        <v>184</v>
      </c>
      <c r="C190" s="188">
        <f t="shared" si="63"/>
        <v>0</v>
      </c>
      <c r="D190" s="130">
        <f t="shared" ref="D190:O190" si="68">SUM(D191)</f>
        <v>0</v>
      </c>
      <c r="E190" s="38">
        <f t="shared" si="68"/>
        <v>0</v>
      </c>
      <c r="F190" s="175">
        <f t="shared" si="68"/>
        <v>0</v>
      </c>
      <c r="G190" s="228">
        <f t="shared" si="68"/>
        <v>0</v>
      </c>
      <c r="H190" s="38">
        <f t="shared" si="68"/>
        <v>0</v>
      </c>
      <c r="I190" s="123">
        <f t="shared" si="68"/>
        <v>0</v>
      </c>
      <c r="J190" s="130">
        <f t="shared" si="68"/>
        <v>0</v>
      </c>
      <c r="K190" s="38">
        <f t="shared" si="68"/>
        <v>0</v>
      </c>
      <c r="L190" s="175">
        <f t="shared" si="68"/>
        <v>0</v>
      </c>
      <c r="M190" s="228">
        <f t="shared" si="68"/>
        <v>0</v>
      </c>
      <c r="N190" s="38">
        <f t="shared" si="68"/>
        <v>0</v>
      </c>
      <c r="O190" s="123">
        <f t="shared" si="68"/>
        <v>0</v>
      </c>
      <c r="P190" s="293"/>
      <c r="Q190" s="297"/>
    </row>
    <row r="191" spans="1:17" ht="24" hidden="1" x14ac:dyDescent="0.25">
      <c r="A191" s="1203">
        <v>4310</v>
      </c>
      <c r="B191" s="40" t="s">
        <v>185</v>
      </c>
      <c r="C191" s="189">
        <f t="shared" si="63"/>
        <v>0</v>
      </c>
      <c r="D191" s="131">
        <f t="shared" ref="D191:O191" si="69">SUM(D192:D192)</f>
        <v>0</v>
      </c>
      <c r="E191" s="79">
        <f t="shared" si="69"/>
        <v>0</v>
      </c>
      <c r="F191" s="176">
        <f t="shared" si="69"/>
        <v>0</v>
      </c>
      <c r="G191" s="233">
        <f t="shared" si="69"/>
        <v>0</v>
      </c>
      <c r="H191" s="79">
        <f t="shared" si="69"/>
        <v>0</v>
      </c>
      <c r="I191" s="90">
        <f t="shared" si="69"/>
        <v>0</v>
      </c>
      <c r="J191" s="131">
        <f t="shared" si="69"/>
        <v>0</v>
      </c>
      <c r="K191" s="79">
        <f t="shared" si="69"/>
        <v>0</v>
      </c>
      <c r="L191" s="176">
        <f t="shared" si="69"/>
        <v>0</v>
      </c>
      <c r="M191" s="233">
        <f t="shared" si="69"/>
        <v>0</v>
      </c>
      <c r="N191" s="79">
        <f t="shared" si="69"/>
        <v>0</v>
      </c>
      <c r="O191" s="90">
        <f t="shared" si="69"/>
        <v>0</v>
      </c>
      <c r="P191" s="290"/>
      <c r="Q191" s="297"/>
    </row>
    <row r="192" spans="1:17" ht="36" hidden="1" x14ac:dyDescent="0.25">
      <c r="A192" s="30">
        <v>4311</v>
      </c>
      <c r="B192" s="43" t="s">
        <v>186</v>
      </c>
      <c r="C192" s="190">
        <f t="shared" si="63"/>
        <v>0</v>
      </c>
      <c r="D192" s="264"/>
      <c r="E192" s="45"/>
      <c r="F192" s="95">
        <f>D192+E192</f>
        <v>0</v>
      </c>
      <c r="G192" s="230"/>
      <c r="H192" s="45"/>
      <c r="I192" s="91">
        <f>G192+H192</f>
        <v>0</v>
      </c>
      <c r="J192" s="264"/>
      <c r="K192" s="45"/>
      <c r="L192" s="95">
        <f>J192+K192</f>
        <v>0</v>
      </c>
      <c r="M192" s="230"/>
      <c r="N192" s="45"/>
      <c r="O192" s="91">
        <f>M192+N192</f>
        <v>0</v>
      </c>
      <c r="P192" s="291"/>
      <c r="Q192" s="297"/>
    </row>
    <row r="193" spans="1:17" s="19" customFormat="1" ht="24" x14ac:dyDescent="0.25">
      <c r="A193" s="89"/>
      <c r="B193" s="17" t="s">
        <v>187</v>
      </c>
      <c r="C193" s="199">
        <f t="shared" si="63"/>
        <v>1800</v>
      </c>
      <c r="D193" s="136">
        <f t="shared" ref="D193:O193" si="70">SUM(D194,D229,D268)</f>
        <v>1800</v>
      </c>
      <c r="E193" s="275">
        <f t="shared" si="70"/>
        <v>0</v>
      </c>
      <c r="F193" s="896">
        <f t="shared" si="70"/>
        <v>1800</v>
      </c>
      <c r="G193" s="226">
        <f t="shared" si="70"/>
        <v>0</v>
      </c>
      <c r="H193" s="275">
        <f t="shared" si="70"/>
        <v>0</v>
      </c>
      <c r="I193" s="896">
        <f t="shared" si="70"/>
        <v>0</v>
      </c>
      <c r="J193" s="136">
        <f t="shared" si="70"/>
        <v>0</v>
      </c>
      <c r="K193" s="69">
        <f t="shared" si="70"/>
        <v>0</v>
      </c>
      <c r="L193" s="171">
        <f t="shared" si="70"/>
        <v>0</v>
      </c>
      <c r="M193" s="226">
        <f t="shared" si="70"/>
        <v>0</v>
      </c>
      <c r="N193" s="69">
        <f t="shared" si="70"/>
        <v>0</v>
      </c>
      <c r="O193" s="157">
        <f t="shared" si="70"/>
        <v>0</v>
      </c>
      <c r="P193" s="316"/>
      <c r="Q193" s="182"/>
    </row>
    <row r="194" spans="1:17" hidden="1" x14ac:dyDescent="0.25">
      <c r="A194" s="70">
        <v>5000</v>
      </c>
      <c r="B194" s="70" t="s">
        <v>188</v>
      </c>
      <c r="C194" s="200">
        <f t="shared" si="63"/>
        <v>0</v>
      </c>
      <c r="D194" s="137">
        <f t="shared" ref="D194:O194" si="71">D195+D203</f>
        <v>0</v>
      </c>
      <c r="E194" s="71">
        <f t="shared" si="71"/>
        <v>0</v>
      </c>
      <c r="F194" s="172">
        <f t="shared" si="71"/>
        <v>0</v>
      </c>
      <c r="G194" s="227">
        <f t="shared" si="71"/>
        <v>0</v>
      </c>
      <c r="H194" s="71">
        <f t="shared" si="71"/>
        <v>0</v>
      </c>
      <c r="I194" s="125">
        <f t="shared" si="71"/>
        <v>0</v>
      </c>
      <c r="J194" s="137">
        <f t="shared" si="71"/>
        <v>0</v>
      </c>
      <c r="K194" s="71">
        <f t="shared" si="71"/>
        <v>0</v>
      </c>
      <c r="L194" s="172">
        <f t="shared" si="71"/>
        <v>0</v>
      </c>
      <c r="M194" s="227">
        <f t="shared" si="71"/>
        <v>0</v>
      </c>
      <c r="N194" s="71">
        <f t="shared" si="71"/>
        <v>0</v>
      </c>
      <c r="O194" s="125">
        <f t="shared" si="71"/>
        <v>0</v>
      </c>
      <c r="P194" s="313"/>
      <c r="Q194" s="297"/>
    </row>
    <row r="195" spans="1:17" hidden="1" x14ac:dyDescent="0.25">
      <c r="A195" s="35">
        <v>5100</v>
      </c>
      <c r="B195" s="72" t="s">
        <v>189</v>
      </c>
      <c r="C195" s="188">
        <f t="shared" si="63"/>
        <v>0</v>
      </c>
      <c r="D195" s="130">
        <f t="shared" ref="D195:O195" si="72">D196+D197+D200+D201+D202</f>
        <v>0</v>
      </c>
      <c r="E195" s="38">
        <f t="shared" si="72"/>
        <v>0</v>
      </c>
      <c r="F195" s="175">
        <f t="shared" si="72"/>
        <v>0</v>
      </c>
      <c r="G195" s="228">
        <f t="shared" si="72"/>
        <v>0</v>
      </c>
      <c r="H195" s="38">
        <f t="shared" si="72"/>
        <v>0</v>
      </c>
      <c r="I195" s="123">
        <f t="shared" si="72"/>
        <v>0</v>
      </c>
      <c r="J195" s="130">
        <f t="shared" si="72"/>
        <v>0</v>
      </c>
      <c r="K195" s="38">
        <f t="shared" si="72"/>
        <v>0</v>
      </c>
      <c r="L195" s="175">
        <f t="shared" si="72"/>
        <v>0</v>
      </c>
      <c r="M195" s="228">
        <f t="shared" si="72"/>
        <v>0</v>
      </c>
      <c r="N195" s="38">
        <f t="shared" si="72"/>
        <v>0</v>
      </c>
      <c r="O195" s="123">
        <f t="shared" si="72"/>
        <v>0</v>
      </c>
      <c r="P195" s="293"/>
      <c r="Q195" s="297"/>
    </row>
    <row r="196" spans="1:17" hidden="1" x14ac:dyDescent="0.25">
      <c r="A196" s="1203">
        <v>5110</v>
      </c>
      <c r="B196" s="40" t="s">
        <v>190</v>
      </c>
      <c r="C196" s="189">
        <f t="shared" si="63"/>
        <v>0</v>
      </c>
      <c r="D196" s="263"/>
      <c r="E196" s="42"/>
      <c r="F196" s="176">
        <f>D196+E196</f>
        <v>0</v>
      </c>
      <c r="G196" s="220"/>
      <c r="H196" s="42"/>
      <c r="I196" s="90">
        <f>G196+H196</f>
        <v>0</v>
      </c>
      <c r="J196" s="263"/>
      <c r="K196" s="42"/>
      <c r="L196" s="176">
        <f>J196+K196</f>
        <v>0</v>
      </c>
      <c r="M196" s="220"/>
      <c r="N196" s="42"/>
      <c r="O196" s="90">
        <f>M196+N196</f>
        <v>0</v>
      </c>
      <c r="P196" s="290"/>
      <c r="Q196" s="297"/>
    </row>
    <row r="197" spans="1:17" ht="24" hidden="1" x14ac:dyDescent="0.25">
      <c r="A197" s="75">
        <v>5120</v>
      </c>
      <c r="B197" s="43" t="s">
        <v>191</v>
      </c>
      <c r="C197" s="190">
        <f t="shared" si="63"/>
        <v>0</v>
      </c>
      <c r="D197" s="132">
        <f t="shared" ref="D197:O197" si="73">D198+D199</f>
        <v>0</v>
      </c>
      <c r="E197" s="76">
        <f t="shared" si="73"/>
        <v>0</v>
      </c>
      <c r="F197" s="95">
        <f t="shared" si="73"/>
        <v>0</v>
      </c>
      <c r="G197" s="231">
        <f t="shared" si="73"/>
        <v>0</v>
      </c>
      <c r="H197" s="76">
        <f t="shared" si="73"/>
        <v>0</v>
      </c>
      <c r="I197" s="91">
        <f t="shared" si="73"/>
        <v>0</v>
      </c>
      <c r="J197" s="132">
        <f t="shared" si="73"/>
        <v>0</v>
      </c>
      <c r="K197" s="76">
        <f t="shared" si="73"/>
        <v>0</v>
      </c>
      <c r="L197" s="95">
        <f t="shared" si="73"/>
        <v>0</v>
      </c>
      <c r="M197" s="231">
        <f t="shared" si="73"/>
        <v>0</v>
      </c>
      <c r="N197" s="76">
        <f t="shared" si="73"/>
        <v>0</v>
      </c>
      <c r="O197" s="91">
        <f t="shared" si="73"/>
        <v>0</v>
      </c>
      <c r="P197" s="291"/>
      <c r="Q197" s="297"/>
    </row>
    <row r="198" spans="1:17" hidden="1" x14ac:dyDescent="0.25">
      <c r="A198" s="30">
        <v>5121</v>
      </c>
      <c r="B198" s="43" t="s">
        <v>192</v>
      </c>
      <c r="C198" s="190">
        <f t="shared" si="63"/>
        <v>0</v>
      </c>
      <c r="D198" s="264"/>
      <c r="E198" s="45"/>
      <c r="F198" s="95">
        <f>D198+E198</f>
        <v>0</v>
      </c>
      <c r="G198" s="230"/>
      <c r="H198" s="45"/>
      <c r="I198" s="91">
        <f>G198+H198</f>
        <v>0</v>
      </c>
      <c r="J198" s="264"/>
      <c r="K198" s="45"/>
      <c r="L198" s="95">
        <f>J198+K198</f>
        <v>0</v>
      </c>
      <c r="M198" s="230"/>
      <c r="N198" s="45"/>
      <c r="O198" s="91">
        <f>M198+N198</f>
        <v>0</v>
      </c>
      <c r="P198" s="291"/>
      <c r="Q198" s="297"/>
    </row>
    <row r="199" spans="1:17" ht="24" hidden="1" x14ac:dyDescent="0.25">
      <c r="A199" s="30">
        <v>5129</v>
      </c>
      <c r="B199" s="43" t="s">
        <v>193</v>
      </c>
      <c r="C199" s="190">
        <f t="shared" si="63"/>
        <v>0</v>
      </c>
      <c r="D199" s="264"/>
      <c r="E199" s="45"/>
      <c r="F199" s="95">
        <f>D199+E199</f>
        <v>0</v>
      </c>
      <c r="G199" s="230"/>
      <c r="H199" s="45"/>
      <c r="I199" s="91">
        <f>G199+H199</f>
        <v>0</v>
      </c>
      <c r="J199" s="264"/>
      <c r="K199" s="45"/>
      <c r="L199" s="95">
        <f>J199+K199</f>
        <v>0</v>
      </c>
      <c r="M199" s="230"/>
      <c r="N199" s="45"/>
      <c r="O199" s="91">
        <f>M199+N199</f>
        <v>0</v>
      </c>
      <c r="P199" s="291"/>
      <c r="Q199" s="297"/>
    </row>
    <row r="200" spans="1:17" hidden="1" x14ac:dyDescent="0.25">
      <c r="A200" s="75">
        <v>5130</v>
      </c>
      <c r="B200" s="43" t="s">
        <v>194</v>
      </c>
      <c r="C200" s="190">
        <f t="shared" si="63"/>
        <v>0</v>
      </c>
      <c r="D200" s="264"/>
      <c r="E200" s="45"/>
      <c r="F200" s="95">
        <f>D200+E200</f>
        <v>0</v>
      </c>
      <c r="G200" s="230"/>
      <c r="H200" s="45"/>
      <c r="I200" s="91">
        <f>G200+H200</f>
        <v>0</v>
      </c>
      <c r="J200" s="264"/>
      <c r="K200" s="45"/>
      <c r="L200" s="95">
        <f>J200+K200</f>
        <v>0</v>
      </c>
      <c r="M200" s="230"/>
      <c r="N200" s="45"/>
      <c r="O200" s="91">
        <f>M200+N200</f>
        <v>0</v>
      </c>
      <c r="P200" s="291"/>
      <c r="Q200" s="297"/>
    </row>
    <row r="201" spans="1:17" hidden="1" x14ac:dyDescent="0.25">
      <c r="A201" s="75">
        <v>5140</v>
      </c>
      <c r="B201" s="43" t="s">
        <v>195</v>
      </c>
      <c r="C201" s="190">
        <f t="shared" si="63"/>
        <v>0</v>
      </c>
      <c r="D201" s="264"/>
      <c r="E201" s="45"/>
      <c r="F201" s="95">
        <f>D201+E201</f>
        <v>0</v>
      </c>
      <c r="G201" s="230"/>
      <c r="H201" s="45"/>
      <c r="I201" s="91">
        <f>G201+H201</f>
        <v>0</v>
      </c>
      <c r="J201" s="264"/>
      <c r="K201" s="45"/>
      <c r="L201" s="95">
        <f>J201+K201</f>
        <v>0</v>
      </c>
      <c r="M201" s="230"/>
      <c r="N201" s="45"/>
      <c r="O201" s="91">
        <f>M201+N201</f>
        <v>0</v>
      </c>
      <c r="P201" s="291"/>
      <c r="Q201" s="297"/>
    </row>
    <row r="202" spans="1:17" ht="24" hidden="1" x14ac:dyDescent="0.25">
      <c r="A202" s="75">
        <v>5170</v>
      </c>
      <c r="B202" s="43" t="s">
        <v>196</v>
      </c>
      <c r="C202" s="190">
        <f t="shared" si="63"/>
        <v>0</v>
      </c>
      <c r="D202" s="264"/>
      <c r="E202" s="45"/>
      <c r="F202" s="95">
        <f>D202+E202</f>
        <v>0</v>
      </c>
      <c r="G202" s="230"/>
      <c r="H202" s="45"/>
      <c r="I202" s="91">
        <f>G202+H202</f>
        <v>0</v>
      </c>
      <c r="J202" s="264"/>
      <c r="K202" s="45"/>
      <c r="L202" s="95">
        <f>J202+K202</f>
        <v>0</v>
      </c>
      <c r="M202" s="230"/>
      <c r="N202" s="45"/>
      <c r="O202" s="91">
        <f>M202+N202</f>
        <v>0</v>
      </c>
      <c r="P202" s="291"/>
      <c r="Q202" s="297"/>
    </row>
    <row r="203" spans="1:17" hidden="1" x14ac:dyDescent="0.25">
      <c r="A203" s="35">
        <v>5200</v>
      </c>
      <c r="B203" s="72" t="s">
        <v>197</v>
      </c>
      <c r="C203" s="188">
        <f t="shared" si="63"/>
        <v>0</v>
      </c>
      <c r="D203" s="130">
        <f t="shared" ref="D203:O203" si="74">D204+D214+D215+D224+D225+D226+D228</f>
        <v>0</v>
      </c>
      <c r="E203" s="38">
        <f t="shared" si="74"/>
        <v>0</v>
      </c>
      <c r="F203" s="175">
        <f t="shared" si="74"/>
        <v>0</v>
      </c>
      <c r="G203" s="228">
        <f t="shared" si="74"/>
        <v>0</v>
      </c>
      <c r="H203" s="38">
        <f t="shared" si="74"/>
        <v>0</v>
      </c>
      <c r="I203" s="123">
        <f t="shared" si="74"/>
        <v>0</v>
      </c>
      <c r="J203" s="130">
        <f t="shared" si="74"/>
        <v>0</v>
      </c>
      <c r="K203" s="38">
        <f t="shared" si="74"/>
        <v>0</v>
      </c>
      <c r="L203" s="175">
        <f t="shared" si="74"/>
        <v>0</v>
      </c>
      <c r="M203" s="228">
        <f t="shared" si="74"/>
        <v>0</v>
      </c>
      <c r="N203" s="38">
        <f t="shared" si="74"/>
        <v>0</v>
      </c>
      <c r="O203" s="123">
        <f t="shared" si="74"/>
        <v>0</v>
      </c>
      <c r="P203" s="293"/>
      <c r="Q203" s="297"/>
    </row>
    <row r="204" spans="1:17" hidden="1" x14ac:dyDescent="0.25">
      <c r="A204" s="73">
        <v>5210</v>
      </c>
      <c r="B204" s="58" t="s">
        <v>198</v>
      </c>
      <c r="C204" s="195">
        <f t="shared" si="63"/>
        <v>0</v>
      </c>
      <c r="D204" s="86">
        <f t="shared" ref="D204:O204" si="75">SUM(D205:D213)</f>
        <v>0</v>
      </c>
      <c r="E204" s="74">
        <f t="shared" si="75"/>
        <v>0</v>
      </c>
      <c r="F204" s="174">
        <f t="shared" si="75"/>
        <v>0</v>
      </c>
      <c r="G204" s="229">
        <f t="shared" si="75"/>
        <v>0</v>
      </c>
      <c r="H204" s="74">
        <f t="shared" si="75"/>
        <v>0</v>
      </c>
      <c r="I204" s="154">
        <f t="shared" si="75"/>
        <v>0</v>
      </c>
      <c r="J204" s="86">
        <f t="shared" si="75"/>
        <v>0</v>
      </c>
      <c r="K204" s="74">
        <f t="shared" si="75"/>
        <v>0</v>
      </c>
      <c r="L204" s="174">
        <f t="shared" si="75"/>
        <v>0</v>
      </c>
      <c r="M204" s="229">
        <f t="shared" si="75"/>
        <v>0</v>
      </c>
      <c r="N204" s="74">
        <f t="shared" si="75"/>
        <v>0</v>
      </c>
      <c r="O204" s="154">
        <f t="shared" si="75"/>
        <v>0</v>
      </c>
      <c r="P204" s="292"/>
      <c r="Q204" s="297"/>
    </row>
    <row r="205" spans="1:17" hidden="1" x14ac:dyDescent="0.25">
      <c r="A205" s="27">
        <v>5211</v>
      </c>
      <c r="B205" s="40" t="s">
        <v>199</v>
      </c>
      <c r="C205" s="189">
        <f t="shared" si="63"/>
        <v>0</v>
      </c>
      <c r="D205" s="263"/>
      <c r="E205" s="42"/>
      <c r="F205" s="176">
        <f t="shared" ref="F205:F214" si="76">D205+E205</f>
        <v>0</v>
      </c>
      <c r="G205" s="220"/>
      <c r="H205" s="42"/>
      <c r="I205" s="90">
        <f t="shared" ref="I205:I214" si="77">G205+H205</f>
        <v>0</v>
      </c>
      <c r="J205" s="263"/>
      <c r="K205" s="42"/>
      <c r="L205" s="176">
        <f t="shared" ref="L205:L214" si="78">J205+K205</f>
        <v>0</v>
      </c>
      <c r="M205" s="220"/>
      <c r="N205" s="42"/>
      <c r="O205" s="90">
        <f t="shared" ref="O205:O214" si="79">M205+N205</f>
        <v>0</v>
      </c>
      <c r="P205" s="290"/>
      <c r="Q205" s="297"/>
    </row>
    <row r="206" spans="1:17" hidden="1" x14ac:dyDescent="0.25">
      <c r="A206" s="30">
        <v>5212</v>
      </c>
      <c r="B206" s="43" t="s">
        <v>200</v>
      </c>
      <c r="C206" s="190">
        <f t="shared" si="63"/>
        <v>0</v>
      </c>
      <c r="D206" s="264"/>
      <c r="E206" s="45"/>
      <c r="F206" s="95">
        <f t="shared" si="76"/>
        <v>0</v>
      </c>
      <c r="G206" s="230"/>
      <c r="H206" s="45"/>
      <c r="I206" s="91">
        <f t="shared" si="77"/>
        <v>0</v>
      </c>
      <c r="J206" s="264"/>
      <c r="K206" s="45"/>
      <c r="L206" s="95">
        <f t="shared" si="78"/>
        <v>0</v>
      </c>
      <c r="M206" s="230"/>
      <c r="N206" s="45"/>
      <c r="O206" s="91">
        <f t="shared" si="79"/>
        <v>0</v>
      </c>
      <c r="P206" s="291"/>
      <c r="Q206" s="297"/>
    </row>
    <row r="207" spans="1:17" hidden="1" x14ac:dyDescent="0.25">
      <c r="A207" s="30">
        <v>5213</v>
      </c>
      <c r="B207" s="43" t="s">
        <v>201</v>
      </c>
      <c r="C207" s="190">
        <f t="shared" si="63"/>
        <v>0</v>
      </c>
      <c r="D207" s="264"/>
      <c r="E207" s="45"/>
      <c r="F207" s="95">
        <f t="shared" si="76"/>
        <v>0</v>
      </c>
      <c r="G207" s="230"/>
      <c r="H207" s="45"/>
      <c r="I207" s="91">
        <f t="shared" si="77"/>
        <v>0</v>
      </c>
      <c r="J207" s="264"/>
      <c r="K207" s="45"/>
      <c r="L207" s="95">
        <f t="shared" si="78"/>
        <v>0</v>
      </c>
      <c r="M207" s="230"/>
      <c r="N207" s="45"/>
      <c r="O207" s="91">
        <f t="shared" si="79"/>
        <v>0</v>
      </c>
      <c r="P207" s="291"/>
      <c r="Q207" s="297"/>
    </row>
    <row r="208" spans="1:17" hidden="1" x14ac:dyDescent="0.25">
      <c r="A208" s="30">
        <v>5214</v>
      </c>
      <c r="B208" s="43" t="s">
        <v>202</v>
      </c>
      <c r="C208" s="190">
        <f t="shared" si="63"/>
        <v>0</v>
      </c>
      <c r="D208" s="264"/>
      <c r="E208" s="45"/>
      <c r="F208" s="95">
        <f t="shared" si="76"/>
        <v>0</v>
      </c>
      <c r="G208" s="230"/>
      <c r="H208" s="45"/>
      <c r="I208" s="91">
        <f t="shared" si="77"/>
        <v>0</v>
      </c>
      <c r="J208" s="264"/>
      <c r="K208" s="45"/>
      <c r="L208" s="95">
        <f t="shared" si="78"/>
        <v>0</v>
      </c>
      <c r="M208" s="230"/>
      <c r="N208" s="45"/>
      <c r="O208" s="91">
        <f t="shared" si="79"/>
        <v>0</v>
      </c>
      <c r="P208" s="291"/>
      <c r="Q208" s="297"/>
    </row>
    <row r="209" spans="1:17" hidden="1" x14ac:dyDescent="0.25">
      <c r="A209" s="30">
        <v>5215</v>
      </c>
      <c r="B209" s="43" t="s">
        <v>203</v>
      </c>
      <c r="C209" s="190">
        <f t="shared" si="63"/>
        <v>0</v>
      </c>
      <c r="D209" s="264"/>
      <c r="E209" s="45"/>
      <c r="F209" s="95">
        <f t="shared" si="76"/>
        <v>0</v>
      </c>
      <c r="G209" s="230"/>
      <c r="H209" s="45"/>
      <c r="I209" s="91">
        <f t="shared" si="77"/>
        <v>0</v>
      </c>
      <c r="J209" s="264"/>
      <c r="K209" s="45"/>
      <c r="L209" s="95">
        <f t="shared" si="78"/>
        <v>0</v>
      </c>
      <c r="M209" s="230"/>
      <c r="N209" s="45"/>
      <c r="O209" s="91">
        <f t="shared" si="79"/>
        <v>0</v>
      </c>
      <c r="P209" s="291"/>
      <c r="Q209" s="297"/>
    </row>
    <row r="210" spans="1:17" ht="24" hidden="1" x14ac:dyDescent="0.25">
      <c r="A210" s="30">
        <v>5216</v>
      </c>
      <c r="B210" s="43" t="s">
        <v>204</v>
      </c>
      <c r="C210" s="190">
        <f t="shared" si="63"/>
        <v>0</v>
      </c>
      <c r="D210" s="264"/>
      <c r="E210" s="45"/>
      <c r="F210" s="95">
        <f t="shared" si="76"/>
        <v>0</v>
      </c>
      <c r="G210" s="230"/>
      <c r="H210" s="45"/>
      <c r="I210" s="91">
        <f t="shared" si="77"/>
        <v>0</v>
      </c>
      <c r="J210" s="264"/>
      <c r="K210" s="45"/>
      <c r="L210" s="95">
        <f t="shared" si="78"/>
        <v>0</v>
      </c>
      <c r="M210" s="230"/>
      <c r="N210" s="45"/>
      <c r="O210" s="91">
        <f t="shared" si="79"/>
        <v>0</v>
      </c>
      <c r="P210" s="291"/>
      <c r="Q210" s="297"/>
    </row>
    <row r="211" spans="1:17" hidden="1" x14ac:dyDescent="0.25">
      <c r="A211" s="30">
        <v>5217</v>
      </c>
      <c r="B211" s="43" t="s">
        <v>205</v>
      </c>
      <c r="C211" s="190">
        <f t="shared" si="63"/>
        <v>0</v>
      </c>
      <c r="D211" s="264"/>
      <c r="E211" s="45"/>
      <c r="F211" s="95">
        <f t="shared" si="76"/>
        <v>0</v>
      </c>
      <c r="G211" s="230"/>
      <c r="H211" s="45"/>
      <c r="I211" s="91">
        <f t="shared" si="77"/>
        <v>0</v>
      </c>
      <c r="J211" s="264"/>
      <c r="K211" s="45"/>
      <c r="L211" s="95">
        <f t="shared" si="78"/>
        <v>0</v>
      </c>
      <c r="M211" s="230"/>
      <c r="N211" s="45"/>
      <c r="O211" s="91">
        <f t="shared" si="79"/>
        <v>0</v>
      </c>
      <c r="P211" s="291"/>
      <c r="Q211" s="297"/>
    </row>
    <row r="212" spans="1:17" hidden="1" x14ac:dyDescent="0.25">
      <c r="A212" s="30">
        <v>5218</v>
      </c>
      <c r="B212" s="43" t="s">
        <v>206</v>
      </c>
      <c r="C212" s="190">
        <f t="shared" si="63"/>
        <v>0</v>
      </c>
      <c r="D212" s="264"/>
      <c r="E212" s="45"/>
      <c r="F212" s="95">
        <f t="shared" si="76"/>
        <v>0</v>
      </c>
      <c r="G212" s="230"/>
      <c r="H212" s="45"/>
      <c r="I212" s="91">
        <f t="shared" si="77"/>
        <v>0</v>
      </c>
      <c r="J212" s="264"/>
      <c r="K212" s="45"/>
      <c r="L212" s="95">
        <f t="shared" si="78"/>
        <v>0</v>
      </c>
      <c r="M212" s="230"/>
      <c r="N212" s="45"/>
      <c r="O212" s="91">
        <f t="shared" si="79"/>
        <v>0</v>
      </c>
      <c r="P212" s="291"/>
      <c r="Q212" s="297"/>
    </row>
    <row r="213" spans="1:17" hidden="1" x14ac:dyDescent="0.25">
      <c r="A213" s="30">
        <v>5219</v>
      </c>
      <c r="B213" s="43" t="s">
        <v>207</v>
      </c>
      <c r="C213" s="190">
        <f t="shared" si="63"/>
        <v>0</v>
      </c>
      <c r="D213" s="264"/>
      <c r="E213" s="45"/>
      <c r="F213" s="95">
        <f t="shared" si="76"/>
        <v>0</v>
      </c>
      <c r="G213" s="230"/>
      <c r="H213" s="45"/>
      <c r="I213" s="91">
        <f t="shared" si="77"/>
        <v>0</v>
      </c>
      <c r="J213" s="264"/>
      <c r="K213" s="45"/>
      <c r="L213" s="95">
        <f t="shared" si="78"/>
        <v>0</v>
      </c>
      <c r="M213" s="230"/>
      <c r="N213" s="45"/>
      <c r="O213" s="91">
        <f t="shared" si="79"/>
        <v>0</v>
      </c>
      <c r="P213" s="291"/>
      <c r="Q213" s="297"/>
    </row>
    <row r="214" spans="1:17" ht="13.5" hidden="1" customHeight="1" x14ac:dyDescent="0.25">
      <c r="A214" s="75">
        <v>5220</v>
      </c>
      <c r="B214" s="43" t="s">
        <v>208</v>
      </c>
      <c r="C214" s="190">
        <f t="shared" si="63"/>
        <v>0</v>
      </c>
      <c r="D214" s="264"/>
      <c r="E214" s="45"/>
      <c r="F214" s="95">
        <f t="shared" si="76"/>
        <v>0</v>
      </c>
      <c r="G214" s="230"/>
      <c r="H214" s="45"/>
      <c r="I214" s="91">
        <f t="shared" si="77"/>
        <v>0</v>
      </c>
      <c r="J214" s="264"/>
      <c r="K214" s="45"/>
      <c r="L214" s="95">
        <f t="shared" si="78"/>
        <v>0</v>
      </c>
      <c r="M214" s="230"/>
      <c r="N214" s="45"/>
      <c r="O214" s="91">
        <f t="shared" si="79"/>
        <v>0</v>
      </c>
      <c r="P214" s="291"/>
      <c r="Q214" s="297"/>
    </row>
    <row r="215" spans="1:17" hidden="1" x14ac:dyDescent="0.25">
      <c r="A215" s="75">
        <v>5230</v>
      </c>
      <c r="B215" s="43" t="s">
        <v>209</v>
      </c>
      <c r="C215" s="190">
        <f t="shared" si="63"/>
        <v>0</v>
      </c>
      <c r="D215" s="132">
        <f t="shared" ref="D215:O215" si="80">SUM(D216:D223)</f>
        <v>0</v>
      </c>
      <c r="E215" s="76">
        <f t="shared" si="80"/>
        <v>0</v>
      </c>
      <c r="F215" s="95">
        <f t="shared" si="80"/>
        <v>0</v>
      </c>
      <c r="G215" s="231">
        <f t="shared" si="80"/>
        <v>0</v>
      </c>
      <c r="H215" s="76">
        <f t="shared" si="80"/>
        <v>0</v>
      </c>
      <c r="I215" s="91">
        <f t="shared" si="80"/>
        <v>0</v>
      </c>
      <c r="J215" s="132">
        <f t="shared" si="80"/>
        <v>0</v>
      </c>
      <c r="K215" s="76">
        <f t="shared" si="80"/>
        <v>0</v>
      </c>
      <c r="L215" s="95">
        <f t="shared" si="80"/>
        <v>0</v>
      </c>
      <c r="M215" s="231">
        <f t="shared" si="80"/>
        <v>0</v>
      </c>
      <c r="N215" s="76">
        <f t="shared" si="80"/>
        <v>0</v>
      </c>
      <c r="O215" s="91">
        <f t="shared" si="80"/>
        <v>0</v>
      </c>
      <c r="P215" s="291"/>
      <c r="Q215" s="297"/>
    </row>
    <row r="216" spans="1:17" hidden="1" x14ac:dyDescent="0.25">
      <c r="A216" s="30">
        <v>5231</v>
      </c>
      <c r="B216" s="43" t="s">
        <v>210</v>
      </c>
      <c r="C216" s="190">
        <f t="shared" si="63"/>
        <v>0</v>
      </c>
      <c r="D216" s="264"/>
      <c r="E216" s="45"/>
      <c r="F216" s="95">
        <f t="shared" ref="F216:F225" si="81">D216+E216</f>
        <v>0</v>
      </c>
      <c r="G216" s="230"/>
      <c r="H216" s="45"/>
      <c r="I216" s="91">
        <f t="shared" ref="I216:I225" si="82">G216+H216</f>
        <v>0</v>
      </c>
      <c r="J216" s="264"/>
      <c r="K216" s="45"/>
      <c r="L216" s="95">
        <f t="shared" ref="L216:L225" si="83">J216+K216</f>
        <v>0</v>
      </c>
      <c r="M216" s="230"/>
      <c r="N216" s="45"/>
      <c r="O216" s="91">
        <f t="shared" ref="O216:O225" si="84">M216+N216</f>
        <v>0</v>
      </c>
      <c r="P216" s="291"/>
      <c r="Q216" s="297"/>
    </row>
    <row r="217" spans="1:17" hidden="1" x14ac:dyDescent="0.25">
      <c r="A217" s="30">
        <v>5232</v>
      </c>
      <c r="B217" s="43" t="s">
        <v>211</v>
      </c>
      <c r="C217" s="190">
        <f t="shared" si="63"/>
        <v>0</v>
      </c>
      <c r="D217" s="264"/>
      <c r="E217" s="45"/>
      <c r="F217" s="95">
        <f t="shared" si="81"/>
        <v>0</v>
      </c>
      <c r="G217" s="230"/>
      <c r="H217" s="45"/>
      <c r="I217" s="91">
        <f t="shared" si="82"/>
        <v>0</v>
      </c>
      <c r="J217" s="264"/>
      <c r="K217" s="45"/>
      <c r="L217" s="95">
        <f t="shared" si="83"/>
        <v>0</v>
      </c>
      <c r="M217" s="230"/>
      <c r="N217" s="45"/>
      <c r="O217" s="91">
        <f t="shared" si="84"/>
        <v>0</v>
      </c>
      <c r="P217" s="291"/>
      <c r="Q217" s="297"/>
    </row>
    <row r="218" spans="1:17" hidden="1" x14ac:dyDescent="0.25">
      <c r="A218" s="30">
        <v>5233</v>
      </c>
      <c r="B218" s="43" t="s">
        <v>212</v>
      </c>
      <c r="C218" s="190">
        <f t="shared" si="63"/>
        <v>0</v>
      </c>
      <c r="D218" s="264"/>
      <c r="E218" s="45"/>
      <c r="F218" s="95">
        <f t="shared" si="81"/>
        <v>0</v>
      </c>
      <c r="G218" s="230"/>
      <c r="H218" s="45"/>
      <c r="I218" s="91">
        <f t="shared" si="82"/>
        <v>0</v>
      </c>
      <c r="J218" s="264"/>
      <c r="K218" s="45"/>
      <c r="L218" s="95">
        <f t="shared" si="83"/>
        <v>0</v>
      </c>
      <c r="M218" s="230"/>
      <c r="N218" s="45"/>
      <c r="O218" s="91">
        <f t="shared" si="84"/>
        <v>0</v>
      </c>
      <c r="P218" s="291"/>
      <c r="Q218" s="297"/>
    </row>
    <row r="219" spans="1:17" ht="24" hidden="1" x14ac:dyDescent="0.25">
      <c r="A219" s="30">
        <v>5234</v>
      </c>
      <c r="B219" s="43" t="s">
        <v>213</v>
      </c>
      <c r="C219" s="190">
        <f t="shared" si="63"/>
        <v>0</v>
      </c>
      <c r="D219" s="264"/>
      <c r="E219" s="45"/>
      <c r="F219" s="95">
        <f t="shared" si="81"/>
        <v>0</v>
      </c>
      <c r="G219" s="230"/>
      <c r="H219" s="45"/>
      <c r="I219" s="91">
        <f t="shared" si="82"/>
        <v>0</v>
      </c>
      <c r="J219" s="264"/>
      <c r="K219" s="45"/>
      <c r="L219" s="95">
        <f t="shared" si="83"/>
        <v>0</v>
      </c>
      <c r="M219" s="230"/>
      <c r="N219" s="45"/>
      <c r="O219" s="91">
        <f t="shared" si="84"/>
        <v>0</v>
      </c>
      <c r="P219" s="291"/>
      <c r="Q219" s="297"/>
    </row>
    <row r="220" spans="1:17" ht="14.25" hidden="1" customHeight="1" x14ac:dyDescent="0.25">
      <c r="A220" s="30">
        <v>5236</v>
      </c>
      <c r="B220" s="43" t="s">
        <v>214</v>
      </c>
      <c r="C220" s="190">
        <f t="shared" si="63"/>
        <v>0</v>
      </c>
      <c r="D220" s="264"/>
      <c r="E220" s="45"/>
      <c r="F220" s="95">
        <f t="shared" si="81"/>
        <v>0</v>
      </c>
      <c r="G220" s="230"/>
      <c r="H220" s="45"/>
      <c r="I220" s="91">
        <f t="shared" si="82"/>
        <v>0</v>
      </c>
      <c r="J220" s="264"/>
      <c r="K220" s="45"/>
      <c r="L220" s="95">
        <f t="shared" si="83"/>
        <v>0</v>
      </c>
      <c r="M220" s="230"/>
      <c r="N220" s="45"/>
      <c r="O220" s="91">
        <f t="shared" si="84"/>
        <v>0</v>
      </c>
      <c r="P220" s="291"/>
      <c r="Q220" s="297"/>
    </row>
    <row r="221" spans="1:17" ht="14.25" hidden="1" customHeight="1" x14ac:dyDescent="0.25">
      <c r="A221" s="30">
        <v>5237</v>
      </c>
      <c r="B221" s="43" t="s">
        <v>215</v>
      </c>
      <c r="C221" s="190">
        <f t="shared" si="63"/>
        <v>0</v>
      </c>
      <c r="D221" s="264"/>
      <c r="E221" s="45"/>
      <c r="F221" s="95">
        <f t="shared" si="81"/>
        <v>0</v>
      </c>
      <c r="G221" s="230"/>
      <c r="H221" s="45"/>
      <c r="I221" s="91">
        <f t="shared" si="82"/>
        <v>0</v>
      </c>
      <c r="J221" s="264"/>
      <c r="K221" s="45"/>
      <c r="L221" s="95">
        <f t="shared" si="83"/>
        <v>0</v>
      </c>
      <c r="M221" s="230"/>
      <c r="N221" s="45"/>
      <c r="O221" s="91">
        <f t="shared" si="84"/>
        <v>0</v>
      </c>
      <c r="P221" s="291"/>
      <c r="Q221" s="297"/>
    </row>
    <row r="222" spans="1:17" ht="24" hidden="1" x14ac:dyDescent="0.25">
      <c r="A222" s="30">
        <v>5238</v>
      </c>
      <c r="B222" s="43" t="s">
        <v>216</v>
      </c>
      <c r="C222" s="190">
        <f t="shared" si="63"/>
        <v>0</v>
      </c>
      <c r="D222" s="264"/>
      <c r="E222" s="45"/>
      <c r="F222" s="95">
        <f t="shared" si="81"/>
        <v>0</v>
      </c>
      <c r="G222" s="230"/>
      <c r="H222" s="45"/>
      <c r="I222" s="91">
        <f t="shared" si="82"/>
        <v>0</v>
      </c>
      <c r="J222" s="264"/>
      <c r="K222" s="45"/>
      <c r="L222" s="95">
        <f t="shared" si="83"/>
        <v>0</v>
      </c>
      <c r="M222" s="230"/>
      <c r="N222" s="45"/>
      <c r="O222" s="91">
        <f t="shared" si="84"/>
        <v>0</v>
      </c>
      <c r="P222" s="291"/>
      <c r="Q222" s="297"/>
    </row>
    <row r="223" spans="1:17" ht="24" hidden="1" x14ac:dyDescent="0.25">
      <c r="A223" s="30">
        <v>5239</v>
      </c>
      <c r="B223" s="43" t="s">
        <v>217</v>
      </c>
      <c r="C223" s="190">
        <f t="shared" si="63"/>
        <v>0</v>
      </c>
      <c r="D223" s="264"/>
      <c r="E223" s="45"/>
      <c r="F223" s="95">
        <f t="shared" si="81"/>
        <v>0</v>
      </c>
      <c r="G223" s="230"/>
      <c r="H223" s="45"/>
      <c r="I223" s="91">
        <f t="shared" si="82"/>
        <v>0</v>
      </c>
      <c r="J223" s="264"/>
      <c r="K223" s="45"/>
      <c r="L223" s="95">
        <f t="shared" si="83"/>
        <v>0</v>
      </c>
      <c r="M223" s="230"/>
      <c r="N223" s="45"/>
      <c r="O223" s="91">
        <f t="shared" si="84"/>
        <v>0</v>
      </c>
      <c r="P223" s="291"/>
      <c r="Q223" s="297"/>
    </row>
    <row r="224" spans="1:17" ht="24" hidden="1" x14ac:dyDescent="0.25">
      <c r="A224" s="75">
        <v>5240</v>
      </c>
      <c r="B224" s="43" t="s">
        <v>218</v>
      </c>
      <c r="C224" s="190">
        <f t="shared" si="63"/>
        <v>0</v>
      </c>
      <c r="D224" s="264"/>
      <c r="E224" s="45"/>
      <c r="F224" s="95">
        <f t="shared" si="81"/>
        <v>0</v>
      </c>
      <c r="G224" s="230"/>
      <c r="H224" s="45"/>
      <c r="I224" s="91">
        <f t="shared" si="82"/>
        <v>0</v>
      </c>
      <c r="J224" s="264"/>
      <c r="K224" s="45"/>
      <c r="L224" s="95">
        <f t="shared" si="83"/>
        <v>0</v>
      </c>
      <c r="M224" s="230"/>
      <c r="N224" s="45"/>
      <c r="O224" s="91">
        <f t="shared" si="84"/>
        <v>0</v>
      </c>
      <c r="P224" s="291"/>
      <c r="Q224" s="297"/>
    </row>
    <row r="225" spans="1:17" hidden="1" x14ac:dyDescent="0.25">
      <c r="A225" s="75">
        <v>5250</v>
      </c>
      <c r="B225" s="43" t="s">
        <v>219</v>
      </c>
      <c r="C225" s="190">
        <f t="shared" si="63"/>
        <v>0</v>
      </c>
      <c r="D225" s="264"/>
      <c r="E225" s="45"/>
      <c r="F225" s="95">
        <f t="shared" si="81"/>
        <v>0</v>
      </c>
      <c r="G225" s="230"/>
      <c r="H225" s="45"/>
      <c r="I225" s="91">
        <f t="shared" si="82"/>
        <v>0</v>
      </c>
      <c r="J225" s="264"/>
      <c r="K225" s="45"/>
      <c r="L225" s="95">
        <f t="shared" si="83"/>
        <v>0</v>
      </c>
      <c r="M225" s="230"/>
      <c r="N225" s="45"/>
      <c r="O225" s="91">
        <f t="shared" si="84"/>
        <v>0</v>
      </c>
      <c r="P225" s="291"/>
      <c r="Q225" s="297"/>
    </row>
    <row r="226" spans="1:17" hidden="1" x14ac:dyDescent="0.25">
      <c r="A226" s="75">
        <v>5260</v>
      </c>
      <c r="B226" s="43" t="s">
        <v>220</v>
      </c>
      <c r="C226" s="190">
        <f t="shared" si="63"/>
        <v>0</v>
      </c>
      <c r="D226" s="132">
        <f t="shared" ref="D226:O226" si="85">SUM(D227)</f>
        <v>0</v>
      </c>
      <c r="E226" s="76">
        <f t="shared" si="85"/>
        <v>0</v>
      </c>
      <c r="F226" s="95">
        <f t="shared" si="85"/>
        <v>0</v>
      </c>
      <c r="G226" s="231">
        <f t="shared" si="85"/>
        <v>0</v>
      </c>
      <c r="H226" s="76">
        <f t="shared" si="85"/>
        <v>0</v>
      </c>
      <c r="I226" s="91">
        <f t="shared" si="85"/>
        <v>0</v>
      </c>
      <c r="J226" s="132">
        <f t="shared" si="85"/>
        <v>0</v>
      </c>
      <c r="K226" s="76">
        <f t="shared" si="85"/>
        <v>0</v>
      </c>
      <c r="L226" s="95">
        <f t="shared" si="85"/>
        <v>0</v>
      </c>
      <c r="M226" s="231">
        <f t="shared" si="85"/>
        <v>0</v>
      </c>
      <c r="N226" s="76">
        <f t="shared" si="85"/>
        <v>0</v>
      </c>
      <c r="O226" s="91">
        <f t="shared" si="85"/>
        <v>0</v>
      </c>
      <c r="P226" s="291"/>
      <c r="Q226" s="297"/>
    </row>
    <row r="227" spans="1:17" ht="24" hidden="1" x14ac:dyDescent="0.25">
      <c r="A227" s="30">
        <v>5269</v>
      </c>
      <c r="B227" s="43" t="s">
        <v>221</v>
      </c>
      <c r="C227" s="190">
        <f t="shared" si="63"/>
        <v>0</v>
      </c>
      <c r="D227" s="264"/>
      <c r="E227" s="45"/>
      <c r="F227" s="95">
        <f>D227+E227</f>
        <v>0</v>
      </c>
      <c r="G227" s="230"/>
      <c r="H227" s="45"/>
      <c r="I227" s="91">
        <f>G227+H227</f>
        <v>0</v>
      </c>
      <c r="J227" s="264"/>
      <c r="K227" s="45"/>
      <c r="L227" s="95">
        <f>J227+K227</f>
        <v>0</v>
      </c>
      <c r="M227" s="230"/>
      <c r="N227" s="45"/>
      <c r="O227" s="91">
        <f>M227+N227</f>
        <v>0</v>
      </c>
      <c r="P227" s="291"/>
      <c r="Q227" s="297"/>
    </row>
    <row r="228" spans="1:17" ht="24" hidden="1" x14ac:dyDescent="0.25">
      <c r="A228" s="73">
        <v>5270</v>
      </c>
      <c r="B228" s="58" t="s">
        <v>222</v>
      </c>
      <c r="C228" s="195">
        <f t="shared" si="63"/>
        <v>0</v>
      </c>
      <c r="D228" s="261"/>
      <c r="E228" s="77"/>
      <c r="F228" s="174">
        <f>D228+E228</f>
        <v>0</v>
      </c>
      <c r="G228" s="232"/>
      <c r="H228" s="77"/>
      <c r="I228" s="154">
        <f>G228+H228</f>
        <v>0</v>
      </c>
      <c r="J228" s="261"/>
      <c r="K228" s="77"/>
      <c r="L228" s="174">
        <f>J228+K228</f>
        <v>0</v>
      </c>
      <c r="M228" s="232"/>
      <c r="N228" s="77"/>
      <c r="O228" s="154">
        <f>M228+N228</f>
        <v>0</v>
      </c>
      <c r="P228" s="292"/>
      <c r="Q228" s="297"/>
    </row>
    <row r="229" spans="1:17" x14ac:dyDescent="0.25">
      <c r="A229" s="70">
        <v>6000</v>
      </c>
      <c r="B229" s="70" t="s">
        <v>223</v>
      </c>
      <c r="C229" s="200">
        <f t="shared" si="63"/>
        <v>1800</v>
      </c>
      <c r="D229" s="137">
        <f t="shared" ref="D229:O229" si="86">D230+D250+D258</f>
        <v>1800</v>
      </c>
      <c r="E229" s="125">
        <f t="shared" si="86"/>
        <v>0</v>
      </c>
      <c r="F229" s="897">
        <f t="shared" si="86"/>
        <v>1800</v>
      </c>
      <c r="G229" s="227">
        <f t="shared" si="86"/>
        <v>0</v>
      </c>
      <c r="H229" s="125">
        <f t="shared" si="86"/>
        <v>0</v>
      </c>
      <c r="I229" s="897">
        <f t="shared" si="86"/>
        <v>0</v>
      </c>
      <c r="J229" s="137">
        <f t="shared" si="86"/>
        <v>0</v>
      </c>
      <c r="K229" s="71">
        <f t="shared" si="86"/>
        <v>0</v>
      </c>
      <c r="L229" s="172">
        <f t="shared" si="86"/>
        <v>0</v>
      </c>
      <c r="M229" s="227">
        <f t="shared" si="86"/>
        <v>0</v>
      </c>
      <c r="N229" s="71">
        <f t="shared" si="86"/>
        <v>0</v>
      </c>
      <c r="O229" s="125">
        <f t="shared" si="86"/>
        <v>0</v>
      </c>
      <c r="P229" s="313"/>
      <c r="Q229" s="297"/>
    </row>
    <row r="230" spans="1:17" ht="14.25" hidden="1" customHeight="1" x14ac:dyDescent="0.25">
      <c r="A230" s="51">
        <v>6200</v>
      </c>
      <c r="B230" s="82" t="s">
        <v>224</v>
      </c>
      <c r="C230" s="202">
        <f t="shared" si="63"/>
        <v>0</v>
      </c>
      <c r="D230" s="138">
        <f t="shared" ref="D230:O230" si="87">SUM(D231,D232,D234,D237,D243,D244,D245)</f>
        <v>0</v>
      </c>
      <c r="E230" s="85">
        <f t="shared" si="87"/>
        <v>0</v>
      </c>
      <c r="F230" s="173">
        <f t="shared" si="87"/>
        <v>0</v>
      </c>
      <c r="G230" s="236">
        <f t="shared" si="87"/>
        <v>0</v>
      </c>
      <c r="H230" s="85">
        <f t="shared" si="87"/>
        <v>0</v>
      </c>
      <c r="I230" s="124">
        <f t="shared" si="87"/>
        <v>0</v>
      </c>
      <c r="J230" s="138">
        <f t="shared" si="87"/>
        <v>0</v>
      </c>
      <c r="K230" s="85">
        <f t="shared" si="87"/>
        <v>0</v>
      </c>
      <c r="L230" s="173">
        <f t="shared" si="87"/>
        <v>0</v>
      </c>
      <c r="M230" s="236">
        <f t="shared" si="87"/>
        <v>0</v>
      </c>
      <c r="N230" s="85">
        <f t="shared" si="87"/>
        <v>0</v>
      </c>
      <c r="O230" s="124">
        <f t="shared" si="87"/>
        <v>0</v>
      </c>
      <c r="P230" s="314"/>
      <c r="Q230" s="297"/>
    </row>
    <row r="231" spans="1:17" ht="24" hidden="1" x14ac:dyDescent="0.25">
      <c r="A231" s="1203">
        <v>6220</v>
      </c>
      <c r="B231" s="40" t="s">
        <v>225</v>
      </c>
      <c r="C231" s="189">
        <f t="shared" si="63"/>
        <v>0</v>
      </c>
      <c r="D231" s="263"/>
      <c r="E231" s="42"/>
      <c r="F231" s="176">
        <f>D231+E231</f>
        <v>0</v>
      </c>
      <c r="G231" s="220"/>
      <c r="H231" s="42"/>
      <c r="I231" s="90">
        <f>G231+H231</f>
        <v>0</v>
      </c>
      <c r="J231" s="263"/>
      <c r="K231" s="42"/>
      <c r="L231" s="176">
        <f>J231+K231</f>
        <v>0</v>
      </c>
      <c r="M231" s="220"/>
      <c r="N231" s="42"/>
      <c r="O231" s="90">
        <f>M231+N231</f>
        <v>0</v>
      </c>
      <c r="P231" s="290"/>
      <c r="Q231" s="297"/>
    </row>
    <row r="232" spans="1:17" hidden="1" x14ac:dyDescent="0.25">
      <c r="A232" s="75">
        <v>6230</v>
      </c>
      <c r="B232" s="43" t="s">
        <v>226</v>
      </c>
      <c r="C232" s="190">
        <f t="shared" si="63"/>
        <v>0</v>
      </c>
      <c r="D232" s="132">
        <f t="shared" ref="D232:O232" si="88">SUM(D233)</f>
        <v>0</v>
      </c>
      <c r="E232" s="76">
        <f t="shared" si="88"/>
        <v>0</v>
      </c>
      <c r="F232" s="95">
        <f t="shared" si="88"/>
        <v>0</v>
      </c>
      <c r="G232" s="231">
        <f t="shared" si="88"/>
        <v>0</v>
      </c>
      <c r="H232" s="76">
        <f t="shared" si="88"/>
        <v>0</v>
      </c>
      <c r="I232" s="91">
        <f t="shared" si="88"/>
        <v>0</v>
      </c>
      <c r="J232" s="132">
        <f t="shared" si="88"/>
        <v>0</v>
      </c>
      <c r="K232" s="76">
        <f t="shared" si="88"/>
        <v>0</v>
      </c>
      <c r="L232" s="95">
        <f t="shared" si="88"/>
        <v>0</v>
      </c>
      <c r="M232" s="231">
        <f t="shared" si="88"/>
        <v>0</v>
      </c>
      <c r="N232" s="76">
        <f t="shared" si="88"/>
        <v>0</v>
      </c>
      <c r="O232" s="91">
        <f t="shared" si="88"/>
        <v>0</v>
      </c>
      <c r="P232" s="291"/>
      <c r="Q232" s="297"/>
    </row>
    <row r="233" spans="1:17" ht="24" hidden="1" x14ac:dyDescent="0.25">
      <c r="A233" s="30">
        <v>6239</v>
      </c>
      <c r="B233" s="40" t="s">
        <v>227</v>
      </c>
      <c r="C233" s="190">
        <f t="shared" si="63"/>
        <v>0</v>
      </c>
      <c r="D233" s="263"/>
      <c r="E233" s="42"/>
      <c r="F233" s="176">
        <f>D233+E233</f>
        <v>0</v>
      </c>
      <c r="G233" s="220"/>
      <c r="H233" s="42"/>
      <c r="I233" s="90">
        <f>G233+H233</f>
        <v>0</v>
      </c>
      <c r="J233" s="263"/>
      <c r="K233" s="42"/>
      <c r="L233" s="176">
        <f>J233+K233</f>
        <v>0</v>
      </c>
      <c r="M233" s="220"/>
      <c r="N233" s="42"/>
      <c r="O233" s="90">
        <f>M233+N233</f>
        <v>0</v>
      </c>
      <c r="P233" s="290"/>
      <c r="Q233" s="297"/>
    </row>
    <row r="234" spans="1:17" ht="24" hidden="1" x14ac:dyDescent="0.25">
      <c r="A234" s="75">
        <v>6240</v>
      </c>
      <c r="B234" s="43" t="s">
        <v>228</v>
      </c>
      <c r="C234" s="190">
        <f t="shared" si="63"/>
        <v>0</v>
      </c>
      <c r="D234" s="132">
        <f t="shared" ref="D234:O234" si="89">SUM(D235:D236)</f>
        <v>0</v>
      </c>
      <c r="E234" s="76">
        <f t="shared" si="89"/>
        <v>0</v>
      </c>
      <c r="F234" s="95">
        <f t="shared" si="89"/>
        <v>0</v>
      </c>
      <c r="G234" s="231">
        <f t="shared" si="89"/>
        <v>0</v>
      </c>
      <c r="H234" s="76">
        <f t="shared" si="89"/>
        <v>0</v>
      </c>
      <c r="I234" s="91">
        <f t="shared" si="89"/>
        <v>0</v>
      </c>
      <c r="J234" s="132">
        <f t="shared" si="89"/>
        <v>0</v>
      </c>
      <c r="K234" s="76">
        <f t="shared" si="89"/>
        <v>0</v>
      </c>
      <c r="L234" s="95">
        <f t="shared" si="89"/>
        <v>0</v>
      </c>
      <c r="M234" s="231">
        <f t="shared" si="89"/>
        <v>0</v>
      </c>
      <c r="N234" s="76">
        <f t="shared" si="89"/>
        <v>0</v>
      </c>
      <c r="O234" s="91">
        <f t="shared" si="89"/>
        <v>0</v>
      </c>
      <c r="P234" s="291"/>
      <c r="Q234" s="297"/>
    </row>
    <row r="235" spans="1:17" hidden="1" x14ac:dyDescent="0.25">
      <c r="A235" s="30">
        <v>6241</v>
      </c>
      <c r="B235" s="43" t="s">
        <v>229</v>
      </c>
      <c r="C235" s="190">
        <f t="shared" si="63"/>
        <v>0</v>
      </c>
      <c r="D235" s="264"/>
      <c r="E235" s="45"/>
      <c r="F235" s="95">
        <f>D235+E235</f>
        <v>0</v>
      </c>
      <c r="G235" s="230"/>
      <c r="H235" s="45"/>
      <c r="I235" s="91">
        <f>G235+H235</f>
        <v>0</v>
      </c>
      <c r="J235" s="264"/>
      <c r="K235" s="45"/>
      <c r="L235" s="95">
        <f>J235+K235</f>
        <v>0</v>
      </c>
      <c r="M235" s="230"/>
      <c r="N235" s="45"/>
      <c r="O235" s="91">
        <f>M235+N235</f>
        <v>0</v>
      </c>
      <c r="P235" s="291"/>
      <c r="Q235" s="297"/>
    </row>
    <row r="236" spans="1:17" hidden="1" x14ac:dyDescent="0.25">
      <c r="A236" s="30">
        <v>6242</v>
      </c>
      <c r="B236" s="43" t="s">
        <v>230</v>
      </c>
      <c r="C236" s="190">
        <f t="shared" si="63"/>
        <v>0</v>
      </c>
      <c r="D236" s="264"/>
      <c r="E236" s="45"/>
      <c r="F236" s="95">
        <f>D236+E236</f>
        <v>0</v>
      </c>
      <c r="G236" s="230"/>
      <c r="H236" s="45"/>
      <c r="I236" s="91">
        <f>G236+H236</f>
        <v>0</v>
      </c>
      <c r="J236" s="264"/>
      <c r="K236" s="45"/>
      <c r="L236" s="95">
        <f>J236+K236</f>
        <v>0</v>
      </c>
      <c r="M236" s="230"/>
      <c r="N236" s="45"/>
      <c r="O236" s="91">
        <f>M236+N236</f>
        <v>0</v>
      </c>
      <c r="P236" s="291"/>
      <c r="Q236" s="297"/>
    </row>
    <row r="237" spans="1:17" ht="25.5" hidden="1" customHeight="1" x14ac:dyDescent="0.25">
      <c r="A237" s="75">
        <v>6250</v>
      </c>
      <c r="B237" s="43" t="s">
        <v>231</v>
      </c>
      <c r="C237" s="190">
        <f t="shared" si="63"/>
        <v>0</v>
      </c>
      <c r="D237" s="132">
        <f t="shared" ref="D237:O237" si="90">SUM(D238:D242)</f>
        <v>0</v>
      </c>
      <c r="E237" s="76">
        <f t="shared" si="90"/>
        <v>0</v>
      </c>
      <c r="F237" s="95">
        <f t="shared" si="90"/>
        <v>0</v>
      </c>
      <c r="G237" s="231">
        <f t="shared" si="90"/>
        <v>0</v>
      </c>
      <c r="H237" s="76">
        <f t="shared" si="90"/>
        <v>0</v>
      </c>
      <c r="I237" s="91">
        <f t="shared" si="90"/>
        <v>0</v>
      </c>
      <c r="J237" s="132">
        <f t="shared" si="90"/>
        <v>0</v>
      </c>
      <c r="K237" s="76">
        <f t="shared" si="90"/>
        <v>0</v>
      </c>
      <c r="L237" s="95">
        <f t="shared" si="90"/>
        <v>0</v>
      </c>
      <c r="M237" s="231">
        <f t="shared" si="90"/>
        <v>0</v>
      </c>
      <c r="N237" s="76">
        <f t="shared" si="90"/>
        <v>0</v>
      </c>
      <c r="O237" s="91">
        <f t="shared" si="90"/>
        <v>0</v>
      </c>
      <c r="P237" s="291"/>
      <c r="Q237" s="297"/>
    </row>
    <row r="238" spans="1:17" ht="14.25" hidden="1" customHeight="1" x14ac:dyDescent="0.25">
      <c r="A238" s="30">
        <v>6252</v>
      </c>
      <c r="B238" s="43" t="s">
        <v>232</v>
      </c>
      <c r="C238" s="190">
        <f t="shared" si="63"/>
        <v>0</v>
      </c>
      <c r="D238" s="264"/>
      <c r="E238" s="45"/>
      <c r="F238" s="95">
        <f t="shared" ref="F238:F244" si="91">D238+E238</f>
        <v>0</v>
      </c>
      <c r="G238" s="230"/>
      <c r="H238" s="45"/>
      <c r="I238" s="91">
        <f t="shared" ref="I238:I244" si="92">G238+H238</f>
        <v>0</v>
      </c>
      <c r="J238" s="264"/>
      <c r="K238" s="45"/>
      <c r="L238" s="95">
        <f t="shared" ref="L238:L244" si="93">J238+K238</f>
        <v>0</v>
      </c>
      <c r="M238" s="230"/>
      <c r="N238" s="45"/>
      <c r="O238" s="91">
        <f t="shared" ref="O238:O244" si="94">M238+N238</f>
        <v>0</v>
      </c>
      <c r="P238" s="291"/>
      <c r="Q238" s="297"/>
    </row>
    <row r="239" spans="1:17" ht="14.25" hidden="1" customHeight="1" x14ac:dyDescent="0.25">
      <c r="A239" s="30">
        <v>6253</v>
      </c>
      <c r="B239" s="43" t="s">
        <v>233</v>
      </c>
      <c r="C239" s="190">
        <f t="shared" si="63"/>
        <v>0</v>
      </c>
      <c r="D239" s="264"/>
      <c r="E239" s="45"/>
      <c r="F239" s="95">
        <f t="shared" si="91"/>
        <v>0</v>
      </c>
      <c r="G239" s="230"/>
      <c r="H239" s="45"/>
      <c r="I239" s="91">
        <f t="shared" si="92"/>
        <v>0</v>
      </c>
      <c r="J239" s="264"/>
      <c r="K239" s="45"/>
      <c r="L239" s="95">
        <f t="shared" si="93"/>
        <v>0</v>
      </c>
      <c r="M239" s="230"/>
      <c r="N239" s="45"/>
      <c r="O239" s="91">
        <f t="shared" si="94"/>
        <v>0</v>
      </c>
      <c r="P239" s="291"/>
      <c r="Q239" s="297"/>
    </row>
    <row r="240" spans="1:17" ht="24" hidden="1" x14ac:dyDescent="0.25">
      <c r="A240" s="30">
        <v>6254</v>
      </c>
      <c r="B240" s="43" t="s">
        <v>234</v>
      </c>
      <c r="C240" s="190">
        <f t="shared" si="63"/>
        <v>0</v>
      </c>
      <c r="D240" s="264"/>
      <c r="E240" s="45"/>
      <c r="F240" s="95">
        <f t="shared" si="91"/>
        <v>0</v>
      </c>
      <c r="G240" s="230"/>
      <c r="H240" s="45"/>
      <c r="I240" s="91">
        <f t="shared" si="92"/>
        <v>0</v>
      </c>
      <c r="J240" s="264"/>
      <c r="K240" s="45"/>
      <c r="L240" s="95">
        <f t="shared" si="93"/>
        <v>0</v>
      </c>
      <c r="M240" s="230"/>
      <c r="N240" s="45"/>
      <c r="O240" s="91">
        <f t="shared" si="94"/>
        <v>0</v>
      </c>
      <c r="P240" s="291"/>
      <c r="Q240" s="297"/>
    </row>
    <row r="241" spans="1:17" ht="24" hidden="1" x14ac:dyDescent="0.25">
      <c r="A241" s="30">
        <v>6255</v>
      </c>
      <c r="B241" s="43" t="s">
        <v>235</v>
      </c>
      <c r="C241" s="190">
        <f t="shared" ref="C241:C296" si="95">SUM(F241,I241,L241,O241)</f>
        <v>0</v>
      </c>
      <c r="D241" s="264"/>
      <c r="E241" s="45"/>
      <c r="F241" s="95">
        <f t="shared" si="91"/>
        <v>0</v>
      </c>
      <c r="G241" s="230"/>
      <c r="H241" s="45"/>
      <c r="I241" s="91">
        <f t="shared" si="92"/>
        <v>0</v>
      </c>
      <c r="J241" s="264"/>
      <c r="K241" s="45"/>
      <c r="L241" s="95">
        <f t="shared" si="93"/>
        <v>0</v>
      </c>
      <c r="M241" s="230"/>
      <c r="N241" s="45"/>
      <c r="O241" s="91">
        <f t="shared" si="94"/>
        <v>0</v>
      </c>
      <c r="P241" s="291"/>
      <c r="Q241" s="297"/>
    </row>
    <row r="242" spans="1:17" hidden="1" x14ac:dyDescent="0.25">
      <c r="A242" s="30">
        <v>6259</v>
      </c>
      <c r="B242" s="43" t="s">
        <v>236</v>
      </c>
      <c r="C242" s="190">
        <f t="shared" si="95"/>
        <v>0</v>
      </c>
      <c r="D242" s="264"/>
      <c r="E242" s="45"/>
      <c r="F242" s="95">
        <f t="shared" si="91"/>
        <v>0</v>
      </c>
      <c r="G242" s="230"/>
      <c r="H242" s="45"/>
      <c r="I242" s="91">
        <f t="shared" si="92"/>
        <v>0</v>
      </c>
      <c r="J242" s="264"/>
      <c r="K242" s="45"/>
      <c r="L242" s="95">
        <f t="shared" si="93"/>
        <v>0</v>
      </c>
      <c r="M242" s="230"/>
      <c r="N242" s="45"/>
      <c r="O242" s="91">
        <f t="shared" si="94"/>
        <v>0</v>
      </c>
      <c r="P242" s="291"/>
      <c r="Q242" s="297"/>
    </row>
    <row r="243" spans="1:17" ht="24" hidden="1" x14ac:dyDescent="0.25">
      <c r="A243" s="75">
        <v>6260</v>
      </c>
      <c r="B243" s="43" t="s">
        <v>237</v>
      </c>
      <c r="C243" s="190">
        <f t="shared" si="95"/>
        <v>0</v>
      </c>
      <c r="D243" s="264"/>
      <c r="E243" s="45"/>
      <c r="F243" s="95">
        <f t="shared" si="91"/>
        <v>0</v>
      </c>
      <c r="G243" s="230"/>
      <c r="H243" s="45"/>
      <c r="I243" s="91">
        <f t="shared" si="92"/>
        <v>0</v>
      </c>
      <c r="J243" s="264"/>
      <c r="K243" s="45"/>
      <c r="L243" s="95">
        <f t="shared" si="93"/>
        <v>0</v>
      </c>
      <c r="M243" s="230"/>
      <c r="N243" s="45"/>
      <c r="O243" s="91">
        <f t="shared" si="94"/>
        <v>0</v>
      </c>
      <c r="P243" s="291"/>
      <c r="Q243" s="297"/>
    </row>
    <row r="244" spans="1:17" hidden="1" x14ac:dyDescent="0.25">
      <c r="A244" s="75">
        <v>6270</v>
      </c>
      <c r="B244" s="43" t="s">
        <v>238</v>
      </c>
      <c r="C244" s="190">
        <f t="shared" si="95"/>
        <v>0</v>
      </c>
      <c r="D244" s="264"/>
      <c r="E244" s="45"/>
      <c r="F244" s="95">
        <f t="shared" si="91"/>
        <v>0</v>
      </c>
      <c r="G244" s="230"/>
      <c r="H244" s="45"/>
      <c r="I244" s="91">
        <f t="shared" si="92"/>
        <v>0</v>
      </c>
      <c r="J244" s="264"/>
      <c r="K244" s="45"/>
      <c r="L244" s="95">
        <f t="shared" si="93"/>
        <v>0</v>
      </c>
      <c r="M244" s="230"/>
      <c r="N244" s="45"/>
      <c r="O244" s="91">
        <f t="shared" si="94"/>
        <v>0</v>
      </c>
      <c r="P244" s="291"/>
      <c r="Q244" s="297"/>
    </row>
    <row r="245" spans="1:17" ht="24" hidden="1" x14ac:dyDescent="0.25">
      <c r="A245" s="1203">
        <v>6290</v>
      </c>
      <c r="B245" s="40" t="s">
        <v>239</v>
      </c>
      <c r="C245" s="201">
        <f t="shared" si="95"/>
        <v>0</v>
      </c>
      <c r="D245" s="131">
        <f t="shared" ref="D245:O245" si="96">SUM(D246:D249)</f>
        <v>0</v>
      </c>
      <c r="E245" s="79">
        <f t="shared" si="96"/>
        <v>0</v>
      </c>
      <c r="F245" s="176">
        <f t="shared" si="96"/>
        <v>0</v>
      </c>
      <c r="G245" s="233">
        <f t="shared" si="96"/>
        <v>0</v>
      </c>
      <c r="H245" s="79">
        <f t="shared" si="96"/>
        <v>0</v>
      </c>
      <c r="I245" s="90">
        <f t="shared" si="96"/>
        <v>0</v>
      </c>
      <c r="J245" s="131">
        <f t="shared" si="96"/>
        <v>0</v>
      </c>
      <c r="K245" s="79">
        <f t="shared" si="96"/>
        <v>0</v>
      </c>
      <c r="L245" s="176">
        <f t="shared" si="96"/>
        <v>0</v>
      </c>
      <c r="M245" s="233">
        <f t="shared" si="96"/>
        <v>0</v>
      </c>
      <c r="N245" s="79">
        <f t="shared" si="96"/>
        <v>0</v>
      </c>
      <c r="O245" s="90">
        <f t="shared" si="96"/>
        <v>0</v>
      </c>
      <c r="P245" s="294"/>
      <c r="Q245" s="297"/>
    </row>
    <row r="246" spans="1:17" hidden="1" x14ac:dyDescent="0.25">
      <c r="A246" s="30">
        <v>6291</v>
      </c>
      <c r="B246" s="43" t="s">
        <v>240</v>
      </c>
      <c r="C246" s="190">
        <f t="shared" si="95"/>
        <v>0</v>
      </c>
      <c r="D246" s="264"/>
      <c r="E246" s="45"/>
      <c r="F246" s="95">
        <f>D246+E246</f>
        <v>0</v>
      </c>
      <c r="G246" s="230"/>
      <c r="H246" s="45"/>
      <c r="I246" s="91">
        <f>G246+H246</f>
        <v>0</v>
      </c>
      <c r="J246" s="264"/>
      <c r="K246" s="45"/>
      <c r="L246" s="95">
        <f>J246+K246</f>
        <v>0</v>
      </c>
      <c r="M246" s="230"/>
      <c r="N246" s="45"/>
      <c r="O246" s="91">
        <f>M246+N246</f>
        <v>0</v>
      </c>
      <c r="P246" s="291"/>
      <c r="Q246" s="297"/>
    </row>
    <row r="247" spans="1:17" hidden="1" x14ac:dyDescent="0.25">
      <c r="A247" s="30">
        <v>6292</v>
      </c>
      <c r="B247" s="43" t="s">
        <v>241</v>
      </c>
      <c r="C247" s="190">
        <f t="shared" si="95"/>
        <v>0</v>
      </c>
      <c r="D247" s="264"/>
      <c r="E247" s="45"/>
      <c r="F247" s="95">
        <f>D247+E247</f>
        <v>0</v>
      </c>
      <c r="G247" s="230"/>
      <c r="H247" s="45"/>
      <c r="I247" s="91">
        <f>G247+H247</f>
        <v>0</v>
      </c>
      <c r="J247" s="264"/>
      <c r="K247" s="45"/>
      <c r="L247" s="95">
        <f>J247+K247</f>
        <v>0</v>
      </c>
      <c r="M247" s="230"/>
      <c r="N247" s="45"/>
      <c r="O247" s="91">
        <f>M247+N247</f>
        <v>0</v>
      </c>
      <c r="P247" s="291"/>
      <c r="Q247" s="297"/>
    </row>
    <row r="248" spans="1:17" ht="72" hidden="1" x14ac:dyDescent="0.25">
      <c r="A248" s="30">
        <v>6296</v>
      </c>
      <c r="B248" s="43" t="s">
        <v>242</v>
      </c>
      <c r="C248" s="190">
        <f t="shared" si="95"/>
        <v>0</v>
      </c>
      <c r="D248" s="264"/>
      <c r="E248" s="45"/>
      <c r="F248" s="95">
        <f>D248+E248</f>
        <v>0</v>
      </c>
      <c r="G248" s="230"/>
      <c r="H248" s="45"/>
      <c r="I248" s="91">
        <f>G248+H248</f>
        <v>0</v>
      </c>
      <c r="J248" s="264"/>
      <c r="K248" s="45"/>
      <c r="L248" s="95">
        <f>J248+K248</f>
        <v>0</v>
      </c>
      <c r="M248" s="230"/>
      <c r="N248" s="45"/>
      <c r="O248" s="91">
        <f>M248+N248</f>
        <v>0</v>
      </c>
      <c r="P248" s="291"/>
      <c r="Q248" s="297"/>
    </row>
    <row r="249" spans="1:17" ht="39.75" hidden="1" customHeight="1" x14ac:dyDescent="0.25">
      <c r="A249" s="30">
        <v>6299</v>
      </c>
      <c r="B249" s="43" t="s">
        <v>243</v>
      </c>
      <c r="C249" s="190">
        <f t="shared" si="95"/>
        <v>0</v>
      </c>
      <c r="D249" s="264"/>
      <c r="E249" s="45"/>
      <c r="F249" s="95">
        <f>D249+E249</f>
        <v>0</v>
      </c>
      <c r="G249" s="230"/>
      <c r="H249" s="45"/>
      <c r="I249" s="91">
        <f>G249+H249</f>
        <v>0</v>
      </c>
      <c r="J249" s="264"/>
      <c r="K249" s="45"/>
      <c r="L249" s="95">
        <f>J249+K249</f>
        <v>0</v>
      </c>
      <c r="M249" s="230"/>
      <c r="N249" s="45"/>
      <c r="O249" s="91">
        <f>M249+N249</f>
        <v>0</v>
      </c>
      <c r="P249" s="291"/>
      <c r="Q249" s="297"/>
    </row>
    <row r="250" spans="1:17" hidden="1" x14ac:dyDescent="0.25">
      <c r="A250" s="35">
        <v>6300</v>
      </c>
      <c r="B250" s="72" t="s">
        <v>244</v>
      </c>
      <c r="C250" s="188">
        <f t="shared" si="95"/>
        <v>0</v>
      </c>
      <c r="D250" s="130">
        <f t="shared" ref="D250:O250" si="97">SUM(D251,D256,D257)</f>
        <v>0</v>
      </c>
      <c r="E250" s="38">
        <f t="shared" si="97"/>
        <v>0</v>
      </c>
      <c r="F250" s="175">
        <f t="shared" si="97"/>
        <v>0</v>
      </c>
      <c r="G250" s="228">
        <f t="shared" si="97"/>
        <v>0</v>
      </c>
      <c r="H250" s="38">
        <f t="shared" si="97"/>
        <v>0</v>
      </c>
      <c r="I250" s="123">
        <f t="shared" si="97"/>
        <v>0</v>
      </c>
      <c r="J250" s="130">
        <f t="shared" si="97"/>
        <v>0</v>
      </c>
      <c r="K250" s="38">
        <f t="shared" si="97"/>
        <v>0</v>
      </c>
      <c r="L250" s="175">
        <f t="shared" si="97"/>
        <v>0</v>
      </c>
      <c r="M250" s="228">
        <f t="shared" si="97"/>
        <v>0</v>
      </c>
      <c r="N250" s="38">
        <f t="shared" si="97"/>
        <v>0</v>
      </c>
      <c r="O250" s="123">
        <f t="shared" si="97"/>
        <v>0</v>
      </c>
      <c r="P250" s="315"/>
      <c r="Q250" s="297"/>
    </row>
    <row r="251" spans="1:17" ht="24" hidden="1" x14ac:dyDescent="0.25">
      <c r="A251" s="1203">
        <v>6320</v>
      </c>
      <c r="B251" s="40" t="s">
        <v>245</v>
      </c>
      <c r="C251" s="201">
        <f t="shared" si="95"/>
        <v>0</v>
      </c>
      <c r="D251" s="131">
        <f t="shared" ref="D251:O251" si="98">SUM(D252:D255)</f>
        <v>0</v>
      </c>
      <c r="E251" s="79">
        <f t="shared" si="98"/>
        <v>0</v>
      </c>
      <c r="F251" s="176">
        <f t="shared" si="98"/>
        <v>0</v>
      </c>
      <c r="G251" s="233">
        <f t="shared" si="98"/>
        <v>0</v>
      </c>
      <c r="H251" s="79">
        <f t="shared" si="98"/>
        <v>0</v>
      </c>
      <c r="I251" s="90">
        <f t="shared" si="98"/>
        <v>0</v>
      </c>
      <c r="J251" s="131">
        <f t="shared" si="98"/>
        <v>0</v>
      </c>
      <c r="K251" s="79">
        <f t="shared" si="98"/>
        <v>0</v>
      </c>
      <c r="L251" s="176">
        <f t="shared" si="98"/>
        <v>0</v>
      </c>
      <c r="M251" s="233">
        <f t="shared" si="98"/>
        <v>0</v>
      </c>
      <c r="N251" s="79">
        <f t="shared" si="98"/>
        <v>0</v>
      </c>
      <c r="O251" s="90">
        <f t="shared" si="98"/>
        <v>0</v>
      </c>
      <c r="P251" s="290"/>
      <c r="Q251" s="297"/>
    </row>
    <row r="252" spans="1:17" hidden="1" x14ac:dyDescent="0.25">
      <c r="A252" s="30">
        <v>6322</v>
      </c>
      <c r="B252" s="43" t="s">
        <v>246</v>
      </c>
      <c r="C252" s="190">
        <f t="shared" si="95"/>
        <v>0</v>
      </c>
      <c r="D252" s="264"/>
      <c r="E252" s="45"/>
      <c r="F252" s="95">
        <f t="shared" ref="F252:F257" si="99">D252+E252</f>
        <v>0</v>
      </c>
      <c r="G252" s="230"/>
      <c r="H252" s="45"/>
      <c r="I252" s="91">
        <f t="shared" ref="I252:I257" si="100">G252+H252</f>
        <v>0</v>
      </c>
      <c r="J252" s="264"/>
      <c r="K252" s="45"/>
      <c r="L252" s="95">
        <f t="shared" ref="L252:L257" si="101">J252+K252</f>
        <v>0</v>
      </c>
      <c r="M252" s="230"/>
      <c r="N252" s="45"/>
      <c r="O252" s="91">
        <f t="shared" ref="O252:O257" si="102">M252+N252</f>
        <v>0</v>
      </c>
      <c r="P252" s="291"/>
      <c r="Q252" s="297"/>
    </row>
    <row r="253" spans="1:17" ht="24" hidden="1" x14ac:dyDescent="0.25">
      <c r="A253" s="30">
        <v>6323</v>
      </c>
      <c r="B253" s="43" t="s">
        <v>247</v>
      </c>
      <c r="C253" s="190">
        <f t="shared" si="95"/>
        <v>0</v>
      </c>
      <c r="D253" s="264"/>
      <c r="E253" s="45"/>
      <c r="F253" s="95">
        <f t="shared" si="99"/>
        <v>0</v>
      </c>
      <c r="G253" s="230"/>
      <c r="H253" s="45"/>
      <c r="I253" s="91">
        <f t="shared" si="100"/>
        <v>0</v>
      </c>
      <c r="J253" s="264"/>
      <c r="K253" s="45"/>
      <c r="L253" s="95">
        <f t="shared" si="101"/>
        <v>0</v>
      </c>
      <c r="M253" s="230"/>
      <c r="N253" s="45"/>
      <c r="O253" s="91">
        <f t="shared" si="102"/>
        <v>0</v>
      </c>
      <c r="P253" s="291"/>
      <c r="Q253" s="297"/>
    </row>
    <row r="254" spans="1:17" ht="24" hidden="1" x14ac:dyDescent="0.25">
      <c r="A254" s="30">
        <v>6324</v>
      </c>
      <c r="B254" s="43" t="s">
        <v>301</v>
      </c>
      <c r="C254" s="190">
        <f t="shared" si="95"/>
        <v>0</v>
      </c>
      <c r="D254" s="264"/>
      <c r="E254" s="45"/>
      <c r="F254" s="95">
        <f t="shared" si="99"/>
        <v>0</v>
      </c>
      <c r="G254" s="230"/>
      <c r="H254" s="45"/>
      <c r="I254" s="91">
        <f t="shared" si="100"/>
        <v>0</v>
      </c>
      <c r="J254" s="264"/>
      <c r="K254" s="45"/>
      <c r="L254" s="95">
        <f t="shared" si="101"/>
        <v>0</v>
      </c>
      <c r="M254" s="230"/>
      <c r="N254" s="45"/>
      <c r="O254" s="91">
        <f t="shared" si="102"/>
        <v>0</v>
      </c>
      <c r="P254" s="291"/>
      <c r="Q254" s="297"/>
    </row>
    <row r="255" spans="1:17" hidden="1" x14ac:dyDescent="0.25">
      <c r="A255" s="27">
        <v>6329</v>
      </c>
      <c r="B255" s="40" t="s">
        <v>302</v>
      </c>
      <c r="C255" s="189">
        <f t="shared" si="95"/>
        <v>0</v>
      </c>
      <c r="D255" s="263"/>
      <c r="E255" s="42"/>
      <c r="F255" s="176">
        <f t="shared" si="99"/>
        <v>0</v>
      </c>
      <c r="G255" s="220"/>
      <c r="H255" s="42"/>
      <c r="I255" s="90">
        <f t="shared" si="100"/>
        <v>0</v>
      </c>
      <c r="J255" s="263"/>
      <c r="K255" s="42"/>
      <c r="L255" s="176">
        <f t="shared" si="101"/>
        <v>0</v>
      </c>
      <c r="M255" s="220"/>
      <c r="N255" s="42"/>
      <c r="O255" s="90">
        <f t="shared" si="102"/>
        <v>0</v>
      </c>
      <c r="P255" s="290"/>
      <c r="Q255" s="297"/>
    </row>
    <row r="256" spans="1:17" ht="24" hidden="1" x14ac:dyDescent="0.25">
      <c r="A256" s="92">
        <v>6330</v>
      </c>
      <c r="B256" s="93" t="s">
        <v>248</v>
      </c>
      <c r="C256" s="201">
        <f t="shared" si="95"/>
        <v>0</v>
      </c>
      <c r="D256" s="265"/>
      <c r="E256" s="84"/>
      <c r="F256" s="329">
        <f t="shared" si="99"/>
        <v>0</v>
      </c>
      <c r="G256" s="235"/>
      <c r="H256" s="84"/>
      <c r="I256" s="156">
        <f t="shared" si="100"/>
        <v>0</v>
      </c>
      <c r="J256" s="265"/>
      <c r="K256" s="84"/>
      <c r="L256" s="329">
        <f t="shared" si="101"/>
        <v>0</v>
      </c>
      <c r="M256" s="235"/>
      <c r="N256" s="84"/>
      <c r="O256" s="156">
        <f t="shared" si="102"/>
        <v>0</v>
      </c>
      <c r="P256" s="294"/>
      <c r="Q256" s="297"/>
    </row>
    <row r="257" spans="1:17" hidden="1" x14ac:dyDescent="0.25">
      <c r="A257" s="75">
        <v>6360</v>
      </c>
      <c r="B257" s="43" t="s">
        <v>249</v>
      </c>
      <c r="C257" s="190">
        <f t="shared" si="95"/>
        <v>0</v>
      </c>
      <c r="D257" s="264"/>
      <c r="E257" s="45"/>
      <c r="F257" s="95">
        <f t="shared" si="99"/>
        <v>0</v>
      </c>
      <c r="G257" s="230"/>
      <c r="H257" s="45"/>
      <c r="I257" s="91">
        <f t="shared" si="100"/>
        <v>0</v>
      </c>
      <c r="J257" s="264"/>
      <c r="K257" s="45"/>
      <c r="L257" s="95">
        <f t="shared" si="101"/>
        <v>0</v>
      </c>
      <c r="M257" s="230"/>
      <c r="N257" s="45"/>
      <c r="O257" s="91">
        <f t="shared" si="102"/>
        <v>0</v>
      </c>
      <c r="P257" s="291"/>
      <c r="Q257" s="297"/>
    </row>
    <row r="258" spans="1:17" ht="36" x14ac:dyDescent="0.25">
      <c r="A258" s="35">
        <v>6400</v>
      </c>
      <c r="B258" s="72" t="s">
        <v>250</v>
      </c>
      <c r="C258" s="188">
        <f t="shared" si="95"/>
        <v>1800</v>
      </c>
      <c r="D258" s="130">
        <f t="shared" ref="D258:O258" si="103">SUM(D259,D263)</f>
        <v>1800</v>
      </c>
      <c r="E258" s="123">
        <f t="shared" si="103"/>
        <v>0</v>
      </c>
      <c r="F258" s="898">
        <f t="shared" si="103"/>
        <v>1800</v>
      </c>
      <c r="G258" s="228">
        <f t="shared" si="103"/>
        <v>0</v>
      </c>
      <c r="H258" s="123">
        <f t="shared" si="103"/>
        <v>0</v>
      </c>
      <c r="I258" s="898">
        <f t="shared" si="103"/>
        <v>0</v>
      </c>
      <c r="J258" s="130">
        <f t="shared" si="103"/>
        <v>0</v>
      </c>
      <c r="K258" s="38">
        <f t="shared" si="103"/>
        <v>0</v>
      </c>
      <c r="L258" s="175">
        <f t="shared" si="103"/>
        <v>0</v>
      </c>
      <c r="M258" s="228">
        <f t="shared" si="103"/>
        <v>0</v>
      </c>
      <c r="N258" s="38">
        <f t="shared" si="103"/>
        <v>0</v>
      </c>
      <c r="O258" s="123">
        <f t="shared" si="103"/>
        <v>0</v>
      </c>
      <c r="P258" s="315"/>
      <c r="Q258" s="297"/>
    </row>
    <row r="259" spans="1:17" ht="24" hidden="1" x14ac:dyDescent="0.25">
      <c r="A259" s="1203">
        <v>6410</v>
      </c>
      <c r="B259" s="40" t="s">
        <v>251</v>
      </c>
      <c r="C259" s="189">
        <f t="shared" si="95"/>
        <v>0</v>
      </c>
      <c r="D259" s="131">
        <f t="shared" ref="D259:O259" si="104">SUM(D260:D262)</f>
        <v>0</v>
      </c>
      <c r="E259" s="79">
        <f t="shared" si="104"/>
        <v>0</v>
      </c>
      <c r="F259" s="176">
        <f t="shared" si="104"/>
        <v>0</v>
      </c>
      <c r="G259" s="233">
        <f t="shared" si="104"/>
        <v>0</v>
      </c>
      <c r="H259" s="79">
        <f t="shared" si="104"/>
        <v>0</v>
      </c>
      <c r="I259" s="90">
        <f t="shared" si="104"/>
        <v>0</v>
      </c>
      <c r="J259" s="131">
        <f t="shared" si="104"/>
        <v>0</v>
      </c>
      <c r="K259" s="79">
        <f t="shared" si="104"/>
        <v>0</v>
      </c>
      <c r="L259" s="176">
        <f t="shared" si="104"/>
        <v>0</v>
      </c>
      <c r="M259" s="233">
        <f t="shared" si="104"/>
        <v>0</v>
      </c>
      <c r="N259" s="79">
        <f t="shared" si="104"/>
        <v>0</v>
      </c>
      <c r="O259" s="155">
        <f t="shared" si="104"/>
        <v>0</v>
      </c>
      <c r="P259" s="295"/>
      <c r="Q259" s="297"/>
    </row>
    <row r="260" spans="1:17" hidden="1" x14ac:dyDescent="0.25">
      <c r="A260" s="30">
        <v>6411</v>
      </c>
      <c r="B260" s="94" t="s">
        <v>252</v>
      </c>
      <c r="C260" s="190">
        <f t="shared" si="95"/>
        <v>0</v>
      </c>
      <c r="D260" s="264"/>
      <c r="E260" s="45"/>
      <c r="F260" s="95">
        <f>D260+E260</f>
        <v>0</v>
      </c>
      <c r="G260" s="230"/>
      <c r="H260" s="45"/>
      <c r="I260" s="91">
        <f>G260+H260</f>
        <v>0</v>
      </c>
      <c r="J260" s="264"/>
      <c r="K260" s="45"/>
      <c r="L260" s="95">
        <f>J260+K260</f>
        <v>0</v>
      </c>
      <c r="M260" s="230"/>
      <c r="N260" s="45"/>
      <c r="O260" s="91">
        <f>M260+N260</f>
        <v>0</v>
      </c>
      <c r="P260" s="291"/>
      <c r="Q260" s="297"/>
    </row>
    <row r="261" spans="1:17" ht="36" hidden="1" x14ac:dyDescent="0.25">
      <c r="A261" s="30">
        <v>6412</v>
      </c>
      <c r="B261" s="43" t="s">
        <v>253</v>
      </c>
      <c r="C261" s="190">
        <f t="shared" si="95"/>
        <v>0</v>
      </c>
      <c r="D261" s="264"/>
      <c r="E261" s="45"/>
      <c r="F261" s="95">
        <f>D261+E261</f>
        <v>0</v>
      </c>
      <c r="G261" s="230"/>
      <c r="H261" s="45"/>
      <c r="I261" s="91">
        <f>G261+H261</f>
        <v>0</v>
      </c>
      <c r="J261" s="264"/>
      <c r="K261" s="45"/>
      <c r="L261" s="95">
        <f>J261+K261</f>
        <v>0</v>
      </c>
      <c r="M261" s="230"/>
      <c r="N261" s="45"/>
      <c r="O261" s="91">
        <f>M261+N261</f>
        <v>0</v>
      </c>
      <c r="P261" s="291"/>
      <c r="Q261" s="297"/>
    </row>
    <row r="262" spans="1:17" ht="36" hidden="1" x14ac:dyDescent="0.25">
      <c r="A262" s="30">
        <v>6419</v>
      </c>
      <c r="B262" s="43" t="s">
        <v>254</v>
      </c>
      <c r="C262" s="190">
        <f t="shared" si="95"/>
        <v>0</v>
      </c>
      <c r="D262" s="264"/>
      <c r="E262" s="45"/>
      <c r="F262" s="95">
        <f>D262+E262</f>
        <v>0</v>
      </c>
      <c r="G262" s="230"/>
      <c r="H262" s="45"/>
      <c r="I262" s="91">
        <f>G262+H262</f>
        <v>0</v>
      </c>
      <c r="J262" s="264"/>
      <c r="K262" s="45"/>
      <c r="L262" s="95">
        <f>J262+K262</f>
        <v>0</v>
      </c>
      <c r="M262" s="230"/>
      <c r="N262" s="45"/>
      <c r="O262" s="91">
        <f>M262+N262</f>
        <v>0</v>
      </c>
      <c r="P262" s="291"/>
      <c r="Q262" s="297"/>
    </row>
    <row r="263" spans="1:17" ht="36" x14ac:dyDescent="0.25">
      <c r="A263" s="75">
        <v>6420</v>
      </c>
      <c r="B263" s="43" t="s">
        <v>255</v>
      </c>
      <c r="C263" s="190">
        <f t="shared" si="95"/>
        <v>1800</v>
      </c>
      <c r="D263" s="132">
        <f t="shared" ref="D263:O263" si="105">SUM(D264:D267)</f>
        <v>1800</v>
      </c>
      <c r="E263" s="91">
        <f t="shared" si="105"/>
        <v>0</v>
      </c>
      <c r="F263" s="899">
        <f t="shared" si="105"/>
        <v>1800</v>
      </c>
      <c r="G263" s="231">
        <f t="shared" si="105"/>
        <v>0</v>
      </c>
      <c r="H263" s="91">
        <f t="shared" si="105"/>
        <v>0</v>
      </c>
      <c r="I263" s="899">
        <f t="shared" si="105"/>
        <v>0</v>
      </c>
      <c r="J263" s="132">
        <f t="shared" si="105"/>
        <v>0</v>
      </c>
      <c r="K263" s="76">
        <f t="shared" si="105"/>
        <v>0</v>
      </c>
      <c r="L263" s="95">
        <f t="shared" si="105"/>
        <v>0</v>
      </c>
      <c r="M263" s="231">
        <f t="shared" si="105"/>
        <v>0</v>
      </c>
      <c r="N263" s="76">
        <f t="shared" si="105"/>
        <v>0</v>
      </c>
      <c r="O263" s="91">
        <f t="shared" si="105"/>
        <v>0</v>
      </c>
      <c r="P263" s="291"/>
      <c r="Q263" s="297"/>
    </row>
    <row r="264" spans="1:17" hidden="1" x14ac:dyDescent="0.25">
      <c r="A264" s="30">
        <v>6421</v>
      </c>
      <c r="B264" s="43" t="s">
        <v>256</v>
      </c>
      <c r="C264" s="190">
        <f t="shared" si="95"/>
        <v>0</v>
      </c>
      <c r="D264" s="264"/>
      <c r="E264" s="45"/>
      <c r="F264" s="95">
        <f>D264+E264</f>
        <v>0</v>
      </c>
      <c r="G264" s="230"/>
      <c r="H264" s="45"/>
      <c r="I264" s="91">
        <f>G264+H264</f>
        <v>0</v>
      </c>
      <c r="J264" s="264"/>
      <c r="K264" s="45"/>
      <c r="L264" s="95">
        <f>J264+K264</f>
        <v>0</v>
      </c>
      <c r="M264" s="230"/>
      <c r="N264" s="45"/>
      <c r="O264" s="91">
        <f>M264+N264</f>
        <v>0</v>
      </c>
      <c r="P264" s="291"/>
      <c r="Q264" s="297"/>
    </row>
    <row r="265" spans="1:17" x14ac:dyDescent="0.25">
      <c r="A265" s="30">
        <v>6422</v>
      </c>
      <c r="B265" s="43" t="s">
        <v>257</v>
      </c>
      <c r="C265" s="190">
        <f t="shared" si="95"/>
        <v>1800</v>
      </c>
      <c r="D265" s="264">
        <v>1800</v>
      </c>
      <c r="E265" s="705"/>
      <c r="F265" s="899">
        <f>D265+E265</f>
        <v>1800</v>
      </c>
      <c r="G265" s="230"/>
      <c r="H265" s="705"/>
      <c r="I265" s="899">
        <f>G265+H265</f>
        <v>0</v>
      </c>
      <c r="J265" s="264"/>
      <c r="K265" s="45"/>
      <c r="L265" s="95">
        <f>J265+K265</f>
        <v>0</v>
      </c>
      <c r="M265" s="230"/>
      <c r="N265" s="45"/>
      <c r="O265" s="91">
        <f>M265+N265</f>
        <v>0</v>
      </c>
      <c r="P265" s="291"/>
      <c r="Q265" s="297"/>
    </row>
    <row r="266" spans="1:17" ht="24" hidden="1" x14ac:dyDescent="0.25">
      <c r="A266" s="30">
        <v>6423</v>
      </c>
      <c r="B266" s="43" t="s">
        <v>258</v>
      </c>
      <c r="C266" s="190">
        <f t="shared" si="95"/>
        <v>0</v>
      </c>
      <c r="D266" s="264"/>
      <c r="E266" s="45"/>
      <c r="F266" s="95">
        <f>D266+E266</f>
        <v>0</v>
      </c>
      <c r="G266" s="230"/>
      <c r="H266" s="45"/>
      <c r="I266" s="91">
        <f>G266+H266</f>
        <v>0</v>
      </c>
      <c r="J266" s="264"/>
      <c r="K266" s="45"/>
      <c r="L266" s="95">
        <f>J266+K266</f>
        <v>0</v>
      </c>
      <c r="M266" s="230"/>
      <c r="N266" s="45"/>
      <c r="O266" s="91">
        <f>M266+N266</f>
        <v>0</v>
      </c>
      <c r="P266" s="291"/>
      <c r="Q266" s="297"/>
    </row>
    <row r="267" spans="1:17" ht="36" hidden="1" x14ac:dyDescent="0.25">
      <c r="A267" s="30">
        <v>6424</v>
      </c>
      <c r="B267" s="43" t="s">
        <v>259</v>
      </c>
      <c r="C267" s="190">
        <f t="shared" si="95"/>
        <v>0</v>
      </c>
      <c r="D267" s="264"/>
      <c r="E267" s="45"/>
      <c r="F267" s="95">
        <f>D267+E267</f>
        <v>0</v>
      </c>
      <c r="G267" s="230"/>
      <c r="H267" s="45"/>
      <c r="I267" s="91">
        <f>G267+H267</f>
        <v>0</v>
      </c>
      <c r="J267" s="264"/>
      <c r="K267" s="45"/>
      <c r="L267" s="95">
        <f>J267+K267</f>
        <v>0</v>
      </c>
      <c r="M267" s="230"/>
      <c r="N267" s="45"/>
      <c r="O267" s="91">
        <f>M267+N267</f>
        <v>0</v>
      </c>
      <c r="P267" s="291"/>
      <c r="Q267" s="297"/>
    </row>
    <row r="268" spans="1:17" ht="36" hidden="1" x14ac:dyDescent="0.25">
      <c r="A268" s="97">
        <v>7000</v>
      </c>
      <c r="B268" s="97" t="s">
        <v>260</v>
      </c>
      <c r="C268" s="203">
        <f t="shared" si="95"/>
        <v>0</v>
      </c>
      <c r="D268" s="139">
        <f t="shared" ref="D268:O268" si="106">SUM(D269,D279)</f>
        <v>0</v>
      </c>
      <c r="E268" s="98">
        <f t="shared" si="106"/>
        <v>0</v>
      </c>
      <c r="F268" s="266">
        <f t="shared" si="106"/>
        <v>0</v>
      </c>
      <c r="G268" s="237">
        <f t="shared" si="106"/>
        <v>0</v>
      </c>
      <c r="H268" s="98">
        <f t="shared" si="106"/>
        <v>0</v>
      </c>
      <c r="I268" s="276">
        <f t="shared" si="106"/>
        <v>0</v>
      </c>
      <c r="J268" s="139">
        <f t="shared" si="106"/>
        <v>0</v>
      </c>
      <c r="K268" s="98">
        <f t="shared" si="106"/>
        <v>0</v>
      </c>
      <c r="L268" s="266">
        <f t="shared" si="106"/>
        <v>0</v>
      </c>
      <c r="M268" s="237">
        <f t="shared" si="106"/>
        <v>0</v>
      </c>
      <c r="N268" s="98">
        <f t="shared" si="106"/>
        <v>0</v>
      </c>
      <c r="O268" s="158">
        <f t="shared" si="106"/>
        <v>0</v>
      </c>
      <c r="P268" s="317"/>
      <c r="Q268" s="297"/>
    </row>
    <row r="269" spans="1:17" ht="24" hidden="1" x14ac:dyDescent="0.25">
      <c r="A269" s="35">
        <v>7200</v>
      </c>
      <c r="B269" s="72" t="s">
        <v>261</v>
      </c>
      <c r="C269" s="188">
        <f t="shared" si="95"/>
        <v>0</v>
      </c>
      <c r="D269" s="130">
        <f>SUM(D270,D271,D274,D275,D278)</f>
        <v>0</v>
      </c>
      <c r="E269" s="38">
        <f>SUM(E270,E271,E274,E275,E278)</f>
        <v>0</v>
      </c>
      <c r="F269" s="175">
        <f>SUM(F270,F271,F274,F275,F278)</f>
        <v>0</v>
      </c>
      <c r="G269" s="228"/>
      <c r="H269" s="38"/>
      <c r="I269" s="123">
        <f>SUM(I270,I271,I274,I275,I278)</f>
        <v>0</v>
      </c>
      <c r="J269" s="130"/>
      <c r="K269" s="38"/>
      <c r="L269" s="175">
        <f>SUM(L270,L271,L274,L275,L278)</f>
        <v>0</v>
      </c>
      <c r="M269" s="228"/>
      <c r="N269" s="38"/>
      <c r="O269" s="124">
        <f>SUM(O270,O271,O274,O275,O278)</f>
        <v>0</v>
      </c>
      <c r="P269" s="314"/>
      <c r="Q269" s="297"/>
    </row>
    <row r="270" spans="1:17" ht="24" hidden="1" x14ac:dyDescent="0.25">
      <c r="A270" s="1203">
        <v>7210</v>
      </c>
      <c r="B270" s="40" t="s">
        <v>262</v>
      </c>
      <c r="C270" s="189">
        <f t="shared" si="95"/>
        <v>0</v>
      </c>
      <c r="D270" s="263"/>
      <c r="E270" s="42"/>
      <c r="F270" s="176">
        <f>D270+E270</f>
        <v>0</v>
      </c>
      <c r="G270" s="220"/>
      <c r="H270" s="42"/>
      <c r="I270" s="90">
        <f>G270+H270</f>
        <v>0</v>
      </c>
      <c r="J270" s="263"/>
      <c r="K270" s="42"/>
      <c r="L270" s="176">
        <f>J270+K270</f>
        <v>0</v>
      </c>
      <c r="M270" s="220"/>
      <c r="N270" s="42"/>
      <c r="O270" s="90">
        <f>M270+N270</f>
        <v>0</v>
      </c>
      <c r="P270" s="290"/>
      <c r="Q270" s="297"/>
    </row>
    <row r="271" spans="1:17" s="96" customFormat="1" ht="36" hidden="1" x14ac:dyDescent="0.25">
      <c r="A271" s="75">
        <v>7220</v>
      </c>
      <c r="B271" s="43" t="s">
        <v>263</v>
      </c>
      <c r="C271" s="190">
        <f t="shared" si="95"/>
        <v>0</v>
      </c>
      <c r="D271" s="132">
        <f t="shared" ref="D271:O271" si="107">SUM(D272:D273)</f>
        <v>0</v>
      </c>
      <c r="E271" s="76">
        <f t="shared" si="107"/>
        <v>0</v>
      </c>
      <c r="F271" s="95">
        <f t="shared" si="107"/>
        <v>0</v>
      </c>
      <c r="G271" s="231">
        <f t="shared" si="107"/>
        <v>0</v>
      </c>
      <c r="H271" s="76">
        <f t="shared" si="107"/>
        <v>0</v>
      </c>
      <c r="I271" s="91">
        <f t="shared" si="107"/>
        <v>0</v>
      </c>
      <c r="J271" s="132">
        <f t="shared" si="107"/>
        <v>0</v>
      </c>
      <c r="K271" s="76">
        <f t="shared" si="107"/>
        <v>0</v>
      </c>
      <c r="L271" s="95">
        <f t="shared" si="107"/>
        <v>0</v>
      </c>
      <c r="M271" s="231">
        <f t="shared" si="107"/>
        <v>0</v>
      </c>
      <c r="N271" s="76">
        <f t="shared" si="107"/>
        <v>0</v>
      </c>
      <c r="O271" s="91">
        <f t="shared" si="107"/>
        <v>0</v>
      </c>
      <c r="P271" s="291"/>
      <c r="Q271" s="301"/>
    </row>
    <row r="272" spans="1:17" s="96" customFormat="1" ht="36" hidden="1" x14ac:dyDescent="0.25">
      <c r="A272" s="30">
        <v>7221</v>
      </c>
      <c r="B272" s="43" t="s">
        <v>264</v>
      </c>
      <c r="C272" s="190">
        <f t="shared" si="95"/>
        <v>0</v>
      </c>
      <c r="D272" s="264"/>
      <c r="E272" s="45"/>
      <c r="F272" s="95">
        <f>D272+E272</f>
        <v>0</v>
      </c>
      <c r="G272" s="230"/>
      <c r="H272" s="45"/>
      <c r="I272" s="91">
        <f>G272+H272</f>
        <v>0</v>
      </c>
      <c r="J272" s="264"/>
      <c r="K272" s="45"/>
      <c r="L272" s="95">
        <f>J272+K272</f>
        <v>0</v>
      </c>
      <c r="M272" s="230"/>
      <c r="N272" s="45"/>
      <c r="O272" s="91">
        <f>M272+N272</f>
        <v>0</v>
      </c>
      <c r="P272" s="291"/>
      <c r="Q272" s="301"/>
    </row>
    <row r="273" spans="1:17" s="96" customFormat="1" ht="36" hidden="1" x14ac:dyDescent="0.25">
      <c r="A273" s="30">
        <v>7222</v>
      </c>
      <c r="B273" s="43" t="s">
        <v>265</v>
      </c>
      <c r="C273" s="190">
        <f t="shared" si="95"/>
        <v>0</v>
      </c>
      <c r="D273" s="264"/>
      <c r="E273" s="45"/>
      <c r="F273" s="95">
        <f>D273+E273</f>
        <v>0</v>
      </c>
      <c r="G273" s="230"/>
      <c r="H273" s="45"/>
      <c r="I273" s="91">
        <f>G273+H273</f>
        <v>0</v>
      </c>
      <c r="J273" s="264"/>
      <c r="K273" s="45"/>
      <c r="L273" s="95">
        <f>J273+K273</f>
        <v>0</v>
      </c>
      <c r="M273" s="230"/>
      <c r="N273" s="45"/>
      <c r="O273" s="91">
        <f>M273+N273</f>
        <v>0</v>
      </c>
      <c r="P273" s="291"/>
      <c r="Q273" s="301"/>
    </row>
    <row r="274" spans="1:17" ht="24" hidden="1" x14ac:dyDescent="0.25">
      <c r="A274" s="75">
        <v>7230</v>
      </c>
      <c r="B274" s="43" t="s">
        <v>308</v>
      </c>
      <c r="C274" s="190">
        <f t="shared" si="95"/>
        <v>0</v>
      </c>
      <c r="D274" s="264"/>
      <c r="E274" s="45"/>
      <c r="F274" s="95">
        <f>D274+E274</f>
        <v>0</v>
      </c>
      <c r="G274" s="230"/>
      <c r="H274" s="45"/>
      <c r="I274" s="91">
        <f>G274+H274</f>
        <v>0</v>
      </c>
      <c r="J274" s="264"/>
      <c r="K274" s="45"/>
      <c r="L274" s="95">
        <f>J274+K274</f>
        <v>0</v>
      </c>
      <c r="M274" s="230"/>
      <c r="N274" s="45"/>
      <c r="O274" s="91">
        <f>M274+N274</f>
        <v>0</v>
      </c>
      <c r="P274" s="291"/>
      <c r="Q274" s="297"/>
    </row>
    <row r="275" spans="1:17" ht="24" hidden="1" x14ac:dyDescent="0.25">
      <c r="A275" s="75">
        <v>7240</v>
      </c>
      <c r="B275" s="43" t="s">
        <v>266</v>
      </c>
      <c r="C275" s="190">
        <f t="shared" si="95"/>
        <v>0</v>
      </c>
      <c r="D275" s="132">
        <f t="shared" ref="D275:O275" si="108">SUM(D276:D277)</f>
        <v>0</v>
      </c>
      <c r="E275" s="76">
        <f t="shared" si="108"/>
        <v>0</v>
      </c>
      <c r="F275" s="95">
        <f t="shared" si="108"/>
        <v>0</v>
      </c>
      <c r="G275" s="231">
        <f t="shared" si="108"/>
        <v>0</v>
      </c>
      <c r="H275" s="76">
        <f t="shared" si="108"/>
        <v>0</v>
      </c>
      <c r="I275" s="91">
        <f t="shared" si="108"/>
        <v>0</v>
      </c>
      <c r="J275" s="132">
        <f t="shared" si="108"/>
        <v>0</v>
      </c>
      <c r="K275" s="76">
        <f t="shared" si="108"/>
        <v>0</v>
      </c>
      <c r="L275" s="95">
        <f t="shared" si="108"/>
        <v>0</v>
      </c>
      <c r="M275" s="231">
        <f t="shared" si="108"/>
        <v>0</v>
      </c>
      <c r="N275" s="76">
        <f t="shared" si="108"/>
        <v>0</v>
      </c>
      <c r="O275" s="91">
        <f t="shared" si="108"/>
        <v>0</v>
      </c>
      <c r="P275" s="291"/>
      <c r="Q275" s="297"/>
    </row>
    <row r="276" spans="1:17" ht="48" hidden="1" x14ac:dyDescent="0.25">
      <c r="A276" s="30">
        <v>7245</v>
      </c>
      <c r="B276" s="43" t="s">
        <v>267</v>
      </c>
      <c r="C276" s="190">
        <f t="shared" si="95"/>
        <v>0</v>
      </c>
      <c r="D276" s="264"/>
      <c r="E276" s="45"/>
      <c r="F276" s="95">
        <f>D276+E276</f>
        <v>0</v>
      </c>
      <c r="G276" s="230"/>
      <c r="H276" s="45"/>
      <c r="I276" s="91">
        <f>G276+H276</f>
        <v>0</v>
      </c>
      <c r="J276" s="264"/>
      <c r="K276" s="45"/>
      <c r="L276" s="95">
        <f>J276+K276</f>
        <v>0</v>
      </c>
      <c r="M276" s="230"/>
      <c r="N276" s="45"/>
      <c r="O276" s="91">
        <f>M276+N276</f>
        <v>0</v>
      </c>
      <c r="P276" s="291"/>
      <c r="Q276" s="297"/>
    </row>
    <row r="277" spans="1:17" ht="96" hidden="1" x14ac:dyDescent="0.25">
      <c r="A277" s="30">
        <v>7246</v>
      </c>
      <c r="B277" s="43" t="s">
        <v>268</v>
      </c>
      <c r="C277" s="190">
        <f t="shared" si="95"/>
        <v>0</v>
      </c>
      <c r="D277" s="264"/>
      <c r="E277" s="45"/>
      <c r="F277" s="95">
        <f>D277+E277</f>
        <v>0</v>
      </c>
      <c r="G277" s="230"/>
      <c r="H277" s="45"/>
      <c r="I277" s="91">
        <f>G277+H277</f>
        <v>0</v>
      </c>
      <c r="J277" s="264"/>
      <c r="K277" s="45"/>
      <c r="L277" s="95">
        <f>J277+K277</f>
        <v>0</v>
      </c>
      <c r="M277" s="230"/>
      <c r="N277" s="45"/>
      <c r="O277" s="91">
        <f>M277+N277</f>
        <v>0</v>
      </c>
      <c r="P277" s="291"/>
      <c r="Q277" s="297"/>
    </row>
    <row r="278" spans="1:17" ht="24" hidden="1" x14ac:dyDescent="0.25">
      <c r="A278" s="92">
        <v>7260</v>
      </c>
      <c r="B278" s="40" t="s">
        <v>269</v>
      </c>
      <c r="C278" s="189">
        <f t="shared" si="95"/>
        <v>0</v>
      </c>
      <c r="D278" s="263"/>
      <c r="E278" s="42"/>
      <c r="F278" s="176">
        <f>D278+E278</f>
        <v>0</v>
      </c>
      <c r="G278" s="220"/>
      <c r="H278" s="42"/>
      <c r="I278" s="90">
        <f>G278+H278</f>
        <v>0</v>
      </c>
      <c r="J278" s="263"/>
      <c r="K278" s="42"/>
      <c r="L278" s="176">
        <f>J278+K278</f>
        <v>0</v>
      </c>
      <c r="M278" s="220"/>
      <c r="N278" s="42"/>
      <c r="O278" s="90">
        <f>M278+N278</f>
        <v>0</v>
      </c>
      <c r="P278" s="290"/>
      <c r="Q278" s="297"/>
    </row>
    <row r="279" spans="1:17" hidden="1" x14ac:dyDescent="0.25">
      <c r="A279" s="55">
        <v>7700</v>
      </c>
      <c r="B279" s="105" t="s">
        <v>298</v>
      </c>
      <c r="C279" s="204">
        <f t="shared" si="95"/>
        <v>0</v>
      </c>
      <c r="D279" s="140">
        <f t="shared" ref="D279:O279" si="109">D280</f>
        <v>0</v>
      </c>
      <c r="E279" s="106">
        <f t="shared" si="109"/>
        <v>0</v>
      </c>
      <c r="F279" s="177">
        <f t="shared" si="109"/>
        <v>0</v>
      </c>
      <c r="G279" s="238">
        <f t="shared" si="109"/>
        <v>0</v>
      </c>
      <c r="H279" s="106">
        <f t="shared" si="109"/>
        <v>0</v>
      </c>
      <c r="I279" s="277">
        <f t="shared" si="109"/>
        <v>0</v>
      </c>
      <c r="J279" s="140">
        <f t="shared" si="109"/>
        <v>0</v>
      </c>
      <c r="K279" s="106">
        <f t="shared" si="109"/>
        <v>0</v>
      </c>
      <c r="L279" s="177">
        <f t="shared" si="109"/>
        <v>0</v>
      </c>
      <c r="M279" s="238">
        <f t="shared" si="109"/>
        <v>0</v>
      </c>
      <c r="N279" s="106">
        <f t="shared" si="109"/>
        <v>0</v>
      </c>
      <c r="O279" s="277">
        <f t="shared" si="109"/>
        <v>0</v>
      </c>
      <c r="P279" s="315"/>
      <c r="Q279" s="297"/>
    </row>
    <row r="280" spans="1:17" hidden="1" x14ac:dyDescent="0.25">
      <c r="A280" s="73">
        <v>7720</v>
      </c>
      <c r="B280" s="40" t="s">
        <v>299</v>
      </c>
      <c r="C280" s="191">
        <f t="shared" si="95"/>
        <v>0</v>
      </c>
      <c r="D280" s="256"/>
      <c r="E280" s="49"/>
      <c r="F280" s="330">
        <f>D280+E280</f>
        <v>0</v>
      </c>
      <c r="G280" s="239"/>
      <c r="H280" s="49"/>
      <c r="I280" s="155">
        <f>G280+H280</f>
        <v>0</v>
      </c>
      <c r="J280" s="256"/>
      <c r="K280" s="49"/>
      <c r="L280" s="330">
        <f>J280+K280</f>
        <v>0</v>
      </c>
      <c r="M280" s="239"/>
      <c r="N280" s="49"/>
      <c r="O280" s="155">
        <f>M280+N280</f>
        <v>0</v>
      </c>
      <c r="P280" s="295"/>
      <c r="Q280" s="297"/>
    </row>
    <row r="281" spans="1:17" hidden="1" x14ac:dyDescent="0.25">
      <c r="A281" s="94"/>
      <c r="B281" s="43" t="s">
        <v>270</v>
      </c>
      <c r="C281" s="190">
        <f t="shared" si="95"/>
        <v>0</v>
      </c>
      <c r="D281" s="132">
        <f t="shared" ref="D281:O281" si="110">SUM(D282:D283)</f>
        <v>0</v>
      </c>
      <c r="E281" s="76">
        <f t="shared" si="110"/>
        <v>0</v>
      </c>
      <c r="F281" s="95">
        <f t="shared" si="110"/>
        <v>0</v>
      </c>
      <c r="G281" s="231">
        <f t="shared" si="110"/>
        <v>0</v>
      </c>
      <c r="H281" s="76">
        <f t="shared" si="110"/>
        <v>0</v>
      </c>
      <c r="I281" s="91">
        <f t="shared" si="110"/>
        <v>0</v>
      </c>
      <c r="J281" s="132">
        <f t="shared" si="110"/>
        <v>0</v>
      </c>
      <c r="K281" s="76">
        <f t="shared" si="110"/>
        <v>0</v>
      </c>
      <c r="L281" s="95">
        <f t="shared" si="110"/>
        <v>0</v>
      </c>
      <c r="M281" s="231">
        <f t="shared" si="110"/>
        <v>0</v>
      </c>
      <c r="N281" s="76">
        <f t="shared" si="110"/>
        <v>0</v>
      </c>
      <c r="O281" s="91">
        <f t="shared" si="110"/>
        <v>0</v>
      </c>
      <c r="P281" s="291"/>
      <c r="Q281" s="297"/>
    </row>
    <row r="282" spans="1:17" hidden="1" x14ac:dyDescent="0.25">
      <c r="A282" s="94" t="s">
        <v>271</v>
      </c>
      <c r="B282" s="30" t="s">
        <v>272</v>
      </c>
      <c r="C282" s="190">
        <f t="shared" si="95"/>
        <v>0</v>
      </c>
      <c r="D282" s="264"/>
      <c r="E282" s="45"/>
      <c r="F282" s="95">
        <f>E282+D282</f>
        <v>0</v>
      </c>
      <c r="G282" s="230"/>
      <c r="H282" s="45"/>
      <c r="I282" s="91">
        <f>H282+G282</f>
        <v>0</v>
      </c>
      <c r="J282" s="264"/>
      <c r="K282" s="45"/>
      <c r="L282" s="95">
        <f>K282+J282</f>
        <v>0</v>
      </c>
      <c r="M282" s="230"/>
      <c r="N282" s="45"/>
      <c r="O282" s="91">
        <f>N282+M282</f>
        <v>0</v>
      </c>
      <c r="P282" s="291"/>
      <c r="Q282" s="297"/>
    </row>
    <row r="283" spans="1:17" ht="24" hidden="1" x14ac:dyDescent="0.25">
      <c r="A283" s="94" t="s">
        <v>273</v>
      </c>
      <c r="B283" s="99" t="s">
        <v>274</v>
      </c>
      <c r="C283" s="189">
        <f t="shared" si="95"/>
        <v>0</v>
      </c>
      <c r="D283" s="263"/>
      <c r="E283" s="42"/>
      <c r="F283" s="176">
        <f>E283+D283</f>
        <v>0</v>
      </c>
      <c r="G283" s="220"/>
      <c r="H283" s="42"/>
      <c r="I283" s="90">
        <f>H283+G283</f>
        <v>0</v>
      </c>
      <c r="J283" s="263"/>
      <c r="K283" s="42"/>
      <c r="L283" s="176">
        <f>K283+J283</f>
        <v>0</v>
      </c>
      <c r="M283" s="220"/>
      <c r="N283" s="42"/>
      <c r="O283" s="90">
        <f>N283+M283</f>
        <v>0</v>
      </c>
      <c r="P283" s="290"/>
      <c r="Q283" s="297"/>
    </row>
    <row r="284" spans="1:17" ht="12.75" thickBot="1" x14ac:dyDescent="0.3">
      <c r="A284" s="110"/>
      <c r="B284" s="110" t="s">
        <v>275</v>
      </c>
      <c r="C284" s="205">
        <f t="shared" si="95"/>
        <v>497317</v>
      </c>
      <c r="D284" s="141">
        <f t="shared" ref="D284:O284" si="111">SUM(D281,D268,D229,D194,D186,D172,D74,D52)</f>
        <v>474025</v>
      </c>
      <c r="E284" s="278">
        <f t="shared" si="111"/>
        <v>0</v>
      </c>
      <c r="F284" s="901">
        <f t="shared" si="111"/>
        <v>474025</v>
      </c>
      <c r="G284" s="240">
        <f t="shared" si="111"/>
        <v>0</v>
      </c>
      <c r="H284" s="278">
        <f t="shared" si="111"/>
        <v>0</v>
      </c>
      <c r="I284" s="901">
        <f t="shared" si="111"/>
        <v>0</v>
      </c>
      <c r="J284" s="141">
        <f t="shared" si="111"/>
        <v>23172</v>
      </c>
      <c r="K284" s="111">
        <f t="shared" si="111"/>
        <v>120</v>
      </c>
      <c r="L284" s="112">
        <f t="shared" si="111"/>
        <v>23292</v>
      </c>
      <c r="M284" s="240">
        <f t="shared" si="111"/>
        <v>0</v>
      </c>
      <c r="N284" s="111">
        <f t="shared" si="111"/>
        <v>0</v>
      </c>
      <c r="O284" s="278">
        <f t="shared" si="111"/>
        <v>0</v>
      </c>
      <c r="P284" s="318"/>
      <c r="Q284" s="297"/>
    </row>
    <row r="285" spans="1:17" s="19" customFormat="1" ht="13.5" thickTop="1" thickBot="1" x14ac:dyDescent="0.3">
      <c r="A285" s="1283" t="s">
        <v>276</v>
      </c>
      <c r="B285" s="1284"/>
      <c r="C285" s="206">
        <f t="shared" si="95"/>
        <v>-5562</v>
      </c>
      <c r="D285" s="142">
        <f>SUM(D24,D25,D41,D42)-D50</f>
        <v>0</v>
      </c>
      <c r="E285" s="126">
        <f>SUM(E24,E25,E41,E42)-E50</f>
        <v>0</v>
      </c>
      <c r="F285" s="909">
        <f>SUM(F24,F25,F41,F42)-F50</f>
        <v>0</v>
      </c>
      <c r="G285" s="241">
        <f>SUM(G24,G42)-G50</f>
        <v>0</v>
      </c>
      <c r="H285" s="126">
        <f>SUM(H24,H42)-H50</f>
        <v>0</v>
      </c>
      <c r="I285" s="909">
        <f>SUM(I24,I42)-I50</f>
        <v>0</v>
      </c>
      <c r="J285" s="142">
        <f>SUM(J26,J42)-J50</f>
        <v>-5562</v>
      </c>
      <c r="K285" s="114">
        <f>SUM(K26,K42)-K50</f>
        <v>0</v>
      </c>
      <c r="L285" s="115">
        <f>SUM(L26,L42)-L50</f>
        <v>-5562</v>
      </c>
      <c r="M285" s="241">
        <f>SUM(M44)-M50</f>
        <v>0</v>
      </c>
      <c r="N285" s="114">
        <f>SUM(N44)-N50</f>
        <v>0</v>
      </c>
      <c r="O285" s="126">
        <f>SUM(O44)-O50</f>
        <v>0</v>
      </c>
      <c r="P285" s="296"/>
      <c r="Q285" s="182"/>
    </row>
    <row r="286" spans="1:17" s="19" customFormat="1" ht="12.75" thickTop="1" x14ac:dyDescent="0.25">
      <c r="A286" s="1285" t="s">
        <v>277</v>
      </c>
      <c r="B286" s="1286"/>
      <c r="C286" s="207">
        <f t="shared" si="95"/>
        <v>5562</v>
      </c>
      <c r="D286" s="143">
        <f t="shared" ref="D286:O286" si="112">SUM(D287,D288)-D295+D296</f>
        <v>0</v>
      </c>
      <c r="E286" s="113">
        <f t="shared" si="112"/>
        <v>0</v>
      </c>
      <c r="F286" s="910">
        <f t="shared" si="112"/>
        <v>0</v>
      </c>
      <c r="G286" s="242">
        <f t="shared" si="112"/>
        <v>0</v>
      </c>
      <c r="H286" s="113">
        <f t="shared" si="112"/>
        <v>0</v>
      </c>
      <c r="I286" s="910">
        <f t="shared" si="112"/>
        <v>0</v>
      </c>
      <c r="J286" s="143">
        <f t="shared" si="112"/>
        <v>5562</v>
      </c>
      <c r="K286" s="103">
        <f t="shared" si="112"/>
        <v>0</v>
      </c>
      <c r="L286" s="109">
        <f t="shared" si="112"/>
        <v>5562</v>
      </c>
      <c r="M286" s="242">
        <f t="shared" si="112"/>
        <v>0</v>
      </c>
      <c r="N286" s="103">
        <f t="shared" si="112"/>
        <v>0</v>
      </c>
      <c r="O286" s="113">
        <f t="shared" si="112"/>
        <v>0</v>
      </c>
      <c r="P286" s="319"/>
      <c r="Q286" s="182"/>
    </row>
    <row r="287" spans="1:17" s="19" customFormat="1" ht="12.75" thickBot="1" x14ac:dyDescent="0.3">
      <c r="A287" s="63" t="s">
        <v>278</v>
      </c>
      <c r="B287" s="63" t="s">
        <v>279</v>
      </c>
      <c r="C287" s="197">
        <f t="shared" si="95"/>
        <v>5562</v>
      </c>
      <c r="D287" s="134">
        <f t="shared" ref="D287:O287" si="113">D21-D281</f>
        <v>0</v>
      </c>
      <c r="E287" s="117">
        <f t="shared" si="113"/>
        <v>0</v>
      </c>
      <c r="F287" s="894">
        <f t="shared" si="113"/>
        <v>0</v>
      </c>
      <c r="G287" s="224">
        <f t="shared" si="113"/>
        <v>0</v>
      </c>
      <c r="H287" s="117">
        <f t="shared" si="113"/>
        <v>0</v>
      </c>
      <c r="I287" s="894">
        <f t="shared" si="113"/>
        <v>0</v>
      </c>
      <c r="J287" s="134">
        <f t="shared" si="113"/>
        <v>5562</v>
      </c>
      <c r="K287" s="64">
        <f t="shared" si="113"/>
        <v>0</v>
      </c>
      <c r="L287" s="169">
        <f t="shared" si="113"/>
        <v>5562</v>
      </c>
      <c r="M287" s="224">
        <f t="shared" si="113"/>
        <v>0</v>
      </c>
      <c r="N287" s="64">
        <f t="shared" si="113"/>
        <v>0</v>
      </c>
      <c r="O287" s="117">
        <f t="shared" si="113"/>
        <v>0</v>
      </c>
      <c r="P287" s="310"/>
      <c r="Q287" s="182"/>
    </row>
    <row r="288" spans="1:17" s="19" customFormat="1" ht="12.75" hidden="1" thickTop="1" x14ac:dyDescent="0.25">
      <c r="A288" s="116" t="s">
        <v>280</v>
      </c>
      <c r="B288" s="116" t="s">
        <v>281</v>
      </c>
      <c r="C288" s="207">
        <f t="shared" si="95"/>
        <v>0</v>
      </c>
      <c r="D288" s="143">
        <f t="shared" ref="D288:O288" si="114">SUM(D289,D291,D293)-SUM(D290,D292,D294)</f>
        <v>0</v>
      </c>
      <c r="E288" s="103">
        <f t="shared" si="114"/>
        <v>0</v>
      </c>
      <c r="F288" s="109">
        <f t="shared" si="114"/>
        <v>0</v>
      </c>
      <c r="G288" s="242">
        <f t="shared" si="114"/>
        <v>0</v>
      </c>
      <c r="H288" s="103">
        <f t="shared" si="114"/>
        <v>0</v>
      </c>
      <c r="I288" s="113">
        <f t="shared" si="114"/>
        <v>0</v>
      </c>
      <c r="J288" s="143">
        <f t="shared" si="114"/>
        <v>0</v>
      </c>
      <c r="K288" s="103">
        <f t="shared" si="114"/>
        <v>0</v>
      </c>
      <c r="L288" s="109">
        <f t="shared" si="114"/>
        <v>0</v>
      </c>
      <c r="M288" s="242">
        <f t="shared" si="114"/>
        <v>0</v>
      </c>
      <c r="N288" s="103">
        <f t="shared" si="114"/>
        <v>0</v>
      </c>
      <c r="O288" s="113">
        <f t="shared" si="114"/>
        <v>0</v>
      </c>
      <c r="P288" s="319"/>
      <c r="Q288" s="182"/>
    </row>
    <row r="289" spans="1:17" ht="12.75" hidden="1" thickTop="1" x14ac:dyDescent="0.25">
      <c r="A289" s="100" t="s">
        <v>282</v>
      </c>
      <c r="B289" s="60" t="s">
        <v>283</v>
      </c>
      <c r="C289" s="191">
        <f t="shared" si="95"/>
        <v>0</v>
      </c>
      <c r="D289" s="256"/>
      <c r="E289" s="49"/>
      <c r="F289" s="330">
        <f t="shared" ref="F289:F296" si="115">E289+D289</f>
        <v>0</v>
      </c>
      <c r="G289" s="239"/>
      <c r="H289" s="49"/>
      <c r="I289" s="155">
        <f t="shared" ref="I289:I296" si="116">H289+G289</f>
        <v>0</v>
      </c>
      <c r="J289" s="256"/>
      <c r="K289" s="49"/>
      <c r="L289" s="330">
        <f t="shared" ref="L289:L296" si="117">K289+J289</f>
        <v>0</v>
      </c>
      <c r="M289" s="239"/>
      <c r="N289" s="49"/>
      <c r="O289" s="155">
        <f t="shared" ref="O289:O296" si="118">N289+M289</f>
        <v>0</v>
      </c>
      <c r="P289" s="295"/>
      <c r="Q289" s="297"/>
    </row>
    <row r="290" spans="1:17" ht="24.75" hidden="1" thickTop="1" x14ac:dyDescent="0.25">
      <c r="A290" s="94" t="s">
        <v>284</v>
      </c>
      <c r="B290" s="29" t="s">
        <v>285</v>
      </c>
      <c r="C290" s="190">
        <f t="shared" si="95"/>
        <v>0</v>
      </c>
      <c r="D290" s="264"/>
      <c r="E290" s="45"/>
      <c r="F290" s="95">
        <f t="shared" si="115"/>
        <v>0</v>
      </c>
      <c r="G290" s="230"/>
      <c r="H290" s="45"/>
      <c r="I290" s="91">
        <f t="shared" si="116"/>
        <v>0</v>
      </c>
      <c r="J290" s="264"/>
      <c r="K290" s="45"/>
      <c r="L290" s="95">
        <f t="shared" si="117"/>
        <v>0</v>
      </c>
      <c r="M290" s="230"/>
      <c r="N290" s="45"/>
      <c r="O290" s="91">
        <f t="shared" si="118"/>
        <v>0</v>
      </c>
      <c r="P290" s="291"/>
      <c r="Q290" s="297"/>
    </row>
    <row r="291" spans="1:17" ht="12.75" hidden="1" thickTop="1" x14ac:dyDescent="0.25">
      <c r="A291" s="94" t="s">
        <v>286</v>
      </c>
      <c r="B291" s="29" t="s">
        <v>287</v>
      </c>
      <c r="C291" s="190">
        <f t="shared" si="95"/>
        <v>0</v>
      </c>
      <c r="D291" s="264"/>
      <c r="E291" s="45"/>
      <c r="F291" s="95">
        <f t="shared" si="115"/>
        <v>0</v>
      </c>
      <c r="G291" s="230"/>
      <c r="H291" s="45"/>
      <c r="I291" s="91">
        <f t="shared" si="116"/>
        <v>0</v>
      </c>
      <c r="J291" s="264"/>
      <c r="K291" s="45"/>
      <c r="L291" s="95">
        <f t="shared" si="117"/>
        <v>0</v>
      </c>
      <c r="M291" s="230"/>
      <c r="N291" s="45"/>
      <c r="O291" s="91">
        <f t="shared" si="118"/>
        <v>0</v>
      </c>
      <c r="P291" s="291"/>
      <c r="Q291" s="297"/>
    </row>
    <row r="292" spans="1:17" ht="24.75" hidden="1" thickTop="1" x14ac:dyDescent="0.25">
      <c r="A292" s="94" t="s">
        <v>288</v>
      </c>
      <c r="B292" s="29" t="s">
        <v>289</v>
      </c>
      <c r="C292" s="190">
        <f t="shared" si="95"/>
        <v>0</v>
      </c>
      <c r="D292" s="264"/>
      <c r="E292" s="45"/>
      <c r="F292" s="95">
        <f t="shared" si="115"/>
        <v>0</v>
      </c>
      <c r="G292" s="230"/>
      <c r="H292" s="45"/>
      <c r="I292" s="91">
        <f t="shared" si="116"/>
        <v>0</v>
      </c>
      <c r="J292" s="264"/>
      <c r="K292" s="45"/>
      <c r="L292" s="95">
        <f t="shared" si="117"/>
        <v>0</v>
      </c>
      <c r="M292" s="230"/>
      <c r="N292" s="45"/>
      <c r="O292" s="91">
        <f t="shared" si="118"/>
        <v>0</v>
      </c>
      <c r="P292" s="291"/>
      <c r="Q292" s="297"/>
    </row>
    <row r="293" spans="1:17" ht="12.75" hidden="1" thickTop="1" x14ac:dyDescent="0.25">
      <c r="A293" s="94" t="s">
        <v>290</v>
      </c>
      <c r="B293" s="29" t="s">
        <v>291</v>
      </c>
      <c r="C293" s="190">
        <f t="shared" si="95"/>
        <v>0</v>
      </c>
      <c r="D293" s="264"/>
      <c r="E293" s="45"/>
      <c r="F293" s="95">
        <f t="shared" si="115"/>
        <v>0</v>
      </c>
      <c r="G293" s="230"/>
      <c r="H293" s="45"/>
      <c r="I293" s="91">
        <f t="shared" si="116"/>
        <v>0</v>
      </c>
      <c r="J293" s="264"/>
      <c r="K293" s="45"/>
      <c r="L293" s="95">
        <f t="shared" si="117"/>
        <v>0</v>
      </c>
      <c r="M293" s="230"/>
      <c r="N293" s="45"/>
      <c r="O293" s="91">
        <f t="shared" si="118"/>
        <v>0</v>
      </c>
      <c r="P293" s="291"/>
      <c r="Q293" s="297"/>
    </row>
    <row r="294" spans="1:17" ht="24.75" hidden="1" thickTop="1" x14ac:dyDescent="0.25">
      <c r="A294" s="101" t="s">
        <v>292</v>
      </c>
      <c r="B294" s="102" t="s">
        <v>293</v>
      </c>
      <c r="C294" s="201">
        <f t="shared" si="95"/>
        <v>0</v>
      </c>
      <c r="D294" s="265"/>
      <c r="E294" s="84"/>
      <c r="F294" s="329">
        <f t="shared" si="115"/>
        <v>0</v>
      </c>
      <c r="G294" s="235"/>
      <c r="H294" s="84"/>
      <c r="I294" s="156">
        <f t="shared" si="116"/>
        <v>0</v>
      </c>
      <c r="J294" s="265"/>
      <c r="K294" s="84"/>
      <c r="L294" s="329">
        <f t="shared" si="117"/>
        <v>0</v>
      </c>
      <c r="M294" s="235"/>
      <c r="N294" s="84"/>
      <c r="O294" s="156">
        <f t="shared" si="118"/>
        <v>0</v>
      </c>
      <c r="P294" s="294"/>
      <c r="Q294" s="297"/>
    </row>
    <row r="295" spans="1:17" s="19" customFormat="1" ht="13.5" hidden="1" thickTop="1" thickBot="1" x14ac:dyDescent="0.3">
      <c r="A295" s="118" t="s">
        <v>294</v>
      </c>
      <c r="B295" s="118" t="s">
        <v>295</v>
      </c>
      <c r="C295" s="206">
        <f t="shared" si="95"/>
        <v>0</v>
      </c>
      <c r="D295" s="267"/>
      <c r="E295" s="119"/>
      <c r="F295" s="115">
        <f t="shared" si="115"/>
        <v>0</v>
      </c>
      <c r="G295" s="243"/>
      <c r="H295" s="119"/>
      <c r="I295" s="126">
        <f t="shared" si="116"/>
        <v>0</v>
      </c>
      <c r="J295" s="267"/>
      <c r="K295" s="119"/>
      <c r="L295" s="115">
        <f t="shared" si="117"/>
        <v>0</v>
      </c>
      <c r="M295" s="243"/>
      <c r="N295" s="119"/>
      <c r="O295" s="126">
        <f t="shared" si="118"/>
        <v>0</v>
      </c>
      <c r="P295" s="296"/>
      <c r="Q295" s="182"/>
    </row>
    <row r="296" spans="1:17" s="19" customFormat="1" ht="48.75" hidden="1" thickTop="1" x14ac:dyDescent="0.25">
      <c r="A296" s="116" t="s">
        <v>296</v>
      </c>
      <c r="B296" s="104" t="s">
        <v>297</v>
      </c>
      <c r="C296" s="207">
        <f t="shared" si="95"/>
        <v>0</v>
      </c>
      <c r="D296" s="268"/>
      <c r="E296" s="180"/>
      <c r="F296" s="175">
        <f t="shared" si="115"/>
        <v>0</v>
      </c>
      <c r="G296" s="234"/>
      <c r="H296" s="80"/>
      <c r="I296" s="123">
        <f t="shared" si="116"/>
        <v>0</v>
      </c>
      <c r="J296" s="248"/>
      <c r="K296" s="80"/>
      <c r="L296" s="175">
        <f t="shared" si="117"/>
        <v>0</v>
      </c>
      <c r="M296" s="234"/>
      <c r="N296" s="80"/>
      <c r="O296" s="123">
        <f t="shared" si="118"/>
        <v>0</v>
      </c>
      <c r="P296" s="293"/>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cs4nJMuaBIlftwLEQ8mfOOSl6U0c2727HINLLPCvMaHnjPne1SE6E2Wca2lTZT8zb0hVzDwgNGoFKv2CA/mTvQ==" saltValue="bJc/xd9z93cUA0xXgMgn/w==" spinCount="100000" sheet="1" objects="1" scenarios="1" formatCells="0" formatColumns="0" formatRows="0"/>
  <autoFilter ref="A18:P296">
    <filterColumn colId="2">
      <filters blank="1">
        <filter val="1 274"/>
        <filter val="1 800"/>
        <filter val="1 974"/>
        <filter val="100"/>
        <filter val="132 078"/>
        <filter val="139 316"/>
        <filter val="139 459"/>
        <filter val="14 760"/>
        <filter val="15 444"/>
        <filter val="163 692"/>
        <filter val="17 610"/>
        <filter val="2 051"/>
        <filter val="20 963"/>
        <filter val="200"/>
        <filter val="3 230"/>
        <filter val="3 325"/>
        <filter val="342 658"/>
        <filter val="38 000"/>
        <filter val="38 950"/>
        <filter val="40"/>
        <filter val="413 832"/>
        <filter val="474 025"/>
        <filter val="495 397"/>
        <filter val="497 197"/>
        <filter val="5 562"/>
        <filter val="-5 562"/>
        <filter val="50 431"/>
        <filter val="500"/>
        <filter val="52 405"/>
        <filter val="67 849"/>
        <filter val="684"/>
        <filter val="7 238"/>
        <filter val="81 565"/>
        <filter val="850"/>
      </filters>
    </filterColumn>
  </autoFilter>
  <mergeCells count="32">
    <mergeCell ref="A285:B285"/>
    <mergeCell ref="A286:B286"/>
    <mergeCell ref="I16:I17"/>
    <mergeCell ref="J16:J17"/>
    <mergeCell ref="K16:K17"/>
    <mergeCell ref="A15:A17"/>
    <mergeCell ref="B15:B17"/>
    <mergeCell ref="C15:O15"/>
    <mergeCell ref="C16:C17"/>
    <mergeCell ref="A1:O1"/>
    <mergeCell ref="A2:P2"/>
    <mergeCell ref="C3:P3"/>
    <mergeCell ref="C4:P4"/>
    <mergeCell ref="C5:P5"/>
    <mergeCell ref="C11:P11"/>
    <mergeCell ref="P16:P17"/>
    <mergeCell ref="L16:L17"/>
    <mergeCell ref="M16:M17"/>
    <mergeCell ref="N16:N17"/>
    <mergeCell ref="C12:P12"/>
    <mergeCell ref="D16:D17"/>
    <mergeCell ref="E16:E17"/>
    <mergeCell ref="F16:F17"/>
    <mergeCell ref="G16:G17"/>
    <mergeCell ref="H16:H17"/>
    <mergeCell ref="O16:O17"/>
    <mergeCell ref="C13:P13"/>
    <mergeCell ref="C6:P6"/>
    <mergeCell ref="C7:P7"/>
    <mergeCell ref="C8:P8"/>
    <mergeCell ref="C9:P9"/>
    <mergeCell ref="C10:P1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11.pielikums Jūrmalas pilsētas domes
2017.gada 9.jūnija saistošajiem noteikumiem Nr.21
(protokols Nr.10, 2.punkts)</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39</vt:i4>
      </vt:variant>
    </vt:vector>
  </HeadingPairs>
  <TitlesOfParts>
    <vt:vector size="82" baseType="lpstr">
      <vt:lpstr>01.1.7.</vt:lpstr>
      <vt:lpstr>06.1.6.</vt:lpstr>
      <vt:lpstr>06.1.7.</vt:lpstr>
      <vt:lpstr>06.3.1.</vt:lpstr>
      <vt:lpstr>08.1.3.</vt:lpstr>
      <vt:lpstr>08.1.7</vt:lpstr>
      <vt:lpstr>08.1.8.</vt:lpstr>
      <vt:lpstr>08.1.12.</vt:lpstr>
      <vt:lpstr>08.4.2.</vt:lpstr>
      <vt:lpstr>09.1.3.</vt:lpstr>
      <vt:lpstr>09.1.8.</vt:lpstr>
      <vt:lpstr>09.1.9.</vt:lpstr>
      <vt:lpstr>09.4.1.</vt:lpstr>
      <vt:lpstr>09.6.3.</vt:lpstr>
      <vt:lpstr>09.12.1.</vt:lpstr>
      <vt:lpstr>09.12.2.</vt:lpstr>
      <vt:lpstr>09.31.1.</vt:lpstr>
      <vt:lpstr>10.1.1.</vt:lpstr>
      <vt:lpstr>10.3.1.</vt:lpstr>
      <vt:lpstr>10.3.8.</vt:lpstr>
      <vt:lpstr>10.4.1.</vt:lpstr>
      <vt:lpstr>10.piel.</vt:lpstr>
      <vt:lpstr>17.piel.</vt:lpstr>
      <vt:lpstr>20.piel.</vt:lpstr>
      <vt:lpstr>28.piel.</vt:lpstr>
      <vt:lpstr>32.piel.</vt:lpstr>
      <vt:lpstr>04.1.11.</vt:lpstr>
      <vt:lpstr>04.1.12.</vt:lpstr>
      <vt:lpstr>01.2.1.</vt:lpstr>
      <vt:lpstr>04.1.2</vt:lpstr>
      <vt:lpstr>04.1.3</vt:lpstr>
      <vt:lpstr>04.3.1.</vt:lpstr>
      <vt:lpstr>07.1.4.</vt:lpstr>
      <vt:lpstr>08.4.1.</vt:lpstr>
      <vt:lpstr>09.1.13.</vt:lpstr>
      <vt:lpstr>09.8.1.</vt:lpstr>
      <vt:lpstr>09.9.3.</vt:lpstr>
      <vt:lpstr>09.23.1.</vt:lpstr>
      <vt:lpstr>09.27.1.</vt:lpstr>
      <vt:lpstr>09.28.1.</vt:lpstr>
      <vt:lpstr>09.29.1.</vt:lpstr>
      <vt:lpstr>10.2.1.</vt:lpstr>
      <vt:lpstr>10.2.10.</vt:lpstr>
      <vt:lpstr>'32.piel.'!Print_Area</vt:lpstr>
      <vt:lpstr>'01.1.7.'!Print_Titles</vt:lpstr>
      <vt:lpstr>'01.2.1.'!Print_Titles</vt:lpstr>
      <vt:lpstr>'04.1.11.'!Print_Titles</vt:lpstr>
      <vt:lpstr>'04.1.12.'!Print_Titles</vt:lpstr>
      <vt:lpstr>'04.1.2'!Print_Titles</vt:lpstr>
      <vt:lpstr>'04.1.3'!Print_Titles</vt:lpstr>
      <vt:lpstr>'04.3.1.'!Print_Titles</vt:lpstr>
      <vt:lpstr>'06.1.6.'!Print_Titles</vt:lpstr>
      <vt:lpstr>'06.1.7.'!Print_Titles</vt:lpstr>
      <vt:lpstr>'06.3.1.'!Print_Titles</vt:lpstr>
      <vt:lpstr>'07.1.4.'!Print_Titles</vt:lpstr>
      <vt:lpstr>'08.1.12.'!Print_Titles</vt:lpstr>
      <vt:lpstr>'08.1.3.'!Print_Titles</vt:lpstr>
      <vt:lpstr>'08.1.7'!Print_Titles</vt:lpstr>
      <vt:lpstr>'08.1.8.'!Print_Titles</vt:lpstr>
      <vt:lpstr>'08.4.1.'!Print_Titles</vt:lpstr>
      <vt:lpstr>'08.4.2.'!Print_Titles</vt:lpstr>
      <vt:lpstr>'09.1.13.'!Print_Titles</vt:lpstr>
      <vt:lpstr>'09.1.3.'!Print_Titles</vt:lpstr>
      <vt:lpstr>'09.1.8.'!Print_Titles</vt:lpstr>
      <vt:lpstr>'09.1.9.'!Print_Titles</vt:lpstr>
      <vt:lpstr>'09.12.1.'!Print_Titles</vt:lpstr>
      <vt:lpstr>'09.12.2.'!Print_Titles</vt:lpstr>
      <vt:lpstr>'09.23.1.'!Print_Titles</vt:lpstr>
      <vt:lpstr>'09.27.1.'!Print_Titles</vt:lpstr>
      <vt:lpstr>'09.28.1.'!Print_Titles</vt:lpstr>
      <vt:lpstr>'09.29.1.'!Print_Titles</vt:lpstr>
      <vt:lpstr>'09.31.1.'!Print_Titles</vt:lpstr>
      <vt:lpstr>'09.4.1.'!Print_Titles</vt:lpstr>
      <vt:lpstr>'09.6.3.'!Print_Titles</vt:lpstr>
      <vt:lpstr>'09.8.1.'!Print_Titles</vt:lpstr>
      <vt:lpstr>'09.9.3.'!Print_Titles</vt:lpstr>
      <vt:lpstr>'10.1.1.'!Print_Titles</vt:lpstr>
      <vt:lpstr>'10.2.1.'!Print_Titles</vt:lpstr>
      <vt:lpstr>'10.2.10.'!Print_Titles</vt:lpstr>
      <vt:lpstr>'10.3.1.'!Print_Titles</vt:lpstr>
      <vt:lpstr>'10.3.8.'!Print_Titles</vt:lpstr>
      <vt:lpstr>'32.piel.'!Print_Titles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Markaine</dc:creator>
  <cp:lastModifiedBy>Liene Zalkovska</cp:lastModifiedBy>
  <cp:lastPrinted>2017-06-12T07:12:20Z</cp:lastPrinted>
  <dcterms:created xsi:type="dcterms:W3CDTF">2015-01-08T09:25:06Z</dcterms:created>
  <dcterms:modified xsi:type="dcterms:W3CDTF">2017-06-12T07:12:48Z</dcterms:modified>
</cp:coreProperties>
</file>